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im\Desktop\footy\"/>
    </mc:Choice>
  </mc:AlternateContent>
  <xr:revisionPtr revIDLastSave="0" documentId="13_ncr:1_{6606A849-0FEB-46FB-958B-5C5224F70EB1}" xr6:coauthVersionLast="47" xr6:coauthVersionMax="47" xr10:uidLastSave="{00000000-0000-0000-0000-000000000000}"/>
  <bookViews>
    <workbookView xWindow="-108" yWindow="-108" windowWidth="23256" windowHeight="12576" xr2:uid="{2C2BE41B-FB8B-5D41-AC22-4C1DC2EDCDD2}"/>
  </bookViews>
  <sheets>
    <sheet name="TEAM" sheetId="2" r:id="rId1"/>
    <sheet name="Sheet2" sheetId="4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7" i="2" l="1"/>
  <c r="H6" i="3"/>
  <c r="H7" i="3"/>
  <c r="H8" i="3"/>
  <c r="H9" i="3"/>
  <c r="H10" i="3"/>
  <c r="H11" i="3"/>
  <c r="H12" i="3"/>
  <c r="G6" i="3"/>
  <c r="G7" i="3"/>
  <c r="G8" i="3"/>
  <c r="G9" i="3"/>
  <c r="G10" i="3"/>
  <c r="G11" i="3"/>
  <c r="G12" i="3"/>
  <c r="I12" i="3" s="1"/>
  <c r="F6" i="3"/>
  <c r="F7" i="3"/>
  <c r="F8" i="3"/>
  <c r="F9" i="3"/>
  <c r="F10" i="3"/>
  <c r="F11" i="3"/>
  <c r="F12" i="3"/>
  <c r="AY37" i="2"/>
  <c r="AU37" i="2"/>
  <c r="CM35" i="2"/>
  <c r="CI35" i="2"/>
  <c r="CE35" i="2"/>
  <c r="CA35" i="2"/>
  <c r="BW35" i="2"/>
  <c r="BS35" i="2"/>
  <c r="BO35" i="2"/>
  <c r="BK35" i="2"/>
  <c r="BG35" i="2"/>
  <c r="C35" i="2"/>
  <c r="G35" i="2"/>
  <c r="K35" i="2"/>
  <c r="O35" i="2"/>
  <c r="S35" i="2"/>
  <c r="W35" i="2"/>
  <c r="AA35" i="2"/>
  <c r="AE35" i="2"/>
  <c r="AI35" i="2"/>
  <c r="AM35" i="2"/>
  <c r="AQ35" i="2"/>
  <c r="AU35" i="2"/>
  <c r="AY35" i="2"/>
  <c r="BC35" i="2"/>
  <c r="CQ47" i="2"/>
  <c r="CQ46" i="2"/>
  <c r="CQ43" i="2"/>
  <c r="CQ42" i="2"/>
  <c r="CQ41" i="2"/>
  <c r="CM59" i="2"/>
  <c r="CI59" i="2"/>
  <c r="CM58" i="2"/>
  <c r="CI58" i="2"/>
  <c r="CM57" i="2"/>
  <c r="CI57" i="2"/>
  <c r="CM46" i="2"/>
  <c r="CI46" i="2"/>
  <c r="CM34" i="2"/>
  <c r="CI34" i="2"/>
  <c r="CE59" i="2"/>
  <c r="CA59" i="2"/>
  <c r="CE58" i="2"/>
  <c r="CA58" i="2"/>
  <c r="CE57" i="2"/>
  <c r="CA57" i="2"/>
  <c r="CE46" i="2"/>
  <c r="CA46" i="2"/>
  <c r="CE34" i="2"/>
  <c r="CA34" i="2"/>
  <c r="BW59" i="2"/>
  <c r="BW58" i="2"/>
  <c r="BW57" i="2"/>
  <c r="BW46" i="2"/>
  <c r="BW34" i="2"/>
  <c r="C34" i="2"/>
  <c r="C46" i="2"/>
  <c r="C47" i="2" s="1"/>
  <c r="C57" i="2"/>
  <c r="G57" i="2"/>
  <c r="K57" i="2"/>
  <c r="O57" i="2"/>
  <c r="S57" i="2"/>
  <c r="W57" i="2"/>
  <c r="AA57" i="2"/>
  <c r="AE57" i="2"/>
  <c r="AI57" i="2"/>
  <c r="AM57" i="2"/>
  <c r="AQ57" i="2"/>
  <c r="C58" i="2"/>
  <c r="G58" i="2"/>
  <c r="K58" i="2"/>
  <c r="O58" i="2"/>
  <c r="S58" i="2"/>
  <c r="W58" i="2"/>
  <c r="AA58" i="2"/>
  <c r="AE58" i="2"/>
  <c r="AI58" i="2"/>
  <c r="AM58" i="2"/>
  <c r="AQ58" i="2"/>
  <c r="C59" i="2"/>
  <c r="G59" i="2"/>
  <c r="K59" i="2"/>
  <c r="O59" i="2"/>
  <c r="S59" i="2"/>
  <c r="W59" i="2"/>
  <c r="AA59" i="2"/>
  <c r="AE59" i="2"/>
  <c r="AI59" i="2"/>
  <c r="AM59" i="2"/>
  <c r="AQ59" i="2"/>
  <c r="I11" i="3" l="1"/>
  <c r="I6" i="3"/>
  <c r="I7" i="3"/>
  <c r="I9" i="3"/>
  <c r="I10" i="3"/>
  <c r="I8" i="3"/>
  <c r="CM37" i="2"/>
  <c r="CI37" i="2"/>
  <c r="CE37" i="2"/>
  <c r="CA37" i="2"/>
  <c r="BW37" i="2"/>
  <c r="C37" i="2"/>
  <c r="C43" i="2" s="1"/>
  <c r="C45" i="2" s="1"/>
  <c r="CQ35" i="2"/>
  <c r="BS57" i="2"/>
  <c r="BS58" i="2"/>
  <c r="BS59" i="2"/>
  <c r="BC57" i="2" l="1"/>
  <c r="AU57" i="2"/>
  <c r="AY57" i="2"/>
  <c r="BG57" i="2"/>
  <c r="BK57" i="2"/>
  <c r="AU58" i="2"/>
  <c r="AY58" i="2"/>
  <c r="BC58" i="2"/>
  <c r="BG58" i="2"/>
  <c r="BK58" i="2"/>
  <c r="AU59" i="2"/>
  <c r="AY59" i="2"/>
  <c r="BC59" i="2"/>
  <c r="BG59" i="2"/>
  <c r="BK59" i="2"/>
  <c r="BO59" i="2"/>
  <c r="BO58" i="2"/>
  <c r="BO57" i="2"/>
  <c r="AU34" i="2" l="1"/>
  <c r="AQ34" i="2" l="1"/>
  <c r="G34" i="2" l="1"/>
  <c r="BS34" i="2" l="1"/>
  <c r="BS37" i="2" s="1"/>
  <c r="BS46" i="2"/>
  <c r="BO34" i="2" l="1"/>
  <c r="BO37" i="2" s="1"/>
  <c r="BO46" i="2"/>
  <c r="BK34" i="2"/>
  <c r="BK46" i="2"/>
  <c r="BG46" i="2"/>
  <c r="BC46" i="2"/>
  <c r="AY46" i="2"/>
  <c r="AU46" i="2"/>
  <c r="AQ46" i="2"/>
  <c r="AM46" i="2"/>
  <c r="AI46" i="2"/>
  <c r="AE46" i="2"/>
  <c r="AA46" i="2"/>
  <c r="W46" i="2"/>
  <c r="BK37" i="2" l="1"/>
  <c r="S46" i="2" l="1"/>
  <c r="O34" i="2"/>
  <c r="O37" i="2" s="1"/>
  <c r="K34" i="2"/>
  <c r="O46" i="2"/>
  <c r="K46" i="2"/>
  <c r="G46" i="2"/>
  <c r="G37" i="2" l="1"/>
  <c r="G43" i="2" s="1"/>
  <c r="G45" i="2" s="1"/>
  <c r="K37" i="2"/>
  <c r="S34" i="2"/>
  <c r="S37" i="2" s="1"/>
  <c r="W34" i="2"/>
  <c r="W37" i="2" s="1"/>
  <c r="AA34" i="2"/>
  <c r="AA37" i="2" s="1"/>
  <c r="AE34" i="2"/>
  <c r="AI34" i="2"/>
  <c r="AI37" i="2" s="1"/>
  <c r="AM34" i="2"/>
  <c r="AM37" i="2" s="1"/>
  <c r="AQ37" i="2"/>
  <c r="AY34" i="2"/>
  <c r="BC34" i="2"/>
  <c r="BC37" i="2" s="1"/>
  <c r="BG34" i="2"/>
  <c r="BG37" i="2" s="1"/>
  <c r="CQ34" i="2" l="1"/>
  <c r="K43" i="2"/>
  <c r="O43" i="2" s="1"/>
  <c r="K45" i="2" l="1"/>
  <c r="S43" i="2"/>
  <c r="O45" i="2"/>
  <c r="W43" i="2" l="1"/>
  <c r="S45" i="2"/>
  <c r="AA43" i="2" l="1"/>
  <c r="W45" i="2"/>
  <c r="AE43" i="2" l="1"/>
  <c r="AI43" i="2" s="1"/>
  <c r="AA45" i="2"/>
  <c r="AE45" i="2" l="1"/>
  <c r="AM43" i="2" l="1"/>
  <c r="AI45" i="2"/>
  <c r="AQ43" i="2" l="1"/>
  <c r="AU43" i="2" s="1"/>
  <c r="AM45" i="2"/>
  <c r="AQ45" i="2" l="1"/>
  <c r="AY43" i="2" l="1"/>
  <c r="BC43" i="2" s="1"/>
  <c r="AU45" i="2"/>
  <c r="AY45" i="2" l="1"/>
  <c r="BG43" i="2"/>
  <c r="BC45" i="2"/>
  <c r="BK43" i="2" l="1"/>
  <c r="BG45" i="2"/>
  <c r="BK45" i="2" l="1"/>
  <c r="BO43" i="2"/>
  <c r="BO45" i="2" l="1"/>
  <c r="BS43" i="2"/>
  <c r="BS45" i="2" l="1"/>
  <c r="BW43" i="2"/>
  <c r="CA43" i="2" s="1"/>
  <c r="CE43" i="2" l="1"/>
  <c r="CE45" i="2" s="1"/>
  <c r="CA45" i="2"/>
  <c r="BW45" i="2"/>
  <c r="CI43" i="2" l="1"/>
  <c r="CM43" i="2" s="1"/>
  <c r="CQ37" i="2" l="1"/>
  <c r="CQ39" i="2" s="1"/>
  <c r="CM45" i="2"/>
  <c r="CI45" i="2"/>
</calcChain>
</file>

<file path=xl/sharedStrings.xml><?xml version="1.0" encoding="utf-8"?>
<sst xmlns="http://schemas.openxmlformats.org/spreadsheetml/2006/main" count="1445" uniqueCount="285">
  <si>
    <t>DEF</t>
  </si>
  <si>
    <t>MID</t>
  </si>
  <si>
    <t>RUC</t>
  </si>
  <si>
    <t>FWD</t>
  </si>
  <si>
    <t>PLAYER</t>
  </si>
  <si>
    <t>SCORE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</si>
  <si>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</si>
  <si>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</si>
  <si>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</si>
  <si>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</si>
  <si>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</si>
  <si>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</si>
  <si>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</si>
  <si>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</si>
  <si>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</si>
  <si>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</si>
  <si>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</si>
  <si>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</si>
  <si>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</si>
  <si>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</si>
  <si>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</si>
  <si>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</si>
  <si>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SCORE:</t>
  </si>
  <si>
    <t>CAPTAIN:</t>
  </si>
  <si>
    <t>FINAL SCORE:</t>
  </si>
  <si>
    <t>OVERALL SCORE:</t>
  </si>
  <si>
    <t>RANK:</t>
  </si>
  <si>
    <t>ROUND RANK:</t>
  </si>
  <si>
    <t>TEAM VALUE:</t>
  </si>
  <si>
    <t>PRICE</t>
  </si>
  <si>
    <t>Lachie Whitfield</t>
  </si>
  <si>
    <t>REM SALARY:</t>
  </si>
  <si>
    <t>Brodie Grundy</t>
  </si>
  <si>
    <t>IN FRONT BY:</t>
  </si>
  <si>
    <t>Jack Macrae</t>
  </si>
  <si>
    <t>Jack Crisp</t>
  </si>
  <si>
    <t xml:space="preserve"> </t>
  </si>
  <si>
    <t>ROUND 17</t>
  </si>
  <si>
    <t>ROUND 18</t>
  </si>
  <si>
    <t>Marcus Bontempelli</t>
  </si>
  <si>
    <t>FINAL TEAM</t>
  </si>
  <si>
    <t>TOTAL SCORE:</t>
  </si>
  <si>
    <t>AVERAGE SCORE:</t>
  </si>
  <si>
    <t>OVERALL RANK:</t>
  </si>
  <si>
    <t>AVERAGE PLAYER PRICE:</t>
  </si>
  <si>
    <t>PLAYERS USED:</t>
  </si>
  <si>
    <t>IN FRONT OF REAL RANK 1 BY:</t>
  </si>
  <si>
    <t>TIMES RANK 1 FOR ROUND:</t>
  </si>
  <si>
    <t>AVERAGE ROUND RANK:</t>
  </si>
  <si>
    <t>AVERAGE CAPTAIN SCORE:</t>
  </si>
  <si>
    <t>ROUND TOP:</t>
  </si>
  <si>
    <t>REAL OVERALL TOP SCORE:</t>
  </si>
  <si>
    <t>UTILITY</t>
  </si>
  <si>
    <t>2 TRADES:</t>
  </si>
  <si>
    <t>Rory Laird</t>
  </si>
  <si>
    <t>def:</t>
  </si>
  <si>
    <t>mid:</t>
  </si>
  <si>
    <t>fwd:</t>
  </si>
  <si>
    <t>ROUND 19</t>
  </si>
  <si>
    <t>ROUND 20</t>
  </si>
  <si>
    <t>ROUND 21</t>
  </si>
  <si>
    <t>ROUND 22</t>
  </si>
  <si>
    <t>ROUND 23</t>
  </si>
  <si>
    <t>Josh Dunkley</t>
  </si>
  <si>
    <t>Jack Ziebell</t>
  </si>
  <si>
    <t>Max Gawn</t>
  </si>
  <si>
    <t>Jack Bowes</t>
  </si>
  <si>
    <t>Isaac Cumming</t>
  </si>
  <si>
    <t>Matt Flynn</t>
  </si>
  <si>
    <t>Nick Hind</t>
  </si>
  <si>
    <t>Chad Warner</t>
  </si>
  <si>
    <t>Errol Gulden</t>
  </si>
  <si>
    <t>Tom Powell</t>
  </si>
  <si>
    <t>Jaidyn Stephenson</t>
  </si>
  <si>
    <t>James Rowe</t>
  </si>
  <si>
    <t>Miles Bergman</t>
  </si>
  <si>
    <t>Braeden Campbell</t>
  </si>
  <si>
    <t>Lachie Young</t>
  </si>
  <si>
    <t>Orazio Fantasia</t>
  </si>
  <si>
    <t>Oleg Markov</t>
  </si>
  <si>
    <t>Changkouth Jiath</t>
  </si>
  <si>
    <t>Deven Robertson</t>
  </si>
  <si>
    <t>Tyler Brockman</t>
  </si>
  <si>
    <t>Justin Koschitzke</t>
  </si>
  <si>
    <t>Callum Mills</t>
  </si>
  <si>
    <t>Nicholas Cox</t>
  </si>
  <si>
    <t>Dom Sheed</t>
  </si>
  <si>
    <t>Ben Keays</t>
  </si>
  <si>
    <t>Sheed &gt; Miller</t>
  </si>
  <si>
    <t>James Jordan</t>
  </si>
  <si>
    <t>DNP</t>
  </si>
  <si>
    <t>Taylor Walker</t>
  </si>
  <si>
    <t>3 TRADES:</t>
  </si>
  <si>
    <t>4 TRADES:</t>
  </si>
  <si>
    <t>Tim Taranto</t>
  </si>
  <si>
    <t>Touk Miller</t>
  </si>
  <si>
    <t>costs $43k</t>
  </si>
  <si>
    <t>Heath Chapman</t>
  </si>
  <si>
    <t>costs $18k</t>
  </si>
  <si>
    <t>Brockman &gt; Chapman</t>
  </si>
  <si>
    <t>costs $44k</t>
  </si>
  <si>
    <t>Bowes &gt; Laird</t>
  </si>
  <si>
    <t>nets $124k</t>
  </si>
  <si>
    <t>Campbell &gt; Flanders</t>
  </si>
  <si>
    <t>Sam Flanders</t>
  </si>
  <si>
    <t>Gulden &gt; Byrnes</t>
  </si>
  <si>
    <t>nets $325k</t>
  </si>
  <si>
    <t>Ryan Byrnes</t>
  </si>
  <si>
    <t>nets $27k</t>
  </si>
  <si>
    <t>Walker &gt; Parish</t>
  </si>
  <si>
    <t>Darcy Parish</t>
  </si>
  <si>
    <t>Dunkley &gt; J.Kelly</t>
  </si>
  <si>
    <t>nets $150k</t>
  </si>
  <si>
    <t>Josh Kelly</t>
  </si>
  <si>
    <t>Matt Owies</t>
  </si>
  <si>
    <t>L.Young &gt; Poulter</t>
  </si>
  <si>
    <t>Koschitzke &gt; Collier-Dawkins</t>
  </si>
  <si>
    <t>nets $147k</t>
  </si>
  <si>
    <t>Riley Collier-Dawkins</t>
  </si>
  <si>
    <t>Chapman &gt; Hall</t>
  </si>
  <si>
    <t>costs $169k</t>
  </si>
  <si>
    <t>Aaron Hall</t>
  </si>
  <si>
    <t>Fantasia &gt; Zorko</t>
  </si>
  <si>
    <t>Rowe &gt; Owies</t>
  </si>
  <si>
    <t>nets $137k</t>
  </si>
  <si>
    <t>nets $165k</t>
  </si>
  <si>
    <t>Caleb Poulter</t>
  </si>
  <si>
    <t>costs $243k</t>
  </si>
  <si>
    <t>Dayne Zorko</t>
  </si>
  <si>
    <t>Stephenson &gt; Bontempelli</t>
  </si>
  <si>
    <t>costs $184k</t>
  </si>
  <si>
    <t>Devon Robertson</t>
  </si>
  <si>
    <t>Bergman &gt; Steele</t>
  </si>
  <si>
    <t>Powell &gt; Whitfield</t>
  </si>
  <si>
    <t>costs $235k</t>
  </si>
  <si>
    <t xml:space="preserve">Touk Miller </t>
  </si>
  <si>
    <t>costs $380k</t>
  </si>
  <si>
    <t>Jack Steele</t>
  </si>
  <si>
    <t>poulter &gt; sharp</t>
  </si>
  <si>
    <t>Joel Amartey</t>
  </si>
  <si>
    <t>nets $318k</t>
  </si>
  <si>
    <t>Jiath &gt; Amartey</t>
  </si>
  <si>
    <t>RCD &gt; Bianco</t>
  </si>
  <si>
    <t>nets $174k</t>
  </si>
  <si>
    <t>Trent Bianco</t>
  </si>
  <si>
    <t>Warner &gt; Weightman</t>
  </si>
  <si>
    <t>nets $201k</t>
  </si>
  <si>
    <t>Cody Weightman</t>
  </si>
  <si>
    <t>costs $188k</t>
  </si>
  <si>
    <t>Markov &gt; Crisp</t>
  </si>
  <si>
    <t>Hind &gt; Maynard</t>
  </si>
  <si>
    <t>nets $49k</t>
  </si>
  <si>
    <t>Brayden Maynard</t>
  </si>
  <si>
    <t>cumming &gt; de goey</t>
  </si>
  <si>
    <t>nets $322k</t>
  </si>
  <si>
    <t>zorko &gt; haynes</t>
  </si>
  <si>
    <t>Nick Haynes</t>
  </si>
  <si>
    <t>Haynes &gt; Zorko</t>
  </si>
  <si>
    <t>costs $255k</t>
  </si>
  <si>
    <t>cox &gt; mitchell</t>
  </si>
  <si>
    <t>costs $357k</t>
  </si>
  <si>
    <t>Tom Mitchell</t>
  </si>
  <si>
    <t>nets $265k</t>
  </si>
  <si>
    <t>Jeremy Sharp</t>
  </si>
  <si>
    <t>Maynard &gt; Rich</t>
  </si>
  <si>
    <t>costs $94k</t>
  </si>
  <si>
    <t>Daniel Rich</t>
  </si>
  <si>
    <t>Flynn &gt; goldstein</t>
  </si>
  <si>
    <t>costs $83k</t>
  </si>
  <si>
    <t>byrnes &gt; bramble</t>
  </si>
  <si>
    <t>Lachlan Bramble</t>
  </si>
  <si>
    <t>nets $254k</t>
  </si>
  <si>
    <t>nets $50k</t>
  </si>
  <si>
    <t>Matt Kennedy</t>
  </si>
  <si>
    <t>Jordon &gt; M.Kennedy</t>
  </si>
  <si>
    <t>nets $148k</t>
  </si>
  <si>
    <t>Jordan De Goey</t>
  </si>
  <si>
    <t>owies &gt; danger</t>
  </si>
  <si>
    <t>costs $253k</t>
  </si>
  <si>
    <t>Patrick Dangerfield</t>
  </si>
  <si>
    <t>Todd Goldstein</t>
  </si>
  <si>
    <t>devrob &gt; dawson</t>
  </si>
  <si>
    <t>flanders &gt; short</t>
  </si>
  <si>
    <t>costs $122k</t>
  </si>
  <si>
    <t>Jordan Dawson</t>
  </si>
  <si>
    <t>costs $228k</t>
  </si>
  <si>
    <t>Jayden Short</t>
  </si>
  <si>
    <t>amartey &gt; ruscoe</t>
  </si>
  <si>
    <t>nets $172k</t>
  </si>
  <si>
    <t>Trey Ruscoe</t>
  </si>
  <si>
    <t>James Jordon</t>
  </si>
  <si>
    <t>weightman &gt; marshall</t>
  </si>
  <si>
    <t>costs $146k</t>
  </si>
  <si>
    <t>Rowan Marshall</t>
  </si>
  <si>
    <t>parish &gt; lyons</t>
  </si>
  <si>
    <t>nets $23k</t>
  </si>
  <si>
    <t>Jarryd Lyons</t>
  </si>
  <si>
    <t>ziebell &gt; cerra</t>
  </si>
  <si>
    <t>cerra &gt; serong</t>
  </si>
  <si>
    <t>nets $143k</t>
  </si>
  <si>
    <t>Adam Cerra</t>
  </si>
  <si>
    <t>nets $107k</t>
  </si>
  <si>
    <t>Caleb Serong</t>
  </si>
  <si>
    <t>bianco &gt; wingard</t>
  </si>
  <si>
    <t>costs $159k</t>
  </si>
  <si>
    <t>Chad Wingard</t>
  </si>
  <si>
    <t>bont &gt; guthrie</t>
  </si>
  <si>
    <t>nets $82k</t>
  </si>
  <si>
    <t>Cam Guthrie</t>
  </si>
  <si>
    <t>i</t>
  </si>
  <si>
    <t>Player</t>
  </si>
  <si>
    <t>Position</t>
  </si>
  <si>
    <t>Def</t>
  </si>
  <si>
    <t>D Howe</t>
  </si>
  <si>
    <t>I Cumming</t>
  </si>
  <si>
    <t>C Salem</t>
  </si>
  <si>
    <t>N Newman</t>
  </si>
  <si>
    <t>J Short</t>
  </si>
  <si>
    <t>N Hind</t>
  </si>
  <si>
    <t>A Witherden</t>
  </si>
  <si>
    <t>L Ryan</t>
  </si>
  <si>
    <t>21diff</t>
  </si>
  <si>
    <t>22diff</t>
  </si>
  <si>
    <t>23diff</t>
  </si>
  <si>
    <t>totaldiff</t>
  </si>
  <si>
    <t>21low</t>
  </si>
  <si>
    <t>22low</t>
  </si>
  <si>
    <t>23low</t>
  </si>
  <si>
    <t>mills &gt; hardwick</t>
  </si>
  <si>
    <t>nets $303k</t>
  </si>
  <si>
    <t>Blake Hardwick</t>
  </si>
  <si>
    <t>ruscoe &gt; wines</t>
  </si>
  <si>
    <t>Mid</t>
  </si>
  <si>
    <t>Ruc</t>
  </si>
  <si>
    <t>C Oliver</t>
  </si>
  <si>
    <t>T Boak</t>
  </si>
  <si>
    <t>T Adams</t>
  </si>
  <si>
    <t>T Thomas</t>
  </si>
  <si>
    <t>N Naitanui</t>
  </si>
  <si>
    <t>J McInerney</t>
  </si>
  <si>
    <t>J O'Meara</t>
  </si>
  <si>
    <t>E Curnow</t>
  </si>
  <si>
    <t>L Henderson</t>
  </si>
  <si>
    <t>J Lloyd</t>
  </si>
  <si>
    <t>C Serong</t>
  </si>
  <si>
    <t>J Selwood</t>
  </si>
  <si>
    <t>T Hickey</t>
  </si>
  <si>
    <t>J Elliott</t>
  </si>
  <si>
    <t>D Smith</t>
  </si>
  <si>
    <t>L Neale</t>
  </si>
  <si>
    <t>C Ward</t>
  </si>
  <si>
    <t>L Franklin</t>
  </si>
  <si>
    <t>Fwd</t>
  </si>
  <si>
    <t>L Hunter</t>
  </si>
  <si>
    <t>H Schoenberg</t>
  </si>
  <si>
    <t>I Smith</t>
  </si>
  <si>
    <t>E Yeo</t>
  </si>
  <si>
    <t>L Shuey</t>
  </si>
  <si>
    <t>S Walsh</t>
  </si>
  <si>
    <t>R Bonner</t>
  </si>
  <si>
    <t>E Gulden</t>
  </si>
  <si>
    <t>D Heppell</t>
  </si>
  <si>
    <t>A Brayshaw</t>
  </si>
  <si>
    <t>B Crouch</t>
  </si>
  <si>
    <t>R Sloane</t>
  </si>
  <si>
    <t>M Redman</t>
  </si>
  <si>
    <t>T McKenzie</t>
  </si>
  <si>
    <t>T Greene</t>
  </si>
  <si>
    <t>J Simpkin</t>
  </si>
  <si>
    <t>R Gray</t>
  </si>
  <si>
    <t>diff</t>
  </si>
  <si>
    <t>mid</t>
  </si>
  <si>
    <t>def</t>
  </si>
  <si>
    <t>fwd</t>
  </si>
  <si>
    <t>sharp &gt; lloyd</t>
  </si>
  <si>
    <t>costs $461k</t>
  </si>
  <si>
    <t>Ollie Wines</t>
  </si>
  <si>
    <t>costs $176k</t>
  </si>
  <si>
    <t>whit &gt; salem</t>
  </si>
  <si>
    <t>nets $62k</t>
  </si>
  <si>
    <t>Christian Salem</t>
  </si>
  <si>
    <t>Jake Lloyd</t>
  </si>
  <si>
    <t>bramble &gt; thomas</t>
  </si>
  <si>
    <t>costs $183k</t>
  </si>
  <si>
    <t>Tarryn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</si>
</sst>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9" xfId="0" applyFill="1" applyBorder="1"/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/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5" xfId="0" applyFill="1" applyBorder="1"/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7" xfId="0" applyFill="1" applyBorder="1"/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7" xfId="0" applyFill="1" applyBorder="1"/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9" xfId="0" applyFill="1" applyBorder="1"/>
    <xf numFmtId="0" fontId="1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4" fillId="10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164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9" borderId="7" xfId="0" applyNumberFormat="1" applyFill="1" applyBorder="1" applyAlignment="1">
      <alignment horizontal="center"/>
    </xf>
    <xf numFmtId="164" fontId="0" fillId="9" borderId="9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left"/>
    </xf>
    <xf numFmtId="0" fontId="0" fillId="11" borderId="0" xfId="0" applyFill="1" applyBorder="1" applyAlignment="1">
      <alignment horizontal="center"/>
    </xf>
    <xf numFmtId="0" fontId="0" fillId="11" borderId="0" xfId="0" applyFill="1" applyBorder="1"/>
    <xf numFmtId="0" fontId="1" fillId="0" borderId="0" xfId="0" applyFont="1"/>
    <xf numFmtId="0" fontId="1" fillId="11" borderId="0" xfId="0" applyFont="1" applyFill="1" applyBorder="1"/>
    <xf numFmtId="0" fontId="1" fillId="0" borderId="0" xfId="0" applyFont="1" applyAlignment="1">
      <alignment horizontal="left"/>
    </xf>
    <xf numFmtId="0" fontId="1" fillId="11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9" borderId="10" xfId="0" applyFill="1" applyBorder="1" applyAlignment="1">
      <alignment horizontal="center"/>
    </xf>
    <xf numFmtId="164" fontId="0" fillId="9" borderId="10" xfId="0" applyNumberFormat="1" applyFill="1" applyBorder="1" applyAlignment="1">
      <alignment horizontal="center"/>
    </xf>
    <xf numFmtId="0" fontId="0" fillId="9" borderId="10" xfId="0" applyFill="1" applyBorder="1"/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49" fontId="2" fillId="5" borderId="7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/>
    </xf>
    <xf numFmtId="49" fontId="2" fillId="8" borderId="5" xfId="0" applyNumberFormat="1" applyFont="1" applyFill="1" applyBorder="1" applyAlignment="1">
      <alignment horizontal="center"/>
    </xf>
    <xf numFmtId="49" fontId="2" fillId="8" borderId="7" xfId="0" applyNumberFormat="1" applyFont="1" applyFill="1" applyBorder="1" applyAlignment="1">
      <alignment horizontal="center"/>
    </xf>
    <xf numFmtId="49" fontId="2" fillId="9" borderId="7" xfId="0" applyNumberFormat="1" applyFont="1" applyFill="1" applyBorder="1" applyAlignment="1">
      <alignment horizontal="center"/>
    </xf>
    <xf numFmtId="49" fontId="2" fillId="9" borderId="9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16B0C-FD01-5E49-A3DC-4BA66A9CFA91}">
  <dimension ref="A1:CZ65"/>
  <sheetViews>
    <sheetView tabSelected="1" topLeftCell="CE15" zoomScale="70" zoomScaleNormal="70" workbookViewId="0">
      <selection activeCell="CC35" sqref="CC35"/>
    </sheetView>
  </sheetViews>
  <sheetFormatPr defaultColWidth="11.19921875" defaultRowHeight="15.6" x14ac:dyDescent="0.3"/>
  <cols>
    <col min="1" max="1" width="10.796875" style="1"/>
    <col min="2" max="2" width="26.69921875" style="1" customWidth="1"/>
    <col min="3" max="3" width="11.296875" style="1" bestFit="1" customWidth="1"/>
    <col min="4" max="4" width="11" style="1" bestFit="1" customWidth="1"/>
    <col min="5" max="5" width="10.796875" style="51"/>
    <col min="6" max="6" width="26.69921875" style="1" customWidth="1"/>
    <col min="7" max="7" width="11.296875" style="1" bestFit="1" customWidth="1"/>
    <col min="8" max="8" width="11" style="1" bestFit="1" customWidth="1"/>
    <col min="9" max="9" width="10.796875" style="52"/>
    <col min="10" max="10" width="26.69921875" style="1" customWidth="1"/>
    <col min="11" max="11" width="11.19921875" style="1" bestFit="1" customWidth="1"/>
    <col min="12" max="12" width="11" style="1" bestFit="1" customWidth="1"/>
    <col min="13" max="13" width="10.796875" style="52"/>
    <col min="14" max="14" width="26.69921875" style="1" customWidth="1"/>
    <col min="15" max="15" width="11.296875" style="1" bestFit="1" customWidth="1"/>
    <col min="16" max="16" width="11" style="1" bestFit="1" customWidth="1"/>
    <col min="17" max="17" width="10.796875" style="52"/>
    <col min="18" max="18" width="26.69921875" style="1" customWidth="1"/>
    <col min="19" max="19" width="10.796875" style="1" customWidth="1"/>
    <col min="20" max="20" width="10.796875" style="1"/>
    <col min="21" max="21" width="10.796875" style="52"/>
    <col min="22" max="22" width="26.69921875" style="1" customWidth="1"/>
    <col min="23" max="23" width="11.19921875" style="1" bestFit="1" customWidth="1"/>
    <col min="24" max="24" width="10.796875" style="1"/>
    <col min="25" max="25" width="10.796875" style="52"/>
    <col min="26" max="26" width="26.69921875" style="1" customWidth="1"/>
    <col min="27" max="27" width="11.19921875" style="1" bestFit="1" customWidth="1"/>
    <col min="28" max="28" width="10.796875" style="1"/>
    <col min="29" max="29" width="10.796875" style="52"/>
    <col min="30" max="30" width="26.69921875" style="1" customWidth="1"/>
    <col min="31" max="31" width="11.19921875" style="1" bestFit="1" customWidth="1"/>
    <col min="32" max="32" width="10.796875" style="1"/>
    <col min="33" max="33" width="10.796875" style="52"/>
    <col min="34" max="34" width="26.69921875" style="1" customWidth="1"/>
    <col min="35" max="35" width="11.19921875" style="1" bestFit="1" customWidth="1"/>
    <col min="36" max="36" width="10.796875" style="1"/>
    <col min="37" max="37" width="10.796875" style="52"/>
    <col min="38" max="38" width="26.69921875" style="1" customWidth="1"/>
    <col min="39" max="39" width="11.19921875" style="1" bestFit="1" customWidth="1"/>
    <col min="40" max="40" width="10.796875" style="1"/>
    <col min="41" max="41" width="10.796875" style="52"/>
    <col min="42" max="42" width="26.69921875" style="1" customWidth="1"/>
    <col min="43" max="43" width="11.19921875" style="1" bestFit="1" customWidth="1"/>
    <col min="44" max="44" width="10.796875" style="1"/>
    <col min="45" max="45" width="10.796875" style="52"/>
    <col min="46" max="46" width="26.69921875" style="1" customWidth="1"/>
    <col min="47" max="47" width="11.19921875" style="1" bestFit="1" customWidth="1"/>
    <col min="48" max="48" width="10.796875" style="1"/>
    <col min="49" max="49" width="10.796875" style="52"/>
    <col min="50" max="50" width="26.69921875" style="1" customWidth="1"/>
    <col min="51" max="51" width="11.19921875" style="1" bestFit="1" customWidth="1"/>
    <col min="52" max="52" width="10.796875" style="1"/>
    <col min="53" max="53" width="10.796875" style="52"/>
    <col min="54" max="54" width="26.69921875" style="1" customWidth="1"/>
    <col min="55" max="55" width="11.19921875" style="1" bestFit="1" customWidth="1"/>
    <col min="56" max="56" width="10.796875" style="1"/>
    <col min="57" max="57" width="10.796875" style="52"/>
    <col min="58" max="58" width="26.69921875" style="1" customWidth="1"/>
    <col min="59" max="59" width="11.19921875" style="1" bestFit="1" customWidth="1"/>
    <col min="60" max="60" width="10.796875" style="1"/>
    <col min="61" max="61" width="10.796875" style="52"/>
    <col min="62" max="62" width="26.69921875" style="1" customWidth="1"/>
    <col min="63" max="64" width="10.796875" style="1"/>
    <col min="65" max="65" width="10.796875" style="92"/>
    <col min="66" max="66" width="26.69921875" customWidth="1"/>
    <col min="69" max="69" width="10.796875" style="93"/>
    <col min="70" max="70" width="26.69921875" customWidth="1"/>
    <col min="73" max="73" width="10.796875" style="93"/>
    <col min="74" max="74" width="26.69921875" customWidth="1"/>
    <col min="77" max="77" width="11.19921875" style="93"/>
    <col min="78" max="78" width="26.69921875" customWidth="1"/>
    <col min="81" max="81" width="11.19921875" style="93"/>
    <col min="82" max="82" width="26.69921875" customWidth="1"/>
    <col min="85" max="85" width="11.19921875" style="93"/>
    <col min="86" max="86" width="26.69921875" customWidth="1"/>
    <col min="89" max="89" width="11.19921875" style="93"/>
    <col min="90" max="90" width="26.69921875" customWidth="1"/>
    <col min="93" max="93" width="11.19921875" style="93"/>
    <col min="94" max="94" width="26.69921875" customWidth="1"/>
    <col min="95" max="95" width="10.796875" customWidth="1"/>
    <col min="97" max="97" width="10.796875" style="93"/>
  </cols>
  <sheetData>
    <row r="1" spans="1:104" s="54" customFormat="1" ht="28.8" x14ac:dyDescent="0.55000000000000004">
      <c r="B1" s="54" t="s">
        <v>6</v>
      </c>
      <c r="E1" s="55"/>
      <c r="F1" s="54" t="s">
        <v>7</v>
      </c>
      <c r="I1" s="56"/>
      <c r="J1" s="54" t="s">
        <v>8</v>
      </c>
      <c r="M1" s="55"/>
      <c r="N1" s="54" t="s">
        <v>9</v>
      </c>
      <c r="Q1" s="56"/>
      <c r="R1" s="54" t="s">
        <v>10</v>
      </c>
      <c r="U1" s="55"/>
      <c r="V1" s="54" t="s">
        <v>11</v>
      </c>
      <c r="Y1" s="56"/>
      <c r="Z1" s="54" t="s">
        <v>12</v>
      </c>
      <c r="AC1" s="55"/>
      <c r="AD1" s="54" t="s">
        <v>13</v>
      </c>
      <c r="AG1" s="56"/>
      <c r="AH1" s="54" t="s">
        <v>14</v>
      </c>
      <c r="AK1" s="55"/>
      <c r="AL1" s="54" t="s">
        <v>15</v>
      </c>
      <c r="AO1" s="56"/>
      <c r="AP1" s="54" t="s">
        <v>16</v>
      </c>
      <c r="AS1" s="55"/>
      <c r="AT1" s="54" t="s">
        <v>17</v>
      </c>
      <c r="AW1" s="56"/>
      <c r="AX1" s="54" t="s">
        <v>18</v>
      </c>
      <c r="BA1" s="55"/>
      <c r="BB1" s="54" t="s">
        <v>19</v>
      </c>
      <c r="BE1" s="56"/>
      <c r="BF1" s="54" t="s">
        <v>20</v>
      </c>
      <c r="BI1" s="55"/>
      <c r="BJ1" s="54" t="s">
        <v>21</v>
      </c>
      <c r="BM1" s="91"/>
      <c r="BN1" s="54" t="s">
        <v>37</v>
      </c>
      <c r="BQ1" s="91"/>
      <c r="BR1" s="54" t="s">
        <v>38</v>
      </c>
      <c r="BU1" s="91"/>
      <c r="BV1" s="54" t="s">
        <v>58</v>
      </c>
      <c r="BY1" s="91"/>
      <c r="BZ1" s="54" t="s">
        <v>59</v>
      </c>
      <c r="CC1" s="91"/>
      <c r="CD1" s="54" t="s">
        <v>60</v>
      </c>
      <c r="CG1" s="91"/>
      <c r="CH1" s="54" t="s">
        <v>61</v>
      </c>
      <c r="CK1" s="91"/>
      <c r="CL1" s="54" t="s">
        <v>62</v>
      </c>
      <c r="CO1" s="91"/>
      <c r="CP1" s="54" t="s">
        <v>40</v>
      </c>
      <c r="CS1" s="91"/>
    </row>
    <row r="2" spans="1:104" s="4" customFormat="1" ht="16.2" thickBot="1" x14ac:dyDescent="0.35">
      <c r="A2" s="3"/>
      <c r="B2" s="3" t="s">
        <v>4</v>
      </c>
      <c r="C2" s="3" t="s">
        <v>5</v>
      </c>
      <c r="D2" s="8" t="s">
        <v>29</v>
      </c>
      <c r="E2" s="51"/>
      <c r="F2" s="3" t="s">
        <v>4</v>
      </c>
      <c r="G2" s="3" t="s">
        <v>5</v>
      </c>
      <c r="H2" s="8" t="s">
        <v>29</v>
      </c>
      <c r="I2" s="51"/>
      <c r="J2" s="3" t="s">
        <v>4</v>
      </c>
      <c r="K2" s="3" t="s">
        <v>5</v>
      </c>
      <c r="L2" s="8" t="s">
        <v>29</v>
      </c>
      <c r="M2" s="51"/>
      <c r="N2" s="3" t="s">
        <v>4</v>
      </c>
      <c r="O2" s="3" t="s">
        <v>5</v>
      </c>
      <c r="P2" s="8" t="s">
        <v>29</v>
      </c>
      <c r="Q2" s="51"/>
      <c r="R2" s="3" t="s">
        <v>4</v>
      </c>
      <c r="S2" s="3" t="s">
        <v>5</v>
      </c>
      <c r="T2" s="8" t="s">
        <v>29</v>
      </c>
      <c r="U2" s="51"/>
      <c r="V2" s="3" t="s">
        <v>4</v>
      </c>
      <c r="W2" s="3" t="s">
        <v>5</v>
      </c>
      <c r="X2" s="8" t="s">
        <v>29</v>
      </c>
      <c r="Y2" s="51"/>
      <c r="Z2" s="3" t="s">
        <v>4</v>
      </c>
      <c r="AA2" s="3" t="s">
        <v>5</v>
      </c>
      <c r="AB2" s="8" t="s">
        <v>29</v>
      </c>
      <c r="AC2" s="51"/>
      <c r="AD2" s="3" t="s">
        <v>4</v>
      </c>
      <c r="AE2" s="3" t="s">
        <v>5</v>
      </c>
      <c r="AF2" s="8" t="s">
        <v>29</v>
      </c>
      <c r="AG2" s="51"/>
      <c r="AH2" s="3" t="s">
        <v>4</v>
      </c>
      <c r="AI2" s="3" t="s">
        <v>5</v>
      </c>
      <c r="AJ2" s="8" t="s">
        <v>29</v>
      </c>
      <c r="AK2" s="51"/>
      <c r="AL2" s="3" t="s">
        <v>4</v>
      </c>
      <c r="AM2" s="3" t="s">
        <v>5</v>
      </c>
      <c r="AN2" s="8" t="s">
        <v>29</v>
      </c>
      <c r="AO2" s="51"/>
      <c r="AP2" s="3" t="s">
        <v>4</v>
      </c>
      <c r="AQ2" s="3" t="s">
        <v>5</v>
      </c>
      <c r="AR2" s="8" t="s">
        <v>29</v>
      </c>
      <c r="AS2" s="51"/>
      <c r="AT2" s="3" t="s">
        <v>4</v>
      </c>
      <c r="AU2" s="3" t="s">
        <v>5</v>
      </c>
      <c r="AV2" s="8" t="s">
        <v>29</v>
      </c>
      <c r="AW2" s="51"/>
      <c r="AX2" s="3" t="s">
        <v>4</v>
      </c>
      <c r="AY2" s="3" t="s">
        <v>5</v>
      </c>
      <c r="AZ2" s="8" t="s">
        <v>29</v>
      </c>
      <c r="BA2" s="51"/>
      <c r="BB2" s="3" t="s">
        <v>4</v>
      </c>
      <c r="BC2" s="3" t="s">
        <v>5</v>
      </c>
      <c r="BD2" s="8" t="s">
        <v>29</v>
      </c>
      <c r="BE2" s="51"/>
      <c r="BF2" s="3" t="s">
        <v>4</v>
      </c>
      <c r="BG2" s="3" t="s">
        <v>5</v>
      </c>
      <c r="BH2" s="8" t="s">
        <v>29</v>
      </c>
      <c r="BI2" s="51"/>
      <c r="BJ2" s="3" t="s">
        <v>4</v>
      </c>
      <c r="BK2" s="3" t="s">
        <v>5</v>
      </c>
      <c r="BL2" s="8" t="s">
        <v>29</v>
      </c>
      <c r="BM2" s="92"/>
      <c r="BN2" s="3" t="s">
        <v>4</v>
      </c>
      <c r="BO2" s="3" t="s">
        <v>5</v>
      </c>
      <c r="BP2" s="3" t="s">
        <v>29</v>
      </c>
      <c r="BQ2" s="93"/>
      <c r="BR2" s="3" t="s">
        <v>4</v>
      </c>
      <c r="BS2" s="3" t="s">
        <v>5</v>
      </c>
      <c r="BT2" s="3" t="s">
        <v>29</v>
      </c>
      <c r="BU2" s="93"/>
      <c r="BV2" s="3" t="s">
        <v>4</v>
      </c>
      <c r="BW2" s="3" t="s">
        <v>5</v>
      </c>
      <c r="BX2" s="3" t="s">
        <v>29</v>
      </c>
      <c r="BY2" s="93"/>
      <c r="BZ2" s="3" t="s">
        <v>4</v>
      </c>
      <c r="CA2" s="3" t="s">
        <v>5</v>
      </c>
      <c r="CB2" s="3" t="s">
        <v>29</v>
      </c>
      <c r="CC2" s="93"/>
      <c r="CD2" s="3" t="s">
        <v>4</v>
      </c>
      <c r="CE2" s="3" t="s">
        <v>5</v>
      </c>
      <c r="CF2" s="3" t="s">
        <v>29</v>
      </c>
      <c r="CG2" s="93"/>
      <c r="CH2" s="3" t="s">
        <v>4</v>
      </c>
      <c r="CI2" s="3" t="s">
        <v>5</v>
      </c>
      <c r="CJ2" s="3" t="s">
        <v>29</v>
      </c>
      <c r="CK2" s="93"/>
      <c r="CL2" s="3" t="s">
        <v>4</v>
      </c>
      <c r="CM2" s="3" t="s">
        <v>5</v>
      </c>
      <c r="CN2" s="3" t="s">
        <v>29</v>
      </c>
      <c r="CO2" s="93"/>
      <c r="CS2" s="93"/>
    </row>
    <row r="3" spans="1:104" s="11" customFormat="1" x14ac:dyDescent="0.3">
      <c r="A3" s="9" t="s">
        <v>0</v>
      </c>
      <c r="B3" s="10" t="s">
        <v>84</v>
      </c>
      <c r="C3" s="10">
        <v>121</v>
      </c>
      <c r="D3" s="57">
        <v>705000</v>
      </c>
      <c r="E3" s="51"/>
      <c r="F3" s="10" t="s">
        <v>84</v>
      </c>
      <c r="G3" s="10">
        <v>85</v>
      </c>
      <c r="H3" s="57">
        <v>723000</v>
      </c>
      <c r="I3" s="52"/>
      <c r="J3" s="10" t="s">
        <v>84</v>
      </c>
      <c r="K3" s="10">
        <v>111</v>
      </c>
      <c r="L3" s="57">
        <v>728000</v>
      </c>
      <c r="M3" s="52"/>
      <c r="N3" s="10" t="s">
        <v>84</v>
      </c>
      <c r="O3" s="10">
        <v>91</v>
      </c>
      <c r="P3" s="57">
        <v>736000</v>
      </c>
      <c r="Q3" s="52"/>
      <c r="R3" s="10" t="s">
        <v>84</v>
      </c>
      <c r="S3" s="10">
        <v>101</v>
      </c>
      <c r="T3" s="57">
        <v>735000</v>
      </c>
      <c r="U3" s="52"/>
      <c r="V3" s="10" t="s">
        <v>84</v>
      </c>
      <c r="W3" s="10">
        <v>142</v>
      </c>
      <c r="X3" s="57">
        <v>733000</v>
      </c>
      <c r="Y3" s="52"/>
      <c r="Z3" s="10" t="s">
        <v>84</v>
      </c>
      <c r="AA3" s="10">
        <v>92</v>
      </c>
      <c r="AB3" s="57">
        <v>754000</v>
      </c>
      <c r="AC3" s="52"/>
      <c r="AD3" s="10" t="s">
        <v>84</v>
      </c>
      <c r="AE3" s="10">
        <v>133</v>
      </c>
      <c r="AF3" s="57">
        <v>759000</v>
      </c>
      <c r="AG3" s="52"/>
      <c r="AH3" s="10" t="s">
        <v>84</v>
      </c>
      <c r="AI3" s="10">
        <v>111</v>
      </c>
      <c r="AJ3" s="57">
        <v>777000</v>
      </c>
      <c r="AK3" s="52"/>
      <c r="AL3" s="10" t="s">
        <v>84</v>
      </c>
      <c r="AM3" s="10">
        <v>111</v>
      </c>
      <c r="AN3" s="57">
        <v>791000</v>
      </c>
      <c r="AO3" s="52"/>
      <c r="AP3" s="10" t="s">
        <v>84</v>
      </c>
      <c r="AQ3" s="10">
        <v>100</v>
      </c>
      <c r="AR3" s="57">
        <v>798000</v>
      </c>
      <c r="AS3" s="52"/>
      <c r="AT3" s="10" t="s">
        <v>84</v>
      </c>
      <c r="AU3" s="75">
        <v>96</v>
      </c>
      <c r="AV3" s="57">
        <v>793000</v>
      </c>
      <c r="AW3" s="52"/>
      <c r="AX3" s="10" t="s">
        <v>84</v>
      </c>
      <c r="AY3" s="75">
        <v>113</v>
      </c>
      <c r="AZ3" s="57">
        <v>783000</v>
      </c>
      <c r="BA3" s="52"/>
      <c r="BB3" s="10" t="s">
        <v>84</v>
      </c>
      <c r="BC3" s="75" t="s">
        <v>90</v>
      </c>
      <c r="BD3" s="57">
        <v>776000</v>
      </c>
      <c r="BE3" s="52"/>
      <c r="BF3" s="10" t="s">
        <v>84</v>
      </c>
      <c r="BG3" s="75">
        <v>111</v>
      </c>
      <c r="BH3" s="57">
        <v>776000</v>
      </c>
      <c r="BI3" s="52"/>
      <c r="BJ3" s="10" t="s">
        <v>84</v>
      </c>
      <c r="BK3" s="75">
        <v>116</v>
      </c>
      <c r="BL3" s="57">
        <v>779000</v>
      </c>
      <c r="BM3" s="92"/>
      <c r="BN3" s="10" t="s">
        <v>84</v>
      </c>
      <c r="BO3" s="75">
        <v>116</v>
      </c>
      <c r="BP3" s="57">
        <v>788000</v>
      </c>
      <c r="BQ3" s="93"/>
      <c r="BR3" s="10" t="s">
        <v>144</v>
      </c>
      <c r="BS3" s="75">
        <v>74</v>
      </c>
      <c r="BT3" s="57">
        <v>353000</v>
      </c>
      <c r="BU3" s="93"/>
      <c r="BV3" s="10" t="s">
        <v>186</v>
      </c>
      <c r="BW3" s="75">
        <v>94</v>
      </c>
      <c r="BX3" s="57">
        <v>693000</v>
      </c>
      <c r="BY3" s="93"/>
      <c r="BZ3" s="10" t="s">
        <v>84</v>
      </c>
      <c r="CA3" s="75">
        <v>152</v>
      </c>
      <c r="CB3" s="57">
        <v>799000</v>
      </c>
      <c r="CC3" s="93"/>
      <c r="CD3" s="10" t="s">
        <v>230</v>
      </c>
      <c r="CE3" s="75">
        <v>112</v>
      </c>
      <c r="CF3" s="57">
        <v>527000</v>
      </c>
      <c r="CG3" s="93"/>
      <c r="CH3" s="10" t="s">
        <v>186</v>
      </c>
      <c r="CI3" s="75">
        <v>110</v>
      </c>
      <c r="CJ3" s="57">
        <v>678000</v>
      </c>
      <c r="CK3" s="93"/>
      <c r="CL3" s="10" t="s">
        <v>280</v>
      </c>
      <c r="CM3" s="75">
        <v>107</v>
      </c>
      <c r="CN3" s="57">
        <v>623000</v>
      </c>
      <c r="CO3" s="93"/>
      <c r="CP3" s="10" t="s">
        <v>54</v>
      </c>
      <c r="CQ3" s="116">
        <v>111.7</v>
      </c>
      <c r="CR3" s="57">
        <v>837000</v>
      </c>
      <c r="CS3" s="93"/>
    </row>
    <row r="4" spans="1:104" s="14" customFormat="1" x14ac:dyDescent="0.3">
      <c r="A4" s="12" t="s">
        <v>0</v>
      </c>
      <c r="B4" s="13" t="s">
        <v>66</v>
      </c>
      <c r="C4" s="13">
        <v>135</v>
      </c>
      <c r="D4" s="58">
        <v>608000</v>
      </c>
      <c r="E4" s="51"/>
      <c r="F4" s="13" t="s">
        <v>66</v>
      </c>
      <c r="G4" s="13">
        <v>92</v>
      </c>
      <c r="H4" s="58">
        <v>643000</v>
      </c>
      <c r="I4" s="52"/>
      <c r="J4" s="13" t="s">
        <v>66</v>
      </c>
      <c r="K4" s="13">
        <v>101</v>
      </c>
      <c r="L4" s="58">
        <v>671000</v>
      </c>
      <c r="M4" s="52"/>
      <c r="N4" s="13" t="s">
        <v>66</v>
      </c>
      <c r="O4" s="13">
        <v>124</v>
      </c>
      <c r="P4" s="58">
        <v>694000</v>
      </c>
      <c r="Q4" s="52"/>
      <c r="R4" s="13" t="s">
        <v>54</v>
      </c>
      <c r="S4" s="13">
        <v>110</v>
      </c>
      <c r="T4" s="58">
        <v>768000</v>
      </c>
      <c r="U4" s="52"/>
      <c r="V4" s="13" t="s">
        <v>54</v>
      </c>
      <c r="W4" s="13">
        <v>109</v>
      </c>
      <c r="X4" s="58">
        <v>763000</v>
      </c>
      <c r="Y4" s="52"/>
      <c r="Z4" s="13" t="s">
        <v>54</v>
      </c>
      <c r="AA4" s="13">
        <v>94</v>
      </c>
      <c r="AB4" s="58">
        <v>761000</v>
      </c>
      <c r="AC4" s="52"/>
      <c r="AD4" s="13" t="s">
        <v>54</v>
      </c>
      <c r="AE4" s="13">
        <v>100</v>
      </c>
      <c r="AF4" s="58">
        <v>752000</v>
      </c>
      <c r="AG4" s="52"/>
      <c r="AH4" s="13" t="s">
        <v>54</v>
      </c>
      <c r="AI4" s="13">
        <v>125</v>
      </c>
      <c r="AJ4" s="58">
        <v>743000</v>
      </c>
      <c r="AK4" s="52"/>
      <c r="AL4" s="13" t="s">
        <v>54</v>
      </c>
      <c r="AM4" s="13">
        <v>117</v>
      </c>
      <c r="AN4" s="58">
        <v>752000</v>
      </c>
      <c r="AO4" s="52"/>
      <c r="AP4" s="13" t="s">
        <v>54</v>
      </c>
      <c r="AQ4" s="13">
        <v>75</v>
      </c>
      <c r="AR4" s="58">
        <v>764000</v>
      </c>
      <c r="AS4" s="52"/>
      <c r="AT4" s="13" t="s">
        <v>54</v>
      </c>
      <c r="AU4" s="13">
        <v>131</v>
      </c>
      <c r="AV4" s="58">
        <v>752000</v>
      </c>
      <c r="AW4" s="52"/>
      <c r="AX4" s="13" t="s">
        <v>54</v>
      </c>
      <c r="AY4" s="74">
        <v>121</v>
      </c>
      <c r="AZ4" s="58">
        <v>763000</v>
      </c>
      <c r="BA4" s="52"/>
      <c r="BB4" s="13" t="s">
        <v>54</v>
      </c>
      <c r="BC4" s="74" t="s">
        <v>90</v>
      </c>
      <c r="BD4" s="58">
        <v>777000</v>
      </c>
      <c r="BE4" s="52"/>
      <c r="BF4" s="13" t="s">
        <v>54</v>
      </c>
      <c r="BG4" s="74">
        <v>115</v>
      </c>
      <c r="BH4" s="58">
        <v>777000</v>
      </c>
      <c r="BI4" s="52"/>
      <c r="BJ4" s="13" t="s">
        <v>54</v>
      </c>
      <c r="BK4" s="74">
        <v>118</v>
      </c>
      <c r="BL4" s="58">
        <v>793000</v>
      </c>
      <c r="BM4" s="92"/>
      <c r="BN4" s="13" t="s">
        <v>54</v>
      </c>
      <c r="BO4" s="74">
        <v>116</v>
      </c>
      <c r="BP4" s="58">
        <v>810000</v>
      </c>
      <c r="BQ4" s="93"/>
      <c r="BR4" s="13" t="s">
        <v>54</v>
      </c>
      <c r="BS4" s="74">
        <v>122</v>
      </c>
      <c r="BT4" s="58">
        <v>824000</v>
      </c>
      <c r="BU4" s="93"/>
      <c r="BV4" s="13" t="s">
        <v>54</v>
      </c>
      <c r="BW4" s="74">
        <v>142</v>
      </c>
      <c r="BX4" s="58">
        <v>835000</v>
      </c>
      <c r="BY4" s="93"/>
      <c r="BZ4" s="13" t="s">
        <v>54</v>
      </c>
      <c r="CA4" s="74">
        <v>104</v>
      </c>
      <c r="CB4" s="58">
        <v>857000</v>
      </c>
      <c r="CC4" s="93"/>
      <c r="CD4" s="13" t="s">
        <v>54</v>
      </c>
      <c r="CE4" s="74">
        <v>105</v>
      </c>
      <c r="CF4" s="58">
        <v>861000</v>
      </c>
      <c r="CG4" s="93"/>
      <c r="CH4" s="13" t="s">
        <v>54</v>
      </c>
      <c r="CI4" s="74">
        <v>101</v>
      </c>
      <c r="CJ4" s="58">
        <v>853000</v>
      </c>
      <c r="CK4" s="93"/>
      <c r="CL4" s="13" t="s">
        <v>54</v>
      </c>
      <c r="CM4" s="74">
        <v>140</v>
      </c>
      <c r="CN4" s="58">
        <v>836000</v>
      </c>
      <c r="CO4" s="93"/>
      <c r="CP4" s="13" t="s">
        <v>121</v>
      </c>
      <c r="CQ4" s="117">
        <v>109</v>
      </c>
      <c r="CR4" s="58">
        <v>855000</v>
      </c>
      <c r="CS4" s="93"/>
    </row>
    <row r="5" spans="1:104" s="14" customFormat="1" x14ac:dyDescent="0.3">
      <c r="A5" s="12" t="s">
        <v>0</v>
      </c>
      <c r="B5" s="132" t="s">
        <v>79</v>
      </c>
      <c r="C5" s="13">
        <v>108</v>
      </c>
      <c r="D5" s="58">
        <v>370000</v>
      </c>
      <c r="E5" s="51"/>
      <c r="F5" s="13" t="s">
        <v>79</v>
      </c>
      <c r="G5" s="13">
        <v>81</v>
      </c>
      <c r="H5" s="58">
        <v>408000</v>
      </c>
      <c r="I5" s="52"/>
      <c r="J5" s="13" t="s">
        <v>85</v>
      </c>
      <c r="K5" s="13">
        <v>75</v>
      </c>
      <c r="L5" s="58">
        <v>266000</v>
      </c>
      <c r="M5" s="52"/>
      <c r="N5" s="13" t="s">
        <v>85</v>
      </c>
      <c r="O5" s="13">
        <v>93</v>
      </c>
      <c r="P5" s="58">
        <v>299000</v>
      </c>
      <c r="Q5" s="52"/>
      <c r="R5" s="13" t="s">
        <v>79</v>
      </c>
      <c r="S5" s="13">
        <v>100</v>
      </c>
      <c r="T5" s="58">
        <v>501000</v>
      </c>
      <c r="U5" s="52"/>
      <c r="V5" s="13" t="s">
        <v>83</v>
      </c>
      <c r="W5" s="13">
        <v>101</v>
      </c>
      <c r="X5" s="58">
        <v>252000</v>
      </c>
      <c r="Y5" s="52"/>
      <c r="Z5" s="13" t="s">
        <v>79</v>
      </c>
      <c r="AA5" s="13">
        <v>78</v>
      </c>
      <c r="AB5" s="58">
        <v>533000</v>
      </c>
      <c r="AC5" s="52"/>
      <c r="AD5" s="13" t="s">
        <v>79</v>
      </c>
      <c r="AE5" s="13">
        <v>102</v>
      </c>
      <c r="AF5" s="58">
        <v>536000</v>
      </c>
      <c r="AG5" s="52"/>
      <c r="AH5" s="13" t="s">
        <v>79</v>
      </c>
      <c r="AI5" s="13">
        <v>74</v>
      </c>
      <c r="AJ5" s="58">
        <v>554000</v>
      </c>
      <c r="AK5" s="52"/>
      <c r="AL5" s="13" t="s">
        <v>79</v>
      </c>
      <c r="AM5" s="13">
        <v>55</v>
      </c>
      <c r="AN5" s="58">
        <v>563000</v>
      </c>
      <c r="AO5" s="52"/>
      <c r="AP5" s="13" t="s">
        <v>79</v>
      </c>
      <c r="AQ5" s="13">
        <v>90</v>
      </c>
      <c r="AR5" s="58">
        <v>553000</v>
      </c>
      <c r="AS5" s="52"/>
      <c r="AT5" s="13" t="s">
        <v>35</v>
      </c>
      <c r="AU5" s="13">
        <v>113</v>
      </c>
      <c r="AV5" s="58">
        <v>742000</v>
      </c>
      <c r="AW5" s="52"/>
      <c r="AX5" s="13" t="s">
        <v>30</v>
      </c>
      <c r="AY5" s="74">
        <v>77</v>
      </c>
      <c r="AZ5" s="58">
        <v>756000</v>
      </c>
      <c r="BA5" s="52"/>
      <c r="BB5" s="13" t="s">
        <v>166</v>
      </c>
      <c r="BC5" s="74">
        <v>71</v>
      </c>
      <c r="BD5" s="58">
        <v>710000</v>
      </c>
      <c r="BE5" s="52"/>
      <c r="BF5" s="13" t="s">
        <v>35</v>
      </c>
      <c r="BG5" s="74">
        <v>110</v>
      </c>
      <c r="BH5" s="58">
        <v>745000</v>
      </c>
      <c r="BI5" s="52"/>
      <c r="BJ5" s="13" t="s">
        <v>35</v>
      </c>
      <c r="BK5" s="74">
        <v>99</v>
      </c>
      <c r="BL5" s="58">
        <v>744000</v>
      </c>
      <c r="BM5" s="92"/>
      <c r="BN5" s="13" t="s">
        <v>35</v>
      </c>
      <c r="BO5" s="74">
        <v>118</v>
      </c>
      <c r="BP5" s="58">
        <v>741000</v>
      </c>
      <c r="BQ5" s="93"/>
      <c r="BR5" s="13" t="s">
        <v>35</v>
      </c>
      <c r="BS5" s="74">
        <v>69</v>
      </c>
      <c r="BT5" s="58">
        <v>749000</v>
      </c>
      <c r="BU5" s="93"/>
      <c r="BV5" s="13" t="s">
        <v>35</v>
      </c>
      <c r="BW5" s="74">
        <v>141</v>
      </c>
      <c r="BX5" s="58">
        <v>732000</v>
      </c>
      <c r="BY5" s="93"/>
      <c r="BZ5" s="13" t="s">
        <v>35</v>
      </c>
      <c r="CA5" s="74">
        <v>125</v>
      </c>
      <c r="CB5" s="58">
        <v>750000</v>
      </c>
      <c r="CC5" s="93"/>
      <c r="CD5" s="13" t="s">
        <v>35</v>
      </c>
      <c r="CE5" s="74">
        <v>102</v>
      </c>
      <c r="CF5" s="58">
        <v>771000</v>
      </c>
      <c r="CG5" s="93"/>
      <c r="CH5" s="13" t="s">
        <v>35</v>
      </c>
      <c r="CI5" s="74">
        <v>106</v>
      </c>
      <c r="CJ5" s="58">
        <v>782000</v>
      </c>
      <c r="CK5" s="93"/>
      <c r="CL5" s="13" t="s">
        <v>281</v>
      </c>
      <c r="CM5" s="74">
        <v>116</v>
      </c>
      <c r="CN5" s="58">
        <v>706000</v>
      </c>
      <c r="CO5" s="93"/>
      <c r="CP5" s="13" t="s">
        <v>35</v>
      </c>
      <c r="CQ5" s="117">
        <v>101.8</v>
      </c>
      <c r="CR5" s="58">
        <v>759000</v>
      </c>
      <c r="CS5" s="93"/>
    </row>
    <row r="6" spans="1:104" s="14" customFormat="1" x14ac:dyDescent="0.3">
      <c r="A6" s="12" t="s">
        <v>0</v>
      </c>
      <c r="B6" s="13" t="s">
        <v>67</v>
      </c>
      <c r="C6" s="13">
        <v>78</v>
      </c>
      <c r="D6" s="58">
        <v>355000</v>
      </c>
      <c r="E6" s="51"/>
      <c r="F6" s="13" t="s">
        <v>67</v>
      </c>
      <c r="G6" s="13">
        <v>91</v>
      </c>
      <c r="H6" s="58">
        <v>375000</v>
      </c>
      <c r="I6" s="52"/>
      <c r="J6" s="13" t="s">
        <v>67</v>
      </c>
      <c r="K6" s="13">
        <v>91</v>
      </c>
      <c r="L6" s="58">
        <v>415000</v>
      </c>
      <c r="M6" s="52"/>
      <c r="N6" s="13" t="s">
        <v>67</v>
      </c>
      <c r="O6" s="13">
        <v>83</v>
      </c>
      <c r="P6" s="58">
        <v>462000</v>
      </c>
      <c r="Q6" s="52"/>
      <c r="R6" s="13" t="s">
        <v>67</v>
      </c>
      <c r="S6" s="13">
        <v>65</v>
      </c>
      <c r="T6" s="58">
        <v>502000</v>
      </c>
      <c r="U6" s="52"/>
      <c r="V6" s="13" t="s">
        <v>67</v>
      </c>
      <c r="W6" s="13">
        <v>104</v>
      </c>
      <c r="X6" s="58">
        <v>522000</v>
      </c>
      <c r="Y6" s="52"/>
      <c r="Z6" s="13" t="s">
        <v>67</v>
      </c>
      <c r="AA6" s="13">
        <v>88</v>
      </c>
      <c r="AB6" s="58">
        <v>548000</v>
      </c>
      <c r="AC6" s="52"/>
      <c r="AD6" s="13" t="s">
        <v>67</v>
      </c>
      <c r="AE6" s="13">
        <v>70</v>
      </c>
      <c r="AF6" s="58">
        <v>566000</v>
      </c>
      <c r="AG6" s="52"/>
      <c r="AH6" s="13" t="s">
        <v>67</v>
      </c>
      <c r="AI6" s="13">
        <v>81</v>
      </c>
      <c r="AJ6" s="58">
        <v>569000</v>
      </c>
      <c r="AK6" s="52"/>
      <c r="AL6" s="13" t="s">
        <v>67</v>
      </c>
      <c r="AM6" s="13">
        <v>67</v>
      </c>
      <c r="AN6" s="58">
        <v>572000</v>
      </c>
      <c r="AO6" s="52"/>
      <c r="AP6" s="13" t="s">
        <v>67</v>
      </c>
      <c r="AQ6" s="13">
        <v>113</v>
      </c>
      <c r="AR6" s="58">
        <v>565000</v>
      </c>
      <c r="AS6" s="52"/>
      <c r="AT6" s="13" t="s">
        <v>67</v>
      </c>
      <c r="AU6" s="74" t="s">
        <v>90</v>
      </c>
      <c r="AV6" s="58">
        <v>579000</v>
      </c>
      <c r="AW6" s="52"/>
      <c r="AX6" s="13" t="s">
        <v>67</v>
      </c>
      <c r="AY6" s="74">
        <v>89</v>
      </c>
      <c r="AZ6" s="58">
        <v>579000</v>
      </c>
      <c r="BA6" s="52"/>
      <c r="BB6" s="13" t="s">
        <v>67</v>
      </c>
      <c r="BC6" s="74">
        <v>119</v>
      </c>
      <c r="BD6" s="58">
        <v>593000</v>
      </c>
      <c r="BE6" s="52"/>
      <c r="BF6" s="13" t="s">
        <v>67</v>
      </c>
      <c r="BG6" s="74">
        <v>106</v>
      </c>
      <c r="BH6" s="58">
        <v>629000</v>
      </c>
      <c r="BI6" s="52"/>
      <c r="BJ6" s="13" t="s">
        <v>121</v>
      </c>
      <c r="BK6" s="74">
        <v>134</v>
      </c>
      <c r="BL6" s="58">
        <v>799000</v>
      </c>
      <c r="BM6" s="92"/>
      <c r="BN6" s="13" t="s">
        <v>184</v>
      </c>
      <c r="BO6" s="74">
        <v>108</v>
      </c>
      <c r="BP6" s="58">
        <v>605000</v>
      </c>
      <c r="BQ6" s="93"/>
      <c r="BR6" s="13" t="s">
        <v>184</v>
      </c>
      <c r="BS6" s="74">
        <v>97</v>
      </c>
      <c r="BT6" s="58">
        <v>626000</v>
      </c>
      <c r="BU6" s="93"/>
      <c r="BV6" s="13" t="s">
        <v>184</v>
      </c>
      <c r="BW6" s="74">
        <v>84</v>
      </c>
      <c r="BX6" s="58">
        <v>646000</v>
      </c>
      <c r="BY6" s="93"/>
      <c r="BZ6" s="13" t="s">
        <v>166</v>
      </c>
      <c r="CA6" s="74">
        <v>115</v>
      </c>
      <c r="CB6" s="58">
        <v>678000</v>
      </c>
      <c r="CC6" s="93"/>
      <c r="CD6" s="13" t="s">
        <v>121</v>
      </c>
      <c r="CE6" s="74">
        <v>126</v>
      </c>
      <c r="CF6" s="58">
        <v>829000</v>
      </c>
      <c r="CG6" s="93"/>
      <c r="CH6" s="13" t="s">
        <v>230</v>
      </c>
      <c r="CI6" s="74">
        <v>110</v>
      </c>
      <c r="CJ6" s="58">
        <v>537000</v>
      </c>
      <c r="CK6" s="93"/>
      <c r="CL6" s="13" t="s">
        <v>184</v>
      </c>
      <c r="CM6" s="74">
        <v>158</v>
      </c>
      <c r="CN6" s="58">
        <v>663000</v>
      </c>
      <c r="CO6" s="93"/>
      <c r="CP6" s="13" t="s">
        <v>281</v>
      </c>
      <c r="CQ6" s="117">
        <v>98.2</v>
      </c>
      <c r="CR6" s="58">
        <v>717000</v>
      </c>
      <c r="CS6" s="93"/>
    </row>
    <row r="7" spans="1:104" s="14" customFormat="1" x14ac:dyDescent="0.3">
      <c r="A7" s="12" t="s">
        <v>0</v>
      </c>
      <c r="B7" s="115" t="s">
        <v>78</v>
      </c>
      <c r="C7" s="13">
        <v>81</v>
      </c>
      <c r="D7" s="58">
        <v>353000</v>
      </c>
      <c r="E7" s="51"/>
      <c r="F7" s="13" t="s">
        <v>78</v>
      </c>
      <c r="G7" s="13">
        <v>90</v>
      </c>
      <c r="H7" s="58">
        <v>375000</v>
      </c>
      <c r="I7" s="52"/>
      <c r="J7" s="13" t="s">
        <v>80</v>
      </c>
      <c r="K7" s="13">
        <v>100</v>
      </c>
      <c r="L7" s="58">
        <v>394000</v>
      </c>
      <c r="M7" s="52"/>
      <c r="N7" s="13" t="s">
        <v>80</v>
      </c>
      <c r="O7" s="13">
        <v>102</v>
      </c>
      <c r="P7" s="58">
        <v>444000</v>
      </c>
      <c r="Q7" s="52"/>
      <c r="R7" s="13" t="s">
        <v>78</v>
      </c>
      <c r="S7" s="13">
        <v>72</v>
      </c>
      <c r="T7" s="58">
        <v>458000</v>
      </c>
      <c r="U7" s="52"/>
      <c r="V7" s="13" t="s">
        <v>78</v>
      </c>
      <c r="W7" s="13">
        <v>86</v>
      </c>
      <c r="X7" s="58">
        <v>469000</v>
      </c>
      <c r="Y7" s="52"/>
      <c r="Z7" s="13" t="s">
        <v>80</v>
      </c>
      <c r="AA7" s="13">
        <v>52</v>
      </c>
      <c r="AB7" s="58">
        <v>525000</v>
      </c>
      <c r="AC7" s="52"/>
      <c r="AD7" s="13" t="s">
        <v>78</v>
      </c>
      <c r="AE7" s="13">
        <v>87</v>
      </c>
      <c r="AF7" s="58">
        <v>470000</v>
      </c>
      <c r="AG7" s="52"/>
      <c r="AH7" s="13" t="s">
        <v>64</v>
      </c>
      <c r="AI7" s="13">
        <v>86</v>
      </c>
      <c r="AJ7" s="58">
        <v>829000</v>
      </c>
      <c r="AK7" s="52"/>
      <c r="AL7" s="13" t="s">
        <v>64</v>
      </c>
      <c r="AM7" s="13">
        <v>104</v>
      </c>
      <c r="AN7" s="58">
        <v>811000</v>
      </c>
      <c r="AO7" s="52"/>
      <c r="AP7" s="13" t="s">
        <v>64</v>
      </c>
      <c r="AQ7" s="13">
        <v>99</v>
      </c>
      <c r="AR7" s="58">
        <v>788000</v>
      </c>
      <c r="AS7" s="52"/>
      <c r="AT7" s="13" t="s">
        <v>85</v>
      </c>
      <c r="AU7" s="74">
        <v>104</v>
      </c>
      <c r="AV7" s="58">
        <v>389000</v>
      </c>
      <c r="AW7" s="52"/>
      <c r="AX7" s="13" t="s">
        <v>156</v>
      </c>
      <c r="AY7" s="74">
        <v>107</v>
      </c>
      <c r="AZ7" s="58">
        <v>445000</v>
      </c>
      <c r="BA7" s="52"/>
      <c r="BB7" s="13" t="s">
        <v>156</v>
      </c>
      <c r="BC7" s="74">
        <v>95</v>
      </c>
      <c r="BD7" s="58">
        <v>471000</v>
      </c>
      <c r="BE7" s="52"/>
      <c r="BF7" s="13" t="s">
        <v>166</v>
      </c>
      <c r="BG7" s="74">
        <v>104</v>
      </c>
      <c r="BH7" s="58">
        <v>694000</v>
      </c>
      <c r="BI7" s="52"/>
      <c r="BJ7" s="13" t="s">
        <v>64</v>
      </c>
      <c r="BK7" s="74">
        <v>107</v>
      </c>
      <c r="BL7" s="58">
        <v>742000</v>
      </c>
      <c r="BM7" s="92"/>
      <c r="BN7" s="13" t="s">
        <v>186</v>
      </c>
      <c r="BO7" s="74">
        <v>107</v>
      </c>
      <c r="BP7" s="58">
        <v>686000</v>
      </c>
      <c r="BQ7" s="93"/>
      <c r="BR7" s="13" t="s">
        <v>186</v>
      </c>
      <c r="BS7" s="74">
        <v>97</v>
      </c>
      <c r="BT7" s="58">
        <v>690000</v>
      </c>
      <c r="BU7" s="93"/>
      <c r="BV7" s="13" t="s">
        <v>166</v>
      </c>
      <c r="BW7" s="74">
        <v>103</v>
      </c>
      <c r="BX7" s="58">
        <v>673000</v>
      </c>
      <c r="BY7" s="93"/>
      <c r="BZ7" s="13" t="s">
        <v>121</v>
      </c>
      <c r="CA7" s="74">
        <v>120</v>
      </c>
      <c r="CB7" s="58">
        <v>820000</v>
      </c>
      <c r="CC7" s="93"/>
      <c r="CD7" s="13" t="s">
        <v>166</v>
      </c>
      <c r="CE7" s="74">
        <v>106</v>
      </c>
      <c r="CF7" s="58">
        <v>693000</v>
      </c>
      <c r="CG7" s="93"/>
      <c r="CH7" s="13" t="s">
        <v>280</v>
      </c>
      <c r="CI7" s="74">
        <v>114</v>
      </c>
      <c r="CJ7" s="58">
        <v>626000</v>
      </c>
      <c r="CK7" s="93"/>
      <c r="CL7" s="13" t="s">
        <v>166</v>
      </c>
      <c r="CM7" s="74">
        <v>117</v>
      </c>
      <c r="CN7" s="58">
        <v>709000</v>
      </c>
      <c r="CO7" s="93"/>
      <c r="CP7" s="13" t="s">
        <v>166</v>
      </c>
      <c r="CQ7" s="117">
        <v>98.1</v>
      </c>
      <c r="CR7" s="58">
        <v>720000</v>
      </c>
      <c r="CS7" s="93"/>
    </row>
    <row r="8" spans="1:104" s="14" customFormat="1" x14ac:dyDescent="0.3">
      <c r="A8" s="12" t="s">
        <v>0</v>
      </c>
      <c r="B8" s="13" t="s">
        <v>80</v>
      </c>
      <c r="C8" s="13">
        <v>67</v>
      </c>
      <c r="D8" s="58">
        <v>347000</v>
      </c>
      <c r="E8" s="51"/>
      <c r="F8" s="13" t="s">
        <v>80</v>
      </c>
      <c r="G8" s="13">
        <v>86</v>
      </c>
      <c r="H8" s="58">
        <v>361000</v>
      </c>
      <c r="I8" s="52"/>
      <c r="J8" s="13" t="s">
        <v>97</v>
      </c>
      <c r="K8" s="13">
        <v>73</v>
      </c>
      <c r="L8" s="58">
        <v>250000</v>
      </c>
      <c r="M8" s="52"/>
      <c r="N8" s="13" t="s">
        <v>97</v>
      </c>
      <c r="O8" s="13">
        <v>67</v>
      </c>
      <c r="P8" s="58">
        <v>279000</v>
      </c>
      <c r="Q8" s="52"/>
      <c r="R8" s="13" t="s">
        <v>97</v>
      </c>
      <c r="S8" s="13">
        <v>61</v>
      </c>
      <c r="T8" s="58">
        <v>316000</v>
      </c>
      <c r="U8" s="52"/>
      <c r="V8" s="13" t="s">
        <v>80</v>
      </c>
      <c r="W8" s="13">
        <v>82</v>
      </c>
      <c r="X8" s="58">
        <v>514000</v>
      </c>
      <c r="Y8" s="52"/>
      <c r="Z8" s="13" t="s">
        <v>75</v>
      </c>
      <c r="AA8" s="13">
        <v>83</v>
      </c>
      <c r="AB8" s="58">
        <v>322000</v>
      </c>
      <c r="AC8" s="52"/>
      <c r="AD8" s="13" t="s">
        <v>80</v>
      </c>
      <c r="AE8" s="13">
        <v>92</v>
      </c>
      <c r="AF8" s="58">
        <v>513000</v>
      </c>
      <c r="AG8" s="52"/>
      <c r="AH8" s="13" t="s">
        <v>80</v>
      </c>
      <c r="AI8" s="13">
        <v>58</v>
      </c>
      <c r="AJ8" s="58">
        <v>514000</v>
      </c>
      <c r="AK8" s="52"/>
      <c r="AL8" s="13" t="s">
        <v>85</v>
      </c>
      <c r="AM8" s="13">
        <v>83</v>
      </c>
      <c r="AN8" s="58">
        <v>390000</v>
      </c>
      <c r="AO8" s="52"/>
      <c r="AP8" s="13" t="s">
        <v>30</v>
      </c>
      <c r="AQ8" s="13">
        <v>122</v>
      </c>
      <c r="AR8" s="58">
        <v>750000</v>
      </c>
      <c r="AS8" s="52"/>
      <c r="AT8" s="13" t="s">
        <v>69</v>
      </c>
      <c r="AU8" s="13">
        <v>74</v>
      </c>
      <c r="AV8" s="58">
        <v>655000</v>
      </c>
      <c r="AW8" s="52"/>
      <c r="AX8" s="13" t="s">
        <v>152</v>
      </c>
      <c r="AY8" s="74">
        <v>133</v>
      </c>
      <c r="AZ8" s="58">
        <v>588000</v>
      </c>
      <c r="BA8" s="52"/>
      <c r="BB8" s="13" t="s">
        <v>30</v>
      </c>
      <c r="BC8" s="74">
        <v>119</v>
      </c>
      <c r="BD8" s="58">
        <v>745000</v>
      </c>
      <c r="BE8" s="52"/>
      <c r="BF8" s="13" t="s">
        <v>30</v>
      </c>
      <c r="BG8" s="74">
        <v>123</v>
      </c>
      <c r="BH8" s="58">
        <v>755000</v>
      </c>
      <c r="BI8" s="52"/>
      <c r="BJ8" s="13" t="s">
        <v>30</v>
      </c>
      <c r="BK8" s="74">
        <v>85</v>
      </c>
      <c r="BL8" s="58">
        <v>772000</v>
      </c>
      <c r="BM8" s="92"/>
      <c r="BN8" s="13" t="s">
        <v>166</v>
      </c>
      <c r="BO8" s="74">
        <v>99</v>
      </c>
      <c r="BP8" s="58">
        <v>680000</v>
      </c>
      <c r="BQ8" s="93"/>
      <c r="BR8" s="13" t="s">
        <v>166</v>
      </c>
      <c r="BS8" s="74">
        <v>85</v>
      </c>
      <c r="BT8" s="58">
        <v>678000</v>
      </c>
      <c r="BU8" s="93"/>
      <c r="BV8" s="13" t="s">
        <v>30</v>
      </c>
      <c r="BW8" s="74">
        <v>132</v>
      </c>
      <c r="BX8" s="58">
        <v>721000</v>
      </c>
      <c r="BY8" s="93"/>
      <c r="BZ8" s="13" t="s">
        <v>184</v>
      </c>
      <c r="CA8" s="74">
        <v>114</v>
      </c>
      <c r="CB8" s="58">
        <v>657000</v>
      </c>
      <c r="CC8" s="93"/>
      <c r="CD8" s="13" t="s">
        <v>30</v>
      </c>
      <c r="CE8" s="74">
        <v>112</v>
      </c>
      <c r="CF8" s="58">
        <v>690000</v>
      </c>
      <c r="CG8" s="93"/>
      <c r="CH8" s="13" t="s">
        <v>121</v>
      </c>
      <c r="CI8" s="74">
        <v>120</v>
      </c>
      <c r="CJ8" s="58">
        <v>839000</v>
      </c>
      <c r="CK8" s="93"/>
      <c r="CL8" s="13" t="s">
        <v>121</v>
      </c>
      <c r="CM8" s="74">
        <v>127</v>
      </c>
      <c r="CN8" s="58">
        <v>848000</v>
      </c>
      <c r="CO8" s="93"/>
      <c r="CP8" s="13" t="s">
        <v>186</v>
      </c>
      <c r="CQ8" s="117">
        <v>93.4</v>
      </c>
      <c r="CR8" s="58">
        <v>686000</v>
      </c>
      <c r="CS8" s="93"/>
    </row>
    <row r="9" spans="1:104" s="17" customFormat="1" x14ac:dyDescent="0.3">
      <c r="A9" s="15" t="s">
        <v>0</v>
      </c>
      <c r="B9" s="16" t="s">
        <v>77</v>
      </c>
      <c r="C9" s="16">
        <v>55</v>
      </c>
      <c r="D9" s="59">
        <v>276000</v>
      </c>
      <c r="E9" s="51"/>
      <c r="F9" s="16" t="s">
        <v>77</v>
      </c>
      <c r="G9" s="16">
        <v>61</v>
      </c>
      <c r="H9" s="59">
        <v>288000</v>
      </c>
      <c r="I9" s="52"/>
      <c r="J9" s="16" t="s">
        <v>78</v>
      </c>
      <c r="K9" s="16">
        <v>63</v>
      </c>
      <c r="L9" s="59">
        <v>416000</v>
      </c>
      <c r="M9" s="52"/>
      <c r="N9" s="16" t="s">
        <v>78</v>
      </c>
      <c r="O9" s="16">
        <v>54</v>
      </c>
      <c r="P9" s="59">
        <v>446000</v>
      </c>
      <c r="Q9" s="52"/>
      <c r="R9" s="16" t="s">
        <v>80</v>
      </c>
      <c r="S9" s="16">
        <v>38</v>
      </c>
      <c r="T9" s="59">
        <v>501000</v>
      </c>
      <c r="U9" s="52"/>
      <c r="V9" s="16" t="s">
        <v>97</v>
      </c>
      <c r="W9" s="16">
        <v>49</v>
      </c>
      <c r="X9" s="59">
        <v>349000</v>
      </c>
      <c r="Y9" s="52"/>
      <c r="Z9" s="16" t="s">
        <v>78</v>
      </c>
      <c r="AA9" s="16">
        <v>34</v>
      </c>
      <c r="AB9" s="59">
        <v>484000</v>
      </c>
      <c r="AC9" s="52"/>
      <c r="AD9" s="16" t="s">
        <v>75</v>
      </c>
      <c r="AE9" s="16">
        <v>63</v>
      </c>
      <c r="AF9" s="59">
        <v>371000</v>
      </c>
      <c r="AG9" s="52"/>
      <c r="AH9" s="16" t="s">
        <v>75</v>
      </c>
      <c r="AI9" s="16">
        <v>45</v>
      </c>
      <c r="AJ9" s="59">
        <v>405000</v>
      </c>
      <c r="AK9" s="52"/>
      <c r="AL9" s="16" t="s">
        <v>80</v>
      </c>
      <c r="AM9" s="16">
        <v>57</v>
      </c>
      <c r="AN9" s="59">
        <v>507000</v>
      </c>
      <c r="AO9" s="52"/>
      <c r="AP9" s="16" t="s">
        <v>80</v>
      </c>
      <c r="AQ9" s="16">
        <v>68</v>
      </c>
      <c r="AR9" s="59">
        <v>496000</v>
      </c>
      <c r="AS9" s="52"/>
      <c r="AT9" s="16" t="s">
        <v>30</v>
      </c>
      <c r="AU9" s="16" t="s">
        <v>90</v>
      </c>
      <c r="AV9" s="59">
        <v>756000</v>
      </c>
      <c r="AW9" s="52"/>
      <c r="AX9" s="16" t="s">
        <v>144</v>
      </c>
      <c r="AY9" s="78">
        <v>33</v>
      </c>
      <c r="AZ9" s="59">
        <v>249000</v>
      </c>
      <c r="BA9" s="52"/>
      <c r="BB9" s="16" t="s">
        <v>35</v>
      </c>
      <c r="BC9" s="78" t="s">
        <v>90</v>
      </c>
      <c r="BD9" s="59">
        <v>745000</v>
      </c>
      <c r="BE9" s="52"/>
      <c r="BF9" s="16" t="s">
        <v>64</v>
      </c>
      <c r="BG9" s="78">
        <v>78</v>
      </c>
      <c r="BH9" s="59">
        <v>751000</v>
      </c>
      <c r="BI9" s="52"/>
      <c r="BJ9" s="16" t="s">
        <v>166</v>
      </c>
      <c r="BK9" s="78">
        <v>83</v>
      </c>
      <c r="BL9" s="59">
        <v>689000</v>
      </c>
      <c r="BM9" s="92"/>
      <c r="BN9" s="16" t="s">
        <v>30</v>
      </c>
      <c r="BO9" s="78">
        <v>28</v>
      </c>
      <c r="BP9" s="59">
        <v>770000</v>
      </c>
      <c r="BQ9" s="93"/>
      <c r="BR9" s="16" t="s">
        <v>30</v>
      </c>
      <c r="BS9" s="78" t="s">
        <v>90</v>
      </c>
      <c r="BT9" s="59">
        <v>721000</v>
      </c>
      <c r="BU9" s="93"/>
      <c r="BV9" s="16" t="s">
        <v>84</v>
      </c>
      <c r="BW9" s="78" t="s">
        <v>90</v>
      </c>
      <c r="BX9" s="59">
        <v>799000</v>
      </c>
      <c r="BY9" s="93"/>
      <c r="BZ9" s="16" t="s">
        <v>30</v>
      </c>
      <c r="CA9" s="78">
        <v>80</v>
      </c>
      <c r="CB9" s="59">
        <v>710000</v>
      </c>
      <c r="CC9" s="93"/>
      <c r="CD9" s="16" t="s">
        <v>186</v>
      </c>
      <c r="CE9" s="78">
        <v>85</v>
      </c>
      <c r="CF9" s="59">
        <v>686000</v>
      </c>
      <c r="CG9" s="93"/>
      <c r="CH9" s="16" t="s">
        <v>184</v>
      </c>
      <c r="CI9" s="78">
        <v>85</v>
      </c>
      <c r="CJ9" s="59">
        <v>672000</v>
      </c>
      <c r="CK9" s="93"/>
      <c r="CL9" s="16" t="s">
        <v>35</v>
      </c>
      <c r="CM9" s="78">
        <v>62</v>
      </c>
      <c r="CN9" s="59">
        <v>785000</v>
      </c>
      <c r="CO9" s="93"/>
      <c r="CP9" s="16" t="s">
        <v>280</v>
      </c>
      <c r="CQ9" s="118">
        <v>92.9</v>
      </c>
      <c r="CR9" s="59">
        <v>635000</v>
      </c>
      <c r="CS9" s="93"/>
    </row>
    <row r="10" spans="1:104" s="20" customFormat="1" ht="16.2" thickBot="1" x14ac:dyDescent="0.35">
      <c r="A10" s="18" t="s">
        <v>0</v>
      </c>
      <c r="B10" s="19" t="s">
        <v>85</v>
      </c>
      <c r="C10" s="19">
        <v>27</v>
      </c>
      <c r="D10" s="60">
        <v>256000</v>
      </c>
      <c r="E10" s="51"/>
      <c r="F10" s="19" t="s">
        <v>85</v>
      </c>
      <c r="G10" s="19">
        <v>61</v>
      </c>
      <c r="H10" s="60">
        <v>252000</v>
      </c>
      <c r="I10" s="52"/>
      <c r="J10" s="19" t="s">
        <v>79</v>
      </c>
      <c r="K10" s="19">
        <v>69</v>
      </c>
      <c r="L10" s="60">
        <v>451000</v>
      </c>
      <c r="M10" s="52"/>
      <c r="N10" s="19" t="s">
        <v>79</v>
      </c>
      <c r="O10" s="19">
        <v>66</v>
      </c>
      <c r="P10" s="60">
        <v>483000</v>
      </c>
      <c r="Q10" s="52"/>
      <c r="R10" s="19" t="s">
        <v>85</v>
      </c>
      <c r="S10" s="19">
        <v>44</v>
      </c>
      <c r="T10" s="60">
        <v>353000</v>
      </c>
      <c r="U10" s="52"/>
      <c r="V10" s="19" t="s">
        <v>85</v>
      </c>
      <c r="W10" s="19">
        <v>69</v>
      </c>
      <c r="X10" s="60">
        <v>383000</v>
      </c>
      <c r="Y10" s="52"/>
      <c r="Z10" s="19" t="s">
        <v>85</v>
      </c>
      <c r="AA10" s="19">
        <v>52</v>
      </c>
      <c r="AB10" s="60">
        <v>410000</v>
      </c>
      <c r="AC10" s="52"/>
      <c r="AD10" s="19" t="s">
        <v>85</v>
      </c>
      <c r="AE10" s="19">
        <v>49</v>
      </c>
      <c r="AF10" s="60">
        <v>418000</v>
      </c>
      <c r="AG10" s="52"/>
      <c r="AH10" s="19" t="s">
        <v>85</v>
      </c>
      <c r="AI10" s="19">
        <v>28</v>
      </c>
      <c r="AJ10" s="60">
        <v>413000</v>
      </c>
      <c r="AK10" s="52"/>
      <c r="AL10" s="19" t="s">
        <v>75</v>
      </c>
      <c r="AM10" s="19" t="s">
        <v>90</v>
      </c>
      <c r="AN10" s="60">
        <v>415000</v>
      </c>
      <c r="AO10" s="52"/>
      <c r="AP10" s="19" t="s">
        <v>85</v>
      </c>
      <c r="AQ10" s="19">
        <v>46</v>
      </c>
      <c r="AR10" s="60">
        <v>393000</v>
      </c>
      <c r="AS10" s="52"/>
      <c r="AT10" s="19" t="s">
        <v>64</v>
      </c>
      <c r="AU10" s="19" t="s">
        <v>90</v>
      </c>
      <c r="AV10" s="60">
        <v>764000</v>
      </c>
      <c r="AW10" s="52"/>
      <c r="AX10" s="19" t="s">
        <v>35</v>
      </c>
      <c r="AY10" s="79">
        <v>72</v>
      </c>
      <c r="AZ10" s="60">
        <v>758000</v>
      </c>
      <c r="BA10" s="52"/>
      <c r="BB10" s="19" t="s">
        <v>144</v>
      </c>
      <c r="BC10" s="79" t="s">
        <v>90</v>
      </c>
      <c r="BD10" s="60">
        <v>281000</v>
      </c>
      <c r="BE10" s="52"/>
      <c r="BF10" s="19" t="s">
        <v>144</v>
      </c>
      <c r="BG10" s="79">
        <v>56</v>
      </c>
      <c r="BH10" s="60">
        <v>281000</v>
      </c>
      <c r="BI10" s="52"/>
      <c r="BJ10" s="19" t="s">
        <v>144</v>
      </c>
      <c r="BK10" s="79">
        <v>68</v>
      </c>
      <c r="BL10" s="60">
        <v>311000</v>
      </c>
      <c r="BM10" s="92"/>
      <c r="BN10" s="19" t="s">
        <v>144</v>
      </c>
      <c r="BO10" s="79">
        <v>41</v>
      </c>
      <c r="BP10" s="60">
        <v>342000</v>
      </c>
      <c r="BQ10" s="93"/>
      <c r="BR10" s="19" t="s">
        <v>84</v>
      </c>
      <c r="BS10" s="79" t="s">
        <v>90</v>
      </c>
      <c r="BT10" s="60">
        <v>799000</v>
      </c>
      <c r="BU10" s="93"/>
      <c r="BV10" s="19" t="s">
        <v>144</v>
      </c>
      <c r="BW10" s="79">
        <v>68</v>
      </c>
      <c r="BX10" s="60">
        <v>372000</v>
      </c>
      <c r="BY10" s="93"/>
      <c r="BZ10" s="19" t="s">
        <v>186</v>
      </c>
      <c r="CA10" s="79">
        <v>88</v>
      </c>
      <c r="CB10" s="60">
        <v>692000</v>
      </c>
      <c r="CC10" s="93"/>
      <c r="CD10" s="19" t="s">
        <v>184</v>
      </c>
      <c r="CE10" s="79">
        <v>74</v>
      </c>
      <c r="CF10" s="60">
        <v>675000</v>
      </c>
      <c r="CG10" s="93"/>
      <c r="CH10" s="19" t="s">
        <v>166</v>
      </c>
      <c r="CI10" s="79">
        <v>86</v>
      </c>
      <c r="CJ10" s="60">
        <v>708000</v>
      </c>
      <c r="CK10" s="93"/>
      <c r="CL10" s="19" t="s">
        <v>230</v>
      </c>
      <c r="CM10" s="79">
        <v>86</v>
      </c>
      <c r="CN10" s="60">
        <v>566000</v>
      </c>
      <c r="CO10" s="93"/>
      <c r="CP10" s="19" t="s">
        <v>184</v>
      </c>
      <c r="CQ10" s="119">
        <v>88.8</v>
      </c>
      <c r="CR10" s="60">
        <v>695000</v>
      </c>
      <c r="CS10" s="93"/>
      <c r="CT10" s="19"/>
      <c r="CU10" s="79"/>
      <c r="CV10" s="60"/>
    </row>
    <row r="11" spans="1:104" s="23" customFormat="1" x14ac:dyDescent="0.3">
      <c r="A11" s="21" t="s">
        <v>1</v>
      </c>
      <c r="B11" s="22" t="s">
        <v>34</v>
      </c>
      <c r="C11" s="22">
        <v>135</v>
      </c>
      <c r="D11" s="61">
        <v>860000</v>
      </c>
      <c r="E11" s="51"/>
      <c r="F11" s="22" t="s">
        <v>34</v>
      </c>
      <c r="G11" s="22">
        <v>113</v>
      </c>
      <c r="H11" s="61">
        <v>874000</v>
      </c>
      <c r="I11" s="52"/>
      <c r="J11" s="22" t="s">
        <v>34</v>
      </c>
      <c r="K11" s="22">
        <v>103</v>
      </c>
      <c r="L11" s="61">
        <v>880000</v>
      </c>
      <c r="M11" s="52"/>
      <c r="N11" s="22" t="s">
        <v>34</v>
      </c>
      <c r="O11" s="22">
        <v>113</v>
      </c>
      <c r="P11" s="61">
        <v>872000</v>
      </c>
      <c r="Q11" s="52"/>
      <c r="R11" s="22" t="s">
        <v>34</v>
      </c>
      <c r="S11" s="22">
        <v>115</v>
      </c>
      <c r="T11" s="61">
        <v>862000</v>
      </c>
      <c r="U11" s="52"/>
      <c r="V11" s="22" t="s">
        <v>34</v>
      </c>
      <c r="W11" s="22">
        <v>159</v>
      </c>
      <c r="X11" s="61">
        <v>853000</v>
      </c>
      <c r="Y11" s="52"/>
      <c r="Z11" s="22" t="s">
        <v>34</v>
      </c>
      <c r="AA11" s="22">
        <v>113</v>
      </c>
      <c r="AB11" s="61">
        <v>871000</v>
      </c>
      <c r="AC11" s="52"/>
      <c r="AD11" s="22" t="s">
        <v>34</v>
      </c>
      <c r="AE11" s="22">
        <v>101</v>
      </c>
      <c r="AF11" s="61">
        <v>786000</v>
      </c>
      <c r="AG11" s="52"/>
      <c r="AH11" s="22" t="s">
        <v>34</v>
      </c>
      <c r="AI11" s="22">
        <v>104</v>
      </c>
      <c r="AJ11" s="61">
        <v>868000</v>
      </c>
      <c r="AK11" s="52"/>
      <c r="AL11" s="22" t="s">
        <v>34</v>
      </c>
      <c r="AM11" s="22">
        <v>153</v>
      </c>
      <c r="AN11" s="61">
        <v>852000</v>
      </c>
      <c r="AO11" s="52"/>
      <c r="AP11" s="22" t="s">
        <v>34</v>
      </c>
      <c r="AQ11" s="22">
        <v>147</v>
      </c>
      <c r="AR11" s="61">
        <v>861000</v>
      </c>
      <c r="AS11" s="52"/>
      <c r="AT11" s="22" t="s">
        <v>34</v>
      </c>
      <c r="AU11" s="22">
        <v>114</v>
      </c>
      <c r="AV11" s="61">
        <v>880000</v>
      </c>
      <c r="AW11" s="52"/>
      <c r="AX11" s="22" t="s">
        <v>34</v>
      </c>
      <c r="AY11" s="80" t="s">
        <v>90</v>
      </c>
      <c r="AZ11" s="61">
        <v>891000</v>
      </c>
      <c r="BA11" s="52"/>
      <c r="BB11" s="22" t="s">
        <v>34</v>
      </c>
      <c r="BC11" s="80">
        <v>105</v>
      </c>
      <c r="BD11" s="61">
        <v>891000</v>
      </c>
      <c r="BE11" s="52"/>
      <c r="BF11" s="22" t="s">
        <v>34</v>
      </c>
      <c r="BG11" s="80">
        <v>111</v>
      </c>
      <c r="BH11" s="61">
        <v>893000</v>
      </c>
      <c r="BI11" s="52"/>
      <c r="BJ11" s="22" t="s">
        <v>34</v>
      </c>
      <c r="BK11" s="80">
        <v>94</v>
      </c>
      <c r="BL11" s="61">
        <v>886000</v>
      </c>
      <c r="BM11" s="92"/>
      <c r="BN11" s="22" t="s">
        <v>34</v>
      </c>
      <c r="BO11" s="80">
        <v>99</v>
      </c>
      <c r="BP11" s="61">
        <v>862000</v>
      </c>
      <c r="BQ11" s="93"/>
      <c r="BR11" s="22" t="s">
        <v>163</v>
      </c>
      <c r="BS11" s="80">
        <v>123</v>
      </c>
      <c r="BT11" s="61">
        <v>329000</v>
      </c>
      <c r="BU11" s="93"/>
      <c r="BV11" s="22" t="s">
        <v>34</v>
      </c>
      <c r="BW11" s="80">
        <v>138</v>
      </c>
      <c r="BX11" s="61">
        <v>803000</v>
      </c>
      <c r="BY11" s="93"/>
      <c r="BZ11" s="22" t="s">
        <v>34</v>
      </c>
      <c r="CA11" s="80">
        <v>81</v>
      </c>
      <c r="CB11" s="61">
        <v>803000</v>
      </c>
      <c r="CC11" s="93"/>
      <c r="CD11" s="22" t="s">
        <v>34</v>
      </c>
      <c r="CE11" s="80">
        <v>115</v>
      </c>
      <c r="CF11" s="61">
        <v>785000</v>
      </c>
      <c r="CG11" s="93"/>
      <c r="CH11" s="22" t="s">
        <v>34</v>
      </c>
      <c r="CI11" s="80">
        <v>128</v>
      </c>
      <c r="CJ11" s="61">
        <v>780000</v>
      </c>
      <c r="CK11" s="93"/>
      <c r="CL11" s="22" t="s">
        <v>34</v>
      </c>
      <c r="CM11" s="80">
        <v>119</v>
      </c>
      <c r="CN11" s="61">
        <v>790000</v>
      </c>
      <c r="CO11" s="93"/>
      <c r="CP11" s="22" t="s">
        <v>95</v>
      </c>
      <c r="CQ11" s="120">
        <v>122.1</v>
      </c>
      <c r="CR11" s="61">
        <v>903000</v>
      </c>
      <c r="CS11" s="93"/>
      <c r="CX11" s="22"/>
      <c r="CY11" s="22"/>
      <c r="CZ11" s="61"/>
    </row>
    <row r="12" spans="1:104" s="26" customFormat="1" x14ac:dyDescent="0.3">
      <c r="A12" s="24" t="s">
        <v>1</v>
      </c>
      <c r="B12" s="25" t="s">
        <v>94</v>
      </c>
      <c r="C12" s="25">
        <v>103</v>
      </c>
      <c r="D12" s="62">
        <v>718000</v>
      </c>
      <c r="E12" s="51"/>
      <c r="F12" s="25" t="s">
        <v>94</v>
      </c>
      <c r="G12" s="25">
        <v>86</v>
      </c>
      <c r="H12" s="62">
        <v>724000</v>
      </c>
      <c r="I12" s="52"/>
      <c r="J12" s="25" t="s">
        <v>94</v>
      </c>
      <c r="K12" s="25">
        <v>127</v>
      </c>
      <c r="L12" s="62">
        <v>861000</v>
      </c>
      <c r="M12" s="52"/>
      <c r="N12" s="25" t="s">
        <v>94</v>
      </c>
      <c r="O12" s="25">
        <v>129</v>
      </c>
      <c r="P12" s="62">
        <v>733000</v>
      </c>
      <c r="Q12" s="52"/>
      <c r="R12" s="25" t="s">
        <v>94</v>
      </c>
      <c r="S12" s="25">
        <v>91</v>
      </c>
      <c r="T12" s="62">
        <v>760000</v>
      </c>
      <c r="U12" s="52"/>
      <c r="V12" s="25" t="s">
        <v>94</v>
      </c>
      <c r="W12" s="25">
        <v>104</v>
      </c>
      <c r="X12" s="62">
        <v>768000</v>
      </c>
      <c r="Y12" s="52"/>
      <c r="Z12" s="25" t="s">
        <v>94</v>
      </c>
      <c r="AA12" s="25">
        <v>140</v>
      </c>
      <c r="AB12" s="62">
        <v>771000</v>
      </c>
      <c r="AC12" s="52"/>
      <c r="AD12" s="25" t="s">
        <v>94</v>
      </c>
      <c r="AE12" s="25">
        <v>125</v>
      </c>
      <c r="AF12" s="62">
        <v>789000</v>
      </c>
      <c r="AG12" s="52"/>
      <c r="AH12" s="25" t="s">
        <v>94</v>
      </c>
      <c r="AI12" s="25">
        <v>107</v>
      </c>
      <c r="AJ12" s="62">
        <v>807000</v>
      </c>
      <c r="AK12" s="52"/>
      <c r="AL12" s="25" t="s">
        <v>94</v>
      </c>
      <c r="AM12" s="25">
        <v>112</v>
      </c>
      <c r="AN12" s="62">
        <v>814000</v>
      </c>
      <c r="AO12" s="52"/>
      <c r="AP12" s="25" t="s">
        <v>94</v>
      </c>
      <c r="AQ12" s="25">
        <v>143</v>
      </c>
      <c r="AR12" s="62">
        <v>818000</v>
      </c>
      <c r="AS12" s="52"/>
      <c r="AT12" s="25" t="s">
        <v>107</v>
      </c>
      <c r="AU12" s="25">
        <v>56</v>
      </c>
      <c r="AV12" s="62">
        <v>384000</v>
      </c>
      <c r="AW12" s="52"/>
      <c r="AX12" s="25" t="s">
        <v>94</v>
      </c>
      <c r="AY12" s="81">
        <v>103</v>
      </c>
      <c r="AZ12" s="62">
        <v>836000</v>
      </c>
      <c r="BA12" s="52"/>
      <c r="BB12" s="25" t="s">
        <v>94</v>
      </c>
      <c r="BC12" s="81">
        <v>145</v>
      </c>
      <c r="BD12" s="62">
        <v>838000</v>
      </c>
      <c r="BE12" s="52"/>
      <c r="BF12" s="25" t="s">
        <v>94</v>
      </c>
      <c r="BG12" s="81">
        <v>95</v>
      </c>
      <c r="BH12" s="62">
        <v>861000</v>
      </c>
      <c r="BI12" s="52"/>
      <c r="BJ12" s="25" t="s">
        <v>94</v>
      </c>
      <c r="BK12" s="81">
        <v>115</v>
      </c>
      <c r="BL12" s="62">
        <v>861000</v>
      </c>
      <c r="BM12" s="92"/>
      <c r="BN12" s="25" t="s">
        <v>94</v>
      </c>
      <c r="BO12" s="81">
        <v>99</v>
      </c>
      <c r="BP12" s="62">
        <v>860000</v>
      </c>
      <c r="BQ12" s="93"/>
      <c r="BR12" s="25" t="s">
        <v>94</v>
      </c>
      <c r="BS12" s="81">
        <v>108</v>
      </c>
      <c r="BT12" s="62">
        <v>845000</v>
      </c>
      <c r="BU12" s="93"/>
      <c r="BV12" s="25" t="s">
        <v>163</v>
      </c>
      <c r="BW12" s="81">
        <v>112</v>
      </c>
      <c r="BX12" s="62">
        <v>399000</v>
      </c>
      <c r="BY12" s="93"/>
      <c r="BZ12" s="25" t="s">
        <v>113</v>
      </c>
      <c r="CA12" s="81">
        <v>102</v>
      </c>
      <c r="CB12" s="62">
        <v>776000</v>
      </c>
      <c r="CC12" s="93"/>
      <c r="CD12" s="25" t="s">
        <v>94</v>
      </c>
      <c r="CE12" s="81">
        <v>132</v>
      </c>
      <c r="CF12" s="62">
        <v>734000</v>
      </c>
      <c r="CG12" s="93"/>
      <c r="CH12" s="25" t="s">
        <v>276</v>
      </c>
      <c r="CI12" s="81">
        <v>119</v>
      </c>
      <c r="CJ12" s="62">
        <v>833000</v>
      </c>
      <c r="CK12" s="93"/>
      <c r="CL12" s="25" t="s">
        <v>276</v>
      </c>
      <c r="CM12" s="81">
        <v>128</v>
      </c>
      <c r="CN12" s="62">
        <v>816000</v>
      </c>
      <c r="CO12" s="93"/>
      <c r="CP12" s="25" t="s">
        <v>137</v>
      </c>
      <c r="CQ12" s="121">
        <v>121.4</v>
      </c>
      <c r="CR12" s="62">
        <v>951000</v>
      </c>
      <c r="CS12" s="93"/>
      <c r="CX12" s="25"/>
      <c r="CY12" s="25"/>
      <c r="CZ12" s="62"/>
    </row>
    <row r="13" spans="1:104" s="26" customFormat="1" x14ac:dyDescent="0.3">
      <c r="A13" s="24" t="s">
        <v>1</v>
      </c>
      <c r="B13" s="25" t="s">
        <v>87</v>
      </c>
      <c r="C13" s="25">
        <v>91</v>
      </c>
      <c r="D13" s="62">
        <v>609000</v>
      </c>
      <c r="E13" s="51"/>
      <c r="F13" s="25" t="s">
        <v>87</v>
      </c>
      <c r="G13" s="25">
        <v>94</v>
      </c>
      <c r="H13" s="62">
        <v>616000</v>
      </c>
      <c r="I13" s="52"/>
      <c r="J13" s="25" t="s">
        <v>87</v>
      </c>
      <c r="K13" s="25">
        <v>99</v>
      </c>
      <c r="L13" s="62">
        <v>627000</v>
      </c>
      <c r="M13" s="52"/>
      <c r="N13" s="25" t="s">
        <v>87</v>
      </c>
      <c r="O13" s="25">
        <v>102</v>
      </c>
      <c r="P13" s="62">
        <v>642000</v>
      </c>
      <c r="Q13" s="52"/>
      <c r="R13" s="25" t="s">
        <v>87</v>
      </c>
      <c r="S13" s="25">
        <v>91</v>
      </c>
      <c r="T13" s="62">
        <v>660000</v>
      </c>
      <c r="U13" s="52"/>
      <c r="V13" s="25" t="s">
        <v>87</v>
      </c>
      <c r="W13" s="25">
        <v>156</v>
      </c>
      <c r="X13" s="62">
        <v>670000</v>
      </c>
      <c r="Y13" s="52"/>
      <c r="Z13" s="25" t="s">
        <v>87</v>
      </c>
      <c r="AA13" s="25">
        <v>106</v>
      </c>
      <c r="AB13" s="62">
        <v>714000</v>
      </c>
      <c r="AC13" s="52"/>
      <c r="AD13" s="25" t="s">
        <v>87</v>
      </c>
      <c r="AE13" s="25">
        <v>91</v>
      </c>
      <c r="AF13" s="62">
        <v>742000</v>
      </c>
      <c r="AG13" s="52"/>
      <c r="AH13" s="25" t="s">
        <v>87</v>
      </c>
      <c r="AI13" s="25">
        <v>105</v>
      </c>
      <c r="AJ13" s="62">
        <v>750000</v>
      </c>
      <c r="AK13" s="52"/>
      <c r="AL13" s="25" t="s">
        <v>87</v>
      </c>
      <c r="AM13" s="25">
        <v>126</v>
      </c>
      <c r="AN13" s="62">
        <v>754000</v>
      </c>
      <c r="AO13" s="52"/>
      <c r="AP13" s="25" t="s">
        <v>87</v>
      </c>
      <c r="AQ13" s="25">
        <v>129</v>
      </c>
      <c r="AR13" s="62">
        <v>766000</v>
      </c>
      <c r="AS13" s="52"/>
      <c r="AT13" s="25" t="s">
        <v>87</v>
      </c>
      <c r="AU13" s="25">
        <v>115</v>
      </c>
      <c r="AV13" s="62">
        <v>783000</v>
      </c>
      <c r="AW13" s="52"/>
      <c r="AX13" s="25" t="s">
        <v>87</v>
      </c>
      <c r="AY13" s="81">
        <v>122</v>
      </c>
      <c r="AZ13" s="62">
        <v>800000</v>
      </c>
      <c r="BA13" s="52"/>
      <c r="BB13" s="25" t="s">
        <v>87</v>
      </c>
      <c r="BC13" s="81" t="s">
        <v>90</v>
      </c>
      <c r="BD13" s="62">
        <v>817000</v>
      </c>
      <c r="BE13" s="52"/>
      <c r="BF13" s="25" t="s">
        <v>87</v>
      </c>
      <c r="BG13" s="81">
        <v>115</v>
      </c>
      <c r="BH13" s="62">
        <v>817000</v>
      </c>
      <c r="BI13" s="52"/>
      <c r="BJ13" s="25" t="s">
        <v>87</v>
      </c>
      <c r="BK13" s="81">
        <v>91</v>
      </c>
      <c r="BL13" s="62">
        <v>832000</v>
      </c>
      <c r="BM13" s="92"/>
      <c r="BN13" s="25" t="s">
        <v>87</v>
      </c>
      <c r="BO13" s="81">
        <v>92</v>
      </c>
      <c r="BP13" s="62">
        <v>826000</v>
      </c>
      <c r="BQ13" s="93"/>
      <c r="BR13" s="25" t="s">
        <v>87</v>
      </c>
      <c r="BS13" s="81">
        <v>128</v>
      </c>
      <c r="BT13" s="62">
        <v>807000</v>
      </c>
      <c r="BU13" s="93"/>
      <c r="BV13" s="25" t="s">
        <v>87</v>
      </c>
      <c r="BW13" s="81">
        <v>114</v>
      </c>
      <c r="BX13" s="62">
        <v>804000</v>
      </c>
      <c r="BY13" s="93"/>
      <c r="BZ13" s="25" t="s">
        <v>200</v>
      </c>
      <c r="CA13" s="81">
        <v>138</v>
      </c>
      <c r="CB13" s="62">
        <v>611000</v>
      </c>
      <c r="CC13" s="93"/>
      <c r="CD13" s="25" t="s">
        <v>202</v>
      </c>
      <c r="CE13" s="81">
        <v>118</v>
      </c>
      <c r="CF13" s="62">
        <v>556000</v>
      </c>
      <c r="CG13" s="93"/>
      <c r="CH13" s="25" t="s">
        <v>87</v>
      </c>
      <c r="CI13" s="81">
        <v>114</v>
      </c>
      <c r="CJ13" s="62">
        <v>750000</v>
      </c>
      <c r="CK13" s="93"/>
      <c r="CL13" s="25" t="s">
        <v>87</v>
      </c>
      <c r="CM13" s="81">
        <v>144</v>
      </c>
      <c r="CN13" s="62">
        <v>737000</v>
      </c>
      <c r="CO13" s="93"/>
      <c r="CP13" s="25" t="s">
        <v>196</v>
      </c>
      <c r="CQ13" s="121">
        <v>117.1</v>
      </c>
      <c r="CR13" s="62">
        <v>895000</v>
      </c>
      <c r="CS13" s="93"/>
      <c r="CX13" s="25"/>
      <c r="CY13" s="25"/>
      <c r="CZ13" s="62"/>
    </row>
    <row r="14" spans="1:104" s="26" customFormat="1" x14ac:dyDescent="0.3">
      <c r="A14" s="24" t="s">
        <v>1</v>
      </c>
      <c r="B14" s="25" t="s">
        <v>86</v>
      </c>
      <c r="C14" s="25">
        <v>138</v>
      </c>
      <c r="D14" s="62">
        <v>675000</v>
      </c>
      <c r="E14" s="51"/>
      <c r="F14" s="25" t="s">
        <v>95</v>
      </c>
      <c r="G14" s="25">
        <v>130</v>
      </c>
      <c r="H14" s="62">
        <v>749000</v>
      </c>
      <c r="I14" s="52"/>
      <c r="J14" s="25" t="s">
        <v>95</v>
      </c>
      <c r="K14" s="25">
        <v>88</v>
      </c>
      <c r="L14" s="62">
        <v>751000</v>
      </c>
      <c r="M14" s="52"/>
      <c r="N14" s="25" t="s">
        <v>95</v>
      </c>
      <c r="O14" s="25">
        <v>140</v>
      </c>
      <c r="P14" s="62">
        <v>743000</v>
      </c>
      <c r="Q14" s="52"/>
      <c r="R14" s="25" t="s">
        <v>95</v>
      </c>
      <c r="S14" s="25">
        <v>103</v>
      </c>
      <c r="T14" s="62">
        <v>763000</v>
      </c>
      <c r="U14" s="52"/>
      <c r="V14" s="25" t="s">
        <v>95</v>
      </c>
      <c r="W14" s="25">
        <v>142</v>
      </c>
      <c r="X14" s="62">
        <v>775000</v>
      </c>
      <c r="Y14" s="52"/>
      <c r="Z14" s="25" t="s">
        <v>95</v>
      </c>
      <c r="AA14" s="25">
        <v>130</v>
      </c>
      <c r="AB14" s="62">
        <v>805000</v>
      </c>
      <c r="AC14" s="52"/>
      <c r="AD14" s="25" t="s">
        <v>95</v>
      </c>
      <c r="AE14" s="25">
        <v>119</v>
      </c>
      <c r="AF14" s="62">
        <v>830000</v>
      </c>
      <c r="AG14" s="52"/>
      <c r="AH14" s="25" t="s">
        <v>118</v>
      </c>
      <c r="AI14" s="25">
        <v>86</v>
      </c>
      <c r="AJ14" s="62">
        <v>232000</v>
      </c>
      <c r="AK14" s="52"/>
      <c r="AL14" s="25" t="s">
        <v>95</v>
      </c>
      <c r="AM14" s="25">
        <v>98</v>
      </c>
      <c r="AN14" s="62">
        <v>846000</v>
      </c>
      <c r="AO14" s="52"/>
      <c r="AP14" s="25" t="s">
        <v>95</v>
      </c>
      <c r="AQ14" s="25">
        <v>160</v>
      </c>
      <c r="AR14" s="62">
        <v>842000</v>
      </c>
      <c r="AS14" s="52"/>
      <c r="AT14" s="25" t="s">
        <v>144</v>
      </c>
      <c r="AU14" s="25">
        <v>77</v>
      </c>
      <c r="AV14" s="62">
        <v>198000</v>
      </c>
      <c r="AW14" s="52"/>
      <c r="AX14" s="25" t="s">
        <v>95</v>
      </c>
      <c r="AY14" s="81">
        <v>130</v>
      </c>
      <c r="AZ14" s="62">
        <v>863000</v>
      </c>
      <c r="BA14" s="52"/>
      <c r="BB14" s="25" t="s">
        <v>95</v>
      </c>
      <c r="BC14" s="81">
        <v>122</v>
      </c>
      <c r="BD14" s="62">
        <v>881000</v>
      </c>
      <c r="BE14" s="52"/>
      <c r="BF14" s="25" t="s">
        <v>95</v>
      </c>
      <c r="BG14" s="81">
        <v>112</v>
      </c>
      <c r="BH14" s="62">
        <v>897000</v>
      </c>
      <c r="BI14" s="52"/>
      <c r="BJ14" s="25" t="s">
        <v>95</v>
      </c>
      <c r="BK14" s="81">
        <v>141</v>
      </c>
      <c r="BL14" s="62">
        <v>900000</v>
      </c>
      <c r="BM14" s="92"/>
      <c r="BN14" s="25" t="s">
        <v>95</v>
      </c>
      <c r="BO14" s="81">
        <v>155</v>
      </c>
      <c r="BP14" s="62">
        <v>913000</v>
      </c>
      <c r="BQ14" s="93"/>
      <c r="BR14" s="25" t="s">
        <v>95</v>
      </c>
      <c r="BS14" s="81">
        <v>110</v>
      </c>
      <c r="BT14" s="62">
        <v>936000</v>
      </c>
      <c r="BU14" s="93"/>
      <c r="BV14" s="25" t="s">
        <v>95</v>
      </c>
      <c r="BW14" s="81">
        <v>127</v>
      </c>
      <c r="BX14" s="62">
        <v>938000</v>
      </c>
      <c r="BY14" s="93"/>
      <c r="BZ14" s="25" t="s">
        <v>95</v>
      </c>
      <c r="CA14" s="81">
        <v>135</v>
      </c>
      <c r="CB14" s="62">
        <v>939000</v>
      </c>
      <c r="CC14" s="93"/>
      <c r="CD14" s="25" t="s">
        <v>95</v>
      </c>
      <c r="CE14" s="81">
        <v>140</v>
      </c>
      <c r="CF14" s="62">
        <v>942000</v>
      </c>
      <c r="CG14" s="93"/>
      <c r="CH14" s="25" t="s">
        <v>202</v>
      </c>
      <c r="CI14" s="81">
        <v>117</v>
      </c>
      <c r="CJ14" s="62">
        <v>586000</v>
      </c>
      <c r="CK14" s="93"/>
      <c r="CL14" s="25" t="s">
        <v>95</v>
      </c>
      <c r="CM14" s="81">
        <v>133</v>
      </c>
      <c r="CN14" s="62">
        <v>917000</v>
      </c>
      <c r="CO14" s="93"/>
      <c r="CP14" s="25" t="s">
        <v>34</v>
      </c>
      <c r="CQ14" s="121">
        <v>115.9</v>
      </c>
      <c r="CR14" s="62">
        <v>801000</v>
      </c>
      <c r="CS14" s="93"/>
      <c r="CX14" s="25"/>
      <c r="CY14" s="25"/>
      <c r="CZ14" s="62"/>
    </row>
    <row r="15" spans="1:104" s="26" customFormat="1" x14ac:dyDescent="0.3">
      <c r="A15" s="24" t="s">
        <v>1</v>
      </c>
      <c r="B15" s="25" t="s">
        <v>76</v>
      </c>
      <c r="C15" s="25">
        <v>46</v>
      </c>
      <c r="D15" s="62">
        <v>262000</v>
      </c>
      <c r="E15" s="51"/>
      <c r="F15" s="25" t="s">
        <v>76</v>
      </c>
      <c r="G15" s="25">
        <v>96</v>
      </c>
      <c r="H15" s="62">
        <v>269000</v>
      </c>
      <c r="I15" s="52"/>
      <c r="J15" s="25" t="s">
        <v>77</v>
      </c>
      <c r="K15" s="25">
        <v>77</v>
      </c>
      <c r="L15" s="62">
        <v>310000</v>
      </c>
      <c r="M15" s="52"/>
      <c r="N15" s="25" t="s">
        <v>76</v>
      </c>
      <c r="O15" s="25">
        <v>58</v>
      </c>
      <c r="P15" s="62">
        <v>344000</v>
      </c>
      <c r="Q15" s="52"/>
      <c r="R15" s="25" t="s">
        <v>63</v>
      </c>
      <c r="S15" s="25">
        <v>151</v>
      </c>
      <c r="T15" s="62">
        <v>781000</v>
      </c>
      <c r="U15" s="52"/>
      <c r="V15" s="25" t="s">
        <v>110</v>
      </c>
      <c r="W15" s="25">
        <v>150</v>
      </c>
      <c r="X15" s="62">
        <v>628000</v>
      </c>
      <c r="Y15" s="52"/>
      <c r="Z15" s="25" t="s">
        <v>110</v>
      </c>
      <c r="AA15" s="25">
        <v>106</v>
      </c>
      <c r="AB15" s="62">
        <v>673000</v>
      </c>
      <c r="AC15" s="52"/>
      <c r="AD15" s="25" t="s">
        <v>110</v>
      </c>
      <c r="AE15" s="25">
        <v>117</v>
      </c>
      <c r="AF15" s="62">
        <v>707000</v>
      </c>
      <c r="AG15" s="52"/>
      <c r="AH15" s="25" t="s">
        <v>110</v>
      </c>
      <c r="AI15" s="25">
        <v>131</v>
      </c>
      <c r="AJ15" s="62">
        <v>736000</v>
      </c>
      <c r="AK15" s="52"/>
      <c r="AL15" s="25" t="s">
        <v>110</v>
      </c>
      <c r="AM15" s="25">
        <v>144</v>
      </c>
      <c r="AN15" s="62">
        <v>770000</v>
      </c>
      <c r="AO15" s="52"/>
      <c r="AP15" s="25" t="s">
        <v>110</v>
      </c>
      <c r="AQ15" s="25">
        <v>122</v>
      </c>
      <c r="AR15" s="62">
        <v>811000</v>
      </c>
      <c r="AS15" s="52"/>
      <c r="AT15" s="25" t="s">
        <v>110</v>
      </c>
      <c r="AU15" s="25">
        <v>160</v>
      </c>
      <c r="AV15" s="62">
        <v>836000</v>
      </c>
      <c r="AW15" s="52"/>
      <c r="AX15" s="25" t="s">
        <v>161</v>
      </c>
      <c r="AY15" s="81">
        <v>125</v>
      </c>
      <c r="AZ15" s="62">
        <v>776000</v>
      </c>
      <c r="BA15" s="52"/>
      <c r="BB15" s="25" t="s">
        <v>110</v>
      </c>
      <c r="BC15" s="81">
        <v>84</v>
      </c>
      <c r="BD15" s="62">
        <v>879000</v>
      </c>
      <c r="BE15" s="52"/>
      <c r="BF15" s="25" t="s">
        <v>110</v>
      </c>
      <c r="BG15" s="81">
        <v>115</v>
      </c>
      <c r="BH15" s="62">
        <v>886000</v>
      </c>
      <c r="BI15" s="52"/>
      <c r="BJ15" s="25" t="s">
        <v>110</v>
      </c>
      <c r="BK15" s="81">
        <v>143</v>
      </c>
      <c r="BL15" s="62">
        <v>882000</v>
      </c>
      <c r="BM15" s="92"/>
      <c r="BN15" s="25" t="s">
        <v>170</v>
      </c>
      <c r="BO15" s="81">
        <v>99</v>
      </c>
      <c r="BP15" s="62">
        <v>242000</v>
      </c>
      <c r="BQ15" s="93"/>
      <c r="BR15" s="25" t="s">
        <v>110</v>
      </c>
      <c r="BS15" s="81">
        <v>128</v>
      </c>
      <c r="BT15" s="62">
        <v>863000</v>
      </c>
      <c r="BU15" s="93"/>
      <c r="BV15" s="25" t="s">
        <v>196</v>
      </c>
      <c r="BW15" s="81">
        <v>136</v>
      </c>
      <c r="BX15" s="62">
        <v>826000</v>
      </c>
      <c r="BY15" s="93"/>
      <c r="BZ15" s="25" t="s">
        <v>196</v>
      </c>
      <c r="CA15" s="81">
        <v>153</v>
      </c>
      <c r="CB15" s="62">
        <v>827000</v>
      </c>
      <c r="CC15" s="93"/>
      <c r="CD15" s="25" t="s">
        <v>196</v>
      </c>
      <c r="CE15" s="81">
        <v>111</v>
      </c>
      <c r="CF15" s="62">
        <v>852000</v>
      </c>
      <c r="CG15" s="93"/>
      <c r="CH15" s="25" t="s">
        <v>196</v>
      </c>
      <c r="CI15" s="81">
        <v>139</v>
      </c>
      <c r="CJ15" s="62">
        <v>863000</v>
      </c>
      <c r="CK15" s="93"/>
      <c r="CL15" s="25" t="s">
        <v>196</v>
      </c>
      <c r="CM15" s="81">
        <v>125</v>
      </c>
      <c r="CN15" s="62">
        <v>883000</v>
      </c>
      <c r="CO15" s="93"/>
      <c r="CP15" s="25" t="s">
        <v>161</v>
      </c>
      <c r="CQ15" s="121">
        <v>115.6</v>
      </c>
      <c r="CR15" s="62">
        <v>903000</v>
      </c>
      <c r="CS15" s="93"/>
      <c r="CX15" s="25"/>
      <c r="CY15" s="25"/>
      <c r="CZ15" s="62"/>
    </row>
    <row r="16" spans="1:104" s="26" customFormat="1" x14ac:dyDescent="0.3">
      <c r="A16" s="24" t="s">
        <v>1</v>
      </c>
      <c r="B16" s="25" t="s">
        <v>71</v>
      </c>
      <c r="C16" s="25">
        <v>108</v>
      </c>
      <c r="D16" s="62">
        <v>208000</v>
      </c>
      <c r="E16" s="51"/>
      <c r="F16" s="25" t="s">
        <v>71</v>
      </c>
      <c r="G16" s="25">
        <v>93</v>
      </c>
      <c r="H16" s="62">
        <v>259000</v>
      </c>
      <c r="I16" s="52"/>
      <c r="J16" s="25" t="s">
        <v>71</v>
      </c>
      <c r="K16" s="25">
        <v>98</v>
      </c>
      <c r="L16" s="62">
        <v>333000</v>
      </c>
      <c r="M16" s="52"/>
      <c r="N16" s="25" t="s">
        <v>71</v>
      </c>
      <c r="O16" s="25">
        <v>67</v>
      </c>
      <c r="P16" s="62">
        <v>414000</v>
      </c>
      <c r="Q16" s="52"/>
      <c r="R16" s="25" t="s">
        <v>77</v>
      </c>
      <c r="S16" s="25">
        <v>89</v>
      </c>
      <c r="T16" s="62">
        <v>366000</v>
      </c>
      <c r="U16" s="52"/>
      <c r="V16" s="25" t="s">
        <v>81</v>
      </c>
      <c r="W16" s="25">
        <v>75</v>
      </c>
      <c r="X16" s="62">
        <v>266000</v>
      </c>
      <c r="Y16" s="52"/>
      <c r="Z16" s="25" t="s">
        <v>107</v>
      </c>
      <c r="AA16" s="25">
        <v>75</v>
      </c>
      <c r="AB16" s="62">
        <v>170000</v>
      </c>
      <c r="AC16" s="52"/>
      <c r="AD16" s="25" t="s">
        <v>77</v>
      </c>
      <c r="AE16" s="25">
        <v>73</v>
      </c>
      <c r="AF16" s="62">
        <v>414000</v>
      </c>
      <c r="AG16" s="52"/>
      <c r="AH16" s="25" t="s">
        <v>81</v>
      </c>
      <c r="AI16" s="25">
        <v>70</v>
      </c>
      <c r="AJ16" s="62">
        <v>345000</v>
      </c>
      <c r="AK16" s="52"/>
      <c r="AL16" s="25" t="s">
        <v>39</v>
      </c>
      <c r="AM16" s="25">
        <v>138</v>
      </c>
      <c r="AN16" s="62">
        <v>775000</v>
      </c>
      <c r="AO16" s="52"/>
      <c r="AP16" s="25" t="s">
        <v>39</v>
      </c>
      <c r="AQ16" s="25">
        <v>120</v>
      </c>
      <c r="AR16" s="62">
        <v>796000</v>
      </c>
      <c r="AS16" s="52"/>
      <c r="AT16" s="25" t="s">
        <v>39</v>
      </c>
      <c r="AU16" s="25">
        <v>125</v>
      </c>
      <c r="AV16" s="62">
        <v>814000</v>
      </c>
      <c r="AW16" s="52"/>
      <c r="AX16" s="25" t="s">
        <v>107</v>
      </c>
      <c r="AY16" s="81">
        <v>54</v>
      </c>
      <c r="AZ16" s="62">
        <v>412000</v>
      </c>
      <c r="BA16" s="52"/>
      <c r="BB16" s="25" t="s">
        <v>39</v>
      </c>
      <c r="BC16" s="81">
        <v>127</v>
      </c>
      <c r="BD16" s="62">
        <v>833000</v>
      </c>
      <c r="BE16" s="52"/>
      <c r="BF16" s="25" t="s">
        <v>39</v>
      </c>
      <c r="BG16" s="81">
        <v>135</v>
      </c>
      <c r="BH16" s="62">
        <v>855000</v>
      </c>
      <c r="BI16" s="52"/>
      <c r="BJ16" s="25" t="s">
        <v>39</v>
      </c>
      <c r="BK16" s="81">
        <v>104</v>
      </c>
      <c r="BL16" s="62">
        <v>878000</v>
      </c>
      <c r="BM16" s="92"/>
      <c r="BN16" s="25" t="s">
        <v>39</v>
      </c>
      <c r="BO16" s="81">
        <v>94</v>
      </c>
      <c r="BP16" s="62">
        <v>881000</v>
      </c>
      <c r="BQ16" s="93"/>
      <c r="BR16" s="25" t="s">
        <v>39</v>
      </c>
      <c r="BS16" s="81">
        <v>105</v>
      </c>
      <c r="BT16" s="62">
        <v>866000</v>
      </c>
      <c r="BU16" s="93"/>
      <c r="BV16" s="25" t="s">
        <v>39</v>
      </c>
      <c r="BW16" s="81">
        <v>123</v>
      </c>
      <c r="BX16" s="62">
        <v>845000</v>
      </c>
      <c r="BY16" s="93"/>
      <c r="BZ16" s="25" t="s">
        <v>208</v>
      </c>
      <c r="CA16" s="81">
        <v>119</v>
      </c>
      <c r="CB16" s="62">
        <v>754000</v>
      </c>
      <c r="CC16" s="93"/>
      <c r="CD16" s="25" t="s">
        <v>208</v>
      </c>
      <c r="CE16" s="81">
        <v>102</v>
      </c>
      <c r="CF16" s="62">
        <v>768000</v>
      </c>
      <c r="CG16" s="93"/>
      <c r="CH16" s="25" t="s">
        <v>208</v>
      </c>
      <c r="CI16" s="81">
        <v>131</v>
      </c>
      <c r="CJ16" s="62">
        <v>777000</v>
      </c>
      <c r="CK16" s="93"/>
      <c r="CL16" s="25" t="s">
        <v>202</v>
      </c>
      <c r="CM16" s="81">
        <v>116</v>
      </c>
      <c r="CN16" s="62">
        <v>624000</v>
      </c>
      <c r="CO16" s="93"/>
      <c r="CP16" s="25" t="s">
        <v>276</v>
      </c>
      <c r="CQ16" s="121">
        <v>111.9</v>
      </c>
      <c r="CR16" s="62">
        <v>814000</v>
      </c>
      <c r="CS16" s="93"/>
      <c r="CX16" s="25"/>
      <c r="CY16" s="25"/>
      <c r="CZ16" s="62"/>
    </row>
    <row r="17" spans="1:104" s="26" customFormat="1" x14ac:dyDescent="0.3">
      <c r="A17" s="24" t="s">
        <v>1</v>
      </c>
      <c r="B17" s="25" t="s">
        <v>72</v>
      </c>
      <c r="C17" s="25">
        <v>68</v>
      </c>
      <c r="D17" s="62">
        <v>246000</v>
      </c>
      <c r="E17" s="51"/>
      <c r="F17" s="25" t="s">
        <v>82</v>
      </c>
      <c r="G17" s="25">
        <v>72</v>
      </c>
      <c r="H17" s="62">
        <v>194000</v>
      </c>
      <c r="I17" s="52"/>
      <c r="J17" s="25" t="s">
        <v>81</v>
      </c>
      <c r="K17" s="25">
        <v>93</v>
      </c>
      <c r="L17" s="62">
        <v>186000</v>
      </c>
      <c r="M17" s="52"/>
      <c r="N17" s="25" t="s">
        <v>72</v>
      </c>
      <c r="O17" s="25">
        <v>91</v>
      </c>
      <c r="P17" s="62">
        <v>330000</v>
      </c>
      <c r="Q17" s="52"/>
      <c r="R17" s="25" t="s">
        <v>72</v>
      </c>
      <c r="S17" s="25">
        <v>73</v>
      </c>
      <c r="T17" s="62">
        <v>378000</v>
      </c>
      <c r="U17" s="52"/>
      <c r="V17" s="25" t="s">
        <v>72</v>
      </c>
      <c r="W17" s="25">
        <v>102</v>
      </c>
      <c r="X17" s="62">
        <v>418000</v>
      </c>
      <c r="Y17" s="52"/>
      <c r="Z17" s="25" t="s">
        <v>72</v>
      </c>
      <c r="AA17" s="25">
        <v>104</v>
      </c>
      <c r="AB17" s="62">
        <v>467000</v>
      </c>
      <c r="AC17" s="52"/>
      <c r="AD17" s="25" t="s">
        <v>72</v>
      </c>
      <c r="AE17" s="25">
        <v>58</v>
      </c>
      <c r="AF17" s="62">
        <v>517000</v>
      </c>
      <c r="AG17" s="52"/>
      <c r="AH17" s="25" t="s">
        <v>126</v>
      </c>
      <c r="AI17" s="25">
        <v>59</v>
      </c>
      <c r="AJ17" s="62">
        <v>254000</v>
      </c>
      <c r="AK17" s="52"/>
      <c r="AL17" s="25" t="s">
        <v>30</v>
      </c>
      <c r="AM17" s="25">
        <v>119</v>
      </c>
      <c r="AN17" s="62">
        <v>759000</v>
      </c>
      <c r="AO17" s="52"/>
      <c r="AP17" s="25" t="s">
        <v>137</v>
      </c>
      <c r="AQ17" s="25">
        <v>118</v>
      </c>
      <c r="AR17" s="62">
        <v>795000</v>
      </c>
      <c r="AS17" s="52"/>
      <c r="AT17" s="25" t="s">
        <v>137</v>
      </c>
      <c r="AU17" s="25">
        <v>137</v>
      </c>
      <c r="AV17" s="62">
        <v>791000</v>
      </c>
      <c r="AW17" s="52"/>
      <c r="AX17" s="25" t="s">
        <v>137</v>
      </c>
      <c r="AY17" s="25">
        <v>133</v>
      </c>
      <c r="AZ17" s="62">
        <v>807000</v>
      </c>
      <c r="BA17" s="52"/>
      <c r="BB17" s="25" t="s">
        <v>161</v>
      </c>
      <c r="BC17" s="25">
        <v>134</v>
      </c>
      <c r="BD17" s="62">
        <v>776000</v>
      </c>
      <c r="BE17" s="52"/>
      <c r="BF17" s="25" t="s">
        <v>137</v>
      </c>
      <c r="BG17" s="25">
        <v>114</v>
      </c>
      <c r="BH17" s="62">
        <v>827000</v>
      </c>
      <c r="BI17" s="52"/>
      <c r="BJ17" s="25" t="s">
        <v>137</v>
      </c>
      <c r="BK17" s="25">
        <v>157</v>
      </c>
      <c r="BL17" s="62">
        <v>844000</v>
      </c>
      <c r="BM17" s="52"/>
      <c r="BN17" s="25" t="s">
        <v>137</v>
      </c>
      <c r="BO17" s="25">
        <v>138</v>
      </c>
      <c r="BP17" s="62">
        <v>883000</v>
      </c>
      <c r="BQ17" s="52"/>
      <c r="BR17" s="25" t="s">
        <v>137</v>
      </c>
      <c r="BS17" s="25">
        <v>149</v>
      </c>
      <c r="BT17" s="62">
        <v>915000</v>
      </c>
      <c r="BU17" s="52"/>
      <c r="BV17" s="25" t="s">
        <v>200</v>
      </c>
      <c r="BW17" s="81">
        <v>129</v>
      </c>
      <c r="BX17" s="62">
        <v>580000</v>
      </c>
      <c r="BY17" s="93"/>
      <c r="BZ17" s="25" t="s">
        <v>137</v>
      </c>
      <c r="CA17" s="81">
        <v>162</v>
      </c>
      <c r="CB17" s="62">
        <v>949000</v>
      </c>
      <c r="CC17" s="93"/>
      <c r="CD17" s="25" t="s">
        <v>137</v>
      </c>
      <c r="CE17" s="81">
        <v>139</v>
      </c>
      <c r="CF17" s="62">
        <v>967000</v>
      </c>
      <c r="CG17" s="93"/>
      <c r="CH17" s="25" t="s">
        <v>137</v>
      </c>
      <c r="CI17" s="81">
        <v>103</v>
      </c>
      <c r="CJ17" s="62">
        <v>977000</v>
      </c>
      <c r="CK17" s="93"/>
      <c r="CL17" s="25" t="s">
        <v>137</v>
      </c>
      <c r="CM17" s="81">
        <v>134</v>
      </c>
      <c r="CN17" s="62">
        <v>962000</v>
      </c>
      <c r="CO17" s="93"/>
      <c r="CP17" s="25" t="s">
        <v>208</v>
      </c>
      <c r="CQ17" s="121">
        <v>109.9</v>
      </c>
      <c r="CR17" s="62">
        <v>803000</v>
      </c>
      <c r="CS17" s="93"/>
      <c r="CX17" s="25"/>
      <c r="CY17" s="25"/>
      <c r="CZ17" s="62"/>
    </row>
    <row r="18" spans="1:104" s="26" customFormat="1" x14ac:dyDescent="0.3">
      <c r="A18" s="24" t="s">
        <v>1</v>
      </c>
      <c r="B18" s="25" t="s">
        <v>89</v>
      </c>
      <c r="C18" s="25">
        <v>80</v>
      </c>
      <c r="D18" s="62">
        <v>170000</v>
      </c>
      <c r="E18" s="51"/>
      <c r="F18" s="25" t="s">
        <v>89</v>
      </c>
      <c r="G18" s="25">
        <v>105</v>
      </c>
      <c r="H18" s="62">
        <v>207000</v>
      </c>
      <c r="I18" s="52"/>
      <c r="J18" s="25" t="s">
        <v>89</v>
      </c>
      <c r="K18" s="25">
        <v>76</v>
      </c>
      <c r="L18" s="62">
        <v>282000</v>
      </c>
      <c r="M18" s="52"/>
      <c r="N18" s="25" t="s">
        <v>81</v>
      </c>
      <c r="O18" s="25">
        <v>43</v>
      </c>
      <c r="P18" s="62">
        <v>228000</v>
      </c>
      <c r="Q18" s="52"/>
      <c r="R18" s="25" t="s">
        <v>89</v>
      </c>
      <c r="S18" s="25">
        <v>68</v>
      </c>
      <c r="T18" s="62">
        <v>385000</v>
      </c>
      <c r="U18" s="52"/>
      <c r="V18" s="25" t="s">
        <v>89</v>
      </c>
      <c r="W18" s="25">
        <v>63</v>
      </c>
      <c r="X18" s="62">
        <v>408000</v>
      </c>
      <c r="Y18" s="52"/>
      <c r="Z18" s="25" t="s">
        <v>89</v>
      </c>
      <c r="AA18" s="25">
        <v>91</v>
      </c>
      <c r="AB18" s="62">
        <v>419000</v>
      </c>
      <c r="AC18" s="52"/>
      <c r="AD18" s="25" t="s">
        <v>89</v>
      </c>
      <c r="AE18" s="25">
        <v>95</v>
      </c>
      <c r="AF18" s="62">
        <v>439000</v>
      </c>
      <c r="AG18" s="52"/>
      <c r="AH18" s="25" t="s">
        <v>89</v>
      </c>
      <c r="AI18" s="25">
        <v>110</v>
      </c>
      <c r="AJ18" s="62">
        <v>471000</v>
      </c>
      <c r="AK18" s="52"/>
      <c r="AL18" s="25" t="s">
        <v>107</v>
      </c>
      <c r="AM18" s="25">
        <v>107</v>
      </c>
      <c r="AN18" s="62">
        <v>276000</v>
      </c>
      <c r="AO18" s="52"/>
      <c r="AP18" s="25" t="s">
        <v>89</v>
      </c>
      <c r="AQ18" s="25">
        <v>71</v>
      </c>
      <c r="AR18" s="62">
        <v>544000</v>
      </c>
      <c r="AS18" s="52"/>
      <c r="AT18" s="25" t="s">
        <v>89</v>
      </c>
      <c r="AU18" s="25">
        <v>60</v>
      </c>
      <c r="AV18" s="62">
        <v>553000</v>
      </c>
      <c r="AW18" s="52"/>
      <c r="AX18" s="25" t="s">
        <v>89</v>
      </c>
      <c r="AY18" s="81">
        <v>78</v>
      </c>
      <c r="AZ18" s="62">
        <v>546000</v>
      </c>
      <c r="BA18" s="52"/>
      <c r="BB18" s="25" t="s">
        <v>170</v>
      </c>
      <c r="BC18" s="81">
        <v>43</v>
      </c>
      <c r="BD18" s="62">
        <v>170000</v>
      </c>
      <c r="BE18" s="52"/>
      <c r="BF18" s="25" t="s">
        <v>161</v>
      </c>
      <c r="BG18" s="81">
        <v>139</v>
      </c>
      <c r="BH18" s="62">
        <v>796000</v>
      </c>
      <c r="BI18" s="52"/>
      <c r="BJ18" s="25" t="s">
        <v>161</v>
      </c>
      <c r="BK18" s="81">
        <v>108</v>
      </c>
      <c r="BL18" s="62">
        <v>828000</v>
      </c>
      <c r="BM18" s="92"/>
      <c r="BN18" s="25" t="s">
        <v>161</v>
      </c>
      <c r="BO18" s="81">
        <v>117</v>
      </c>
      <c r="BP18" s="62">
        <v>845000</v>
      </c>
      <c r="BQ18" s="93"/>
      <c r="BR18" s="25" t="s">
        <v>161</v>
      </c>
      <c r="BS18" s="81">
        <v>144</v>
      </c>
      <c r="BT18" s="62">
        <v>858000</v>
      </c>
      <c r="BU18" s="93"/>
      <c r="BV18" s="25" t="s">
        <v>161</v>
      </c>
      <c r="BW18" s="81">
        <v>112</v>
      </c>
      <c r="BX18" s="62">
        <v>878000</v>
      </c>
      <c r="BY18" s="93"/>
      <c r="BZ18" s="25" t="s">
        <v>161</v>
      </c>
      <c r="CA18" s="81">
        <v>128</v>
      </c>
      <c r="CB18" s="62">
        <v>883000</v>
      </c>
      <c r="CC18" s="93"/>
      <c r="CD18" s="25" t="s">
        <v>161</v>
      </c>
      <c r="CE18" s="81">
        <v>157</v>
      </c>
      <c r="CF18" s="62">
        <v>887000</v>
      </c>
      <c r="CG18" s="93"/>
      <c r="CH18" s="25" t="s">
        <v>161</v>
      </c>
      <c r="CI18" s="81">
        <v>105</v>
      </c>
      <c r="CJ18" s="62">
        <v>910000</v>
      </c>
      <c r="CK18" s="93"/>
      <c r="CL18" s="25" t="s">
        <v>161</v>
      </c>
      <c r="CM18" s="81">
        <v>118</v>
      </c>
      <c r="CN18" s="62">
        <v>910000</v>
      </c>
      <c r="CO18" s="93"/>
      <c r="CP18" s="25" t="s">
        <v>87</v>
      </c>
      <c r="CQ18" s="121">
        <v>108</v>
      </c>
      <c r="CR18" s="62">
        <v>752000</v>
      </c>
      <c r="CS18" s="93"/>
      <c r="CX18" s="25"/>
      <c r="CY18" s="25"/>
      <c r="CZ18" s="62"/>
    </row>
    <row r="19" spans="1:104" s="29" customFormat="1" x14ac:dyDescent="0.3">
      <c r="A19" s="27" t="s">
        <v>1</v>
      </c>
      <c r="B19" s="28" t="s">
        <v>82</v>
      </c>
      <c r="C19" s="28">
        <v>45</v>
      </c>
      <c r="D19" s="63">
        <v>180000</v>
      </c>
      <c r="E19" s="51"/>
      <c r="F19" s="28" t="s">
        <v>72</v>
      </c>
      <c r="G19" s="28">
        <v>55</v>
      </c>
      <c r="H19" s="63">
        <v>269000</v>
      </c>
      <c r="I19" s="52"/>
      <c r="J19" s="28" t="s">
        <v>76</v>
      </c>
      <c r="K19" s="28">
        <v>49</v>
      </c>
      <c r="L19" s="63">
        <v>312000</v>
      </c>
      <c r="M19" s="52"/>
      <c r="N19" s="28" t="s">
        <v>77</v>
      </c>
      <c r="O19" s="28">
        <v>43</v>
      </c>
      <c r="P19" s="63">
        <v>346000</v>
      </c>
      <c r="Q19" s="52"/>
      <c r="R19" s="28" t="s">
        <v>71</v>
      </c>
      <c r="S19" s="28">
        <v>66</v>
      </c>
      <c r="T19" s="63">
        <v>467000</v>
      </c>
      <c r="U19" s="52"/>
      <c r="V19" s="28" t="s">
        <v>77</v>
      </c>
      <c r="W19" s="28">
        <v>53</v>
      </c>
      <c r="X19" s="63">
        <v>400000</v>
      </c>
      <c r="Y19" s="52"/>
      <c r="Z19" s="28" t="s">
        <v>77</v>
      </c>
      <c r="AA19" s="28">
        <v>43</v>
      </c>
      <c r="AB19" s="63">
        <v>416000</v>
      </c>
      <c r="AC19" s="52"/>
      <c r="AD19" s="28" t="s">
        <v>81</v>
      </c>
      <c r="AE19" s="28">
        <v>36</v>
      </c>
      <c r="AF19" s="63">
        <v>340000</v>
      </c>
      <c r="AG19" s="52"/>
      <c r="AH19" s="28" t="s">
        <v>135</v>
      </c>
      <c r="AI19" s="28" t="s">
        <v>90</v>
      </c>
      <c r="AJ19" s="63">
        <v>846000</v>
      </c>
      <c r="AK19" s="52"/>
      <c r="AL19" s="28" t="s">
        <v>118</v>
      </c>
      <c r="AM19" s="28">
        <v>59</v>
      </c>
      <c r="AN19" s="63">
        <v>290000</v>
      </c>
      <c r="AO19" s="52"/>
      <c r="AP19" s="28" t="s">
        <v>118</v>
      </c>
      <c r="AQ19" s="28">
        <v>63</v>
      </c>
      <c r="AR19" s="63">
        <v>337000</v>
      </c>
      <c r="AS19" s="52"/>
      <c r="AT19" s="28" t="s">
        <v>95</v>
      </c>
      <c r="AU19" s="28" t="s">
        <v>90</v>
      </c>
      <c r="AV19" s="63">
        <v>863000</v>
      </c>
      <c r="AW19" s="52"/>
      <c r="AX19" s="28" t="s">
        <v>110</v>
      </c>
      <c r="AY19" s="28" t="s">
        <v>90</v>
      </c>
      <c r="AZ19" s="63">
        <v>879000</v>
      </c>
      <c r="BA19" s="52"/>
      <c r="BB19" s="28" t="s">
        <v>137</v>
      </c>
      <c r="BC19" s="28" t="s">
        <v>90</v>
      </c>
      <c r="BD19" s="63">
        <v>827000</v>
      </c>
      <c r="BE19" s="52"/>
      <c r="BF19" s="28" t="s">
        <v>163</v>
      </c>
      <c r="BG19" s="28">
        <v>79</v>
      </c>
      <c r="BH19" s="63">
        <v>221000</v>
      </c>
      <c r="BI19" s="52"/>
      <c r="BJ19" s="28" t="s">
        <v>163</v>
      </c>
      <c r="BK19" s="28">
        <v>62</v>
      </c>
      <c r="BL19" s="63">
        <v>251000</v>
      </c>
      <c r="BM19" s="52"/>
      <c r="BN19" s="28" t="s">
        <v>163</v>
      </c>
      <c r="BO19" s="28">
        <v>61</v>
      </c>
      <c r="BP19" s="63">
        <v>291000</v>
      </c>
      <c r="BQ19" s="52"/>
      <c r="BR19" s="28" t="s">
        <v>34</v>
      </c>
      <c r="BS19" s="28">
        <v>90</v>
      </c>
      <c r="BT19" s="63">
        <v>834000</v>
      </c>
      <c r="BU19" s="52"/>
      <c r="BV19" s="28" t="s">
        <v>94</v>
      </c>
      <c r="BW19" s="82">
        <v>67</v>
      </c>
      <c r="BX19" s="63">
        <v>831000</v>
      </c>
      <c r="BY19" s="93"/>
      <c r="BZ19" s="28" t="s">
        <v>163</v>
      </c>
      <c r="CA19" s="82">
        <v>34</v>
      </c>
      <c r="CB19" s="63">
        <v>474000</v>
      </c>
      <c r="CC19" s="93"/>
      <c r="CD19" s="28" t="s">
        <v>163</v>
      </c>
      <c r="CE19" s="82">
        <v>88</v>
      </c>
      <c r="CF19" s="63">
        <v>497000</v>
      </c>
      <c r="CG19" s="93"/>
      <c r="CH19" s="28" t="s">
        <v>163</v>
      </c>
      <c r="CI19" s="82">
        <v>74</v>
      </c>
      <c r="CJ19" s="63">
        <v>520000</v>
      </c>
      <c r="CK19" s="93"/>
      <c r="CL19" s="28" t="s">
        <v>208</v>
      </c>
      <c r="CM19" s="82">
        <v>110</v>
      </c>
      <c r="CN19" s="63">
        <v>795000</v>
      </c>
      <c r="CO19" s="93"/>
      <c r="CP19" s="28" t="s">
        <v>94</v>
      </c>
      <c r="CQ19" s="122">
        <v>107.8</v>
      </c>
      <c r="CR19" s="63">
        <v>695000</v>
      </c>
      <c r="CS19" s="93"/>
      <c r="CX19" s="28"/>
      <c r="CY19" s="28"/>
      <c r="CZ19" s="63"/>
    </row>
    <row r="20" spans="1:104" s="32" customFormat="1" ht="16.2" thickBot="1" x14ac:dyDescent="0.35">
      <c r="A20" s="30" t="s">
        <v>1</v>
      </c>
      <c r="B20" s="31" t="s">
        <v>81</v>
      </c>
      <c r="C20" s="31" t="s">
        <v>90</v>
      </c>
      <c r="D20" s="64">
        <v>186000</v>
      </c>
      <c r="E20" s="51"/>
      <c r="F20" s="31" t="s">
        <v>81</v>
      </c>
      <c r="G20" s="31" t="s">
        <v>90</v>
      </c>
      <c r="H20" s="64">
        <v>186000</v>
      </c>
      <c r="I20" s="52"/>
      <c r="J20" s="31" t="s">
        <v>72</v>
      </c>
      <c r="K20" s="31">
        <v>65</v>
      </c>
      <c r="L20" s="64">
        <v>297000</v>
      </c>
      <c r="M20" s="52"/>
      <c r="N20" s="31" t="s">
        <v>190</v>
      </c>
      <c r="O20" s="31">
        <v>29</v>
      </c>
      <c r="P20" s="64">
        <v>355000</v>
      </c>
      <c r="Q20" s="52"/>
      <c r="R20" s="31" t="s">
        <v>81</v>
      </c>
      <c r="S20" s="31" t="s">
        <v>90</v>
      </c>
      <c r="T20" s="64">
        <v>266000</v>
      </c>
      <c r="U20" s="52"/>
      <c r="V20" s="31" t="s">
        <v>107</v>
      </c>
      <c r="W20" s="31" t="s">
        <v>90</v>
      </c>
      <c r="X20" s="64">
        <v>170000</v>
      </c>
      <c r="Y20" s="52"/>
      <c r="Z20" s="31" t="s">
        <v>81</v>
      </c>
      <c r="AA20" s="31">
        <v>44</v>
      </c>
      <c r="AB20" s="64">
        <v>313000</v>
      </c>
      <c r="AC20" s="52"/>
      <c r="AD20" s="31" t="s">
        <v>107</v>
      </c>
      <c r="AE20" s="31">
        <v>58</v>
      </c>
      <c r="AF20" s="64">
        <v>200000</v>
      </c>
      <c r="AG20" s="52"/>
      <c r="AH20" s="31" t="s">
        <v>107</v>
      </c>
      <c r="AI20" s="31">
        <v>48</v>
      </c>
      <c r="AJ20" s="64">
        <v>240000</v>
      </c>
      <c r="AK20" s="52"/>
      <c r="AL20" s="31" t="s">
        <v>89</v>
      </c>
      <c r="AM20" s="31">
        <v>64</v>
      </c>
      <c r="AN20" s="64">
        <v>520000</v>
      </c>
      <c r="AO20" s="52"/>
      <c r="AP20" s="31" t="s">
        <v>107</v>
      </c>
      <c r="AQ20" s="31">
        <v>69</v>
      </c>
      <c r="AR20" s="64">
        <v>337000</v>
      </c>
      <c r="AS20" s="52"/>
      <c r="AT20" s="31" t="s">
        <v>94</v>
      </c>
      <c r="AU20" s="31" t="s">
        <v>90</v>
      </c>
      <c r="AV20" s="64">
        <v>836000</v>
      </c>
      <c r="AW20" s="52"/>
      <c r="AX20" s="31" t="s">
        <v>39</v>
      </c>
      <c r="AY20" s="83" t="s">
        <v>90</v>
      </c>
      <c r="AZ20" s="64">
        <v>833000</v>
      </c>
      <c r="BA20" s="52"/>
      <c r="BB20" s="31" t="s">
        <v>190</v>
      </c>
      <c r="BC20" s="83" t="s">
        <v>90</v>
      </c>
      <c r="BD20" s="64">
        <v>539000</v>
      </c>
      <c r="BE20" s="52"/>
      <c r="BF20" s="31" t="s">
        <v>170</v>
      </c>
      <c r="BG20" s="83">
        <v>46</v>
      </c>
      <c r="BH20" s="64">
        <v>183000</v>
      </c>
      <c r="BI20" s="52"/>
      <c r="BJ20" s="31" t="s">
        <v>170</v>
      </c>
      <c r="BK20" s="83">
        <v>65</v>
      </c>
      <c r="BL20" s="64">
        <v>205000</v>
      </c>
      <c r="BM20" s="52"/>
      <c r="BN20" s="31" t="s">
        <v>110</v>
      </c>
      <c r="BO20" s="83">
        <v>68</v>
      </c>
      <c r="BP20" s="64">
        <v>891000</v>
      </c>
      <c r="BQ20" s="52"/>
      <c r="BR20" s="31" t="s">
        <v>170</v>
      </c>
      <c r="BS20" s="83">
        <v>73</v>
      </c>
      <c r="BT20" s="64">
        <v>305000</v>
      </c>
      <c r="BU20" s="52"/>
      <c r="BV20" s="31" t="s">
        <v>137</v>
      </c>
      <c r="BW20" s="83">
        <v>106</v>
      </c>
      <c r="BX20" s="64">
        <v>945000</v>
      </c>
      <c r="BY20" s="52"/>
      <c r="BZ20" s="31" t="s">
        <v>87</v>
      </c>
      <c r="CA20" s="83">
        <v>69</v>
      </c>
      <c r="CB20" s="64">
        <v>805000</v>
      </c>
      <c r="CC20" s="52"/>
      <c r="CD20" s="31" t="s">
        <v>87</v>
      </c>
      <c r="CE20" s="83">
        <v>82</v>
      </c>
      <c r="CF20" s="64">
        <v>780000</v>
      </c>
      <c r="CG20" s="52"/>
      <c r="CH20" s="31" t="s">
        <v>95</v>
      </c>
      <c r="CI20" s="83">
        <v>82</v>
      </c>
      <c r="CJ20" s="64">
        <v>946000</v>
      </c>
      <c r="CK20" s="52"/>
      <c r="CL20" s="31" t="s">
        <v>94</v>
      </c>
      <c r="CM20" s="83">
        <v>98</v>
      </c>
      <c r="CN20" s="64">
        <v>702000</v>
      </c>
      <c r="CO20" s="52"/>
      <c r="CP20" s="31" t="s">
        <v>202</v>
      </c>
      <c r="CQ20" s="123">
        <v>82.4</v>
      </c>
      <c r="CR20" s="64">
        <v>664000</v>
      </c>
      <c r="CS20" s="93"/>
      <c r="CX20" s="31"/>
      <c r="CY20" s="31"/>
      <c r="CZ20" s="64"/>
    </row>
    <row r="21" spans="1:104" s="38" customFormat="1" x14ac:dyDescent="0.3">
      <c r="A21" s="36" t="s">
        <v>2</v>
      </c>
      <c r="B21" s="37" t="s">
        <v>68</v>
      </c>
      <c r="C21" s="37">
        <v>99</v>
      </c>
      <c r="D21" s="65">
        <v>170000</v>
      </c>
      <c r="E21" s="51"/>
      <c r="F21" s="37" t="s">
        <v>65</v>
      </c>
      <c r="G21" s="37">
        <v>108</v>
      </c>
      <c r="H21" s="65">
        <v>912000</v>
      </c>
      <c r="I21" s="52"/>
      <c r="J21" s="37" t="s">
        <v>65</v>
      </c>
      <c r="K21" s="37">
        <v>135</v>
      </c>
      <c r="L21" s="65">
        <v>878000</v>
      </c>
      <c r="M21" s="52"/>
      <c r="N21" s="37" t="s">
        <v>65</v>
      </c>
      <c r="O21" s="37">
        <v>132</v>
      </c>
      <c r="P21" s="65">
        <v>864000</v>
      </c>
      <c r="Q21" s="52"/>
      <c r="R21" s="37" t="s">
        <v>65</v>
      </c>
      <c r="S21" s="37">
        <v>131</v>
      </c>
      <c r="T21" s="65">
        <v>866000</v>
      </c>
      <c r="U21" s="52"/>
      <c r="V21" s="37" t="s">
        <v>65</v>
      </c>
      <c r="W21" s="37">
        <v>107</v>
      </c>
      <c r="X21" s="65">
        <v>878000</v>
      </c>
      <c r="Y21" s="52"/>
      <c r="Z21" s="37" t="s">
        <v>65</v>
      </c>
      <c r="AA21" s="37">
        <v>72</v>
      </c>
      <c r="AB21" s="65">
        <v>880000</v>
      </c>
      <c r="AC21" s="52"/>
      <c r="AD21" s="37" t="s">
        <v>65</v>
      </c>
      <c r="AE21" s="37">
        <v>108</v>
      </c>
      <c r="AF21" s="65">
        <v>847000</v>
      </c>
      <c r="AG21" s="52"/>
      <c r="AH21" s="37" t="s">
        <v>65</v>
      </c>
      <c r="AI21" s="37">
        <v>105</v>
      </c>
      <c r="AJ21" s="65">
        <v>818000</v>
      </c>
      <c r="AK21" s="52"/>
      <c r="AL21" s="37" t="s">
        <v>65</v>
      </c>
      <c r="AM21" s="37">
        <v>129</v>
      </c>
      <c r="AN21" s="65">
        <v>794000</v>
      </c>
      <c r="AO21" s="52"/>
      <c r="AP21" s="37" t="s">
        <v>65</v>
      </c>
      <c r="AQ21" s="37">
        <v>118</v>
      </c>
      <c r="AR21" s="65">
        <v>790000</v>
      </c>
      <c r="AS21" s="52"/>
      <c r="AT21" s="37" t="s">
        <v>65</v>
      </c>
      <c r="AU21" s="37">
        <v>108</v>
      </c>
      <c r="AV21" s="65">
        <v>795000</v>
      </c>
      <c r="AW21" s="52"/>
      <c r="AX21" s="37" t="s">
        <v>65</v>
      </c>
      <c r="AY21" s="84">
        <v>119</v>
      </c>
      <c r="AZ21" s="65">
        <v>803000</v>
      </c>
      <c r="BA21" s="52"/>
      <c r="BB21" s="37" t="s">
        <v>65</v>
      </c>
      <c r="BC21" s="84" t="s">
        <v>90</v>
      </c>
      <c r="BD21" s="65">
        <v>811000</v>
      </c>
      <c r="BE21" s="52"/>
      <c r="BF21" s="37" t="s">
        <v>180</v>
      </c>
      <c r="BG21" s="84">
        <v>119</v>
      </c>
      <c r="BH21" s="65">
        <v>593000</v>
      </c>
      <c r="BI21" s="52"/>
      <c r="BJ21" s="37" t="s">
        <v>180</v>
      </c>
      <c r="BK21" s="84">
        <v>100</v>
      </c>
      <c r="BL21" s="65">
        <v>617000</v>
      </c>
      <c r="BM21" s="92"/>
      <c r="BN21" s="37" t="s">
        <v>65</v>
      </c>
      <c r="BO21" s="84">
        <v>108</v>
      </c>
      <c r="BP21" s="65">
        <v>800000</v>
      </c>
      <c r="BQ21" s="93"/>
      <c r="BR21" s="37" t="s">
        <v>65</v>
      </c>
      <c r="BS21" s="84">
        <v>95</v>
      </c>
      <c r="BT21" s="65">
        <v>791000</v>
      </c>
      <c r="BU21" s="93"/>
      <c r="BV21" s="37" t="s">
        <v>65</v>
      </c>
      <c r="BW21" s="84">
        <v>119</v>
      </c>
      <c r="BX21" s="65">
        <v>777000</v>
      </c>
      <c r="BY21" s="93"/>
      <c r="BZ21" s="37" t="s">
        <v>65</v>
      </c>
      <c r="CA21" s="84">
        <v>109</v>
      </c>
      <c r="CB21" s="65">
        <v>776000</v>
      </c>
      <c r="CC21" s="93"/>
      <c r="CD21" s="37" t="s">
        <v>180</v>
      </c>
      <c r="CE21" s="84">
        <v>90</v>
      </c>
      <c r="CF21" s="65">
        <v>661000</v>
      </c>
      <c r="CG21" s="93"/>
      <c r="CH21" s="37" t="s">
        <v>65</v>
      </c>
      <c r="CI21" s="84">
        <v>97</v>
      </c>
      <c r="CJ21" s="65">
        <v>765000</v>
      </c>
      <c r="CK21" s="93"/>
      <c r="CL21" s="37" t="s">
        <v>65</v>
      </c>
      <c r="CM21" s="84">
        <v>139</v>
      </c>
      <c r="CN21" s="65">
        <v>750000</v>
      </c>
      <c r="CO21" s="93"/>
      <c r="CP21" s="37" t="s">
        <v>65</v>
      </c>
      <c r="CQ21" s="124">
        <v>108.5</v>
      </c>
      <c r="CR21" s="65">
        <v>762000</v>
      </c>
      <c r="CS21" s="93"/>
    </row>
    <row r="22" spans="1:104" s="6" customFormat="1" x14ac:dyDescent="0.3">
      <c r="A22" s="7" t="s">
        <v>2</v>
      </c>
      <c r="B22" s="5" t="s">
        <v>32</v>
      </c>
      <c r="C22" s="5">
        <v>85</v>
      </c>
      <c r="D22" s="66">
        <v>867000</v>
      </c>
      <c r="E22" s="51"/>
      <c r="F22" s="5" t="s">
        <v>32</v>
      </c>
      <c r="G22" s="5">
        <v>122</v>
      </c>
      <c r="H22" s="66">
        <v>849000</v>
      </c>
      <c r="I22" s="52"/>
      <c r="J22" s="5" t="s">
        <v>32</v>
      </c>
      <c r="K22" s="5">
        <v>152</v>
      </c>
      <c r="L22" s="66">
        <v>839000</v>
      </c>
      <c r="M22" s="52"/>
      <c r="N22" s="5" t="s">
        <v>32</v>
      </c>
      <c r="O22" s="5">
        <v>93</v>
      </c>
      <c r="P22" s="66">
        <v>856000</v>
      </c>
      <c r="Q22" s="52"/>
      <c r="R22" s="5" t="s">
        <v>32</v>
      </c>
      <c r="S22" s="5">
        <v>120</v>
      </c>
      <c r="T22" s="66">
        <v>852000</v>
      </c>
      <c r="U22" s="52"/>
      <c r="V22" s="5" t="s">
        <v>32</v>
      </c>
      <c r="W22" s="5">
        <v>124</v>
      </c>
      <c r="X22" s="66">
        <v>853000</v>
      </c>
      <c r="Y22" s="52"/>
      <c r="Z22" s="5" t="s">
        <v>32</v>
      </c>
      <c r="AA22" s="5">
        <v>119</v>
      </c>
      <c r="AB22" s="66">
        <v>858000</v>
      </c>
      <c r="AC22" s="52"/>
      <c r="AD22" s="5" t="s">
        <v>32</v>
      </c>
      <c r="AE22" s="5">
        <v>112</v>
      </c>
      <c r="AF22" s="66">
        <v>856000</v>
      </c>
      <c r="AG22" s="52"/>
      <c r="AH22" s="5" t="s">
        <v>68</v>
      </c>
      <c r="AI22" s="5">
        <v>109</v>
      </c>
      <c r="AJ22" s="66">
        <v>349000</v>
      </c>
      <c r="AK22" s="52"/>
      <c r="AL22" s="5" t="s">
        <v>32</v>
      </c>
      <c r="AM22" s="5">
        <v>142</v>
      </c>
      <c r="AN22" s="66">
        <v>825000</v>
      </c>
      <c r="AO22" s="52"/>
      <c r="AP22" s="5" t="s">
        <v>32</v>
      </c>
      <c r="AQ22" s="5">
        <v>69</v>
      </c>
      <c r="AR22" s="66">
        <v>826000</v>
      </c>
      <c r="AS22" s="52"/>
      <c r="AT22" s="5" t="s">
        <v>32</v>
      </c>
      <c r="AU22" s="5" t="s">
        <v>90</v>
      </c>
      <c r="AV22" s="66">
        <v>798000</v>
      </c>
      <c r="AW22" s="52"/>
      <c r="AX22" s="5" t="s">
        <v>68</v>
      </c>
      <c r="AY22" s="85">
        <v>69</v>
      </c>
      <c r="AZ22" s="66">
        <v>501000</v>
      </c>
      <c r="BA22" s="52"/>
      <c r="BB22" s="5" t="s">
        <v>180</v>
      </c>
      <c r="BC22" s="85">
        <v>78</v>
      </c>
      <c r="BD22" s="66">
        <v>590000</v>
      </c>
      <c r="BE22" s="52"/>
      <c r="BF22" s="5" t="s">
        <v>32</v>
      </c>
      <c r="BG22" s="85">
        <v>118</v>
      </c>
      <c r="BH22" s="66">
        <v>798000</v>
      </c>
      <c r="BI22" s="52"/>
      <c r="BJ22" s="5" t="s">
        <v>32</v>
      </c>
      <c r="BK22" s="85">
        <v>99</v>
      </c>
      <c r="BL22" s="66">
        <v>791000</v>
      </c>
      <c r="BM22" s="92"/>
      <c r="BN22" s="5" t="s">
        <v>32</v>
      </c>
      <c r="BO22" s="85">
        <v>139</v>
      </c>
      <c r="BP22" s="66">
        <v>783000</v>
      </c>
      <c r="BQ22" s="93"/>
      <c r="BR22" s="5" t="s">
        <v>180</v>
      </c>
      <c r="BS22" s="85">
        <v>88</v>
      </c>
      <c r="BT22" s="66">
        <v>665000</v>
      </c>
      <c r="BU22" s="93"/>
      <c r="BV22" s="5" t="s">
        <v>32</v>
      </c>
      <c r="BW22" s="85">
        <v>98</v>
      </c>
      <c r="BX22" s="66">
        <v>787000</v>
      </c>
      <c r="BY22" s="93"/>
      <c r="BZ22" s="5" t="s">
        <v>32</v>
      </c>
      <c r="CA22" s="85">
        <v>129</v>
      </c>
      <c r="CB22" s="66">
        <v>777000</v>
      </c>
      <c r="CC22" s="93"/>
      <c r="CD22" s="5" t="s">
        <v>32</v>
      </c>
      <c r="CE22" s="85">
        <v>114</v>
      </c>
      <c r="CF22" s="66">
        <v>781000</v>
      </c>
      <c r="CG22" s="93"/>
      <c r="CH22" s="5" t="s">
        <v>180</v>
      </c>
      <c r="CI22" s="85">
        <v>91</v>
      </c>
      <c r="CJ22" s="66">
        <v>648000</v>
      </c>
      <c r="CK22" s="93"/>
      <c r="CL22" s="5" t="s">
        <v>180</v>
      </c>
      <c r="CM22" s="85">
        <v>89</v>
      </c>
      <c r="CN22" s="66">
        <v>640000</v>
      </c>
      <c r="CO22" s="93"/>
      <c r="CP22" s="5" t="s">
        <v>32</v>
      </c>
      <c r="CQ22" s="125">
        <v>106.5</v>
      </c>
      <c r="CR22" s="66">
        <v>728000</v>
      </c>
      <c r="CS22" s="93"/>
    </row>
    <row r="23" spans="1:104" s="35" customFormat="1" ht="16.2" thickBot="1" x14ac:dyDescent="0.35">
      <c r="A23" s="33" t="s">
        <v>2</v>
      </c>
      <c r="B23" s="34" t="s">
        <v>65</v>
      </c>
      <c r="C23" s="34">
        <v>73</v>
      </c>
      <c r="D23" s="67">
        <v>944000</v>
      </c>
      <c r="E23" s="51"/>
      <c r="F23" s="34" t="s">
        <v>68</v>
      </c>
      <c r="G23" s="34">
        <v>72</v>
      </c>
      <c r="H23" s="67">
        <v>219000</v>
      </c>
      <c r="I23" s="52"/>
      <c r="J23" s="34" t="s">
        <v>68</v>
      </c>
      <c r="K23" s="34">
        <v>78</v>
      </c>
      <c r="L23" s="67">
        <v>281000</v>
      </c>
      <c r="M23" s="52"/>
      <c r="N23" s="34" t="s">
        <v>68</v>
      </c>
      <c r="O23" s="34" t="s">
        <v>90</v>
      </c>
      <c r="P23" s="67">
        <v>346000</v>
      </c>
      <c r="Q23" s="52"/>
      <c r="R23" s="34" t="s">
        <v>68</v>
      </c>
      <c r="S23" s="34" t="s">
        <v>90</v>
      </c>
      <c r="T23" s="67">
        <v>346000</v>
      </c>
      <c r="U23" s="52"/>
      <c r="V23" s="34" t="s">
        <v>68</v>
      </c>
      <c r="W23" s="34">
        <v>68</v>
      </c>
      <c r="X23" s="67">
        <v>346000</v>
      </c>
      <c r="Y23" s="52"/>
      <c r="Z23" s="34" t="s">
        <v>68</v>
      </c>
      <c r="AA23" s="34" t="s">
        <v>90</v>
      </c>
      <c r="AB23" s="67">
        <v>394000</v>
      </c>
      <c r="AC23" s="52"/>
      <c r="AD23" s="34" t="s">
        <v>68</v>
      </c>
      <c r="AE23" s="34" t="s">
        <v>90</v>
      </c>
      <c r="AF23" s="67">
        <v>394000</v>
      </c>
      <c r="AG23" s="52"/>
      <c r="AH23" s="34" t="s">
        <v>32</v>
      </c>
      <c r="AI23" s="34">
        <v>84</v>
      </c>
      <c r="AJ23" s="67">
        <v>848000</v>
      </c>
      <c r="AK23" s="52"/>
      <c r="AL23" s="34" t="s">
        <v>68</v>
      </c>
      <c r="AM23" s="34">
        <v>75</v>
      </c>
      <c r="AN23" s="67">
        <v>451000</v>
      </c>
      <c r="AO23" s="52"/>
      <c r="AP23" s="34" t="s">
        <v>68</v>
      </c>
      <c r="AQ23" s="34">
        <v>61</v>
      </c>
      <c r="AR23" s="67">
        <v>486000</v>
      </c>
      <c r="AS23" s="52"/>
      <c r="AT23" s="34" t="s">
        <v>68</v>
      </c>
      <c r="AU23" s="34" t="s">
        <v>90</v>
      </c>
      <c r="AV23" s="67">
        <v>501000</v>
      </c>
      <c r="AW23" s="52"/>
      <c r="AX23" s="34" t="s">
        <v>32</v>
      </c>
      <c r="AY23" s="86" t="s">
        <v>90</v>
      </c>
      <c r="AZ23" s="67">
        <v>798000</v>
      </c>
      <c r="BA23" s="52"/>
      <c r="BB23" s="34" t="s">
        <v>32</v>
      </c>
      <c r="BC23" s="86" t="s">
        <v>90</v>
      </c>
      <c r="BD23" s="67">
        <v>798000</v>
      </c>
      <c r="BE23" s="52"/>
      <c r="BF23" s="34" t="s">
        <v>65</v>
      </c>
      <c r="BG23" s="86">
        <v>97</v>
      </c>
      <c r="BH23" s="67">
        <v>811000</v>
      </c>
      <c r="BI23" s="52"/>
      <c r="BJ23" s="34" t="s">
        <v>65</v>
      </c>
      <c r="BK23" s="86">
        <v>96</v>
      </c>
      <c r="BL23" s="67">
        <v>810000</v>
      </c>
      <c r="BM23" s="52"/>
      <c r="BN23" s="34" t="s">
        <v>180</v>
      </c>
      <c r="BO23" s="86">
        <v>97</v>
      </c>
      <c r="BP23" s="67">
        <v>643000</v>
      </c>
      <c r="BQ23" s="52"/>
      <c r="BR23" s="34" t="s">
        <v>32</v>
      </c>
      <c r="BS23" s="86">
        <v>77</v>
      </c>
      <c r="BT23" s="67">
        <v>799000</v>
      </c>
      <c r="BU23" s="52"/>
      <c r="BV23" s="34" t="s">
        <v>180</v>
      </c>
      <c r="BW23" s="86">
        <v>89</v>
      </c>
      <c r="BX23" s="67">
        <v>675000</v>
      </c>
      <c r="BY23" s="52"/>
      <c r="BZ23" s="34" t="s">
        <v>180</v>
      </c>
      <c r="CA23" s="86">
        <v>70</v>
      </c>
      <c r="CB23" s="67">
        <v>678000</v>
      </c>
      <c r="CC23" s="52"/>
      <c r="CD23" s="34" t="s">
        <v>65</v>
      </c>
      <c r="CE23" s="86">
        <v>83</v>
      </c>
      <c r="CF23" s="67">
        <v>778000</v>
      </c>
      <c r="CG23" s="52"/>
      <c r="CH23" s="34" t="s">
        <v>32</v>
      </c>
      <c r="CI23" s="86">
        <v>72</v>
      </c>
      <c r="CJ23" s="67">
        <v>787000</v>
      </c>
      <c r="CK23" s="52"/>
      <c r="CL23" s="34" t="s">
        <v>32</v>
      </c>
      <c r="CM23" s="86">
        <v>61</v>
      </c>
      <c r="CN23" s="67">
        <v>766000</v>
      </c>
      <c r="CO23" s="52"/>
      <c r="CP23" s="34" t="s">
        <v>180</v>
      </c>
      <c r="CQ23" s="126">
        <v>85.8</v>
      </c>
      <c r="CR23" s="67">
        <v>636000</v>
      </c>
      <c r="CS23" s="93"/>
    </row>
    <row r="24" spans="1:104" s="41" customFormat="1" x14ac:dyDescent="0.3">
      <c r="A24" s="39" t="s">
        <v>3</v>
      </c>
      <c r="B24" s="40" t="s">
        <v>63</v>
      </c>
      <c r="C24" s="40">
        <v>107</v>
      </c>
      <c r="D24" s="68">
        <v>741000</v>
      </c>
      <c r="E24" s="51"/>
      <c r="F24" s="40" t="s">
        <v>63</v>
      </c>
      <c r="G24" s="40">
        <v>117</v>
      </c>
      <c r="H24" s="68">
        <v>747000</v>
      </c>
      <c r="I24" s="52"/>
      <c r="J24" s="40" t="s">
        <v>63</v>
      </c>
      <c r="K24" s="40">
        <v>110</v>
      </c>
      <c r="L24" s="68">
        <v>761000</v>
      </c>
      <c r="M24" s="52"/>
      <c r="N24" s="40" t="s">
        <v>63</v>
      </c>
      <c r="O24" s="40">
        <v>108</v>
      </c>
      <c r="P24" s="68">
        <v>773000</v>
      </c>
      <c r="Q24" s="52"/>
      <c r="R24" s="40" t="s">
        <v>75</v>
      </c>
      <c r="S24" s="40">
        <v>69</v>
      </c>
      <c r="T24" s="68">
        <v>227000</v>
      </c>
      <c r="U24" s="52"/>
      <c r="V24" s="40" t="s">
        <v>63</v>
      </c>
      <c r="W24" s="40">
        <v>100</v>
      </c>
      <c r="X24" s="68">
        <v>813000</v>
      </c>
      <c r="Y24" s="52"/>
      <c r="Z24" s="40" t="s">
        <v>113</v>
      </c>
      <c r="AA24" s="40">
        <v>121</v>
      </c>
      <c r="AB24" s="68">
        <v>673000</v>
      </c>
      <c r="AC24" s="52"/>
      <c r="AD24" s="40" t="s">
        <v>113</v>
      </c>
      <c r="AE24" s="40">
        <v>105</v>
      </c>
      <c r="AF24" s="68">
        <v>674000</v>
      </c>
      <c r="AG24" s="52"/>
      <c r="AH24" s="40" t="s">
        <v>113</v>
      </c>
      <c r="AI24" s="40">
        <v>115</v>
      </c>
      <c r="AJ24" s="68">
        <v>683000</v>
      </c>
      <c r="AK24" s="52"/>
      <c r="AL24" s="40" t="s">
        <v>113</v>
      </c>
      <c r="AM24" s="40">
        <v>110</v>
      </c>
      <c r="AN24" s="68">
        <v>704000</v>
      </c>
      <c r="AO24" s="52"/>
      <c r="AP24" s="40" t="s">
        <v>113</v>
      </c>
      <c r="AQ24" s="40">
        <v>108</v>
      </c>
      <c r="AR24" s="68">
        <v>723000</v>
      </c>
      <c r="AS24" s="52"/>
      <c r="AT24" s="40" t="s">
        <v>114</v>
      </c>
      <c r="AU24" s="40">
        <v>64</v>
      </c>
      <c r="AV24" s="68">
        <v>316000</v>
      </c>
      <c r="AW24" s="52"/>
      <c r="AX24" s="40" t="s">
        <v>113</v>
      </c>
      <c r="AY24" s="87">
        <v>152</v>
      </c>
      <c r="AZ24" s="68">
        <v>739000</v>
      </c>
      <c r="BA24" s="52"/>
      <c r="BB24" s="40" t="s">
        <v>113</v>
      </c>
      <c r="BC24" s="87">
        <v>102</v>
      </c>
      <c r="BD24" s="68">
        <v>777000</v>
      </c>
      <c r="BE24" s="52"/>
      <c r="BF24" s="40" t="s">
        <v>113</v>
      </c>
      <c r="BG24" s="87">
        <v>97</v>
      </c>
      <c r="BH24" s="68">
        <v>800000</v>
      </c>
      <c r="BI24" s="52"/>
      <c r="BJ24" s="40" t="s">
        <v>113</v>
      </c>
      <c r="BK24" s="87">
        <v>114</v>
      </c>
      <c r="BL24" s="68">
        <v>805000</v>
      </c>
      <c r="BM24" s="92"/>
      <c r="BN24" s="40" t="s">
        <v>113</v>
      </c>
      <c r="BO24" s="87">
        <v>112</v>
      </c>
      <c r="BP24" s="68">
        <v>810000</v>
      </c>
      <c r="BQ24" s="93"/>
      <c r="BR24" s="40" t="s">
        <v>193</v>
      </c>
      <c r="BS24" s="87">
        <v>122</v>
      </c>
      <c r="BT24" s="68">
        <v>562000</v>
      </c>
      <c r="BU24" s="93"/>
      <c r="BV24" s="40" t="s">
        <v>113</v>
      </c>
      <c r="BW24" s="87">
        <v>96</v>
      </c>
      <c r="BX24" s="68">
        <v>793000</v>
      </c>
      <c r="BY24" s="93"/>
      <c r="BZ24" s="40" t="s">
        <v>193</v>
      </c>
      <c r="CA24" s="87">
        <v>139</v>
      </c>
      <c r="CB24" s="68">
        <v>584000</v>
      </c>
      <c r="CC24" s="93"/>
      <c r="CD24" s="40" t="s">
        <v>193</v>
      </c>
      <c r="CE24" s="87">
        <v>118</v>
      </c>
      <c r="CF24" s="68">
        <v>637000</v>
      </c>
      <c r="CG24" s="93"/>
      <c r="CH24" s="40" t="s">
        <v>113</v>
      </c>
      <c r="CI24" s="87">
        <v>141</v>
      </c>
      <c r="CJ24" s="68">
        <v>762000</v>
      </c>
      <c r="CK24" s="93"/>
      <c r="CL24" s="40" t="s">
        <v>113</v>
      </c>
      <c r="CM24" s="87">
        <v>104</v>
      </c>
      <c r="CN24" s="68">
        <v>773000</v>
      </c>
      <c r="CO24" s="93"/>
      <c r="CP24" s="40" t="s">
        <v>113</v>
      </c>
      <c r="CQ24" s="127">
        <v>103.7</v>
      </c>
      <c r="CR24" s="68">
        <v>778000</v>
      </c>
      <c r="CS24" s="93"/>
      <c r="CX24" s="40"/>
      <c r="CY24" s="40"/>
      <c r="CZ24" s="68"/>
    </row>
    <row r="25" spans="1:104" s="44" customFormat="1" x14ac:dyDescent="0.3">
      <c r="A25" s="42" t="s">
        <v>3</v>
      </c>
      <c r="B25" s="43" t="s">
        <v>64</v>
      </c>
      <c r="C25" s="43">
        <v>95</v>
      </c>
      <c r="D25" s="69">
        <v>644000</v>
      </c>
      <c r="E25" s="51"/>
      <c r="F25" s="43" t="s">
        <v>64</v>
      </c>
      <c r="G25" s="43">
        <v>82</v>
      </c>
      <c r="H25" s="69">
        <v>651000</v>
      </c>
      <c r="I25" s="52"/>
      <c r="J25" s="43" t="s">
        <v>64</v>
      </c>
      <c r="K25" s="43">
        <v>139</v>
      </c>
      <c r="L25" s="69">
        <v>651000</v>
      </c>
      <c r="M25" s="52"/>
      <c r="N25" s="43" t="s">
        <v>64</v>
      </c>
      <c r="O25" s="43">
        <v>89</v>
      </c>
      <c r="P25" s="69">
        <v>682000</v>
      </c>
      <c r="Q25" s="52"/>
      <c r="R25" s="43" t="s">
        <v>64</v>
      </c>
      <c r="S25" s="43">
        <v>140</v>
      </c>
      <c r="T25" s="69">
        <v>698000</v>
      </c>
      <c r="U25" s="52"/>
      <c r="V25" s="43" t="s">
        <v>64</v>
      </c>
      <c r="W25" s="43">
        <v>170</v>
      </c>
      <c r="X25" s="69">
        <v>735000</v>
      </c>
      <c r="Y25" s="52"/>
      <c r="Z25" s="43" t="s">
        <v>64</v>
      </c>
      <c r="AA25" s="43">
        <v>100</v>
      </c>
      <c r="AB25" s="69">
        <v>799000</v>
      </c>
      <c r="AC25" s="52"/>
      <c r="AD25" s="43" t="s">
        <v>64</v>
      </c>
      <c r="AE25" s="43">
        <v>95</v>
      </c>
      <c r="AF25" s="69">
        <v>828000</v>
      </c>
      <c r="AG25" s="52"/>
      <c r="AH25" s="43" t="s">
        <v>128</v>
      </c>
      <c r="AI25" s="43">
        <v>127</v>
      </c>
      <c r="AJ25" s="69">
        <v>717000</v>
      </c>
      <c r="AK25" s="52"/>
      <c r="AL25" s="43" t="s">
        <v>128</v>
      </c>
      <c r="AM25" s="43">
        <v>100</v>
      </c>
      <c r="AN25" s="69">
        <v>727000</v>
      </c>
      <c r="AO25" s="52"/>
      <c r="AP25" s="43" t="s">
        <v>128</v>
      </c>
      <c r="AQ25" s="43">
        <v>125</v>
      </c>
      <c r="AR25" s="69">
        <v>731000</v>
      </c>
      <c r="AS25" s="52"/>
      <c r="AT25" s="43" t="s">
        <v>128</v>
      </c>
      <c r="AU25" s="88">
        <v>118</v>
      </c>
      <c r="AV25" s="69">
        <v>747000</v>
      </c>
      <c r="AW25" s="52"/>
      <c r="AX25" s="43" t="s">
        <v>104</v>
      </c>
      <c r="AY25" s="88">
        <v>58</v>
      </c>
      <c r="AZ25" s="69">
        <v>398000</v>
      </c>
      <c r="BA25" s="52"/>
      <c r="BB25" s="43" t="s">
        <v>64</v>
      </c>
      <c r="BC25" s="88">
        <v>124</v>
      </c>
      <c r="BD25" s="69">
        <v>744000</v>
      </c>
      <c r="BE25" s="52"/>
      <c r="BF25" s="43" t="s">
        <v>128</v>
      </c>
      <c r="BG25" s="88">
        <v>142</v>
      </c>
      <c r="BH25" s="69">
        <v>767000</v>
      </c>
      <c r="BI25" s="52"/>
      <c r="BJ25" s="43" t="s">
        <v>128</v>
      </c>
      <c r="BK25" s="88">
        <v>97</v>
      </c>
      <c r="BL25" s="69">
        <v>806000</v>
      </c>
      <c r="BM25" s="92"/>
      <c r="BN25" s="43" t="s">
        <v>128</v>
      </c>
      <c r="BO25" s="88">
        <v>97</v>
      </c>
      <c r="BP25" s="69">
        <v>820000</v>
      </c>
      <c r="BQ25" s="93"/>
      <c r="BR25" s="43" t="s">
        <v>128</v>
      </c>
      <c r="BS25" s="88">
        <v>105</v>
      </c>
      <c r="BT25" s="69">
        <v>819000</v>
      </c>
      <c r="BU25" s="93"/>
      <c r="BV25" s="43" t="s">
        <v>128</v>
      </c>
      <c r="BW25" s="88">
        <v>98</v>
      </c>
      <c r="BX25" s="69">
        <v>809000</v>
      </c>
      <c r="BY25" s="93"/>
      <c r="BZ25" s="43" t="s">
        <v>128</v>
      </c>
      <c r="CA25" s="88">
        <v>132</v>
      </c>
      <c r="CB25" s="69">
        <v>795000</v>
      </c>
      <c r="CC25" s="93"/>
      <c r="CD25" s="43" t="s">
        <v>128</v>
      </c>
      <c r="CE25" s="88">
        <v>135</v>
      </c>
      <c r="CF25" s="69">
        <v>796000</v>
      </c>
      <c r="CG25" s="93"/>
      <c r="CH25" s="43" t="s">
        <v>128</v>
      </c>
      <c r="CI25" s="88">
        <v>122</v>
      </c>
      <c r="CJ25" s="69">
        <v>814000</v>
      </c>
      <c r="CK25" s="93"/>
      <c r="CL25" s="43" t="s">
        <v>128</v>
      </c>
      <c r="CM25" s="88">
        <v>113</v>
      </c>
      <c r="CN25" s="69">
        <v>831000</v>
      </c>
      <c r="CO25" s="93"/>
      <c r="CP25" s="43" t="s">
        <v>128</v>
      </c>
      <c r="CQ25" s="128">
        <v>108.9</v>
      </c>
      <c r="CR25" s="69">
        <v>840000</v>
      </c>
      <c r="CS25" s="93"/>
      <c r="CX25" s="43"/>
      <c r="CY25" s="43"/>
      <c r="CZ25" s="69"/>
    </row>
    <row r="26" spans="1:104" s="44" customFormat="1" x14ac:dyDescent="0.3">
      <c r="A26" s="42" t="s">
        <v>3</v>
      </c>
      <c r="B26" s="43" t="s">
        <v>69</v>
      </c>
      <c r="C26" s="43">
        <v>100</v>
      </c>
      <c r="D26" s="69">
        <v>409000</v>
      </c>
      <c r="E26" s="51"/>
      <c r="F26" s="43" t="s">
        <v>69</v>
      </c>
      <c r="G26" s="43">
        <v>83</v>
      </c>
      <c r="H26" s="69">
        <v>438000</v>
      </c>
      <c r="I26" s="52"/>
      <c r="J26" s="43" t="s">
        <v>69</v>
      </c>
      <c r="K26" s="43">
        <v>97</v>
      </c>
      <c r="L26" s="69">
        <v>474000</v>
      </c>
      <c r="M26" s="52"/>
      <c r="N26" s="43" t="s">
        <v>69</v>
      </c>
      <c r="O26" s="43">
        <v>74</v>
      </c>
      <c r="P26" s="69">
        <v>517000</v>
      </c>
      <c r="Q26" s="52"/>
      <c r="R26" s="43" t="s">
        <v>69</v>
      </c>
      <c r="S26" s="43">
        <v>71</v>
      </c>
      <c r="T26" s="69">
        <v>545000</v>
      </c>
      <c r="U26" s="52"/>
      <c r="V26" s="43" t="s">
        <v>69</v>
      </c>
      <c r="W26" s="43">
        <v>94</v>
      </c>
      <c r="X26" s="69">
        <v>556000</v>
      </c>
      <c r="Y26" s="52"/>
      <c r="Z26" s="43" t="s">
        <v>69</v>
      </c>
      <c r="AA26" s="43">
        <v>84</v>
      </c>
      <c r="AB26" s="69">
        <v>568000</v>
      </c>
      <c r="AC26" s="52"/>
      <c r="AD26" s="43" t="s">
        <v>69</v>
      </c>
      <c r="AE26" s="43">
        <v>100</v>
      </c>
      <c r="AF26" s="69">
        <v>575000</v>
      </c>
      <c r="AG26" s="52"/>
      <c r="AH26" s="43" t="s">
        <v>69</v>
      </c>
      <c r="AI26" s="43">
        <v>122</v>
      </c>
      <c r="AJ26" s="69">
        <v>590000</v>
      </c>
      <c r="AK26" s="52"/>
      <c r="AL26" s="43" t="s">
        <v>69</v>
      </c>
      <c r="AM26" s="43">
        <v>97</v>
      </c>
      <c r="AN26" s="69">
        <v>624000</v>
      </c>
      <c r="AO26" s="52"/>
      <c r="AP26" s="43" t="s">
        <v>69</v>
      </c>
      <c r="AQ26" s="43">
        <v>74</v>
      </c>
      <c r="AR26" s="69">
        <v>650000</v>
      </c>
      <c r="AS26" s="52"/>
      <c r="AT26" s="43" t="s">
        <v>139</v>
      </c>
      <c r="AU26" s="43">
        <v>74</v>
      </c>
      <c r="AV26" s="69">
        <v>170000</v>
      </c>
      <c r="AW26" s="52"/>
      <c r="AX26" s="43" t="s">
        <v>139</v>
      </c>
      <c r="AY26" s="88">
        <v>92</v>
      </c>
      <c r="AZ26" s="69">
        <v>200000</v>
      </c>
      <c r="BA26" s="52"/>
      <c r="BB26" s="43" t="s">
        <v>104</v>
      </c>
      <c r="BC26" s="88">
        <v>65</v>
      </c>
      <c r="BD26" s="69">
        <v>414000</v>
      </c>
      <c r="BE26" s="52"/>
      <c r="BF26" s="43" t="s">
        <v>114</v>
      </c>
      <c r="BG26" s="88">
        <v>80</v>
      </c>
      <c r="BH26" s="69">
        <v>360000</v>
      </c>
      <c r="BI26" s="52"/>
      <c r="BJ26" s="43" t="s">
        <v>173</v>
      </c>
      <c r="BK26" s="88">
        <v>95</v>
      </c>
      <c r="BL26" s="69">
        <v>507000</v>
      </c>
      <c r="BM26" s="52"/>
      <c r="BN26" s="43" t="s">
        <v>64</v>
      </c>
      <c r="BO26" s="88">
        <v>100</v>
      </c>
      <c r="BP26" s="69">
        <v>742000</v>
      </c>
      <c r="BQ26" s="52"/>
      <c r="BR26" s="43" t="s">
        <v>173</v>
      </c>
      <c r="BS26" s="88">
        <v>116</v>
      </c>
      <c r="BT26" s="69">
        <v>562000</v>
      </c>
      <c r="BU26" s="52"/>
      <c r="BV26" s="43" t="s">
        <v>170</v>
      </c>
      <c r="BW26" s="88">
        <v>81</v>
      </c>
      <c r="BX26" s="69">
        <v>362000</v>
      </c>
      <c r="BY26" s="93"/>
      <c r="BZ26" s="43" t="s">
        <v>173</v>
      </c>
      <c r="CA26" s="88">
        <v>109</v>
      </c>
      <c r="CB26" s="69">
        <v>594000</v>
      </c>
      <c r="CC26" s="93"/>
      <c r="CD26" s="43" t="s">
        <v>173</v>
      </c>
      <c r="CE26" s="88">
        <v>94</v>
      </c>
      <c r="CF26" s="69">
        <v>603000</v>
      </c>
      <c r="CG26" s="93"/>
      <c r="CH26" s="43" t="s">
        <v>173</v>
      </c>
      <c r="CI26" s="88">
        <v>131</v>
      </c>
      <c r="CJ26" s="69">
        <v>613000</v>
      </c>
      <c r="CK26" s="93"/>
      <c r="CL26" s="43" t="s">
        <v>284</v>
      </c>
      <c r="CM26" s="88">
        <v>120</v>
      </c>
      <c r="CN26" s="69">
        <v>678000</v>
      </c>
      <c r="CO26" s="93"/>
      <c r="CP26" s="43" t="s">
        <v>193</v>
      </c>
      <c r="CQ26" s="128">
        <v>89.7</v>
      </c>
      <c r="CR26" s="69">
        <v>704000</v>
      </c>
      <c r="CS26" s="93"/>
      <c r="CX26" s="43"/>
      <c r="CY26" s="43"/>
      <c r="CZ26" s="69"/>
    </row>
    <row r="27" spans="1:104" s="44" customFormat="1" x14ac:dyDescent="0.3">
      <c r="A27" s="42" t="s">
        <v>3</v>
      </c>
      <c r="B27" s="43" t="s">
        <v>91</v>
      </c>
      <c r="C27" s="43">
        <v>105</v>
      </c>
      <c r="D27" s="69">
        <v>366000</v>
      </c>
      <c r="E27" s="51"/>
      <c r="F27" s="43" t="s">
        <v>91</v>
      </c>
      <c r="G27" s="43">
        <v>120</v>
      </c>
      <c r="H27" s="69">
        <v>402000</v>
      </c>
      <c r="I27" s="52"/>
      <c r="J27" s="43" t="s">
        <v>91</v>
      </c>
      <c r="K27" s="43">
        <v>136</v>
      </c>
      <c r="L27" s="69">
        <v>470000</v>
      </c>
      <c r="M27" s="52"/>
      <c r="N27" s="43" t="s">
        <v>91</v>
      </c>
      <c r="O27" s="43">
        <v>99</v>
      </c>
      <c r="P27" s="69">
        <v>558000</v>
      </c>
      <c r="Q27" s="52"/>
      <c r="R27" s="43" t="s">
        <v>91</v>
      </c>
      <c r="S27" s="43">
        <v>74</v>
      </c>
      <c r="T27" s="69">
        <v>626000</v>
      </c>
      <c r="U27" s="52"/>
      <c r="V27" s="43" t="s">
        <v>75</v>
      </c>
      <c r="W27" s="43">
        <v>71</v>
      </c>
      <c r="X27" s="69">
        <v>273000</v>
      </c>
      <c r="Y27" s="52"/>
      <c r="Z27" s="43" t="s">
        <v>121</v>
      </c>
      <c r="AA27" s="43">
        <v>143</v>
      </c>
      <c r="AB27" s="69">
        <v>538000</v>
      </c>
      <c r="AC27" s="52"/>
      <c r="AD27" s="43" t="s">
        <v>121</v>
      </c>
      <c r="AE27" s="43">
        <v>133</v>
      </c>
      <c r="AF27" s="69">
        <v>575000</v>
      </c>
      <c r="AG27" s="52"/>
      <c r="AH27" s="43" t="s">
        <v>121</v>
      </c>
      <c r="AI27" s="43">
        <v>103</v>
      </c>
      <c r="AJ27" s="69">
        <v>633000</v>
      </c>
      <c r="AK27" s="52"/>
      <c r="AL27" s="43" t="s">
        <v>121</v>
      </c>
      <c r="AM27" s="43">
        <v>122</v>
      </c>
      <c r="AN27" s="69">
        <v>674000</v>
      </c>
      <c r="AO27" s="52"/>
      <c r="AP27" s="43" t="s">
        <v>121</v>
      </c>
      <c r="AQ27" s="43">
        <v>124</v>
      </c>
      <c r="AR27" s="69">
        <v>712000</v>
      </c>
      <c r="AS27" s="52"/>
      <c r="AT27" s="43" t="s">
        <v>126</v>
      </c>
      <c r="AU27" s="43">
        <v>105</v>
      </c>
      <c r="AV27" s="69">
        <v>395000</v>
      </c>
      <c r="AW27" s="52"/>
      <c r="AX27" s="43" t="s">
        <v>121</v>
      </c>
      <c r="AY27" s="88">
        <v>133</v>
      </c>
      <c r="AZ27" s="69">
        <v>751000</v>
      </c>
      <c r="BA27" s="52"/>
      <c r="BB27" s="43" t="s">
        <v>121</v>
      </c>
      <c r="BC27" s="88">
        <v>98</v>
      </c>
      <c r="BD27" s="69">
        <v>787000</v>
      </c>
      <c r="BE27" s="52"/>
      <c r="BF27" s="43" t="s">
        <v>121</v>
      </c>
      <c r="BG27" s="88">
        <v>88</v>
      </c>
      <c r="BH27" s="69">
        <v>804000</v>
      </c>
      <c r="BI27" s="52"/>
      <c r="BJ27" s="43" t="s">
        <v>176</v>
      </c>
      <c r="BK27" s="88">
        <v>124</v>
      </c>
      <c r="BL27" s="69">
        <v>515000</v>
      </c>
      <c r="BM27" s="92"/>
      <c r="BN27" s="43" t="s">
        <v>176</v>
      </c>
      <c r="BO27" s="88">
        <v>117</v>
      </c>
      <c r="BP27" s="69">
        <v>574000</v>
      </c>
      <c r="BQ27" s="93"/>
      <c r="BR27" s="43" t="s">
        <v>176</v>
      </c>
      <c r="BS27" s="88">
        <v>120</v>
      </c>
      <c r="BT27" s="69">
        <v>634000</v>
      </c>
      <c r="BU27" s="93"/>
      <c r="BV27" s="43" t="s">
        <v>176</v>
      </c>
      <c r="BW27" s="88">
        <v>93</v>
      </c>
      <c r="BX27" s="69">
        <v>686000</v>
      </c>
      <c r="BY27" s="93"/>
      <c r="BZ27" s="43" t="s">
        <v>176</v>
      </c>
      <c r="CA27" s="88">
        <v>125</v>
      </c>
      <c r="CB27" s="69">
        <v>716000</v>
      </c>
      <c r="CC27" s="93"/>
      <c r="CD27" s="43" t="s">
        <v>176</v>
      </c>
      <c r="CE27" s="88">
        <v>94</v>
      </c>
      <c r="CF27" s="69">
        <v>744000</v>
      </c>
      <c r="CG27" s="93"/>
      <c r="CH27" s="43" t="s">
        <v>176</v>
      </c>
      <c r="CI27" s="88">
        <v>98</v>
      </c>
      <c r="CJ27" s="69">
        <v>751000</v>
      </c>
      <c r="CK27" s="93"/>
      <c r="CL27" s="43" t="s">
        <v>176</v>
      </c>
      <c r="CM27" s="88">
        <v>109</v>
      </c>
      <c r="CN27" s="69">
        <v>748000</v>
      </c>
      <c r="CO27" s="93"/>
      <c r="CP27" s="43" t="s">
        <v>205</v>
      </c>
      <c r="CQ27" s="128">
        <v>88.3</v>
      </c>
      <c r="CR27" s="69">
        <v>688000</v>
      </c>
      <c r="CS27" s="93"/>
      <c r="CX27" s="43"/>
      <c r="CY27" s="43"/>
      <c r="CZ27" s="69"/>
    </row>
    <row r="28" spans="1:104" s="44" customFormat="1" x14ac:dyDescent="0.3">
      <c r="A28" s="42" t="s">
        <v>3</v>
      </c>
      <c r="B28" s="43" t="s">
        <v>74</v>
      </c>
      <c r="C28" s="43">
        <v>84</v>
      </c>
      <c r="D28" s="69">
        <v>196000</v>
      </c>
      <c r="E28" s="51"/>
      <c r="F28" s="43" t="s">
        <v>70</v>
      </c>
      <c r="G28" s="43">
        <v>81</v>
      </c>
      <c r="H28" s="69">
        <v>216000</v>
      </c>
      <c r="I28" s="52"/>
      <c r="J28" s="43" t="s">
        <v>70</v>
      </c>
      <c r="K28" s="43">
        <v>100</v>
      </c>
      <c r="L28" s="69">
        <v>263000</v>
      </c>
      <c r="M28" s="52"/>
      <c r="N28" s="43" t="s">
        <v>70</v>
      </c>
      <c r="O28" s="43">
        <v>95</v>
      </c>
      <c r="P28" s="69">
        <v>334000</v>
      </c>
      <c r="Q28" s="52"/>
      <c r="R28" s="43" t="s">
        <v>70</v>
      </c>
      <c r="S28" s="43">
        <v>58</v>
      </c>
      <c r="T28" s="69">
        <v>408000</v>
      </c>
      <c r="U28" s="52"/>
      <c r="V28" s="43" t="s">
        <v>70</v>
      </c>
      <c r="W28" s="43">
        <v>93</v>
      </c>
      <c r="X28" s="69">
        <v>452000</v>
      </c>
      <c r="Y28" s="52"/>
      <c r="Z28" s="43" t="s">
        <v>70</v>
      </c>
      <c r="AA28" s="43">
        <v>74</v>
      </c>
      <c r="AB28" s="69">
        <v>492000</v>
      </c>
      <c r="AC28" s="52"/>
      <c r="AD28" s="43" t="s">
        <v>70</v>
      </c>
      <c r="AE28" s="43">
        <v>64</v>
      </c>
      <c r="AF28" s="69">
        <v>513000</v>
      </c>
      <c r="AG28" s="52"/>
      <c r="AH28" s="43" t="s">
        <v>70</v>
      </c>
      <c r="AI28" s="43">
        <v>61</v>
      </c>
      <c r="AJ28" s="69">
        <v>516000</v>
      </c>
      <c r="AK28" s="52"/>
      <c r="AL28" s="43" t="s">
        <v>126</v>
      </c>
      <c r="AM28" s="43">
        <v>108</v>
      </c>
      <c r="AN28" s="69">
        <v>288000</v>
      </c>
      <c r="AO28" s="52"/>
      <c r="AP28" s="43" t="s">
        <v>104</v>
      </c>
      <c r="AQ28" s="43">
        <v>84</v>
      </c>
      <c r="AR28" s="69">
        <v>370000</v>
      </c>
      <c r="AS28" s="52"/>
      <c r="AT28" s="43" t="s">
        <v>147</v>
      </c>
      <c r="AU28" s="43">
        <v>65</v>
      </c>
      <c r="AV28" s="69">
        <v>325000</v>
      </c>
      <c r="AW28" s="52"/>
      <c r="AX28" s="43" t="s">
        <v>126</v>
      </c>
      <c r="AY28" s="88">
        <v>67</v>
      </c>
      <c r="AZ28" s="69">
        <v>452000</v>
      </c>
      <c r="BA28" s="52"/>
      <c r="BB28" s="43" t="s">
        <v>147</v>
      </c>
      <c r="BC28" s="88">
        <v>58</v>
      </c>
      <c r="BD28" s="69">
        <v>355000</v>
      </c>
      <c r="BE28" s="52"/>
      <c r="BF28" s="43" t="s">
        <v>104</v>
      </c>
      <c r="BG28" s="88">
        <v>82</v>
      </c>
      <c r="BH28" s="69">
        <v>430000</v>
      </c>
      <c r="BI28" s="52"/>
      <c r="BJ28" s="43" t="s">
        <v>147</v>
      </c>
      <c r="BK28" s="88">
        <v>95</v>
      </c>
      <c r="BL28" s="69">
        <v>385000</v>
      </c>
      <c r="BM28" s="92"/>
      <c r="BN28" s="43" t="s">
        <v>179</v>
      </c>
      <c r="BO28" s="88">
        <v>80</v>
      </c>
      <c r="BP28" s="69">
        <v>671000</v>
      </c>
      <c r="BQ28" s="93"/>
      <c r="BR28" s="43" t="s">
        <v>179</v>
      </c>
      <c r="BS28" s="88">
        <v>105</v>
      </c>
      <c r="BT28" s="69">
        <v>686000</v>
      </c>
      <c r="BU28" s="93"/>
      <c r="BV28" s="43" t="s">
        <v>179</v>
      </c>
      <c r="BW28" s="88">
        <v>118</v>
      </c>
      <c r="BX28" s="69">
        <v>705000</v>
      </c>
      <c r="BY28" s="93"/>
      <c r="BZ28" s="43" t="s">
        <v>189</v>
      </c>
      <c r="CA28" s="88">
        <v>102</v>
      </c>
      <c r="CB28" s="69">
        <v>262000</v>
      </c>
      <c r="CC28" s="93"/>
      <c r="CD28" s="43" t="s">
        <v>170</v>
      </c>
      <c r="CE28" s="88">
        <v>94</v>
      </c>
      <c r="CF28" s="69">
        <v>439000</v>
      </c>
      <c r="CG28" s="93"/>
      <c r="CH28" s="43" t="s">
        <v>205</v>
      </c>
      <c r="CI28" s="88">
        <v>95</v>
      </c>
      <c r="CJ28" s="69">
        <v>627000</v>
      </c>
      <c r="CK28" s="93"/>
      <c r="CL28" s="43" t="s">
        <v>205</v>
      </c>
      <c r="CM28" s="88">
        <v>116</v>
      </c>
      <c r="CN28" s="69">
        <v>656000</v>
      </c>
      <c r="CO28" s="93"/>
      <c r="CP28" s="43" t="s">
        <v>179</v>
      </c>
      <c r="CQ28" s="128">
        <v>86.8</v>
      </c>
      <c r="CR28" s="69">
        <v>617000</v>
      </c>
      <c r="CS28" s="93"/>
      <c r="CX28" s="43"/>
      <c r="CY28" s="43"/>
      <c r="CZ28" s="69"/>
    </row>
    <row r="29" spans="1:104" s="44" customFormat="1" x14ac:dyDescent="0.3">
      <c r="A29" s="42" t="s">
        <v>3</v>
      </c>
      <c r="B29" s="43" t="s">
        <v>73</v>
      </c>
      <c r="C29" s="43">
        <v>128</v>
      </c>
      <c r="D29" s="69">
        <v>470000</v>
      </c>
      <c r="E29" s="51"/>
      <c r="F29" s="43" t="s">
        <v>75</v>
      </c>
      <c r="G29" s="43">
        <v>62</v>
      </c>
      <c r="H29" s="69">
        <v>189000</v>
      </c>
      <c r="I29" s="52"/>
      <c r="J29" s="43" t="s">
        <v>73</v>
      </c>
      <c r="K29" s="43">
        <v>81</v>
      </c>
      <c r="L29" s="69">
        <v>531000</v>
      </c>
      <c r="M29" s="52"/>
      <c r="N29" s="43" t="s">
        <v>73</v>
      </c>
      <c r="O29" s="43">
        <v>85</v>
      </c>
      <c r="P29" s="69">
        <v>547000</v>
      </c>
      <c r="Q29" s="52"/>
      <c r="R29" s="43" t="s">
        <v>73</v>
      </c>
      <c r="S29" s="43">
        <v>91</v>
      </c>
      <c r="T29" s="69">
        <v>561000</v>
      </c>
      <c r="U29" s="52"/>
      <c r="V29" s="43" t="s">
        <v>73</v>
      </c>
      <c r="W29" s="43">
        <v>88</v>
      </c>
      <c r="X29" s="69">
        <v>575000</v>
      </c>
      <c r="Y29" s="52"/>
      <c r="Z29" s="43" t="s">
        <v>73</v>
      </c>
      <c r="AA29" s="43">
        <v>77</v>
      </c>
      <c r="AB29" s="69">
        <v>585000</v>
      </c>
      <c r="AC29" s="52"/>
      <c r="AD29" s="43" t="s">
        <v>73</v>
      </c>
      <c r="AE29" s="43">
        <v>84</v>
      </c>
      <c r="AF29" s="69">
        <v>589000</v>
      </c>
      <c r="AG29" s="52"/>
      <c r="AH29" s="43" t="s">
        <v>104</v>
      </c>
      <c r="AI29" s="43">
        <v>73</v>
      </c>
      <c r="AJ29" s="69">
        <v>317000</v>
      </c>
      <c r="AK29" s="52"/>
      <c r="AL29" s="43" t="s">
        <v>81</v>
      </c>
      <c r="AM29" s="43">
        <v>72</v>
      </c>
      <c r="AN29" s="69">
        <v>356000</v>
      </c>
      <c r="AO29" s="52"/>
      <c r="AP29" s="43" t="s">
        <v>131</v>
      </c>
      <c r="AQ29" s="43">
        <v>79</v>
      </c>
      <c r="AR29" s="69">
        <v>376000</v>
      </c>
      <c r="AS29" s="52"/>
      <c r="AT29" s="43" t="s">
        <v>131</v>
      </c>
      <c r="AU29" s="43">
        <v>81</v>
      </c>
      <c r="AV29" s="69">
        <v>402000</v>
      </c>
      <c r="AW29" s="52"/>
      <c r="AX29" s="43" t="s">
        <v>64</v>
      </c>
      <c r="AY29" s="88">
        <v>91</v>
      </c>
      <c r="AZ29" s="69">
        <v>764000</v>
      </c>
      <c r="BA29" s="52"/>
      <c r="BB29" s="43" t="s">
        <v>131</v>
      </c>
      <c r="BC29" s="88">
        <v>57</v>
      </c>
      <c r="BD29" s="69">
        <v>435000</v>
      </c>
      <c r="BE29" s="52"/>
      <c r="BF29" s="43" t="s">
        <v>173</v>
      </c>
      <c r="BG29" s="88">
        <v>93</v>
      </c>
      <c r="BH29" s="69">
        <v>489000</v>
      </c>
      <c r="BI29" s="52"/>
      <c r="BJ29" s="43" t="s">
        <v>179</v>
      </c>
      <c r="BK29" s="88">
        <v>149</v>
      </c>
      <c r="BL29" s="69">
        <v>642000</v>
      </c>
      <c r="BM29" s="92"/>
      <c r="BN29" s="43" t="s">
        <v>121</v>
      </c>
      <c r="BO29" s="88">
        <v>92</v>
      </c>
      <c r="BP29" s="69">
        <v>809000</v>
      </c>
      <c r="BQ29" s="93"/>
      <c r="BR29" s="43" t="s">
        <v>121</v>
      </c>
      <c r="BS29" s="88">
        <v>136</v>
      </c>
      <c r="BT29" s="69">
        <v>802000</v>
      </c>
      <c r="BU29" s="93"/>
      <c r="BV29" s="43" t="s">
        <v>121</v>
      </c>
      <c r="BW29" s="88">
        <v>112</v>
      </c>
      <c r="BX29" s="69">
        <v>811000</v>
      </c>
      <c r="BY29" s="93"/>
      <c r="BZ29" s="43" t="s">
        <v>205</v>
      </c>
      <c r="CA29" s="88">
        <v>147</v>
      </c>
      <c r="CB29" s="69">
        <v>554000</v>
      </c>
      <c r="CC29" s="93"/>
      <c r="CD29" s="43" t="s">
        <v>205</v>
      </c>
      <c r="CE29" s="88">
        <v>103</v>
      </c>
      <c r="CF29" s="69">
        <v>590000</v>
      </c>
      <c r="CG29" s="93"/>
      <c r="CH29" s="43" t="s">
        <v>179</v>
      </c>
      <c r="CI29" s="88">
        <v>121</v>
      </c>
      <c r="CJ29" s="69">
        <v>657000</v>
      </c>
      <c r="CK29" s="93"/>
      <c r="CL29" s="43" t="s">
        <v>193</v>
      </c>
      <c r="CM29" s="88">
        <v>117</v>
      </c>
      <c r="CN29" s="69">
        <v>693000</v>
      </c>
      <c r="CO29" s="93"/>
      <c r="CP29" s="43" t="s">
        <v>173</v>
      </c>
      <c r="CQ29" s="128">
        <v>85.9</v>
      </c>
      <c r="CR29" s="69">
        <v>672000</v>
      </c>
      <c r="CS29" s="93"/>
      <c r="CX29" s="43"/>
      <c r="CY29" s="43"/>
      <c r="CZ29" s="69"/>
    </row>
    <row r="30" spans="1:104" s="47" customFormat="1" x14ac:dyDescent="0.3">
      <c r="A30" s="45" t="s">
        <v>3</v>
      </c>
      <c r="B30" s="46" t="s">
        <v>70</v>
      </c>
      <c r="C30" s="46">
        <v>57</v>
      </c>
      <c r="D30" s="70">
        <v>196000</v>
      </c>
      <c r="E30" s="51"/>
      <c r="F30" s="100" t="s">
        <v>74</v>
      </c>
      <c r="G30" s="46">
        <v>37</v>
      </c>
      <c r="H30" s="70">
        <v>233000</v>
      </c>
      <c r="I30" s="52"/>
      <c r="J30" s="100" t="s">
        <v>74</v>
      </c>
      <c r="K30" s="46">
        <v>51</v>
      </c>
      <c r="L30" s="70">
        <v>263000</v>
      </c>
      <c r="M30" s="52"/>
      <c r="N30" s="100" t="s">
        <v>74</v>
      </c>
      <c r="O30" s="46">
        <v>51</v>
      </c>
      <c r="P30" s="70">
        <v>291000</v>
      </c>
      <c r="Q30" s="52"/>
      <c r="R30" s="100" t="s">
        <v>74</v>
      </c>
      <c r="S30" s="46">
        <v>58</v>
      </c>
      <c r="T30" s="70">
        <v>314000</v>
      </c>
      <c r="U30" s="52"/>
      <c r="V30" s="100" t="s">
        <v>74</v>
      </c>
      <c r="W30" s="46">
        <v>36</v>
      </c>
      <c r="X30" s="70">
        <v>334000</v>
      </c>
      <c r="Y30" s="52"/>
      <c r="Z30" s="100" t="s">
        <v>74</v>
      </c>
      <c r="AA30" s="46">
        <v>38</v>
      </c>
      <c r="AB30" s="70">
        <v>335000</v>
      </c>
      <c r="AC30" s="52"/>
      <c r="AD30" s="100" t="s">
        <v>114</v>
      </c>
      <c r="AE30" s="46">
        <v>49</v>
      </c>
      <c r="AF30" s="70">
        <v>193000</v>
      </c>
      <c r="AG30" s="52"/>
      <c r="AH30" s="100" t="s">
        <v>114</v>
      </c>
      <c r="AI30" s="46">
        <v>53</v>
      </c>
      <c r="AJ30" s="70">
        <v>223000</v>
      </c>
      <c r="AK30" s="52"/>
      <c r="AL30" s="100" t="s">
        <v>114</v>
      </c>
      <c r="AM30" s="46">
        <v>63</v>
      </c>
      <c r="AN30" s="70">
        <v>256000</v>
      </c>
      <c r="AO30" s="52"/>
      <c r="AP30" s="100" t="s">
        <v>114</v>
      </c>
      <c r="AQ30" s="46">
        <v>50</v>
      </c>
      <c r="AR30" s="70">
        <v>292000</v>
      </c>
      <c r="AS30" s="52"/>
      <c r="AT30" s="100" t="s">
        <v>113</v>
      </c>
      <c r="AU30" s="46" t="s">
        <v>90</v>
      </c>
      <c r="AV30" s="70">
        <v>739000</v>
      </c>
      <c r="AW30" s="52"/>
      <c r="AX30" s="100" t="s">
        <v>114</v>
      </c>
      <c r="AY30" s="89" t="s">
        <v>90</v>
      </c>
      <c r="AZ30" s="70">
        <v>341000</v>
      </c>
      <c r="BA30" s="52"/>
      <c r="BB30" s="100" t="s">
        <v>114</v>
      </c>
      <c r="BC30" s="89">
        <v>54</v>
      </c>
      <c r="BD30" s="70">
        <v>341000</v>
      </c>
      <c r="BE30" s="52"/>
      <c r="BF30" s="100" t="s">
        <v>139</v>
      </c>
      <c r="BG30" s="89">
        <v>39</v>
      </c>
      <c r="BH30" s="70">
        <v>261000</v>
      </c>
      <c r="BI30" s="52"/>
      <c r="BJ30" s="100" t="s">
        <v>131</v>
      </c>
      <c r="BK30" s="89">
        <v>78</v>
      </c>
      <c r="BL30" s="70">
        <v>469000</v>
      </c>
      <c r="BM30" s="92"/>
      <c r="BN30" s="100" t="s">
        <v>147</v>
      </c>
      <c r="BO30" s="89">
        <v>35</v>
      </c>
      <c r="BP30" s="70">
        <v>412000</v>
      </c>
      <c r="BQ30" s="93"/>
      <c r="BR30" s="100" t="s">
        <v>113</v>
      </c>
      <c r="BS30" s="89">
        <v>86</v>
      </c>
      <c r="BT30" s="70">
        <v>812000</v>
      </c>
      <c r="BU30" s="93"/>
      <c r="BV30" s="100" t="s">
        <v>173</v>
      </c>
      <c r="BW30" s="89">
        <v>43</v>
      </c>
      <c r="BX30" s="70">
        <v>599000</v>
      </c>
      <c r="BY30" s="93"/>
      <c r="BZ30" s="46" t="s">
        <v>179</v>
      </c>
      <c r="CA30" s="89">
        <v>67</v>
      </c>
      <c r="CB30" s="70">
        <v>729000</v>
      </c>
      <c r="CC30" s="93"/>
      <c r="CD30" s="46" t="s">
        <v>113</v>
      </c>
      <c r="CE30" s="89" t="s">
        <v>90</v>
      </c>
      <c r="CF30" s="70">
        <v>762000</v>
      </c>
      <c r="CG30" s="93"/>
      <c r="CH30" s="46" t="s">
        <v>193</v>
      </c>
      <c r="CI30" s="89">
        <v>52</v>
      </c>
      <c r="CJ30" s="70">
        <v>690000</v>
      </c>
      <c r="CK30" s="93"/>
      <c r="CL30" s="46" t="s">
        <v>179</v>
      </c>
      <c r="CM30" s="89">
        <v>78</v>
      </c>
      <c r="CN30" s="70">
        <v>637000</v>
      </c>
      <c r="CO30" s="93"/>
      <c r="CP30" s="46" t="s">
        <v>176</v>
      </c>
      <c r="CQ30" s="129">
        <v>84.3</v>
      </c>
      <c r="CR30" s="70">
        <v>747000</v>
      </c>
      <c r="CS30" s="93"/>
      <c r="CX30" s="46"/>
      <c r="CY30" s="46"/>
      <c r="CZ30" s="70"/>
    </row>
    <row r="31" spans="1:104" s="102" customFormat="1" ht="16.2" thickBot="1" x14ac:dyDescent="0.35">
      <c r="A31" s="48" t="s">
        <v>3</v>
      </c>
      <c r="B31" s="106" t="s">
        <v>75</v>
      </c>
      <c r="C31" s="49">
        <v>53</v>
      </c>
      <c r="D31" s="71">
        <v>170000</v>
      </c>
      <c r="E31" s="51"/>
      <c r="F31" s="49" t="s">
        <v>73</v>
      </c>
      <c r="G31" s="49">
        <v>51</v>
      </c>
      <c r="H31" s="71">
        <v>512000</v>
      </c>
      <c r="I31" s="52"/>
      <c r="J31" s="49" t="s">
        <v>75</v>
      </c>
      <c r="K31" s="49" t="s">
        <v>90</v>
      </c>
      <c r="L31" s="71">
        <v>227000</v>
      </c>
      <c r="M31" s="52"/>
      <c r="N31" s="49" t="s">
        <v>75</v>
      </c>
      <c r="O31" s="49" t="s">
        <v>90</v>
      </c>
      <c r="P31" s="71">
        <v>227000</v>
      </c>
      <c r="Q31" s="52"/>
      <c r="R31" s="49" t="s">
        <v>104</v>
      </c>
      <c r="S31" s="49" t="s">
        <v>90</v>
      </c>
      <c r="T31" s="71">
        <v>246000</v>
      </c>
      <c r="U31" s="52"/>
      <c r="V31" s="49" t="s">
        <v>104</v>
      </c>
      <c r="W31" s="49">
        <v>64</v>
      </c>
      <c r="X31" s="71">
        <v>246000</v>
      </c>
      <c r="Y31" s="52"/>
      <c r="Z31" s="49" t="s">
        <v>104</v>
      </c>
      <c r="AA31" s="49">
        <v>67</v>
      </c>
      <c r="AB31" s="71">
        <v>259000</v>
      </c>
      <c r="AC31" s="52"/>
      <c r="AD31" s="49" t="s">
        <v>104</v>
      </c>
      <c r="AE31" s="49">
        <v>60</v>
      </c>
      <c r="AF31" s="71">
        <v>287000</v>
      </c>
      <c r="AG31" s="52"/>
      <c r="AH31" s="49" t="s">
        <v>73</v>
      </c>
      <c r="AI31" s="49" t="s">
        <v>90</v>
      </c>
      <c r="AJ31" s="71">
        <v>591000</v>
      </c>
      <c r="AK31" s="52"/>
      <c r="AL31" s="49" t="s">
        <v>104</v>
      </c>
      <c r="AM31" s="49">
        <v>45</v>
      </c>
      <c r="AN31" s="71">
        <v>352000</v>
      </c>
      <c r="AO31" s="52"/>
      <c r="AP31" s="49" t="s">
        <v>147</v>
      </c>
      <c r="AQ31" s="49">
        <v>46</v>
      </c>
      <c r="AR31" s="71">
        <v>295000</v>
      </c>
      <c r="AS31" s="52"/>
      <c r="AT31" s="49" t="s">
        <v>104</v>
      </c>
      <c r="AU31" s="49" t="s">
        <v>90</v>
      </c>
      <c r="AV31" s="71">
        <v>398000</v>
      </c>
      <c r="AW31" s="52"/>
      <c r="AX31" s="49" t="s">
        <v>131</v>
      </c>
      <c r="AY31" s="90" t="s">
        <v>90</v>
      </c>
      <c r="AZ31" s="71">
        <v>435000</v>
      </c>
      <c r="BA31" s="52"/>
      <c r="BB31" s="49" t="s">
        <v>139</v>
      </c>
      <c r="BC31" s="90" t="s">
        <v>90</v>
      </c>
      <c r="BD31" s="71">
        <v>261000</v>
      </c>
      <c r="BE31" s="52"/>
      <c r="BF31" s="49" t="s">
        <v>147</v>
      </c>
      <c r="BG31" s="90">
        <v>46</v>
      </c>
      <c r="BH31" s="71">
        <v>378000</v>
      </c>
      <c r="BI31" s="52"/>
      <c r="BJ31" s="49" t="s">
        <v>104</v>
      </c>
      <c r="BK31" s="90">
        <v>49</v>
      </c>
      <c r="BL31" s="71">
        <v>451000</v>
      </c>
      <c r="BM31" s="92"/>
      <c r="BN31" s="49" t="s">
        <v>173</v>
      </c>
      <c r="BO31" s="90">
        <v>74</v>
      </c>
      <c r="BP31" s="71">
        <v>538000</v>
      </c>
      <c r="BQ31" s="93"/>
      <c r="BR31" s="49" t="s">
        <v>64</v>
      </c>
      <c r="BS31" s="90">
        <v>76</v>
      </c>
      <c r="BT31" s="71">
        <v>740000</v>
      </c>
      <c r="BU31" s="93"/>
      <c r="BV31" s="49" t="s">
        <v>193</v>
      </c>
      <c r="BW31" s="90" t="s">
        <v>90</v>
      </c>
      <c r="BX31" s="71">
        <v>584000</v>
      </c>
      <c r="BY31" s="93"/>
      <c r="BZ31" s="49" t="s">
        <v>170</v>
      </c>
      <c r="CA31" s="90">
        <v>52</v>
      </c>
      <c r="CB31" s="71">
        <v>414000</v>
      </c>
      <c r="CC31" s="93"/>
      <c r="CD31" s="49" t="s">
        <v>179</v>
      </c>
      <c r="CE31" s="90">
        <v>15</v>
      </c>
      <c r="CF31" s="71">
        <v>719000</v>
      </c>
      <c r="CG31" s="93"/>
      <c r="CH31" s="49" t="s">
        <v>170</v>
      </c>
      <c r="CI31" s="90">
        <v>83</v>
      </c>
      <c r="CJ31" s="71">
        <v>470000</v>
      </c>
      <c r="CK31" s="93"/>
      <c r="CL31" s="49" t="s">
        <v>173</v>
      </c>
      <c r="CM31" s="90">
        <v>100</v>
      </c>
      <c r="CN31" s="71">
        <v>647000</v>
      </c>
      <c r="CO31" s="93"/>
      <c r="CP31" s="49" t="s">
        <v>284</v>
      </c>
      <c r="CQ31" s="130">
        <v>81.2</v>
      </c>
      <c r="CR31" s="71">
        <v>694000</v>
      </c>
      <c r="CS31" s="93"/>
      <c r="CX31" s="100"/>
      <c r="CY31" s="100"/>
      <c r="CZ31" s="101"/>
    </row>
    <row r="32" spans="1:104" s="50" customFormat="1" ht="16.2" thickBot="1" x14ac:dyDescent="0.35">
      <c r="A32" s="105" t="s">
        <v>52</v>
      </c>
      <c r="B32" s="103" t="s">
        <v>83</v>
      </c>
      <c r="C32" s="103">
        <v>44</v>
      </c>
      <c r="D32" s="104">
        <v>170000</v>
      </c>
      <c r="E32" s="51"/>
      <c r="F32" s="103" t="s">
        <v>83</v>
      </c>
      <c r="G32" s="103">
        <v>52</v>
      </c>
      <c r="H32" s="104">
        <v>184000</v>
      </c>
      <c r="I32" s="52"/>
      <c r="J32" s="103" t="s">
        <v>83</v>
      </c>
      <c r="K32" s="103">
        <v>33</v>
      </c>
      <c r="L32" s="104">
        <v>211000</v>
      </c>
      <c r="M32" s="52"/>
      <c r="N32" s="103" t="s">
        <v>83</v>
      </c>
      <c r="O32" s="103" t="s">
        <v>90</v>
      </c>
      <c r="P32" s="104">
        <v>231000</v>
      </c>
      <c r="Q32" s="52"/>
      <c r="R32" s="103" t="s">
        <v>83</v>
      </c>
      <c r="S32" s="103">
        <v>48</v>
      </c>
      <c r="T32" s="104">
        <v>231000</v>
      </c>
      <c r="U32" s="52"/>
      <c r="V32" s="103" t="s">
        <v>79</v>
      </c>
      <c r="W32" s="103">
        <v>64</v>
      </c>
      <c r="X32" s="104">
        <v>527000</v>
      </c>
      <c r="Y32" s="52"/>
      <c r="Z32" s="103" t="s">
        <v>83</v>
      </c>
      <c r="AA32" s="103">
        <v>53</v>
      </c>
      <c r="AB32" s="104">
        <v>304000</v>
      </c>
      <c r="AC32" s="52"/>
      <c r="AD32" s="103" t="s">
        <v>118</v>
      </c>
      <c r="AE32" s="103">
        <v>64</v>
      </c>
      <c r="AF32" s="104">
        <v>193000</v>
      </c>
      <c r="AG32" s="52"/>
      <c r="AH32" s="103" t="s">
        <v>72</v>
      </c>
      <c r="AI32" s="103">
        <v>40</v>
      </c>
      <c r="AJ32" s="104">
        <v>536000</v>
      </c>
      <c r="AK32" s="52"/>
      <c r="AL32" s="103" t="s">
        <v>70</v>
      </c>
      <c r="AM32" s="103">
        <v>57</v>
      </c>
      <c r="AN32" s="104">
        <v>509000</v>
      </c>
      <c r="AO32" s="52"/>
      <c r="AP32" s="103" t="s">
        <v>126</v>
      </c>
      <c r="AQ32" s="103">
        <v>66</v>
      </c>
      <c r="AR32" s="104">
        <v>349000</v>
      </c>
      <c r="AS32" s="52"/>
      <c r="AT32" s="103" t="s">
        <v>121</v>
      </c>
      <c r="AU32" s="103" t="s">
        <v>90</v>
      </c>
      <c r="AV32" s="104">
        <v>751000</v>
      </c>
      <c r="AW32" s="52"/>
      <c r="AX32" s="103" t="s">
        <v>147</v>
      </c>
      <c r="AY32" s="107" t="s">
        <v>90</v>
      </c>
      <c r="AZ32" s="104">
        <v>355000</v>
      </c>
      <c r="BA32" s="52"/>
      <c r="BB32" s="103" t="s">
        <v>163</v>
      </c>
      <c r="BC32" s="107" t="s">
        <v>90</v>
      </c>
      <c r="BD32" s="104">
        <v>221000</v>
      </c>
      <c r="BE32" s="52"/>
      <c r="BF32" s="103" t="s">
        <v>131</v>
      </c>
      <c r="BG32" s="107">
        <v>67</v>
      </c>
      <c r="BH32" s="104">
        <v>456000</v>
      </c>
      <c r="BI32" s="52"/>
      <c r="BJ32" s="103" t="s">
        <v>139</v>
      </c>
      <c r="BK32" s="107">
        <v>70</v>
      </c>
      <c r="BL32" s="104">
        <v>304000</v>
      </c>
      <c r="BM32" s="92"/>
      <c r="BN32" s="103" t="s">
        <v>139</v>
      </c>
      <c r="BO32" s="107">
        <v>38</v>
      </c>
      <c r="BP32" s="104">
        <v>347000</v>
      </c>
      <c r="BQ32" s="93"/>
      <c r="BR32" s="103" t="s">
        <v>189</v>
      </c>
      <c r="BS32" s="107">
        <v>77</v>
      </c>
      <c r="BT32" s="104">
        <v>192000</v>
      </c>
      <c r="BU32" s="93"/>
      <c r="BV32" s="103" t="s">
        <v>189</v>
      </c>
      <c r="BW32" s="107">
        <v>66</v>
      </c>
      <c r="BX32" s="104">
        <v>220000</v>
      </c>
      <c r="BY32" s="93"/>
      <c r="BZ32" s="103" t="s">
        <v>94</v>
      </c>
      <c r="CA32" s="107">
        <v>51</v>
      </c>
      <c r="CB32" s="104">
        <v>793000</v>
      </c>
      <c r="CC32" s="93"/>
      <c r="CD32" s="103" t="s">
        <v>189</v>
      </c>
      <c r="CE32" s="107">
        <v>51</v>
      </c>
      <c r="CF32" s="104">
        <v>328000</v>
      </c>
      <c r="CG32" s="93"/>
      <c r="CH32" s="103" t="s">
        <v>94</v>
      </c>
      <c r="CI32" s="107">
        <v>91</v>
      </c>
      <c r="CJ32" s="104">
        <v>716000</v>
      </c>
      <c r="CK32" s="93"/>
      <c r="CL32" s="103" t="s">
        <v>186</v>
      </c>
      <c r="CM32" s="107">
        <v>102</v>
      </c>
      <c r="CN32" s="104">
        <v>680000</v>
      </c>
      <c r="CO32" s="93"/>
      <c r="CP32" s="103" t="s">
        <v>230</v>
      </c>
      <c r="CQ32" s="131">
        <v>81.3</v>
      </c>
      <c r="CR32" s="104">
        <v>587000</v>
      </c>
      <c r="CS32" s="93"/>
      <c r="CX32" s="49"/>
      <c r="CY32" s="49"/>
      <c r="CZ32" s="71"/>
    </row>
    <row r="33" spans="2:102" x14ac:dyDescent="0.3">
      <c r="AT33" s="76"/>
      <c r="AU33" s="76"/>
      <c r="AV33" s="77"/>
    </row>
    <row r="34" spans="2:102" x14ac:dyDescent="0.3">
      <c r="B34" s="53" t="s">
        <v>22</v>
      </c>
      <c r="C34" s="1">
        <f>SUM(C3:C8,C11:C18,C21:C22,C24:C29)</f>
        <v>2162</v>
      </c>
      <c r="F34" s="53" t="s">
        <v>22</v>
      </c>
      <c r="G34" s="1">
        <f>SUM(G3:G8,G11:G18,G21:G22,G24:G29)</f>
        <v>2089</v>
      </c>
      <c r="I34" s="51"/>
      <c r="J34" s="53" t="s">
        <v>22</v>
      </c>
      <c r="K34" s="1">
        <f>SUM(K3:K8,K11:K18,K21:K22,K24:K29)</f>
        <v>2262</v>
      </c>
      <c r="M34" s="51"/>
      <c r="N34" s="53" t="s">
        <v>22</v>
      </c>
      <c r="O34" s="1">
        <f>SUM(O3:O8,O11:O18,O21:O22,O24:O29)</f>
        <v>2078</v>
      </c>
      <c r="Q34" s="51"/>
      <c r="R34" s="53" t="s">
        <v>22</v>
      </c>
      <c r="S34" s="1">
        <f>SUM(S3:S8,S11:S18,S21:S22,S24:S29)</f>
        <v>2044</v>
      </c>
      <c r="U34" s="51"/>
      <c r="V34" s="53" t="s">
        <v>22</v>
      </c>
      <c r="W34" s="1">
        <f>SUM(W3:W8,W11:W18,W21:W22,W24:W29)</f>
        <v>2422</v>
      </c>
      <c r="Y34" s="51"/>
      <c r="Z34" s="53" t="s">
        <v>22</v>
      </c>
      <c r="AA34" s="1">
        <f>SUM(AA3:AA8,AA11:AA18,AA21:AA22,AA24:AA29)</f>
        <v>2142</v>
      </c>
      <c r="AC34" s="51"/>
      <c r="AD34" s="53" t="s">
        <v>22</v>
      </c>
      <c r="AE34" s="1">
        <f>SUM(AE3:AE8,AE11:AE18,AE21:AE22,AE24:AE29)</f>
        <v>2164</v>
      </c>
      <c r="AG34" s="51"/>
      <c r="AH34" s="53" t="s">
        <v>22</v>
      </c>
      <c r="AI34" s="1">
        <f>SUM(AI3:AI8,AI11:AI18,AI21:AI22,AI24:AI29)</f>
        <v>2122</v>
      </c>
      <c r="AK34" s="51"/>
      <c r="AL34" s="53" t="s">
        <v>22</v>
      </c>
      <c r="AM34" s="1">
        <f>SUM(AM3:AM8,AM11:AM18,AM21:AM22,AM24:AM29)</f>
        <v>2414</v>
      </c>
      <c r="AO34" s="51"/>
      <c r="AP34" s="53" t="s">
        <v>22</v>
      </c>
      <c r="AQ34" s="1">
        <f>SUM(AQ3:AQ8,AQ11:AQ18,AQ21:AQ22,AQ24:AQ29)</f>
        <v>2390</v>
      </c>
      <c r="AS34" s="51"/>
      <c r="AT34" s="53" t="s">
        <v>22</v>
      </c>
      <c r="AU34" s="1">
        <f>SUM(AU3:AU8,AU11:AU18,AU21:AU22,AU24:AU29)</f>
        <v>1977</v>
      </c>
      <c r="AW34" s="51"/>
      <c r="AX34" s="53" t="s">
        <v>22</v>
      </c>
      <c r="AY34" s="1">
        <f>SUM(AY3:AY8,AY11:AY18,AY21:AY22,AY24:AY29)</f>
        <v>2166</v>
      </c>
      <c r="BA34" s="51"/>
      <c r="BB34" s="53" t="s">
        <v>22</v>
      </c>
      <c r="BC34" s="1">
        <f>SUM(BC3:BC8,BC11:BC18,BC21:BC22,BC24:BC29)</f>
        <v>1746</v>
      </c>
      <c r="BE34" s="51"/>
      <c r="BF34" s="53" t="s">
        <v>22</v>
      </c>
      <c r="BG34" s="1">
        <f>SUM(BG3:BG8,BG11:BG18,BG21:BG22,BG24:BG29)</f>
        <v>2424</v>
      </c>
      <c r="BI34" s="51"/>
      <c r="BJ34" s="53" t="s">
        <v>22</v>
      </c>
      <c r="BK34" s="1">
        <f>SUM(BK3:BK8,BK11:BK18,BK21:BK22,BK24:BK29)</f>
        <v>2485</v>
      </c>
      <c r="BN34" s="53" t="s">
        <v>22</v>
      </c>
      <c r="BO34" s="1">
        <f>SUM(BO3:BO8,BO11:BO18,BO21:BO22,BO24:BO29)</f>
        <v>2402</v>
      </c>
      <c r="BR34" s="53" t="s">
        <v>22</v>
      </c>
      <c r="BS34" s="1">
        <f>SUM(BS3:BS8,BS11:BS18,BS21:BS22,BS24:BS29)</f>
        <v>2426</v>
      </c>
      <c r="BV34" s="53" t="s">
        <v>22</v>
      </c>
      <c r="BW34" s="1">
        <f>SUM(BW3:BW8,BW11:BW18,BW21:BW22,BW24:BW29)</f>
        <v>2502</v>
      </c>
      <c r="BZ34" s="53" t="s">
        <v>22</v>
      </c>
      <c r="CA34" s="1">
        <f>SUM(CA3:CA8,CA11:CA18,CA21:CA22,CA24:CA29)</f>
        <v>2740</v>
      </c>
      <c r="CD34" s="53" t="s">
        <v>22</v>
      </c>
      <c r="CE34" s="1">
        <f>SUM(CE3:CE8,CE11:CE18,CE21:CE22,CE24:CE29)</f>
        <v>2519</v>
      </c>
      <c r="CH34" s="53" t="s">
        <v>22</v>
      </c>
      <c r="CI34" s="1">
        <f>SUM(CI3:CI8,CI11:CI18,CI21:CI22,CI24:CI29)</f>
        <v>2513</v>
      </c>
      <c r="CL34" s="53" t="s">
        <v>22</v>
      </c>
      <c r="CM34" s="1">
        <f>SUM(CM3:CM8,CM11:CM18,CM21:CM22,CM24:CM29)</f>
        <v>2689</v>
      </c>
      <c r="CP34" s="53" t="s">
        <v>42</v>
      </c>
      <c r="CQ34" s="99">
        <f>AVERAGE(BW37,CA37,CE37,CI37,CM37,BS37,BO37,BK37,BG37,BC37,AY37,AU37,AQ37,AM37,AI37,AE37,AA37,W37,S37,O37,K37,G37,C37)</f>
        <v>2434.9565217391305</v>
      </c>
    </row>
    <row r="35" spans="2:102" x14ac:dyDescent="0.3">
      <c r="B35" s="53" t="s">
        <v>23</v>
      </c>
      <c r="C35" s="1">
        <f>MAX(C3:C32)</f>
        <v>138</v>
      </c>
      <c r="F35" s="53" t="s">
        <v>23</v>
      </c>
      <c r="G35" s="1">
        <f>MAX(G3:G32)</f>
        <v>130</v>
      </c>
      <c r="I35" s="51"/>
      <c r="J35" s="53" t="s">
        <v>23</v>
      </c>
      <c r="K35" s="1">
        <f>MAX(K3:K32)</f>
        <v>152</v>
      </c>
      <c r="M35" s="51"/>
      <c r="N35" s="53" t="s">
        <v>23</v>
      </c>
      <c r="O35" s="1">
        <f>MAX(O3:O32)</f>
        <v>140</v>
      </c>
      <c r="Q35" s="51"/>
      <c r="R35" s="53" t="s">
        <v>23</v>
      </c>
      <c r="S35" s="1">
        <f>MAX(S3:S32)</f>
        <v>151</v>
      </c>
      <c r="U35" s="51"/>
      <c r="V35" s="53" t="s">
        <v>23</v>
      </c>
      <c r="W35" s="1">
        <f>MAX(W3:W32)</f>
        <v>170</v>
      </c>
      <c r="Y35" s="51"/>
      <c r="Z35" s="53" t="s">
        <v>23</v>
      </c>
      <c r="AA35" s="1">
        <f>MAX(AA3:AA32)</f>
        <v>143</v>
      </c>
      <c r="AC35" s="51"/>
      <c r="AD35" s="53" t="s">
        <v>23</v>
      </c>
      <c r="AE35" s="1">
        <f>MAX(AE3:AE32)</f>
        <v>133</v>
      </c>
      <c r="AG35" s="51"/>
      <c r="AH35" s="53" t="s">
        <v>23</v>
      </c>
      <c r="AI35" s="1">
        <f>MAX(AI3:AI32)</f>
        <v>131</v>
      </c>
      <c r="AK35" s="51"/>
      <c r="AL35" s="53" t="s">
        <v>23</v>
      </c>
      <c r="AM35" s="1">
        <f>MAX(AM3:AM32)</f>
        <v>153</v>
      </c>
      <c r="AO35" s="51"/>
      <c r="AP35" s="53" t="s">
        <v>23</v>
      </c>
      <c r="AQ35" s="1">
        <f>MAX(AQ3:AQ32)</f>
        <v>160</v>
      </c>
      <c r="AS35" s="51"/>
      <c r="AT35" s="53" t="s">
        <v>23</v>
      </c>
      <c r="AU35" s="1">
        <f>MAX(AU3:AU32)</f>
        <v>160</v>
      </c>
      <c r="AW35" s="51"/>
      <c r="AX35" s="53" t="s">
        <v>23</v>
      </c>
      <c r="AY35" s="1">
        <f>MAX(AY3:AY32)</f>
        <v>152</v>
      </c>
      <c r="BA35" s="51"/>
      <c r="BB35" s="53" t="s">
        <v>23</v>
      </c>
      <c r="BC35" s="1">
        <f>MAX(BC3:BC32)</f>
        <v>145</v>
      </c>
      <c r="BE35" s="51"/>
      <c r="BF35" s="53" t="s">
        <v>23</v>
      </c>
      <c r="BG35" s="1">
        <f>MAX(BG3:BG32)</f>
        <v>142</v>
      </c>
      <c r="BI35" s="51"/>
      <c r="BJ35" s="53" t="s">
        <v>23</v>
      </c>
      <c r="BK35" s="1">
        <f>MAX(BK3:BK32)</f>
        <v>157</v>
      </c>
      <c r="BN35" s="53" t="s">
        <v>23</v>
      </c>
      <c r="BO35" s="1">
        <f>MAX(BO3:BO32)</f>
        <v>155</v>
      </c>
      <c r="BR35" s="53" t="s">
        <v>23</v>
      </c>
      <c r="BS35" s="1">
        <f>MAX(BS3:BS32)</f>
        <v>149</v>
      </c>
      <c r="BV35" s="53" t="s">
        <v>23</v>
      </c>
      <c r="BW35" s="1">
        <f>MAX(BW3:BW32)</f>
        <v>142</v>
      </c>
      <c r="BZ35" s="53" t="s">
        <v>23</v>
      </c>
      <c r="CA35" s="1">
        <f>MAX(CA3:CA32)</f>
        <v>162</v>
      </c>
      <c r="CD35" s="53" t="s">
        <v>23</v>
      </c>
      <c r="CE35" s="1">
        <f>MAX(CE3:CE32)</f>
        <v>157</v>
      </c>
      <c r="CH35" s="53" t="s">
        <v>23</v>
      </c>
      <c r="CI35" s="1">
        <f>MAX(CI3:CI32)</f>
        <v>141</v>
      </c>
      <c r="CL35" s="53" t="s">
        <v>23</v>
      </c>
      <c r="CM35" s="1">
        <f>MAX(CM3:CM32)</f>
        <v>158</v>
      </c>
      <c r="CP35" s="53" t="s">
        <v>49</v>
      </c>
      <c r="CQ35" s="99">
        <f>AVERAGE(BW35,CA35,CE35,CI35,CM35,BS35,BO35,BK35,BG35,BC35,AY35,AU35,AQ35,AM35,AI35,AE35,AA35,W35,S35,O35,K35,G35,C35)</f>
        <v>148.7391304347826</v>
      </c>
    </row>
    <row r="36" spans="2:102" x14ac:dyDescent="0.3">
      <c r="I36" s="51"/>
      <c r="M36" s="51"/>
      <c r="Q36" s="51"/>
      <c r="U36" s="51"/>
      <c r="Y36" s="51"/>
      <c r="AC36" s="51"/>
      <c r="AG36" s="51"/>
      <c r="AK36" s="51"/>
      <c r="AO36" s="51"/>
      <c r="AS36" s="51"/>
      <c r="AW36" s="51"/>
      <c r="BA36" s="51"/>
      <c r="BE36" s="51"/>
      <c r="BI36" s="51"/>
      <c r="BN36" s="1"/>
      <c r="BO36" s="1"/>
      <c r="BR36" s="1"/>
      <c r="BS36" s="1"/>
      <c r="BV36" s="1"/>
      <c r="BW36" s="1"/>
      <c r="BZ36" s="1"/>
      <c r="CA36" s="1"/>
      <c r="CD36" s="1"/>
      <c r="CE36" s="1"/>
      <c r="CH36" s="1"/>
      <c r="CI36" s="1"/>
      <c r="CL36" s="1"/>
      <c r="CM36" s="1"/>
      <c r="CP36" s="1"/>
      <c r="CQ36" s="1"/>
    </row>
    <row r="37" spans="2:102" x14ac:dyDescent="0.3">
      <c r="B37" s="53" t="s">
        <v>24</v>
      </c>
      <c r="C37" s="1">
        <f>SUM(C34:C35)</f>
        <v>2300</v>
      </c>
      <c r="F37" s="53" t="s">
        <v>24</v>
      </c>
      <c r="G37" s="1">
        <f t="shared" ref="G37" si="0">SUM(G34:G35)</f>
        <v>2219</v>
      </c>
      <c r="I37" s="51"/>
      <c r="J37" s="53" t="s">
        <v>24</v>
      </c>
      <c r="K37" s="1">
        <f t="shared" ref="K37" si="1">SUM(K34:K35)</f>
        <v>2414</v>
      </c>
      <c r="M37" s="51"/>
      <c r="N37" s="53" t="s">
        <v>24</v>
      </c>
      <c r="O37" s="1">
        <f>SUM(O34:O35)</f>
        <v>2218</v>
      </c>
      <c r="Q37" s="51"/>
      <c r="R37" s="53" t="s">
        <v>24</v>
      </c>
      <c r="S37" s="1">
        <f>SUM(S34:S35)</f>
        <v>2195</v>
      </c>
      <c r="U37" s="51"/>
      <c r="V37" s="53" t="s">
        <v>24</v>
      </c>
      <c r="W37" s="1">
        <f t="shared" ref="W37" si="2">SUM(W34:W35)</f>
        <v>2592</v>
      </c>
      <c r="Y37" s="51"/>
      <c r="Z37" s="53" t="s">
        <v>24</v>
      </c>
      <c r="AA37" s="1">
        <f>SUM(AA34:AA35)</f>
        <v>2285</v>
      </c>
      <c r="AC37" s="51"/>
      <c r="AD37" s="53" t="s">
        <v>24</v>
      </c>
      <c r="AE37" s="1">
        <f>SUM(AE34:AE35)</f>
        <v>2297</v>
      </c>
      <c r="AG37" s="51"/>
      <c r="AH37" s="53" t="s">
        <v>24</v>
      </c>
      <c r="AI37" s="1">
        <f>SUM(AI34:AI35)</f>
        <v>2253</v>
      </c>
      <c r="AK37" s="51"/>
      <c r="AL37" s="53" t="s">
        <v>24</v>
      </c>
      <c r="AM37" s="1">
        <f t="shared" ref="AM37" si="3">SUM(AM34:AM35)</f>
        <v>2567</v>
      </c>
      <c r="AO37" s="51"/>
      <c r="AP37" s="53" t="s">
        <v>24</v>
      </c>
      <c r="AQ37" s="1">
        <f t="shared" ref="AQ37" si="4">SUM(AQ34:AQ35)</f>
        <v>2550</v>
      </c>
      <c r="AS37" s="51"/>
      <c r="AT37" s="53" t="s">
        <v>24</v>
      </c>
      <c r="AU37" s="1">
        <f>SUM(AU34:AU35)-56-60</f>
        <v>2021</v>
      </c>
      <c r="AW37" s="51"/>
      <c r="AX37" s="53" t="s">
        <v>24</v>
      </c>
      <c r="AY37" s="1">
        <f>SUM(AY34:AY35)-58-54-67</f>
        <v>2139</v>
      </c>
      <c r="BA37" s="51"/>
      <c r="BB37" s="53" t="s">
        <v>24</v>
      </c>
      <c r="BC37" s="1">
        <f>SUM(BC34:BC35)</f>
        <v>1891</v>
      </c>
      <c r="BE37" s="51"/>
      <c r="BF37" s="53" t="s">
        <v>24</v>
      </c>
      <c r="BG37" s="1">
        <f t="shared" ref="BG37" si="5">SUM(BG34:BG35)</f>
        <v>2566</v>
      </c>
      <c r="BI37" s="51"/>
      <c r="BJ37" s="53" t="s">
        <v>24</v>
      </c>
      <c r="BK37" s="1">
        <f>SUM(BK34:BK35)</f>
        <v>2642</v>
      </c>
      <c r="BN37" s="53" t="s">
        <v>24</v>
      </c>
      <c r="BO37" s="1">
        <f>SUM(BO34:BO35)</f>
        <v>2557</v>
      </c>
      <c r="BR37" s="53" t="s">
        <v>24</v>
      </c>
      <c r="BS37" s="1">
        <f>SUM(BS34:BS35)</f>
        <v>2575</v>
      </c>
      <c r="BV37" s="53" t="s">
        <v>24</v>
      </c>
      <c r="BW37" s="1">
        <f>SUM(BW34:BW35)</f>
        <v>2644</v>
      </c>
      <c r="BZ37" s="53" t="s">
        <v>24</v>
      </c>
      <c r="CA37" s="1">
        <f>SUM(CA34:CA35)</f>
        <v>2902</v>
      </c>
      <c r="CD37" s="53" t="s">
        <v>24</v>
      </c>
      <c r="CE37" s="1">
        <f>SUM(CE34:CE35)</f>
        <v>2676</v>
      </c>
      <c r="CH37" s="53" t="s">
        <v>24</v>
      </c>
      <c r="CI37" s="1">
        <f>SUM(CI34:CI35)</f>
        <v>2654</v>
      </c>
      <c r="CL37" s="53" t="s">
        <v>24</v>
      </c>
      <c r="CM37" s="1">
        <f>SUM(CM34:CM35)</f>
        <v>2847</v>
      </c>
      <c r="CP37" s="53" t="s">
        <v>41</v>
      </c>
      <c r="CQ37" s="1">
        <f>CM43</f>
        <v>56004</v>
      </c>
      <c r="CU37" s="76"/>
      <c r="CV37" s="110"/>
      <c r="CW37" s="77"/>
    </row>
    <row r="38" spans="2:102" x14ac:dyDescent="0.3">
      <c r="B38" s="53"/>
      <c r="F38" s="53"/>
      <c r="I38" s="51"/>
      <c r="J38" s="53"/>
      <c r="M38" s="51"/>
      <c r="N38" s="53"/>
      <c r="Q38" s="51"/>
      <c r="R38" s="53"/>
      <c r="U38" s="51"/>
      <c r="V38" s="53"/>
      <c r="Y38" s="51"/>
      <c r="Z38" s="53"/>
      <c r="AC38" s="51"/>
      <c r="AG38" s="51"/>
      <c r="AH38" s="53"/>
      <c r="AK38" s="51"/>
      <c r="AL38" s="53"/>
      <c r="AO38" s="51"/>
      <c r="AP38" s="53"/>
      <c r="AS38" s="51"/>
      <c r="AT38" s="53"/>
      <c r="AW38" s="51"/>
      <c r="AX38" s="53"/>
      <c r="BA38" s="51"/>
      <c r="BB38" s="53"/>
      <c r="BE38" s="51"/>
      <c r="BF38" s="53"/>
      <c r="BI38" s="51"/>
      <c r="BJ38" s="53"/>
      <c r="BN38" s="53"/>
      <c r="BO38" s="1"/>
      <c r="BR38" s="53"/>
      <c r="BS38" s="1"/>
      <c r="BV38" s="53"/>
      <c r="BW38" s="1"/>
      <c r="BZ38" s="53"/>
      <c r="CA38" s="1"/>
      <c r="CD38" s="53"/>
      <c r="CE38" s="1"/>
      <c r="CH38" s="53"/>
      <c r="CI38" s="1"/>
      <c r="CL38" s="53"/>
      <c r="CM38" s="1"/>
      <c r="CP38" s="53" t="s">
        <v>43</v>
      </c>
      <c r="CQ38" s="1">
        <v>1</v>
      </c>
      <c r="CU38" s="76"/>
      <c r="CV38" s="110"/>
      <c r="CW38" s="77"/>
    </row>
    <row r="39" spans="2:102" x14ac:dyDescent="0.3">
      <c r="B39" s="53" t="s">
        <v>50</v>
      </c>
      <c r="C39" s="1">
        <v>2163</v>
      </c>
      <c r="F39" s="53" t="s">
        <v>50</v>
      </c>
      <c r="G39" s="1">
        <v>2114</v>
      </c>
      <c r="I39" s="51"/>
      <c r="J39" s="53" t="s">
        <v>50</v>
      </c>
      <c r="K39" s="1">
        <v>2290</v>
      </c>
      <c r="M39" s="51"/>
      <c r="N39" s="53" t="s">
        <v>50</v>
      </c>
      <c r="O39" s="1">
        <v>2148</v>
      </c>
      <c r="Q39" s="51"/>
      <c r="R39" s="53" t="s">
        <v>50</v>
      </c>
      <c r="S39" s="1">
        <v>2159</v>
      </c>
      <c r="U39" s="51"/>
      <c r="V39" s="53" t="s">
        <v>50</v>
      </c>
      <c r="W39" s="1">
        <v>2416</v>
      </c>
      <c r="Y39" s="51"/>
      <c r="Z39" s="53" t="s">
        <v>50</v>
      </c>
      <c r="AA39" s="1">
        <v>2218</v>
      </c>
      <c r="AC39" s="51"/>
      <c r="AD39" s="53" t="s">
        <v>50</v>
      </c>
      <c r="AE39" s="1">
        <v>2338</v>
      </c>
      <c r="AG39" s="51"/>
      <c r="AH39" s="53" t="s">
        <v>50</v>
      </c>
      <c r="AI39" s="1">
        <v>2249</v>
      </c>
      <c r="AK39" s="51"/>
      <c r="AL39" s="53" t="s">
        <v>50</v>
      </c>
      <c r="AM39" s="1">
        <v>2418</v>
      </c>
      <c r="AO39" s="51"/>
      <c r="AP39" s="53" t="s">
        <v>50</v>
      </c>
      <c r="AQ39" s="1">
        <v>2409</v>
      </c>
      <c r="AS39" s="51"/>
      <c r="AT39" s="53" t="s">
        <v>50</v>
      </c>
      <c r="AU39" s="1">
        <v>2032</v>
      </c>
      <c r="AW39" s="51"/>
      <c r="AX39" s="53" t="s">
        <v>50</v>
      </c>
      <c r="AY39" s="1">
        <v>2088</v>
      </c>
      <c r="BA39" s="51"/>
      <c r="BB39" s="53" t="s">
        <v>50</v>
      </c>
      <c r="BC39" s="1">
        <v>2142</v>
      </c>
      <c r="BE39" s="51"/>
      <c r="BF39" s="53" t="s">
        <v>50</v>
      </c>
      <c r="BG39" s="1">
        <v>2467</v>
      </c>
      <c r="BI39" s="51"/>
      <c r="BJ39" s="53" t="s">
        <v>50</v>
      </c>
      <c r="BK39" s="1">
        <v>2549</v>
      </c>
      <c r="BM39" s="51"/>
      <c r="BN39" s="53" t="s">
        <v>50</v>
      </c>
      <c r="BO39" s="1">
        <v>2509</v>
      </c>
      <c r="BP39" s="1"/>
      <c r="BQ39" s="51"/>
      <c r="BR39" s="53" t="s">
        <v>50</v>
      </c>
      <c r="BS39" s="1">
        <v>2511</v>
      </c>
      <c r="BT39" s="1"/>
      <c r="BU39" s="51"/>
      <c r="BV39" s="53" t="s">
        <v>50</v>
      </c>
      <c r="BW39" s="1">
        <v>2495</v>
      </c>
      <c r="BX39" s="1"/>
      <c r="BY39" s="51"/>
      <c r="BZ39" s="53" t="s">
        <v>50</v>
      </c>
      <c r="CA39" s="1">
        <v>2651</v>
      </c>
      <c r="CB39" s="1"/>
      <c r="CC39" s="51"/>
      <c r="CD39" s="53" t="s">
        <v>50</v>
      </c>
      <c r="CE39" s="1">
        <v>2580</v>
      </c>
      <c r="CF39" s="1"/>
      <c r="CG39" s="51"/>
      <c r="CH39" s="53" t="s">
        <v>50</v>
      </c>
      <c r="CI39" s="1">
        <v>2525</v>
      </c>
      <c r="CJ39" s="1"/>
      <c r="CK39" s="51"/>
      <c r="CL39" s="53" t="s">
        <v>50</v>
      </c>
      <c r="CM39" s="1">
        <v>2604</v>
      </c>
      <c r="CN39" s="1"/>
      <c r="CO39" s="51"/>
      <c r="CP39" s="53" t="s">
        <v>46</v>
      </c>
      <c r="CQ39" s="1">
        <f>CQ37-CM42</f>
        <v>6574</v>
      </c>
      <c r="CU39" s="76"/>
      <c r="CV39" s="110"/>
      <c r="CW39" s="77"/>
    </row>
    <row r="40" spans="2:102" x14ac:dyDescent="0.3">
      <c r="B40" s="53" t="s">
        <v>27</v>
      </c>
      <c r="C40" s="1">
        <v>1</v>
      </c>
      <c r="F40" s="53" t="s">
        <v>27</v>
      </c>
      <c r="G40" s="1">
        <v>1</v>
      </c>
      <c r="I40" s="51"/>
      <c r="J40" s="53" t="s">
        <v>27</v>
      </c>
      <c r="K40" s="1">
        <v>1</v>
      </c>
      <c r="M40" s="51"/>
      <c r="N40" s="53" t="s">
        <v>27</v>
      </c>
      <c r="O40" s="1">
        <v>1</v>
      </c>
      <c r="Q40" s="51"/>
      <c r="R40" s="53" t="s">
        <v>27</v>
      </c>
      <c r="S40" s="1">
        <v>1</v>
      </c>
      <c r="U40" s="51"/>
      <c r="V40" s="53" t="s">
        <v>27</v>
      </c>
      <c r="W40" s="1">
        <v>1</v>
      </c>
      <c r="Y40" s="51"/>
      <c r="Z40" s="53" t="s">
        <v>27</v>
      </c>
      <c r="AA40" s="1">
        <v>1</v>
      </c>
      <c r="AC40" s="51"/>
      <c r="AD40" s="53" t="s">
        <v>27</v>
      </c>
      <c r="AE40" s="1">
        <v>3</v>
      </c>
      <c r="AG40" s="51"/>
      <c r="AH40" s="53" t="s">
        <v>27</v>
      </c>
      <c r="AI40" s="1">
        <v>1</v>
      </c>
      <c r="AK40" s="51"/>
      <c r="AL40" s="53" t="s">
        <v>27</v>
      </c>
      <c r="AM40" s="1">
        <v>1</v>
      </c>
      <c r="AO40" s="51"/>
      <c r="AP40" s="53" t="s">
        <v>27</v>
      </c>
      <c r="AQ40" s="1">
        <v>1</v>
      </c>
      <c r="AS40" s="51"/>
      <c r="AT40" s="53" t="s">
        <v>27</v>
      </c>
      <c r="AU40" s="1">
        <v>2</v>
      </c>
      <c r="AW40" s="51"/>
      <c r="AX40" s="53" t="s">
        <v>27</v>
      </c>
      <c r="AY40" s="1">
        <v>1</v>
      </c>
      <c r="BA40" s="51"/>
      <c r="BB40" s="53" t="s">
        <v>27</v>
      </c>
      <c r="BC40" s="1">
        <v>241</v>
      </c>
      <c r="BE40" s="51"/>
      <c r="BF40" s="53" t="s">
        <v>27</v>
      </c>
      <c r="BG40" s="1">
        <v>1</v>
      </c>
      <c r="BI40" s="51"/>
      <c r="BJ40" s="53" t="s">
        <v>27</v>
      </c>
      <c r="BK40" s="1">
        <v>1</v>
      </c>
      <c r="BN40" s="53" t="s">
        <v>27</v>
      </c>
      <c r="BO40" s="1">
        <v>1</v>
      </c>
      <c r="BR40" s="53" t="s">
        <v>27</v>
      </c>
      <c r="BS40" s="1">
        <v>1</v>
      </c>
      <c r="BV40" s="53" t="s">
        <v>27</v>
      </c>
      <c r="BW40" s="1">
        <v>1</v>
      </c>
      <c r="BZ40" s="53" t="s">
        <v>27</v>
      </c>
      <c r="CA40" s="1">
        <v>1</v>
      </c>
      <c r="CD40" s="53" t="s">
        <v>27</v>
      </c>
      <c r="CE40" s="1">
        <v>1</v>
      </c>
      <c r="CH40" s="53" t="s">
        <v>27</v>
      </c>
      <c r="CI40" s="1">
        <v>1</v>
      </c>
      <c r="CL40" s="53" t="s">
        <v>27</v>
      </c>
      <c r="CM40" s="1">
        <v>1</v>
      </c>
      <c r="CP40" s="53"/>
      <c r="CQ40" s="1"/>
      <c r="CU40" s="76"/>
      <c r="CV40" s="110"/>
      <c r="CW40" s="77"/>
    </row>
    <row r="41" spans="2:102" x14ac:dyDescent="0.3">
      <c r="I41" s="51"/>
      <c r="M41" s="51"/>
      <c r="Q41" s="51"/>
      <c r="U41" s="51"/>
      <c r="Y41" s="51"/>
      <c r="AC41" s="51"/>
      <c r="AG41" s="51"/>
      <c r="AK41" s="51"/>
      <c r="AO41" s="51"/>
      <c r="AS41" s="51"/>
      <c r="AT41" s="53"/>
      <c r="AW41" s="51"/>
      <c r="AX41" s="53"/>
      <c r="BA41" s="51"/>
      <c r="BB41" s="53"/>
      <c r="BE41" s="51"/>
      <c r="BI41" s="51"/>
      <c r="BN41" s="1"/>
      <c r="BO41" s="1"/>
      <c r="BR41" s="1"/>
      <c r="BS41" s="1"/>
      <c r="BV41" s="1"/>
      <c r="BW41" s="1"/>
      <c r="BZ41" s="1"/>
      <c r="CA41" s="1"/>
      <c r="CD41" s="1"/>
      <c r="CE41" s="1"/>
      <c r="CH41" s="1"/>
      <c r="CI41" s="1"/>
      <c r="CL41" s="1"/>
      <c r="CM41" s="1"/>
      <c r="CP41" s="53" t="s">
        <v>28</v>
      </c>
      <c r="CQ41" s="72">
        <f>SUM(CR3:CR32)</f>
        <v>22538000</v>
      </c>
      <c r="CU41" s="76"/>
      <c r="CV41" s="110"/>
      <c r="CW41" s="77"/>
    </row>
    <row r="42" spans="2:102" x14ac:dyDescent="0.3">
      <c r="B42" s="53" t="s">
        <v>51</v>
      </c>
      <c r="C42" s="1">
        <v>2163</v>
      </c>
      <c r="F42" s="53" t="s">
        <v>51</v>
      </c>
      <c r="G42" s="1">
        <v>4167</v>
      </c>
      <c r="I42" s="51"/>
      <c r="J42" s="53" t="s">
        <v>51</v>
      </c>
      <c r="K42" s="1">
        <v>6108</v>
      </c>
      <c r="M42" s="51"/>
      <c r="N42" s="53" t="s">
        <v>51</v>
      </c>
      <c r="O42" s="1">
        <v>8060</v>
      </c>
      <c r="Q42" s="51"/>
      <c r="R42" s="53" t="s">
        <v>51</v>
      </c>
      <c r="S42" s="1">
        <v>10190</v>
      </c>
      <c r="U42" s="51"/>
      <c r="V42" s="53" t="s">
        <v>51</v>
      </c>
      <c r="W42" s="1">
        <v>12383</v>
      </c>
      <c r="Y42" s="51"/>
      <c r="Z42" s="53" t="s">
        <v>51</v>
      </c>
      <c r="AA42" s="1">
        <v>14461</v>
      </c>
      <c r="AC42" s="51"/>
      <c r="AD42" s="53" t="s">
        <v>51</v>
      </c>
      <c r="AE42" s="1">
        <v>16671</v>
      </c>
      <c r="AG42" s="51"/>
      <c r="AH42" s="53" t="s">
        <v>51</v>
      </c>
      <c r="AI42" s="1">
        <v>18828</v>
      </c>
      <c r="AK42" s="51"/>
      <c r="AL42" s="53" t="s">
        <v>51</v>
      </c>
      <c r="AM42" s="1">
        <v>21128</v>
      </c>
      <c r="AO42" s="51"/>
      <c r="AP42" s="53" t="s">
        <v>51</v>
      </c>
      <c r="AQ42" s="1">
        <v>23438</v>
      </c>
      <c r="AS42" s="51"/>
      <c r="AT42" s="53" t="s">
        <v>51</v>
      </c>
      <c r="AU42" s="1">
        <v>25191</v>
      </c>
      <c r="AW42" s="51"/>
      <c r="AX42" s="53" t="s">
        <v>51</v>
      </c>
      <c r="AY42" s="1">
        <v>27108</v>
      </c>
      <c r="BA42" s="51"/>
      <c r="BB42" s="53" t="s">
        <v>51</v>
      </c>
      <c r="BC42" s="1">
        <v>28839</v>
      </c>
      <c r="BE42" s="51"/>
      <c r="BF42" s="53" t="s">
        <v>51</v>
      </c>
      <c r="BG42" s="1">
        <v>31125</v>
      </c>
      <c r="BI42" s="51"/>
      <c r="BJ42" s="53" t="s">
        <v>51</v>
      </c>
      <c r="BK42" s="1">
        <v>33518</v>
      </c>
      <c r="BM42" s="51"/>
      <c r="BN42" s="53" t="s">
        <v>51</v>
      </c>
      <c r="BO42" s="1">
        <v>35703</v>
      </c>
      <c r="BP42" s="1"/>
      <c r="BQ42" s="51"/>
      <c r="BR42" s="53" t="s">
        <v>51</v>
      </c>
      <c r="BS42" s="1">
        <v>37859</v>
      </c>
      <c r="BT42" s="1"/>
      <c r="BU42" s="51"/>
      <c r="BV42" s="53" t="s">
        <v>51</v>
      </c>
      <c r="BW42" s="1">
        <v>40052</v>
      </c>
      <c r="BX42" s="1"/>
      <c r="BY42" s="51"/>
      <c r="BZ42" s="53" t="s">
        <v>51</v>
      </c>
      <c r="CA42" s="1">
        <v>42450</v>
      </c>
      <c r="CB42" s="1"/>
      <c r="CC42" s="51"/>
      <c r="CD42" s="53" t="s">
        <v>51</v>
      </c>
      <c r="CE42" s="1">
        <v>44740</v>
      </c>
      <c r="CF42" s="1"/>
      <c r="CG42" s="51"/>
      <c r="CH42" s="53" t="s">
        <v>51</v>
      </c>
      <c r="CI42" s="1">
        <v>47010</v>
      </c>
      <c r="CJ42" s="1"/>
      <c r="CK42" s="51"/>
      <c r="CL42" s="53" t="s">
        <v>51</v>
      </c>
      <c r="CM42" s="1">
        <v>49430</v>
      </c>
      <c r="CN42" s="1"/>
      <c r="CO42" s="51"/>
      <c r="CP42" s="53" t="s">
        <v>31</v>
      </c>
      <c r="CQ42" s="72">
        <f>CM47</f>
        <v>0</v>
      </c>
      <c r="CU42" s="76"/>
      <c r="CV42" s="110"/>
      <c r="CW42" s="77"/>
    </row>
    <row r="43" spans="2:102" x14ac:dyDescent="0.3">
      <c r="B43" s="53" t="s">
        <v>25</v>
      </c>
      <c r="C43" s="1">
        <f>C37</f>
        <v>2300</v>
      </c>
      <c r="F43" s="53" t="s">
        <v>25</v>
      </c>
      <c r="G43" s="1">
        <f>C43+G37</f>
        <v>4519</v>
      </c>
      <c r="I43" s="51"/>
      <c r="J43" s="53" t="s">
        <v>25</v>
      </c>
      <c r="K43" s="1">
        <f>G43+K37</f>
        <v>6933</v>
      </c>
      <c r="M43" s="51"/>
      <c r="N43" s="53" t="s">
        <v>25</v>
      </c>
      <c r="O43" s="1">
        <f>K43+O37</f>
        <v>9151</v>
      </c>
      <c r="Q43" s="51"/>
      <c r="R43" s="53" t="s">
        <v>25</v>
      </c>
      <c r="S43" s="1">
        <f>O43+S37</f>
        <v>11346</v>
      </c>
      <c r="U43" s="51"/>
      <c r="V43" s="53" t="s">
        <v>25</v>
      </c>
      <c r="W43" s="1">
        <f>S43+W37</f>
        <v>13938</v>
      </c>
      <c r="Y43" s="51"/>
      <c r="Z43" s="53" t="s">
        <v>25</v>
      </c>
      <c r="AA43" s="1">
        <f>W43+AA37</f>
        <v>16223</v>
      </c>
      <c r="AC43" s="51"/>
      <c r="AD43" s="53" t="s">
        <v>25</v>
      </c>
      <c r="AE43" s="1">
        <f>AA43+AE37</f>
        <v>18520</v>
      </c>
      <c r="AG43" s="51"/>
      <c r="AH43" s="53" t="s">
        <v>25</v>
      </c>
      <c r="AI43" s="1">
        <f>AE43+AI37</f>
        <v>20773</v>
      </c>
      <c r="AK43" s="51"/>
      <c r="AL43" s="53" t="s">
        <v>25</v>
      </c>
      <c r="AM43" s="1">
        <f>AI43+AM37</f>
        <v>23340</v>
      </c>
      <c r="AO43" s="51"/>
      <c r="AP43" s="53" t="s">
        <v>25</v>
      </c>
      <c r="AQ43" s="1">
        <f>AM43+AQ37</f>
        <v>25890</v>
      </c>
      <c r="AS43" s="51"/>
      <c r="AT43" s="53" t="s">
        <v>25</v>
      </c>
      <c r="AU43" s="1">
        <f>AQ43+AU37</f>
        <v>27911</v>
      </c>
      <c r="AW43" s="51"/>
      <c r="AX43" s="53" t="s">
        <v>25</v>
      </c>
      <c r="AY43" s="1">
        <f>AU43+AY37</f>
        <v>30050</v>
      </c>
      <c r="BA43" s="51"/>
      <c r="BB43" s="53" t="s">
        <v>25</v>
      </c>
      <c r="BC43" s="1">
        <f>AY43+BC37</f>
        <v>31941</v>
      </c>
      <c r="BE43" s="51"/>
      <c r="BF43" s="53" t="s">
        <v>25</v>
      </c>
      <c r="BG43" s="1">
        <f>BC43+BG37</f>
        <v>34507</v>
      </c>
      <c r="BI43" s="51"/>
      <c r="BJ43" s="53" t="s">
        <v>25</v>
      </c>
      <c r="BK43" s="1">
        <f>BG43+BK37</f>
        <v>37149</v>
      </c>
      <c r="BN43" s="53" t="s">
        <v>25</v>
      </c>
      <c r="BO43" s="1">
        <f>BK43+BO37</f>
        <v>39706</v>
      </c>
      <c r="BR43" s="53" t="s">
        <v>25</v>
      </c>
      <c r="BS43" s="1">
        <f>BO43+BS37</f>
        <v>42281</v>
      </c>
      <c r="BV43" s="53" t="s">
        <v>25</v>
      </c>
      <c r="BW43" s="1">
        <f>BS43+BW37</f>
        <v>44925</v>
      </c>
      <c r="BZ43" s="53" t="s">
        <v>25</v>
      </c>
      <c r="CA43" s="1">
        <f>BW43+CA37</f>
        <v>47827</v>
      </c>
      <c r="CD43" s="53" t="s">
        <v>25</v>
      </c>
      <c r="CE43" s="1">
        <f>CA43+CE37</f>
        <v>50503</v>
      </c>
      <c r="CH43" s="53" t="s">
        <v>25</v>
      </c>
      <c r="CI43" s="1">
        <f>CE43+CI37</f>
        <v>53157</v>
      </c>
      <c r="CL43" s="53" t="s">
        <v>25</v>
      </c>
      <c r="CM43" s="1">
        <f>CI43+CM37</f>
        <v>56004</v>
      </c>
      <c r="CP43" s="53" t="s">
        <v>44</v>
      </c>
      <c r="CQ43" s="72">
        <f>ROUND(AVERAGE(CR3:CR32),-3)</f>
        <v>751000</v>
      </c>
      <c r="CU43" s="76"/>
      <c r="CV43" s="110"/>
      <c r="CW43" s="77"/>
    </row>
    <row r="44" spans="2:102" x14ac:dyDescent="0.3">
      <c r="B44" s="53" t="s">
        <v>26</v>
      </c>
      <c r="C44" s="1">
        <v>1</v>
      </c>
      <c r="F44" s="53" t="s">
        <v>26</v>
      </c>
      <c r="G44" s="1">
        <v>1</v>
      </c>
      <c r="I44" s="51"/>
      <c r="J44" s="53" t="s">
        <v>26</v>
      </c>
      <c r="K44" s="1">
        <v>1</v>
      </c>
      <c r="M44" s="51"/>
      <c r="N44" s="53" t="s">
        <v>26</v>
      </c>
      <c r="O44" s="1">
        <v>1</v>
      </c>
      <c r="Q44" s="51"/>
      <c r="R44" s="53" t="s">
        <v>26</v>
      </c>
      <c r="S44" s="1">
        <v>1</v>
      </c>
      <c r="U44" s="51"/>
      <c r="V44" s="53" t="s">
        <v>26</v>
      </c>
      <c r="W44" s="1">
        <v>1</v>
      </c>
      <c r="Y44" s="51"/>
      <c r="Z44" s="53" t="s">
        <v>26</v>
      </c>
      <c r="AA44" s="1">
        <v>1</v>
      </c>
      <c r="AC44" s="51"/>
      <c r="AD44" s="53" t="s">
        <v>26</v>
      </c>
      <c r="AE44" s="1">
        <v>1</v>
      </c>
      <c r="AG44" s="51"/>
      <c r="AH44" s="53" t="s">
        <v>26</v>
      </c>
      <c r="AI44" s="1">
        <v>1</v>
      </c>
      <c r="AK44" s="51"/>
      <c r="AL44" s="53" t="s">
        <v>26</v>
      </c>
      <c r="AM44" s="1">
        <v>1</v>
      </c>
      <c r="AO44" s="51"/>
      <c r="AP44" s="53" t="s">
        <v>26</v>
      </c>
      <c r="AQ44" s="1">
        <v>1</v>
      </c>
      <c r="AS44" s="51"/>
      <c r="AT44" s="53" t="s">
        <v>26</v>
      </c>
      <c r="AU44" s="1">
        <v>1</v>
      </c>
      <c r="AW44" s="51"/>
      <c r="AX44" s="53" t="s">
        <v>26</v>
      </c>
      <c r="AY44" s="1">
        <v>1</v>
      </c>
      <c r="BA44" s="51"/>
      <c r="BB44" s="53" t="s">
        <v>26</v>
      </c>
      <c r="BC44" s="1">
        <v>1</v>
      </c>
      <c r="BE44" s="51"/>
      <c r="BF44" s="53" t="s">
        <v>26</v>
      </c>
      <c r="BG44" s="1">
        <v>1</v>
      </c>
      <c r="BI44" s="51"/>
      <c r="BJ44" s="53" t="s">
        <v>26</v>
      </c>
      <c r="BK44" s="1">
        <v>1</v>
      </c>
      <c r="BN44" s="53" t="s">
        <v>26</v>
      </c>
      <c r="BO44" s="1">
        <v>1</v>
      </c>
      <c r="BR44" s="53" t="s">
        <v>26</v>
      </c>
      <c r="BS44" s="1">
        <v>1</v>
      </c>
      <c r="BV44" s="53" t="s">
        <v>26</v>
      </c>
      <c r="BW44" s="1">
        <v>1</v>
      </c>
      <c r="BZ44" s="53" t="s">
        <v>26</v>
      </c>
      <c r="CA44" s="1">
        <v>1</v>
      </c>
      <c r="CD44" s="53" t="s">
        <v>26</v>
      </c>
      <c r="CE44" s="1">
        <v>1</v>
      </c>
      <c r="CH44" s="53" t="s">
        <v>26</v>
      </c>
      <c r="CI44" s="1">
        <v>1</v>
      </c>
      <c r="CL44" s="53" t="s">
        <v>26</v>
      </c>
      <c r="CM44" s="1">
        <v>1</v>
      </c>
      <c r="CU44" s="110"/>
      <c r="CV44" s="110"/>
      <c r="CW44" s="111"/>
    </row>
    <row r="45" spans="2:102" x14ac:dyDescent="0.3">
      <c r="B45" s="53" t="s">
        <v>33</v>
      </c>
      <c r="C45" s="1">
        <f>C43-C42</f>
        <v>137</v>
      </c>
      <c r="F45" s="53" t="s">
        <v>33</v>
      </c>
      <c r="G45" s="1">
        <f>G43-G42</f>
        <v>352</v>
      </c>
      <c r="I45" s="51"/>
      <c r="J45" s="53" t="s">
        <v>33</v>
      </c>
      <c r="K45" s="1">
        <f t="shared" ref="K45" si="6">K43-K42</f>
        <v>825</v>
      </c>
      <c r="M45" s="51"/>
      <c r="N45" s="53" t="s">
        <v>33</v>
      </c>
      <c r="O45" s="1">
        <f t="shared" ref="O45" si="7">O43-O42</f>
        <v>1091</v>
      </c>
      <c r="Q45" s="51"/>
      <c r="R45" s="53" t="s">
        <v>33</v>
      </c>
      <c r="S45" s="1">
        <f t="shared" ref="S45" si="8">S43-S42</f>
        <v>1156</v>
      </c>
      <c r="U45" s="51"/>
      <c r="V45" s="53" t="s">
        <v>33</v>
      </c>
      <c r="W45" s="1">
        <f t="shared" ref="W45" si="9">W43-W42</f>
        <v>1555</v>
      </c>
      <c r="Y45" s="51"/>
      <c r="Z45" s="53" t="s">
        <v>33</v>
      </c>
      <c r="AA45" s="1">
        <f t="shared" ref="AA45" si="10">AA43-AA42</f>
        <v>1762</v>
      </c>
      <c r="AC45" s="51"/>
      <c r="AD45" s="53" t="s">
        <v>33</v>
      </c>
      <c r="AE45" s="1">
        <f t="shared" ref="AE45" si="11">AE43-AE42</f>
        <v>1849</v>
      </c>
      <c r="AG45" s="51"/>
      <c r="AH45" s="53" t="s">
        <v>33</v>
      </c>
      <c r="AI45" s="1">
        <f t="shared" ref="AI45" si="12">AI43-AI42</f>
        <v>1945</v>
      </c>
      <c r="AK45" s="51"/>
      <c r="AL45" s="53" t="s">
        <v>33</v>
      </c>
      <c r="AM45" s="1">
        <f t="shared" ref="AM45" si="13">AM43-AM42</f>
        <v>2212</v>
      </c>
      <c r="AO45" s="51"/>
      <c r="AP45" s="53" t="s">
        <v>33</v>
      </c>
      <c r="AQ45" s="1">
        <f t="shared" ref="AQ45" si="14">AQ43-AQ42</f>
        <v>2452</v>
      </c>
      <c r="AS45" s="51"/>
      <c r="AT45" s="53" t="s">
        <v>33</v>
      </c>
      <c r="AU45" s="1">
        <f>AU43-AU42</f>
        <v>2720</v>
      </c>
      <c r="AW45" s="51"/>
      <c r="AX45" s="53" t="s">
        <v>33</v>
      </c>
      <c r="AY45" s="1">
        <f>AY43-AY42</f>
        <v>2942</v>
      </c>
      <c r="BA45" s="51"/>
      <c r="BB45" s="53" t="s">
        <v>33</v>
      </c>
      <c r="BC45" s="1">
        <f>BC43-BC42</f>
        <v>3102</v>
      </c>
      <c r="BE45" s="51"/>
      <c r="BF45" s="53" t="s">
        <v>33</v>
      </c>
      <c r="BG45" s="1">
        <f t="shared" ref="BG45" si="15">BG43-BG42</f>
        <v>3382</v>
      </c>
      <c r="BI45" s="51"/>
      <c r="BJ45" s="53" t="s">
        <v>33</v>
      </c>
      <c r="BK45" s="1">
        <f t="shared" ref="BK45" si="16">BK43-BK42</f>
        <v>3631</v>
      </c>
      <c r="BM45" s="51"/>
      <c r="BN45" s="53" t="s">
        <v>33</v>
      </c>
      <c r="BO45" s="1">
        <f t="shared" ref="BO45" si="17">BO43-BO42</f>
        <v>4003</v>
      </c>
      <c r="BP45" s="1"/>
      <c r="BQ45" s="51"/>
      <c r="BR45" s="53" t="s">
        <v>33</v>
      </c>
      <c r="BS45" s="1">
        <f>BS43-BS42</f>
        <v>4422</v>
      </c>
      <c r="BV45" s="53" t="s">
        <v>33</v>
      </c>
      <c r="BW45" s="1">
        <f>BW43-BW42</f>
        <v>4873</v>
      </c>
      <c r="BZ45" s="53" t="s">
        <v>33</v>
      </c>
      <c r="CA45" s="1">
        <f>CA43-CA42</f>
        <v>5377</v>
      </c>
      <c r="CD45" s="53" t="s">
        <v>33</v>
      </c>
      <c r="CE45" s="1">
        <f>CE43-CE42</f>
        <v>5763</v>
      </c>
      <c r="CH45" s="53" t="s">
        <v>33</v>
      </c>
      <c r="CI45" s="1">
        <f>CI43-CI42</f>
        <v>6147</v>
      </c>
      <c r="CL45" s="53" t="s">
        <v>33</v>
      </c>
      <c r="CM45" s="1">
        <f>CM43-CM42</f>
        <v>6574</v>
      </c>
      <c r="CP45" s="53" t="s">
        <v>45</v>
      </c>
      <c r="CQ45" s="1">
        <v>72</v>
      </c>
      <c r="CU45" s="94"/>
      <c r="CV45" s="94"/>
      <c r="CW45" s="94"/>
    </row>
    <row r="46" spans="2:102" x14ac:dyDescent="0.3">
      <c r="B46" s="53" t="s">
        <v>28</v>
      </c>
      <c r="C46" s="72">
        <f>SUM(D3:D32)</f>
        <v>12727000</v>
      </c>
      <c r="F46" s="53" t="s">
        <v>28</v>
      </c>
      <c r="G46" s="72">
        <f>SUM(H3:H32)</f>
        <v>13324000</v>
      </c>
      <c r="I46" s="51"/>
      <c r="J46" s="53" t="s">
        <v>28</v>
      </c>
      <c r="K46" s="72">
        <f>SUM(L3:L32)</f>
        <v>14279000</v>
      </c>
      <c r="M46" s="51"/>
      <c r="N46" s="53" t="s">
        <v>28</v>
      </c>
      <c r="O46" s="72">
        <f>SUM(P3:P32)</f>
        <v>15076000</v>
      </c>
      <c r="Q46" s="51"/>
      <c r="R46" s="53" t="s">
        <v>28</v>
      </c>
      <c r="S46" s="72">
        <f>SUM(T3:T32)</f>
        <v>15742000</v>
      </c>
      <c r="U46" s="51"/>
      <c r="V46" s="53" t="s">
        <v>28</v>
      </c>
      <c r="W46" s="72">
        <f>SUM(X3:X32)</f>
        <v>15929000</v>
      </c>
      <c r="Y46" s="51"/>
      <c r="Z46" s="53" t="s">
        <v>28</v>
      </c>
      <c r="AA46" s="72">
        <f>SUM(AB3:AB32)</f>
        <v>16641000</v>
      </c>
      <c r="AC46" s="51"/>
      <c r="AD46" s="53" t="s">
        <v>28</v>
      </c>
      <c r="AE46" s="72">
        <f>SUM(AF3:AF32)</f>
        <v>16673000</v>
      </c>
      <c r="AG46" s="51"/>
      <c r="AH46" s="53" t="s">
        <v>28</v>
      </c>
      <c r="AI46" s="72">
        <f>SUM(AJ3:AJ32)</f>
        <v>17174000</v>
      </c>
      <c r="AK46" s="51"/>
      <c r="AL46" s="53" t="s">
        <v>28</v>
      </c>
      <c r="AM46" s="72">
        <f>SUM(AN3:AN32)</f>
        <v>18017000</v>
      </c>
      <c r="AO46" s="51"/>
      <c r="AP46" s="53" t="s">
        <v>28</v>
      </c>
      <c r="AQ46" s="72">
        <f>SUM(AR3:AR32)</f>
        <v>18614000</v>
      </c>
      <c r="AS46" s="51"/>
      <c r="AT46" s="53" t="s">
        <v>28</v>
      </c>
      <c r="AU46" s="72">
        <f>SUM(AV3:AV32)</f>
        <v>18705000</v>
      </c>
      <c r="AW46" s="51"/>
      <c r="AX46" s="53" t="s">
        <v>28</v>
      </c>
      <c r="AY46" s="72">
        <f>SUM(AZ3:AZ32)</f>
        <v>19101000</v>
      </c>
      <c r="BA46" s="51"/>
      <c r="BB46" s="53" t="s">
        <v>28</v>
      </c>
      <c r="BC46" s="72">
        <f>SUM(BD3:BD32)</f>
        <v>19083000</v>
      </c>
      <c r="BE46" s="51"/>
      <c r="BF46" s="53" t="s">
        <v>28</v>
      </c>
      <c r="BG46" s="72">
        <f>SUM(BH3:BH32)</f>
        <v>19591000</v>
      </c>
      <c r="BJ46" s="53" t="s">
        <v>28</v>
      </c>
      <c r="BK46" s="72">
        <f>SUM(BL3:BL32)</f>
        <v>20098000</v>
      </c>
      <c r="BN46" s="53" t="s">
        <v>28</v>
      </c>
      <c r="BO46" s="72">
        <f>SUM(BP3:BP32)</f>
        <v>20865000</v>
      </c>
      <c r="BR46" s="53" t="s">
        <v>28</v>
      </c>
      <c r="BS46" s="72">
        <f>SUM(BT3:BT32)</f>
        <v>21062000</v>
      </c>
      <c r="BV46" s="53" t="s">
        <v>28</v>
      </c>
      <c r="BW46" s="72">
        <f>SUM(BX3:BX32)</f>
        <v>21128000</v>
      </c>
      <c r="BZ46" s="53" t="s">
        <v>28</v>
      </c>
      <c r="CA46" s="72">
        <f>SUM(CB3:CB32)</f>
        <v>21456000</v>
      </c>
      <c r="CD46" s="53" t="s">
        <v>28</v>
      </c>
      <c r="CE46" s="72">
        <f>SUM(CF3:CF32)</f>
        <v>21338000</v>
      </c>
      <c r="CH46" s="53" t="s">
        <v>28</v>
      </c>
      <c r="CI46" s="72">
        <f>SUM(CJ3:CJ32)</f>
        <v>21937000</v>
      </c>
      <c r="CL46" s="53" t="s">
        <v>28</v>
      </c>
      <c r="CM46" s="72">
        <f>SUM(CN3:CN32)</f>
        <v>22371000</v>
      </c>
      <c r="CP46" s="53" t="s">
        <v>47</v>
      </c>
      <c r="CQ46" s="1">
        <f>COUNTIF(C40:CM40,1)</f>
        <v>20</v>
      </c>
      <c r="CU46" s="76"/>
      <c r="CV46" s="110"/>
      <c r="CW46" s="77"/>
    </row>
    <row r="47" spans="2:102" x14ac:dyDescent="0.3">
      <c r="B47" s="53" t="s">
        <v>31</v>
      </c>
      <c r="C47" s="72">
        <f>13000000-C46</f>
        <v>273000</v>
      </c>
      <c r="F47" s="53" t="s">
        <v>31</v>
      </c>
      <c r="G47" s="72">
        <v>230000</v>
      </c>
      <c r="I47" s="51"/>
      <c r="J47" s="53" t="s">
        <v>31</v>
      </c>
      <c r="K47" s="72">
        <v>212000</v>
      </c>
      <c r="M47" s="51"/>
      <c r="N47" s="53" t="s">
        <v>31</v>
      </c>
      <c r="O47" s="72">
        <v>212000</v>
      </c>
      <c r="Q47" s="51"/>
      <c r="R47" s="53" t="s">
        <v>31</v>
      </c>
      <c r="S47" s="72">
        <v>292000</v>
      </c>
      <c r="U47" s="51"/>
      <c r="V47" s="53" t="s">
        <v>31</v>
      </c>
      <c r="W47" s="72">
        <v>644000</v>
      </c>
      <c r="Y47" s="51"/>
      <c r="Z47" s="53" t="s">
        <v>31</v>
      </c>
      <c r="AA47" s="72">
        <v>625000</v>
      </c>
      <c r="AC47" s="51"/>
      <c r="AD47" s="53" t="s">
        <v>31</v>
      </c>
      <c r="AE47" s="72">
        <v>909000</v>
      </c>
      <c r="AG47" s="51"/>
      <c r="AH47" s="53" t="s">
        <v>31</v>
      </c>
      <c r="AI47" s="72">
        <v>831000</v>
      </c>
      <c r="AK47" s="51"/>
      <c r="AL47" s="53" t="s">
        <v>31</v>
      </c>
      <c r="AM47" s="72">
        <v>412000</v>
      </c>
      <c r="AO47" s="51"/>
      <c r="AP47" s="53" t="s">
        <v>31</v>
      </c>
      <c r="AQ47" s="72">
        <v>233000</v>
      </c>
      <c r="AS47" s="51"/>
      <c r="AT47" s="53" t="s">
        <v>31</v>
      </c>
      <c r="AU47" s="72">
        <v>537000</v>
      </c>
      <c r="AV47" s="2"/>
      <c r="AX47" s="53" t="s">
        <v>31</v>
      </c>
      <c r="AY47" s="72">
        <v>551000</v>
      </c>
      <c r="AZ47" s="2"/>
      <c r="BB47" s="53" t="s">
        <v>31</v>
      </c>
      <c r="BC47" s="72">
        <v>893000</v>
      </c>
      <c r="BE47" s="51"/>
      <c r="BF47" s="53" t="s">
        <v>31</v>
      </c>
      <c r="BG47" s="72">
        <v>688000</v>
      </c>
      <c r="BI47" s="51"/>
      <c r="BJ47" s="53" t="s">
        <v>31</v>
      </c>
      <c r="BK47" s="72">
        <v>583000</v>
      </c>
      <c r="BN47" s="53" t="s">
        <v>31</v>
      </c>
      <c r="BO47" s="72">
        <v>233000</v>
      </c>
      <c r="BR47" s="53" t="s">
        <v>31</v>
      </c>
      <c r="BS47" s="72">
        <v>259000</v>
      </c>
      <c r="BV47" s="53" t="s">
        <v>31</v>
      </c>
      <c r="BW47" s="72">
        <v>425000</v>
      </c>
      <c r="BZ47" s="53" t="s">
        <v>31</v>
      </c>
      <c r="CA47" s="72">
        <v>348000</v>
      </c>
      <c r="CD47" s="53" t="s">
        <v>31</v>
      </c>
      <c r="CE47" s="72">
        <v>758000</v>
      </c>
      <c r="CH47" s="53" t="s">
        <v>31</v>
      </c>
      <c r="CI47" s="72">
        <v>359000</v>
      </c>
      <c r="CL47" s="53" t="s">
        <v>31</v>
      </c>
      <c r="CM47" s="72">
        <v>0</v>
      </c>
      <c r="CP47" s="53" t="s">
        <v>48</v>
      </c>
      <c r="CQ47" s="99">
        <f>AVERAGE(BW40,CA40,CE40,CI40,CM40,BS40,BO40,BK40,BG40,BC40,AY40,AU40,AQ40,AM40,AI40,AE40,AA40,W40,S40,O40,K40,G40,C40)</f>
        <v>11.565217391304348</v>
      </c>
      <c r="CU47" s="94"/>
      <c r="CV47" s="94"/>
      <c r="CW47" s="94"/>
      <c r="CX47" s="112"/>
    </row>
    <row r="48" spans="2:102" x14ac:dyDescent="0.3">
      <c r="C48" s="72"/>
      <c r="BK48" s="1" t="s">
        <v>36</v>
      </c>
      <c r="BN48" s="1"/>
      <c r="BO48" s="1" t="s">
        <v>36</v>
      </c>
      <c r="BR48" s="1"/>
      <c r="BS48" s="1" t="s">
        <v>36</v>
      </c>
      <c r="BV48" s="1"/>
      <c r="BW48" s="1" t="s">
        <v>36</v>
      </c>
      <c r="BZ48" s="1"/>
      <c r="CA48" s="1" t="s">
        <v>36</v>
      </c>
      <c r="CD48" s="1"/>
      <c r="CE48" s="1" t="s">
        <v>36</v>
      </c>
      <c r="CH48" s="1"/>
      <c r="CI48" s="1" t="s">
        <v>36</v>
      </c>
      <c r="CL48" s="1"/>
      <c r="CM48" s="1" t="s">
        <v>36</v>
      </c>
      <c r="CP48" s="73"/>
      <c r="CQ48" s="73"/>
      <c r="CU48" s="94"/>
      <c r="CV48" s="94"/>
      <c r="CW48" s="94"/>
      <c r="CX48" s="112"/>
    </row>
    <row r="49" spans="1:101" x14ac:dyDescent="0.3">
      <c r="F49" s="1" t="s">
        <v>53</v>
      </c>
      <c r="J49" s="1" t="s">
        <v>53</v>
      </c>
      <c r="N49" s="1" t="s">
        <v>53</v>
      </c>
      <c r="R49" s="1" t="s">
        <v>53</v>
      </c>
      <c r="V49" s="1" t="s">
        <v>53</v>
      </c>
      <c r="Z49" s="1" t="s">
        <v>53</v>
      </c>
      <c r="AD49" s="1" t="s">
        <v>53</v>
      </c>
      <c r="AH49" s="1" t="s">
        <v>53</v>
      </c>
      <c r="AL49" s="1" t="s">
        <v>53</v>
      </c>
      <c r="AP49" s="1" t="s">
        <v>53</v>
      </c>
      <c r="AT49" s="1" t="s">
        <v>92</v>
      </c>
      <c r="AX49" s="1" t="s">
        <v>92</v>
      </c>
      <c r="BB49" s="1" t="s">
        <v>93</v>
      </c>
      <c r="BF49" s="1" t="s">
        <v>53</v>
      </c>
      <c r="BJ49" s="1" t="s">
        <v>53</v>
      </c>
      <c r="BM49" s="52"/>
      <c r="BN49" s="1" t="s">
        <v>53</v>
      </c>
      <c r="BO49" s="1"/>
      <c r="BP49" s="1"/>
      <c r="BQ49" s="52"/>
      <c r="BR49" s="1" t="s">
        <v>53</v>
      </c>
      <c r="BS49" s="1"/>
      <c r="BT49" s="1"/>
      <c r="BV49" s="1" t="s">
        <v>53</v>
      </c>
      <c r="BW49" s="1"/>
      <c r="BX49" s="1"/>
      <c r="BZ49" s="1" t="s">
        <v>53</v>
      </c>
      <c r="CA49" s="1"/>
      <c r="CB49" s="1"/>
      <c r="CD49" s="1" t="s">
        <v>53</v>
      </c>
      <c r="CE49" s="1"/>
      <c r="CF49" s="1"/>
      <c r="CH49" s="1" t="s">
        <v>53</v>
      </c>
      <c r="CI49" s="1"/>
      <c r="CJ49" s="1"/>
      <c r="CL49" s="1" t="s">
        <v>53</v>
      </c>
      <c r="CM49" s="1"/>
      <c r="CN49" s="1"/>
      <c r="CR49" s="1"/>
      <c r="CU49" s="110"/>
      <c r="CV49" s="110"/>
      <c r="CW49" s="111"/>
    </row>
    <row r="50" spans="1:101" s="94" customFormat="1" x14ac:dyDescent="0.3">
      <c r="A50" s="73"/>
      <c r="B50" s="73"/>
      <c r="C50" s="73"/>
      <c r="D50" s="73"/>
      <c r="E50" s="51"/>
      <c r="F50" s="98" t="s">
        <v>88</v>
      </c>
      <c r="G50" s="98" t="s">
        <v>96</v>
      </c>
      <c r="H50" s="73"/>
      <c r="I50" s="51"/>
      <c r="J50" s="98" t="s">
        <v>99</v>
      </c>
      <c r="K50" s="98" t="s">
        <v>98</v>
      </c>
      <c r="L50" s="73"/>
      <c r="M50" s="51"/>
      <c r="N50" s="73"/>
      <c r="O50" s="98"/>
      <c r="P50" s="73"/>
      <c r="Q50" s="51"/>
      <c r="R50" s="98" t="s">
        <v>103</v>
      </c>
      <c r="S50" s="98" t="s">
        <v>102</v>
      </c>
      <c r="T50" s="73"/>
      <c r="U50" s="51"/>
      <c r="V50" s="98" t="s">
        <v>109</v>
      </c>
      <c r="W50" s="98" t="s">
        <v>108</v>
      </c>
      <c r="X50" s="73"/>
      <c r="Y50" s="51"/>
      <c r="Z50" s="98" t="s">
        <v>111</v>
      </c>
      <c r="AA50" s="98" t="s">
        <v>112</v>
      </c>
      <c r="AB50" s="73"/>
      <c r="AC50" s="51"/>
      <c r="AD50" s="98" t="s">
        <v>123</v>
      </c>
      <c r="AE50" s="98" t="s">
        <v>124</v>
      </c>
      <c r="AF50" s="73"/>
      <c r="AG50" s="51"/>
      <c r="AH50" s="98" t="s">
        <v>115</v>
      </c>
      <c r="AI50" s="98" t="s">
        <v>125</v>
      </c>
      <c r="AJ50" s="73"/>
      <c r="AK50" s="51"/>
      <c r="AL50" s="98" t="s">
        <v>133</v>
      </c>
      <c r="AM50" s="98" t="s">
        <v>134</v>
      </c>
      <c r="AN50" s="73"/>
      <c r="AO50" s="51"/>
      <c r="AP50" s="98" t="s">
        <v>145</v>
      </c>
      <c r="AQ50" s="98" t="s">
        <v>146</v>
      </c>
      <c r="AR50" s="73"/>
      <c r="AS50" s="51"/>
      <c r="AT50" s="98" t="s">
        <v>141</v>
      </c>
      <c r="AU50" s="98" t="s">
        <v>140</v>
      </c>
      <c r="AV50" s="73"/>
      <c r="AW50" s="51"/>
      <c r="AX50" s="98" t="s">
        <v>150</v>
      </c>
      <c r="AY50" s="98" t="s">
        <v>151</v>
      </c>
      <c r="AZ50" s="73"/>
      <c r="BA50" s="51"/>
      <c r="BB50" s="98" t="s">
        <v>164</v>
      </c>
      <c r="BC50" s="98" t="s">
        <v>165</v>
      </c>
      <c r="BD50" s="73"/>
      <c r="BE50" s="51"/>
      <c r="BF50" s="98" t="s">
        <v>174</v>
      </c>
      <c r="BG50" s="98" t="s">
        <v>172</v>
      </c>
      <c r="BH50" s="73"/>
      <c r="BI50" s="51"/>
      <c r="BJ50" s="98" t="s">
        <v>177</v>
      </c>
      <c r="BK50" s="98" t="s">
        <v>178</v>
      </c>
      <c r="BL50" s="73"/>
      <c r="BM50" s="97"/>
      <c r="BN50" s="98" t="s">
        <v>181</v>
      </c>
      <c r="BO50" s="98" t="s">
        <v>183</v>
      </c>
      <c r="BP50" s="73"/>
      <c r="BQ50" s="95"/>
      <c r="BR50" s="98" t="s">
        <v>191</v>
      </c>
      <c r="BS50" s="98" t="s">
        <v>192</v>
      </c>
      <c r="BT50" s="73"/>
      <c r="BU50" s="97"/>
      <c r="BV50" s="98" t="s">
        <v>194</v>
      </c>
      <c r="BW50" s="98" t="s">
        <v>195</v>
      </c>
      <c r="BX50" s="73"/>
      <c r="BY50" s="97"/>
      <c r="BZ50" s="98" t="s">
        <v>203</v>
      </c>
      <c r="CA50" s="98" t="s">
        <v>204</v>
      </c>
      <c r="CB50" s="73"/>
      <c r="CC50" s="97"/>
      <c r="CD50" s="98" t="s">
        <v>228</v>
      </c>
      <c r="CE50" s="98" t="s">
        <v>229</v>
      </c>
      <c r="CF50" s="73"/>
      <c r="CG50" s="97"/>
      <c r="CH50" s="98" t="s">
        <v>231</v>
      </c>
      <c r="CI50" s="98" t="s">
        <v>275</v>
      </c>
      <c r="CJ50" s="73"/>
      <c r="CK50" s="97"/>
      <c r="CL50" s="98" t="s">
        <v>274</v>
      </c>
      <c r="CM50" s="98" t="s">
        <v>277</v>
      </c>
      <c r="CN50" s="73"/>
      <c r="CO50" s="97"/>
      <c r="CR50" s="73"/>
      <c r="CS50" s="97"/>
      <c r="CU50"/>
      <c r="CV50"/>
      <c r="CW50"/>
    </row>
    <row r="51" spans="1:101" s="94" customFormat="1" x14ac:dyDescent="0.3">
      <c r="A51" s="73"/>
      <c r="B51" s="76"/>
      <c r="C51" s="76"/>
      <c r="D51" s="77"/>
      <c r="E51" s="51"/>
      <c r="F51" s="98"/>
      <c r="G51" s="98"/>
      <c r="H51" s="73"/>
      <c r="I51" s="51"/>
      <c r="L51" s="73"/>
      <c r="M51" s="51"/>
      <c r="N51" s="98"/>
      <c r="O51" s="98"/>
      <c r="P51" s="73"/>
      <c r="Q51" s="51"/>
      <c r="R51" s="98" t="s">
        <v>101</v>
      </c>
      <c r="S51" s="98" t="s">
        <v>100</v>
      </c>
      <c r="T51" s="73"/>
      <c r="U51" s="51"/>
      <c r="V51" s="98" t="s">
        <v>105</v>
      </c>
      <c r="W51" s="98" t="s">
        <v>106</v>
      </c>
      <c r="X51" s="73"/>
      <c r="Y51" s="51"/>
      <c r="Z51" s="98" t="s">
        <v>119</v>
      </c>
      <c r="AA51" s="98" t="s">
        <v>120</v>
      </c>
      <c r="AB51" s="73"/>
      <c r="AC51" s="51"/>
      <c r="AD51" s="98" t="s">
        <v>116</v>
      </c>
      <c r="AE51" s="98" t="s">
        <v>117</v>
      </c>
      <c r="AF51" s="73"/>
      <c r="AG51" s="51"/>
      <c r="AH51" s="98" t="s">
        <v>122</v>
      </c>
      <c r="AI51" s="98" t="s">
        <v>127</v>
      </c>
      <c r="AJ51" s="73"/>
      <c r="AK51" s="51"/>
      <c r="AL51" s="98" t="s">
        <v>129</v>
      </c>
      <c r="AM51" s="98" t="s">
        <v>130</v>
      </c>
      <c r="AN51" s="73"/>
      <c r="AO51" s="51"/>
      <c r="AP51" s="98" t="s">
        <v>132</v>
      </c>
      <c r="AQ51" s="98" t="s">
        <v>136</v>
      </c>
      <c r="AR51" s="73"/>
      <c r="AS51" s="51"/>
      <c r="AT51" s="98" t="s">
        <v>142</v>
      </c>
      <c r="AU51" s="98" t="s">
        <v>143</v>
      </c>
      <c r="AV51" s="73"/>
      <c r="AW51" s="51"/>
      <c r="AX51" s="98" t="s">
        <v>155</v>
      </c>
      <c r="AY51" s="98" t="s">
        <v>154</v>
      </c>
      <c r="AZ51" s="73"/>
      <c r="BA51" s="51"/>
      <c r="BB51" s="98" t="s">
        <v>169</v>
      </c>
      <c r="BC51" s="98" t="s">
        <v>171</v>
      </c>
      <c r="BD51" s="73"/>
      <c r="BE51" s="51"/>
      <c r="BF51" s="98" t="s">
        <v>157</v>
      </c>
      <c r="BG51" s="98" t="s">
        <v>158</v>
      </c>
      <c r="BH51" s="73"/>
      <c r="BI51" s="51"/>
      <c r="BJ51" s="98" t="s">
        <v>153</v>
      </c>
      <c r="BK51" s="98" t="s">
        <v>175</v>
      </c>
      <c r="BL51" s="73"/>
      <c r="BM51" s="97"/>
      <c r="BN51" s="98" t="s">
        <v>182</v>
      </c>
      <c r="BO51" s="98" t="s">
        <v>185</v>
      </c>
      <c r="BP51" s="73"/>
      <c r="BQ51" s="95"/>
      <c r="BR51" s="98" t="s">
        <v>187</v>
      </c>
      <c r="BS51" s="98" t="s">
        <v>188</v>
      </c>
      <c r="BT51" s="73"/>
      <c r="BU51" s="97"/>
      <c r="BV51" s="98" t="s">
        <v>197</v>
      </c>
      <c r="BW51" s="98" t="s">
        <v>199</v>
      </c>
      <c r="BX51" s="73"/>
      <c r="BY51" s="97"/>
      <c r="BZ51" s="98" t="s">
        <v>206</v>
      </c>
      <c r="CA51" s="98" t="s">
        <v>207</v>
      </c>
      <c r="CB51" s="73"/>
      <c r="CC51" s="97"/>
      <c r="CD51" s="98" t="s">
        <v>198</v>
      </c>
      <c r="CE51" s="98" t="s">
        <v>201</v>
      </c>
      <c r="CF51" s="73"/>
      <c r="CG51" s="97"/>
      <c r="CH51" s="98" t="s">
        <v>278</v>
      </c>
      <c r="CI51" s="98" t="s">
        <v>279</v>
      </c>
      <c r="CJ51" s="73"/>
      <c r="CK51" s="97"/>
      <c r="CL51" s="98" t="s">
        <v>282</v>
      </c>
      <c r="CM51" s="98" t="s">
        <v>283</v>
      </c>
      <c r="CN51" s="73"/>
      <c r="CO51" s="97"/>
      <c r="CR51" s="73"/>
      <c r="CS51" s="97"/>
      <c r="CU51" s="76"/>
      <c r="CV51" s="110"/>
      <c r="CW51" s="77"/>
    </row>
    <row r="52" spans="1:101" s="94" customFormat="1" x14ac:dyDescent="0.3">
      <c r="A52" s="73"/>
      <c r="B52" s="73"/>
      <c r="C52" s="73"/>
      <c r="D52" s="73"/>
      <c r="E52" s="51"/>
      <c r="F52" s="98"/>
      <c r="G52" s="98"/>
      <c r="H52" s="73"/>
      <c r="I52" s="51"/>
      <c r="J52" s="73"/>
      <c r="K52" s="73"/>
      <c r="L52" s="73"/>
      <c r="M52" s="51"/>
      <c r="N52" s="98"/>
      <c r="O52" s="98"/>
      <c r="P52" s="73"/>
      <c r="Q52" s="51"/>
      <c r="R52" s="98"/>
      <c r="S52" s="98"/>
      <c r="T52" s="73"/>
      <c r="U52" s="51"/>
      <c r="V52" s="73"/>
      <c r="W52" s="73"/>
      <c r="X52" s="73"/>
      <c r="Y52" s="51"/>
      <c r="Z52" s="73"/>
      <c r="AA52" s="73"/>
      <c r="AB52" s="73"/>
      <c r="AC52" s="51"/>
      <c r="AD52" s="73"/>
      <c r="AE52" s="73"/>
      <c r="AF52" s="73"/>
      <c r="AG52" s="51"/>
      <c r="AH52" s="73"/>
      <c r="AI52" s="73"/>
      <c r="AJ52" s="73"/>
      <c r="AK52" s="51"/>
      <c r="AL52" s="73"/>
      <c r="AM52" s="73"/>
      <c r="AN52" s="73"/>
      <c r="AO52" s="51"/>
      <c r="AP52" s="73"/>
      <c r="AQ52" s="73"/>
      <c r="AR52" s="73"/>
      <c r="AS52" s="51"/>
      <c r="AT52" s="98" t="s">
        <v>149</v>
      </c>
      <c r="AU52" s="98" t="s">
        <v>148</v>
      </c>
      <c r="AV52" s="73"/>
      <c r="AW52" s="51"/>
      <c r="AX52" s="98" t="s">
        <v>159</v>
      </c>
      <c r="AY52" s="98" t="s">
        <v>160</v>
      </c>
      <c r="AZ52" s="73"/>
      <c r="BA52" s="51"/>
      <c r="BB52" s="98" t="s">
        <v>167</v>
      </c>
      <c r="BC52" s="98" t="s">
        <v>168</v>
      </c>
      <c r="BD52" s="73"/>
      <c r="BE52" s="51"/>
      <c r="BG52" s="73"/>
      <c r="BH52" s="73"/>
      <c r="BI52" s="51"/>
      <c r="BJ52" s="73"/>
      <c r="BK52" s="73"/>
      <c r="BL52" s="73"/>
      <c r="BM52" s="97"/>
      <c r="BN52" s="73"/>
      <c r="BO52" s="73"/>
      <c r="BQ52" s="95"/>
      <c r="BR52" s="73"/>
      <c r="BS52" s="73"/>
      <c r="BT52" s="73"/>
      <c r="BU52" s="97"/>
      <c r="BV52" s="73"/>
      <c r="BW52" s="73"/>
      <c r="BX52" s="73"/>
      <c r="BY52" s="97"/>
      <c r="BZ52" s="73"/>
      <c r="CA52" s="73"/>
      <c r="CB52" s="73"/>
      <c r="CC52" s="97"/>
      <c r="CD52" s="73"/>
      <c r="CE52" s="73"/>
      <c r="CF52" s="73"/>
      <c r="CG52" s="97"/>
      <c r="CH52" s="73"/>
      <c r="CI52" s="73"/>
      <c r="CJ52" s="73"/>
      <c r="CK52" s="97"/>
      <c r="CL52" s="73"/>
      <c r="CM52" s="73"/>
      <c r="CN52" s="73"/>
      <c r="CO52" s="97"/>
      <c r="CR52" s="73"/>
      <c r="CS52" s="97"/>
      <c r="CU52" s="76"/>
      <c r="CV52" s="110"/>
      <c r="CW52" s="77"/>
    </row>
    <row r="53" spans="1:101" s="94" customFormat="1" x14ac:dyDescent="0.3">
      <c r="A53" s="73"/>
      <c r="B53" s="73"/>
      <c r="C53" s="73"/>
      <c r="D53" s="73"/>
      <c r="E53" s="51"/>
      <c r="F53" s="73"/>
      <c r="G53" s="73"/>
      <c r="H53" s="73"/>
      <c r="I53" s="51"/>
      <c r="J53" s="73"/>
      <c r="K53" s="73"/>
      <c r="L53" s="73"/>
      <c r="M53" s="51"/>
      <c r="N53" s="73"/>
      <c r="O53" s="73"/>
      <c r="P53" s="73"/>
      <c r="Q53" s="51"/>
      <c r="R53" s="73"/>
      <c r="S53" s="73"/>
      <c r="T53" s="73"/>
      <c r="U53" s="51"/>
      <c r="V53" s="73"/>
      <c r="W53" s="73"/>
      <c r="X53" s="73"/>
      <c r="Y53" s="51"/>
      <c r="Z53" s="73"/>
      <c r="AA53" s="73"/>
      <c r="AB53" s="73"/>
      <c r="AC53" s="51"/>
      <c r="AD53" s="73"/>
      <c r="AE53" s="73"/>
      <c r="AF53" s="73"/>
      <c r="AG53" s="51"/>
      <c r="AH53" s="73"/>
      <c r="AI53" s="73"/>
      <c r="AJ53" s="73"/>
      <c r="AK53" s="51"/>
      <c r="AL53" s="73"/>
      <c r="AM53" s="73"/>
      <c r="AN53" s="73"/>
      <c r="AO53" s="51"/>
      <c r="AP53" s="73"/>
      <c r="AQ53" s="73"/>
      <c r="AR53" s="73"/>
      <c r="AS53" s="51"/>
      <c r="AT53" s="73"/>
      <c r="AU53" s="73"/>
      <c r="AV53" s="73"/>
      <c r="AW53" s="51"/>
      <c r="AX53" s="73"/>
      <c r="AY53" s="73"/>
      <c r="AZ53" s="73"/>
      <c r="BA53" s="51"/>
      <c r="BB53" s="98" t="s">
        <v>138</v>
      </c>
      <c r="BC53" s="98" t="s">
        <v>162</v>
      </c>
      <c r="BD53" s="73"/>
      <c r="BE53" s="51"/>
      <c r="BF53" s="73"/>
      <c r="BG53" s="73"/>
      <c r="BH53" s="73"/>
      <c r="BI53" s="51"/>
      <c r="BJ53" s="73"/>
      <c r="BK53" s="73"/>
      <c r="BL53" s="73"/>
      <c r="BM53" s="97"/>
      <c r="BQ53" s="95"/>
      <c r="BS53" s="73"/>
      <c r="BT53" s="73"/>
      <c r="BU53" s="97"/>
      <c r="BV53" s="73"/>
      <c r="BW53" s="73"/>
      <c r="BX53" s="73"/>
      <c r="BY53" s="97"/>
      <c r="BZ53" s="73"/>
      <c r="CA53" s="73"/>
      <c r="CB53" s="73"/>
      <c r="CC53" s="97"/>
      <c r="CD53" s="73"/>
      <c r="CE53" s="73"/>
      <c r="CF53" s="73"/>
      <c r="CG53" s="97"/>
      <c r="CH53" s="73"/>
      <c r="CI53" s="73"/>
      <c r="CJ53" s="73"/>
      <c r="CK53" s="97"/>
      <c r="CL53" s="73"/>
      <c r="CM53" s="73"/>
      <c r="CN53" s="73"/>
      <c r="CO53" s="97"/>
      <c r="CS53" s="97"/>
    </row>
    <row r="54" spans="1:101" s="94" customFormat="1" x14ac:dyDescent="0.3">
      <c r="A54" s="73"/>
      <c r="B54" s="73"/>
      <c r="C54" s="73"/>
      <c r="D54" s="73"/>
      <c r="E54" s="51"/>
      <c r="F54" s="73"/>
      <c r="G54" s="73"/>
      <c r="H54" s="73"/>
      <c r="I54" s="51"/>
      <c r="J54" s="73"/>
      <c r="K54" s="73"/>
      <c r="L54" s="73"/>
      <c r="M54" s="51"/>
      <c r="N54" s="73"/>
      <c r="O54" s="73"/>
      <c r="P54" s="73"/>
      <c r="Q54" s="51"/>
      <c r="R54" s="73"/>
      <c r="S54" s="73"/>
      <c r="T54" s="73"/>
      <c r="U54" s="51"/>
      <c r="V54" s="73"/>
      <c r="W54" s="73"/>
      <c r="X54" s="73"/>
      <c r="Y54" s="51"/>
      <c r="AA54" s="73"/>
      <c r="AB54" s="73"/>
      <c r="AC54" s="51"/>
      <c r="AD54" s="73"/>
      <c r="AE54" s="73"/>
      <c r="AF54" s="73"/>
      <c r="AG54" s="51"/>
      <c r="AH54" s="73"/>
      <c r="AI54" s="73"/>
      <c r="AJ54" s="73"/>
      <c r="AK54" s="51"/>
      <c r="AL54" s="73"/>
      <c r="AM54" s="73"/>
      <c r="AN54" s="73"/>
      <c r="AO54" s="51"/>
      <c r="AP54" s="73"/>
      <c r="AQ54" s="73"/>
      <c r="AR54" s="73"/>
      <c r="AS54" s="51"/>
      <c r="AT54" s="73"/>
      <c r="AU54" s="73"/>
      <c r="AV54" s="73"/>
      <c r="AW54" s="51"/>
      <c r="AX54" s="73"/>
      <c r="AY54" s="73"/>
      <c r="AZ54" s="73"/>
      <c r="BA54" s="51"/>
      <c r="BB54" s="73"/>
      <c r="BC54" s="73"/>
      <c r="BD54" s="73"/>
      <c r="BE54" s="51"/>
      <c r="BF54" s="73"/>
      <c r="BG54" s="73"/>
      <c r="BH54" s="73"/>
      <c r="BI54" s="51"/>
      <c r="BJ54" s="96"/>
      <c r="BK54" s="73"/>
      <c r="BL54" s="73"/>
      <c r="BM54" s="97"/>
      <c r="BQ54" s="95"/>
      <c r="BU54" s="95"/>
      <c r="BY54" s="95"/>
      <c r="CC54" s="95"/>
      <c r="CG54" s="95"/>
      <c r="CK54" s="95"/>
      <c r="CO54" s="95"/>
      <c r="CS54" s="95"/>
    </row>
    <row r="55" spans="1:101" s="94" customFormat="1" x14ac:dyDescent="0.3">
      <c r="A55" s="73"/>
      <c r="B55" s="73"/>
      <c r="C55" s="73"/>
      <c r="D55" s="73"/>
      <c r="E55" s="51"/>
      <c r="F55" s="73"/>
      <c r="G55" s="73"/>
      <c r="H55" s="73"/>
      <c r="I55" s="51"/>
      <c r="J55" s="73"/>
      <c r="K55" s="73"/>
      <c r="L55" s="73"/>
      <c r="M55" s="51"/>
      <c r="N55" s="73"/>
      <c r="O55" s="73"/>
      <c r="P55" s="73"/>
      <c r="Q55" s="51"/>
      <c r="R55" s="73"/>
      <c r="S55" s="73"/>
      <c r="T55" s="73"/>
      <c r="U55" s="51"/>
      <c r="V55" s="73"/>
      <c r="W55" s="73"/>
      <c r="X55" s="73"/>
      <c r="Y55" s="51"/>
      <c r="Z55" s="73"/>
      <c r="AA55" s="73"/>
      <c r="AB55" s="73"/>
      <c r="AC55" s="51"/>
      <c r="AD55" s="73"/>
      <c r="AE55" s="73"/>
      <c r="AF55" s="73"/>
      <c r="AG55" s="51"/>
      <c r="AH55" s="73"/>
      <c r="AI55" s="73"/>
      <c r="AJ55" s="73"/>
      <c r="AK55" s="51"/>
      <c r="AL55" s="73"/>
      <c r="AM55" s="73"/>
      <c r="AN55" s="73"/>
      <c r="AO55" s="51"/>
      <c r="AP55" s="73"/>
      <c r="AQ55" s="73"/>
      <c r="AR55" s="73"/>
      <c r="AS55" s="51"/>
      <c r="AT55" s="73"/>
      <c r="AU55" s="73"/>
      <c r="AV55" s="73"/>
      <c r="AW55" s="51"/>
      <c r="AX55" s="73"/>
      <c r="AY55" s="73"/>
      <c r="AZ55" s="73"/>
      <c r="BA55" s="51"/>
      <c r="BB55" s="113"/>
      <c r="BC55" s="113"/>
      <c r="BD55" s="114"/>
      <c r="BE55" s="51"/>
      <c r="BF55" s="73"/>
      <c r="BG55" s="73"/>
      <c r="BH55" s="73"/>
      <c r="BI55" s="51"/>
      <c r="BJ55" s="73"/>
      <c r="BK55" s="73"/>
      <c r="BL55" s="73"/>
      <c r="BM55" s="97"/>
      <c r="BQ55" s="95"/>
      <c r="BU55" s="95"/>
      <c r="BY55" s="95"/>
      <c r="CC55" s="95"/>
      <c r="CG55" s="95"/>
      <c r="CK55" s="95"/>
      <c r="CO55" s="95"/>
      <c r="CS55" s="95"/>
    </row>
    <row r="56" spans="1:101" s="94" customFormat="1" x14ac:dyDescent="0.3">
      <c r="A56" s="73"/>
      <c r="B56" s="73"/>
      <c r="C56" s="73"/>
      <c r="D56" s="73"/>
      <c r="E56" s="51"/>
      <c r="F56" s="73"/>
      <c r="G56" s="73"/>
      <c r="H56" s="73"/>
      <c r="I56" s="51"/>
      <c r="J56" s="73"/>
      <c r="K56" s="73"/>
      <c r="L56" s="73"/>
      <c r="M56" s="51"/>
      <c r="N56" s="73"/>
      <c r="O56" s="73"/>
      <c r="P56" s="73"/>
      <c r="Q56" s="51"/>
      <c r="R56" s="73"/>
      <c r="S56" s="73"/>
      <c r="T56" s="73"/>
      <c r="U56" s="51"/>
      <c r="V56" s="73"/>
      <c r="W56" s="73"/>
      <c r="X56" s="73"/>
      <c r="Y56" s="51"/>
      <c r="Z56" s="73"/>
      <c r="AA56" s="73"/>
      <c r="AB56" s="73"/>
      <c r="AC56" s="51"/>
      <c r="AD56" s="73"/>
      <c r="AE56" s="73"/>
      <c r="AF56" s="73"/>
      <c r="AG56" s="51"/>
      <c r="AH56" s="73"/>
      <c r="AI56" s="73"/>
      <c r="AJ56" s="73"/>
      <c r="AK56" s="51"/>
      <c r="AL56" s="73"/>
      <c r="AM56" s="73"/>
      <c r="AN56" s="73"/>
      <c r="AO56" s="51"/>
      <c r="AP56" s="73"/>
      <c r="AQ56" s="73"/>
      <c r="AR56" s="73"/>
      <c r="AS56" s="51"/>
      <c r="AT56" s="73"/>
      <c r="AU56" s="73"/>
      <c r="AV56" s="73"/>
      <c r="AW56" s="51"/>
      <c r="AX56" s="73"/>
      <c r="AY56" s="73"/>
      <c r="AZ56" s="73"/>
      <c r="BA56" s="51"/>
      <c r="BB56" s="73"/>
      <c r="BC56" s="73"/>
      <c r="BD56" s="73"/>
      <c r="BE56" s="51"/>
      <c r="BF56" s="73"/>
      <c r="BG56" s="73"/>
      <c r="BH56" s="73"/>
      <c r="BI56" s="51"/>
      <c r="BJ56" s="73"/>
      <c r="BK56" s="73"/>
      <c r="BL56" s="73"/>
      <c r="BM56" s="97"/>
      <c r="BQ56" s="95"/>
      <c r="BU56" s="95"/>
      <c r="BY56" s="95"/>
      <c r="CC56" s="95"/>
      <c r="CG56" s="95"/>
      <c r="CK56" s="95"/>
      <c r="CO56" s="95"/>
      <c r="CS56" s="95"/>
    </row>
    <row r="57" spans="1:101" s="94" customFormat="1" x14ac:dyDescent="0.3">
      <c r="A57" s="73"/>
      <c r="B57" s="108" t="s">
        <v>55</v>
      </c>
      <c r="C57" s="109">
        <f t="shared" ref="C57:AQ57" si="18">AVERAGE(C3:C8)</f>
        <v>98.333333333333329</v>
      </c>
      <c r="D57" s="73"/>
      <c r="E57" s="51"/>
      <c r="F57" s="108" t="s">
        <v>55</v>
      </c>
      <c r="G57" s="109">
        <f t="shared" si="18"/>
        <v>87.5</v>
      </c>
      <c r="H57" s="73"/>
      <c r="I57" s="51"/>
      <c r="J57" s="108" t="s">
        <v>55</v>
      </c>
      <c r="K57" s="109">
        <f t="shared" si="18"/>
        <v>91.833333333333329</v>
      </c>
      <c r="L57" s="73"/>
      <c r="M57" s="51"/>
      <c r="N57" s="108" t="s">
        <v>55</v>
      </c>
      <c r="O57" s="109">
        <f t="shared" si="18"/>
        <v>93.333333333333329</v>
      </c>
      <c r="P57" s="73"/>
      <c r="Q57" s="51"/>
      <c r="R57" s="108" t="s">
        <v>55</v>
      </c>
      <c r="S57" s="109">
        <f t="shared" si="18"/>
        <v>84.833333333333329</v>
      </c>
      <c r="T57" s="73"/>
      <c r="U57" s="51"/>
      <c r="V57" s="108" t="s">
        <v>55</v>
      </c>
      <c r="W57" s="109">
        <f t="shared" si="18"/>
        <v>104</v>
      </c>
      <c r="X57" s="73"/>
      <c r="Y57" s="51"/>
      <c r="Z57" s="108" t="s">
        <v>55</v>
      </c>
      <c r="AA57" s="109">
        <f t="shared" si="18"/>
        <v>81.166666666666671</v>
      </c>
      <c r="AB57" s="73"/>
      <c r="AC57" s="51"/>
      <c r="AD57" s="108" t="s">
        <v>55</v>
      </c>
      <c r="AE57" s="109">
        <f t="shared" si="18"/>
        <v>97.333333333333329</v>
      </c>
      <c r="AF57" s="73"/>
      <c r="AG57" s="51"/>
      <c r="AH57" s="108" t="s">
        <v>55</v>
      </c>
      <c r="AI57" s="109">
        <f t="shared" si="18"/>
        <v>89.166666666666671</v>
      </c>
      <c r="AJ57" s="73"/>
      <c r="AK57" s="51"/>
      <c r="AL57" s="108" t="s">
        <v>55</v>
      </c>
      <c r="AM57" s="109">
        <f t="shared" si="18"/>
        <v>89.5</v>
      </c>
      <c r="AN57" s="73"/>
      <c r="AO57" s="51"/>
      <c r="AP57" s="108" t="s">
        <v>55</v>
      </c>
      <c r="AQ57" s="109">
        <f t="shared" si="18"/>
        <v>99.833333333333329</v>
      </c>
      <c r="AR57" s="73"/>
      <c r="AS57" s="51"/>
      <c r="AT57" s="108" t="s">
        <v>55</v>
      </c>
      <c r="AU57" s="109">
        <f t="shared" ref="AU57" si="19">AVERAGE(AU3:AU8)</f>
        <v>103.6</v>
      </c>
      <c r="AV57" s="73"/>
      <c r="AW57" s="97"/>
      <c r="AX57" s="108" t="s">
        <v>55</v>
      </c>
      <c r="AY57" s="109">
        <f t="shared" ref="AY57" si="20">AVERAGE(AY3:AY8)</f>
        <v>106.66666666666667</v>
      </c>
      <c r="AZ57" s="73"/>
      <c r="BA57" s="97"/>
      <c r="BB57" s="108" t="s">
        <v>55</v>
      </c>
      <c r="BC57" s="109">
        <f>AVERAGE(BC3:BC8)</f>
        <v>101</v>
      </c>
      <c r="BD57" s="73"/>
      <c r="BE57" s="97"/>
      <c r="BF57" s="108" t="s">
        <v>55</v>
      </c>
      <c r="BG57" s="109">
        <f t="shared" ref="BG57" si="21">AVERAGE(BG3:BG8)</f>
        <v>111.5</v>
      </c>
      <c r="BH57" s="73"/>
      <c r="BI57" s="97"/>
      <c r="BJ57" s="108" t="s">
        <v>55</v>
      </c>
      <c r="BK57" s="109">
        <f t="shared" ref="BK57" si="22">AVERAGE(BK3:BK8)</f>
        <v>109.83333333333333</v>
      </c>
      <c r="BL57" s="73"/>
      <c r="BM57" s="97"/>
      <c r="BN57" s="108" t="s">
        <v>55</v>
      </c>
      <c r="BO57" s="109">
        <f>AVERAGE(BO3:BO8)</f>
        <v>110.66666666666667</v>
      </c>
      <c r="BQ57" s="95"/>
      <c r="BR57" s="108" t="s">
        <v>55</v>
      </c>
      <c r="BS57" s="109">
        <f>AVERAGE(BS3:BS8)</f>
        <v>90.666666666666671</v>
      </c>
      <c r="BU57" s="95"/>
      <c r="BV57" s="108" t="s">
        <v>55</v>
      </c>
      <c r="BW57" s="109">
        <f>AVERAGE(BW3:BW8)</f>
        <v>116</v>
      </c>
      <c r="BY57" s="95"/>
      <c r="BZ57" s="108" t="s">
        <v>55</v>
      </c>
      <c r="CA57" s="109">
        <f>AVERAGE(CA3:CA8)</f>
        <v>121.66666666666667</v>
      </c>
      <c r="CC57" s="95"/>
      <c r="CD57" s="108" t="s">
        <v>55</v>
      </c>
      <c r="CE57" s="109">
        <f>AVERAGE(CE3:CE8)</f>
        <v>110.5</v>
      </c>
      <c r="CG57" s="95"/>
      <c r="CH57" s="108" t="s">
        <v>55</v>
      </c>
      <c r="CI57" s="109">
        <f>AVERAGE(CI3:CI8)</f>
        <v>110.16666666666667</v>
      </c>
      <c r="CK57" s="95"/>
      <c r="CL57" s="108" t="s">
        <v>55</v>
      </c>
      <c r="CM57" s="109">
        <f>AVERAGE(CM3:CM8)</f>
        <v>127.5</v>
      </c>
      <c r="CO57" s="95"/>
      <c r="CS57" s="95"/>
    </row>
    <row r="58" spans="1:101" s="94" customFormat="1" x14ac:dyDescent="0.3">
      <c r="A58" s="73"/>
      <c r="B58" s="108" t="s">
        <v>56</v>
      </c>
      <c r="C58" s="109">
        <f t="shared" ref="C58:AQ58" si="23">AVERAGE(C11:C18)</f>
        <v>96.125</v>
      </c>
      <c r="D58" s="73"/>
      <c r="E58" s="51"/>
      <c r="F58" s="108" t="s">
        <v>56</v>
      </c>
      <c r="G58" s="109">
        <f t="shared" si="23"/>
        <v>98.625</v>
      </c>
      <c r="H58" s="73"/>
      <c r="I58" s="51"/>
      <c r="J58" s="108" t="s">
        <v>56</v>
      </c>
      <c r="K58" s="109">
        <f t="shared" si="23"/>
        <v>95.125</v>
      </c>
      <c r="L58" s="73"/>
      <c r="M58" s="51"/>
      <c r="N58" s="108" t="s">
        <v>56</v>
      </c>
      <c r="O58" s="109">
        <f t="shared" si="23"/>
        <v>92.875</v>
      </c>
      <c r="P58" s="73"/>
      <c r="Q58" s="51"/>
      <c r="R58" s="108" t="s">
        <v>56</v>
      </c>
      <c r="S58" s="109">
        <f t="shared" si="23"/>
        <v>97.625</v>
      </c>
      <c r="T58" s="73"/>
      <c r="U58" s="51"/>
      <c r="V58" s="108" t="s">
        <v>56</v>
      </c>
      <c r="W58" s="109">
        <f t="shared" si="23"/>
        <v>118.875</v>
      </c>
      <c r="X58" s="73"/>
      <c r="Y58" s="51"/>
      <c r="Z58" s="108" t="s">
        <v>56</v>
      </c>
      <c r="AA58" s="109">
        <f t="shared" si="23"/>
        <v>108.125</v>
      </c>
      <c r="AB58" s="73"/>
      <c r="AC58" s="51"/>
      <c r="AD58" s="108" t="s">
        <v>56</v>
      </c>
      <c r="AE58" s="109">
        <f t="shared" si="23"/>
        <v>97.375</v>
      </c>
      <c r="AF58" s="73"/>
      <c r="AG58" s="51"/>
      <c r="AH58" s="108" t="s">
        <v>56</v>
      </c>
      <c r="AI58" s="109">
        <f t="shared" si="23"/>
        <v>96.5</v>
      </c>
      <c r="AJ58" s="73"/>
      <c r="AK58" s="51"/>
      <c r="AL58" s="108" t="s">
        <v>56</v>
      </c>
      <c r="AM58" s="109">
        <f t="shared" si="23"/>
        <v>124.625</v>
      </c>
      <c r="AN58" s="73"/>
      <c r="AO58" s="51"/>
      <c r="AP58" s="108" t="s">
        <v>56</v>
      </c>
      <c r="AQ58" s="109">
        <f t="shared" si="23"/>
        <v>126.25</v>
      </c>
      <c r="AR58" s="73"/>
      <c r="AS58" s="51"/>
      <c r="AT58" s="108" t="s">
        <v>56</v>
      </c>
      <c r="AU58" s="109">
        <f t="shared" ref="AU58" si="24">AVERAGE(AU11:AU18)</f>
        <v>105.5</v>
      </c>
      <c r="AV58" s="73"/>
      <c r="AW58" s="97"/>
      <c r="AX58" s="108" t="s">
        <v>56</v>
      </c>
      <c r="AY58" s="109">
        <f t="shared" ref="AY58" si="25">AVERAGE(AY11:AY18)</f>
        <v>106.42857142857143</v>
      </c>
      <c r="AZ58" s="73"/>
      <c r="BA58" s="97"/>
      <c r="BB58" s="108" t="s">
        <v>56</v>
      </c>
      <c r="BC58" s="109">
        <f t="shared" ref="BC58" si="26">AVERAGE(BC11:BC18)</f>
        <v>108.57142857142857</v>
      </c>
      <c r="BD58" s="73"/>
      <c r="BE58" s="97"/>
      <c r="BF58" s="108" t="s">
        <v>56</v>
      </c>
      <c r="BG58" s="109">
        <f t="shared" ref="BG58" si="27">AVERAGE(BG11:BG18)</f>
        <v>117</v>
      </c>
      <c r="BH58" s="73"/>
      <c r="BI58" s="97"/>
      <c r="BJ58" s="108" t="s">
        <v>56</v>
      </c>
      <c r="BK58" s="109">
        <f t="shared" ref="BK58" si="28">AVERAGE(BK11:BK18)</f>
        <v>119.125</v>
      </c>
      <c r="BL58" s="73"/>
      <c r="BM58" s="97"/>
      <c r="BN58" s="108" t="s">
        <v>56</v>
      </c>
      <c r="BO58" s="109">
        <f>AVERAGE(BO11:BO18)</f>
        <v>111.625</v>
      </c>
      <c r="BQ58" s="95"/>
      <c r="BR58" s="108" t="s">
        <v>56</v>
      </c>
      <c r="BS58" s="109">
        <f>AVERAGE(BS11:BS18)</f>
        <v>124.375</v>
      </c>
      <c r="BU58" s="95"/>
      <c r="BV58" s="108" t="s">
        <v>56</v>
      </c>
      <c r="BW58" s="109">
        <f>AVERAGE(BW11:BW18)</f>
        <v>123.875</v>
      </c>
      <c r="BY58" s="95"/>
      <c r="BZ58" s="108" t="s">
        <v>56</v>
      </c>
      <c r="CA58" s="109">
        <f>AVERAGE(CA11:CA18)</f>
        <v>127.25</v>
      </c>
      <c r="CC58" s="95"/>
      <c r="CD58" s="108" t="s">
        <v>56</v>
      </c>
      <c r="CE58" s="109">
        <f>AVERAGE(CE11:CE18)</f>
        <v>126.75</v>
      </c>
      <c r="CG58" s="95"/>
      <c r="CH58" s="108" t="s">
        <v>56</v>
      </c>
      <c r="CI58" s="109">
        <f>AVERAGE(CI11:CI18)</f>
        <v>119.5</v>
      </c>
      <c r="CK58" s="95"/>
      <c r="CL58" s="108" t="s">
        <v>56</v>
      </c>
      <c r="CM58" s="109">
        <f>AVERAGE(CM11:CM18)</f>
        <v>127.125</v>
      </c>
      <c r="CO58" s="95"/>
      <c r="CS58" s="95"/>
    </row>
    <row r="59" spans="1:101" s="94" customFormat="1" x14ac:dyDescent="0.3">
      <c r="A59" s="73"/>
      <c r="B59" s="108" t="s">
        <v>57</v>
      </c>
      <c r="C59" s="109">
        <f t="shared" ref="C59:AQ59" si="29">AVERAGE(C24:C29)</f>
        <v>103.16666666666667</v>
      </c>
      <c r="D59" s="73"/>
      <c r="E59" s="51"/>
      <c r="F59" s="108" t="s">
        <v>57</v>
      </c>
      <c r="G59" s="109">
        <f t="shared" si="29"/>
        <v>90.833333333333329</v>
      </c>
      <c r="H59" s="73"/>
      <c r="I59" s="51"/>
      <c r="J59" s="108" t="s">
        <v>57</v>
      </c>
      <c r="K59" s="109">
        <f t="shared" si="29"/>
        <v>110.5</v>
      </c>
      <c r="L59" s="73"/>
      <c r="M59" s="51"/>
      <c r="N59" s="108" t="s">
        <v>57</v>
      </c>
      <c r="O59" s="109">
        <f t="shared" si="29"/>
        <v>91.666666666666671</v>
      </c>
      <c r="P59" s="73"/>
      <c r="Q59" s="51"/>
      <c r="R59" s="108" t="s">
        <v>57</v>
      </c>
      <c r="S59" s="109">
        <f t="shared" si="29"/>
        <v>83.833333333333329</v>
      </c>
      <c r="T59" s="73"/>
      <c r="U59" s="51"/>
      <c r="V59" s="108" t="s">
        <v>57</v>
      </c>
      <c r="W59" s="109">
        <f t="shared" si="29"/>
        <v>102.66666666666667</v>
      </c>
      <c r="X59" s="73"/>
      <c r="Y59" s="51"/>
      <c r="Z59" s="108" t="s">
        <v>57</v>
      </c>
      <c r="AA59" s="109">
        <f t="shared" si="29"/>
        <v>99.833333333333329</v>
      </c>
      <c r="AB59" s="73"/>
      <c r="AC59" s="51"/>
      <c r="AD59" s="108" t="s">
        <v>57</v>
      </c>
      <c r="AE59" s="109">
        <f t="shared" si="29"/>
        <v>96.833333333333329</v>
      </c>
      <c r="AF59" s="73"/>
      <c r="AG59" s="51"/>
      <c r="AH59" s="108" t="s">
        <v>57</v>
      </c>
      <c r="AI59" s="109">
        <f t="shared" si="29"/>
        <v>100.16666666666667</v>
      </c>
      <c r="AJ59" s="73"/>
      <c r="AK59" s="51"/>
      <c r="AL59" s="108" t="s">
        <v>57</v>
      </c>
      <c r="AM59" s="109">
        <f t="shared" si="29"/>
        <v>101.5</v>
      </c>
      <c r="AN59" s="73"/>
      <c r="AO59" s="51"/>
      <c r="AP59" s="108" t="s">
        <v>57</v>
      </c>
      <c r="AQ59" s="109">
        <f t="shared" si="29"/>
        <v>99</v>
      </c>
      <c r="AR59" s="73"/>
      <c r="AS59" s="51"/>
      <c r="AT59" s="108" t="s">
        <v>57</v>
      </c>
      <c r="AU59" s="109">
        <f t="shared" ref="AU59" si="30">AVERAGE(AU24:AU29)</f>
        <v>84.5</v>
      </c>
      <c r="AV59" s="73"/>
      <c r="AW59" s="97"/>
      <c r="AX59" s="108" t="s">
        <v>57</v>
      </c>
      <c r="AY59" s="109">
        <f t="shared" ref="AY59" si="31">AVERAGE(AY24:AY29)</f>
        <v>98.833333333333329</v>
      </c>
      <c r="AZ59" s="73"/>
      <c r="BA59" s="97"/>
      <c r="BB59" s="108" t="s">
        <v>57</v>
      </c>
      <c r="BC59" s="109">
        <f t="shared" ref="BC59" si="32">AVERAGE(BC24:BC29)</f>
        <v>84</v>
      </c>
      <c r="BD59" s="73"/>
      <c r="BE59" s="97"/>
      <c r="BF59" s="108" t="s">
        <v>57</v>
      </c>
      <c r="BG59" s="109">
        <f t="shared" ref="BG59" si="33">AVERAGE(BG24:BG29)</f>
        <v>97</v>
      </c>
      <c r="BH59" s="73"/>
      <c r="BI59" s="97"/>
      <c r="BJ59" s="108" t="s">
        <v>57</v>
      </c>
      <c r="BK59" s="109">
        <f t="shared" ref="BK59" si="34">AVERAGE(BK24:BK29)</f>
        <v>112.33333333333333</v>
      </c>
      <c r="BL59" s="73"/>
      <c r="BM59" s="97"/>
      <c r="BN59" s="108" t="s">
        <v>57</v>
      </c>
      <c r="BO59" s="109">
        <f>AVERAGE(BO24:BO29)</f>
        <v>99.666666666666671</v>
      </c>
      <c r="BQ59" s="95"/>
      <c r="BR59" s="108" t="s">
        <v>57</v>
      </c>
      <c r="BS59" s="109">
        <f>AVERAGE(BS24:BS29)</f>
        <v>117.33333333333333</v>
      </c>
      <c r="BU59" s="95"/>
      <c r="BV59" s="108" t="s">
        <v>57</v>
      </c>
      <c r="BW59" s="109">
        <f>AVERAGE(BW24:BW29)</f>
        <v>99.666666666666671</v>
      </c>
      <c r="BY59" s="95"/>
      <c r="BZ59" s="108" t="s">
        <v>57</v>
      </c>
      <c r="CA59" s="109">
        <f>AVERAGE(CA24:CA29)</f>
        <v>125.66666666666667</v>
      </c>
      <c r="CC59" s="95"/>
      <c r="CD59" s="108" t="s">
        <v>57</v>
      </c>
      <c r="CE59" s="109">
        <f>AVERAGE(CE24:CE29)</f>
        <v>106.33333333333333</v>
      </c>
      <c r="CG59" s="95"/>
      <c r="CH59" s="108" t="s">
        <v>57</v>
      </c>
      <c r="CI59" s="109">
        <f>AVERAGE(CI24:CI29)</f>
        <v>118</v>
      </c>
      <c r="CK59" s="95"/>
      <c r="CL59" s="108" t="s">
        <v>57</v>
      </c>
      <c r="CM59" s="109">
        <f>AVERAGE(CM24:CM29)</f>
        <v>113.16666666666667</v>
      </c>
      <c r="CO59" s="95"/>
      <c r="CS59" s="95"/>
    </row>
    <row r="60" spans="1:101" s="94" customFormat="1" x14ac:dyDescent="0.3">
      <c r="A60" s="73"/>
      <c r="B60" s="73"/>
      <c r="C60" s="73"/>
      <c r="D60" s="73"/>
      <c r="E60" s="51"/>
      <c r="F60" s="73"/>
      <c r="G60" s="73"/>
      <c r="H60" s="73"/>
      <c r="I60" s="51"/>
      <c r="J60" s="73"/>
      <c r="K60" s="73"/>
      <c r="L60" s="73"/>
      <c r="M60" s="51"/>
      <c r="N60" s="73"/>
      <c r="O60" s="73"/>
      <c r="P60" s="73"/>
      <c r="Q60" s="51"/>
      <c r="R60" s="73"/>
      <c r="S60" s="73"/>
      <c r="T60" s="73"/>
      <c r="U60" s="51"/>
      <c r="V60" s="73"/>
      <c r="W60" s="73"/>
      <c r="X60" s="73"/>
      <c r="Y60" s="51"/>
      <c r="Z60" s="73"/>
      <c r="AA60" s="73"/>
      <c r="AB60" s="73"/>
      <c r="AC60" s="51"/>
      <c r="AD60" s="73"/>
      <c r="AE60" s="73"/>
      <c r="AF60" s="73"/>
      <c r="AG60" s="51"/>
      <c r="AH60" s="73"/>
      <c r="AI60" s="73"/>
      <c r="AJ60" s="73"/>
      <c r="AK60" s="51"/>
      <c r="AL60" s="73"/>
      <c r="AM60" s="73"/>
      <c r="AN60" s="73"/>
      <c r="AO60" s="51"/>
      <c r="AP60" s="73"/>
      <c r="AQ60" s="73"/>
      <c r="AR60" s="73"/>
      <c r="AS60" s="51"/>
      <c r="AT60" s="73"/>
      <c r="AU60" s="73"/>
      <c r="AV60" s="73"/>
      <c r="AW60" s="51"/>
      <c r="AX60" s="73"/>
      <c r="AY60" s="73"/>
      <c r="AZ60" s="73"/>
      <c r="BA60" s="51"/>
      <c r="BB60" s="73"/>
      <c r="BC60" s="73"/>
      <c r="BD60" s="73"/>
      <c r="BE60" s="51"/>
      <c r="BF60" s="73"/>
      <c r="BG60" s="73"/>
      <c r="BH60" s="73"/>
      <c r="BI60" s="51"/>
      <c r="BJ60" s="73"/>
      <c r="BK60" s="73"/>
      <c r="BL60" s="73"/>
      <c r="BM60" s="97"/>
      <c r="BQ60" s="95"/>
      <c r="BU60" s="95"/>
      <c r="BY60" s="95"/>
      <c r="CC60" s="95"/>
      <c r="CG60" s="95"/>
      <c r="CK60" s="95"/>
      <c r="CO60" s="95"/>
      <c r="CS60" s="95"/>
    </row>
    <row r="61" spans="1:101" s="94" customFormat="1" x14ac:dyDescent="0.3">
      <c r="A61" s="73"/>
      <c r="B61" s="73"/>
      <c r="C61" s="73"/>
      <c r="D61" s="73"/>
      <c r="E61" s="51"/>
      <c r="F61" s="73"/>
      <c r="G61" s="73"/>
      <c r="H61" s="73"/>
      <c r="I61" s="51"/>
      <c r="J61" s="73"/>
      <c r="K61" s="73"/>
      <c r="L61" s="73"/>
      <c r="M61" s="51"/>
      <c r="N61" s="73"/>
      <c r="O61" s="73"/>
      <c r="P61" s="73"/>
      <c r="Q61" s="51"/>
      <c r="R61" s="73"/>
      <c r="S61" s="73"/>
      <c r="T61" s="73"/>
      <c r="U61" s="51"/>
      <c r="V61" s="73"/>
      <c r="W61" s="73"/>
      <c r="X61" s="73"/>
      <c r="Y61" s="51"/>
      <c r="Z61" s="73"/>
      <c r="AA61" s="73"/>
      <c r="AB61" s="73"/>
      <c r="AC61" s="51"/>
      <c r="AD61" s="73"/>
      <c r="AE61" s="73"/>
      <c r="AF61" s="73"/>
      <c r="AG61" s="51"/>
      <c r="AH61" s="73"/>
      <c r="AI61" s="73"/>
      <c r="AJ61" s="73"/>
      <c r="AK61" s="51"/>
      <c r="AL61" s="73"/>
      <c r="AM61" s="73"/>
      <c r="AN61" s="73"/>
      <c r="AO61" s="51"/>
      <c r="AP61" s="73"/>
      <c r="AQ61" s="73"/>
      <c r="AR61" s="73"/>
      <c r="AS61" s="51"/>
      <c r="AT61" s="73"/>
      <c r="AU61" s="73"/>
      <c r="AV61" s="73"/>
      <c r="AW61" s="51"/>
      <c r="AX61" s="73"/>
      <c r="AY61" s="73"/>
      <c r="AZ61" s="73"/>
      <c r="BA61" s="51"/>
      <c r="BB61" s="73"/>
      <c r="BC61" s="73"/>
      <c r="BD61" s="73"/>
      <c r="BE61" s="51"/>
      <c r="BF61" s="73"/>
      <c r="BG61" s="73"/>
      <c r="BH61" s="73"/>
      <c r="BI61" s="51"/>
      <c r="BJ61" s="73"/>
      <c r="BK61" s="73"/>
      <c r="BL61" s="73"/>
      <c r="BM61" s="97"/>
      <c r="BQ61" s="95"/>
      <c r="BU61" s="95"/>
      <c r="BY61" s="95"/>
      <c r="CC61" s="95"/>
      <c r="CG61" s="95"/>
      <c r="CK61" s="95"/>
      <c r="CO61" s="95"/>
      <c r="CS61" s="95"/>
    </row>
    <row r="62" spans="1:101" s="94" customFormat="1" x14ac:dyDescent="0.3">
      <c r="A62" s="73"/>
      <c r="B62" s="73"/>
      <c r="C62" s="73"/>
      <c r="D62" s="73"/>
      <c r="E62" s="51"/>
      <c r="F62" s="73"/>
      <c r="G62" s="73"/>
      <c r="H62" s="73"/>
      <c r="I62" s="51"/>
      <c r="J62" s="73"/>
      <c r="K62" s="73"/>
      <c r="L62" s="73"/>
      <c r="M62" s="51"/>
      <c r="N62" s="73"/>
      <c r="O62" s="73"/>
      <c r="P62" s="73"/>
      <c r="Q62" s="51"/>
      <c r="R62" s="73"/>
      <c r="S62" s="73"/>
      <c r="T62" s="73"/>
      <c r="U62" s="51"/>
      <c r="V62" s="73"/>
      <c r="W62" s="73"/>
      <c r="X62" s="73"/>
      <c r="Y62" s="51"/>
      <c r="Z62" s="73"/>
      <c r="AA62" s="73"/>
      <c r="AB62" s="73"/>
      <c r="AC62" s="51"/>
      <c r="AD62" s="73"/>
      <c r="AE62" s="73"/>
      <c r="AF62" s="73"/>
      <c r="AG62" s="51"/>
      <c r="AH62" s="73"/>
      <c r="AI62" s="73"/>
      <c r="AJ62" s="73"/>
      <c r="AK62" s="51"/>
      <c r="AL62" s="73"/>
      <c r="AM62" s="73"/>
      <c r="AN62" s="73"/>
      <c r="AO62" s="51"/>
      <c r="AP62" s="73"/>
      <c r="AQ62" s="73"/>
      <c r="AR62" s="73"/>
      <c r="AS62" s="51"/>
      <c r="AT62" s="73"/>
      <c r="AU62" s="73"/>
      <c r="AV62" s="73"/>
      <c r="AW62" s="51"/>
      <c r="AX62" s="73"/>
      <c r="AY62" s="73"/>
      <c r="AZ62" s="73"/>
      <c r="BA62" s="51"/>
      <c r="BB62" s="73"/>
      <c r="BC62" s="73"/>
      <c r="BD62" s="73"/>
      <c r="BE62" s="51"/>
      <c r="BF62" s="73"/>
      <c r="BG62" s="73"/>
      <c r="BH62" s="73"/>
      <c r="BI62" s="51"/>
      <c r="BJ62" s="73"/>
      <c r="BK62" s="73"/>
      <c r="BL62" s="73"/>
      <c r="BM62" s="97"/>
      <c r="BQ62" s="95"/>
      <c r="BU62" s="95"/>
      <c r="BY62" s="95"/>
      <c r="CC62" s="95"/>
      <c r="CG62" s="95"/>
      <c r="CK62" s="95"/>
      <c r="CO62" s="95"/>
      <c r="CS62" s="95"/>
    </row>
    <row r="63" spans="1:101" s="94" customFormat="1" x14ac:dyDescent="0.3">
      <c r="A63" s="73"/>
      <c r="B63" s="73"/>
      <c r="C63" s="73"/>
      <c r="D63" s="73"/>
      <c r="E63" s="51"/>
      <c r="F63" s="73"/>
      <c r="G63" s="73"/>
      <c r="H63" s="73"/>
      <c r="I63" s="51"/>
      <c r="J63" s="73"/>
      <c r="K63" s="73"/>
      <c r="L63" s="73"/>
      <c r="M63" s="51"/>
      <c r="N63" s="73"/>
      <c r="O63" s="73"/>
      <c r="P63" s="73"/>
      <c r="Q63" s="51"/>
      <c r="R63" s="73"/>
      <c r="S63" s="73"/>
      <c r="T63" s="73"/>
      <c r="U63" s="51"/>
      <c r="V63" s="73"/>
      <c r="W63" s="73"/>
      <c r="X63" s="73"/>
      <c r="Y63" s="51"/>
      <c r="Z63" s="73"/>
      <c r="AA63" s="73"/>
      <c r="AB63" s="73"/>
      <c r="AC63" s="51"/>
      <c r="AD63" s="73"/>
      <c r="AE63" s="73"/>
      <c r="AF63" s="73"/>
      <c r="AG63" s="51"/>
      <c r="AH63" s="73"/>
      <c r="AI63" s="73"/>
      <c r="AJ63" s="73"/>
      <c r="AK63" s="51"/>
      <c r="AL63" s="73"/>
      <c r="AM63" s="73"/>
      <c r="AN63" s="73"/>
      <c r="AO63" s="51"/>
      <c r="AP63" s="73"/>
      <c r="AQ63" s="73"/>
      <c r="AR63" s="73"/>
      <c r="AS63" s="51"/>
      <c r="AT63" s="73"/>
      <c r="AU63" s="73"/>
      <c r="AV63" s="73"/>
      <c r="AW63" s="51"/>
      <c r="AX63" s="73"/>
      <c r="AY63" s="73"/>
      <c r="AZ63" s="73"/>
      <c r="BA63" s="51"/>
      <c r="BB63" s="73"/>
      <c r="BC63" s="73"/>
      <c r="BD63" s="73"/>
      <c r="BE63" s="51"/>
      <c r="BF63" s="73"/>
      <c r="BG63" s="73"/>
      <c r="BH63" s="73"/>
      <c r="BI63" s="51"/>
      <c r="BJ63" s="73"/>
      <c r="BK63" s="73"/>
      <c r="BL63" s="73"/>
      <c r="BM63" s="97"/>
      <c r="BQ63" s="95"/>
      <c r="BU63" s="95"/>
      <c r="BY63" s="95"/>
      <c r="CC63" s="95"/>
      <c r="CG63" s="95"/>
      <c r="CK63" s="95"/>
      <c r="CO63" s="95"/>
      <c r="CS63" s="95"/>
    </row>
    <row r="64" spans="1:101" s="94" customFormat="1" x14ac:dyDescent="0.3">
      <c r="A64" s="73"/>
      <c r="B64" s="73"/>
      <c r="C64" s="73"/>
      <c r="D64" s="73"/>
      <c r="E64" s="51"/>
      <c r="F64" s="73"/>
      <c r="G64" s="73"/>
      <c r="H64" s="73"/>
      <c r="I64" s="51"/>
      <c r="J64" s="73"/>
      <c r="K64" s="73"/>
      <c r="L64" s="73"/>
      <c r="M64" s="51"/>
      <c r="N64" s="73"/>
      <c r="O64" s="73"/>
      <c r="P64" s="73"/>
      <c r="Q64" s="51"/>
      <c r="R64" s="73"/>
      <c r="S64" s="73"/>
      <c r="T64" s="73"/>
      <c r="U64" s="51"/>
      <c r="V64" s="73"/>
      <c r="W64" s="73"/>
      <c r="X64" s="73"/>
      <c r="Y64" s="51"/>
      <c r="Z64" s="73"/>
      <c r="AA64" s="73"/>
      <c r="AB64" s="73"/>
      <c r="AC64" s="51"/>
      <c r="AD64" s="73"/>
      <c r="AE64" s="73"/>
      <c r="AF64" s="73"/>
      <c r="AG64" s="51"/>
      <c r="AH64" s="73"/>
      <c r="AI64" s="73"/>
      <c r="AJ64" s="73"/>
      <c r="AK64" s="51"/>
      <c r="AL64" s="73"/>
      <c r="AM64" s="73"/>
      <c r="AN64" s="73"/>
      <c r="AO64" s="51"/>
      <c r="AP64" s="73"/>
      <c r="AQ64" s="73"/>
      <c r="AR64" s="73"/>
      <c r="AS64" s="51"/>
      <c r="AT64" s="73"/>
      <c r="AU64" s="73"/>
      <c r="AV64" s="73"/>
      <c r="AW64" s="51"/>
      <c r="AX64" s="73"/>
      <c r="AY64" s="73"/>
      <c r="AZ64" s="73"/>
      <c r="BA64" s="51"/>
      <c r="BB64" s="73"/>
      <c r="BC64" s="73"/>
      <c r="BD64" s="73"/>
      <c r="BE64" s="51"/>
      <c r="BF64" s="73"/>
      <c r="BG64" s="73"/>
      <c r="BH64" s="73"/>
      <c r="BI64" s="51"/>
      <c r="BJ64" s="73"/>
      <c r="BK64" s="73"/>
      <c r="BL64" s="73"/>
      <c r="BM64" s="97"/>
      <c r="BQ64" s="95"/>
      <c r="BU64" s="95"/>
      <c r="BY64" s="95"/>
      <c r="CC64" s="95"/>
      <c r="CG64" s="95"/>
      <c r="CK64" s="95"/>
      <c r="CO64" s="95"/>
      <c r="CS64" s="95"/>
    </row>
    <row r="65" spans="1:97" s="94" customFormat="1" x14ac:dyDescent="0.3">
      <c r="A65" s="73"/>
      <c r="B65" s="73"/>
      <c r="C65" s="73"/>
      <c r="D65" s="73"/>
      <c r="E65" s="51"/>
      <c r="F65" s="73"/>
      <c r="G65" s="73"/>
      <c r="H65" s="73"/>
      <c r="I65" s="51"/>
      <c r="J65" s="73"/>
      <c r="K65" s="73"/>
      <c r="L65" s="73"/>
      <c r="M65" s="51"/>
      <c r="N65" s="73"/>
      <c r="O65" s="73"/>
      <c r="P65" s="73"/>
      <c r="Q65" s="51"/>
      <c r="R65" s="73"/>
      <c r="S65" s="73"/>
      <c r="T65" s="73"/>
      <c r="U65" s="51"/>
      <c r="V65" s="73"/>
      <c r="W65" s="73"/>
      <c r="X65" s="73"/>
      <c r="Y65" s="51"/>
      <c r="Z65" s="73"/>
      <c r="AA65" s="73"/>
      <c r="AB65" s="73"/>
      <c r="AC65" s="51"/>
      <c r="AD65" s="73"/>
      <c r="AE65" s="73"/>
      <c r="AF65" s="73"/>
      <c r="AG65" s="51"/>
      <c r="AH65" s="73"/>
      <c r="AI65" s="73"/>
      <c r="AJ65" s="73"/>
      <c r="AK65" s="51"/>
      <c r="AL65" s="73"/>
      <c r="AM65" s="73"/>
      <c r="AN65" s="73"/>
      <c r="AO65" s="51"/>
      <c r="AP65" s="73"/>
      <c r="AQ65" s="73"/>
      <c r="AR65" s="73"/>
      <c r="AS65" s="51"/>
      <c r="AT65" s="1"/>
      <c r="AU65" s="1"/>
      <c r="AV65" s="1"/>
      <c r="AW65" s="52"/>
      <c r="AX65" s="1"/>
      <c r="AY65" s="1"/>
      <c r="AZ65" s="1"/>
      <c r="BA65" s="52"/>
      <c r="BB65" s="1"/>
      <c r="BC65" s="1"/>
      <c r="BD65" s="1"/>
      <c r="BE65" s="51"/>
      <c r="BF65" s="73"/>
      <c r="BG65" s="73"/>
      <c r="BH65" s="73"/>
      <c r="BI65" s="51"/>
      <c r="BJ65" s="73"/>
      <c r="BK65" s="73"/>
      <c r="BL65" s="73"/>
      <c r="BM65" s="97"/>
      <c r="BQ65" s="95"/>
      <c r="BU65" s="95"/>
      <c r="BY65" s="95"/>
      <c r="CC65" s="95"/>
      <c r="CG65" s="95"/>
      <c r="CK65" s="95"/>
      <c r="CO65" s="95"/>
      <c r="CS65" s="95"/>
    </row>
  </sheetData>
  <sortState xmlns:xlrd2="http://schemas.microsoft.com/office/spreadsheetml/2017/richdata2" ref="CU44:CW50">
    <sortCondition descending="1" ref="CV50"/>
  </sortState>
  <phoneticPr fontId="5" type="noConversion"/>
  <pageMargins left="0.7" right="0.7" top="0.75" bottom="0.75" header="0.3" footer="0.3"/>
  <pageSetup orientation="portrait" r:id="rId1"/>
  <ignoredErrors>
    <ignoredError sqref="AY34 BC34 BO34 BS34 C34 AQ34 AU57:AU59 AY58:AY59 BC58:BC59 BG58:BG59 BK57:BK59 BO57:BO59 BS57:BS59 C57:C59 G57:G59 K57:K59 O57:O59 S57:S59 W57:W59 AA57:AA59 AE57:AE59 AI57:AI59 AM58:AM59 AQ57:AQ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CAB0F-161D-489E-8303-99E47DFD0FAF}">
  <dimension ref="B1:G45"/>
  <sheetViews>
    <sheetView workbookViewId="0">
      <selection activeCell="K6" sqref="K6"/>
    </sheetView>
  </sheetViews>
  <sheetFormatPr defaultRowHeight="15.6" x14ac:dyDescent="0.3"/>
  <sheetData>
    <row r="1" spans="2:7" x14ac:dyDescent="0.3">
      <c r="C1" t="s">
        <v>271</v>
      </c>
      <c r="D1">
        <v>116</v>
      </c>
    </row>
    <row r="2" spans="2:7" x14ac:dyDescent="0.3">
      <c r="C2" t="s">
        <v>272</v>
      </c>
      <c r="D2">
        <v>102</v>
      </c>
    </row>
    <row r="3" spans="2:7" x14ac:dyDescent="0.3">
      <c r="C3" t="s">
        <v>273</v>
      </c>
      <c r="D3">
        <v>100</v>
      </c>
    </row>
    <row r="5" spans="2:7" x14ac:dyDescent="0.3">
      <c r="B5" t="s">
        <v>209</v>
      </c>
      <c r="C5" t="s">
        <v>210</v>
      </c>
      <c r="D5" t="s">
        <v>211</v>
      </c>
      <c r="E5">
        <v>23</v>
      </c>
      <c r="F5" t="s">
        <v>270</v>
      </c>
      <c r="G5" t="s">
        <v>270</v>
      </c>
    </row>
    <row r="6" spans="2:7" x14ac:dyDescent="0.3">
      <c r="C6" t="s">
        <v>237</v>
      </c>
      <c r="D6" t="s">
        <v>273</v>
      </c>
      <c r="E6">
        <v>120</v>
      </c>
      <c r="F6">
        <v>20</v>
      </c>
      <c r="G6">
        <v>20</v>
      </c>
    </row>
    <row r="7" spans="2:7" x14ac:dyDescent="0.3">
      <c r="C7" t="s">
        <v>234</v>
      </c>
      <c r="D7" t="s">
        <v>232</v>
      </c>
      <c r="E7">
        <v>133</v>
      </c>
      <c r="F7">
        <v>17</v>
      </c>
      <c r="G7">
        <v>17</v>
      </c>
    </row>
    <row r="8" spans="2:7" x14ac:dyDescent="0.3">
      <c r="C8" t="s">
        <v>242</v>
      </c>
      <c r="D8" t="s">
        <v>212</v>
      </c>
      <c r="E8">
        <v>116</v>
      </c>
      <c r="F8">
        <v>26</v>
      </c>
      <c r="G8">
        <v>14</v>
      </c>
    </row>
    <row r="9" spans="2:7" x14ac:dyDescent="0.3">
      <c r="C9" t="s">
        <v>243</v>
      </c>
      <c r="D9" t="s">
        <v>212</v>
      </c>
      <c r="E9">
        <v>116</v>
      </c>
      <c r="F9">
        <v>26</v>
      </c>
      <c r="G9">
        <v>14</v>
      </c>
    </row>
    <row r="10" spans="2:7" x14ac:dyDescent="0.3">
      <c r="C10" t="s">
        <v>247</v>
      </c>
      <c r="D10" t="s">
        <v>273</v>
      </c>
      <c r="E10">
        <v>111</v>
      </c>
      <c r="F10">
        <v>11</v>
      </c>
      <c r="G10">
        <v>11</v>
      </c>
    </row>
    <row r="11" spans="2:7" x14ac:dyDescent="0.3">
      <c r="C11" t="s">
        <v>235</v>
      </c>
      <c r="D11" t="s">
        <v>232</v>
      </c>
      <c r="E11">
        <v>126</v>
      </c>
      <c r="F11">
        <v>10</v>
      </c>
      <c r="G11">
        <v>10</v>
      </c>
    </row>
    <row r="12" spans="2:7" x14ac:dyDescent="0.3">
      <c r="C12" t="s">
        <v>236</v>
      </c>
      <c r="D12" t="s">
        <v>232</v>
      </c>
      <c r="E12">
        <v>125</v>
      </c>
      <c r="F12">
        <v>9</v>
      </c>
      <c r="G12">
        <v>9</v>
      </c>
    </row>
    <row r="13" spans="2:7" x14ac:dyDescent="0.3">
      <c r="C13" t="s">
        <v>251</v>
      </c>
      <c r="D13" t="s">
        <v>252</v>
      </c>
      <c r="E13">
        <v>109</v>
      </c>
      <c r="F13">
        <v>9</v>
      </c>
      <c r="G13">
        <v>9</v>
      </c>
    </row>
    <row r="14" spans="2:7" x14ac:dyDescent="0.3">
      <c r="C14" t="s">
        <v>216</v>
      </c>
      <c r="D14" t="s">
        <v>212</v>
      </c>
      <c r="E14">
        <v>110</v>
      </c>
      <c r="F14">
        <v>20</v>
      </c>
      <c r="G14">
        <v>8</v>
      </c>
    </row>
    <row r="15" spans="2:7" x14ac:dyDescent="0.3">
      <c r="C15" t="s">
        <v>253</v>
      </c>
      <c r="D15" t="s">
        <v>273</v>
      </c>
      <c r="E15">
        <v>108</v>
      </c>
      <c r="F15">
        <v>8</v>
      </c>
      <c r="G15">
        <v>8</v>
      </c>
    </row>
    <row r="16" spans="2:7" x14ac:dyDescent="0.3">
      <c r="C16" t="s">
        <v>254</v>
      </c>
      <c r="D16" t="s">
        <v>273</v>
      </c>
      <c r="E16">
        <v>108</v>
      </c>
      <c r="F16">
        <v>8</v>
      </c>
      <c r="G16">
        <v>8</v>
      </c>
    </row>
    <row r="17" spans="3:7" x14ac:dyDescent="0.3">
      <c r="C17" t="s">
        <v>255</v>
      </c>
      <c r="D17" t="s">
        <v>273</v>
      </c>
      <c r="E17">
        <v>106</v>
      </c>
      <c r="F17">
        <v>6</v>
      </c>
      <c r="G17">
        <v>6</v>
      </c>
    </row>
    <row r="18" spans="3:7" x14ac:dyDescent="0.3">
      <c r="C18" t="s">
        <v>215</v>
      </c>
      <c r="D18" t="s">
        <v>212</v>
      </c>
      <c r="E18">
        <v>107</v>
      </c>
      <c r="F18">
        <v>17</v>
      </c>
      <c r="G18">
        <v>5</v>
      </c>
    </row>
    <row r="19" spans="3:7" x14ac:dyDescent="0.3">
      <c r="C19" t="s">
        <v>260</v>
      </c>
      <c r="D19" t="s">
        <v>273</v>
      </c>
      <c r="E19">
        <v>104</v>
      </c>
      <c r="F19">
        <v>4</v>
      </c>
      <c r="G19">
        <v>4</v>
      </c>
    </row>
    <row r="20" spans="3:7" x14ac:dyDescent="0.3">
      <c r="C20" t="s">
        <v>239</v>
      </c>
      <c r="D20" t="s">
        <v>232</v>
      </c>
      <c r="E20">
        <v>119</v>
      </c>
      <c r="F20">
        <v>3</v>
      </c>
      <c r="G20">
        <v>3</v>
      </c>
    </row>
    <row r="21" spans="3:7" x14ac:dyDescent="0.3">
      <c r="C21" t="s">
        <v>259</v>
      </c>
      <c r="D21" t="s">
        <v>212</v>
      </c>
      <c r="E21">
        <v>104</v>
      </c>
      <c r="F21">
        <v>14</v>
      </c>
      <c r="G21">
        <v>2</v>
      </c>
    </row>
    <row r="22" spans="3:7" x14ac:dyDescent="0.3">
      <c r="C22" t="s">
        <v>261</v>
      </c>
      <c r="D22" t="s">
        <v>272</v>
      </c>
      <c r="E22">
        <v>103</v>
      </c>
      <c r="F22">
        <v>13</v>
      </c>
      <c r="G22">
        <v>1</v>
      </c>
    </row>
    <row r="23" spans="3:7" x14ac:dyDescent="0.3">
      <c r="C23" t="s">
        <v>240</v>
      </c>
      <c r="D23" t="s">
        <v>232</v>
      </c>
      <c r="E23">
        <v>117</v>
      </c>
      <c r="F23">
        <v>1</v>
      </c>
      <c r="G23">
        <v>1</v>
      </c>
    </row>
    <row r="24" spans="3:7" x14ac:dyDescent="0.3">
      <c r="C24" t="s">
        <v>267</v>
      </c>
      <c r="D24" t="s">
        <v>252</v>
      </c>
      <c r="E24">
        <v>101</v>
      </c>
      <c r="F24">
        <v>1</v>
      </c>
      <c r="G24">
        <v>1</v>
      </c>
    </row>
    <row r="25" spans="3:7" x14ac:dyDescent="0.3">
      <c r="C25" t="s">
        <v>217</v>
      </c>
      <c r="D25" t="s">
        <v>212</v>
      </c>
      <c r="E25">
        <v>102</v>
      </c>
      <c r="F25">
        <v>12</v>
      </c>
      <c r="G25">
        <v>0</v>
      </c>
    </row>
    <row r="26" spans="3:7" x14ac:dyDescent="0.3">
      <c r="C26" t="s">
        <v>265</v>
      </c>
      <c r="D26" t="s">
        <v>212</v>
      </c>
      <c r="E26">
        <v>102</v>
      </c>
      <c r="F26">
        <v>12</v>
      </c>
      <c r="G26">
        <v>0</v>
      </c>
    </row>
    <row r="27" spans="3:7" x14ac:dyDescent="0.3">
      <c r="C27" t="s">
        <v>238</v>
      </c>
      <c r="D27" t="s">
        <v>233</v>
      </c>
      <c r="E27">
        <v>119</v>
      </c>
      <c r="F27">
        <v>0</v>
      </c>
      <c r="G27">
        <v>0</v>
      </c>
    </row>
    <row r="28" spans="3:7" x14ac:dyDescent="0.3">
      <c r="C28" t="s">
        <v>241</v>
      </c>
      <c r="D28" t="s">
        <v>232</v>
      </c>
      <c r="E28">
        <v>116</v>
      </c>
      <c r="F28">
        <v>0</v>
      </c>
      <c r="G28">
        <v>0</v>
      </c>
    </row>
    <row r="29" spans="3:7" x14ac:dyDescent="0.3">
      <c r="C29" t="s">
        <v>244</v>
      </c>
      <c r="D29" t="s">
        <v>232</v>
      </c>
      <c r="E29">
        <v>116</v>
      </c>
      <c r="F29">
        <v>0</v>
      </c>
      <c r="G29">
        <v>0</v>
      </c>
    </row>
    <row r="30" spans="3:7" x14ac:dyDescent="0.3">
      <c r="C30" t="s">
        <v>246</v>
      </c>
      <c r="D30" t="s">
        <v>233</v>
      </c>
      <c r="E30">
        <v>113</v>
      </c>
      <c r="F30">
        <v>0</v>
      </c>
      <c r="G30">
        <v>0</v>
      </c>
    </row>
    <row r="31" spans="3:7" x14ac:dyDescent="0.3">
      <c r="C31" t="s">
        <v>269</v>
      </c>
      <c r="D31" t="s">
        <v>252</v>
      </c>
      <c r="E31">
        <v>100</v>
      </c>
      <c r="F31">
        <v>0</v>
      </c>
      <c r="G31">
        <v>0</v>
      </c>
    </row>
    <row r="32" spans="3:7" x14ac:dyDescent="0.3">
      <c r="C32" t="s">
        <v>218</v>
      </c>
      <c r="D32" t="s">
        <v>273</v>
      </c>
      <c r="E32">
        <v>100</v>
      </c>
      <c r="F32">
        <v>0</v>
      </c>
      <c r="G32">
        <v>0</v>
      </c>
    </row>
    <row r="33" spans="3:7" x14ac:dyDescent="0.3">
      <c r="C33" t="s">
        <v>266</v>
      </c>
      <c r="D33" t="s">
        <v>212</v>
      </c>
      <c r="E33">
        <v>101</v>
      </c>
      <c r="F33">
        <v>11</v>
      </c>
      <c r="G33">
        <v>-1</v>
      </c>
    </row>
    <row r="34" spans="3:7" x14ac:dyDescent="0.3">
      <c r="C34" t="s">
        <v>218</v>
      </c>
      <c r="D34" t="s">
        <v>272</v>
      </c>
      <c r="E34">
        <v>100</v>
      </c>
      <c r="F34">
        <v>10</v>
      </c>
      <c r="G34">
        <v>-2</v>
      </c>
    </row>
    <row r="35" spans="3:7" x14ac:dyDescent="0.3">
      <c r="C35" t="s">
        <v>245</v>
      </c>
      <c r="D35" t="s">
        <v>232</v>
      </c>
      <c r="E35">
        <v>114</v>
      </c>
      <c r="F35">
        <v>-2</v>
      </c>
      <c r="G35">
        <v>-2</v>
      </c>
    </row>
    <row r="36" spans="3:7" x14ac:dyDescent="0.3">
      <c r="C36" t="s">
        <v>248</v>
      </c>
      <c r="D36" t="s">
        <v>232</v>
      </c>
      <c r="E36">
        <v>111</v>
      </c>
      <c r="F36">
        <v>-5</v>
      </c>
      <c r="G36">
        <v>-5</v>
      </c>
    </row>
    <row r="37" spans="3:7" x14ac:dyDescent="0.3">
      <c r="C37" t="s">
        <v>249</v>
      </c>
      <c r="D37" t="s">
        <v>232</v>
      </c>
      <c r="E37">
        <v>110</v>
      </c>
      <c r="F37">
        <v>-6</v>
      </c>
      <c r="G37">
        <v>-6</v>
      </c>
    </row>
    <row r="38" spans="3:7" x14ac:dyDescent="0.3">
      <c r="C38" t="s">
        <v>250</v>
      </c>
      <c r="D38" t="s">
        <v>232</v>
      </c>
      <c r="E38">
        <v>110</v>
      </c>
      <c r="F38">
        <v>-6</v>
      </c>
      <c r="G38">
        <v>-6</v>
      </c>
    </row>
    <row r="39" spans="3:7" x14ac:dyDescent="0.3">
      <c r="C39" t="s">
        <v>256</v>
      </c>
      <c r="D39" t="s">
        <v>232</v>
      </c>
      <c r="E39">
        <v>105</v>
      </c>
      <c r="F39">
        <v>-11</v>
      </c>
      <c r="G39">
        <v>-11</v>
      </c>
    </row>
    <row r="40" spans="3:7" x14ac:dyDescent="0.3">
      <c r="C40" t="s">
        <v>257</v>
      </c>
      <c r="D40" t="s">
        <v>232</v>
      </c>
      <c r="E40">
        <v>105</v>
      </c>
      <c r="F40">
        <v>-11</v>
      </c>
      <c r="G40">
        <v>-11</v>
      </c>
    </row>
    <row r="41" spans="3:7" x14ac:dyDescent="0.3">
      <c r="C41" t="s">
        <v>258</v>
      </c>
      <c r="D41" t="s">
        <v>232</v>
      </c>
      <c r="E41">
        <v>105</v>
      </c>
      <c r="F41">
        <v>-11</v>
      </c>
      <c r="G41">
        <v>-11</v>
      </c>
    </row>
    <row r="42" spans="3:7" x14ac:dyDescent="0.3">
      <c r="C42" t="s">
        <v>262</v>
      </c>
      <c r="D42" t="s">
        <v>232</v>
      </c>
      <c r="E42">
        <v>103</v>
      </c>
      <c r="F42">
        <v>-13</v>
      </c>
      <c r="G42">
        <v>-13</v>
      </c>
    </row>
    <row r="43" spans="3:7" x14ac:dyDescent="0.3">
      <c r="C43" t="s">
        <v>263</v>
      </c>
      <c r="D43" t="s">
        <v>232</v>
      </c>
      <c r="E43">
        <v>102</v>
      </c>
      <c r="F43">
        <v>-14</v>
      </c>
      <c r="G43">
        <v>-14</v>
      </c>
    </row>
    <row r="44" spans="3:7" x14ac:dyDescent="0.3">
      <c r="C44" t="s">
        <v>264</v>
      </c>
      <c r="D44" t="s">
        <v>232</v>
      </c>
      <c r="E44">
        <v>102</v>
      </c>
      <c r="F44">
        <v>-14</v>
      </c>
      <c r="G44">
        <v>-14</v>
      </c>
    </row>
    <row r="45" spans="3:7" x14ac:dyDescent="0.3">
      <c r="C45" t="s">
        <v>268</v>
      </c>
      <c r="D45" t="s">
        <v>232</v>
      </c>
      <c r="E45">
        <v>101</v>
      </c>
      <c r="F45">
        <v>-15</v>
      </c>
      <c r="G45">
        <v>-15</v>
      </c>
    </row>
  </sheetData>
  <sortState xmlns:xlrd2="http://schemas.microsoft.com/office/spreadsheetml/2017/richdata2" ref="B6:G45">
    <sortCondition descending="1" ref="G6:G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E6B84-4104-4756-8D46-FF044B891E8E}">
  <dimension ref="B1:I12"/>
  <sheetViews>
    <sheetView workbookViewId="0">
      <selection activeCell="I10" sqref="I10"/>
    </sheetView>
  </sheetViews>
  <sheetFormatPr defaultRowHeight="15.6" x14ac:dyDescent="0.3"/>
  <sheetData>
    <row r="1" spans="2:9" x14ac:dyDescent="0.3">
      <c r="C1" t="s">
        <v>225</v>
      </c>
      <c r="D1">
        <v>85</v>
      </c>
    </row>
    <row r="2" spans="2:9" x14ac:dyDescent="0.3">
      <c r="C2" t="s">
        <v>226</v>
      </c>
      <c r="D2">
        <v>86</v>
      </c>
    </row>
    <row r="3" spans="2:9" x14ac:dyDescent="0.3">
      <c r="C3" t="s">
        <v>227</v>
      </c>
      <c r="D3">
        <v>86</v>
      </c>
    </row>
    <row r="5" spans="2:9" x14ac:dyDescent="0.3">
      <c r="B5" t="s">
        <v>210</v>
      </c>
      <c r="C5">
        <v>21</v>
      </c>
      <c r="D5">
        <v>22</v>
      </c>
      <c r="E5">
        <v>23</v>
      </c>
      <c r="F5" t="s">
        <v>221</v>
      </c>
      <c r="G5" t="s">
        <v>222</v>
      </c>
      <c r="H5" t="s">
        <v>223</v>
      </c>
      <c r="I5" t="s">
        <v>224</v>
      </c>
    </row>
    <row r="6" spans="2:9" x14ac:dyDescent="0.3">
      <c r="B6" t="s">
        <v>213</v>
      </c>
      <c r="C6">
        <v>80</v>
      </c>
      <c r="D6">
        <v>139</v>
      </c>
      <c r="E6">
        <v>90</v>
      </c>
      <c r="F6">
        <f t="shared" ref="F6:F12" si="0">IF(C6&gt;$D$1,C6-$D$1,0)</f>
        <v>0</v>
      </c>
      <c r="G6">
        <f t="shared" ref="G6:G12" si="1">IF(D6&gt;$D$2,D6-$D$2,0)</f>
        <v>53</v>
      </c>
      <c r="H6">
        <f t="shared" ref="H6:H12" si="2">IF(E6&gt;$D$3,E6-$D$3,0)</f>
        <v>4</v>
      </c>
      <c r="I6">
        <f>SUM(G6:H6)</f>
        <v>57</v>
      </c>
    </row>
    <row r="7" spans="2:9" x14ac:dyDescent="0.3">
      <c r="B7" t="s">
        <v>214</v>
      </c>
      <c r="C7">
        <v>116</v>
      </c>
      <c r="D7">
        <v>96</v>
      </c>
      <c r="E7">
        <v>94</v>
      </c>
      <c r="F7">
        <f t="shared" si="0"/>
        <v>31</v>
      </c>
      <c r="G7">
        <f t="shared" si="1"/>
        <v>10</v>
      </c>
      <c r="H7">
        <f t="shared" si="2"/>
        <v>8</v>
      </c>
      <c r="I7">
        <f t="shared" ref="I7:I12" si="3">SUM(G7:H7)</f>
        <v>18</v>
      </c>
    </row>
    <row r="8" spans="2:9" x14ac:dyDescent="0.3">
      <c r="B8" t="s">
        <v>215</v>
      </c>
      <c r="C8">
        <v>79</v>
      </c>
      <c r="D8">
        <v>114</v>
      </c>
      <c r="E8">
        <v>107</v>
      </c>
      <c r="F8">
        <f t="shared" si="0"/>
        <v>0</v>
      </c>
      <c r="G8">
        <f t="shared" si="1"/>
        <v>28</v>
      </c>
      <c r="H8">
        <f t="shared" si="2"/>
        <v>21</v>
      </c>
      <c r="I8">
        <f t="shared" si="3"/>
        <v>49</v>
      </c>
    </row>
    <row r="9" spans="2:9" x14ac:dyDescent="0.3">
      <c r="B9" t="s">
        <v>216</v>
      </c>
      <c r="C9">
        <v>117</v>
      </c>
      <c r="D9">
        <v>72</v>
      </c>
      <c r="E9">
        <v>110</v>
      </c>
      <c r="F9">
        <f t="shared" si="0"/>
        <v>32</v>
      </c>
      <c r="G9">
        <f t="shared" si="1"/>
        <v>0</v>
      </c>
      <c r="H9">
        <f t="shared" si="2"/>
        <v>24</v>
      </c>
      <c r="I9">
        <f t="shared" si="3"/>
        <v>24</v>
      </c>
    </row>
    <row r="10" spans="2:9" x14ac:dyDescent="0.3">
      <c r="B10" t="s">
        <v>218</v>
      </c>
      <c r="C10">
        <v>71</v>
      </c>
      <c r="D10">
        <v>115</v>
      </c>
      <c r="E10">
        <v>100</v>
      </c>
      <c r="F10">
        <f t="shared" si="0"/>
        <v>0</v>
      </c>
      <c r="G10">
        <f t="shared" si="1"/>
        <v>29</v>
      </c>
      <c r="H10">
        <f t="shared" si="2"/>
        <v>14</v>
      </c>
      <c r="I10">
        <f t="shared" si="3"/>
        <v>43</v>
      </c>
    </row>
    <row r="11" spans="2:9" x14ac:dyDescent="0.3">
      <c r="B11" t="s">
        <v>219</v>
      </c>
      <c r="C11">
        <v>66</v>
      </c>
      <c r="D11">
        <v>103</v>
      </c>
      <c r="E11">
        <v>94</v>
      </c>
      <c r="F11">
        <f t="shared" si="0"/>
        <v>0</v>
      </c>
      <c r="G11">
        <f t="shared" si="1"/>
        <v>17</v>
      </c>
      <c r="H11">
        <f t="shared" si="2"/>
        <v>8</v>
      </c>
      <c r="I11">
        <f t="shared" si="3"/>
        <v>25</v>
      </c>
    </row>
    <row r="12" spans="2:9" x14ac:dyDescent="0.3">
      <c r="B12" t="s">
        <v>220</v>
      </c>
      <c r="C12">
        <v>58</v>
      </c>
      <c r="D12">
        <v>112</v>
      </c>
      <c r="E12">
        <v>92</v>
      </c>
      <c r="F12">
        <f t="shared" si="0"/>
        <v>0</v>
      </c>
      <c r="G12">
        <f t="shared" si="1"/>
        <v>26</v>
      </c>
      <c r="H12">
        <f t="shared" si="2"/>
        <v>6</v>
      </c>
      <c r="I12">
        <f t="shared" si="3"/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Rohan Miles</cp:lastModifiedBy>
  <dcterms:created xsi:type="dcterms:W3CDTF">2019-07-09T10:12:38Z</dcterms:created>
  <dcterms:modified xsi:type="dcterms:W3CDTF">2021-09-13T10:05:18Z</dcterms:modified>
</cp:coreProperties>
</file>