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915" windowHeight="8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F165" i="1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64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13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30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13"/>
  <c r="AD21"/>
  <c r="AD20"/>
  <c r="AD19"/>
  <c r="AD18"/>
  <c r="AD17"/>
  <c r="AD16"/>
  <c r="AD15"/>
  <c r="AD14"/>
  <c r="AD12"/>
  <c r="AD11"/>
  <c r="AD10"/>
  <c r="AD9"/>
  <c r="AD8"/>
  <c r="AD7"/>
  <c r="AD6"/>
  <c r="AD5"/>
  <c r="AD4"/>
  <c r="Z186"/>
  <c r="B6"/>
  <c r="C6"/>
  <c r="D6"/>
  <c r="E6"/>
  <c r="F6"/>
  <c r="G6"/>
  <c r="H6"/>
  <c r="B16"/>
  <c r="C16"/>
  <c r="D16"/>
  <c r="E16"/>
  <c r="F16"/>
  <c r="G16"/>
  <c r="H16"/>
  <c r="B26"/>
  <c r="C26"/>
  <c r="D26"/>
  <c r="E26"/>
  <c r="F26"/>
  <c r="G26"/>
  <c r="H26"/>
  <c r="B36"/>
  <c r="C36"/>
  <c r="D36"/>
  <c r="E36"/>
  <c r="F36"/>
  <c r="G36"/>
  <c r="H36"/>
  <c r="B46"/>
  <c r="C46"/>
  <c r="D46"/>
  <c r="E46"/>
  <c r="F46"/>
  <c r="G46"/>
  <c r="H46"/>
  <c r="B56"/>
  <c r="C56"/>
  <c r="D56"/>
  <c r="E56"/>
  <c r="F56"/>
  <c r="G56"/>
  <c r="H56"/>
  <c r="B66"/>
  <c r="C66"/>
  <c r="D66"/>
  <c r="E66"/>
  <c r="F66"/>
  <c r="G66"/>
  <c r="H66"/>
  <c r="B76"/>
  <c r="C76"/>
  <c r="D76"/>
  <c r="E76"/>
  <c r="F76"/>
  <c r="G76"/>
  <c r="H76"/>
  <c r="B86"/>
  <c r="C86"/>
  <c r="D86"/>
  <c r="E86"/>
  <c r="F86"/>
  <c r="G86"/>
  <c r="H86"/>
  <c r="B96"/>
  <c r="C96"/>
  <c r="D96"/>
  <c r="E96"/>
  <c r="F96"/>
  <c r="G96"/>
  <c r="H96"/>
  <c r="B106"/>
  <c r="C106"/>
  <c r="D106"/>
  <c r="E106"/>
  <c r="F106"/>
  <c r="G106"/>
  <c r="H106"/>
  <c r="B116"/>
  <c r="C116"/>
  <c r="D116"/>
  <c r="E116"/>
  <c r="F116"/>
  <c r="G116"/>
  <c r="H116"/>
  <c r="B126"/>
  <c r="C126"/>
  <c r="D126"/>
  <c r="E126"/>
  <c r="F126"/>
  <c r="G126"/>
  <c r="H126"/>
  <c r="B136"/>
  <c r="C136"/>
  <c r="D136"/>
  <c r="E136"/>
  <c r="F136"/>
  <c r="G136"/>
  <c r="H136"/>
  <c r="B146"/>
  <c r="C146"/>
  <c r="D146"/>
  <c r="E146"/>
  <c r="F146"/>
  <c r="G146"/>
  <c r="H146"/>
  <c r="B156"/>
  <c r="C156"/>
  <c r="D156"/>
  <c r="E156"/>
  <c r="F156"/>
  <c r="G156"/>
  <c r="H156"/>
  <c r="B166"/>
  <c r="C166"/>
  <c r="D166"/>
  <c r="E166"/>
  <c r="F166"/>
  <c r="G166"/>
  <c r="H166"/>
  <c r="B176"/>
  <c r="C176"/>
  <c r="D176"/>
  <c r="E176"/>
  <c r="F176"/>
  <c r="G176"/>
  <c r="H176"/>
  <c r="B75"/>
  <c r="B85"/>
  <c r="B95"/>
  <c r="B105"/>
  <c r="B115"/>
  <c r="B125"/>
  <c r="B135"/>
  <c r="B145"/>
  <c r="B155"/>
  <c r="B165"/>
  <c r="B175"/>
  <c r="Z3"/>
  <c r="I46"/>
  <c r="F45"/>
  <c r="G45"/>
  <c r="H45"/>
  <c r="I45"/>
  <c r="I36"/>
  <c r="F35"/>
  <c r="G35"/>
  <c r="H35"/>
  <c r="I35"/>
  <c r="I26"/>
  <c r="F25"/>
  <c r="G25"/>
  <c r="H25"/>
  <c r="I25"/>
  <c r="I56"/>
  <c r="F55"/>
  <c r="G55"/>
  <c r="H55"/>
  <c r="I55"/>
  <c r="I176"/>
  <c r="F175"/>
  <c r="G175"/>
  <c r="H175"/>
  <c r="I175"/>
  <c r="I86"/>
  <c r="F85"/>
  <c r="G85"/>
  <c r="H85"/>
  <c r="I85"/>
  <c r="I76"/>
  <c r="F75"/>
  <c r="G75"/>
  <c r="H75"/>
  <c r="I75"/>
  <c r="I116"/>
  <c r="F115"/>
  <c r="G115"/>
  <c r="H115"/>
  <c r="I115"/>
  <c r="I146"/>
  <c r="F145"/>
  <c r="G145"/>
  <c r="H145"/>
  <c r="I145"/>
  <c r="I106"/>
  <c r="F105"/>
  <c r="G105"/>
  <c r="H105"/>
  <c r="I105"/>
  <c r="I66"/>
  <c r="F65"/>
  <c r="G65"/>
  <c r="H65"/>
  <c r="I65"/>
  <c r="I16"/>
  <c r="F15"/>
  <c r="G15"/>
  <c r="H15"/>
  <c r="I15"/>
  <c r="I156"/>
  <c r="F155"/>
  <c r="G155"/>
  <c r="H155"/>
  <c r="I155"/>
  <c r="I96"/>
  <c r="F95"/>
  <c r="G95"/>
  <c r="H95"/>
  <c r="I95"/>
  <c r="I166"/>
  <c r="F165"/>
  <c r="G165"/>
  <c r="H165"/>
  <c r="I165"/>
  <c r="I136"/>
  <c r="I135"/>
  <c r="F135"/>
  <c r="G135"/>
  <c r="H135"/>
  <c r="I126"/>
  <c r="F125"/>
  <c r="G125"/>
  <c r="H125"/>
  <c r="I125"/>
  <c r="I6"/>
  <c r="G5"/>
  <c r="H5"/>
  <c r="I5"/>
  <c r="F5"/>
  <c r="E175"/>
  <c r="E105"/>
  <c r="E115"/>
  <c r="E155"/>
  <c r="E135"/>
  <c r="E65"/>
  <c r="E75"/>
  <c r="E15"/>
  <c r="E95"/>
  <c r="E165"/>
  <c r="E85"/>
  <c r="E5"/>
  <c r="E125"/>
  <c r="E35"/>
  <c r="E45"/>
  <c r="E25"/>
  <c r="E55"/>
  <c r="E145"/>
  <c r="Z39"/>
  <c r="D65"/>
  <c r="D115"/>
  <c r="D5"/>
  <c r="D95"/>
  <c r="D165"/>
  <c r="D85"/>
  <c r="D175"/>
  <c r="D145"/>
  <c r="D75"/>
  <c r="D45"/>
  <c r="D15"/>
  <c r="D55"/>
  <c r="C155"/>
  <c r="D155"/>
  <c r="D125"/>
  <c r="Y2"/>
  <c r="Y3"/>
  <c r="Y4"/>
  <c r="Y5"/>
  <c r="Y6"/>
  <c r="Y7"/>
  <c r="Y8"/>
  <c r="Y9"/>
  <c r="Y11"/>
  <c r="Y12"/>
  <c r="Y13"/>
  <c r="Y14"/>
  <c r="Y15"/>
  <c r="Y16"/>
  <c r="Y17"/>
  <c r="Y18"/>
  <c r="Y19"/>
  <c r="Y21"/>
  <c r="Y22"/>
  <c r="Y23"/>
  <c r="Y24"/>
  <c r="Y25"/>
  <c r="Y26"/>
  <c r="Y27"/>
  <c r="Y28"/>
  <c r="Y29"/>
  <c r="Y31"/>
  <c r="Y32"/>
  <c r="Y33"/>
  <c r="Y34"/>
  <c r="Y35"/>
  <c r="Y36"/>
  <c r="Y37"/>
  <c r="Y38"/>
  <c r="Y39"/>
  <c r="Y41"/>
  <c r="Y42"/>
  <c r="Y43"/>
  <c r="Y44"/>
  <c r="Y45"/>
  <c r="Y46"/>
  <c r="Y47"/>
  <c r="Y48"/>
  <c r="Y49"/>
  <c r="Y51"/>
  <c r="Y52"/>
  <c r="Y53"/>
  <c r="Y54"/>
  <c r="Y55"/>
  <c r="Y56"/>
  <c r="Y57"/>
  <c r="Y58"/>
  <c r="Y59"/>
  <c r="Y61"/>
  <c r="Y62"/>
  <c r="Y63"/>
  <c r="Y64"/>
  <c r="Y65"/>
  <c r="Y66"/>
  <c r="Y67"/>
  <c r="Y68"/>
  <c r="Y69"/>
  <c r="Y71"/>
  <c r="Y72"/>
  <c r="Y73"/>
  <c r="Y74"/>
  <c r="Y75"/>
  <c r="Y76"/>
  <c r="Y77"/>
  <c r="Y78"/>
  <c r="Y79"/>
  <c r="Y81"/>
  <c r="Y82"/>
  <c r="Y83"/>
  <c r="Y84"/>
  <c r="Y85"/>
  <c r="Y86"/>
  <c r="Y87"/>
  <c r="Y88"/>
  <c r="Y89"/>
  <c r="Y91"/>
  <c r="Y92"/>
  <c r="Y93"/>
  <c r="Y94"/>
  <c r="Y95"/>
  <c r="Y96"/>
  <c r="Y97"/>
  <c r="Y98"/>
  <c r="Y99"/>
  <c r="Y101"/>
  <c r="Y102"/>
  <c r="Y103"/>
  <c r="Y104"/>
  <c r="Y105"/>
  <c r="Y106"/>
  <c r="Y107"/>
  <c r="Y108"/>
  <c r="Y109"/>
  <c r="Y111"/>
  <c r="Y112"/>
  <c r="Y113"/>
  <c r="Y114"/>
  <c r="Y115"/>
  <c r="Y116"/>
  <c r="Y117"/>
  <c r="Y118"/>
  <c r="Y119"/>
  <c r="Y121"/>
  <c r="Y122"/>
  <c r="Y123"/>
  <c r="Y124"/>
  <c r="Y125"/>
  <c r="Y126"/>
  <c r="Y127"/>
  <c r="Y128"/>
  <c r="Y129"/>
  <c r="Y131"/>
  <c r="Y132"/>
  <c r="Y133"/>
  <c r="Y134"/>
  <c r="Y135"/>
  <c r="Y136"/>
  <c r="Y137"/>
  <c r="Y138"/>
  <c r="Y139"/>
  <c r="Y141"/>
  <c r="Y142"/>
  <c r="Y143"/>
  <c r="Y144"/>
  <c r="Y145"/>
  <c r="Y146"/>
  <c r="Y147"/>
  <c r="Y148"/>
  <c r="Y149"/>
  <c r="Y151"/>
  <c r="Y152"/>
  <c r="Y153"/>
  <c r="Y154"/>
  <c r="Y155"/>
  <c r="Y156"/>
  <c r="Y157"/>
  <c r="Y158"/>
  <c r="Y159"/>
  <c r="Y161"/>
  <c r="Y162"/>
  <c r="Y163"/>
  <c r="Y164"/>
  <c r="Y165"/>
  <c r="Y166"/>
  <c r="Y167"/>
  <c r="Y168"/>
  <c r="Y169"/>
  <c r="Y171"/>
  <c r="Y172"/>
  <c r="Y173"/>
  <c r="Y174"/>
  <c r="Y175"/>
  <c r="Y176"/>
  <c r="Y177"/>
  <c r="Y178"/>
  <c r="Y179"/>
  <c r="Y1"/>
  <c r="D105"/>
  <c r="D135"/>
  <c r="D35"/>
  <c r="D25"/>
  <c r="Z4"/>
  <c r="Z7"/>
  <c r="Z8"/>
  <c r="Z9"/>
  <c r="Z13"/>
  <c r="Z182" s="1"/>
  <c r="Z14"/>
  <c r="Z17"/>
  <c r="Z18"/>
  <c r="Z19"/>
  <c r="Z23"/>
  <c r="Z24"/>
  <c r="Z27"/>
  <c r="Z28"/>
  <c r="Z29"/>
  <c r="Z33"/>
  <c r="Z34"/>
  <c r="Z37"/>
  <c r="Z38"/>
  <c r="Z43"/>
  <c r="Z44"/>
  <c r="Z47"/>
  <c r="Z48"/>
  <c r="Z49"/>
  <c r="Z53"/>
  <c r="Z54"/>
  <c r="Z57"/>
  <c r="Z58"/>
  <c r="Z59"/>
  <c r="Z63"/>
  <c r="Z64"/>
  <c r="Z67"/>
  <c r="Z68"/>
  <c r="Z69"/>
  <c r="Z73"/>
  <c r="Z74"/>
  <c r="Z77"/>
  <c r="Z78"/>
  <c r="Z79"/>
  <c r="Z83"/>
  <c r="Z84"/>
  <c r="Z87"/>
  <c r="Z88"/>
  <c r="Z89"/>
  <c r="Z93"/>
  <c r="Z94"/>
  <c r="Z97"/>
  <c r="Z98"/>
  <c r="Z99"/>
  <c r="Z103"/>
  <c r="Z104"/>
  <c r="Z107"/>
  <c r="Z108"/>
  <c r="Z109"/>
  <c r="Z113"/>
  <c r="Z114"/>
  <c r="Z117"/>
  <c r="Z118"/>
  <c r="Z119"/>
  <c r="Z123"/>
  <c r="Z124"/>
  <c r="Z127"/>
  <c r="Z128"/>
  <c r="Z129"/>
  <c r="Z133"/>
  <c r="Z134"/>
  <c r="Z137"/>
  <c r="Z138"/>
  <c r="Z139"/>
  <c r="Z143"/>
  <c r="Z144"/>
  <c r="Z147"/>
  <c r="Z148"/>
  <c r="Z149"/>
  <c r="Z153"/>
  <c r="Z154"/>
  <c r="Z157"/>
  <c r="Z158"/>
  <c r="Z159"/>
  <c r="Z163"/>
  <c r="Z164"/>
  <c r="Z167"/>
  <c r="Z168"/>
  <c r="Z169"/>
  <c r="Z173"/>
  <c r="Z174"/>
  <c r="Z177"/>
  <c r="Z178"/>
  <c r="Z179"/>
  <c r="C165"/>
  <c r="C105"/>
  <c r="C85"/>
  <c r="C115"/>
  <c r="C145"/>
  <c r="C75"/>
  <c r="C95"/>
  <c r="C65"/>
  <c r="C55"/>
  <c r="C125"/>
  <c r="C45"/>
  <c r="C135"/>
  <c r="C35"/>
  <c r="C25"/>
  <c r="C15"/>
  <c r="C175"/>
  <c r="C5"/>
  <c r="Z176"/>
  <c r="Z166"/>
  <c r="Z155"/>
  <c r="Z146"/>
  <c r="Z145"/>
  <c r="Z126"/>
  <c r="Z125"/>
  <c r="Z116"/>
  <c r="Z115"/>
  <c r="Z96"/>
  <c r="Z86"/>
  <c r="Z85"/>
  <c r="B65"/>
  <c r="Z56"/>
  <c r="B55"/>
  <c r="Z55" s="1"/>
  <c r="B45"/>
  <c r="Z45" s="1"/>
  <c r="B35"/>
  <c r="Z35" s="1"/>
  <c r="Z136"/>
  <c r="Z135"/>
  <c r="Z26"/>
  <c r="B25"/>
  <c r="Z25" s="1"/>
  <c r="Z106"/>
  <c r="Z16"/>
  <c r="B15"/>
  <c r="Z15" s="1"/>
  <c r="Z6"/>
  <c r="B5"/>
  <c r="Z5" s="1"/>
  <c r="Z66" l="1"/>
  <c r="Z156"/>
  <c r="Z75"/>
  <c r="Z175"/>
  <c r="Z184" s="1"/>
  <c r="Z46"/>
  <c r="Z65"/>
  <c r="Z76"/>
  <c r="Z95"/>
  <c r="Z165"/>
  <c r="Z36"/>
  <c r="Z105"/>
</calcChain>
</file>

<file path=xl/sharedStrings.xml><?xml version="1.0" encoding="utf-8"?>
<sst xmlns="http://schemas.openxmlformats.org/spreadsheetml/2006/main" count="336" uniqueCount="56">
  <si>
    <t>Adelaide</t>
  </si>
  <si>
    <t>Round</t>
  </si>
  <si>
    <t>For</t>
  </si>
  <si>
    <t>Against</t>
  </si>
  <si>
    <t>Game Total</t>
  </si>
  <si>
    <t>DT Diff</t>
  </si>
  <si>
    <t>Brisbane</t>
  </si>
  <si>
    <t>Carlton</t>
  </si>
  <si>
    <t>Collingwood</t>
  </si>
  <si>
    <t>Essendon</t>
  </si>
  <si>
    <t>Fremantle</t>
  </si>
  <si>
    <t>Geelong</t>
  </si>
  <si>
    <t>Gold Coast</t>
  </si>
  <si>
    <t>GWS</t>
  </si>
  <si>
    <t>Hawthorn</t>
  </si>
  <si>
    <t>Melbourne</t>
  </si>
  <si>
    <t>North</t>
  </si>
  <si>
    <t>Port Adelaide</t>
  </si>
  <si>
    <t>Richmond</t>
  </si>
  <si>
    <t>St. Kilda</t>
  </si>
  <si>
    <t>Sydney</t>
  </si>
  <si>
    <t>West Coast</t>
  </si>
  <si>
    <t>Bulldogs</t>
  </si>
  <si>
    <t>Tons For</t>
  </si>
  <si>
    <t>Tons Agst</t>
  </si>
  <si>
    <t>Game Margin</t>
  </si>
  <si>
    <t>AVG</t>
  </si>
  <si>
    <t>Total</t>
  </si>
  <si>
    <t>-</t>
  </si>
  <si>
    <t>Points For</t>
  </si>
  <si>
    <t>Points Against</t>
  </si>
  <si>
    <t>TEAM</t>
  </si>
  <si>
    <t>Total Match Pts</t>
  </si>
  <si>
    <t>DT Differential</t>
  </si>
  <si>
    <t>Adel</t>
  </si>
  <si>
    <t>Bris</t>
  </si>
  <si>
    <t>Carl</t>
  </si>
  <si>
    <t>Coll</t>
  </si>
  <si>
    <t>Ess</t>
  </si>
  <si>
    <t>Freo</t>
  </si>
  <si>
    <t>Geel</t>
  </si>
  <si>
    <t>GC</t>
  </si>
  <si>
    <t>Haw</t>
  </si>
  <si>
    <t>Mel</t>
  </si>
  <si>
    <t>Port</t>
  </si>
  <si>
    <t>Rich</t>
  </si>
  <si>
    <t>St. K</t>
  </si>
  <si>
    <t>Syd</t>
  </si>
  <si>
    <t>WCE</t>
  </si>
  <si>
    <t>WB</t>
  </si>
  <si>
    <t>Tons Against</t>
  </si>
  <si>
    <t>Imaginary</t>
  </si>
  <si>
    <t>Ladder</t>
  </si>
  <si>
    <t>PTS AGST</t>
  </si>
  <si>
    <t>BYE VALUE</t>
  </si>
  <si>
    <t>MOD VALUE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</si>
</sst>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Highest</a:t>
            </a:r>
            <a:r>
              <a:rPr lang="en-US" baseline="0"/>
              <a:t> Scoring Teams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Sheet1!$AD$3</c:f>
              <c:strCache>
                <c:ptCount val="1"/>
                <c:pt idx="0">
                  <c:v>Points For</c:v>
                </c:pt>
              </c:strCache>
            </c:strRef>
          </c:tx>
          <c:cat>
            <c:strRef>
              <c:f>Sheet1!$AC$4:$AC$21</c:f>
              <c:strCache>
                <c:ptCount val="18"/>
                <c:pt idx="0">
                  <c:v>Adel</c:v>
                </c:pt>
                <c:pt idx="1">
                  <c:v>Bris</c:v>
                </c:pt>
                <c:pt idx="2">
                  <c:v>Carl</c:v>
                </c:pt>
                <c:pt idx="3">
                  <c:v>Coll</c:v>
                </c:pt>
                <c:pt idx="4">
                  <c:v>Ess</c:v>
                </c:pt>
                <c:pt idx="5">
                  <c:v>Freo</c:v>
                </c:pt>
                <c:pt idx="6">
                  <c:v>Geel</c:v>
                </c:pt>
                <c:pt idx="7">
                  <c:v>GC</c:v>
                </c:pt>
                <c:pt idx="8">
                  <c:v>GWS</c:v>
                </c:pt>
                <c:pt idx="9">
                  <c:v>Haw</c:v>
                </c:pt>
                <c:pt idx="10">
                  <c:v>Mel</c:v>
                </c:pt>
                <c:pt idx="11">
                  <c:v>North</c:v>
                </c:pt>
                <c:pt idx="12">
                  <c:v>Port</c:v>
                </c:pt>
                <c:pt idx="13">
                  <c:v>Rich</c:v>
                </c:pt>
                <c:pt idx="14">
                  <c:v>St. K</c:v>
                </c:pt>
                <c:pt idx="15">
                  <c:v>Syd</c:v>
                </c:pt>
                <c:pt idx="16">
                  <c:v>WCE</c:v>
                </c:pt>
                <c:pt idx="17">
                  <c:v>WB</c:v>
                </c:pt>
              </c:strCache>
            </c:strRef>
          </c:cat>
          <c:val>
            <c:numRef>
              <c:f>Sheet1!$AD$4:$AD$21</c:f>
              <c:numCache>
                <c:formatCode>General</c:formatCode>
                <c:ptCount val="18"/>
                <c:pt idx="0">
                  <c:v>1564.375</c:v>
                </c:pt>
                <c:pt idx="1">
                  <c:v>1523.75</c:v>
                </c:pt>
                <c:pt idx="2">
                  <c:v>1564.375</c:v>
                </c:pt>
                <c:pt idx="3">
                  <c:v>1564.875</c:v>
                </c:pt>
                <c:pt idx="4">
                  <c:v>1657.5</c:v>
                </c:pt>
                <c:pt idx="5">
                  <c:v>1577.875</c:v>
                </c:pt>
                <c:pt idx="6">
                  <c:v>1556.625</c:v>
                </c:pt>
                <c:pt idx="7">
                  <c:v>1424.375</c:v>
                </c:pt>
                <c:pt idx="8">
                  <c:v>1423.875</c:v>
                </c:pt>
                <c:pt idx="9">
                  <c:v>1622.25</c:v>
                </c:pt>
                <c:pt idx="10">
                  <c:v>1343.875</c:v>
                </c:pt>
                <c:pt idx="11">
                  <c:v>1543.625</c:v>
                </c:pt>
                <c:pt idx="12">
                  <c:v>1466.75</c:v>
                </c:pt>
                <c:pt idx="13">
                  <c:v>1619.625</c:v>
                </c:pt>
                <c:pt idx="14">
                  <c:v>1562.375</c:v>
                </c:pt>
                <c:pt idx="15">
                  <c:v>1530.625</c:v>
                </c:pt>
                <c:pt idx="16">
                  <c:v>1591.5</c:v>
                </c:pt>
                <c:pt idx="17">
                  <c:v>1593.125</c:v>
                </c:pt>
              </c:numCache>
            </c:numRef>
          </c:val>
        </c:ser>
        <c:dLbls/>
        <c:marker val="1"/>
        <c:axId val="39081856"/>
        <c:axId val="39083392"/>
      </c:lineChart>
      <c:catAx>
        <c:axId val="39081856"/>
        <c:scaling>
          <c:orientation val="minMax"/>
        </c:scaling>
        <c:axPos val="b"/>
        <c:majorTickMark val="none"/>
        <c:tickLblPos val="nextTo"/>
        <c:crossAx val="39083392"/>
        <c:crosses val="autoZero"/>
        <c:auto val="1"/>
        <c:lblAlgn val="ctr"/>
        <c:lblOffset val="100"/>
      </c:catAx>
      <c:valAx>
        <c:axId val="3908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Average Points For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908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Most Points Conceded to</a:t>
            </a:r>
            <a:r>
              <a:rPr lang="en-US" baseline="0"/>
              <a:t> Opposition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Sheet1!$AD$30</c:f>
              <c:strCache>
                <c:ptCount val="1"/>
                <c:pt idx="0">
                  <c:v>Points Against</c:v>
                </c:pt>
              </c:strCache>
            </c:strRef>
          </c:tx>
          <c:cat>
            <c:strRef>
              <c:f>Sheet1!$AC$31:$AC$48</c:f>
              <c:strCache>
                <c:ptCount val="18"/>
                <c:pt idx="0">
                  <c:v>Adel</c:v>
                </c:pt>
                <c:pt idx="1">
                  <c:v>Bris</c:v>
                </c:pt>
                <c:pt idx="2">
                  <c:v>Carl</c:v>
                </c:pt>
                <c:pt idx="3">
                  <c:v>Coll</c:v>
                </c:pt>
                <c:pt idx="4">
                  <c:v>Ess</c:v>
                </c:pt>
                <c:pt idx="5">
                  <c:v>Freo</c:v>
                </c:pt>
                <c:pt idx="6">
                  <c:v>Geel</c:v>
                </c:pt>
                <c:pt idx="7">
                  <c:v>GC</c:v>
                </c:pt>
                <c:pt idx="8">
                  <c:v>GWS</c:v>
                </c:pt>
                <c:pt idx="9">
                  <c:v>Haw</c:v>
                </c:pt>
                <c:pt idx="10">
                  <c:v>Mel</c:v>
                </c:pt>
                <c:pt idx="11">
                  <c:v>North</c:v>
                </c:pt>
                <c:pt idx="12">
                  <c:v>Port</c:v>
                </c:pt>
                <c:pt idx="13">
                  <c:v>Rich</c:v>
                </c:pt>
                <c:pt idx="14">
                  <c:v>St. K</c:v>
                </c:pt>
                <c:pt idx="15">
                  <c:v>Syd</c:v>
                </c:pt>
                <c:pt idx="16">
                  <c:v>WCE</c:v>
                </c:pt>
                <c:pt idx="17">
                  <c:v>WB</c:v>
                </c:pt>
              </c:strCache>
            </c:strRef>
          </c:cat>
          <c:val>
            <c:numRef>
              <c:f>Sheet1!$AD$31:$AD$48</c:f>
              <c:numCache>
                <c:formatCode>General</c:formatCode>
                <c:ptCount val="18"/>
                <c:pt idx="0">
                  <c:v>1521.75</c:v>
                </c:pt>
                <c:pt idx="1">
                  <c:v>1569.875</c:v>
                </c:pt>
                <c:pt idx="2">
                  <c:v>1493.25</c:v>
                </c:pt>
                <c:pt idx="3">
                  <c:v>1609.875</c:v>
                </c:pt>
                <c:pt idx="4">
                  <c:v>1460</c:v>
                </c:pt>
                <c:pt idx="5">
                  <c:v>1544</c:v>
                </c:pt>
                <c:pt idx="6">
                  <c:v>1540.625</c:v>
                </c:pt>
                <c:pt idx="7">
                  <c:v>1684.5</c:v>
                </c:pt>
                <c:pt idx="8">
                  <c:v>1703.375</c:v>
                </c:pt>
                <c:pt idx="9">
                  <c:v>1403.25</c:v>
                </c:pt>
                <c:pt idx="10">
                  <c:v>1734.875</c:v>
                </c:pt>
                <c:pt idx="11">
                  <c:v>1489.5</c:v>
                </c:pt>
                <c:pt idx="12">
                  <c:v>1553.125</c:v>
                </c:pt>
                <c:pt idx="13">
                  <c:v>1469.5</c:v>
                </c:pt>
                <c:pt idx="14">
                  <c:v>1513.125</c:v>
                </c:pt>
                <c:pt idx="15">
                  <c:v>1543.625</c:v>
                </c:pt>
                <c:pt idx="16">
                  <c:v>1426.875</c:v>
                </c:pt>
                <c:pt idx="17">
                  <c:v>1514.375</c:v>
                </c:pt>
              </c:numCache>
            </c:numRef>
          </c:val>
        </c:ser>
        <c:dLbls/>
        <c:marker val="1"/>
        <c:axId val="41285504"/>
        <c:axId val="41287040"/>
      </c:lineChart>
      <c:catAx>
        <c:axId val="41285504"/>
        <c:scaling>
          <c:orientation val="minMax"/>
        </c:scaling>
        <c:axPos val="b"/>
        <c:majorTickMark val="none"/>
        <c:tickLblPos val="nextTo"/>
        <c:crossAx val="41287040"/>
        <c:crosses val="autoZero"/>
        <c:auto val="1"/>
        <c:lblAlgn val="ctr"/>
        <c:lblOffset val="100"/>
      </c:catAx>
      <c:valAx>
        <c:axId val="41287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Average Points Conceded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1285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Most Productive DT Games by Team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Sheet1!$AD$57</c:f>
              <c:strCache>
                <c:ptCount val="1"/>
                <c:pt idx="0">
                  <c:v>Total Match Pts</c:v>
                </c:pt>
              </c:strCache>
            </c:strRef>
          </c:tx>
          <c:cat>
            <c:strRef>
              <c:f>Sheet1!$AC$58:$AC$75</c:f>
              <c:strCache>
                <c:ptCount val="18"/>
                <c:pt idx="0">
                  <c:v>Adel</c:v>
                </c:pt>
                <c:pt idx="1">
                  <c:v>Bris</c:v>
                </c:pt>
                <c:pt idx="2">
                  <c:v>Carl</c:v>
                </c:pt>
                <c:pt idx="3">
                  <c:v>Coll</c:v>
                </c:pt>
                <c:pt idx="4">
                  <c:v>Ess</c:v>
                </c:pt>
                <c:pt idx="5">
                  <c:v>Freo</c:v>
                </c:pt>
                <c:pt idx="6">
                  <c:v>Geel</c:v>
                </c:pt>
                <c:pt idx="7">
                  <c:v>GC</c:v>
                </c:pt>
                <c:pt idx="8">
                  <c:v>GWS</c:v>
                </c:pt>
                <c:pt idx="9">
                  <c:v>Haw</c:v>
                </c:pt>
                <c:pt idx="10">
                  <c:v>Mel</c:v>
                </c:pt>
                <c:pt idx="11">
                  <c:v>North</c:v>
                </c:pt>
                <c:pt idx="12">
                  <c:v>Port</c:v>
                </c:pt>
                <c:pt idx="13">
                  <c:v>Rich</c:v>
                </c:pt>
                <c:pt idx="14">
                  <c:v>St. K</c:v>
                </c:pt>
                <c:pt idx="15">
                  <c:v>Syd</c:v>
                </c:pt>
                <c:pt idx="16">
                  <c:v>WCE</c:v>
                </c:pt>
                <c:pt idx="17">
                  <c:v>WB</c:v>
                </c:pt>
              </c:strCache>
            </c:strRef>
          </c:cat>
          <c:val>
            <c:numRef>
              <c:f>Sheet1!$AD$58:$AD$75</c:f>
              <c:numCache>
                <c:formatCode>General</c:formatCode>
                <c:ptCount val="18"/>
                <c:pt idx="0">
                  <c:v>3086.125</c:v>
                </c:pt>
                <c:pt idx="1">
                  <c:v>3093.625</c:v>
                </c:pt>
                <c:pt idx="2">
                  <c:v>3090.75</c:v>
                </c:pt>
                <c:pt idx="3">
                  <c:v>3174.75</c:v>
                </c:pt>
                <c:pt idx="4">
                  <c:v>3117.5</c:v>
                </c:pt>
                <c:pt idx="5">
                  <c:v>3121.875</c:v>
                </c:pt>
                <c:pt idx="6">
                  <c:v>3097.25</c:v>
                </c:pt>
                <c:pt idx="7">
                  <c:v>3108.875</c:v>
                </c:pt>
                <c:pt idx="8">
                  <c:v>3127.25</c:v>
                </c:pt>
                <c:pt idx="9">
                  <c:v>3025.5</c:v>
                </c:pt>
                <c:pt idx="10">
                  <c:v>3078.75</c:v>
                </c:pt>
                <c:pt idx="11">
                  <c:v>3033.125</c:v>
                </c:pt>
                <c:pt idx="12">
                  <c:v>3019.875</c:v>
                </c:pt>
                <c:pt idx="13">
                  <c:v>3089.125</c:v>
                </c:pt>
                <c:pt idx="14">
                  <c:v>3075.5</c:v>
                </c:pt>
                <c:pt idx="15">
                  <c:v>3074.25</c:v>
                </c:pt>
                <c:pt idx="16">
                  <c:v>3018.375</c:v>
                </c:pt>
                <c:pt idx="17">
                  <c:v>3107.5</c:v>
                </c:pt>
              </c:numCache>
            </c:numRef>
          </c:val>
        </c:ser>
        <c:dLbls/>
        <c:marker val="1"/>
        <c:axId val="36759040"/>
        <c:axId val="39522304"/>
      </c:lineChart>
      <c:catAx>
        <c:axId val="36759040"/>
        <c:scaling>
          <c:orientation val="minMax"/>
        </c:scaling>
        <c:axPos val="b"/>
        <c:majorTickMark val="none"/>
        <c:tickLblPos val="nextTo"/>
        <c:crossAx val="39522304"/>
        <c:crosses val="autoZero"/>
        <c:auto val="1"/>
        <c:lblAlgn val="ctr"/>
        <c:lblOffset val="100"/>
      </c:catAx>
      <c:valAx>
        <c:axId val="39522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Average Total Match Points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675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DT Points Differential by</a:t>
            </a:r>
            <a:r>
              <a:rPr lang="en-US" baseline="0"/>
              <a:t> Team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Sheet1!$AD$85</c:f>
              <c:strCache>
                <c:ptCount val="1"/>
                <c:pt idx="0">
                  <c:v>DT Differential</c:v>
                </c:pt>
              </c:strCache>
            </c:strRef>
          </c:tx>
          <c:cat>
            <c:strRef>
              <c:f>Sheet1!$AC$86:$AC$103</c:f>
              <c:strCache>
                <c:ptCount val="18"/>
                <c:pt idx="0">
                  <c:v>Adel</c:v>
                </c:pt>
                <c:pt idx="1">
                  <c:v>Bris</c:v>
                </c:pt>
                <c:pt idx="2">
                  <c:v>Carl</c:v>
                </c:pt>
                <c:pt idx="3">
                  <c:v>Coll</c:v>
                </c:pt>
                <c:pt idx="4">
                  <c:v>Ess</c:v>
                </c:pt>
                <c:pt idx="5">
                  <c:v>Freo</c:v>
                </c:pt>
                <c:pt idx="6">
                  <c:v>Geel</c:v>
                </c:pt>
                <c:pt idx="7">
                  <c:v>GC</c:v>
                </c:pt>
                <c:pt idx="8">
                  <c:v>GWS</c:v>
                </c:pt>
                <c:pt idx="9">
                  <c:v>Haw</c:v>
                </c:pt>
                <c:pt idx="10">
                  <c:v>Mel</c:v>
                </c:pt>
                <c:pt idx="11">
                  <c:v>North</c:v>
                </c:pt>
                <c:pt idx="12">
                  <c:v>Port</c:v>
                </c:pt>
                <c:pt idx="13">
                  <c:v>Rich</c:v>
                </c:pt>
                <c:pt idx="14">
                  <c:v>St. K</c:v>
                </c:pt>
                <c:pt idx="15">
                  <c:v>Syd</c:v>
                </c:pt>
                <c:pt idx="16">
                  <c:v>WCE</c:v>
                </c:pt>
                <c:pt idx="17">
                  <c:v>WB</c:v>
                </c:pt>
              </c:strCache>
            </c:strRef>
          </c:cat>
          <c:val>
            <c:numRef>
              <c:f>Sheet1!$AD$86:$AD$103</c:f>
              <c:numCache>
                <c:formatCode>General</c:formatCode>
                <c:ptCount val="18"/>
                <c:pt idx="0">
                  <c:v>42.625</c:v>
                </c:pt>
                <c:pt idx="1">
                  <c:v>-46.125</c:v>
                </c:pt>
                <c:pt idx="2">
                  <c:v>104.25</c:v>
                </c:pt>
                <c:pt idx="3">
                  <c:v>-45</c:v>
                </c:pt>
                <c:pt idx="4">
                  <c:v>197.5</c:v>
                </c:pt>
                <c:pt idx="5">
                  <c:v>33.875</c:v>
                </c:pt>
                <c:pt idx="6">
                  <c:v>16</c:v>
                </c:pt>
                <c:pt idx="7">
                  <c:v>-260.125</c:v>
                </c:pt>
                <c:pt idx="8">
                  <c:v>-279.5</c:v>
                </c:pt>
                <c:pt idx="9">
                  <c:v>219</c:v>
                </c:pt>
                <c:pt idx="10">
                  <c:v>-391</c:v>
                </c:pt>
                <c:pt idx="11">
                  <c:v>54.125</c:v>
                </c:pt>
                <c:pt idx="12">
                  <c:v>-86.375</c:v>
                </c:pt>
                <c:pt idx="13">
                  <c:v>150.125</c:v>
                </c:pt>
                <c:pt idx="14">
                  <c:v>49.25</c:v>
                </c:pt>
                <c:pt idx="15">
                  <c:v>-13</c:v>
                </c:pt>
                <c:pt idx="16">
                  <c:v>164.625</c:v>
                </c:pt>
                <c:pt idx="17">
                  <c:v>78.75</c:v>
                </c:pt>
              </c:numCache>
            </c:numRef>
          </c:val>
        </c:ser>
        <c:dLbls/>
        <c:marker val="1"/>
        <c:axId val="70114304"/>
        <c:axId val="70120960"/>
      </c:lineChart>
      <c:catAx>
        <c:axId val="70114304"/>
        <c:scaling>
          <c:orientation val="minMax"/>
        </c:scaling>
        <c:axPos val="b"/>
        <c:majorTickMark val="none"/>
        <c:tickLblPos val="nextTo"/>
        <c:crossAx val="70120960"/>
        <c:crosses val="autoZero"/>
        <c:auto val="1"/>
        <c:lblAlgn val="ctr"/>
        <c:lblOffset val="100"/>
      </c:catAx>
      <c:valAx>
        <c:axId val="70120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DT Points Differential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0114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Average Tons For Per Game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Sheet1!$AD$112</c:f>
              <c:strCache>
                <c:ptCount val="1"/>
                <c:pt idx="0">
                  <c:v>Tons For</c:v>
                </c:pt>
              </c:strCache>
            </c:strRef>
          </c:tx>
          <c:cat>
            <c:strRef>
              <c:f>Sheet1!$AC$113:$AC$130</c:f>
              <c:strCache>
                <c:ptCount val="18"/>
                <c:pt idx="0">
                  <c:v>Adel</c:v>
                </c:pt>
                <c:pt idx="1">
                  <c:v>Bris</c:v>
                </c:pt>
                <c:pt idx="2">
                  <c:v>Carl</c:v>
                </c:pt>
                <c:pt idx="3">
                  <c:v>Coll</c:v>
                </c:pt>
                <c:pt idx="4">
                  <c:v>Ess</c:v>
                </c:pt>
                <c:pt idx="5">
                  <c:v>Freo</c:v>
                </c:pt>
                <c:pt idx="6">
                  <c:v>Geel</c:v>
                </c:pt>
                <c:pt idx="7">
                  <c:v>GC</c:v>
                </c:pt>
                <c:pt idx="8">
                  <c:v>GWS</c:v>
                </c:pt>
                <c:pt idx="9">
                  <c:v>Haw</c:v>
                </c:pt>
                <c:pt idx="10">
                  <c:v>Mel</c:v>
                </c:pt>
                <c:pt idx="11">
                  <c:v>North</c:v>
                </c:pt>
                <c:pt idx="12">
                  <c:v>Port</c:v>
                </c:pt>
                <c:pt idx="13">
                  <c:v>Rich</c:v>
                </c:pt>
                <c:pt idx="14">
                  <c:v>St. K</c:v>
                </c:pt>
                <c:pt idx="15">
                  <c:v>Syd</c:v>
                </c:pt>
                <c:pt idx="16">
                  <c:v>WCE</c:v>
                </c:pt>
                <c:pt idx="17">
                  <c:v>WB</c:v>
                </c:pt>
              </c:strCache>
            </c:strRef>
          </c:cat>
          <c:val>
            <c:numRef>
              <c:f>Sheet1!$AD$113:$AD$130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3.75</c:v>
                </c:pt>
                <c:pt idx="3">
                  <c:v>4</c:v>
                </c:pt>
                <c:pt idx="4">
                  <c:v>3.625</c:v>
                </c:pt>
                <c:pt idx="5">
                  <c:v>3.375</c:v>
                </c:pt>
                <c:pt idx="6">
                  <c:v>3.875</c:v>
                </c:pt>
                <c:pt idx="7">
                  <c:v>2.375</c:v>
                </c:pt>
                <c:pt idx="8">
                  <c:v>2.375</c:v>
                </c:pt>
                <c:pt idx="9">
                  <c:v>3.5</c:v>
                </c:pt>
                <c:pt idx="10">
                  <c:v>1.25</c:v>
                </c:pt>
                <c:pt idx="11">
                  <c:v>3</c:v>
                </c:pt>
                <c:pt idx="12">
                  <c:v>2</c:v>
                </c:pt>
                <c:pt idx="13">
                  <c:v>4.375</c:v>
                </c:pt>
                <c:pt idx="14">
                  <c:v>2.75</c:v>
                </c:pt>
                <c:pt idx="15">
                  <c:v>2.5</c:v>
                </c:pt>
                <c:pt idx="16">
                  <c:v>3.875</c:v>
                </c:pt>
                <c:pt idx="17">
                  <c:v>2</c:v>
                </c:pt>
              </c:numCache>
            </c:numRef>
          </c:val>
        </c:ser>
        <c:dLbls/>
        <c:marker val="1"/>
        <c:axId val="69618688"/>
        <c:axId val="69620480"/>
      </c:lineChart>
      <c:catAx>
        <c:axId val="69618688"/>
        <c:scaling>
          <c:orientation val="minMax"/>
        </c:scaling>
        <c:axPos val="b"/>
        <c:majorTickMark val="none"/>
        <c:tickLblPos val="nextTo"/>
        <c:crossAx val="69620480"/>
        <c:crosses val="autoZero"/>
        <c:auto val="1"/>
        <c:lblAlgn val="ctr"/>
        <c:lblOffset val="100"/>
      </c:catAx>
      <c:valAx>
        <c:axId val="69620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Average Number of Tons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618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Average Tons Conceded Per Game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Sheet1!$AD$139</c:f>
              <c:strCache>
                <c:ptCount val="1"/>
                <c:pt idx="0">
                  <c:v>Tons Against</c:v>
                </c:pt>
              </c:strCache>
            </c:strRef>
          </c:tx>
          <c:cat>
            <c:strRef>
              <c:f>Sheet1!$AC$140:$AC$157</c:f>
              <c:strCache>
                <c:ptCount val="18"/>
                <c:pt idx="0">
                  <c:v>Adel</c:v>
                </c:pt>
                <c:pt idx="1">
                  <c:v>Bris</c:v>
                </c:pt>
                <c:pt idx="2">
                  <c:v>Carl</c:v>
                </c:pt>
                <c:pt idx="3">
                  <c:v>Coll</c:v>
                </c:pt>
                <c:pt idx="4">
                  <c:v>Ess</c:v>
                </c:pt>
                <c:pt idx="5">
                  <c:v>Freo</c:v>
                </c:pt>
                <c:pt idx="6">
                  <c:v>Geel</c:v>
                </c:pt>
                <c:pt idx="7">
                  <c:v>GC</c:v>
                </c:pt>
                <c:pt idx="8">
                  <c:v>GWS</c:v>
                </c:pt>
                <c:pt idx="9">
                  <c:v>Haw</c:v>
                </c:pt>
                <c:pt idx="10">
                  <c:v>Mel</c:v>
                </c:pt>
                <c:pt idx="11">
                  <c:v>North</c:v>
                </c:pt>
                <c:pt idx="12">
                  <c:v>Port</c:v>
                </c:pt>
                <c:pt idx="13">
                  <c:v>Rich</c:v>
                </c:pt>
                <c:pt idx="14">
                  <c:v>St. K</c:v>
                </c:pt>
                <c:pt idx="15">
                  <c:v>Syd</c:v>
                </c:pt>
                <c:pt idx="16">
                  <c:v>WCE</c:v>
                </c:pt>
                <c:pt idx="17">
                  <c:v>WB</c:v>
                </c:pt>
              </c:strCache>
            </c:strRef>
          </c:cat>
          <c:val>
            <c:numRef>
              <c:f>Sheet1!$AD$140:$AD$157</c:f>
              <c:numCache>
                <c:formatCode>General</c:formatCode>
                <c:ptCount val="18"/>
                <c:pt idx="0">
                  <c:v>3.625</c:v>
                </c:pt>
                <c:pt idx="1">
                  <c:v>3.75</c:v>
                </c:pt>
                <c:pt idx="2">
                  <c:v>2.375</c:v>
                </c:pt>
                <c:pt idx="3">
                  <c:v>3.875</c:v>
                </c:pt>
                <c:pt idx="4">
                  <c:v>2.125</c:v>
                </c:pt>
                <c:pt idx="5">
                  <c:v>2.5</c:v>
                </c:pt>
                <c:pt idx="6">
                  <c:v>2.625</c:v>
                </c:pt>
                <c:pt idx="7">
                  <c:v>4.5</c:v>
                </c:pt>
                <c:pt idx="8">
                  <c:v>4.25</c:v>
                </c:pt>
                <c:pt idx="9">
                  <c:v>2.375</c:v>
                </c:pt>
                <c:pt idx="10">
                  <c:v>5.375</c:v>
                </c:pt>
                <c:pt idx="11">
                  <c:v>3.25</c:v>
                </c:pt>
                <c:pt idx="12">
                  <c:v>3.375</c:v>
                </c:pt>
                <c:pt idx="13">
                  <c:v>2.125</c:v>
                </c:pt>
                <c:pt idx="14">
                  <c:v>2.875</c:v>
                </c:pt>
                <c:pt idx="15">
                  <c:v>2.25</c:v>
                </c:pt>
                <c:pt idx="16">
                  <c:v>2</c:v>
                </c:pt>
                <c:pt idx="17">
                  <c:v>2.75</c:v>
                </c:pt>
              </c:numCache>
            </c:numRef>
          </c:val>
        </c:ser>
        <c:dLbls/>
        <c:marker val="1"/>
        <c:axId val="85156608"/>
        <c:axId val="85159296"/>
      </c:lineChart>
      <c:catAx>
        <c:axId val="85156608"/>
        <c:scaling>
          <c:orientation val="minMax"/>
        </c:scaling>
        <c:axPos val="b"/>
        <c:majorTickMark val="none"/>
        <c:tickLblPos val="nextTo"/>
        <c:crossAx val="85159296"/>
        <c:crosses val="autoZero"/>
        <c:auto val="1"/>
        <c:lblAlgn val="ctr"/>
        <c:lblOffset val="100"/>
      </c:catAx>
      <c:valAx>
        <c:axId val="85159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Average  Nmber</a:t>
                </a:r>
                <a:r>
                  <a:rPr lang="en-AU" baseline="0"/>
                  <a:t> of </a:t>
                </a:r>
                <a:r>
                  <a:rPr lang="en-AU"/>
                  <a:t>Tons Conceded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5156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323851</xdr:colOff>
      <xdr:row>2</xdr:row>
      <xdr:rowOff>57150</xdr:rowOff>
    </xdr:from>
    <xdr:to>
      <xdr:col>44</xdr:col>
      <xdr:colOff>38099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352426</xdr:colOff>
      <xdr:row>27</xdr:row>
      <xdr:rowOff>152399</xdr:rowOff>
    </xdr:from>
    <xdr:to>
      <xdr:col>46</xdr:col>
      <xdr:colOff>190500</xdr:colOff>
      <xdr:row>51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600076</xdr:colOff>
      <xdr:row>55</xdr:row>
      <xdr:rowOff>85725</xdr:rowOff>
    </xdr:from>
    <xdr:to>
      <xdr:col>47</xdr:col>
      <xdr:colOff>28575</xdr:colOff>
      <xdr:row>77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457199</xdr:colOff>
      <xdr:row>82</xdr:row>
      <xdr:rowOff>47624</xdr:rowOff>
    </xdr:from>
    <xdr:to>
      <xdr:col>47</xdr:col>
      <xdr:colOff>190499</xdr:colOff>
      <xdr:row>103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400051</xdr:colOff>
      <xdr:row>108</xdr:row>
      <xdr:rowOff>66675</xdr:rowOff>
    </xdr:from>
    <xdr:to>
      <xdr:col>45</xdr:col>
      <xdr:colOff>438150</xdr:colOff>
      <xdr:row>129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304800</xdr:colOff>
      <xdr:row>134</xdr:row>
      <xdr:rowOff>171450</xdr:rowOff>
    </xdr:from>
    <xdr:to>
      <xdr:col>45</xdr:col>
      <xdr:colOff>438150</xdr:colOff>
      <xdr:row>156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workbookViewId="0">
      <selection activeCell="B1" sqref="B1"/>
    </sheetView>
  </sheetViews>
  <sheetFormatPr defaultColWidth="7" defaultRowHeight="15"/>
  <cols>
    <col min="1" max="1" width="12.7109375" style="1" customWidth="1"/>
    <col min="2" max="24" width="6.5703125" style="2" customWidth="1"/>
    <col min="25" max="25" width="12.85546875" style="2" customWidth="1"/>
    <col min="26" max="26" width="7" style="1"/>
    <col min="27" max="28" width="7" style="2"/>
    <col min="29" max="29" width="12.140625" style="2" customWidth="1"/>
    <col min="30" max="30" width="14.140625" style="2" customWidth="1"/>
    <col min="31" max="31" width="9.7109375" style="2" customWidth="1"/>
    <col min="32" max="32" width="12.42578125" style="2" customWidth="1"/>
    <col min="33" max="16384" width="7" style="2"/>
  </cols>
  <sheetData>
    <row r="1" spans="1:30">
      <c r="A1" s="4" t="s">
        <v>0</v>
      </c>
      <c r="Y1" s="6" t="str">
        <f>A1</f>
        <v>Adelaide</v>
      </c>
    </row>
    <row r="2" spans="1:30" s="3" customFormat="1">
      <c r="A2" s="5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 t="str">
        <f t="shared" ref="Y2:Y65" si="0">A2</f>
        <v>Round</v>
      </c>
      <c r="Z2" s="5" t="s">
        <v>26</v>
      </c>
    </row>
    <row r="3" spans="1:30">
      <c r="A3" s="1" t="s">
        <v>2</v>
      </c>
      <c r="B3" s="2">
        <v>1825</v>
      </c>
      <c r="C3" s="2">
        <v>1537</v>
      </c>
      <c r="D3" s="2">
        <v>1220</v>
      </c>
      <c r="E3" s="2">
        <v>1479</v>
      </c>
      <c r="F3" s="2">
        <v>1593</v>
      </c>
      <c r="G3" s="2">
        <v>1537</v>
      </c>
      <c r="H3" s="2">
        <v>1642</v>
      </c>
      <c r="I3" s="2">
        <v>1682</v>
      </c>
      <c r="Y3" s="2" t="str">
        <f t="shared" si="0"/>
        <v>For</v>
      </c>
      <c r="Z3" s="1">
        <f>AVERAGE(B3:X3)</f>
        <v>1564.375</v>
      </c>
      <c r="AC3" s="8" t="s">
        <v>31</v>
      </c>
      <c r="AD3" s="9" t="s">
        <v>29</v>
      </c>
    </row>
    <row r="4" spans="1:30">
      <c r="A4" s="1" t="s">
        <v>3</v>
      </c>
      <c r="B4" s="2">
        <v>1411</v>
      </c>
      <c r="C4" s="2">
        <v>1672</v>
      </c>
      <c r="D4" s="2">
        <v>1939</v>
      </c>
      <c r="E4" s="2">
        <v>1421</v>
      </c>
      <c r="F4" s="2">
        <v>1418</v>
      </c>
      <c r="G4" s="2">
        <v>1559</v>
      </c>
      <c r="H4" s="2">
        <v>1485</v>
      </c>
      <c r="I4" s="2">
        <v>1269</v>
      </c>
      <c r="Y4" s="2" t="str">
        <f t="shared" si="0"/>
        <v>Against</v>
      </c>
      <c r="Z4" s="1">
        <f t="shared" ref="Z4:Z67" si="1">AVERAGE(B4:X4)</f>
        <v>1521.75</v>
      </c>
      <c r="AC4" s="4" t="s">
        <v>34</v>
      </c>
      <c r="AD4" s="10">
        <f>Z3</f>
        <v>1564.375</v>
      </c>
    </row>
    <row r="5" spans="1:30">
      <c r="A5" s="1" t="s">
        <v>4</v>
      </c>
      <c r="B5" s="2">
        <f>SUM(B3:B4)</f>
        <v>3236</v>
      </c>
      <c r="C5" s="2">
        <f>SUM(C3:C4)</f>
        <v>3209</v>
      </c>
      <c r="D5" s="2">
        <f>SUM(D3:D4)</f>
        <v>3159</v>
      </c>
      <c r="E5" s="2">
        <f>SUM(E3:E4)</f>
        <v>2900</v>
      </c>
      <c r="F5" s="2">
        <f>SUM(F3:F4)</f>
        <v>3011</v>
      </c>
      <c r="G5" s="2">
        <f t="shared" ref="G5:I5" si="2">SUM(G3:G4)</f>
        <v>3096</v>
      </c>
      <c r="H5" s="2">
        <f t="shared" si="2"/>
        <v>3127</v>
      </c>
      <c r="I5" s="2">
        <f t="shared" si="2"/>
        <v>2951</v>
      </c>
      <c r="Y5" s="2" t="str">
        <f t="shared" si="0"/>
        <v>Game Total</v>
      </c>
      <c r="Z5" s="1">
        <f t="shared" si="1"/>
        <v>3086.125</v>
      </c>
      <c r="AC5" s="4" t="s">
        <v>35</v>
      </c>
      <c r="AD5" s="10">
        <f>Z13</f>
        <v>1523.75</v>
      </c>
    </row>
    <row r="6" spans="1:30">
      <c r="A6" s="1" t="s">
        <v>5</v>
      </c>
      <c r="B6" s="2">
        <f t="shared" ref="B6:H6" si="3">B3-B4</f>
        <v>414</v>
      </c>
      <c r="C6" s="2">
        <f t="shared" si="3"/>
        <v>-135</v>
      </c>
      <c r="D6" s="2">
        <f t="shared" si="3"/>
        <v>-719</v>
      </c>
      <c r="E6" s="2">
        <f t="shared" si="3"/>
        <v>58</v>
      </c>
      <c r="F6" s="2">
        <f t="shared" si="3"/>
        <v>175</v>
      </c>
      <c r="G6" s="2">
        <f t="shared" si="3"/>
        <v>-22</v>
      </c>
      <c r="H6" s="2">
        <f t="shared" si="3"/>
        <v>157</v>
      </c>
      <c r="I6" s="2">
        <f t="shared" ref="F6:I6" si="4">I3-I4</f>
        <v>413</v>
      </c>
      <c r="Y6" s="2" t="str">
        <f t="shared" si="0"/>
        <v>DT Diff</v>
      </c>
      <c r="Z6" s="1">
        <f t="shared" si="1"/>
        <v>42.625</v>
      </c>
      <c r="AC6" s="4" t="s">
        <v>36</v>
      </c>
      <c r="AD6" s="10">
        <f>Z3</f>
        <v>1564.375</v>
      </c>
    </row>
    <row r="7" spans="1:30">
      <c r="A7" s="1" t="s">
        <v>23</v>
      </c>
      <c r="B7" s="2">
        <v>5</v>
      </c>
      <c r="C7" s="2">
        <v>4</v>
      </c>
      <c r="D7" s="2">
        <v>0</v>
      </c>
      <c r="E7" s="2">
        <v>2</v>
      </c>
      <c r="F7" s="2">
        <v>6</v>
      </c>
      <c r="G7" s="2">
        <v>2</v>
      </c>
      <c r="H7" s="2">
        <v>1</v>
      </c>
      <c r="I7" s="2">
        <v>4</v>
      </c>
      <c r="Y7" s="2" t="str">
        <f t="shared" si="0"/>
        <v>Tons For</v>
      </c>
      <c r="Z7" s="1">
        <f t="shared" si="1"/>
        <v>3</v>
      </c>
      <c r="AC7" s="4" t="s">
        <v>37</v>
      </c>
      <c r="AD7" s="10">
        <f>Z33</f>
        <v>1564.875</v>
      </c>
    </row>
    <row r="8" spans="1:30">
      <c r="A8" s="1" t="s">
        <v>24</v>
      </c>
      <c r="B8" s="2">
        <v>2</v>
      </c>
      <c r="C8" s="2">
        <v>5</v>
      </c>
      <c r="D8" s="2">
        <v>7</v>
      </c>
      <c r="E8" s="2">
        <v>4</v>
      </c>
      <c r="F8" s="2">
        <v>1</v>
      </c>
      <c r="G8" s="2">
        <v>5</v>
      </c>
      <c r="H8" s="2">
        <v>4</v>
      </c>
      <c r="I8" s="2">
        <v>1</v>
      </c>
      <c r="Y8" s="2" t="str">
        <f t="shared" si="0"/>
        <v>Tons Agst</v>
      </c>
      <c r="Z8" s="1">
        <f t="shared" si="1"/>
        <v>3.625</v>
      </c>
      <c r="AC8" s="4" t="s">
        <v>38</v>
      </c>
      <c r="AD8" s="10">
        <f>Z43</f>
        <v>1657.5</v>
      </c>
    </row>
    <row r="9" spans="1:30">
      <c r="A9" s="1" t="s">
        <v>25</v>
      </c>
      <c r="B9" s="2">
        <v>69</v>
      </c>
      <c r="C9" s="2">
        <v>18</v>
      </c>
      <c r="D9" s="2">
        <v>-56</v>
      </c>
      <c r="E9" s="2">
        <v>46</v>
      </c>
      <c r="F9" s="2">
        <v>19</v>
      </c>
      <c r="G9" s="2">
        <v>5</v>
      </c>
      <c r="H9" s="2">
        <v>50</v>
      </c>
      <c r="I9" s="2">
        <v>69</v>
      </c>
      <c r="Y9" s="2" t="str">
        <f t="shared" si="0"/>
        <v>Game Margin</v>
      </c>
      <c r="Z9" s="1">
        <f t="shared" si="1"/>
        <v>27.5</v>
      </c>
      <c r="AC9" s="4" t="s">
        <v>39</v>
      </c>
      <c r="AD9" s="10">
        <f>Z53</f>
        <v>1577.875</v>
      </c>
    </row>
    <row r="10" spans="1:30">
      <c r="AC10" s="4" t="s">
        <v>40</v>
      </c>
      <c r="AD10" s="10">
        <f>Z63</f>
        <v>1556.625</v>
      </c>
    </row>
    <row r="11" spans="1:30">
      <c r="A11" s="4" t="s">
        <v>6</v>
      </c>
      <c r="Y11" s="6" t="str">
        <f t="shared" si="0"/>
        <v>Brisbane</v>
      </c>
      <c r="AC11" s="4" t="s">
        <v>41</v>
      </c>
      <c r="AD11" s="10">
        <f>Z73</f>
        <v>1424.375</v>
      </c>
    </row>
    <row r="12" spans="1:30">
      <c r="A12" s="5" t="s">
        <v>1</v>
      </c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  <c r="T12" s="3">
        <v>19</v>
      </c>
      <c r="U12" s="3">
        <v>20</v>
      </c>
      <c r="V12" s="3">
        <v>21</v>
      </c>
      <c r="W12" s="3">
        <v>22</v>
      </c>
      <c r="X12" s="3">
        <v>23</v>
      </c>
      <c r="Y12" s="3" t="str">
        <f t="shared" si="0"/>
        <v>Round</v>
      </c>
      <c r="Z12" s="5" t="s">
        <v>26</v>
      </c>
      <c r="AC12" s="4" t="s">
        <v>13</v>
      </c>
      <c r="AD12" s="10">
        <f>Z83</f>
        <v>1423.875</v>
      </c>
    </row>
    <row r="13" spans="1:30">
      <c r="A13" s="1" t="s">
        <v>2</v>
      </c>
      <c r="B13" s="2">
        <v>1726</v>
      </c>
      <c r="C13" s="2">
        <v>1269</v>
      </c>
      <c r="D13" s="2">
        <v>1381</v>
      </c>
      <c r="E13" s="2">
        <v>1794</v>
      </c>
      <c r="F13" s="2">
        <v>1435</v>
      </c>
      <c r="G13" s="2">
        <v>1414</v>
      </c>
      <c r="H13" s="2">
        <v>1322</v>
      </c>
      <c r="I13" s="2">
        <v>1849</v>
      </c>
      <c r="Y13" s="2" t="str">
        <f t="shared" si="0"/>
        <v>For</v>
      </c>
      <c r="Z13" s="1">
        <f t="shared" si="1"/>
        <v>1523.75</v>
      </c>
      <c r="AC13" s="4" t="s">
        <v>42</v>
      </c>
      <c r="AD13" s="10">
        <f>Z93</f>
        <v>1622.25</v>
      </c>
    </row>
    <row r="14" spans="1:30">
      <c r="A14" s="1" t="s">
        <v>3</v>
      </c>
      <c r="B14" s="2">
        <v>1334</v>
      </c>
      <c r="C14" s="2">
        <v>1768</v>
      </c>
      <c r="D14" s="2">
        <v>1661</v>
      </c>
      <c r="E14" s="2">
        <v>1258</v>
      </c>
      <c r="F14" s="2">
        <v>1499</v>
      </c>
      <c r="G14" s="2">
        <v>2048</v>
      </c>
      <c r="H14" s="2">
        <v>1804</v>
      </c>
      <c r="I14" s="2">
        <v>1187</v>
      </c>
      <c r="Y14" s="2" t="str">
        <f t="shared" si="0"/>
        <v>Against</v>
      </c>
      <c r="Z14" s="1">
        <f t="shared" si="1"/>
        <v>1569.875</v>
      </c>
      <c r="AC14" s="4" t="s">
        <v>43</v>
      </c>
      <c r="AD14" s="10">
        <f>Z103</f>
        <v>1343.875</v>
      </c>
    </row>
    <row r="15" spans="1:30">
      <c r="A15" s="1" t="s">
        <v>4</v>
      </c>
      <c r="B15" s="2">
        <f>SUM(B13:B14)</f>
        <v>3060</v>
      </c>
      <c r="C15" s="2">
        <f>SUM(C13:C14)</f>
        <v>3037</v>
      </c>
      <c r="D15" s="2">
        <f>SUM(D13:D14)</f>
        <v>3042</v>
      </c>
      <c r="E15" s="2">
        <f>SUM(E13:E14)</f>
        <v>3052</v>
      </c>
      <c r="F15" s="2">
        <f t="shared" ref="F15:I15" si="5">SUM(F13:F14)</f>
        <v>2934</v>
      </c>
      <c r="G15" s="2">
        <f t="shared" si="5"/>
        <v>3462</v>
      </c>
      <c r="H15" s="2">
        <f t="shared" si="5"/>
        <v>3126</v>
      </c>
      <c r="I15" s="2">
        <f t="shared" si="5"/>
        <v>3036</v>
      </c>
      <c r="Y15" s="2" t="str">
        <f t="shared" si="0"/>
        <v>Game Total</v>
      </c>
      <c r="Z15" s="1">
        <f t="shared" si="1"/>
        <v>3093.625</v>
      </c>
      <c r="AC15" s="4" t="s">
        <v>16</v>
      </c>
      <c r="AD15" s="10">
        <f>Z113</f>
        <v>1543.625</v>
      </c>
    </row>
    <row r="16" spans="1:30">
      <c r="A16" s="1" t="s">
        <v>5</v>
      </c>
      <c r="B16" s="2">
        <f t="shared" ref="B16:H16" si="6">B13-B14</f>
        <v>392</v>
      </c>
      <c r="C16" s="2">
        <f t="shared" si="6"/>
        <v>-499</v>
      </c>
      <c r="D16" s="2">
        <f t="shared" si="6"/>
        <v>-280</v>
      </c>
      <c r="E16" s="2">
        <f t="shared" si="6"/>
        <v>536</v>
      </c>
      <c r="F16" s="2">
        <f t="shared" si="6"/>
        <v>-64</v>
      </c>
      <c r="G16" s="2">
        <f t="shared" si="6"/>
        <v>-634</v>
      </c>
      <c r="H16" s="2">
        <f t="shared" si="6"/>
        <v>-482</v>
      </c>
      <c r="I16" s="2">
        <f t="shared" ref="F16:I16" si="7">I13-I14</f>
        <v>662</v>
      </c>
      <c r="Y16" s="2" t="str">
        <f t="shared" si="0"/>
        <v>DT Diff</v>
      </c>
      <c r="Z16" s="1">
        <f t="shared" si="1"/>
        <v>-46.125</v>
      </c>
      <c r="AC16" s="4" t="s">
        <v>44</v>
      </c>
      <c r="AD16" s="10">
        <f>Z123</f>
        <v>1466.75</v>
      </c>
    </row>
    <row r="17" spans="1:30">
      <c r="A17" s="1" t="s">
        <v>23</v>
      </c>
      <c r="B17" s="2">
        <v>4</v>
      </c>
      <c r="C17" s="2">
        <v>1</v>
      </c>
      <c r="D17" s="2">
        <v>0</v>
      </c>
      <c r="E17" s="2">
        <v>8</v>
      </c>
      <c r="F17" s="2">
        <v>2</v>
      </c>
      <c r="G17" s="2">
        <v>2</v>
      </c>
      <c r="H17" s="2">
        <v>1</v>
      </c>
      <c r="I17" s="2">
        <v>6</v>
      </c>
      <c r="Y17" s="2" t="str">
        <f t="shared" si="0"/>
        <v>Tons For</v>
      </c>
      <c r="Z17" s="1">
        <f t="shared" si="1"/>
        <v>3</v>
      </c>
      <c r="AC17" s="4" t="s">
        <v>45</v>
      </c>
      <c r="AD17" s="10">
        <f>Z133</f>
        <v>1619.625</v>
      </c>
    </row>
    <row r="18" spans="1:30">
      <c r="A18" s="1" t="s">
        <v>24</v>
      </c>
      <c r="B18" s="2">
        <v>2</v>
      </c>
      <c r="C18" s="2">
        <v>6</v>
      </c>
      <c r="D18" s="2">
        <v>5</v>
      </c>
      <c r="E18" s="2">
        <v>0</v>
      </c>
      <c r="F18" s="2">
        <v>2</v>
      </c>
      <c r="G18" s="2">
        <v>7</v>
      </c>
      <c r="H18" s="2">
        <v>7</v>
      </c>
      <c r="I18" s="2">
        <v>1</v>
      </c>
      <c r="Y18" s="2" t="str">
        <f t="shared" si="0"/>
        <v>Tons Agst</v>
      </c>
      <c r="Z18" s="1">
        <f t="shared" si="1"/>
        <v>3.75</v>
      </c>
      <c r="AC18" s="4" t="s">
        <v>46</v>
      </c>
      <c r="AD18" s="10">
        <f>Z143</f>
        <v>1562.375</v>
      </c>
    </row>
    <row r="19" spans="1:30">
      <c r="A19" s="1" t="s">
        <v>25</v>
      </c>
      <c r="B19" s="2">
        <v>41</v>
      </c>
      <c r="C19" s="2">
        <v>-91</v>
      </c>
      <c r="D19" s="2">
        <v>-29</v>
      </c>
      <c r="E19" s="2">
        <v>65</v>
      </c>
      <c r="F19" s="2">
        <v>-38</v>
      </c>
      <c r="G19" s="2">
        <v>-67</v>
      </c>
      <c r="H19" s="2">
        <v>-58</v>
      </c>
      <c r="I19" s="2">
        <v>92</v>
      </c>
      <c r="Y19" s="2" t="str">
        <f t="shared" si="0"/>
        <v>Game Margin</v>
      </c>
      <c r="Z19" s="1">
        <f t="shared" si="1"/>
        <v>-10.625</v>
      </c>
      <c r="AC19" s="4" t="s">
        <v>47</v>
      </c>
      <c r="AD19" s="10">
        <f>Z153</f>
        <v>1530.625</v>
      </c>
    </row>
    <row r="20" spans="1:30">
      <c r="AC20" s="4" t="s">
        <v>48</v>
      </c>
      <c r="AD20" s="10">
        <f>Z163</f>
        <v>1591.5</v>
      </c>
    </row>
    <row r="21" spans="1:30">
      <c r="A21" s="4" t="s">
        <v>7</v>
      </c>
      <c r="Y21" s="6" t="str">
        <f t="shared" si="0"/>
        <v>Carlton</v>
      </c>
      <c r="AC21" s="4" t="s">
        <v>49</v>
      </c>
      <c r="AD21" s="10">
        <f>Z173</f>
        <v>1593.125</v>
      </c>
    </row>
    <row r="22" spans="1:30">
      <c r="A22" s="5" t="s">
        <v>1</v>
      </c>
      <c r="B22" s="3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N22" s="3">
        <v>13</v>
      </c>
      <c r="O22" s="3">
        <v>14</v>
      </c>
      <c r="P22" s="3">
        <v>15</v>
      </c>
      <c r="Q22" s="3">
        <v>16</v>
      </c>
      <c r="R22" s="3">
        <v>17</v>
      </c>
      <c r="S22" s="3">
        <v>18</v>
      </c>
      <c r="T22" s="3">
        <v>19</v>
      </c>
      <c r="U22" s="3">
        <v>20</v>
      </c>
      <c r="V22" s="3">
        <v>21</v>
      </c>
      <c r="W22" s="3">
        <v>22</v>
      </c>
      <c r="X22" s="3">
        <v>23</v>
      </c>
      <c r="Y22" s="3" t="str">
        <f t="shared" si="0"/>
        <v>Round</v>
      </c>
      <c r="Z22" s="5" t="s">
        <v>26</v>
      </c>
    </row>
    <row r="23" spans="1:30">
      <c r="A23" s="1" t="s">
        <v>2</v>
      </c>
      <c r="B23" s="2">
        <v>1636</v>
      </c>
      <c r="C23" s="2">
        <v>1768</v>
      </c>
      <c r="D23" s="2">
        <v>1775</v>
      </c>
      <c r="E23" s="2">
        <v>1437</v>
      </c>
      <c r="F23" s="2">
        <v>1650</v>
      </c>
      <c r="G23" s="2">
        <v>1786</v>
      </c>
      <c r="H23" s="2">
        <v>1459</v>
      </c>
      <c r="I23" s="2">
        <v>1269</v>
      </c>
      <c r="Y23" s="2" t="str">
        <f t="shared" si="0"/>
        <v>For</v>
      </c>
      <c r="Z23" s="1">
        <f t="shared" si="1"/>
        <v>1597.5</v>
      </c>
    </row>
    <row r="24" spans="1:30">
      <c r="A24" s="1" t="s">
        <v>3</v>
      </c>
      <c r="B24" s="2">
        <v>1332</v>
      </c>
      <c r="C24" s="2">
        <v>1269</v>
      </c>
      <c r="D24" s="2">
        <v>1397</v>
      </c>
      <c r="E24" s="2">
        <v>1670</v>
      </c>
      <c r="F24" s="2">
        <v>1583</v>
      </c>
      <c r="G24" s="2">
        <v>1436</v>
      </c>
      <c r="H24" s="2">
        <v>1577</v>
      </c>
      <c r="I24" s="2">
        <v>1682</v>
      </c>
      <c r="Y24" s="2" t="str">
        <f t="shared" si="0"/>
        <v>Against</v>
      </c>
      <c r="Z24" s="1">
        <f t="shared" si="1"/>
        <v>1493.25</v>
      </c>
    </row>
    <row r="25" spans="1:30">
      <c r="A25" s="1" t="s">
        <v>4</v>
      </c>
      <c r="B25" s="2">
        <f>SUM(B23:B24)</f>
        <v>2968</v>
      </c>
      <c r="C25" s="2">
        <f>SUM(C23:C24)</f>
        <v>3037</v>
      </c>
      <c r="D25" s="2">
        <f>SUM(D23:D24)</f>
        <v>3172</v>
      </c>
      <c r="E25" s="2">
        <f>SUM(E23:E24)</f>
        <v>3107</v>
      </c>
      <c r="F25" s="2">
        <f t="shared" ref="F25:I25" si="8">SUM(F23:F24)</f>
        <v>3233</v>
      </c>
      <c r="G25" s="2">
        <f t="shared" si="8"/>
        <v>3222</v>
      </c>
      <c r="H25" s="2">
        <f t="shared" si="8"/>
        <v>3036</v>
      </c>
      <c r="I25" s="2">
        <f t="shared" si="8"/>
        <v>2951</v>
      </c>
      <c r="Y25" s="2" t="str">
        <f t="shared" si="0"/>
        <v>Game Total</v>
      </c>
      <c r="Z25" s="1">
        <f t="shared" si="1"/>
        <v>3090.75</v>
      </c>
    </row>
    <row r="26" spans="1:30">
      <c r="A26" s="1" t="s">
        <v>5</v>
      </c>
      <c r="B26" s="2">
        <f t="shared" ref="B26:H26" si="9">B23-B24</f>
        <v>304</v>
      </c>
      <c r="C26" s="2">
        <f t="shared" si="9"/>
        <v>499</v>
      </c>
      <c r="D26" s="2">
        <f t="shared" si="9"/>
        <v>378</v>
      </c>
      <c r="E26" s="2">
        <f t="shared" si="9"/>
        <v>-233</v>
      </c>
      <c r="F26" s="2">
        <f t="shared" si="9"/>
        <v>67</v>
      </c>
      <c r="G26" s="2">
        <f t="shared" si="9"/>
        <v>350</v>
      </c>
      <c r="H26" s="2">
        <f t="shared" si="9"/>
        <v>-118</v>
      </c>
      <c r="I26" s="2">
        <f t="shared" ref="F26:I26" si="10">I23-I24</f>
        <v>-413</v>
      </c>
      <c r="Y26" s="2" t="str">
        <f t="shared" si="0"/>
        <v>DT Diff</v>
      </c>
      <c r="Z26" s="1">
        <f t="shared" si="1"/>
        <v>104.25</v>
      </c>
    </row>
    <row r="27" spans="1:30">
      <c r="A27" s="1" t="s">
        <v>23</v>
      </c>
      <c r="B27" s="2">
        <v>4</v>
      </c>
      <c r="C27" s="2">
        <v>6</v>
      </c>
      <c r="D27" s="2">
        <v>7</v>
      </c>
      <c r="E27" s="2">
        <v>3</v>
      </c>
      <c r="F27" s="2">
        <v>4</v>
      </c>
      <c r="G27" s="2">
        <v>4</v>
      </c>
      <c r="H27" s="2">
        <v>1</v>
      </c>
      <c r="I27" s="2">
        <v>1</v>
      </c>
      <c r="Y27" s="2" t="str">
        <f t="shared" si="0"/>
        <v>Tons For</v>
      </c>
      <c r="Z27" s="1">
        <f t="shared" si="1"/>
        <v>3.75</v>
      </c>
    </row>
    <row r="28" spans="1:30">
      <c r="A28" s="1" t="s">
        <v>24</v>
      </c>
      <c r="B28" s="2">
        <v>1</v>
      </c>
      <c r="C28" s="2">
        <v>1</v>
      </c>
      <c r="D28" s="2">
        <v>2</v>
      </c>
      <c r="E28" s="2">
        <v>3</v>
      </c>
      <c r="F28" s="2">
        <v>4</v>
      </c>
      <c r="G28" s="2">
        <v>1</v>
      </c>
      <c r="H28" s="2">
        <v>3</v>
      </c>
      <c r="I28" s="2">
        <v>4</v>
      </c>
      <c r="Y28" s="2" t="str">
        <f t="shared" si="0"/>
        <v>Tons Agst</v>
      </c>
      <c r="Z28" s="1">
        <f t="shared" si="1"/>
        <v>2.375</v>
      </c>
    </row>
    <row r="29" spans="1:30">
      <c r="A29" s="1" t="s">
        <v>25</v>
      </c>
      <c r="B29" s="2">
        <v>44</v>
      </c>
      <c r="C29" s="2">
        <v>91</v>
      </c>
      <c r="D29" s="2">
        <v>60</v>
      </c>
      <c r="E29" s="2">
        <v>-30</v>
      </c>
      <c r="F29" s="2">
        <v>8</v>
      </c>
      <c r="G29" s="2">
        <v>67</v>
      </c>
      <c r="H29" s="2">
        <v>-24</v>
      </c>
      <c r="I29" s="2">
        <v>-69</v>
      </c>
      <c r="Y29" s="2" t="str">
        <f t="shared" si="0"/>
        <v>Game Margin</v>
      </c>
      <c r="Z29" s="1">
        <f t="shared" si="1"/>
        <v>18.375</v>
      </c>
    </row>
    <row r="30" spans="1:30">
      <c r="AC30" s="8" t="s">
        <v>31</v>
      </c>
      <c r="AD30" s="9" t="s">
        <v>30</v>
      </c>
    </row>
    <row r="31" spans="1:30">
      <c r="A31" s="4" t="s">
        <v>8</v>
      </c>
      <c r="Y31" s="6" t="str">
        <f t="shared" si="0"/>
        <v>Collingwood</v>
      </c>
      <c r="AC31" s="4" t="s">
        <v>34</v>
      </c>
      <c r="AD31" s="2">
        <f>Z4</f>
        <v>1521.75</v>
      </c>
    </row>
    <row r="32" spans="1:30">
      <c r="A32" s="5" t="s">
        <v>1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>
        <v>12</v>
      </c>
      <c r="N32" s="3">
        <v>13</v>
      </c>
      <c r="O32" s="3">
        <v>14</v>
      </c>
      <c r="P32" s="3">
        <v>15</v>
      </c>
      <c r="Q32" s="3">
        <v>16</v>
      </c>
      <c r="R32" s="3">
        <v>17</v>
      </c>
      <c r="S32" s="3">
        <v>18</v>
      </c>
      <c r="T32" s="3">
        <v>19</v>
      </c>
      <c r="U32" s="3">
        <v>20</v>
      </c>
      <c r="V32" s="3">
        <v>21</v>
      </c>
      <c r="W32" s="3">
        <v>22</v>
      </c>
      <c r="X32" s="3">
        <v>23</v>
      </c>
      <c r="Y32" s="3" t="str">
        <f t="shared" si="0"/>
        <v>Round</v>
      </c>
      <c r="Z32" s="5" t="s">
        <v>26</v>
      </c>
      <c r="AC32" s="4" t="s">
        <v>35</v>
      </c>
      <c r="AD32" s="2">
        <f>Z14</f>
        <v>1569.875</v>
      </c>
    </row>
    <row r="33" spans="1:30">
      <c r="A33" s="1" t="s">
        <v>2</v>
      </c>
      <c r="B33" s="2">
        <v>1456</v>
      </c>
      <c r="C33" s="2">
        <v>1476</v>
      </c>
      <c r="D33" s="2">
        <v>1397</v>
      </c>
      <c r="E33" s="2">
        <v>1635</v>
      </c>
      <c r="F33" s="2">
        <v>1600</v>
      </c>
      <c r="G33" s="2">
        <v>1570</v>
      </c>
      <c r="H33" s="2">
        <v>1804</v>
      </c>
      <c r="I33" s="2">
        <v>1581</v>
      </c>
      <c r="Y33" s="2" t="str">
        <f t="shared" si="0"/>
        <v>For</v>
      </c>
      <c r="Z33" s="1">
        <f t="shared" si="1"/>
        <v>1564.875</v>
      </c>
      <c r="AC33" s="4" t="s">
        <v>36</v>
      </c>
      <c r="AD33" s="2">
        <f>Z24</f>
        <v>1493.25</v>
      </c>
    </row>
    <row r="34" spans="1:30">
      <c r="A34" s="1" t="s">
        <v>3</v>
      </c>
      <c r="B34" s="2">
        <v>1635</v>
      </c>
      <c r="C34" s="2">
        <v>1735</v>
      </c>
      <c r="D34" s="2">
        <v>1775</v>
      </c>
      <c r="E34" s="2">
        <v>1577</v>
      </c>
      <c r="F34" s="2">
        <v>1558</v>
      </c>
      <c r="G34" s="2">
        <v>1652</v>
      </c>
      <c r="H34" s="2">
        <v>1322</v>
      </c>
      <c r="I34" s="2">
        <v>1625</v>
      </c>
      <c r="Y34" s="2" t="str">
        <f t="shared" si="0"/>
        <v>Against</v>
      </c>
      <c r="Z34" s="1">
        <f t="shared" si="1"/>
        <v>1609.875</v>
      </c>
      <c r="AC34" s="4" t="s">
        <v>37</v>
      </c>
      <c r="AD34" s="2">
        <f>Z34</f>
        <v>1609.875</v>
      </c>
    </row>
    <row r="35" spans="1:30">
      <c r="A35" s="1" t="s">
        <v>4</v>
      </c>
      <c r="B35" s="2">
        <f>SUM(B33:B34)</f>
        <v>3091</v>
      </c>
      <c r="C35" s="2">
        <f>SUM(C33:C34)</f>
        <v>3211</v>
      </c>
      <c r="D35" s="2">
        <f>SUM(D33:D34)</f>
        <v>3172</v>
      </c>
      <c r="E35" s="2">
        <f>SUM(E33:E34)</f>
        <v>3212</v>
      </c>
      <c r="F35" s="2">
        <f t="shared" ref="F35:I35" si="11">SUM(F33:F34)</f>
        <v>3158</v>
      </c>
      <c r="G35" s="2">
        <f t="shared" si="11"/>
        <v>3222</v>
      </c>
      <c r="H35" s="2">
        <f t="shared" si="11"/>
        <v>3126</v>
      </c>
      <c r="I35" s="2">
        <f t="shared" si="11"/>
        <v>3206</v>
      </c>
      <c r="Y35" s="2" t="str">
        <f t="shared" si="0"/>
        <v>Game Total</v>
      </c>
      <c r="Z35" s="1">
        <f t="shared" si="1"/>
        <v>3174.75</v>
      </c>
      <c r="AC35" s="4" t="s">
        <v>38</v>
      </c>
      <c r="AD35" s="2">
        <f>Z44</f>
        <v>1460</v>
      </c>
    </row>
    <row r="36" spans="1:30">
      <c r="A36" s="1" t="s">
        <v>5</v>
      </c>
      <c r="B36" s="2">
        <f t="shared" ref="B36:H36" si="12">B33-B34</f>
        <v>-179</v>
      </c>
      <c r="C36" s="2">
        <f t="shared" si="12"/>
        <v>-259</v>
      </c>
      <c r="D36" s="2">
        <f t="shared" si="12"/>
        <v>-378</v>
      </c>
      <c r="E36" s="2">
        <f t="shared" si="12"/>
        <v>58</v>
      </c>
      <c r="F36" s="2">
        <f t="shared" si="12"/>
        <v>42</v>
      </c>
      <c r="G36" s="2">
        <f t="shared" si="12"/>
        <v>-82</v>
      </c>
      <c r="H36" s="2">
        <f t="shared" si="12"/>
        <v>482</v>
      </c>
      <c r="I36" s="2">
        <f t="shared" ref="F36:I36" si="13">I33-I34</f>
        <v>-44</v>
      </c>
      <c r="Y36" s="2" t="str">
        <f t="shared" si="0"/>
        <v>DT Diff</v>
      </c>
      <c r="Z36" s="1">
        <f t="shared" si="1"/>
        <v>-45</v>
      </c>
      <c r="AC36" s="4" t="s">
        <v>39</v>
      </c>
      <c r="AD36" s="2">
        <f>Z54</f>
        <v>1544</v>
      </c>
    </row>
    <row r="37" spans="1:30">
      <c r="A37" s="1" t="s">
        <v>23</v>
      </c>
      <c r="B37" s="2">
        <v>3</v>
      </c>
      <c r="C37" s="2">
        <v>2</v>
      </c>
      <c r="D37" s="2">
        <v>2</v>
      </c>
      <c r="E37" s="2">
        <v>5</v>
      </c>
      <c r="F37" s="2">
        <v>4</v>
      </c>
      <c r="G37" s="2">
        <v>5</v>
      </c>
      <c r="H37" s="2">
        <v>7</v>
      </c>
      <c r="I37" s="2">
        <v>4</v>
      </c>
      <c r="Y37" s="2" t="str">
        <f t="shared" si="0"/>
        <v>Tons For</v>
      </c>
      <c r="Z37" s="1">
        <f t="shared" si="1"/>
        <v>4</v>
      </c>
      <c r="AC37" s="4" t="s">
        <v>40</v>
      </c>
      <c r="AD37" s="2">
        <f>Z64</f>
        <v>1540.625</v>
      </c>
    </row>
    <row r="38" spans="1:30">
      <c r="A38" s="1" t="s">
        <v>24</v>
      </c>
      <c r="B38" s="2">
        <v>4</v>
      </c>
      <c r="C38" s="2">
        <v>5</v>
      </c>
      <c r="D38" s="2">
        <v>7</v>
      </c>
      <c r="E38" s="2">
        <v>5</v>
      </c>
      <c r="F38" s="2">
        <v>4</v>
      </c>
      <c r="G38" s="2">
        <v>3</v>
      </c>
      <c r="H38" s="2">
        <v>1</v>
      </c>
      <c r="I38" s="2">
        <v>2</v>
      </c>
      <c r="Y38" s="2" t="str">
        <f t="shared" si="0"/>
        <v>Tons Agst</v>
      </c>
      <c r="Z38" s="1">
        <f t="shared" si="1"/>
        <v>3.875</v>
      </c>
      <c r="AC38" s="4" t="s">
        <v>41</v>
      </c>
      <c r="AD38" s="2">
        <f>Z74</f>
        <v>1684.5</v>
      </c>
    </row>
    <row r="39" spans="1:30">
      <c r="A39" s="1" t="s">
        <v>25</v>
      </c>
      <c r="B39" s="2">
        <v>-22</v>
      </c>
      <c r="C39" s="2">
        <v>21</v>
      </c>
      <c r="D39" s="2">
        <v>-60</v>
      </c>
      <c r="E39" s="2">
        <v>26</v>
      </c>
      <c r="F39" s="2">
        <v>1</v>
      </c>
      <c r="G39" s="2">
        <v>21</v>
      </c>
      <c r="H39" s="2">
        <v>58</v>
      </c>
      <c r="I39" s="2">
        <v>12</v>
      </c>
      <c r="Y39" s="2" t="str">
        <f t="shared" si="0"/>
        <v>Game Margin</v>
      </c>
      <c r="Z39" s="1">
        <f t="shared" si="1"/>
        <v>7.125</v>
      </c>
      <c r="AC39" s="4" t="s">
        <v>13</v>
      </c>
      <c r="AD39" s="2">
        <f>Z84</f>
        <v>1703.375</v>
      </c>
    </row>
    <row r="40" spans="1:30">
      <c r="AC40" s="4" t="s">
        <v>42</v>
      </c>
      <c r="AD40" s="2">
        <f>Z94</f>
        <v>1403.25</v>
      </c>
    </row>
    <row r="41" spans="1:30">
      <c r="A41" s="4" t="s">
        <v>9</v>
      </c>
      <c r="Y41" s="6" t="str">
        <f t="shared" si="0"/>
        <v>Essendon</v>
      </c>
      <c r="AC41" s="4" t="s">
        <v>43</v>
      </c>
      <c r="AD41" s="2">
        <f>Z104</f>
        <v>1734.875</v>
      </c>
    </row>
    <row r="42" spans="1:30">
      <c r="A42" s="5" t="s">
        <v>1</v>
      </c>
      <c r="B42" s="3">
        <v>1</v>
      </c>
      <c r="C42" s="3">
        <v>2</v>
      </c>
      <c r="D42" s="3">
        <v>3</v>
      </c>
      <c r="E42" s="3">
        <v>4</v>
      </c>
      <c r="F42" s="3">
        <v>5</v>
      </c>
      <c r="G42" s="3">
        <v>6</v>
      </c>
      <c r="H42" s="3">
        <v>7</v>
      </c>
      <c r="I42" s="3">
        <v>8</v>
      </c>
      <c r="J42" s="3">
        <v>9</v>
      </c>
      <c r="K42" s="3">
        <v>10</v>
      </c>
      <c r="L42" s="3">
        <v>11</v>
      </c>
      <c r="M42" s="3">
        <v>12</v>
      </c>
      <c r="N42" s="3">
        <v>13</v>
      </c>
      <c r="O42" s="3">
        <v>14</v>
      </c>
      <c r="P42" s="3">
        <v>15</v>
      </c>
      <c r="Q42" s="3">
        <v>16</v>
      </c>
      <c r="R42" s="3">
        <v>17</v>
      </c>
      <c r="S42" s="3">
        <v>18</v>
      </c>
      <c r="T42" s="3">
        <v>19</v>
      </c>
      <c r="U42" s="3">
        <v>20</v>
      </c>
      <c r="V42" s="3">
        <v>21</v>
      </c>
      <c r="W42" s="3">
        <v>22</v>
      </c>
      <c r="X42" s="3">
        <v>23</v>
      </c>
      <c r="Y42" s="3" t="str">
        <f t="shared" si="0"/>
        <v>Round</v>
      </c>
      <c r="Z42" s="5" t="s">
        <v>26</v>
      </c>
      <c r="AC42" s="4" t="s">
        <v>16</v>
      </c>
      <c r="AD42" s="2">
        <f>Z114</f>
        <v>1489.5</v>
      </c>
    </row>
    <row r="43" spans="1:30">
      <c r="A43" s="1" t="s">
        <v>2</v>
      </c>
      <c r="B43" s="2">
        <v>1505</v>
      </c>
      <c r="C43" s="2">
        <v>1627</v>
      </c>
      <c r="D43" s="2">
        <v>1572</v>
      </c>
      <c r="E43" s="2">
        <v>1670</v>
      </c>
      <c r="F43" s="2">
        <v>1558</v>
      </c>
      <c r="G43" s="2">
        <v>2048</v>
      </c>
      <c r="H43" s="2">
        <v>1667</v>
      </c>
      <c r="I43" s="2">
        <v>1613</v>
      </c>
      <c r="Y43" s="2" t="str">
        <f t="shared" si="0"/>
        <v>For</v>
      </c>
      <c r="Z43" s="1">
        <f t="shared" si="1"/>
        <v>1657.5</v>
      </c>
      <c r="AC43" s="4" t="s">
        <v>44</v>
      </c>
      <c r="AD43" s="2">
        <f>Z124</f>
        <v>1553.125</v>
      </c>
    </row>
    <row r="44" spans="1:30">
      <c r="A44" s="1" t="s">
        <v>3</v>
      </c>
      <c r="B44" s="2">
        <v>1415</v>
      </c>
      <c r="C44" s="2">
        <v>1343</v>
      </c>
      <c r="D44" s="2">
        <v>1402</v>
      </c>
      <c r="E44" s="2">
        <v>1437</v>
      </c>
      <c r="F44" s="2">
        <v>1600</v>
      </c>
      <c r="G44" s="2">
        <v>1414</v>
      </c>
      <c r="H44" s="2">
        <v>1447</v>
      </c>
      <c r="I44" s="2">
        <v>1622</v>
      </c>
      <c r="Y44" s="2" t="str">
        <f t="shared" si="0"/>
        <v>Against</v>
      </c>
      <c r="Z44" s="1">
        <f t="shared" si="1"/>
        <v>1460</v>
      </c>
      <c r="AC44" s="4" t="s">
        <v>45</v>
      </c>
      <c r="AD44" s="2">
        <f>Z134</f>
        <v>1469.5</v>
      </c>
    </row>
    <row r="45" spans="1:30">
      <c r="A45" s="1" t="s">
        <v>4</v>
      </c>
      <c r="B45" s="2">
        <f>SUM(B43:B44)</f>
        <v>2920</v>
      </c>
      <c r="C45" s="2">
        <f>SUM(C43:C44)</f>
        <v>2970</v>
      </c>
      <c r="D45" s="2">
        <f>SUM(D43:D44)</f>
        <v>2974</v>
      </c>
      <c r="E45" s="2">
        <f>SUM(E43:E44)</f>
        <v>3107</v>
      </c>
      <c r="F45" s="2">
        <f t="shared" ref="F45:I45" si="14">SUM(F43:F44)</f>
        <v>3158</v>
      </c>
      <c r="G45" s="2">
        <f t="shared" si="14"/>
        <v>3462</v>
      </c>
      <c r="H45" s="2">
        <f t="shared" si="14"/>
        <v>3114</v>
      </c>
      <c r="I45" s="2">
        <f t="shared" si="14"/>
        <v>3235</v>
      </c>
      <c r="Y45" s="2" t="str">
        <f t="shared" si="0"/>
        <v>Game Total</v>
      </c>
      <c r="Z45" s="1">
        <f t="shared" si="1"/>
        <v>3117.5</v>
      </c>
      <c r="AC45" s="4" t="s">
        <v>46</v>
      </c>
      <c r="AD45" s="2">
        <f>Z144</f>
        <v>1513.125</v>
      </c>
    </row>
    <row r="46" spans="1:30">
      <c r="A46" s="1" t="s">
        <v>5</v>
      </c>
      <c r="B46" s="2">
        <f t="shared" ref="B46:H46" si="15">B43-B44</f>
        <v>90</v>
      </c>
      <c r="C46" s="2">
        <f t="shared" si="15"/>
        <v>284</v>
      </c>
      <c r="D46" s="2">
        <f t="shared" si="15"/>
        <v>170</v>
      </c>
      <c r="E46" s="2">
        <f t="shared" si="15"/>
        <v>233</v>
      </c>
      <c r="F46" s="2">
        <f t="shared" si="15"/>
        <v>-42</v>
      </c>
      <c r="G46" s="2">
        <f t="shared" si="15"/>
        <v>634</v>
      </c>
      <c r="H46" s="2">
        <f t="shared" si="15"/>
        <v>220</v>
      </c>
      <c r="I46" s="2">
        <f t="shared" ref="F46:I46" si="16">I43-I44</f>
        <v>-9</v>
      </c>
      <c r="Y46" s="2" t="str">
        <f t="shared" si="0"/>
        <v>DT Diff</v>
      </c>
      <c r="Z46" s="1">
        <f t="shared" si="1"/>
        <v>197.5</v>
      </c>
      <c r="AC46" s="4" t="s">
        <v>47</v>
      </c>
      <c r="AD46" s="2">
        <f>Z154</f>
        <v>1543.625</v>
      </c>
    </row>
    <row r="47" spans="1:30">
      <c r="A47" s="1" t="s">
        <v>23</v>
      </c>
      <c r="B47" s="2">
        <v>4</v>
      </c>
      <c r="C47" s="2">
        <v>4</v>
      </c>
      <c r="D47" s="2">
        <v>1</v>
      </c>
      <c r="E47" s="2">
        <v>3</v>
      </c>
      <c r="F47" s="2">
        <v>4</v>
      </c>
      <c r="G47" s="2">
        <v>7</v>
      </c>
      <c r="H47" s="2">
        <v>4</v>
      </c>
      <c r="I47" s="2">
        <v>2</v>
      </c>
      <c r="Y47" s="2" t="str">
        <f t="shared" si="0"/>
        <v>Tons For</v>
      </c>
      <c r="Z47" s="1">
        <f t="shared" si="1"/>
        <v>3.625</v>
      </c>
      <c r="AC47" s="4" t="s">
        <v>48</v>
      </c>
      <c r="AD47" s="2">
        <f>Z164</f>
        <v>1426.875</v>
      </c>
    </row>
    <row r="48" spans="1:30">
      <c r="A48" s="1" t="s">
        <v>24</v>
      </c>
      <c r="B48" s="2">
        <v>1</v>
      </c>
      <c r="C48" s="2">
        <v>1</v>
      </c>
      <c r="D48" s="2">
        <v>1</v>
      </c>
      <c r="E48" s="2">
        <v>3</v>
      </c>
      <c r="F48" s="2">
        <v>4</v>
      </c>
      <c r="G48" s="2">
        <v>2</v>
      </c>
      <c r="H48" s="2">
        <v>1</v>
      </c>
      <c r="I48" s="2">
        <v>4</v>
      </c>
      <c r="Y48" s="2" t="str">
        <f t="shared" si="0"/>
        <v>Tons Agst</v>
      </c>
      <c r="Z48" s="1">
        <f t="shared" si="1"/>
        <v>2.125</v>
      </c>
      <c r="AC48" s="4" t="s">
        <v>49</v>
      </c>
      <c r="AD48" s="2">
        <f>Z174</f>
        <v>1514.375</v>
      </c>
    </row>
    <row r="49" spans="1:30">
      <c r="A49" s="1" t="s">
        <v>25</v>
      </c>
      <c r="B49" s="2">
        <v>2</v>
      </c>
      <c r="C49" s="2">
        <v>25</v>
      </c>
      <c r="D49" s="2">
        <v>17</v>
      </c>
      <c r="E49" s="2">
        <v>30</v>
      </c>
      <c r="F49" s="2">
        <v>-1</v>
      </c>
      <c r="G49" s="2">
        <v>67</v>
      </c>
      <c r="H49" s="2">
        <v>61</v>
      </c>
      <c r="I49" s="2">
        <v>19</v>
      </c>
      <c r="Y49" s="2" t="str">
        <f t="shared" si="0"/>
        <v>Game Margin</v>
      </c>
      <c r="Z49" s="1">
        <f t="shared" si="1"/>
        <v>27.5</v>
      </c>
    </row>
    <row r="51" spans="1:30">
      <c r="A51" s="4" t="s">
        <v>10</v>
      </c>
      <c r="Y51" s="6" t="str">
        <f t="shared" si="0"/>
        <v>Fremantle</v>
      </c>
    </row>
    <row r="52" spans="1:30">
      <c r="A52" s="5" t="s">
        <v>1</v>
      </c>
      <c r="B52" s="3">
        <v>1</v>
      </c>
      <c r="C52" s="3">
        <v>2</v>
      </c>
      <c r="D52" s="3">
        <v>3</v>
      </c>
      <c r="E52" s="3">
        <v>4</v>
      </c>
      <c r="F52" s="3">
        <v>5</v>
      </c>
      <c r="G52" s="3">
        <v>6</v>
      </c>
      <c r="H52" s="3">
        <v>7</v>
      </c>
      <c r="I52" s="3">
        <v>8</v>
      </c>
      <c r="J52" s="3">
        <v>9</v>
      </c>
      <c r="K52" s="3">
        <v>10</v>
      </c>
      <c r="L52" s="3">
        <v>11</v>
      </c>
      <c r="M52" s="3">
        <v>12</v>
      </c>
      <c r="N52" s="3">
        <v>13</v>
      </c>
      <c r="O52" s="3">
        <v>14</v>
      </c>
      <c r="P52" s="3">
        <v>15</v>
      </c>
      <c r="Q52" s="3">
        <v>16</v>
      </c>
      <c r="R52" s="3">
        <v>17</v>
      </c>
      <c r="S52" s="3">
        <v>18</v>
      </c>
      <c r="T52" s="3">
        <v>19</v>
      </c>
      <c r="U52" s="3">
        <v>20</v>
      </c>
      <c r="V52" s="3">
        <v>21</v>
      </c>
      <c r="W52" s="3">
        <v>22</v>
      </c>
      <c r="X52" s="3">
        <v>23</v>
      </c>
      <c r="Y52" s="3" t="str">
        <f t="shared" si="0"/>
        <v>Round</v>
      </c>
      <c r="Z52" s="5" t="s">
        <v>26</v>
      </c>
    </row>
    <row r="53" spans="1:30">
      <c r="A53" s="1" t="s">
        <v>2</v>
      </c>
      <c r="B53" s="2">
        <v>1558</v>
      </c>
      <c r="C53" s="2">
        <v>1496</v>
      </c>
      <c r="D53" s="2">
        <v>1661</v>
      </c>
      <c r="E53" s="2">
        <v>1610</v>
      </c>
      <c r="F53" s="2">
        <v>1583</v>
      </c>
      <c r="G53" s="2">
        <v>1642</v>
      </c>
      <c r="H53" s="2">
        <v>1668</v>
      </c>
      <c r="I53" s="2">
        <v>1405</v>
      </c>
      <c r="Y53" s="2" t="str">
        <f t="shared" si="0"/>
        <v>For</v>
      </c>
      <c r="Z53" s="1">
        <f t="shared" si="1"/>
        <v>1577.875</v>
      </c>
    </row>
    <row r="54" spans="1:30">
      <c r="A54" s="1" t="s">
        <v>3</v>
      </c>
      <c r="B54" s="2">
        <v>1477</v>
      </c>
      <c r="C54" s="2">
        <v>1486</v>
      </c>
      <c r="D54" s="2">
        <v>1381</v>
      </c>
      <c r="E54" s="2">
        <v>1534</v>
      </c>
      <c r="F54" s="2">
        <v>1650</v>
      </c>
      <c r="G54" s="2">
        <v>1678</v>
      </c>
      <c r="H54" s="2">
        <v>1475</v>
      </c>
      <c r="I54" s="2">
        <v>1671</v>
      </c>
      <c r="Y54" s="2" t="str">
        <f t="shared" si="0"/>
        <v>Against</v>
      </c>
      <c r="Z54" s="1">
        <f t="shared" si="1"/>
        <v>1544</v>
      </c>
    </row>
    <row r="55" spans="1:30">
      <c r="A55" s="1" t="s">
        <v>4</v>
      </c>
      <c r="B55" s="2">
        <f>SUM(B53:B54)</f>
        <v>3035</v>
      </c>
      <c r="C55" s="2">
        <f>SUM(C53:C54)</f>
        <v>2982</v>
      </c>
      <c r="D55" s="2">
        <f>SUM(D53:D54)</f>
        <v>3042</v>
      </c>
      <c r="E55" s="2">
        <f>SUM(E53:E54)</f>
        <v>3144</v>
      </c>
      <c r="F55" s="2">
        <f t="shared" ref="F55:I55" si="17">SUM(F53:F54)</f>
        <v>3233</v>
      </c>
      <c r="G55" s="2">
        <f t="shared" si="17"/>
        <v>3320</v>
      </c>
      <c r="H55" s="2">
        <f t="shared" si="17"/>
        <v>3143</v>
      </c>
      <c r="I55" s="2">
        <f t="shared" si="17"/>
        <v>3076</v>
      </c>
      <c r="Y55" s="2" t="str">
        <f t="shared" si="0"/>
        <v>Game Total</v>
      </c>
      <c r="Z55" s="1">
        <f t="shared" si="1"/>
        <v>3121.875</v>
      </c>
    </row>
    <row r="56" spans="1:30">
      <c r="A56" s="1" t="s">
        <v>5</v>
      </c>
      <c r="B56" s="2">
        <f t="shared" ref="B56:H56" si="18">B53-B54</f>
        <v>81</v>
      </c>
      <c r="C56" s="2">
        <f t="shared" si="18"/>
        <v>10</v>
      </c>
      <c r="D56" s="2">
        <f t="shared" si="18"/>
        <v>280</v>
      </c>
      <c r="E56" s="2">
        <f t="shared" si="18"/>
        <v>76</v>
      </c>
      <c r="F56" s="2">
        <f t="shared" si="18"/>
        <v>-67</v>
      </c>
      <c r="G56" s="2">
        <f t="shared" si="18"/>
        <v>-36</v>
      </c>
      <c r="H56" s="2">
        <f t="shared" si="18"/>
        <v>193</v>
      </c>
      <c r="I56" s="2">
        <f t="shared" ref="F56:I56" si="19">I53-I54</f>
        <v>-266</v>
      </c>
      <c r="Y56" s="2" t="str">
        <f t="shared" si="0"/>
        <v>DT Diff</v>
      </c>
      <c r="Z56" s="1">
        <f t="shared" si="1"/>
        <v>33.875</v>
      </c>
    </row>
    <row r="57" spans="1:30">
      <c r="A57" s="1" t="s">
        <v>23</v>
      </c>
      <c r="B57" s="2">
        <v>1</v>
      </c>
      <c r="C57" s="2">
        <v>1</v>
      </c>
      <c r="D57" s="2">
        <v>5</v>
      </c>
      <c r="E57" s="2">
        <v>4</v>
      </c>
      <c r="F57" s="2">
        <v>4</v>
      </c>
      <c r="G57" s="2">
        <v>5</v>
      </c>
      <c r="H57" s="2">
        <v>4</v>
      </c>
      <c r="I57" s="2">
        <v>3</v>
      </c>
      <c r="Y57" s="2" t="str">
        <f t="shared" si="0"/>
        <v>Tons For</v>
      </c>
      <c r="Z57" s="1">
        <f t="shared" si="1"/>
        <v>3.375</v>
      </c>
      <c r="AC57" s="8" t="s">
        <v>31</v>
      </c>
      <c r="AD57" s="9" t="s">
        <v>32</v>
      </c>
    </row>
    <row r="58" spans="1:30">
      <c r="A58" s="1" t="s">
        <v>24</v>
      </c>
      <c r="B58" s="2">
        <v>4</v>
      </c>
      <c r="C58" s="2">
        <v>1</v>
      </c>
      <c r="D58" s="2">
        <v>0</v>
      </c>
      <c r="E58" s="2">
        <v>2</v>
      </c>
      <c r="F58" s="2">
        <v>4</v>
      </c>
      <c r="G58" s="2">
        <v>5</v>
      </c>
      <c r="H58" s="2">
        <v>2</v>
      </c>
      <c r="I58" s="2">
        <v>2</v>
      </c>
      <c r="Y58" s="2" t="str">
        <f t="shared" si="0"/>
        <v>Tons Agst</v>
      </c>
      <c r="Z58" s="1">
        <f t="shared" si="1"/>
        <v>2.5</v>
      </c>
      <c r="AC58" s="4" t="s">
        <v>34</v>
      </c>
      <c r="AD58" s="2">
        <f>Z5</f>
        <v>3086.125</v>
      </c>
    </row>
    <row r="59" spans="1:30">
      <c r="A59" s="1" t="s">
        <v>25</v>
      </c>
      <c r="B59" s="2">
        <v>4</v>
      </c>
      <c r="C59" s="2">
        <v>-13</v>
      </c>
      <c r="D59" s="2">
        <v>29</v>
      </c>
      <c r="E59" s="2">
        <v>13</v>
      </c>
      <c r="F59" s="2">
        <v>-8</v>
      </c>
      <c r="G59" s="2">
        <v>7</v>
      </c>
      <c r="H59" s="2">
        <v>40</v>
      </c>
      <c r="I59" s="2">
        <v>-56</v>
      </c>
      <c r="Y59" s="2" t="str">
        <f t="shared" si="0"/>
        <v>Game Margin</v>
      </c>
      <c r="Z59" s="1">
        <f t="shared" si="1"/>
        <v>2</v>
      </c>
      <c r="AC59" s="4" t="s">
        <v>35</v>
      </c>
      <c r="AD59" s="2">
        <f>Z15</f>
        <v>3093.625</v>
      </c>
    </row>
    <row r="60" spans="1:30">
      <c r="AC60" s="4" t="s">
        <v>36</v>
      </c>
      <c r="AD60" s="2">
        <f>Z25</f>
        <v>3090.75</v>
      </c>
    </row>
    <row r="61" spans="1:30">
      <c r="A61" s="4" t="s">
        <v>11</v>
      </c>
      <c r="Y61" s="6" t="str">
        <f t="shared" si="0"/>
        <v>Geelong</v>
      </c>
      <c r="AC61" s="4" t="s">
        <v>37</v>
      </c>
      <c r="AD61" s="2">
        <f>Z35</f>
        <v>3174.75</v>
      </c>
    </row>
    <row r="62" spans="1:30">
      <c r="A62" s="5" t="s">
        <v>1</v>
      </c>
      <c r="B62" s="3">
        <v>1</v>
      </c>
      <c r="C62" s="3">
        <v>2</v>
      </c>
      <c r="D62" s="3">
        <v>3</v>
      </c>
      <c r="E62" s="3">
        <v>4</v>
      </c>
      <c r="F62" s="3">
        <v>5</v>
      </c>
      <c r="G62" s="3">
        <v>6</v>
      </c>
      <c r="H62" s="3">
        <v>7</v>
      </c>
      <c r="I62" s="3">
        <v>8</v>
      </c>
      <c r="J62" s="3">
        <v>9</v>
      </c>
      <c r="K62" s="3">
        <v>10</v>
      </c>
      <c r="L62" s="3">
        <v>11</v>
      </c>
      <c r="M62" s="3">
        <v>12</v>
      </c>
      <c r="N62" s="3">
        <v>13</v>
      </c>
      <c r="O62" s="3">
        <v>14</v>
      </c>
      <c r="P62" s="3">
        <v>15</v>
      </c>
      <c r="Q62" s="3">
        <v>16</v>
      </c>
      <c r="R62" s="3">
        <v>17</v>
      </c>
      <c r="S62" s="3">
        <v>18</v>
      </c>
      <c r="T62" s="3">
        <v>19</v>
      </c>
      <c r="U62" s="3">
        <v>20</v>
      </c>
      <c r="V62" s="3">
        <v>21</v>
      </c>
      <c r="W62" s="3">
        <v>22</v>
      </c>
      <c r="X62" s="3">
        <v>23</v>
      </c>
      <c r="Y62" s="3" t="str">
        <f t="shared" si="0"/>
        <v>Round</v>
      </c>
      <c r="Z62" s="5" t="s">
        <v>26</v>
      </c>
      <c r="AC62" s="4" t="s">
        <v>38</v>
      </c>
      <c r="AD62" s="2">
        <f>Z45</f>
        <v>3117.5</v>
      </c>
    </row>
    <row r="63" spans="1:30">
      <c r="A63" s="1" t="s">
        <v>2</v>
      </c>
      <c r="B63" s="2">
        <v>1477</v>
      </c>
      <c r="C63" s="2">
        <v>1372</v>
      </c>
      <c r="D63" s="2">
        <v>1491</v>
      </c>
      <c r="E63" s="2">
        <v>1711</v>
      </c>
      <c r="F63" s="2">
        <v>1499</v>
      </c>
      <c r="G63" s="2">
        <v>1837</v>
      </c>
      <c r="H63" s="2">
        <v>1485</v>
      </c>
      <c r="I63" s="2">
        <v>1581</v>
      </c>
      <c r="Y63" s="2" t="str">
        <f t="shared" si="0"/>
        <v>For</v>
      </c>
      <c r="Z63" s="1">
        <f t="shared" si="1"/>
        <v>1556.625</v>
      </c>
      <c r="AC63" s="4" t="s">
        <v>39</v>
      </c>
      <c r="AD63" s="2">
        <f>Z55</f>
        <v>3121.875</v>
      </c>
    </row>
    <row r="64" spans="1:30">
      <c r="A64" s="1" t="s">
        <v>3</v>
      </c>
      <c r="B64" s="2">
        <v>1558</v>
      </c>
      <c r="C64" s="2">
        <v>1500</v>
      </c>
      <c r="D64" s="2">
        <v>1597</v>
      </c>
      <c r="E64" s="2">
        <v>1564</v>
      </c>
      <c r="F64" s="2">
        <v>1435</v>
      </c>
      <c r="G64" s="2">
        <v>1404</v>
      </c>
      <c r="H64" s="2">
        <v>1642</v>
      </c>
      <c r="I64" s="2">
        <v>1625</v>
      </c>
      <c r="Y64" s="2" t="str">
        <f t="shared" si="0"/>
        <v>Against</v>
      </c>
      <c r="Z64" s="1">
        <f t="shared" si="1"/>
        <v>1540.625</v>
      </c>
      <c r="AC64" s="4" t="s">
        <v>40</v>
      </c>
      <c r="AD64" s="2">
        <f>Z65</f>
        <v>3097.25</v>
      </c>
    </row>
    <row r="65" spans="1:30">
      <c r="A65" s="1" t="s">
        <v>4</v>
      </c>
      <c r="B65" s="2">
        <f>SUM(B63:B64)</f>
        <v>3035</v>
      </c>
      <c r="C65" s="2">
        <f>SUM(C63:C64)</f>
        <v>2872</v>
      </c>
      <c r="D65" s="2">
        <f>SUM(D63:D64)</f>
        <v>3088</v>
      </c>
      <c r="E65" s="2">
        <f>SUM(E63:E64)</f>
        <v>3275</v>
      </c>
      <c r="F65" s="2">
        <f t="shared" ref="F65:I65" si="20">SUM(F63:F64)</f>
        <v>2934</v>
      </c>
      <c r="G65" s="2">
        <f t="shared" si="20"/>
        <v>3241</v>
      </c>
      <c r="H65" s="2">
        <f t="shared" si="20"/>
        <v>3127</v>
      </c>
      <c r="I65" s="2">
        <f t="shared" si="20"/>
        <v>3206</v>
      </c>
      <c r="Y65" s="2" t="str">
        <f t="shared" si="0"/>
        <v>Game Total</v>
      </c>
      <c r="Z65" s="1">
        <f t="shared" si="1"/>
        <v>3097.25</v>
      </c>
      <c r="AC65" s="4" t="s">
        <v>41</v>
      </c>
      <c r="AD65" s="2">
        <f>Z75</f>
        <v>3108.875</v>
      </c>
    </row>
    <row r="66" spans="1:30">
      <c r="A66" s="1" t="s">
        <v>5</v>
      </c>
      <c r="B66" s="2">
        <f t="shared" ref="B66:H66" si="21">B63-B64</f>
        <v>-81</v>
      </c>
      <c r="C66" s="2">
        <f t="shared" si="21"/>
        <v>-128</v>
      </c>
      <c r="D66" s="2">
        <f t="shared" si="21"/>
        <v>-106</v>
      </c>
      <c r="E66" s="2">
        <f t="shared" si="21"/>
        <v>147</v>
      </c>
      <c r="F66" s="2">
        <f t="shared" si="21"/>
        <v>64</v>
      </c>
      <c r="G66" s="2">
        <f t="shared" si="21"/>
        <v>433</v>
      </c>
      <c r="H66" s="2">
        <f t="shared" si="21"/>
        <v>-157</v>
      </c>
      <c r="I66" s="2">
        <f t="shared" ref="F66:I66" si="22">I63-I64</f>
        <v>-44</v>
      </c>
      <c r="Y66" s="2" t="str">
        <f t="shared" ref="Y66:Y129" si="23">A66</f>
        <v>DT Diff</v>
      </c>
      <c r="Z66" s="1">
        <f t="shared" si="1"/>
        <v>16</v>
      </c>
      <c r="AC66" s="4" t="s">
        <v>13</v>
      </c>
      <c r="AD66" s="2">
        <f>Z85</f>
        <v>3127.25</v>
      </c>
    </row>
    <row r="67" spans="1:30">
      <c r="A67" s="1" t="s">
        <v>23</v>
      </c>
      <c r="B67" s="2">
        <v>4</v>
      </c>
      <c r="C67" s="2">
        <v>4</v>
      </c>
      <c r="D67" s="2">
        <v>2</v>
      </c>
      <c r="E67" s="2">
        <v>5</v>
      </c>
      <c r="F67" s="2">
        <v>2</v>
      </c>
      <c r="G67" s="2">
        <v>6</v>
      </c>
      <c r="H67" s="2">
        <v>4</v>
      </c>
      <c r="I67" s="2">
        <v>2</v>
      </c>
      <c r="Y67" s="2" t="str">
        <f t="shared" si="23"/>
        <v>Tons For</v>
      </c>
      <c r="Z67" s="1">
        <f t="shared" si="1"/>
        <v>3.625</v>
      </c>
      <c r="AC67" s="4" t="s">
        <v>42</v>
      </c>
      <c r="AD67" s="2">
        <f>Z95</f>
        <v>3025.5</v>
      </c>
    </row>
    <row r="68" spans="1:30">
      <c r="A68" s="1" t="s">
        <v>24</v>
      </c>
      <c r="B68" s="2">
        <v>1</v>
      </c>
      <c r="C68" s="2">
        <v>2</v>
      </c>
      <c r="D68" s="2">
        <v>6</v>
      </c>
      <c r="E68" s="2">
        <v>4</v>
      </c>
      <c r="F68" s="2">
        <v>2</v>
      </c>
      <c r="G68" s="2">
        <v>1</v>
      </c>
      <c r="H68" s="2">
        <v>1</v>
      </c>
      <c r="I68" s="2">
        <v>4</v>
      </c>
      <c r="Y68" s="2" t="str">
        <f t="shared" si="23"/>
        <v>Tons Agst</v>
      </c>
      <c r="Z68" s="1">
        <f t="shared" ref="Z68:Z129" si="24">AVERAGE(B68:X68)</f>
        <v>2.625</v>
      </c>
      <c r="AC68" s="4" t="s">
        <v>43</v>
      </c>
      <c r="AD68" s="2">
        <f>Z105</f>
        <v>3078.75</v>
      </c>
    </row>
    <row r="69" spans="1:30">
      <c r="A69" s="1" t="s">
        <v>25</v>
      </c>
      <c r="B69" s="2">
        <v>-4</v>
      </c>
      <c r="C69" s="2">
        <v>2</v>
      </c>
      <c r="D69" s="2">
        <v>-17</v>
      </c>
      <c r="E69" s="2">
        <v>10</v>
      </c>
      <c r="F69" s="2">
        <v>38</v>
      </c>
      <c r="G69" s="2">
        <v>43</v>
      </c>
      <c r="H69" s="2">
        <v>-50</v>
      </c>
      <c r="I69" s="2">
        <v>-12</v>
      </c>
      <c r="Y69" s="2" t="str">
        <f t="shared" si="23"/>
        <v>Game Margin</v>
      </c>
      <c r="Z69" s="1">
        <f t="shared" si="24"/>
        <v>1.25</v>
      </c>
      <c r="AC69" s="4" t="s">
        <v>16</v>
      </c>
      <c r="AD69" s="2">
        <f>Z115</f>
        <v>3033.125</v>
      </c>
    </row>
    <row r="70" spans="1:30">
      <c r="AC70" s="4" t="s">
        <v>44</v>
      </c>
      <c r="AD70" s="2">
        <f>Z125</f>
        <v>3019.875</v>
      </c>
    </row>
    <row r="71" spans="1:30">
      <c r="A71" s="4" t="s">
        <v>12</v>
      </c>
      <c r="Y71" s="6" t="str">
        <f t="shared" si="23"/>
        <v>Gold Coast</v>
      </c>
      <c r="AC71" s="4" t="s">
        <v>45</v>
      </c>
      <c r="AD71" s="2">
        <f>Z135</f>
        <v>3089.125</v>
      </c>
    </row>
    <row r="72" spans="1:30">
      <c r="A72" s="5" t="s">
        <v>1</v>
      </c>
      <c r="B72" s="3">
        <v>1</v>
      </c>
      <c r="C72" s="3">
        <v>2</v>
      </c>
      <c r="D72" s="3">
        <v>3</v>
      </c>
      <c r="E72" s="3">
        <v>4</v>
      </c>
      <c r="F72" s="3">
        <v>5</v>
      </c>
      <c r="G72" s="3">
        <v>6</v>
      </c>
      <c r="H72" s="3">
        <v>7</v>
      </c>
      <c r="I72" s="3">
        <v>8</v>
      </c>
      <c r="J72" s="3">
        <v>9</v>
      </c>
      <c r="K72" s="3">
        <v>10</v>
      </c>
      <c r="L72" s="3">
        <v>11</v>
      </c>
      <c r="M72" s="3">
        <v>12</v>
      </c>
      <c r="N72" s="3">
        <v>13</v>
      </c>
      <c r="O72" s="3">
        <v>14</v>
      </c>
      <c r="P72" s="3">
        <v>15</v>
      </c>
      <c r="Q72" s="3">
        <v>16</v>
      </c>
      <c r="R72" s="3">
        <v>17</v>
      </c>
      <c r="S72" s="3">
        <v>18</v>
      </c>
      <c r="T72" s="3">
        <v>19</v>
      </c>
      <c r="U72" s="3">
        <v>20</v>
      </c>
      <c r="V72" s="3">
        <v>21</v>
      </c>
      <c r="W72" s="3">
        <v>22</v>
      </c>
      <c r="X72" s="3">
        <v>23</v>
      </c>
      <c r="Y72" s="3" t="str">
        <f t="shared" si="23"/>
        <v>Round</v>
      </c>
      <c r="Z72" s="5" t="s">
        <v>26</v>
      </c>
      <c r="AC72" s="4" t="s">
        <v>46</v>
      </c>
      <c r="AD72" s="2">
        <f>Z145</f>
        <v>3075.5</v>
      </c>
    </row>
    <row r="73" spans="1:30">
      <c r="A73" s="1" t="s">
        <v>2</v>
      </c>
      <c r="B73" s="2">
        <v>1411</v>
      </c>
      <c r="C73" s="2">
        <v>1255</v>
      </c>
      <c r="D73" s="2">
        <v>1402</v>
      </c>
      <c r="E73" s="2">
        <v>1258</v>
      </c>
      <c r="F73" s="2">
        <v>1366</v>
      </c>
      <c r="G73" s="2">
        <v>1678</v>
      </c>
      <c r="H73" s="2">
        <v>1548</v>
      </c>
      <c r="I73" s="2">
        <v>1477</v>
      </c>
      <c r="Y73" s="2" t="str">
        <f t="shared" si="23"/>
        <v>For</v>
      </c>
      <c r="Z73" s="1">
        <f t="shared" si="24"/>
        <v>1424.375</v>
      </c>
      <c r="AC73" s="4" t="s">
        <v>47</v>
      </c>
      <c r="AD73" s="2">
        <f>Z155</f>
        <v>3074.25</v>
      </c>
    </row>
    <row r="74" spans="1:30">
      <c r="A74" s="1" t="s">
        <v>3</v>
      </c>
      <c r="B74" s="2">
        <v>1825</v>
      </c>
      <c r="C74" s="2">
        <v>1834</v>
      </c>
      <c r="D74" s="2">
        <v>1572</v>
      </c>
      <c r="E74" s="2">
        <v>1794</v>
      </c>
      <c r="F74" s="2">
        <v>1636</v>
      </c>
      <c r="G74" s="2">
        <v>1642</v>
      </c>
      <c r="H74" s="2">
        <v>1611</v>
      </c>
      <c r="I74" s="2">
        <v>1562</v>
      </c>
      <c r="Y74" s="2" t="str">
        <f t="shared" si="23"/>
        <v>Against</v>
      </c>
      <c r="Z74" s="1">
        <f t="shared" si="24"/>
        <v>1684.5</v>
      </c>
      <c r="AC74" s="4" t="s">
        <v>48</v>
      </c>
      <c r="AD74" s="2">
        <f>Z165</f>
        <v>3018.375</v>
      </c>
    </row>
    <row r="75" spans="1:30">
      <c r="A75" s="1" t="s">
        <v>4</v>
      </c>
      <c r="B75" s="2">
        <f>SUM(B73:B74)</f>
        <v>3236</v>
      </c>
      <c r="C75" s="2">
        <f>SUM(C73:C74)</f>
        <v>3089</v>
      </c>
      <c r="D75" s="2">
        <f>SUM(D73:D74)</f>
        <v>2974</v>
      </c>
      <c r="E75" s="2">
        <f>SUM(E73:E74)</f>
        <v>3052</v>
      </c>
      <c r="F75" s="2">
        <f t="shared" ref="F75:I75" si="25">SUM(F73:F74)</f>
        <v>3002</v>
      </c>
      <c r="G75" s="2">
        <f t="shared" si="25"/>
        <v>3320</v>
      </c>
      <c r="H75" s="2">
        <f t="shared" si="25"/>
        <v>3159</v>
      </c>
      <c r="I75" s="2">
        <f t="shared" si="25"/>
        <v>3039</v>
      </c>
      <c r="Y75" s="2" t="str">
        <f t="shared" si="23"/>
        <v>Game Total</v>
      </c>
      <c r="Z75" s="1">
        <f t="shared" si="24"/>
        <v>3108.875</v>
      </c>
      <c r="AC75" s="4" t="s">
        <v>49</v>
      </c>
      <c r="AD75" s="2">
        <f>Z175</f>
        <v>3107.5</v>
      </c>
    </row>
    <row r="76" spans="1:30">
      <c r="A76" s="1" t="s">
        <v>5</v>
      </c>
      <c r="B76" s="2">
        <f t="shared" ref="B76:H76" si="26">B73-B74</f>
        <v>-414</v>
      </c>
      <c r="C76" s="2">
        <f t="shared" si="26"/>
        <v>-579</v>
      </c>
      <c r="D76" s="2">
        <f t="shared" si="26"/>
        <v>-170</v>
      </c>
      <c r="E76" s="2">
        <f t="shared" si="26"/>
        <v>-536</v>
      </c>
      <c r="F76" s="2">
        <f t="shared" si="26"/>
        <v>-270</v>
      </c>
      <c r="G76" s="2">
        <f t="shared" si="26"/>
        <v>36</v>
      </c>
      <c r="H76" s="2">
        <f t="shared" si="26"/>
        <v>-63</v>
      </c>
      <c r="I76" s="2">
        <f t="shared" ref="F76:I76" si="27">I73-I74</f>
        <v>-85</v>
      </c>
      <c r="Y76" s="2" t="str">
        <f t="shared" si="23"/>
        <v>DT Diff</v>
      </c>
      <c r="Z76" s="1">
        <f t="shared" si="24"/>
        <v>-260.125</v>
      </c>
    </row>
    <row r="77" spans="1:30">
      <c r="A77" s="1" t="s">
        <v>23</v>
      </c>
      <c r="B77" s="2">
        <v>2</v>
      </c>
      <c r="C77" s="2">
        <v>2</v>
      </c>
      <c r="D77" s="2">
        <v>1</v>
      </c>
      <c r="E77" s="2">
        <v>0</v>
      </c>
      <c r="F77" s="2">
        <v>2</v>
      </c>
      <c r="G77" s="2">
        <v>5</v>
      </c>
      <c r="H77" s="2">
        <v>4</v>
      </c>
      <c r="I77" s="2">
        <v>3</v>
      </c>
      <c r="Y77" s="2" t="str">
        <f t="shared" si="23"/>
        <v>Tons For</v>
      </c>
      <c r="Z77" s="1">
        <f t="shared" si="24"/>
        <v>2.375</v>
      </c>
    </row>
    <row r="78" spans="1:30">
      <c r="A78" s="1" t="s">
        <v>24</v>
      </c>
      <c r="B78" s="2">
        <v>5</v>
      </c>
      <c r="C78" s="2">
        <v>5</v>
      </c>
      <c r="D78" s="2">
        <v>1</v>
      </c>
      <c r="E78" s="2">
        <v>8</v>
      </c>
      <c r="F78" s="2">
        <v>4</v>
      </c>
      <c r="G78" s="2">
        <v>5</v>
      </c>
      <c r="H78" s="2">
        <v>4</v>
      </c>
      <c r="I78" s="2">
        <v>4</v>
      </c>
      <c r="Y78" s="2" t="str">
        <f t="shared" si="23"/>
        <v>Tons Agst</v>
      </c>
      <c r="Z78" s="1">
        <f t="shared" si="24"/>
        <v>4.5</v>
      </c>
    </row>
    <row r="79" spans="1:30">
      <c r="A79" s="1" t="s">
        <v>25</v>
      </c>
      <c r="B79" s="2">
        <v>-69</v>
      </c>
      <c r="C79" s="2">
        <v>-92</v>
      </c>
      <c r="D79" s="2">
        <v>-17</v>
      </c>
      <c r="E79" s="2">
        <v>-65</v>
      </c>
      <c r="F79" s="2">
        <v>-34</v>
      </c>
      <c r="G79" s="2">
        <v>-7</v>
      </c>
      <c r="H79" s="2">
        <v>-27</v>
      </c>
      <c r="I79" s="2">
        <v>-38</v>
      </c>
      <c r="Y79" s="2" t="str">
        <f t="shared" si="23"/>
        <v>Game Margin</v>
      </c>
      <c r="Z79" s="1">
        <f t="shared" si="24"/>
        <v>-43.625</v>
      </c>
    </row>
    <row r="81" spans="1:30">
      <c r="A81" s="4" t="s">
        <v>13</v>
      </c>
      <c r="Y81" s="6" t="str">
        <f t="shared" si="23"/>
        <v>GWS</v>
      </c>
    </row>
    <row r="82" spans="1:30">
      <c r="A82" s="5" t="s">
        <v>1</v>
      </c>
      <c r="B82" s="3">
        <v>1</v>
      </c>
      <c r="C82" s="3">
        <v>2</v>
      </c>
      <c r="D82" s="3">
        <v>3</v>
      </c>
      <c r="E82" s="3">
        <v>4</v>
      </c>
      <c r="F82" s="3">
        <v>5</v>
      </c>
      <c r="G82" s="3">
        <v>6</v>
      </c>
      <c r="H82" s="3">
        <v>7</v>
      </c>
      <c r="I82" s="3">
        <v>8</v>
      </c>
      <c r="J82" s="3">
        <v>9</v>
      </c>
      <c r="K82" s="3">
        <v>10</v>
      </c>
      <c r="L82" s="3">
        <v>11</v>
      </c>
      <c r="M82" s="3">
        <v>12</v>
      </c>
      <c r="N82" s="3">
        <v>13</v>
      </c>
      <c r="O82" s="3">
        <v>14</v>
      </c>
      <c r="P82" s="3">
        <v>15</v>
      </c>
      <c r="Q82" s="3">
        <v>16</v>
      </c>
      <c r="R82" s="3">
        <v>17</v>
      </c>
      <c r="S82" s="3">
        <v>18</v>
      </c>
      <c r="T82" s="3">
        <v>19</v>
      </c>
      <c r="U82" s="3">
        <v>20</v>
      </c>
      <c r="V82" s="3">
        <v>21</v>
      </c>
      <c r="W82" s="3">
        <v>22</v>
      </c>
      <c r="X82" s="3">
        <v>23</v>
      </c>
      <c r="Y82" s="3" t="str">
        <f t="shared" si="23"/>
        <v>Round</v>
      </c>
      <c r="Z82" s="5" t="s">
        <v>26</v>
      </c>
    </row>
    <row r="83" spans="1:30">
      <c r="A83" s="1" t="s">
        <v>2</v>
      </c>
      <c r="B83" s="2">
        <v>1533</v>
      </c>
      <c r="C83" s="2">
        <v>1372</v>
      </c>
      <c r="D83" s="2">
        <v>1394</v>
      </c>
      <c r="E83" s="2">
        <v>1421</v>
      </c>
      <c r="F83" s="2">
        <v>1437</v>
      </c>
      <c r="G83" s="2">
        <v>1436</v>
      </c>
      <c r="H83" s="2">
        <v>1611</v>
      </c>
      <c r="I83" s="2">
        <v>1187</v>
      </c>
      <c r="Y83" s="2" t="str">
        <f t="shared" si="23"/>
        <v>For</v>
      </c>
      <c r="Z83" s="1">
        <f t="shared" si="24"/>
        <v>1423.875</v>
      </c>
    </row>
    <row r="84" spans="1:30">
      <c r="A84" s="1" t="s">
        <v>3</v>
      </c>
      <c r="B84" s="2">
        <v>1720</v>
      </c>
      <c r="C84" s="2">
        <v>1897</v>
      </c>
      <c r="D84" s="2">
        <v>1657</v>
      </c>
      <c r="E84" s="2">
        <v>1479</v>
      </c>
      <c r="F84" s="2">
        <v>1691</v>
      </c>
      <c r="G84" s="2">
        <v>1786</v>
      </c>
      <c r="H84" s="2">
        <v>1548</v>
      </c>
      <c r="I84" s="2">
        <v>1849</v>
      </c>
      <c r="Y84" s="2" t="str">
        <f t="shared" si="23"/>
        <v>Against</v>
      </c>
      <c r="Z84" s="1">
        <f t="shared" si="24"/>
        <v>1703.375</v>
      </c>
    </row>
    <row r="85" spans="1:30">
      <c r="A85" s="1" t="s">
        <v>4</v>
      </c>
      <c r="B85" s="2">
        <f>SUM(B83:B84)</f>
        <v>3253</v>
      </c>
      <c r="C85" s="2">
        <f>SUM(C83:C84)</f>
        <v>3269</v>
      </c>
      <c r="D85" s="2">
        <f>SUM(D83:D84)</f>
        <v>3051</v>
      </c>
      <c r="E85" s="2">
        <f>SUM(E83:E84)</f>
        <v>2900</v>
      </c>
      <c r="F85" s="2">
        <f t="shared" ref="F85:I85" si="28">SUM(F83:F84)</f>
        <v>3128</v>
      </c>
      <c r="G85" s="2">
        <f t="shared" si="28"/>
        <v>3222</v>
      </c>
      <c r="H85" s="2">
        <f t="shared" si="28"/>
        <v>3159</v>
      </c>
      <c r="I85" s="2">
        <f t="shared" si="28"/>
        <v>3036</v>
      </c>
      <c r="Y85" s="2" t="str">
        <f t="shared" si="23"/>
        <v>Game Total</v>
      </c>
      <c r="Z85" s="1">
        <f t="shared" si="24"/>
        <v>3127.25</v>
      </c>
      <c r="AC85" s="8" t="s">
        <v>31</v>
      </c>
      <c r="AD85" s="9" t="s">
        <v>33</v>
      </c>
    </row>
    <row r="86" spans="1:30">
      <c r="A86" s="1" t="s">
        <v>5</v>
      </c>
      <c r="B86" s="2">
        <f t="shared" ref="B86:H86" si="29">B83-B84</f>
        <v>-187</v>
      </c>
      <c r="C86" s="2">
        <f t="shared" si="29"/>
        <v>-525</v>
      </c>
      <c r="D86" s="2">
        <f t="shared" si="29"/>
        <v>-263</v>
      </c>
      <c r="E86" s="2">
        <f t="shared" si="29"/>
        <v>-58</v>
      </c>
      <c r="F86" s="2">
        <f t="shared" si="29"/>
        <v>-254</v>
      </c>
      <c r="G86" s="2">
        <f t="shared" si="29"/>
        <v>-350</v>
      </c>
      <c r="H86" s="2">
        <f t="shared" si="29"/>
        <v>63</v>
      </c>
      <c r="I86" s="2">
        <f t="shared" ref="F86:I86" si="30">I83-I84</f>
        <v>-662</v>
      </c>
      <c r="Y86" s="2" t="str">
        <f t="shared" si="23"/>
        <v>DT Diff</v>
      </c>
      <c r="Z86" s="1">
        <f t="shared" si="24"/>
        <v>-279.5</v>
      </c>
      <c r="AC86" s="4" t="s">
        <v>34</v>
      </c>
      <c r="AD86" s="2">
        <f>Z6</f>
        <v>42.625</v>
      </c>
    </row>
    <row r="87" spans="1:30">
      <c r="A87" s="1" t="s">
        <v>23</v>
      </c>
      <c r="B87" s="2">
        <v>3</v>
      </c>
      <c r="C87" s="2">
        <v>4</v>
      </c>
      <c r="D87" s="2">
        <v>1</v>
      </c>
      <c r="E87" s="2">
        <v>4</v>
      </c>
      <c r="F87" s="2">
        <v>1</v>
      </c>
      <c r="G87" s="2">
        <v>1</v>
      </c>
      <c r="H87" s="2">
        <v>4</v>
      </c>
      <c r="I87" s="2">
        <v>1</v>
      </c>
      <c r="Y87" s="2" t="str">
        <f t="shared" si="23"/>
        <v>Tons For</v>
      </c>
      <c r="Z87" s="1">
        <f t="shared" si="24"/>
        <v>2.375</v>
      </c>
      <c r="AC87" s="4" t="s">
        <v>35</v>
      </c>
      <c r="AD87" s="2">
        <f>Z16</f>
        <v>-46.125</v>
      </c>
    </row>
    <row r="88" spans="1:30">
      <c r="A88" s="1" t="s">
        <v>24</v>
      </c>
      <c r="B88" s="2">
        <v>2</v>
      </c>
      <c r="C88" s="2">
        <v>7</v>
      </c>
      <c r="D88" s="2">
        <v>3</v>
      </c>
      <c r="E88" s="2">
        <v>2</v>
      </c>
      <c r="F88" s="2">
        <v>6</v>
      </c>
      <c r="G88" s="2">
        <v>4</v>
      </c>
      <c r="H88" s="2">
        <v>4</v>
      </c>
      <c r="I88" s="2">
        <v>6</v>
      </c>
      <c r="Y88" s="2" t="str">
        <f t="shared" si="23"/>
        <v>Tons Agst</v>
      </c>
      <c r="Z88" s="1">
        <f t="shared" si="24"/>
        <v>4.25</v>
      </c>
      <c r="AC88" s="4" t="s">
        <v>36</v>
      </c>
      <c r="AD88" s="2">
        <f>Z26</f>
        <v>104.25</v>
      </c>
    </row>
    <row r="89" spans="1:30">
      <c r="A89" s="1" t="s">
        <v>25</v>
      </c>
      <c r="B89" s="2">
        <v>-63</v>
      </c>
      <c r="C89" s="2">
        <v>-129</v>
      </c>
      <c r="D89" s="2">
        <v>-81</v>
      </c>
      <c r="E89" s="2">
        <v>-46</v>
      </c>
      <c r="F89" s="2">
        <v>-42</v>
      </c>
      <c r="G89" s="2">
        <v>-67</v>
      </c>
      <c r="H89" s="2">
        <v>27</v>
      </c>
      <c r="I89" s="2">
        <v>-92</v>
      </c>
      <c r="Y89" s="2" t="str">
        <f t="shared" si="23"/>
        <v>Game Margin</v>
      </c>
      <c r="Z89" s="1">
        <f t="shared" si="24"/>
        <v>-61.625</v>
      </c>
      <c r="AC89" s="4" t="s">
        <v>37</v>
      </c>
      <c r="AD89" s="2">
        <f>Z36</f>
        <v>-45</v>
      </c>
    </row>
    <row r="90" spans="1:30">
      <c r="AC90" s="4" t="s">
        <v>38</v>
      </c>
      <c r="AD90" s="2">
        <f>Z46</f>
        <v>197.5</v>
      </c>
    </row>
    <row r="91" spans="1:30">
      <c r="A91" s="4" t="s">
        <v>14</v>
      </c>
      <c r="Y91" s="6" t="str">
        <f t="shared" si="23"/>
        <v>Hawthorn</v>
      </c>
      <c r="AC91" s="4" t="s">
        <v>39</v>
      </c>
      <c r="AD91" s="2">
        <f>Z56</f>
        <v>33.875</v>
      </c>
    </row>
    <row r="92" spans="1:30">
      <c r="A92" s="5" t="s">
        <v>1</v>
      </c>
      <c r="B92" s="3">
        <v>1</v>
      </c>
      <c r="C92" s="3">
        <v>2</v>
      </c>
      <c r="D92" s="3">
        <v>3</v>
      </c>
      <c r="E92" s="3">
        <v>4</v>
      </c>
      <c r="F92" s="3">
        <v>5</v>
      </c>
      <c r="G92" s="3">
        <v>6</v>
      </c>
      <c r="H92" s="3">
        <v>7</v>
      </c>
      <c r="I92" s="3">
        <v>8</v>
      </c>
      <c r="J92" s="3">
        <v>9</v>
      </c>
      <c r="K92" s="3">
        <v>10</v>
      </c>
      <c r="L92" s="3">
        <v>11</v>
      </c>
      <c r="M92" s="3">
        <v>12</v>
      </c>
      <c r="N92" s="3">
        <v>13</v>
      </c>
      <c r="O92" s="3">
        <v>14</v>
      </c>
      <c r="P92" s="3">
        <v>15</v>
      </c>
      <c r="Q92" s="3">
        <v>16</v>
      </c>
      <c r="R92" s="3">
        <v>17</v>
      </c>
      <c r="S92" s="3">
        <v>18</v>
      </c>
      <c r="T92" s="3">
        <v>19</v>
      </c>
      <c r="U92" s="3">
        <v>20</v>
      </c>
      <c r="V92" s="3">
        <v>21</v>
      </c>
      <c r="W92" s="3">
        <v>22</v>
      </c>
      <c r="X92" s="3">
        <v>23</v>
      </c>
      <c r="Y92" s="3" t="str">
        <f t="shared" si="23"/>
        <v>Round</v>
      </c>
      <c r="Z92" s="5" t="s">
        <v>26</v>
      </c>
      <c r="AC92" s="4" t="s">
        <v>40</v>
      </c>
      <c r="AD92" s="2">
        <f>Z66</f>
        <v>16</v>
      </c>
    </row>
    <row r="93" spans="1:30">
      <c r="A93" s="1" t="s">
        <v>2</v>
      </c>
      <c r="B93" s="2">
        <v>1635</v>
      </c>
      <c r="C93" s="2">
        <v>1500</v>
      </c>
      <c r="D93" s="2">
        <v>1939</v>
      </c>
      <c r="E93" s="2">
        <v>1339</v>
      </c>
      <c r="F93" s="2">
        <v>1456</v>
      </c>
      <c r="G93" s="2">
        <v>1730</v>
      </c>
      <c r="H93" s="2">
        <v>1708</v>
      </c>
      <c r="I93" s="2">
        <v>1671</v>
      </c>
      <c r="Y93" s="2" t="str">
        <f t="shared" si="23"/>
        <v>For</v>
      </c>
      <c r="Z93" s="1">
        <f t="shared" si="24"/>
        <v>1622.25</v>
      </c>
      <c r="AC93" s="4" t="s">
        <v>41</v>
      </c>
      <c r="AD93" s="2">
        <f>Z76</f>
        <v>-260.125</v>
      </c>
    </row>
    <row r="94" spans="1:30">
      <c r="A94" s="1" t="s">
        <v>3</v>
      </c>
      <c r="B94" s="2">
        <v>1456</v>
      </c>
      <c r="C94" s="2">
        <v>1372</v>
      </c>
      <c r="D94" s="2">
        <v>1220</v>
      </c>
      <c r="E94" s="2">
        <v>1452</v>
      </c>
      <c r="F94" s="2">
        <v>1610</v>
      </c>
      <c r="G94" s="2">
        <v>1422</v>
      </c>
      <c r="H94" s="2">
        <v>1289</v>
      </c>
      <c r="I94" s="2">
        <v>1405</v>
      </c>
      <c r="Y94" s="2" t="str">
        <f t="shared" si="23"/>
        <v>Against</v>
      </c>
      <c r="Z94" s="1">
        <f t="shared" si="24"/>
        <v>1403.25</v>
      </c>
      <c r="AC94" s="4" t="s">
        <v>13</v>
      </c>
      <c r="AD94" s="2">
        <f>Z86</f>
        <v>-279.5</v>
      </c>
    </row>
    <row r="95" spans="1:30">
      <c r="A95" s="1" t="s">
        <v>4</v>
      </c>
      <c r="B95" s="2">
        <f>SUM(B93:B94)</f>
        <v>3091</v>
      </c>
      <c r="C95" s="2">
        <f>SUM(C93:C94)</f>
        <v>2872</v>
      </c>
      <c r="D95" s="2">
        <f>SUM(D93:D94)</f>
        <v>3159</v>
      </c>
      <c r="E95" s="2">
        <f>SUM(E93:E94)</f>
        <v>2791</v>
      </c>
      <c r="F95" s="2">
        <f t="shared" ref="F95:I95" si="31">SUM(F93:F94)</f>
        <v>3066</v>
      </c>
      <c r="G95" s="2">
        <f t="shared" si="31"/>
        <v>3152</v>
      </c>
      <c r="H95" s="2">
        <f t="shared" si="31"/>
        <v>2997</v>
      </c>
      <c r="I95" s="2">
        <f t="shared" si="31"/>
        <v>3076</v>
      </c>
      <c r="Y95" s="2" t="str">
        <f t="shared" si="23"/>
        <v>Game Total</v>
      </c>
      <c r="Z95" s="1">
        <f t="shared" si="24"/>
        <v>3025.5</v>
      </c>
      <c r="AC95" s="4" t="s">
        <v>42</v>
      </c>
      <c r="AD95" s="2">
        <f>Z96</f>
        <v>219</v>
      </c>
    </row>
    <row r="96" spans="1:30">
      <c r="A96" s="1" t="s">
        <v>5</v>
      </c>
      <c r="B96" s="2">
        <f t="shared" ref="B96:H96" si="32">B93-B94</f>
        <v>179</v>
      </c>
      <c r="C96" s="2">
        <f t="shared" si="32"/>
        <v>128</v>
      </c>
      <c r="D96" s="2">
        <f t="shared" si="32"/>
        <v>719</v>
      </c>
      <c r="E96" s="2">
        <f t="shared" si="32"/>
        <v>-113</v>
      </c>
      <c r="F96" s="2">
        <f t="shared" si="32"/>
        <v>-154</v>
      </c>
      <c r="G96" s="2">
        <f t="shared" si="32"/>
        <v>308</v>
      </c>
      <c r="H96" s="2">
        <f t="shared" si="32"/>
        <v>419</v>
      </c>
      <c r="I96" s="2">
        <f t="shared" ref="F96:I96" si="33">I93-I94</f>
        <v>266</v>
      </c>
      <c r="Y96" s="2" t="str">
        <f t="shared" si="23"/>
        <v>DT Diff</v>
      </c>
      <c r="Z96" s="1">
        <f t="shared" si="24"/>
        <v>219</v>
      </c>
      <c r="AC96" s="4" t="s">
        <v>43</v>
      </c>
      <c r="AD96" s="2">
        <f>Z106</f>
        <v>-391</v>
      </c>
    </row>
    <row r="97" spans="1:30">
      <c r="A97" s="1" t="s">
        <v>23</v>
      </c>
      <c r="B97" s="2">
        <v>4</v>
      </c>
      <c r="C97" s="2">
        <v>2</v>
      </c>
      <c r="D97" s="2">
        <v>7</v>
      </c>
      <c r="E97" s="2">
        <v>2</v>
      </c>
      <c r="F97" s="2">
        <v>0</v>
      </c>
      <c r="G97" s="2">
        <v>6</v>
      </c>
      <c r="H97" s="2">
        <v>5</v>
      </c>
      <c r="I97" s="2">
        <v>2</v>
      </c>
      <c r="Y97" s="2" t="str">
        <f t="shared" si="23"/>
        <v>Tons For</v>
      </c>
      <c r="Z97" s="1">
        <f t="shared" si="24"/>
        <v>3.5</v>
      </c>
      <c r="AC97" s="4" t="s">
        <v>16</v>
      </c>
      <c r="AD97" s="2">
        <f>Z116</f>
        <v>54.125</v>
      </c>
    </row>
    <row r="98" spans="1:30">
      <c r="A98" s="1" t="s">
        <v>24</v>
      </c>
      <c r="B98" s="2">
        <v>3</v>
      </c>
      <c r="C98" s="2">
        <v>4</v>
      </c>
      <c r="D98" s="2">
        <v>0</v>
      </c>
      <c r="E98" s="2">
        <v>3</v>
      </c>
      <c r="F98" s="2">
        <v>4</v>
      </c>
      <c r="G98" s="2">
        <v>1</v>
      </c>
      <c r="H98" s="2">
        <v>1</v>
      </c>
      <c r="I98" s="2">
        <v>3</v>
      </c>
      <c r="Y98" s="2" t="str">
        <f t="shared" si="23"/>
        <v>Tons Agst</v>
      </c>
      <c r="Z98" s="1">
        <f t="shared" si="24"/>
        <v>2.375</v>
      </c>
      <c r="AC98" s="4" t="s">
        <v>44</v>
      </c>
      <c r="AD98" s="2">
        <f>Z126</f>
        <v>-86.375</v>
      </c>
    </row>
    <row r="99" spans="1:30">
      <c r="A99" s="1" t="s">
        <v>25</v>
      </c>
      <c r="B99" s="2">
        <v>22</v>
      </c>
      <c r="C99" s="2">
        <v>-2</v>
      </c>
      <c r="D99" s="2">
        <v>56</v>
      </c>
      <c r="E99" s="2">
        <v>-5</v>
      </c>
      <c r="F99" s="2">
        <v>-37</v>
      </c>
      <c r="G99" s="2">
        <v>35</v>
      </c>
      <c r="H99" s="2">
        <v>66</v>
      </c>
      <c r="I99" s="2">
        <v>56</v>
      </c>
      <c r="Y99" s="2" t="str">
        <f t="shared" si="23"/>
        <v>Game Margin</v>
      </c>
      <c r="Z99" s="1">
        <f t="shared" si="24"/>
        <v>23.875</v>
      </c>
      <c r="AC99" s="4" t="s">
        <v>45</v>
      </c>
      <c r="AD99" s="2">
        <f>Z136</f>
        <v>150.125</v>
      </c>
    </row>
    <row r="100" spans="1:30">
      <c r="AC100" s="4" t="s">
        <v>46</v>
      </c>
      <c r="AD100" s="2">
        <f>Z146</f>
        <v>49.25</v>
      </c>
    </row>
    <row r="101" spans="1:30">
      <c r="A101" s="4" t="s">
        <v>15</v>
      </c>
      <c r="Y101" s="6" t="str">
        <f t="shared" si="23"/>
        <v>Melbourne</v>
      </c>
      <c r="AC101" s="4" t="s">
        <v>47</v>
      </c>
      <c r="AD101" s="2">
        <f>Z156</f>
        <v>-13</v>
      </c>
    </row>
    <row r="102" spans="1:30">
      <c r="A102" s="5" t="s">
        <v>1</v>
      </c>
      <c r="B102" s="3">
        <v>1</v>
      </c>
      <c r="C102" s="3">
        <v>2</v>
      </c>
      <c r="D102" s="3">
        <v>3</v>
      </c>
      <c r="E102" s="3">
        <v>4</v>
      </c>
      <c r="F102" s="3">
        <v>5</v>
      </c>
      <c r="G102" s="3">
        <v>6</v>
      </c>
      <c r="H102" s="3">
        <v>7</v>
      </c>
      <c r="I102" s="3">
        <v>8</v>
      </c>
      <c r="J102" s="3">
        <v>9</v>
      </c>
      <c r="K102" s="3">
        <v>10</v>
      </c>
      <c r="L102" s="3">
        <v>11</v>
      </c>
      <c r="M102" s="3">
        <v>12</v>
      </c>
      <c r="N102" s="3">
        <v>13</v>
      </c>
      <c r="O102" s="3">
        <v>14</v>
      </c>
      <c r="P102" s="3">
        <v>15</v>
      </c>
      <c r="Q102" s="3">
        <v>16</v>
      </c>
      <c r="R102" s="3">
        <v>17</v>
      </c>
      <c r="S102" s="3">
        <v>18</v>
      </c>
      <c r="T102" s="3">
        <v>19</v>
      </c>
      <c r="U102" s="3">
        <v>20</v>
      </c>
      <c r="V102" s="3">
        <v>21</v>
      </c>
      <c r="W102" s="3">
        <v>22</v>
      </c>
      <c r="X102" s="3">
        <v>23</v>
      </c>
      <c r="Y102" s="3" t="str">
        <f t="shared" si="23"/>
        <v>Round</v>
      </c>
      <c r="Z102" s="5" t="s">
        <v>26</v>
      </c>
      <c r="AC102" s="4" t="s">
        <v>48</v>
      </c>
      <c r="AD102" s="2">
        <f>Z166</f>
        <v>164.625</v>
      </c>
    </row>
    <row r="103" spans="1:30">
      <c r="A103" s="1" t="s">
        <v>2</v>
      </c>
      <c r="B103" s="2">
        <v>1334</v>
      </c>
      <c r="C103" s="2">
        <v>1209</v>
      </c>
      <c r="D103" s="2">
        <v>1269</v>
      </c>
      <c r="E103" s="2">
        <v>1245</v>
      </c>
      <c r="F103" s="2">
        <v>1516</v>
      </c>
      <c r="G103" s="2">
        <v>1404</v>
      </c>
      <c r="H103" s="2">
        <v>1289</v>
      </c>
      <c r="I103" s="2">
        <v>1485</v>
      </c>
      <c r="Y103" s="2" t="str">
        <f t="shared" si="23"/>
        <v>For</v>
      </c>
      <c r="Z103" s="1">
        <f t="shared" si="24"/>
        <v>1343.875</v>
      </c>
      <c r="AC103" s="4" t="s">
        <v>49</v>
      </c>
      <c r="AD103" s="2">
        <f>Z176</f>
        <v>78.75</v>
      </c>
    </row>
    <row r="104" spans="1:30">
      <c r="A104" s="1" t="s">
        <v>3</v>
      </c>
      <c r="B104" s="2">
        <v>1726</v>
      </c>
      <c r="C104" s="2">
        <v>1949</v>
      </c>
      <c r="D104" s="2">
        <v>1849</v>
      </c>
      <c r="E104" s="2">
        <v>1564</v>
      </c>
      <c r="F104" s="2">
        <v>1469</v>
      </c>
      <c r="G104" s="2">
        <v>1837</v>
      </c>
      <c r="H104" s="2">
        <v>1708</v>
      </c>
      <c r="I104" s="2">
        <v>1777</v>
      </c>
      <c r="Y104" s="2" t="str">
        <f t="shared" si="23"/>
        <v>Against</v>
      </c>
      <c r="Z104" s="1">
        <f t="shared" si="24"/>
        <v>1734.875</v>
      </c>
    </row>
    <row r="105" spans="1:30">
      <c r="A105" s="1" t="s">
        <v>4</v>
      </c>
      <c r="B105" s="2">
        <f>SUM(B103:B104)</f>
        <v>3060</v>
      </c>
      <c r="C105" s="2">
        <f>SUM(C103:C104)</f>
        <v>3158</v>
      </c>
      <c r="D105" s="2">
        <f>SUM(D103:D104)</f>
        <v>3118</v>
      </c>
      <c r="E105" s="2">
        <f>SUM(E103:E104)</f>
        <v>2809</v>
      </c>
      <c r="F105" s="2">
        <f t="shared" ref="F105:I105" si="34">SUM(F103:F104)</f>
        <v>2985</v>
      </c>
      <c r="G105" s="2">
        <f t="shared" si="34"/>
        <v>3241</v>
      </c>
      <c r="H105" s="2">
        <f t="shared" si="34"/>
        <v>2997</v>
      </c>
      <c r="I105" s="2">
        <f t="shared" si="34"/>
        <v>3262</v>
      </c>
      <c r="Y105" s="2" t="str">
        <f t="shared" si="23"/>
        <v>Game Total</v>
      </c>
      <c r="Z105" s="1">
        <f t="shared" si="24"/>
        <v>3078.75</v>
      </c>
    </row>
    <row r="106" spans="1:30">
      <c r="A106" s="1" t="s">
        <v>5</v>
      </c>
      <c r="B106" s="2">
        <f t="shared" ref="B106:H106" si="35">B103-B104</f>
        <v>-392</v>
      </c>
      <c r="C106" s="2">
        <f t="shared" si="35"/>
        <v>-740</v>
      </c>
      <c r="D106" s="2">
        <f t="shared" si="35"/>
        <v>-580</v>
      </c>
      <c r="E106" s="2">
        <f t="shared" si="35"/>
        <v>-319</v>
      </c>
      <c r="F106" s="2">
        <f t="shared" si="35"/>
        <v>47</v>
      </c>
      <c r="G106" s="2">
        <f t="shared" si="35"/>
        <v>-433</v>
      </c>
      <c r="H106" s="2">
        <f t="shared" si="35"/>
        <v>-419</v>
      </c>
      <c r="I106" s="2">
        <f t="shared" ref="F106:I106" si="36">I103-I104</f>
        <v>-292</v>
      </c>
      <c r="Y106" s="2" t="str">
        <f t="shared" si="23"/>
        <v>DT Diff</v>
      </c>
      <c r="Z106" s="1">
        <f t="shared" si="24"/>
        <v>-391</v>
      </c>
    </row>
    <row r="107" spans="1:30">
      <c r="A107" s="1" t="s">
        <v>23</v>
      </c>
      <c r="B107" s="2">
        <v>2</v>
      </c>
      <c r="C107" s="2">
        <v>1</v>
      </c>
      <c r="D107" s="2">
        <v>1</v>
      </c>
      <c r="E107" s="2">
        <v>0</v>
      </c>
      <c r="F107" s="2">
        <v>2</v>
      </c>
      <c r="G107" s="2">
        <v>1</v>
      </c>
      <c r="H107" s="2">
        <v>1</v>
      </c>
      <c r="I107" s="2">
        <v>2</v>
      </c>
      <c r="Y107" s="2" t="str">
        <f t="shared" si="23"/>
        <v>Tons For</v>
      </c>
      <c r="Z107" s="1">
        <f t="shared" si="24"/>
        <v>1.25</v>
      </c>
    </row>
    <row r="108" spans="1:30">
      <c r="A108" s="1" t="s">
        <v>24</v>
      </c>
      <c r="B108" s="2">
        <v>4</v>
      </c>
      <c r="C108" s="2">
        <v>9</v>
      </c>
      <c r="D108" s="2">
        <v>8</v>
      </c>
      <c r="E108" s="2">
        <v>3</v>
      </c>
      <c r="F108" s="2">
        <v>3</v>
      </c>
      <c r="G108" s="2">
        <v>6</v>
      </c>
      <c r="H108" s="2">
        <v>5</v>
      </c>
      <c r="I108" s="2">
        <v>5</v>
      </c>
      <c r="Y108" s="2" t="str">
        <f t="shared" si="23"/>
        <v>Tons Agst</v>
      </c>
      <c r="Z108" s="1">
        <f t="shared" si="24"/>
        <v>5.375</v>
      </c>
    </row>
    <row r="109" spans="1:30">
      <c r="A109" s="1" t="s">
        <v>25</v>
      </c>
      <c r="B109" s="2">
        <v>-41</v>
      </c>
      <c r="C109" s="2">
        <v>-108</v>
      </c>
      <c r="D109" s="2">
        <v>-59</v>
      </c>
      <c r="E109" s="2">
        <v>-21</v>
      </c>
      <c r="F109" s="2">
        <v>-18</v>
      </c>
      <c r="G109" s="2">
        <v>-43</v>
      </c>
      <c r="H109" s="2">
        <v>-66</v>
      </c>
      <c r="I109" s="2">
        <v>-101</v>
      </c>
      <c r="Y109" s="2" t="str">
        <f t="shared" si="23"/>
        <v>Game Margin</v>
      </c>
      <c r="Z109" s="1">
        <f t="shared" si="24"/>
        <v>-57.125</v>
      </c>
    </row>
    <row r="111" spans="1:30">
      <c r="A111" s="4" t="s">
        <v>16</v>
      </c>
      <c r="Y111" s="6" t="str">
        <f t="shared" si="23"/>
        <v>North</v>
      </c>
    </row>
    <row r="112" spans="1:30">
      <c r="A112" s="5" t="s">
        <v>1</v>
      </c>
      <c r="B112" s="3">
        <v>1</v>
      </c>
      <c r="C112" s="3">
        <v>2</v>
      </c>
      <c r="D112" s="3">
        <v>3</v>
      </c>
      <c r="E112" s="3">
        <v>4</v>
      </c>
      <c r="F112" s="3">
        <v>5</v>
      </c>
      <c r="G112" s="3">
        <v>6</v>
      </c>
      <c r="H112" s="3">
        <v>7</v>
      </c>
      <c r="I112" s="3">
        <v>8</v>
      </c>
      <c r="J112" s="3">
        <v>9</v>
      </c>
      <c r="K112" s="3">
        <v>10</v>
      </c>
      <c r="L112" s="3">
        <v>11</v>
      </c>
      <c r="M112" s="3">
        <v>12</v>
      </c>
      <c r="N112" s="3">
        <v>13</v>
      </c>
      <c r="O112" s="3">
        <v>14</v>
      </c>
      <c r="P112" s="3">
        <v>15</v>
      </c>
      <c r="Q112" s="3">
        <v>16</v>
      </c>
      <c r="R112" s="3">
        <v>17</v>
      </c>
      <c r="S112" s="3">
        <v>18</v>
      </c>
      <c r="T112" s="3">
        <v>19</v>
      </c>
      <c r="U112" s="3">
        <v>20</v>
      </c>
      <c r="V112" s="3">
        <v>21</v>
      </c>
      <c r="W112" s="3">
        <v>22</v>
      </c>
      <c r="X112" s="3">
        <v>23</v>
      </c>
      <c r="Y112" s="3" t="str">
        <f t="shared" si="23"/>
        <v>Round</v>
      </c>
      <c r="Z112" s="5" t="s">
        <v>26</v>
      </c>
      <c r="AC112" s="8" t="s">
        <v>31</v>
      </c>
      <c r="AD112" s="9" t="s">
        <v>23</v>
      </c>
    </row>
    <row r="113" spans="1:30">
      <c r="A113" s="1" t="s">
        <v>2</v>
      </c>
      <c r="B113" s="2">
        <v>1415</v>
      </c>
      <c r="C113" s="2">
        <v>1897</v>
      </c>
      <c r="D113" s="2">
        <v>1597</v>
      </c>
      <c r="E113" s="2">
        <v>1453</v>
      </c>
      <c r="F113" s="2">
        <v>1636</v>
      </c>
      <c r="G113" s="2">
        <v>1502</v>
      </c>
      <c r="H113" s="2">
        <v>1459</v>
      </c>
      <c r="I113" s="2">
        <v>1390</v>
      </c>
      <c r="Y113" s="2" t="str">
        <f t="shared" si="23"/>
        <v>For</v>
      </c>
      <c r="Z113" s="1">
        <f t="shared" si="24"/>
        <v>1543.625</v>
      </c>
      <c r="AC113" s="4" t="s">
        <v>34</v>
      </c>
      <c r="AD113" s="2">
        <f>Z7</f>
        <v>3</v>
      </c>
    </row>
    <row r="114" spans="1:30">
      <c r="A114" s="1" t="s">
        <v>3</v>
      </c>
      <c r="B114" s="2">
        <v>1505</v>
      </c>
      <c r="C114" s="2">
        <v>1372</v>
      </c>
      <c r="D114" s="2">
        <v>1491</v>
      </c>
      <c r="E114" s="2">
        <v>1406</v>
      </c>
      <c r="F114" s="2">
        <v>1366</v>
      </c>
      <c r="G114" s="2">
        <v>1538</v>
      </c>
      <c r="H114" s="2">
        <v>1737</v>
      </c>
      <c r="I114" s="2">
        <v>1501</v>
      </c>
      <c r="Y114" s="2" t="str">
        <f t="shared" si="23"/>
        <v>Against</v>
      </c>
      <c r="Z114" s="1">
        <f t="shared" si="24"/>
        <v>1489.5</v>
      </c>
      <c r="AC114" s="4" t="s">
        <v>35</v>
      </c>
      <c r="AD114" s="2">
        <f>Z17</f>
        <v>3</v>
      </c>
    </row>
    <row r="115" spans="1:30">
      <c r="A115" s="1" t="s">
        <v>4</v>
      </c>
      <c r="B115" s="2">
        <f>SUM(B113:B114)</f>
        <v>2920</v>
      </c>
      <c r="C115" s="2">
        <f>SUM(C113:C114)</f>
        <v>3269</v>
      </c>
      <c r="D115" s="2">
        <f>SUM(D113:D114)</f>
        <v>3088</v>
      </c>
      <c r="E115" s="2">
        <f>SUM(E113:E114)</f>
        <v>2859</v>
      </c>
      <c r="F115" s="2">
        <f t="shared" ref="F115:I115" si="37">SUM(F113:F114)</f>
        <v>3002</v>
      </c>
      <c r="G115" s="2">
        <f t="shared" si="37"/>
        <v>3040</v>
      </c>
      <c r="H115" s="2">
        <f t="shared" si="37"/>
        <v>3196</v>
      </c>
      <c r="I115" s="2">
        <f t="shared" si="37"/>
        <v>2891</v>
      </c>
      <c r="Y115" s="2" t="str">
        <f t="shared" si="23"/>
        <v>Game Total</v>
      </c>
      <c r="Z115" s="1">
        <f t="shared" si="24"/>
        <v>3033.125</v>
      </c>
      <c r="AC115" s="4" t="s">
        <v>36</v>
      </c>
      <c r="AD115" s="2">
        <f>Z27</f>
        <v>3.75</v>
      </c>
    </row>
    <row r="116" spans="1:30">
      <c r="A116" s="1" t="s">
        <v>5</v>
      </c>
      <c r="B116" s="2">
        <f t="shared" ref="B116:H116" si="38">B113-B114</f>
        <v>-90</v>
      </c>
      <c r="C116" s="2">
        <f t="shared" si="38"/>
        <v>525</v>
      </c>
      <c r="D116" s="2">
        <f t="shared" si="38"/>
        <v>106</v>
      </c>
      <c r="E116" s="2">
        <f t="shared" si="38"/>
        <v>47</v>
      </c>
      <c r="F116" s="2">
        <f t="shared" si="38"/>
        <v>270</v>
      </c>
      <c r="G116" s="2">
        <f t="shared" si="38"/>
        <v>-36</v>
      </c>
      <c r="H116" s="2">
        <f t="shared" si="38"/>
        <v>-278</v>
      </c>
      <c r="I116" s="2">
        <f t="shared" ref="F116:I116" si="39">I113-I114</f>
        <v>-111</v>
      </c>
      <c r="Y116" s="2" t="str">
        <f t="shared" si="23"/>
        <v>DT Diff</v>
      </c>
      <c r="Z116" s="1">
        <f t="shared" si="24"/>
        <v>54.125</v>
      </c>
      <c r="AC116" s="4" t="s">
        <v>37</v>
      </c>
      <c r="AD116" s="2">
        <f>Z37</f>
        <v>4</v>
      </c>
    </row>
    <row r="117" spans="1:30">
      <c r="A117" s="1" t="s">
        <v>23</v>
      </c>
      <c r="B117" s="2">
        <v>1</v>
      </c>
      <c r="C117" s="2">
        <v>7</v>
      </c>
      <c r="D117" s="2">
        <v>6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Y117" s="2" t="str">
        <f t="shared" si="23"/>
        <v>Tons For</v>
      </c>
      <c r="Z117" s="1">
        <f t="shared" si="24"/>
        <v>3</v>
      </c>
      <c r="AC117" s="4" t="s">
        <v>38</v>
      </c>
      <c r="AD117" s="2">
        <f>Z47</f>
        <v>3.625</v>
      </c>
    </row>
    <row r="118" spans="1:30">
      <c r="A118" s="1" t="s">
        <v>24</v>
      </c>
      <c r="B118" s="2">
        <v>4</v>
      </c>
      <c r="C118" s="2">
        <v>4</v>
      </c>
      <c r="D118" s="2">
        <v>2</v>
      </c>
      <c r="E118" s="2">
        <v>2</v>
      </c>
      <c r="F118" s="2">
        <v>2</v>
      </c>
      <c r="G118" s="2">
        <v>6</v>
      </c>
      <c r="H118" s="2">
        <v>5</v>
      </c>
      <c r="I118" s="2">
        <v>1</v>
      </c>
      <c r="Y118" s="2" t="str">
        <f t="shared" si="23"/>
        <v>Tons Agst</v>
      </c>
      <c r="Z118" s="1">
        <f t="shared" si="24"/>
        <v>3.25</v>
      </c>
      <c r="AC118" s="4" t="s">
        <v>39</v>
      </c>
      <c r="AD118" s="2">
        <f>Z57</f>
        <v>3.375</v>
      </c>
    </row>
    <row r="119" spans="1:30">
      <c r="A119" s="1" t="s">
        <v>25</v>
      </c>
      <c r="B119" s="2">
        <v>-2</v>
      </c>
      <c r="C119" s="2">
        <v>129</v>
      </c>
      <c r="D119" s="2">
        <v>17</v>
      </c>
      <c r="E119" s="2">
        <v>-36</v>
      </c>
      <c r="F119" s="2">
        <v>34</v>
      </c>
      <c r="G119" s="2">
        <v>-25</v>
      </c>
      <c r="H119" s="2">
        <v>-18</v>
      </c>
      <c r="I119" s="2">
        <v>-2</v>
      </c>
      <c r="Y119" s="2" t="str">
        <f t="shared" si="23"/>
        <v>Game Margin</v>
      </c>
      <c r="Z119" s="1">
        <f t="shared" si="24"/>
        <v>12.125</v>
      </c>
      <c r="AC119" s="4" t="s">
        <v>40</v>
      </c>
      <c r="AD119" s="2">
        <f>Z167</f>
        <v>3.875</v>
      </c>
    </row>
    <row r="120" spans="1:30">
      <c r="AC120" s="4" t="s">
        <v>41</v>
      </c>
      <c r="AD120" s="2">
        <f>Z77</f>
        <v>2.375</v>
      </c>
    </row>
    <row r="121" spans="1:30">
      <c r="A121" s="4" t="s">
        <v>17</v>
      </c>
      <c r="Y121" s="6" t="str">
        <f t="shared" si="23"/>
        <v>Port Adelaide</v>
      </c>
      <c r="AC121" s="4" t="s">
        <v>13</v>
      </c>
      <c r="AD121" s="2">
        <f>Z87</f>
        <v>2.375</v>
      </c>
    </row>
    <row r="122" spans="1:30">
      <c r="A122" s="5" t="s">
        <v>1</v>
      </c>
      <c r="B122" s="3">
        <v>1</v>
      </c>
      <c r="C122" s="3">
        <v>2</v>
      </c>
      <c r="D122" s="3">
        <v>3</v>
      </c>
      <c r="E122" s="3">
        <v>4</v>
      </c>
      <c r="F122" s="3">
        <v>5</v>
      </c>
      <c r="G122" s="3">
        <v>6</v>
      </c>
      <c r="H122" s="3">
        <v>7</v>
      </c>
      <c r="I122" s="3">
        <v>8</v>
      </c>
      <c r="J122" s="3">
        <v>9</v>
      </c>
      <c r="K122" s="3">
        <v>10</v>
      </c>
      <c r="L122" s="3">
        <v>11</v>
      </c>
      <c r="M122" s="3">
        <v>12</v>
      </c>
      <c r="N122" s="3">
        <v>13</v>
      </c>
      <c r="O122" s="3">
        <v>14</v>
      </c>
      <c r="P122" s="3">
        <v>15</v>
      </c>
      <c r="Q122" s="3">
        <v>16</v>
      </c>
      <c r="R122" s="3">
        <v>17</v>
      </c>
      <c r="S122" s="3">
        <v>18</v>
      </c>
      <c r="T122" s="3">
        <v>19</v>
      </c>
      <c r="U122" s="3">
        <v>20</v>
      </c>
      <c r="V122" s="3">
        <v>21</v>
      </c>
      <c r="W122" s="3">
        <v>22</v>
      </c>
      <c r="X122" s="3">
        <v>23</v>
      </c>
      <c r="Y122" s="3" t="str">
        <f t="shared" si="23"/>
        <v>Round</v>
      </c>
      <c r="Z122" s="5" t="s">
        <v>26</v>
      </c>
      <c r="AC122" s="4" t="s">
        <v>42</v>
      </c>
      <c r="AD122" s="2">
        <f>Z97</f>
        <v>3.5</v>
      </c>
    </row>
    <row r="123" spans="1:30">
      <c r="A123" s="1" t="s">
        <v>2</v>
      </c>
      <c r="B123" s="2">
        <v>1451</v>
      </c>
      <c r="C123" s="2">
        <v>1343</v>
      </c>
      <c r="D123" s="2">
        <v>1617</v>
      </c>
      <c r="E123" s="2">
        <v>1577</v>
      </c>
      <c r="F123" s="2">
        <v>1418</v>
      </c>
      <c r="G123" s="2">
        <v>1352</v>
      </c>
      <c r="H123" s="2">
        <v>1475</v>
      </c>
      <c r="I123" s="2">
        <v>1501</v>
      </c>
      <c r="Y123" s="2" t="str">
        <f t="shared" si="23"/>
        <v>For</v>
      </c>
      <c r="Z123" s="1">
        <f t="shared" si="24"/>
        <v>1466.75</v>
      </c>
      <c r="AC123" s="4" t="s">
        <v>43</v>
      </c>
      <c r="AD123" s="2">
        <f>Z107</f>
        <v>1.25</v>
      </c>
    </row>
    <row r="124" spans="1:30">
      <c r="A124" s="1" t="s">
        <v>3</v>
      </c>
      <c r="B124" s="2">
        <v>1568</v>
      </c>
      <c r="C124" s="2">
        <v>1627</v>
      </c>
      <c r="D124" s="2">
        <v>1378</v>
      </c>
      <c r="E124" s="2">
        <v>1635</v>
      </c>
      <c r="F124" s="2">
        <v>1593</v>
      </c>
      <c r="G124" s="2">
        <v>1566</v>
      </c>
      <c r="H124" s="2">
        <v>1668</v>
      </c>
      <c r="I124" s="2">
        <v>1390</v>
      </c>
      <c r="Y124" s="2" t="str">
        <f t="shared" si="23"/>
        <v>Against</v>
      </c>
      <c r="Z124" s="1">
        <f t="shared" si="24"/>
        <v>1553.125</v>
      </c>
      <c r="AC124" s="4" t="s">
        <v>16</v>
      </c>
      <c r="AD124" s="2">
        <f>Z117</f>
        <v>3</v>
      </c>
    </row>
    <row r="125" spans="1:30">
      <c r="A125" s="1" t="s">
        <v>4</v>
      </c>
      <c r="B125" s="2">
        <f>SUM(B123:B124)</f>
        <v>3019</v>
      </c>
      <c r="C125" s="2">
        <f>SUM(C123:C124)</f>
        <v>2970</v>
      </c>
      <c r="D125" s="2">
        <f>SUM(D123:D124)</f>
        <v>2995</v>
      </c>
      <c r="E125" s="2">
        <f>SUM(E123:E124)</f>
        <v>3212</v>
      </c>
      <c r="F125" s="2">
        <f t="shared" ref="F125:I125" si="40">SUM(F123:F124)</f>
        <v>3011</v>
      </c>
      <c r="G125" s="2">
        <f t="shared" si="40"/>
        <v>2918</v>
      </c>
      <c r="H125" s="2">
        <f t="shared" si="40"/>
        <v>3143</v>
      </c>
      <c r="I125" s="2">
        <f t="shared" si="40"/>
        <v>2891</v>
      </c>
      <c r="Y125" s="2" t="str">
        <f t="shared" si="23"/>
        <v>Game Total</v>
      </c>
      <c r="Z125" s="1">
        <f t="shared" si="24"/>
        <v>3019.875</v>
      </c>
      <c r="AC125" s="4" t="s">
        <v>44</v>
      </c>
      <c r="AD125" s="2">
        <f>Z127</f>
        <v>2</v>
      </c>
    </row>
    <row r="126" spans="1:30">
      <c r="A126" s="1" t="s">
        <v>5</v>
      </c>
      <c r="B126" s="2">
        <f t="shared" ref="B126:H126" si="41">B123-B124</f>
        <v>-117</v>
      </c>
      <c r="C126" s="2">
        <f t="shared" si="41"/>
        <v>-284</v>
      </c>
      <c r="D126" s="2">
        <f t="shared" si="41"/>
        <v>239</v>
      </c>
      <c r="E126" s="2">
        <f t="shared" si="41"/>
        <v>-58</v>
      </c>
      <c r="F126" s="2">
        <f t="shared" si="41"/>
        <v>-175</v>
      </c>
      <c r="G126" s="2">
        <f t="shared" si="41"/>
        <v>-214</v>
      </c>
      <c r="H126" s="2">
        <f t="shared" si="41"/>
        <v>-193</v>
      </c>
      <c r="I126" s="2">
        <f t="shared" ref="F126:I126" si="42">I123-I124</f>
        <v>111</v>
      </c>
      <c r="Y126" s="2" t="str">
        <f t="shared" si="23"/>
        <v>DT Diff</v>
      </c>
      <c r="Z126" s="1">
        <f t="shared" si="24"/>
        <v>-86.375</v>
      </c>
      <c r="AC126" s="4" t="s">
        <v>45</v>
      </c>
      <c r="AD126" s="2">
        <f>Z137</f>
        <v>4.375</v>
      </c>
    </row>
    <row r="127" spans="1:30">
      <c r="A127" s="1" t="s">
        <v>23</v>
      </c>
      <c r="B127" s="2">
        <v>2</v>
      </c>
      <c r="C127" s="2">
        <v>1</v>
      </c>
      <c r="D127" s="2">
        <v>3</v>
      </c>
      <c r="E127" s="2">
        <v>5</v>
      </c>
      <c r="F127" s="2">
        <v>1</v>
      </c>
      <c r="G127" s="2">
        <v>1</v>
      </c>
      <c r="H127" s="2">
        <v>2</v>
      </c>
      <c r="I127" s="2">
        <v>1</v>
      </c>
      <c r="Y127" s="2" t="str">
        <f t="shared" si="23"/>
        <v>Tons For</v>
      </c>
      <c r="Z127" s="1">
        <f t="shared" si="24"/>
        <v>2</v>
      </c>
      <c r="AC127" s="4" t="s">
        <v>46</v>
      </c>
      <c r="AD127" s="2">
        <f>Z147</f>
        <v>2.75</v>
      </c>
    </row>
    <row r="128" spans="1:30">
      <c r="A128" s="1" t="s">
        <v>24</v>
      </c>
      <c r="B128" s="2">
        <v>2</v>
      </c>
      <c r="C128" s="2">
        <v>4</v>
      </c>
      <c r="D128" s="2">
        <v>1</v>
      </c>
      <c r="E128" s="2">
        <v>5</v>
      </c>
      <c r="F128" s="2">
        <v>6</v>
      </c>
      <c r="G128" s="2">
        <v>3</v>
      </c>
      <c r="H128" s="2">
        <v>4</v>
      </c>
      <c r="I128" s="2">
        <v>2</v>
      </c>
      <c r="Y128" s="2" t="str">
        <f t="shared" si="23"/>
        <v>Tons Agst</v>
      </c>
      <c r="Z128" s="1">
        <f t="shared" si="24"/>
        <v>3.375</v>
      </c>
      <c r="AC128" s="4" t="s">
        <v>47</v>
      </c>
      <c r="AD128" s="2">
        <f>Z157</f>
        <v>2.5</v>
      </c>
    </row>
    <row r="129" spans="1:30">
      <c r="A129" s="1" t="s">
        <v>25</v>
      </c>
      <c r="B129" s="2">
        <v>4</v>
      </c>
      <c r="C129" s="2">
        <v>-25</v>
      </c>
      <c r="D129" s="2">
        <v>-22</v>
      </c>
      <c r="E129" s="2">
        <v>-26</v>
      </c>
      <c r="F129" s="2">
        <v>-19</v>
      </c>
      <c r="G129" s="2">
        <v>-37</v>
      </c>
      <c r="H129" s="2">
        <v>-40</v>
      </c>
      <c r="I129" s="2">
        <v>2</v>
      </c>
      <c r="Y129" s="2" t="str">
        <f t="shared" si="23"/>
        <v>Game Margin</v>
      </c>
      <c r="Z129" s="1">
        <f t="shared" si="24"/>
        <v>-20.375</v>
      </c>
      <c r="AC129" s="4" t="s">
        <v>48</v>
      </c>
      <c r="AD129" s="2">
        <f>Z167</f>
        <v>3.875</v>
      </c>
    </row>
    <row r="130" spans="1:30">
      <c r="AC130" s="4" t="s">
        <v>49</v>
      </c>
      <c r="AD130" s="2">
        <f>Z168</f>
        <v>2</v>
      </c>
    </row>
    <row r="131" spans="1:30">
      <c r="A131" s="4" t="s">
        <v>18</v>
      </c>
      <c r="Y131" s="6" t="str">
        <f t="shared" ref="Y131:Y179" si="43">A131</f>
        <v>Richmond</v>
      </c>
      <c r="AC131" s="11"/>
      <c r="AD131" s="12"/>
    </row>
    <row r="132" spans="1:30">
      <c r="A132" s="5" t="s">
        <v>1</v>
      </c>
      <c r="B132" s="3">
        <v>1</v>
      </c>
      <c r="C132" s="3">
        <v>2</v>
      </c>
      <c r="D132" s="3">
        <v>3</v>
      </c>
      <c r="E132" s="3">
        <v>4</v>
      </c>
      <c r="F132" s="3">
        <v>5</v>
      </c>
      <c r="G132" s="3">
        <v>6</v>
      </c>
      <c r="H132" s="3">
        <v>7</v>
      </c>
      <c r="I132" s="3">
        <v>8</v>
      </c>
      <c r="J132" s="3">
        <v>9</v>
      </c>
      <c r="K132" s="3">
        <v>10</v>
      </c>
      <c r="L132" s="3">
        <v>11</v>
      </c>
      <c r="M132" s="3">
        <v>12</v>
      </c>
      <c r="N132" s="3">
        <v>13</v>
      </c>
      <c r="O132" s="3">
        <v>14</v>
      </c>
      <c r="P132" s="3">
        <v>15</v>
      </c>
      <c r="Q132" s="3">
        <v>16</v>
      </c>
      <c r="R132" s="3">
        <v>17</v>
      </c>
      <c r="S132" s="3">
        <v>18</v>
      </c>
      <c r="T132" s="3">
        <v>19</v>
      </c>
      <c r="U132" s="3">
        <v>20</v>
      </c>
      <c r="V132" s="3">
        <v>21</v>
      </c>
      <c r="W132" s="3">
        <v>22</v>
      </c>
      <c r="X132" s="3">
        <v>23</v>
      </c>
      <c r="Y132" s="3" t="str">
        <f t="shared" si="43"/>
        <v>Round</v>
      </c>
      <c r="Z132" s="5" t="s">
        <v>26</v>
      </c>
    </row>
    <row r="133" spans="1:30">
      <c r="A133" s="1" t="s">
        <v>2</v>
      </c>
      <c r="B133" s="2">
        <v>1332</v>
      </c>
      <c r="C133" s="2">
        <v>1735</v>
      </c>
      <c r="D133" s="2">
        <v>1849</v>
      </c>
      <c r="E133" s="2">
        <v>1564</v>
      </c>
      <c r="F133" s="2">
        <v>1517</v>
      </c>
      <c r="G133" s="2">
        <v>1566</v>
      </c>
      <c r="H133" s="2">
        <v>1772</v>
      </c>
      <c r="I133" s="2">
        <v>1622</v>
      </c>
      <c r="Y133" s="2" t="str">
        <f t="shared" si="43"/>
        <v>For</v>
      </c>
      <c r="Z133" s="1">
        <f t="shared" ref="Z133:Z179" si="44">AVERAGE(B133:X133)</f>
        <v>1619.625</v>
      </c>
    </row>
    <row r="134" spans="1:30">
      <c r="A134" s="1" t="s">
        <v>3</v>
      </c>
      <c r="B134" s="2">
        <v>1636</v>
      </c>
      <c r="C134" s="2">
        <v>1476</v>
      </c>
      <c r="D134" s="2">
        <v>1269</v>
      </c>
      <c r="E134" s="2">
        <v>1711</v>
      </c>
      <c r="F134" s="2">
        <v>1390</v>
      </c>
      <c r="G134" s="2">
        <v>1352</v>
      </c>
      <c r="H134" s="2">
        <v>1309</v>
      </c>
      <c r="I134" s="2">
        <v>1613</v>
      </c>
      <c r="Y134" s="2" t="str">
        <f t="shared" si="43"/>
        <v>Against</v>
      </c>
      <c r="Z134" s="1">
        <f t="shared" si="44"/>
        <v>1469.5</v>
      </c>
    </row>
    <row r="135" spans="1:30">
      <c r="A135" s="1" t="s">
        <v>4</v>
      </c>
      <c r="B135" s="2">
        <f>SUM(B133:B134)</f>
        <v>2968</v>
      </c>
      <c r="C135" s="2">
        <f>SUM(C133:C134)</f>
        <v>3211</v>
      </c>
      <c r="D135" s="2">
        <f>SUM(D133:D134)</f>
        <v>3118</v>
      </c>
      <c r="E135" s="2">
        <f>SUM(E133:E134)</f>
        <v>3275</v>
      </c>
      <c r="F135" s="2">
        <f t="shared" ref="F135:H135" si="45">SUM(F133:F134)</f>
        <v>2907</v>
      </c>
      <c r="G135" s="2">
        <f t="shared" si="45"/>
        <v>2918</v>
      </c>
      <c r="H135" s="2">
        <f t="shared" si="45"/>
        <v>3081</v>
      </c>
      <c r="I135" s="2">
        <f>SUM(I133:I134)</f>
        <v>3235</v>
      </c>
      <c r="Y135" s="2" t="str">
        <f t="shared" si="43"/>
        <v>Game Total</v>
      </c>
      <c r="Z135" s="1">
        <f t="shared" si="44"/>
        <v>3089.125</v>
      </c>
    </row>
    <row r="136" spans="1:30">
      <c r="A136" s="1" t="s">
        <v>5</v>
      </c>
      <c r="B136" s="2">
        <f t="shared" ref="B136:H136" si="46">B133-B134</f>
        <v>-304</v>
      </c>
      <c r="C136" s="2">
        <f t="shared" si="46"/>
        <v>259</v>
      </c>
      <c r="D136" s="2">
        <f t="shared" si="46"/>
        <v>580</v>
      </c>
      <c r="E136" s="2">
        <f t="shared" si="46"/>
        <v>-147</v>
      </c>
      <c r="F136" s="2">
        <f t="shared" si="46"/>
        <v>127</v>
      </c>
      <c r="G136" s="2">
        <f t="shared" si="46"/>
        <v>214</v>
      </c>
      <c r="H136" s="2">
        <f t="shared" si="46"/>
        <v>463</v>
      </c>
      <c r="I136" s="2">
        <f t="shared" ref="F136:I136" si="47">I133-I134</f>
        <v>9</v>
      </c>
      <c r="Y136" s="2" t="str">
        <f t="shared" si="43"/>
        <v>DT Diff</v>
      </c>
      <c r="Z136" s="1">
        <f t="shared" si="44"/>
        <v>150.125</v>
      </c>
    </row>
    <row r="137" spans="1:30">
      <c r="A137" s="1" t="s">
        <v>23</v>
      </c>
      <c r="B137" s="2">
        <v>1</v>
      </c>
      <c r="C137" s="2">
        <v>5</v>
      </c>
      <c r="D137" s="2">
        <v>8</v>
      </c>
      <c r="E137" s="2">
        <v>4</v>
      </c>
      <c r="F137" s="2">
        <v>4</v>
      </c>
      <c r="G137" s="2">
        <v>3</v>
      </c>
      <c r="H137" s="2">
        <v>6</v>
      </c>
      <c r="I137" s="2">
        <v>4</v>
      </c>
      <c r="Y137" s="2" t="str">
        <f t="shared" si="43"/>
        <v>Tons For</v>
      </c>
      <c r="Z137" s="1">
        <f t="shared" si="44"/>
        <v>4.375</v>
      </c>
    </row>
    <row r="138" spans="1:30">
      <c r="A138" s="1" t="s">
        <v>24</v>
      </c>
      <c r="B138" s="2">
        <v>4</v>
      </c>
      <c r="C138" s="2">
        <v>2</v>
      </c>
      <c r="D138" s="2">
        <v>1</v>
      </c>
      <c r="E138" s="2">
        <v>5</v>
      </c>
      <c r="F138" s="2">
        <v>2</v>
      </c>
      <c r="G138" s="2">
        <v>1</v>
      </c>
      <c r="H138" s="2">
        <v>0</v>
      </c>
      <c r="I138" s="2">
        <v>2</v>
      </c>
      <c r="Y138" s="2" t="str">
        <f t="shared" si="43"/>
        <v>Tons Agst</v>
      </c>
      <c r="Z138" s="1">
        <f t="shared" si="44"/>
        <v>2.125</v>
      </c>
    </row>
    <row r="139" spans="1:30">
      <c r="A139" s="1" t="s">
        <v>25</v>
      </c>
      <c r="B139" s="2">
        <v>-44</v>
      </c>
      <c r="C139" s="2">
        <v>-21</v>
      </c>
      <c r="D139" s="2">
        <v>59</v>
      </c>
      <c r="E139" s="2">
        <v>-10</v>
      </c>
      <c r="F139" s="2">
        <v>-10</v>
      </c>
      <c r="G139" s="2">
        <v>37</v>
      </c>
      <c r="H139" s="2">
        <v>29</v>
      </c>
      <c r="I139" s="2">
        <v>-19</v>
      </c>
      <c r="Y139" s="2" t="str">
        <f t="shared" si="43"/>
        <v>Game Margin</v>
      </c>
      <c r="Z139" s="1">
        <f t="shared" si="44"/>
        <v>2.625</v>
      </c>
      <c r="AC139" s="8" t="s">
        <v>31</v>
      </c>
      <c r="AD139" s="9" t="s">
        <v>50</v>
      </c>
    </row>
    <row r="140" spans="1:30">
      <c r="AC140" s="4" t="s">
        <v>34</v>
      </c>
      <c r="AD140" s="2">
        <f>Z8</f>
        <v>3.625</v>
      </c>
    </row>
    <row r="141" spans="1:30">
      <c r="A141" s="4" t="s">
        <v>19</v>
      </c>
      <c r="Y141" s="6" t="str">
        <f t="shared" si="43"/>
        <v>St. Kilda</v>
      </c>
      <c r="AC141" s="4" t="s">
        <v>35</v>
      </c>
      <c r="AD141" s="2">
        <f>Z18</f>
        <v>3.75</v>
      </c>
    </row>
    <row r="142" spans="1:30">
      <c r="A142" s="5" t="s">
        <v>1</v>
      </c>
      <c r="B142" s="3">
        <v>1</v>
      </c>
      <c r="C142" s="3">
        <v>2</v>
      </c>
      <c r="D142" s="3">
        <v>3</v>
      </c>
      <c r="E142" s="3">
        <v>4</v>
      </c>
      <c r="F142" s="3">
        <v>5</v>
      </c>
      <c r="G142" s="3">
        <v>6</v>
      </c>
      <c r="H142" s="3">
        <v>7</v>
      </c>
      <c r="I142" s="3">
        <v>8</v>
      </c>
      <c r="J142" s="3">
        <v>9</v>
      </c>
      <c r="K142" s="3">
        <v>10</v>
      </c>
      <c r="L142" s="3">
        <v>11</v>
      </c>
      <c r="M142" s="3">
        <v>12</v>
      </c>
      <c r="N142" s="3">
        <v>13</v>
      </c>
      <c r="O142" s="3">
        <v>14</v>
      </c>
      <c r="P142" s="3">
        <v>15</v>
      </c>
      <c r="Q142" s="3">
        <v>16</v>
      </c>
      <c r="R142" s="3">
        <v>17</v>
      </c>
      <c r="S142" s="3">
        <v>18</v>
      </c>
      <c r="T142" s="3">
        <v>19</v>
      </c>
      <c r="U142" s="3">
        <v>20</v>
      </c>
      <c r="V142" s="3">
        <v>21</v>
      </c>
      <c r="W142" s="3">
        <v>22</v>
      </c>
      <c r="X142" s="3">
        <v>23</v>
      </c>
      <c r="Y142" s="3" t="str">
        <f t="shared" si="43"/>
        <v>Round</v>
      </c>
      <c r="Z142" s="5" t="s">
        <v>26</v>
      </c>
      <c r="AC142" s="4" t="s">
        <v>36</v>
      </c>
      <c r="AD142" s="2">
        <f>Z28</f>
        <v>2.375</v>
      </c>
    </row>
    <row r="143" spans="1:30">
      <c r="A143" s="1" t="s">
        <v>2</v>
      </c>
      <c r="B143" s="2">
        <v>1568</v>
      </c>
      <c r="C143" s="2">
        <v>1834</v>
      </c>
      <c r="D143" s="2">
        <v>1800</v>
      </c>
      <c r="E143" s="2">
        <v>1534</v>
      </c>
      <c r="F143" s="2">
        <v>1469</v>
      </c>
      <c r="G143" s="2">
        <v>1422</v>
      </c>
      <c r="H143" s="2">
        <v>1577</v>
      </c>
      <c r="I143" s="2">
        <v>1295</v>
      </c>
      <c r="Y143" s="2" t="str">
        <f t="shared" si="43"/>
        <v>For</v>
      </c>
      <c r="Z143" s="1">
        <f t="shared" si="44"/>
        <v>1562.375</v>
      </c>
      <c r="AC143" s="4" t="s">
        <v>37</v>
      </c>
      <c r="AD143" s="2">
        <f>Z38</f>
        <v>3.875</v>
      </c>
    </row>
    <row r="144" spans="1:30">
      <c r="A144" s="1" t="s">
        <v>3</v>
      </c>
      <c r="B144" s="2">
        <v>1451</v>
      </c>
      <c r="C144" s="2">
        <v>1255</v>
      </c>
      <c r="D144" s="2">
        <v>1375</v>
      </c>
      <c r="E144" s="2">
        <v>1610</v>
      </c>
      <c r="F144" s="2">
        <v>1516</v>
      </c>
      <c r="G144" s="2">
        <v>1730</v>
      </c>
      <c r="H144" s="2">
        <v>1459</v>
      </c>
      <c r="I144" s="2">
        <v>1709</v>
      </c>
      <c r="Y144" s="2" t="str">
        <f t="shared" si="43"/>
        <v>Against</v>
      </c>
      <c r="Z144" s="1">
        <f t="shared" si="44"/>
        <v>1513.125</v>
      </c>
      <c r="AC144" s="4" t="s">
        <v>38</v>
      </c>
      <c r="AD144" s="2">
        <f>Z48</f>
        <v>2.125</v>
      </c>
    </row>
    <row r="145" spans="1:30">
      <c r="A145" s="1" t="s">
        <v>4</v>
      </c>
      <c r="B145" s="2">
        <f>SUM(B143:B144)</f>
        <v>3019</v>
      </c>
      <c r="C145" s="2">
        <f>SUM(C143:C144)</f>
        <v>3089</v>
      </c>
      <c r="D145" s="2">
        <f>SUM(D143:D144)</f>
        <v>3175</v>
      </c>
      <c r="E145" s="2">
        <f>SUM(E143:E144)</f>
        <v>3144</v>
      </c>
      <c r="F145" s="2">
        <f t="shared" ref="F145:I145" si="48">SUM(F143:F144)</f>
        <v>2985</v>
      </c>
      <c r="G145" s="2">
        <f t="shared" si="48"/>
        <v>3152</v>
      </c>
      <c r="H145" s="2">
        <f t="shared" si="48"/>
        <v>3036</v>
      </c>
      <c r="I145" s="2">
        <f t="shared" si="48"/>
        <v>3004</v>
      </c>
      <c r="Y145" s="2" t="str">
        <f t="shared" si="43"/>
        <v>Game Total</v>
      </c>
      <c r="Z145" s="1">
        <f t="shared" si="44"/>
        <v>3075.5</v>
      </c>
      <c r="AC145" s="4" t="s">
        <v>39</v>
      </c>
      <c r="AD145" s="2">
        <f>Z58</f>
        <v>2.5</v>
      </c>
    </row>
    <row r="146" spans="1:30">
      <c r="A146" s="1" t="s">
        <v>5</v>
      </c>
      <c r="B146" s="2">
        <f t="shared" ref="B146:H146" si="49">B143-B144</f>
        <v>117</v>
      </c>
      <c r="C146" s="2">
        <f t="shared" si="49"/>
        <v>579</v>
      </c>
      <c r="D146" s="2">
        <f t="shared" si="49"/>
        <v>425</v>
      </c>
      <c r="E146" s="2">
        <f t="shared" si="49"/>
        <v>-76</v>
      </c>
      <c r="F146" s="2">
        <f t="shared" si="49"/>
        <v>-47</v>
      </c>
      <c r="G146" s="2">
        <f t="shared" si="49"/>
        <v>-308</v>
      </c>
      <c r="H146" s="2">
        <f t="shared" si="49"/>
        <v>118</v>
      </c>
      <c r="I146" s="2">
        <f t="shared" ref="F146:I146" si="50">I143-I144</f>
        <v>-414</v>
      </c>
      <c r="Y146" s="2" t="str">
        <f t="shared" si="43"/>
        <v>DT Diff</v>
      </c>
      <c r="Z146" s="1">
        <f t="shared" si="44"/>
        <v>49.25</v>
      </c>
      <c r="AC146" s="4" t="s">
        <v>40</v>
      </c>
      <c r="AD146" s="2">
        <f>Z68</f>
        <v>2.625</v>
      </c>
    </row>
    <row r="147" spans="1:30">
      <c r="A147" s="1" t="s">
        <v>23</v>
      </c>
      <c r="B147" s="2">
        <v>2</v>
      </c>
      <c r="C147" s="2">
        <v>5</v>
      </c>
      <c r="D147" s="2">
        <v>5</v>
      </c>
      <c r="E147" s="2">
        <v>2</v>
      </c>
      <c r="F147" s="2">
        <v>3</v>
      </c>
      <c r="G147" s="2">
        <v>1</v>
      </c>
      <c r="H147" s="2">
        <v>3</v>
      </c>
      <c r="I147" s="2">
        <v>1</v>
      </c>
      <c r="Y147" s="2" t="str">
        <f t="shared" si="43"/>
        <v>Tons For</v>
      </c>
      <c r="Z147" s="1">
        <f t="shared" si="44"/>
        <v>2.75</v>
      </c>
      <c r="AC147" s="4" t="s">
        <v>41</v>
      </c>
      <c r="AD147" s="2">
        <f>Z78</f>
        <v>4.5</v>
      </c>
    </row>
    <row r="148" spans="1:30">
      <c r="A148" s="1" t="s">
        <v>24</v>
      </c>
      <c r="B148" s="2">
        <v>2</v>
      </c>
      <c r="C148" s="2">
        <v>2</v>
      </c>
      <c r="D148" s="2">
        <v>1</v>
      </c>
      <c r="E148" s="2">
        <v>4</v>
      </c>
      <c r="F148" s="2">
        <v>2</v>
      </c>
      <c r="G148" s="2">
        <v>6</v>
      </c>
      <c r="H148" s="2">
        <v>1</v>
      </c>
      <c r="I148" s="2">
        <v>5</v>
      </c>
      <c r="Y148" s="2" t="str">
        <f t="shared" si="43"/>
        <v>Tons Agst</v>
      </c>
      <c r="Z148" s="1">
        <f t="shared" si="44"/>
        <v>2.875</v>
      </c>
      <c r="AC148" s="4" t="s">
        <v>13</v>
      </c>
      <c r="AD148" s="2">
        <f>Z88</f>
        <v>4.25</v>
      </c>
    </row>
    <row r="149" spans="1:30">
      <c r="A149" s="1" t="s">
        <v>25</v>
      </c>
      <c r="B149" s="2">
        <v>-4</v>
      </c>
      <c r="C149" s="2">
        <v>92</v>
      </c>
      <c r="D149" s="2">
        <v>63</v>
      </c>
      <c r="E149" s="2">
        <v>-13</v>
      </c>
      <c r="F149" s="2">
        <v>18</v>
      </c>
      <c r="G149" s="2">
        <v>-35</v>
      </c>
      <c r="H149" s="2">
        <v>24</v>
      </c>
      <c r="I149" s="2">
        <v>-30</v>
      </c>
      <c r="Y149" s="2" t="str">
        <f t="shared" si="43"/>
        <v>Game Margin</v>
      </c>
      <c r="Z149" s="1">
        <f t="shared" si="44"/>
        <v>14.375</v>
      </c>
      <c r="AC149" s="4" t="s">
        <v>42</v>
      </c>
      <c r="AD149" s="2">
        <f>Z98</f>
        <v>2.375</v>
      </c>
    </row>
    <row r="150" spans="1:30">
      <c r="AC150" s="4" t="s">
        <v>43</v>
      </c>
      <c r="AD150" s="2">
        <f>Z108</f>
        <v>5.375</v>
      </c>
    </row>
    <row r="151" spans="1:30">
      <c r="A151" s="4" t="s">
        <v>20</v>
      </c>
      <c r="Y151" s="6" t="str">
        <f t="shared" si="43"/>
        <v>Sydney</v>
      </c>
      <c r="AC151" s="4" t="s">
        <v>16</v>
      </c>
      <c r="AD151" s="2">
        <f>Z118</f>
        <v>3.25</v>
      </c>
    </row>
    <row r="152" spans="1:30">
      <c r="A152" s="5" t="s">
        <v>1</v>
      </c>
      <c r="B152" s="3">
        <v>1</v>
      </c>
      <c r="C152" s="3">
        <v>2</v>
      </c>
      <c r="D152" s="3">
        <v>3</v>
      </c>
      <c r="E152" s="3">
        <v>4</v>
      </c>
      <c r="F152" s="3">
        <v>5</v>
      </c>
      <c r="G152" s="3">
        <v>6</v>
      </c>
      <c r="H152" s="3">
        <v>7</v>
      </c>
      <c r="I152" s="3">
        <v>8</v>
      </c>
      <c r="J152" s="3">
        <v>9</v>
      </c>
      <c r="K152" s="3">
        <v>10</v>
      </c>
      <c r="L152" s="3">
        <v>11</v>
      </c>
      <c r="M152" s="3">
        <v>12</v>
      </c>
      <c r="N152" s="3">
        <v>13</v>
      </c>
      <c r="O152" s="3">
        <v>14</v>
      </c>
      <c r="P152" s="3">
        <v>15</v>
      </c>
      <c r="Q152" s="3">
        <v>16</v>
      </c>
      <c r="R152" s="3">
        <v>17</v>
      </c>
      <c r="S152" s="3">
        <v>18</v>
      </c>
      <c r="T152" s="3">
        <v>19</v>
      </c>
      <c r="U152" s="3">
        <v>20</v>
      </c>
      <c r="V152" s="3">
        <v>21</v>
      </c>
      <c r="W152" s="3">
        <v>22</v>
      </c>
      <c r="X152" s="3">
        <v>23</v>
      </c>
      <c r="Y152" s="3" t="str">
        <f t="shared" si="43"/>
        <v>Round</v>
      </c>
      <c r="Z152" s="5" t="s">
        <v>26</v>
      </c>
      <c r="AC152" s="4" t="s">
        <v>44</v>
      </c>
      <c r="AD152" s="2">
        <f>Z128</f>
        <v>3.375</v>
      </c>
    </row>
    <row r="153" spans="1:30">
      <c r="A153" s="1" t="s">
        <v>2</v>
      </c>
      <c r="B153" s="2">
        <v>1720</v>
      </c>
      <c r="C153" s="2">
        <v>1486</v>
      </c>
      <c r="D153" s="2">
        <v>1378</v>
      </c>
      <c r="E153" s="2">
        <v>1406</v>
      </c>
      <c r="F153" s="2">
        <v>1610</v>
      </c>
      <c r="G153" s="2">
        <v>1559</v>
      </c>
      <c r="H153" s="2">
        <v>1309</v>
      </c>
      <c r="I153" s="2">
        <v>1777</v>
      </c>
      <c r="Y153" s="2" t="str">
        <f t="shared" si="43"/>
        <v>For</v>
      </c>
      <c r="Z153" s="1">
        <f t="shared" si="44"/>
        <v>1530.625</v>
      </c>
      <c r="AC153" s="4" t="s">
        <v>45</v>
      </c>
      <c r="AD153" s="2">
        <f>Z138</f>
        <v>2.125</v>
      </c>
    </row>
    <row r="154" spans="1:30">
      <c r="A154" s="1" t="s">
        <v>3</v>
      </c>
      <c r="B154" s="2">
        <v>1533</v>
      </c>
      <c r="C154" s="2">
        <v>1496</v>
      </c>
      <c r="D154" s="2">
        <v>1617</v>
      </c>
      <c r="E154" s="2">
        <v>1453</v>
      </c>
      <c r="F154" s="2">
        <v>1456</v>
      </c>
      <c r="G154" s="2">
        <v>1537</v>
      </c>
      <c r="H154" s="2">
        <v>1772</v>
      </c>
      <c r="I154" s="2">
        <v>1485</v>
      </c>
      <c r="Y154" s="2" t="str">
        <f t="shared" si="43"/>
        <v>Against</v>
      </c>
      <c r="Z154" s="1">
        <f t="shared" si="44"/>
        <v>1543.625</v>
      </c>
      <c r="AC154" s="4" t="s">
        <v>46</v>
      </c>
      <c r="AD154" s="2">
        <f>Z148</f>
        <v>2.875</v>
      </c>
    </row>
    <row r="155" spans="1:30">
      <c r="A155" s="1" t="s">
        <v>4</v>
      </c>
      <c r="B155" s="2">
        <f>SUM(B153:B154)</f>
        <v>3253</v>
      </c>
      <c r="C155" s="2">
        <f t="shared" ref="C155:I155" si="51">SUM(C153:C154)</f>
        <v>2982</v>
      </c>
      <c r="D155" s="2">
        <f t="shared" si="51"/>
        <v>2995</v>
      </c>
      <c r="E155" s="2">
        <f t="shared" si="51"/>
        <v>2859</v>
      </c>
      <c r="F155" s="2">
        <f t="shared" si="51"/>
        <v>3066</v>
      </c>
      <c r="G155" s="2">
        <f t="shared" si="51"/>
        <v>3096</v>
      </c>
      <c r="H155" s="2">
        <f t="shared" si="51"/>
        <v>3081</v>
      </c>
      <c r="I155" s="2">
        <f t="shared" si="51"/>
        <v>3262</v>
      </c>
      <c r="Y155" s="2" t="str">
        <f t="shared" si="43"/>
        <v>Game Total</v>
      </c>
      <c r="Z155" s="1">
        <f t="shared" si="44"/>
        <v>3074.25</v>
      </c>
      <c r="AC155" s="4" t="s">
        <v>47</v>
      </c>
      <c r="AD155" s="2">
        <f>Z158</f>
        <v>2.25</v>
      </c>
    </row>
    <row r="156" spans="1:30">
      <c r="A156" s="1" t="s">
        <v>5</v>
      </c>
      <c r="B156" s="2">
        <f t="shared" ref="B156:I156" si="52">B153-B154</f>
        <v>187</v>
      </c>
      <c r="C156" s="2">
        <f t="shared" si="52"/>
        <v>-10</v>
      </c>
      <c r="D156" s="2">
        <f t="shared" si="52"/>
        <v>-239</v>
      </c>
      <c r="E156" s="2">
        <f t="shared" si="52"/>
        <v>-47</v>
      </c>
      <c r="F156" s="2">
        <f t="shared" si="52"/>
        <v>154</v>
      </c>
      <c r="G156" s="2">
        <f t="shared" si="52"/>
        <v>22</v>
      </c>
      <c r="H156" s="2">
        <f t="shared" si="52"/>
        <v>-463</v>
      </c>
      <c r="I156" s="2">
        <f t="shared" si="52"/>
        <v>292</v>
      </c>
      <c r="Y156" s="2" t="str">
        <f t="shared" si="43"/>
        <v>DT Diff</v>
      </c>
      <c r="Z156" s="1">
        <f t="shared" si="44"/>
        <v>-13</v>
      </c>
      <c r="AC156" s="4" t="s">
        <v>48</v>
      </c>
      <c r="AD156" s="2">
        <f>Z168</f>
        <v>2</v>
      </c>
    </row>
    <row r="157" spans="1:30">
      <c r="A157" s="1" t="s">
        <v>23</v>
      </c>
      <c r="B157" s="2">
        <v>2</v>
      </c>
      <c r="C157" s="2">
        <v>1</v>
      </c>
      <c r="D157" s="2">
        <v>1</v>
      </c>
      <c r="E157" s="2">
        <v>2</v>
      </c>
      <c r="F157" s="2">
        <v>4</v>
      </c>
      <c r="G157" s="2">
        <v>5</v>
      </c>
      <c r="H157" s="2">
        <v>0</v>
      </c>
      <c r="I157" s="2">
        <v>5</v>
      </c>
      <c r="Y157" s="2" t="str">
        <f t="shared" si="43"/>
        <v>Tons For</v>
      </c>
      <c r="Z157" s="1">
        <f t="shared" si="44"/>
        <v>2.5</v>
      </c>
      <c r="AC157" s="4" t="s">
        <v>49</v>
      </c>
      <c r="AD157" s="2">
        <f>Z178</f>
        <v>2.75</v>
      </c>
    </row>
    <row r="158" spans="1:30">
      <c r="A158" s="1" t="s">
        <v>24</v>
      </c>
      <c r="B158" s="2">
        <v>3</v>
      </c>
      <c r="C158" s="2">
        <v>1</v>
      </c>
      <c r="D158" s="2">
        <v>3</v>
      </c>
      <c r="E158" s="2">
        <v>1</v>
      </c>
      <c r="F158" s="2">
        <v>0</v>
      </c>
      <c r="G158" s="2">
        <v>2</v>
      </c>
      <c r="H158" s="2">
        <v>6</v>
      </c>
      <c r="I158" s="2">
        <v>2</v>
      </c>
      <c r="Y158" s="2" t="str">
        <f t="shared" si="43"/>
        <v>Tons Agst</v>
      </c>
      <c r="Z158" s="1">
        <f t="shared" si="44"/>
        <v>2.25</v>
      </c>
    </row>
    <row r="159" spans="1:30">
      <c r="A159" s="1" t="s">
        <v>25</v>
      </c>
      <c r="B159" s="2">
        <v>63</v>
      </c>
      <c r="C159" s="2">
        <v>13</v>
      </c>
      <c r="D159" s="2">
        <v>22</v>
      </c>
      <c r="E159" s="2">
        <v>36</v>
      </c>
      <c r="F159" s="2">
        <v>37</v>
      </c>
      <c r="G159" s="2">
        <v>-5</v>
      </c>
      <c r="H159" s="2">
        <v>-29</v>
      </c>
      <c r="I159" s="2">
        <v>101</v>
      </c>
      <c r="Y159" s="2" t="str">
        <f t="shared" si="43"/>
        <v>Game Margin</v>
      </c>
      <c r="Z159" s="1">
        <f t="shared" si="44"/>
        <v>29.75</v>
      </c>
    </row>
    <row r="161" spans="1:32">
      <c r="A161" s="4" t="s">
        <v>21</v>
      </c>
      <c r="Y161" s="6" t="str">
        <f t="shared" si="43"/>
        <v>West Coast</v>
      </c>
    </row>
    <row r="162" spans="1:32" ht="15.75">
      <c r="A162" s="5" t="s">
        <v>1</v>
      </c>
      <c r="B162" s="3">
        <v>1</v>
      </c>
      <c r="C162" s="3">
        <v>2</v>
      </c>
      <c r="D162" s="3">
        <v>3</v>
      </c>
      <c r="E162" s="3">
        <v>4</v>
      </c>
      <c r="F162" s="3">
        <v>5</v>
      </c>
      <c r="G162" s="3">
        <v>6</v>
      </c>
      <c r="H162" s="3">
        <v>7</v>
      </c>
      <c r="I162" s="3">
        <v>8</v>
      </c>
      <c r="J162" s="3">
        <v>9</v>
      </c>
      <c r="K162" s="3">
        <v>10</v>
      </c>
      <c r="L162" s="3">
        <v>11</v>
      </c>
      <c r="M162" s="3">
        <v>12</v>
      </c>
      <c r="N162" s="3">
        <v>13</v>
      </c>
      <c r="O162" s="3">
        <v>14</v>
      </c>
      <c r="P162" s="3">
        <v>15</v>
      </c>
      <c r="Q162" s="3">
        <v>16</v>
      </c>
      <c r="R162" s="3">
        <v>17</v>
      </c>
      <c r="S162" s="3">
        <v>18</v>
      </c>
      <c r="T162" s="3">
        <v>19</v>
      </c>
      <c r="U162" s="3">
        <v>20</v>
      </c>
      <c r="V162" s="3">
        <v>21</v>
      </c>
      <c r="W162" s="3">
        <v>22</v>
      </c>
      <c r="X162" s="3">
        <v>23</v>
      </c>
      <c r="Y162" s="3" t="str">
        <f t="shared" si="43"/>
        <v>Round</v>
      </c>
      <c r="Z162" s="5" t="s">
        <v>26</v>
      </c>
      <c r="AC162" s="13" t="s">
        <v>51</v>
      </c>
      <c r="AD162" s="13" t="s">
        <v>52</v>
      </c>
    </row>
    <row r="163" spans="1:32">
      <c r="A163" s="1" t="s">
        <v>2</v>
      </c>
      <c r="B163" s="2">
        <v>1590</v>
      </c>
      <c r="C163" s="2">
        <v>1949</v>
      </c>
      <c r="D163" s="2">
        <v>1657</v>
      </c>
      <c r="E163" s="2">
        <v>1452</v>
      </c>
      <c r="F163" s="2">
        <v>1390</v>
      </c>
      <c r="G163" s="2">
        <v>1538</v>
      </c>
      <c r="H163" s="2">
        <v>1447</v>
      </c>
      <c r="I163" s="2">
        <v>1709</v>
      </c>
      <c r="Y163" s="2" t="str">
        <f t="shared" si="43"/>
        <v>For</v>
      </c>
      <c r="Z163" s="1">
        <f t="shared" si="44"/>
        <v>1591.5</v>
      </c>
      <c r="AC163" s="1" t="s">
        <v>31</v>
      </c>
      <c r="AD163" s="1" t="s">
        <v>53</v>
      </c>
      <c r="AE163" s="1" t="s">
        <v>54</v>
      </c>
      <c r="AF163" s="1" t="s">
        <v>55</v>
      </c>
    </row>
    <row r="164" spans="1:32">
      <c r="A164" s="1" t="s">
        <v>3</v>
      </c>
      <c r="B164" s="2">
        <v>1492</v>
      </c>
      <c r="C164" s="2">
        <v>1209</v>
      </c>
      <c r="D164" s="2">
        <v>1394</v>
      </c>
      <c r="E164" s="2">
        <v>1339</v>
      </c>
      <c r="F164" s="2">
        <v>1517</v>
      </c>
      <c r="G164" s="2">
        <v>1502</v>
      </c>
      <c r="H164" s="2">
        <v>1667</v>
      </c>
      <c r="I164" s="2">
        <v>1295</v>
      </c>
      <c r="Y164" s="2" t="str">
        <f t="shared" si="43"/>
        <v>Against</v>
      </c>
      <c r="Z164" s="1">
        <f t="shared" si="44"/>
        <v>1426.875</v>
      </c>
      <c r="AC164" s="2" t="s">
        <v>42</v>
      </c>
      <c r="AD164" s="2">
        <v>1403.25</v>
      </c>
      <c r="AE164" s="2">
        <f>(AD164/100)</f>
        <v>14.032500000000001</v>
      </c>
      <c r="AF164" s="2">
        <f>ROUND((((AVERAGE($AE$164:$AE$181)-AE164)*1.8))+AVERAGE($AE$164:$AE$181),2)</f>
        <v>17.95</v>
      </c>
    </row>
    <row r="165" spans="1:32">
      <c r="A165" s="1" t="s">
        <v>4</v>
      </c>
      <c r="B165" s="2">
        <f>SUM(B163:B164)</f>
        <v>3082</v>
      </c>
      <c r="C165" s="2">
        <f>SUM(C163:C164)</f>
        <v>3158</v>
      </c>
      <c r="D165" s="2">
        <f>SUM(D163:D164)</f>
        <v>3051</v>
      </c>
      <c r="E165" s="2">
        <f>SUM(E163:E164)</f>
        <v>2791</v>
      </c>
      <c r="F165" s="2">
        <f t="shared" ref="F165:I165" si="53">SUM(F163:F164)</f>
        <v>2907</v>
      </c>
      <c r="G165" s="2">
        <f t="shared" si="53"/>
        <v>3040</v>
      </c>
      <c r="H165" s="2">
        <f t="shared" si="53"/>
        <v>3114</v>
      </c>
      <c r="I165" s="2">
        <f t="shared" si="53"/>
        <v>3004</v>
      </c>
      <c r="Y165" s="2" t="str">
        <f t="shared" si="43"/>
        <v>Game Total</v>
      </c>
      <c r="Z165" s="1">
        <f t="shared" si="44"/>
        <v>3018.375</v>
      </c>
      <c r="AC165" s="2" t="s">
        <v>48</v>
      </c>
      <c r="AD165" s="2">
        <v>1426.875</v>
      </c>
      <c r="AE165" s="2">
        <f t="shared" ref="AE165:AE181" si="54">(AD165/100)</f>
        <v>14.268750000000001</v>
      </c>
      <c r="AF165" s="2">
        <f t="shared" ref="AF165:AF181" si="55">ROUND((((AVERAGE($AE$164:$AE$181)-AE165)*1.8))+AVERAGE($AE$164:$AE$181),2)</f>
        <v>17.52</v>
      </c>
    </row>
    <row r="166" spans="1:32">
      <c r="A166" s="1" t="s">
        <v>5</v>
      </c>
      <c r="B166" s="2">
        <f t="shared" ref="B166:H166" si="56">B163-B164</f>
        <v>98</v>
      </c>
      <c r="C166" s="2">
        <f t="shared" si="56"/>
        <v>740</v>
      </c>
      <c r="D166" s="2">
        <f t="shared" si="56"/>
        <v>263</v>
      </c>
      <c r="E166" s="2">
        <f t="shared" si="56"/>
        <v>113</v>
      </c>
      <c r="F166" s="2">
        <f t="shared" si="56"/>
        <v>-127</v>
      </c>
      <c r="G166" s="2">
        <f t="shared" si="56"/>
        <v>36</v>
      </c>
      <c r="H166" s="2">
        <f t="shared" si="56"/>
        <v>-220</v>
      </c>
      <c r="I166" s="2">
        <f t="shared" ref="F166:I166" si="57">I163-I164</f>
        <v>414</v>
      </c>
      <c r="Y166" s="2" t="str">
        <f t="shared" si="43"/>
        <v>DT Diff</v>
      </c>
      <c r="Z166" s="1">
        <f t="shared" si="44"/>
        <v>164.625</v>
      </c>
      <c r="AC166" s="2" t="s">
        <v>38</v>
      </c>
      <c r="AD166" s="2">
        <v>1460</v>
      </c>
      <c r="AE166" s="2">
        <f t="shared" si="54"/>
        <v>14.6</v>
      </c>
      <c r="AF166" s="2">
        <f t="shared" si="55"/>
        <v>16.93</v>
      </c>
    </row>
    <row r="167" spans="1:32">
      <c r="A167" s="1" t="s">
        <v>23</v>
      </c>
      <c r="B167" s="2">
        <v>2</v>
      </c>
      <c r="C167" s="2">
        <v>9</v>
      </c>
      <c r="D167" s="2">
        <v>3</v>
      </c>
      <c r="E167" s="2">
        <v>3</v>
      </c>
      <c r="F167" s="2">
        <v>2</v>
      </c>
      <c r="G167" s="2">
        <v>6</v>
      </c>
      <c r="H167" s="2">
        <v>1</v>
      </c>
      <c r="I167" s="2">
        <v>5</v>
      </c>
      <c r="Y167" s="2" t="str">
        <f t="shared" si="43"/>
        <v>Tons For</v>
      </c>
      <c r="Z167" s="1">
        <f t="shared" si="44"/>
        <v>3.875</v>
      </c>
      <c r="AC167" s="2" t="s">
        <v>45</v>
      </c>
      <c r="AD167" s="2">
        <v>1469.5</v>
      </c>
      <c r="AE167" s="2">
        <f t="shared" si="54"/>
        <v>14.695</v>
      </c>
      <c r="AF167" s="2">
        <f t="shared" si="55"/>
        <v>16.760000000000002</v>
      </c>
    </row>
    <row r="168" spans="1:32">
      <c r="A168" s="1" t="s">
        <v>24</v>
      </c>
      <c r="B168" s="2">
        <v>2</v>
      </c>
      <c r="C168" s="2">
        <v>1</v>
      </c>
      <c r="D168" s="2">
        <v>1</v>
      </c>
      <c r="E168" s="2">
        <v>2</v>
      </c>
      <c r="F168" s="2">
        <v>4</v>
      </c>
      <c r="G168" s="2">
        <v>1</v>
      </c>
      <c r="H168" s="2">
        <v>4</v>
      </c>
      <c r="I168" s="2">
        <v>1</v>
      </c>
      <c r="Y168" s="2" t="str">
        <f t="shared" si="43"/>
        <v>Tons Agst</v>
      </c>
      <c r="Z168" s="1">
        <f t="shared" si="44"/>
        <v>2</v>
      </c>
      <c r="AC168" s="2" t="s">
        <v>16</v>
      </c>
      <c r="AD168" s="2">
        <v>1489.5</v>
      </c>
      <c r="AE168" s="2">
        <f t="shared" si="54"/>
        <v>14.895</v>
      </c>
      <c r="AF168" s="2">
        <f t="shared" si="55"/>
        <v>16.399999999999999</v>
      </c>
    </row>
    <row r="169" spans="1:32">
      <c r="A169" s="1" t="s">
        <v>25</v>
      </c>
      <c r="B169" s="2">
        <v>49</v>
      </c>
      <c r="C169" s="2">
        <v>108</v>
      </c>
      <c r="D169" s="2">
        <v>81</v>
      </c>
      <c r="E169" s="2">
        <v>5</v>
      </c>
      <c r="F169" s="2">
        <v>10</v>
      </c>
      <c r="G169" s="2">
        <v>25</v>
      </c>
      <c r="H169" s="2">
        <v>-61</v>
      </c>
      <c r="I169" s="2">
        <v>30</v>
      </c>
      <c r="Y169" s="2" t="str">
        <f t="shared" si="43"/>
        <v>Game Margin</v>
      </c>
      <c r="Z169" s="1">
        <f t="shared" si="44"/>
        <v>30.875</v>
      </c>
      <c r="AC169" s="2" t="s">
        <v>36</v>
      </c>
      <c r="AD169" s="2">
        <v>1493.25</v>
      </c>
      <c r="AE169" s="2">
        <f t="shared" si="54"/>
        <v>14.932499999999999</v>
      </c>
      <c r="AF169" s="2">
        <f t="shared" si="55"/>
        <v>16.329999999999998</v>
      </c>
    </row>
    <row r="170" spans="1:32">
      <c r="AC170" s="2" t="s">
        <v>46</v>
      </c>
      <c r="AD170" s="2">
        <v>1513.125</v>
      </c>
      <c r="AE170" s="2">
        <f t="shared" si="54"/>
        <v>15.13125</v>
      </c>
      <c r="AF170" s="2">
        <f t="shared" si="55"/>
        <v>15.97</v>
      </c>
    </row>
    <row r="171" spans="1:32">
      <c r="A171" s="4" t="s">
        <v>22</v>
      </c>
      <c r="Y171" s="6" t="str">
        <f t="shared" si="43"/>
        <v>Bulldogs</v>
      </c>
      <c r="AC171" s="2" t="s">
        <v>49</v>
      </c>
      <c r="AD171" s="2">
        <v>1514.375</v>
      </c>
      <c r="AE171" s="2">
        <f t="shared" si="54"/>
        <v>15.143750000000001</v>
      </c>
      <c r="AF171" s="2">
        <f t="shared" si="55"/>
        <v>15.95</v>
      </c>
    </row>
    <row r="172" spans="1:32">
      <c r="A172" s="5" t="s">
        <v>1</v>
      </c>
      <c r="B172" s="3">
        <v>1</v>
      </c>
      <c r="C172" s="3">
        <v>2</v>
      </c>
      <c r="D172" s="3">
        <v>3</v>
      </c>
      <c r="E172" s="3">
        <v>4</v>
      </c>
      <c r="F172" s="3">
        <v>5</v>
      </c>
      <c r="G172" s="3">
        <v>6</v>
      </c>
      <c r="H172" s="3">
        <v>7</v>
      </c>
      <c r="I172" s="3">
        <v>8</v>
      </c>
      <c r="J172" s="3">
        <v>9</v>
      </c>
      <c r="K172" s="3">
        <v>10</v>
      </c>
      <c r="L172" s="3">
        <v>11</v>
      </c>
      <c r="M172" s="3">
        <v>12</v>
      </c>
      <c r="N172" s="3">
        <v>13</v>
      </c>
      <c r="O172" s="3">
        <v>14</v>
      </c>
      <c r="P172" s="3">
        <v>15</v>
      </c>
      <c r="Q172" s="3">
        <v>16</v>
      </c>
      <c r="R172" s="3">
        <v>17</v>
      </c>
      <c r="S172" s="3">
        <v>18</v>
      </c>
      <c r="T172" s="3">
        <v>19</v>
      </c>
      <c r="U172" s="3">
        <v>20</v>
      </c>
      <c r="V172" s="3">
        <v>21</v>
      </c>
      <c r="W172" s="3">
        <v>22</v>
      </c>
      <c r="X172" s="3">
        <v>23</v>
      </c>
      <c r="Y172" s="3" t="str">
        <f t="shared" si="43"/>
        <v>Round</v>
      </c>
      <c r="Z172" s="5" t="s">
        <v>26</v>
      </c>
      <c r="AC172" s="2" t="s">
        <v>34</v>
      </c>
      <c r="AD172" s="2">
        <v>1521.75</v>
      </c>
      <c r="AE172" s="2">
        <f t="shared" si="54"/>
        <v>15.217499999999999</v>
      </c>
      <c r="AF172" s="2">
        <f t="shared" si="55"/>
        <v>15.81</v>
      </c>
    </row>
    <row r="173" spans="1:32">
      <c r="A173" s="1" t="s">
        <v>2</v>
      </c>
      <c r="B173" s="2">
        <v>1492</v>
      </c>
      <c r="C173" s="2">
        <v>1672</v>
      </c>
      <c r="D173" s="2">
        <v>1375</v>
      </c>
      <c r="E173" s="2">
        <v>1564</v>
      </c>
      <c r="F173" s="2">
        <v>1691</v>
      </c>
      <c r="G173" s="2">
        <v>1652</v>
      </c>
      <c r="H173" s="2">
        <v>1737</v>
      </c>
      <c r="I173" s="2">
        <v>1562</v>
      </c>
      <c r="Y173" s="2" t="str">
        <f t="shared" si="43"/>
        <v>For</v>
      </c>
      <c r="Z173" s="1">
        <f t="shared" si="44"/>
        <v>1593.125</v>
      </c>
      <c r="AC173" s="2" t="s">
        <v>40</v>
      </c>
      <c r="AD173" s="2">
        <v>1540.625</v>
      </c>
      <c r="AE173" s="2">
        <f t="shared" si="54"/>
        <v>15.40625</v>
      </c>
      <c r="AF173" s="2">
        <f t="shared" si="55"/>
        <v>15.48</v>
      </c>
    </row>
    <row r="174" spans="1:32">
      <c r="A174" s="1" t="s">
        <v>3</v>
      </c>
      <c r="B174" s="2">
        <v>1590</v>
      </c>
      <c r="C174" s="2">
        <v>1537</v>
      </c>
      <c r="D174" s="2">
        <v>1800</v>
      </c>
      <c r="E174" s="2">
        <v>1245</v>
      </c>
      <c r="F174" s="2">
        <v>1437</v>
      </c>
      <c r="G174" s="2">
        <v>1570</v>
      </c>
      <c r="H174" s="2">
        <v>1459</v>
      </c>
      <c r="I174" s="2">
        <v>1477</v>
      </c>
      <c r="Y174" s="2" t="str">
        <f t="shared" si="43"/>
        <v>Against</v>
      </c>
      <c r="Z174" s="1">
        <f t="shared" si="44"/>
        <v>1514.375</v>
      </c>
      <c r="AC174" s="2" t="s">
        <v>47</v>
      </c>
      <c r="AD174" s="2">
        <v>1543.625</v>
      </c>
      <c r="AE174" s="2">
        <f t="shared" si="54"/>
        <v>15.436249999999999</v>
      </c>
      <c r="AF174" s="2">
        <f t="shared" si="55"/>
        <v>15.42</v>
      </c>
    </row>
    <row r="175" spans="1:32">
      <c r="A175" s="1" t="s">
        <v>4</v>
      </c>
      <c r="B175" s="2">
        <f>SUM(B173:B174)</f>
        <v>3082</v>
      </c>
      <c r="C175" s="2">
        <f>SUM(C173:C174)</f>
        <v>3209</v>
      </c>
      <c r="D175" s="2">
        <f>SUM(D173:D174)</f>
        <v>3175</v>
      </c>
      <c r="E175" s="2">
        <f>SUM(E173:E174)</f>
        <v>2809</v>
      </c>
      <c r="F175" s="2">
        <f t="shared" ref="F175:I175" si="58">SUM(F173:F174)</f>
        <v>3128</v>
      </c>
      <c r="G175" s="2">
        <f t="shared" si="58"/>
        <v>3222</v>
      </c>
      <c r="H175" s="2">
        <f t="shared" si="58"/>
        <v>3196</v>
      </c>
      <c r="I175" s="2">
        <f t="shared" si="58"/>
        <v>3039</v>
      </c>
      <c r="Y175" s="2" t="str">
        <f t="shared" si="43"/>
        <v>Game Total</v>
      </c>
      <c r="Z175" s="1">
        <f t="shared" si="44"/>
        <v>3107.5</v>
      </c>
      <c r="AC175" s="2" t="s">
        <v>39</v>
      </c>
      <c r="AD175" s="2">
        <v>1544</v>
      </c>
      <c r="AE175" s="2">
        <f t="shared" si="54"/>
        <v>15.44</v>
      </c>
      <c r="AF175" s="2">
        <f t="shared" si="55"/>
        <v>15.41</v>
      </c>
    </row>
    <row r="176" spans="1:32">
      <c r="A176" s="1" t="s">
        <v>5</v>
      </c>
      <c r="B176" s="2">
        <f t="shared" ref="B176:H176" si="59">B173-B174</f>
        <v>-98</v>
      </c>
      <c r="C176" s="2">
        <f t="shared" si="59"/>
        <v>135</v>
      </c>
      <c r="D176" s="2">
        <f t="shared" si="59"/>
        <v>-425</v>
      </c>
      <c r="E176" s="2">
        <f t="shared" si="59"/>
        <v>319</v>
      </c>
      <c r="F176" s="2">
        <f t="shared" si="59"/>
        <v>254</v>
      </c>
      <c r="G176" s="2">
        <f t="shared" si="59"/>
        <v>82</v>
      </c>
      <c r="H176" s="2">
        <f t="shared" si="59"/>
        <v>278</v>
      </c>
      <c r="I176" s="2">
        <f t="shared" ref="F176:I176" si="60">I173-I174</f>
        <v>85</v>
      </c>
      <c r="Y176" s="2" t="str">
        <f t="shared" si="43"/>
        <v>DT Diff</v>
      </c>
      <c r="Z176" s="1">
        <f t="shared" si="44"/>
        <v>78.75</v>
      </c>
      <c r="AC176" s="2" t="s">
        <v>44</v>
      </c>
      <c r="AD176" s="2">
        <v>1553.125</v>
      </c>
      <c r="AE176" s="2">
        <f t="shared" si="54"/>
        <v>15.53125</v>
      </c>
      <c r="AF176" s="2">
        <f t="shared" si="55"/>
        <v>15.25</v>
      </c>
    </row>
    <row r="177" spans="1:32">
      <c r="A177" s="1" t="s">
        <v>23</v>
      </c>
      <c r="B177" s="2">
        <v>2</v>
      </c>
      <c r="C177" s="2">
        <v>5</v>
      </c>
      <c r="D177" s="2">
        <v>1</v>
      </c>
      <c r="E177" s="2">
        <v>3</v>
      </c>
      <c r="F177" s="2">
        <v>6</v>
      </c>
      <c r="G177" s="2">
        <v>3</v>
      </c>
      <c r="H177" s="2">
        <v>5</v>
      </c>
      <c r="I177" s="2">
        <v>4</v>
      </c>
      <c r="Y177" s="2" t="str">
        <f t="shared" si="43"/>
        <v>Tons For</v>
      </c>
      <c r="Z177" s="1">
        <f t="shared" si="44"/>
        <v>3.625</v>
      </c>
      <c r="AC177" s="2" t="s">
        <v>35</v>
      </c>
      <c r="AD177" s="2">
        <v>1569.875</v>
      </c>
      <c r="AE177" s="2">
        <f t="shared" si="54"/>
        <v>15.69875</v>
      </c>
      <c r="AF177" s="2">
        <f t="shared" si="55"/>
        <v>14.95</v>
      </c>
    </row>
    <row r="178" spans="1:32">
      <c r="A178" s="1" t="s">
        <v>24</v>
      </c>
      <c r="B178" s="2">
        <v>2</v>
      </c>
      <c r="C178" s="2">
        <v>4</v>
      </c>
      <c r="D178" s="2">
        <v>5</v>
      </c>
      <c r="E178" s="2">
        <v>0</v>
      </c>
      <c r="F178" s="2">
        <v>1</v>
      </c>
      <c r="G178" s="2">
        <v>5</v>
      </c>
      <c r="H178" s="2">
        <v>2</v>
      </c>
      <c r="I178" s="2">
        <v>3</v>
      </c>
      <c r="Y178" s="2" t="str">
        <f t="shared" si="43"/>
        <v>Tons Agst</v>
      </c>
      <c r="Z178" s="1">
        <f t="shared" si="44"/>
        <v>2.75</v>
      </c>
      <c r="AC178" s="2" t="s">
        <v>37</v>
      </c>
      <c r="AD178" s="2">
        <v>1609.875</v>
      </c>
      <c r="AE178" s="2">
        <f t="shared" si="54"/>
        <v>16.098749999999999</v>
      </c>
      <c r="AF178" s="2">
        <f t="shared" si="55"/>
        <v>14.23</v>
      </c>
    </row>
    <row r="179" spans="1:32">
      <c r="A179" s="1" t="s">
        <v>25</v>
      </c>
      <c r="B179" s="2">
        <v>-49</v>
      </c>
      <c r="C179" s="2">
        <v>-18</v>
      </c>
      <c r="D179" s="2">
        <v>-63</v>
      </c>
      <c r="E179" s="2">
        <v>21</v>
      </c>
      <c r="F179" s="2">
        <v>42</v>
      </c>
      <c r="G179" s="2">
        <v>-21</v>
      </c>
      <c r="H179" s="2">
        <v>18</v>
      </c>
      <c r="I179" s="2">
        <v>38</v>
      </c>
      <c r="Y179" s="2" t="str">
        <f t="shared" si="43"/>
        <v>Game Margin</v>
      </c>
      <c r="Z179" s="1">
        <f t="shared" si="44"/>
        <v>-4</v>
      </c>
      <c r="AC179" s="2" t="s">
        <v>41</v>
      </c>
      <c r="AD179" s="2">
        <v>1684.5</v>
      </c>
      <c r="AE179" s="2">
        <f t="shared" si="54"/>
        <v>16.844999999999999</v>
      </c>
      <c r="AF179" s="2">
        <f t="shared" si="55"/>
        <v>12.89</v>
      </c>
    </row>
    <row r="180" spans="1:32">
      <c r="AC180" s="2" t="s">
        <v>13</v>
      </c>
      <c r="AD180" s="2">
        <v>1703.375</v>
      </c>
      <c r="AE180" s="2">
        <f t="shared" si="54"/>
        <v>17.033750000000001</v>
      </c>
      <c r="AF180" s="2">
        <f t="shared" si="55"/>
        <v>12.55</v>
      </c>
    </row>
    <row r="181" spans="1:32">
      <c r="Y181" s="6" t="s">
        <v>27</v>
      </c>
      <c r="AC181" s="2" t="s">
        <v>43</v>
      </c>
      <c r="AD181" s="2">
        <v>1734.875</v>
      </c>
      <c r="AE181" s="2">
        <f t="shared" si="54"/>
        <v>17.348749999999999</v>
      </c>
      <c r="AF181" s="2">
        <f t="shared" si="55"/>
        <v>11.98</v>
      </c>
    </row>
    <row r="182" spans="1:32">
      <c r="Y182" s="7" t="s">
        <v>2</v>
      </c>
      <c r="Z182" s="7">
        <f>AVERAGE(Z3,Z13,Z23,Z33,Z43,Z53,Z63,Z73,Z83,Z93,Z103,Z113,Z123,Z133,Z143,Z153,Z163,Z173)</f>
        <v>1542.4722222222222</v>
      </c>
    </row>
    <row r="183" spans="1:32">
      <c r="Y183" s="7" t="s">
        <v>3</v>
      </c>
      <c r="Z183" s="7" t="s">
        <v>28</v>
      </c>
    </row>
    <row r="184" spans="1:32">
      <c r="Y184" s="7" t="s">
        <v>4</v>
      </c>
      <c r="Z184" s="7">
        <f t="shared" ref="Z183:Z188" si="61">AVERAGE(Z5,Z15,Z25,Z35,Z45,Z55,Z65,Z75,Z85,Z95,Z105,Z115,Z125,Z135,Z145,Z155,Z165,Z175)</f>
        <v>3085.5555555555557</v>
      </c>
    </row>
    <row r="185" spans="1:32">
      <c r="Y185" s="7" t="s">
        <v>5</v>
      </c>
      <c r="Z185" s="7" t="s">
        <v>28</v>
      </c>
    </row>
    <row r="186" spans="1:32">
      <c r="Y186" s="7" t="s">
        <v>23</v>
      </c>
      <c r="Z186" s="7">
        <f>AVERAGE(Z7,Z17,Z27,Z37,Z47,Z57,Z67,Z77,Z87,Z97,Z107,Z117,Z127,Z137,Z147,Z157,Z167,Z177)</f>
        <v>3.1111111111111112</v>
      </c>
    </row>
    <row r="187" spans="1:32">
      <c r="Y187" s="7" t="s">
        <v>24</v>
      </c>
      <c r="Z187" s="7" t="s">
        <v>28</v>
      </c>
    </row>
    <row r="188" spans="1:32">
      <c r="Y188" s="7" t="s">
        <v>25</v>
      </c>
      <c r="Z188" s="7" t="s">
        <v>28</v>
      </c>
    </row>
  </sheetData>
  <sortState ref="AC163:AD180">
    <sortCondition ref="AD180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X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dcterms:created xsi:type="dcterms:W3CDTF">2012-04-11T04:58:17Z</dcterms:created>
  <dcterms:modified xsi:type="dcterms:W3CDTF">2012-05-21T07:48:05Z</dcterms:modified>
</cp:coreProperties>
</file>