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Comparison of Players" sheetId="2" r:id="rId1"/>
    <sheet name="Raw Data" sheetId="1" r:id="rId2"/>
  </sheets>
  <definedNames>
    <definedName name="Players">'Raw Data'!$B$3:$B$45</definedName>
  </definedNames>
  <calcPr calcId="125725"/>
</workbook>
</file>

<file path=xl/calcChain.xml><?xml version="1.0" encoding="utf-8"?>
<calcChain xmlns="http://schemas.openxmlformats.org/spreadsheetml/2006/main">
  <c r="E18" i="2"/>
  <c r="E17"/>
  <c r="E16"/>
  <c r="E15"/>
  <c r="E14"/>
  <c r="E13"/>
  <c r="E12"/>
  <c r="E11"/>
  <c r="E10"/>
  <c r="E9"/>
  <c r="E8"/>
  <c r="E7"/>
  <c r="E6"/>
  <c r="E5"/>
  <c r="E4"/>
  <c r="C18"/>
  <c r="C17"/>
  <c r="C16"/>
  <c r="C15"/>
  <c r="C14"/>
  <c r="C13"/>
  <c r="C12"/>
  <c r="C11"/>
  <c r="C10"/>
  <c r="C9"/>
  <c r="C8"/>
  <c r="C7"/>
  <c r="C6"/>
  <c r="C5"/>
  <c r="C4"/>
  <c r="Q29" i="1"/>
  <c r="Q30"/>
  <c r="Q31"/>
  <c r="Q32"/>
  <c r="Q23"/>
  <c r="Q24"/>
  <c r="Q25"/>
  <c r="Q26"/>
  <c r="Q33"/>
  <c r="Q27"/>
  <c r="Q28"/>
  <c r="H29"/>
  <c r="H30"/>
  <c r="H31"/>
  <c r="H32"/>
  <c r="H23"/>
  <c r="H24"/>
  <c r="H25"/>
  <c r="H26"/>
  <c r="H33"/>
  <c r="H27"/>
  <c r="H28"/>
  <c r="H39"/>
  <c r="H40"/>
  <c r="Q40"/>
  <c r="Q39"/>
  <c r="H34"/>
  <c r="H35"/>
  <c r="H36"/>
  <c r="H37"/>
  <c r="H38"/>
  <c r="H3"/>
  <c r="H4"/>
  <c r="H5"/>
  <c r="H6"/>
  <c r="H8"/>
  <c r="H7"/>
  <c r="Q34"/>
  <c r="Q35"/>
  <c r="Q36"/>
  <c r="Q37"/>
  <c r="Q38"/>
  <c r="Q3"/>
  <c r="Q4"/>
  <c r="Q5"/>
  <c r="Q6"/>
  <c r="Q8"/>
  <c r="Q7"/>
  <c r="H16"/>
  <c r="H15"/>
  <c r="H14"/>
  <c r="H13"/>
  <c r="H22"/>
  <c r="H21"/>
  <c r="H18"/>
  <c r="H19"/>
  <c r="H17"/>
  <c r="Q16"/>
  <c r="Q15"/>
  <c r="Q14"/>
  <c r="Q41"/>
  <c r="Q9"/>
  <c r="Q10"/>
  <c r="Q11"/>
  <c r="Q42"/>
  <c r="Q44"/>
  <c r="Q12"/>
  <c r="Q43"/>
  <c r="Q45"/>
  <c r="Q17"/>
  <c r="Q19"/>
  <c r="Q18"/>
  <c r="Q21"/>
  <c r="Q22"/>
  <c r="Q13"/>
  <c r="Q20"/>
  <c r="H45"/>
  <c r="H41"/>
  <c r="H9"/>
  <c r="H10"/>
  <c r="H11"/>
  <c r="H42"/>
  <c r="H44"/>
  <c r="H12"/>
  <c r="H43"/>
  <c r="H20"/>
</calcChain>
</file>

<file path=xl/sharedStrings.xml><?xml version="1.0" encoding="utf-8"?>
<sst xmlns="http://schemas.openxmlformats.org/spreadsheetml/2006/main" count="179" uniqueCount="71">
  <si>
    <t>Chad Wingard</t>
  </si>
  <si>
    <t>Stephen Coniglio</t>
  </si>
  <si>
    <t>Jordan Wilson</t>
  </si>
  <si>
    <t>Jake Neade</t>
  </si>
  <si>
    <t>Jed Anderson</t>
  </si>
  <si>
    <t>Jaeger O'Meara</t>
  </si>
  <si>
    <t>Shane Nelson</t>
  </si>
  <si>
    <t>Matthew Smith</t>
  </si>
  <si>
    <t>Position</t>
  </si>
  <si>
    <t>DT Game 1</t>
  </si>
  <si>
    <t>DT Game 2</t>
  </si>
  <si>
    <t>DT Game 3</t>
  </si>
  <si>
    <t>DT Game 4</t>
  </si>
  <si>
    <t>Tackles (Ave)</t>
  </si>
  <si>
    <t>Disposals (Ave)</t>
  </si>
  <si>
    <t>Games</t>
  </si>
  <si>
    <t>Marks (Ave)</t>
  </si>
  <si>
    <t>Joel Hamling</t>
  </si>
  <si>
    <t>State</t>
  </si>
  <si>
    <t>WA</t>
  </si>
  <si>
    <t>NT</t>
  </si>
  <si>
    <t>SA</t>
  </si>
  <si>
    <t>Kicks (Ave)</t>
  </si>
  <si>
    <t>K:H Ratio</t>
  </si>
  <si>
    <t>DT Average</t>
  </si>
  <si>
    <t>Myles Bolger</t>
  </si>
  <si>
    <t>Hitouts (Ave)</t>
  </si>
  <si>
    <t>Aseri Raikiwasa</t>
  </si>
  <si>
    <t>Lachie Neale</t>
  </si>
  <si>
    <t>Sam Mayes</t>
  </si>
  <si>
    <t>Sam Tonkes</t>
  </si>
  <si>
    <t>Mitchell Grigg</t>
  </si>
  <si>
    <t>Goals (Ave)</t>
  </si>
  <si>
    <t>Adam Oxley</t>
  </si>
  <si>
    <t>Peter Yagmoor</t>
  </si>
  <si>
    <t>QLD</t>
  </si>
  <si>
    <t>Josh Wagner</t>
  </si>
  <si>
    <t>Chris Murphy</t>
  </si>
  <si>
    <t>DEF</t>
  </si>
  <si>
    <t>MID</t>
  </si>
  <si>
    <t>RUC</t>
  </si>
  <si>
    <t>FWD</t>
  </si>
  <si>
    <t>Sam Frost</t>
  </si>
  <si>
    <t>Dom Tyson</t>
  </si>
  <si>
    <t>Brandon Ellis</t>
  </si>
  <si>
    <t>VICM</t>
  </si>
  <si>
    <t>Xavier Richards</t>
  </si>
  <si>
    <t>Alex Woodward</t>
  </si>
  <si>
    <t>Sean Johns</t>
  </si>
  <si>
    <t>Craig Moller</t>
  </si>
  <si>
    <t>Jackson Potter</t>
  </si>
  <si>
    <t>NSW</t>
  </si>
  <si>
    <t>Sam Milne</t>
  </si>
  <si>
    <t>Jack Lynch</t>
  </si>
  <si>
    <t>Adam Flagg</t>
  </si>
  <si>
    <t>Adam Tomlinson</t>
  </si>
  <si>
    <t>Seb Gotch</t>
  </si>
  <si>
    <t>Jamie Elliot</t>
  </si>
  <si>
    <t>VICC</t>
  </si>
  <si>
    <t>Lachie Whitfield</t>
  </si>
  <si>
    <t>Sebastin Ross</t>
  </si>
  <si>
    <t>Nic O'Brien</t>
  </si>
  <si>
    <t>Julian Dobosz</t>
  </si>
  <si>
    <t>TAS</t>
  </si>
  <si>
    <t>John McKenzie</t>
  </si>
  <si>
    <t>Jobi Harper</t>
  </si>
  <si>
    <t>Bradley Cox-Gooyer</t>
  </si>
  <si>
    <t>Josh Tynan</t>
  </si>
  <si>
    <t>Brody Mihocek</t>
  </si>
  <si>
    <t>Jesse Lonergan</t>
  </si>
  <si>
    <t>Player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</si>
</sst>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8"/>
  <sheetViews>
    <sheetView tabSelected="1" zoomScaleNormal="100" workbookViewId="0"/>
  </sheetViews>
  <sheetFormatPr defaultRowHeight="15"/>
  <cols>
    <col min="1" max="1" width="9.140625" style="5"/>
    <col min="2" max="2" width="17.85546875" style="2" customWidth="1"/>
    <col min="3" max="3" width="21.140625" style="6" customWidth="1"/>
    <col min="4" max="4" width="17.85546875" style="2" customWidth="1"/>
    <col min="5" max="5" width="21.140625" style="6" customWidth="1"/>
    <col min="6" max="6" width="19.85546875" style="5" customWidth="1"/>
    <col min="7" max="7" width="15.28515625" style="5" customWidth="1"/>
    <col min="8" max="8" width="12.7109375" style="5" customWidth="1"/>
    <col min="9" max="9" width="17.28515625" style="5" bestFit="1" customWidth="1"/>
    <col min="10" max="10" width="18.7109375" style="5" bestFit="1" customWidth="1"/>
    <col min="11" max="11" width="19.140625" style="5" bestFit="1" customWidth="1"/>
    <col min="12" max="12" width="16.85546875" style="5" bestFit="1" customWidth="1"/>
    <col min="13" max="13" width="14.140625" style="5" customWidth="1"/>
    <col min="14" max="15" width="14.28515625" style="5" customWidth="1"/>
    <col min="16" max="16" width="13.7109375" style="5" customWidth="1"/>
    <col min="17" max="17" width="14.28515625" style="5" bestFit="1" customWidth="1"/>
    <col min="18" max="16384" width="9.140625" style="5"/>
  </cols>
  <sheetData>
    <row r="3" spans="2:5" s="2" customFormat="1">
      <c r="B3" s="2" t="s">
        <v>70</v>
      </c>
      <c r="C3" s="6" t="s">
        <v>48</v>
      </c>
      <c r="D3" s="2" t="s">
        <v>70</v>
      </c>
      <c r="E3" s="6" t="s">
        <v>48</v>
      </c>
    </row>
    <row r="4" spans="2:5">
      <c r="B4" s="2" t="s">
        <v>18</v>
      </c>
      <c r="C4" s="6" t="str">
        <f>VLOOKUP(C3,'Raw Data'!$B$2:$Q$45,2,FALSE)</f>
        <v>NSW</v>
      </c>
      <c r="D4" s="2" t="s">
        <v>18</v>
      </c>
      <c r="E4" s="6" t="str">
        <f>VLOOKUP(E3,'Raw Data'!$B$2:$Q$45,2,FALSE)</f>
        <v>NSW</v>
      </c>
    </row>
    <row r="5" spans="2:5">
      <c r="B5" s="2" t="s">
        <v>15</v>
      </c>
      <c r="C5" s="7">
        <f>VLOOKUP(C3,'Raw Data'!$B$2:$Q$45,3,FALSE)</f>
        <v>1</v>
      </c>
      <c r="D5" s="2" t="s">
        <v>15</v>
      </c>
      <c r="E5" s="7">
        <f>VLOOKUP(E3,'Raw Data'!$B$2:$Q$45,3,FALSE)</f>
        <v>1</v>
      </c>
    </row>
    <row r="6" spans="2:5">
      <c r="B6" s="2" t="s">
        <v>8</v>
      </c>
      <c r="C6" s="6" t="str">
        <f>VLOOKUP(C3,'Raw Data'!$B$2:$Q$45,4,FALSE)</f>
        <v>MID</v>
      </c>
      <c r="D6" s="2" t="s">
        <v>8</v>
      </c>
      <c r="E6" s="6" t="str">
        <f>VLOOKUP(E3,'Raw Data'!$B$2:$Q$45,4,FALSE)</f>
        <v>MID</v>
      </c>
    </row>
    <row r="7" spans="2:5">
      <c r="B7" s="2" t="s">
        <v>14</v>
      </c>
      <c r="C7" s="6">
        <f>VLOOKUP(C3,'Raw Data'!$B$2:$Q$45,5,FALSE)</f>
        <v>14</v>
      </c>
      <c r="D7" s="2" t="s">
        <v>14</v>
      </c>
      <c r="E7" s="6">
        <f>VLOOKUP(E3,'Raw Data'!$B$2:$Q$45,5,FALSE)</f>
        <v>14</v>
      </c>
    </row>
    <row r="8" spans="2:5">
      <c r="B8" s="2" t="s">
        <v>22</v>
      </c>
      <c r="C8" s="6">
        <f>VLOOKUP(C3,'Raw Data'!$B$2:$Q$45,6,FALSE)</f>
        <v>10</v>
      </c>
      <c r="D8" s="2" t="s">
        <v>22</v>
      </c>
      <c r="E8" s="6">
        <f>VLOOKUP(E3,'Raw Data'!$B$2:$Q$45,6,FALSE)</f>
        <v>10</v>
      </c>
    </row>
    <row r="9" spans="2:5">
      <c r="B9" s="3" t="s">
        <v>23</v>
      </c>
      <c r="C9" s="6">
        <f>VLOOKUP(C3,'Raw Data'!$B$2:$Q$45,7,FALSE)</f>
        <v>2.5</v>
      </c>
      <c r="D9" s="3" t="s">
        <v>23</v>
      </c>
      <c r="E9" s="6">
        <f>VLOOKUP(E3,'Raw Data'!$B$2:$Q$45,7,FALSE)</f>
        <v>2.5</v>
      </c>
    </row>
    <row r="10" spans="2:5">
      <c r="B10" s="2" t="s">
        <v>16</v>
      </c>
      <c r="C10" s="6">
        <f>VLOOKUP(C3,'Raw Data'!$B$2:$Q$45,8,FALSE)</f>
        <v>2</v>
      </c>
      <c r="D10" s="2" t="s">
        <v>16</v>
      </c>
      <c r="E10" s="6">
        <f>VLOOKUP(E3,'Raw Data'!$B$2:$Q$45,8,FALSE)</f>
        <v>2</v>
      </c>
    </row>
    <row r="11" spans="2:5">
      <c r="B11" s="2" t="s">
        <v>26</v>
      </c>
      <c r="C11" s="6">
        <f>VLOOKUP(C3,'Raw Data'!$B$2:$Q$45,9,FALSE)</f>
        <v>1</v>
      </c>
      <c r="D11" s="2" t="s">
        <v>26</v>
      </c>
      <c r="E11" s="6">
        <f>VLOOKUP(E3,'Raw Data'!$B$2:$Q$45,9,FALSE)</f>
        <v>1</v>
      </c>
    </row>
    <row r="12" spans="2:5">
      <c r="B12" s="2" t="s">
        <v>13</v>
      </c>
      <c r="C12" s="6">
        <f>VLOOKUP(C3,'Raw Data'!$B$2:$Q$45,10,FALSE)</f>
        <v>7</v>
      </c>
      <c r="D12" s="2" t="s">
        <v>13</v>
      </c>
      <c r="E12" s="6">
        <f>VLOOKUP(E3,'Raw Data'!$B$2:$Q$45,10,FALSE)</f>
        <v>7</v>
      </c>
    </row>
    <row r="13" spans="2:5">
      <c r="B13" s="2" t="s">
        <v>32</v>
      </c>
      <c r="C13" s="6">
        <f>VLOOKUP(C3,'Raw Data'!$B$2:$Q$45,11,FALSE)</f>
        <v>1</v>
      </c>
      <c r="D13" s="2" t="s">
        <v>32</v>
      </c>
      <c r="E13" s="6">
        <f>VLOOKUP(E3,'Raw Data'!$B$2:$Q$45,11,FALSE)</f>
        <v>1</v>
      </c>
    </row>
    <row r="14" spans="2:5">
      <c r="B14" s="2" t="s">
        <v>9</v>
      </c>
      <c r="C14" s="6">
        <f>VLOOKUP(C3,'Raw Data'!$B$2:$Q$45,12,FALSE)</f>
        <v>80</v>
      </c>
      <c r="D14" s="2" t="s">
        <v>9</v>
      </c>
      <c r="E14" s="6">
        <f>VLOOKUP(E3,'Raw Data'!$B$2:$Q$45,12,FALSE)</f>
        <v>80</v>
      </c>
    </row>
    <row r="15" spans="2:5">
      <c r="B15" s="2" t="s">
        <v>10</v>
      </c>
      <c r="C15" s="6">
        <f>VLOOKUP(C3,'Raw Data'!$B$2:$Q$45,13,FALSE)</f>
        <v>0</v>
      </c>
      <c r="D15" s="2" t="s">
        <v>10</v>
      </c>
      <c r="E15" s="6">
        <f>VLOOKUP(E3,'Raw Data'!$B$2:$Q$45,13,FALSE)</f>
        <v>0</v>
      </c>
    </row>
    <row r="16" spans="2:5">
      <c r="B16" s="2" t="s">
        <v>11</v>
      </c>
      <c r="C16" s="6">
        <f>VLOOKUP(C3,'Raw Data'!$B$2:$Q$45,14,FALSE)</f>
        <v>0</v>
      </c>
      <c r="D16" s="2" t="s">
        <v>11</v>
      </c>
      <c r="E16" s="6">
        <f>VLOOKUP(E3,'Raw Data'!$B$2:$Q$45,14,FALSE)</f>
        <v>0</v>
      </c>
    </row>
    <row r="17" spans="2:5">
      <c r="B17" s="2" t="s">
        <v>12</v>
      </c>
      <c r="C17" s="6">
        <f>VLOOKUP(C3,'Raw Data'!$B$2:$Q$45,15,FALSE)</f>
        <v>0</v>
      </c>
      <c r="D17" s="2" t="s">
        <v>12</v>
      </c>
      <c r="E17" s="6">
        <f>VLOOKUP(E3,'Raw Data'!$B$2:$Q$45,15,FALSE)</f>
        <v>0</v>
      </c>
    </row>
    <row r="18" spans="2:5">
      <c r="B18" s="2" t="s">
        <v>24</v>
      </c>
      <c r="C18" s="6">
        <f>VLOOKUP(C3,'Raw Data'!$B$2:$Q$45,16,FALSE)</f>
        <v>80</v>
      </c>
      <c r="D18" s="2" t="s">
        <v>24</v>
      </c>
      <c r="E18" s="6">
        <f>VLOOKUP(E3,'Raw Data'!$B$2:$Q$45,16,FALSE)</f>
        <v>80</v>
      </c>
    </row>
  </sheetData>
  <dataValidations count="1">
    <dataValidation type="list" allowBlank="1" showInputMessage="1" showErrorMessage="1" sqref="C3 E3">
      <formula1>Players</formula1>
    </dataValidation>
  </dataValidation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45"/>
  <sheetViews>
    <sheetView zoomScale="60" zoomScaleNormal="60" workbookViewId="0"/>
  </sheetViews>
  <sheetFormatPr defaultRowHeight="15"/>
  <cols>
    <col min="1" max="1" width="9.140625" style="1"/>
    <col min="2" max="2" width="28" style="2" customWidth="1"/>
    <col min="3" max="3" width="16" style="2" customWidth="1"/>
    <col min="4" max="4" width="15" style="2" customWidth="1"/>
    <col min="5" max="5" width="17.85546875" style="1" customWidth="1"/>
    <col min="6" max="6" width="22" style="1" bestFit="1" customWidth="1"/>
    <col min="7" max="7" width="17.28515625" style="1" customWidth="1"/>
    <col min="8" max="8" width="13.7109375" style="4" bestFit="1" customWidth="1"/>
    <col min="9" max="9" width="17.28515625" style="1" bestFit="1" customWidth="1"/>
    <col min="10" max="10" width="18.7109375" style="1" bestFit="1" customWidth="1"/>
    <col min="11" max="11" width="19.140625" style="1" bestFit="1" customWidth="1"/>
    <col min="12" max="12" width="16.85546875" style="1" bestFit="1" customWidth="1"/>
    <col min="13" max="13" width="14.85546875" style="1" bestFit="1" customWidth="1"/>
    <col min="14" max="14" width="15.42578125" style="1" bestFit="1" customWidth="1"/>
    <col min="15" max="15" width="15.42578125" style="1" customWidth="1"/>
    <col min="16" max="16" width="15.42578125" style="1" bestFit="1" customWidth="1"/>
    <col min="17" max="17" width="16.28515625" style="1" customWidth="1"/>
    <col min="18" max="16384" width="9.140625" style="1"/>
  </cols>
  <sheetData>
    <row r="2" spans="2:17" s="2" customFormat="1">
      <c r="B2" s="2" t="s">
        <v>70</v>
      </c>
      <c r="C2" s="2" t="s">
        <v>18</v>
      </c>
      <c r="D2" s="2" t="s">
        <v>15</v>
      </c>
      <c r="E2" s="2" t="s">
        <v>8</v>
      </c>
      <c r="F2" s="2" t="s">
        <v>14</v>
      </c>
      <c r="G2" s="2" t="s">
        <v>22</v>
      </c>
      <c r="H2" s="3" t="s">
        <v>23</v>
      </c>
      <c r="I2" s="2" t="s">
        <v>16</v>
      </c>
      <c r="J2" s="2" t="s">
        <v>26</v>
      </c>
      <c r="K2" s="2" t="s">
        <v>13</v>
      </c>
      <c r="L2" s="2" t="s">
        <v>32</v>
      </c>
      <c r="M2" s="2" t="s">
        <v>9</v>
      </c>
      <c r="N2" s="2" t="s">
        <v>10</v>
      </c>
      <c r="O2" s="2" t="s">
        <v>11</v>
      </c>
      <c r="P2" s="2" t="s">
        <v>12</v>
      </c>
      <c r="Q2" s="2" t="s">
        <v>24</v>
      </c>
    </row>
    <row r="3" spans="2:17">
      <c r="B3" s="2" t="s">
        <v>48</v>
      </c>
      <c r="C3" s="2" t="s">
        <v>51</v>
      </c>
      <c r="D3" s="2">
        <v>1</v>
      </c>
      <c r="E3" s="5" t="s">
        <v>39</v>
      </c>
      <c r="F3" s="1">
        <v>14</v>
      </c>
      <c r="G3" s="1">
        <v>10</v>
      </c>
      <c r="H3" s="4">
        <f t="shared" ref="H3:H45" si="0">G3/(F3-G3)</f>
        <v>2.5</v>
      </c>
      <c r="I3" s="1">
        <v>2</v>
      </c>
      <c r="J3" s="1">
        <v>1</v>
      </c>
      <c r="K3" s="1">
        <v>7</v>
      </c>
      <c r="L3" s="1">
        <v>1</v>
      </c>
      <c r="M3" s="1">
        <v>80</v>
      </c>
      <c r="Q3" s="1">
        <f t="shared" ref="Q3:Q45" si="1">(M3+N3+O3+P3)/D3</f>
        <v>80</v>
      </c>
    </row>
    <row r="4" spans="2:17">
      <c r="B4" s="2" t="s">
        <v>49</v>
      </c>
      <c r="C4" s="2" t="s">
        <v>51</v>
      </c>
      <c r="D4" s="2">
        <v>1</v>
      </c>
      <c r="E4" s="5" t="s">
        <v>39</v>
      </c>
      <c r="F4" s="1">
        <v>13</v>
      </c>
      <c r="G4" s="1">
        <v>3</v>
      </c>
      <c r="H4" s="4">
        <f t="shared" si="0"/>
        <v>0.3</v>
      </c>
      <c r="I4" s="1">
        <v>4</v>
      </c>
      <c r="J4" s="1">
        <v>15</v>
      </c>
      <c r="K4" s="1">
        <v>4</v>
      </c>
      <c r="L4" s="1">
        <v>1</v>
      </c>
      <c r="M4" s="1">
        <v>78</v>
      </c>
      <c r="Q4" s="1">
        <f t="shared" si="1"/>
        <v>78</v>
      </c>
    </row>
    <row r="5" spans="2:17">
      <c r="B5" s="2" t="s">
        <v>50</v>
      </c>
      <c r="C5" s="2" t="s">
        <v>51</v>
      </c>
      <c r="D5" s="2">
        <v>1</v>
      </c>
      <c r="E5" s="5" t="s">
        <v>39</v>
      </c>
      <c r="F5" s="1">
        <v>21</v>
      </c>
      <c r="G5" s="1">
        <v>10</v>
      </c>
      <c r="H5" s="4">
        <f t="shared" si="0"/>
        <v>0.90909090909090906</v>
      </c>
      <c r="I5" s="1">
        <v>2</v>
      </c>
      <c r="J5" s="1">
        <v>0</v>
      </c>
      <c r="K5" s="1">
        <v>6</v>
      </c>
      <c r="L5" s="1">
        <v>0</v>
      </c>
      <c r="M5" s="1">
        <v>75</v>
      </c>
      <c r="Q5" s="1">
        <f t="shared" si="1"/>
        <v>75</v>
      </c>
    </row>
    <row r="6" spans="2:17">
      <c r="B6" s="2" t="s">
        <v>52</v>
      </c>
      <c r="C6" s="2" t="s">
        <v>51</v>
      </c>
      <c r="D6" s="2">
        <v>1</v>
      </c>
      <c r="E6" s="5" t="s">
        <v>39</v>
      </c>
      <c r="F6" s="1">
        <v>20</v>
      </c>
      <c r="G6" s="1">
        <v>11</v>
      </c>
      <c r="H6" s="4">
        <f t="shared" si="0"/>
        <v>1.2222222222222223</v>
      </c>
      <c r="I6" s="1">
        <v>2</v>
      </c>
      <c r="J6" s="1">
        <v>0</v>
      </c>
      <c r="K6" s="1">
        <v>5</v>
      </c>
      <c r="L6" s="1">
        <v>0</v>
      </c>
      <c r="M6" s="1">
        <v>73</v>
      </c>
      <c r="Q6" s="1">
        <f t="shared" si="1"/>
        <v>73</v>
      </c>
    </row>
    <row r="7" spans="2:17">
      <c r="B7" s="2" t="s">
        <v>54</v>
      </c>
      <c r="C7" s="2" t="s">
        <v>51</v>
      </c>
      <c r="D7" s="2">
        <v>1</v>
      </c>
      <c r="E7" s="5" t="s">
        <v>41</v>
      </c>
      <c r="F7" s="1">
        <v>13</v>
      </c>
      <c r="G7" s="1">
        <v>7</v>
      </c>
      <c r="H7" s="4">
        <f t="shared" si="0"/>
        <v>1.1666666666666667</v>
      </c>
      <c r="I7" s="1">
        <v>7</v>
      </c>
      <c r="J7" s="1">
        <v>0</v>
      </c>
      <c r="K7" s="1">
        <v>1</v>
      </c>
      <c r="L7" s="1">
        <v>3</v>
      </c>
      <c r="M7" s="1">
        <v>73</v>
      </c>
      <c r="Q7" s="1">
        <f t="shared" si="1"/>
        <v>73</v>
      </c>
    </row>
    <row r="8" spans="2:17">
      <c r="B8" s="2" t="s">
        <v>53</v>
      </c>
      <c r="C8" s="2" t="s">
        <v>51</v>
      </c>
      <c r="D8" s="2">
        <v>1</v>
      </c>
      <c r="E8" s="5" t="s">
        <v>38</v>
      </c>
      <c r="F8" s="1">
        <v>12</v>
      </c>
      <c r="G8" s="1">
        <v>6</v>
      </c>
      <c r="H8" s="4">
        <f t="shared" si="0"/>
        <v>1</v>
      </c>
      <c r="I8" s="1">
        <v>1</v>
      </c>
      <c r="J8" s="1">
        <v>0</v>
      </c>
      <c r="K8" s="1">
        <v>6</v>
      </c>
      <c r="L8" s="1">
        <v>0</v>
      </c>
      <c r="M8" s="1">
        <v>54</v>
      </c>
      <c r="Q8" s="1">
        <f t="shared" si="1"/>
        <v>54</v>
      </c>
    </row>
    <row r="9" spans="2:17">
      <c r="B9" s="2" t="s">
        <v>2</v>
      </c>
      <c r="C9" s="2" t="s">
        <v>20</v>
      </c>
      <c r="D9" s="2">
        <v>1</v>
      </c>
      <c r="E9" s="5" t="s">
        <v>41</v>
      </c>
      <c r="F9" s="1">
        <v>20</v>
      </c>
      <c r="G9" s="1">
        <v>15</v>
      </c>
      <c r="H9" s="4">
        <f t="shared" si="0"/>
        <v>3</v>
      </c>
      <c r="I9" s="1">
        <v>11</v>
      </c>
      <c r="J9" s="1">
        <v>0</v>
      </c>
      <c r="K9" s="1">
        <v>5</v>
      </c>
      <c r="L9" s="1">
        <v>0</v>
      </c>
      <c r="M9" s="1">
        <v>106</v>
      </c>
      <c r="Q9" s="1">
        <f t="shared" si="1"/>
        <v>106</v>
      </c>
    </row>
    <row r="10" spans="2:17">
      <c r="B10" s="2" t="s">
        <v>3</v>
      </c>
      <c r="C10" s="2" t="s">
        <v>20</v>
      </c>
      <c r="D10" s="2">
        <v>1</v>
      </c>
      <c r="E10" s="5" t="s">
        <v>39</v>
      </c>
      <c r="F10" s="1">
        <v>14</v>
      </c>
      <c r="G10" s="1">
        <v>9</v>
      </c>
      <c r="H10" s="4">
        <f t="shared" si="0"/>
        <v>1.8</v>
      </c>
      <c r="I10" s="1">
        <v>2</v>
      </c>
      <c r="J10" s="1">
        <v>0</v>
      </c>
      <c r="K10" s="1">
        <v>13</v>
      </c>
      <c r="L10" s="1">
        <v>0</v>
      </c>
      <c r="M10" s="1">
        <v>98</v>
      </c>
      <c r="Q10" s="1">
        <f t="shared" si="1"/>
        <v>98</v>
      </c>
    </row>
    <row r="11" spans="2:17">
      <c r="B11" s="2" t="s">
        <v>4</v>
      </c>
      <c r="C11" s="2" t="s">
        <v>20</v>
      </c>
      <c r="D11" s="2">
        <v>1</v>
      </c>
      <c r="E11" s="5" t="s">
        <v>38</v>
      </c>
      <c r="F11" s="1">
        <v>16</v>
      </c>
      <c r="G11" s="1">
        <v>14</v>
      </c>
      <c r="H11" s="4">
        <f t="shared" si="0"/>
        <v>7</v>
      </c>
      <c r="I11" s="1">
        <v>5</v>
      </c>
      <c r="J11" s="1">
        <v>2</v>
      </c>
      <c r="K11" s="1">
        <v>6</v>
      </c>
      <c r="L11" s="1">
        <v>0</v>
      </c>
      <c r="M11" s="1">
        <v>87</v>
      </c>
      <c r="Q11" s="1">
        <f t="shared" si="1"/>
        <v>87</v>
      </c>
    </row>
    <row r="12" spans="2:17">
      <c r="B12" s="2" t="s">
        <v>7</v>
      </c>
      <c r="C12" s="2" t="s">
        <v>20</v>
      </c>
      <c r="D12" s="2">
        <v>1</v>
      </c>
      <c r="E12" s="5" t="s">
        <v>39</v>
      </c>
      <c r="F12" s="1">
        <v>11</v>
      </c>
      <c r="G12" s="1">
        <v>7</v>
      </c>
      <c r="H12" s="4">
        <f t="shared" si="0"/>
        <v>1.75</v>
      </c>
      <c r="I12" s="1">
        <v>2</v>
      </c>
      <c r="J12" s="1">
        <v>0</v>
      </c>
      <c r="K12" s="1">
        <v>8</v>
      </c>
      <c r="L12" s="1">
        <v>0</v>
      </c>
      <c r="M12" s="1">
        <v>69</v>
      </c>
      <c r="Q12" s="1">
        <f t="shared" si="1"/>
        <v>69</v>
      </c>
    </row>
    <row r="13" spans="2:17">
      <c r="B13" s="2" t="s">
        <v>33</v>
      </c>
      <c r="C13" s="2" t="s">
        <v>35</v>
      </c>
      <c r="D13" s="2">
        <v>1</v>
      </c>
      <c r="E13" s="5" t="s">
        <v>41</v>
      </c>
      <c r="F13" s="1">
        <v>12</v>
      </c>
      <c r="G13" s="1">
        <v>9</v>
      </c>
      <c r="H13" s="4">
        <f t="shared" si="0"/>
        <v>3</v>
      </c>
      <c r="I13" s="1">
        <v>4</v>
      </c>
      <c r="J13" s="1">
        <v>0</v>
      </c>
      <c r="K13" s="1">
        <v>7</v>
      </c>
      <c r="L13" s="1">
        <v>2</v>
      </c>
      <c r="M13" s="1">
        <v>89</v>
      </c>
      <c r="Q13" s="1">
        <f t="shared" si="1"/>
        <v>89</v>
      </c>
    </row>
    <row r="14" spans="2:17">
      <c r="B14" s="2" t="s">
        <v>34</v>
      </c>
      <c r="C14" s="2" t="s">
        <v>35</v>
      </c>
      <c r="D14" s="2">
        <v>1</v>
      </c>
      <c r="E14" s="5" t="s">
        <v>38</v>
      </c>
      <c r="F14" s="1">
        <v>18</v>
      </c>
      <c r="G14" s="1">
        <v>10</v>
      </c>
      <c r="H14" s="4">
        <f t="shared" si="0"/>
        <v>1.25</v>
      </c>
      <c r="I14" s="1">
        <v>2</v>
      </c>
      <c r="J14" s="1">
        <v>0</v>
      </c>
      <c r="K14" s="1">
        <v>9</v>
      </c>
      <c r="L14" s="1">
        <v>0</v>
      </c>
      <c r="M14" s="1">
        <v>88</v>
      </c>
      <c r="Q14" s="1">
        <f t="shared" si="1"/>
        <v>88</v>
      </c>
    </row>
    <row r="15" spans="2:17">
      <c r="B15" s="2" t="s">
        <v>36</v>
      </c>
      <c r="C15" s="2" t="s">
        <v>35</v>
      </c>
      <c r="D15" s="2">
        <v>1</v>
      </c>
      <c r="E15" s="5" t="s">
        <v>38</v>
      </c>
      <c r="F15" s="1">
        <v>14</v>
      </c>
      <c r="G15" s="1">
        <v>12</v>
      </c>
      <c r="H15" s="4">
        <f t="shared" si="0"/>
        <v>6</v>
      </c>
      <c r="I15" s="1">
        <v>1</v>
      </c>
      <c r="J15" s="1">
        <v>0</v>
      </c>
      <c r="K15" s="1">
        <v>9</v>
      </c>
      <c r="L15" s="1">
        <v>0</v>
      </c>
      <c r="M15" s="1">
        <v>80</v>
      </c>
      <c r="Q15" s="1">
        <f t="shared" si="1"/>
        <v>80</v>
      </c>
    </row>
    <row r="16" spans="2:17">
      <c r="B16" s="2" t="s">
        <v>37</v>
      </c>
      <c r="C16" s="2" t="s">
        <v>35</v>
      </c>
      <c r="D16" s="2">
        <v>1</v>
      </c>
      <c r="E16" s="5" t="s">
        <v>39</v>
      </c>
      <c r="F16" s="1">
        <v>11</v>
      </c>
      <c r="G16" s="1">
        <v>5</v>
      </c>
      <c r="H16" s="4">
        <f t="shared" si="0"/>
        <v>0.83333333333333337</v>
      </c>
      <c r="I16" s="1">
        <v>2</v>
      </c>
      <c r="J16" s="1">
        <v>0</v>
      </c>
      <c r="K16" s="1">
        <v>7</v>
      </c>
      <c r="L16" s="1">
        <v>0</v>
      </c>
      <c r="M16" s="1">
        <v>52</v>
      </c>
      <c r="Q16" s="1">
        <f t="shared" si="1"/>
        <v>52</v>
      </c>
    </row>
    <row r="17" spans="2:17">
      <c r="B17" s="2" t="s">
        <v>27</v>
      </c>
      <c r="C17" s="2" t="s">
        <v>21</v>
      </c>
      <c r="D17" s="2">
        <v>1</v>
      </c>
      <c r="E17" s="5" t="s">
        <v>38</v>
      </c>
      <c r="F17" s="1">
        <v>14</v>
      </c>
      <c r="G17" s="1">
        <v>6</v>
      </c>
      <c r="H17" s="4">
        <f t="shared" si="0"/>
        <v>0.75</v>
      </c>
      <c r="I17" s="1">
        <v>5</v>
      </c>
      <c r="J17" s="1">
        <v>12</v>
      </c>
      <c r="K17" s="1">
        <v>7</v>
      </c>
      <c r="L17" s="1">
        <v>0</v>
      </c>
      <c r="M17" s="1">
        <v>90</v>
      </c>
      <c r="Q17" s="1">
        <f t="shared" si="1"/>
        <v>90</v>
      </c>
    </row>
    <row r="18" spans="2:17">
      <c r="B18" s="2" t="s">
        <v>29</v>
      </c>
      <c r="C18" s="2" t="s">
        <v>21</v>
      </c>
      <c r="D18" s="2">
        <v>1</v>
      </c>
      <c r="E18" s="5" t="s">
        <v>41</v>
      </c>
      <c r="F18" s="1">
        <v>9</v>
      </c>
      <c r="G18" s="1">
        <v>8</v>
      </c>
      <c r="H18" s="4">
        <f t="shared" si="0"/>
        <v>8</v>
      </c>
      <c r="I18" s="1">
        <v>7</v>
      </c>
      <c r="J18" s="1">
        <v>0</v>
      </c>
      <c r="K18" s="1">
        <v>1</v>
      </c>
      <c r="L18" s="1">
        <v>4</v>
      </c>
      <c r="M18" s="1">
        <v>78</v>
      </c>
      <c r="Q18" s="1">
        <f t="shared" si="1"/>
        <v>78</v>
      </c>
    </row>
    <row r="19" spans="2:17">
      <c r="B19" s="2" t="s">
        <v>28</v>
      </c>
      <c r="C19" s="2" t="s">
        <v>21</v>
      </c>
      <c r="D19" s="2">
        <v>1</v>
      </c>
      <c r="E19" s="5" t="s">
        <v>39</v>
      </c>
      <c r="F19" s="1">
        <v>25</v>
      </c>
      <c r="G19" s="1">
        <v>13</v>
      </c>
      <c r="H19" s="4">
        <f t="shared" si="0"/>
        <v>1.0833333333333333</v>
      </c>
      <c r="I19" s="1">
        <v>0</v>
      </c>
      <c r="J19" s="1">
        <v>0</v>
      </c>
      <c r="K19" s="1">
        <v>1</v>
      </c>
      <c r="L19" s="1">
        <v>0</v>
      </c>
      <c r="M19" s="1">
        <v>74</v>
      </c>
      <c r="Q19" s="1">
        <f t="shared" si="1"/>
        <v>74</v>
      </c>
    </row>
    <row r="20" spans="2:17">
      <c r="B20" s="2" t="s">
        <v>0</v>
      </c>
      <c r="C20" s="2" t="s">
        <v>21</v>
      </c>
      <c r="D20" s="2">
        <v>1</v>
      </c>
      <c r="E20" s="5" t="s">
        <v>39</v>
      </c>
      <c r="F20" s="1">
        <v>20</v>
      </c>
      <c r="G20" s="1">
        <v>12</v>
      </c>
      <c r="H20" s="4">
        <f t="shared" si="0"/>
        <v>1.5</v>
      </c>
      <c r="I20" s="1">
        <v>0</v>
      </c>
      <c r="J20" s="1">
        <v>0</v>
      </c>
      <c r="K20" s="1">
        <v>3</v>
      </c>
      <c r="L20" s="1">
        <v>2</v>
      </c>
      <c r="M20" s="1">
        <v>73</v>
      </c>
      <c r="Q20" s="1">
        <f t="shared" si="1"/>
        <v>73</v>
      </c>
    </row>
    <row r="21" spans="2:17">
      <c r="B21" s="2" t="s">
        <v>30</v>
      </c>
      <c r="C21" s="2" t="s">
        <v>21</v>
      </c>
      <c r="D21" s="2">
        <v>1</v>
      </c>
      <c r="E21" s="5" t="s">
        <v>38</v>
      </c>
      <c r="F21" s="1">
        <v>21</v>
      </c>
      <c r="G21" s="1">
        <v>8</v>
      </c>
      <c r="H21" s="4">
        <f t="shared" si="0"/>
        <v>0.61538461538461542</v>
      </c>
      <c r="I21" s="1">
        <v>1</v>
      </c>
      <c r="J21" s="1">
        <v>0</v>
      </c>
      <c r="K21" s="1">
        <v>2</v>
      </c>
      <c r="L21" s="1">
        <v>0</v>
      </c>
      <c r="M21" s="1">
        <v>63</v>
      </c>
      <c r="Q21" s="1">
        <f t="shared" si="1"/>
        <v>63</v>
      </c>
    </row>
    <row r="22" spans="2:17">
      <c r="B22" s="2" t="s">
        <v>31</v>
      </c>
      <c r="C22" s="2" t="s">
        <v>21</v>
      </c>
      <c r="D22" s="2">
        <v>1</v>
      </c>
      <c r="E22" s="5" t="s">
        <v>39</v>
      </c>
      <c r="F22" s="1">
        <v>21</v>
      </c>
      <c r="G22" s="1">
        <v>7</v>
      </c>
      <c r="H22" s="4">
        <f t="shared" si="0"/>
        <v>0.5</v>
      </c>
      <c r="I22" s="1">
        <v>0</v>
      </c>
      <c r="J22" s="1">
        <v>0</v>
      </c>
      <c r="K22" s="1">
        <v>3</v>
      </c>
      <c r="L22" s="1">
        <v>1</v>
      </c>
      <c r="M22" s="1">
        <v>61</v>
      </c>
      <c r="Q22" s="1">
        <f t="shared" si="1"/>
        <v>61</v>
      </c>
    </row>
    <row r="23" spans="2:17">
      <c r="B23" s="2" t="s">
        <v>62</v>
      </c>
      <c r="C23" s="2" t="s">
        <v>63</v>
      </c>
      <c r="D23" s="2">
        <v>1</v>
      </c>
      <c r="E23" s="5" t="s">
        <v>41</v>
      </c>
      <c r="F23" s="1">
        <v>14</v>
      </c>
      <c r="G23" s="1">
        <v>11</v>
      </c>
      <c r="H23" s="4">
        <f t="shared" si="0"/>
        <v>3.6666666666666665</v>
      </c>
      <c r="I23" s="1">
        <v>7</v>
      </c>
      <c r="J23" s="1">
        <v>0</v>
      </c>
      <c r="K23" s="1">
        <v>0</v>
      </c>
      <c r="L23" s="1">
        <v>7</v>
      </c>
      <c r="M23" s="1">
        <v>102</v>
      </c>
      <c r="Q23" s="1">
        <f t="shared" si="1"/>
        <v>102</v>
      </c>
    </row>
    <row r="24" spans="2:17">
      <c r="B24" s="2" t="s">
        <v>64</v>
      </c>
      <c r="C24" s="2" t="s">
        <v>63</v>
      </c>
      <c r="D24" s="2">
        <v>1</v>
      </c>
      <c r="E24" s="5" t="s">
        <v>39</v>
      </c>
      <c r="F24" s="1">
        <v>24</v>
      </c>
      <c r="G24" s="1">
        <v>18</v>
      </c>
      <c r="H24" s="4">
        <f t="shared" si="0"/>
        <v>3</v>
      </c>
      <c r="I24" s="1">
        <v>4</v>
      </c>
      <c r="J24" s="1">
        <v>0</v>
      </c>
      <c r="K24" s="1">
        <v>4</v>
      </c>
      <c r="L24" s="1">
        <v>0</v>
      </c>
      <c r="M24" s="1">
        <v>94</v>
      </c>
      <c r="Q24" s="1">
        <f t="shared" si="1"/>
        <v>94</v>
      </c>
    </row>
    <row r="25" spans="2:17">
      <c r="B25" s="2" t="s">
        <v>65</v>
      </c>
      <c r="C25" s="2" t="s">
        <v>63</v>
      </c>
      <c r="D25" s="2">
        <v>1</v>
      </c>
      <c r="E25" s="5" t="s">
        <v>38</v>
      </c>
      <c r="F25" s="1">
        <v>22</v>
      </c>
      <c r="G25" s="1">
        <v>11</v>
      </c>
      <c r="H25" s="4">
        <f t="shared" si="0"/>
        <v>1</v>
      </c>
      <c r="I25" s="1">
        <v>3</v>
      </c>
      <c r="J25" s="1">
        <v>4</v>
      </c>
      <c r="K25" s="1">
        <v>3</v>
      </c>
      <c r="L25" s="1">
        <v>1</v>
      </c>
      <c r="M25" s="1">
        <v>87</v>
      </c>
      <c r="Q25" s="1">
        <f t="shared" si="1"/>
        <v>87</v>
      </c>
    </row>
    <row r="26" spans="2:17">
      <c r="B26" s="2" t="s">
        <v>66</v>
      </c>
      <c r="C26" s="2" t="s">
        <v>63</v>
      </c>
      <c r="D26" s="2">
        <v>1</v>
      </c>
      <c r="E26" s="5" t="s">
        <v>39</v>
      </c>
      <c r="F26" s="1">
        <v>18</v>
      </c>
      <c r="G26" s="1">
        <v>11</v>
      </c>
      <c r="H26" s="4">
        <f t="shared" si="0"/>
        <v>1.5714285714285714</v>
      </c>
      <c r="I26" s="1">
        <v>2</v>
      </c>
      <c r="J26" s="1">
        <v>0</v>
      </c>
      <c r="K26" s="1">
        <v>5</v>
      </c>
      <c r="L26" s="1">
        <v>2</v>
      </c>
      <c r="M26" s="1">
        <v>78</v>
      </c>
      <c r="Q26" s="1">
        <f t="shared" si="1"/>
        <v>78</v>
      </c>
    </row>
    <row r="27" spans="2:17">
      <c r="B27" s="2" t="s">
        <v>68</v>
      </c>
      <c r="C27" s="2" t="s">
        <v>63</v>
      </c>
      <c r="D27" s="2">
        <v>1</v>
      </c>
      <c r="E27" s="5" t="s">
        <v>38</v>
      </c>
      <c r="F27" s="1">
        <v>20</v>
      </c>
      <c r="G27" s="1">
        <v>12</v>
      </c>
      <c r="H27" s="4">
        <f t="shared" si="0"/>
        <v>1.5</v>
      </c>
      <c r="I27" s="1">
        <v>5</v>
      </c>
      <c r="J27" s="1">
        <v>1</v>
      </c>
      <c r="K27" s="1">
        <v>1</v>
      </c>
      <c r="L27" s="1">
        <v>0</v>
      </c>
      <c r="M27" s="1">
        <v>73</v>
      </c>
      <c r="Q27" s="1">
        <f t="shared" si="1"/>
        <v>73</v>
      </c>
    </row>
    <row r="28" spans="2:17">
      <c r="B28" s="2" t="s">
        <v>69</v>
      </c>
      <c r="C28" s="2" t="s">
        <v>63</v>
      </c>
      <c r="D28" s="2">
        <v>1</v>
      </c>
      <c r="E28" s="5" t="s">
        <v>41</v>
      </c>
      <c r="F28" s="1">
        <v>13</v>
      </c>
      <c r="G28" s="1">
        <v>6</v>
      </c>
      <c r="H28" s="4">
        <f t="shared" si="0"/>
        <v>0.8571428571428571</v>
      </c>
      <c r="I28" s="1">
        <v>1</v>
      </c>
      <c r="J28" s="1">
        <v>1</v>
      </c>
      <c r="K28" s="1">
        <v>8</v>
      </c>
      <c r="L28" s="1">
        <v>0</v>
      </c>
      <c r="M28" s="1">
        <v>62</v>
      </c>
      <c r="Q28" s="1">
        <f t="shared" si="1"/>
        <v>62</v>
      </c>
    </row>
    <row r="29" spans="2:17">
      <c r="B29" s="2" t="s">
        <v>57</v>
      </c>
      <c r="C29" s="2" t="s">
        <v>58</v>
      </c>
      <c r="D29" s="2">
        <v>1</v>
      </c>
      <c r="E29" s="5" t="s">
        <v>41</v>
      </c>
      <c r="F29" s="1">
        <v>16</v>
      </c>
      <c r="G29" s="1">
        <v>14</v>
      </c>
      <c r="H29" s="4">
        <f t="shared" si="0"/>
        <v>7</v>
      </c>
      <c r="I29" s="1">
        <v>5</v>
      </c>
      <c r="J29" s="1">
        <v>0</v>
      </c>
      <c r="K29" s="1">
        <v>10</v>
      </c>
      <c r="L29" s="1">
        <v>4</v>
      </c>
      <c r="M29" s="1">
        <v>126</v>
      </c>
      <c r="Q29" s="1">
        <f t="shared" si="1"/>
        <v>126</v>
      </c>
    </row>
    <row r="30" spans="2:17">
      <c r="B30" s="2" t="s">
        <v>59</v>
      </c>
      <c r="C30" s="2" t="s">
        <v>58</v>
      </c>
      <c r="D30" s="2">
        <v>1</v>
      </c>
      <c r="E30" s="5" t="s">
        <v>39</v>
      </c>
      <c r="F30" s="1">
        <v>24</v>
      </c>
      <c r="G30" s="1">
        <v>14</v>
      </c>
      <c r="H30" s="4">
        <f t="shared" si="0"/>
        <v>1.4</v>
      </c>
      <c r="I30" s="1">
        <v>4</v>
      </c>
      <c r="J30" s="1">
        <v>0</v>
      </c>
      <c r="K30" s="1">
        <v>3</v>
      </c>
      <c r="L30" s="1">
        <v>2</v>
      </c>
      <c r="M30" s="1">
        <v>100</v>
      </c>
      <c r="Q30" s="1">
        <f t="shared" si="1"/>
        <v>100</v>
      </c>
    </row>
    <row r="31" spans="2:17">
      <c r="B31" s="2" t="s">
        <v>60</v>
      </c>
      <c r="C31" s="2" t="s">
        <v>58</v>
      </c>
      <c r="D31" s="2">
        <v>1</v>
      </c>
      <c r="E31" s="5" t="s">
        <v>39</v>
      </c>
      <c r="F31" s="1">
        <v>19</v>
      </c>
      <c r="G31" s="1">
        <v>11</v>
      </c>
      <c r="H31" s="4">
        <f t="shared" si="0"/>
        <v>1.375</v>
      </c>
      <c r="I31" s="1">
        <v>3</v>
      </c>
      <c r="J31" s="1">
        <v>0</v>
      </c>
      <c r="K31" s="1">
        <v>8</v>
      </c>
      <c r="L31" s="1">
        <v>0</v>
      </c>
      <c r="M31" s="1">
        <v>92</v>
      </c>
      <c r="Q31" s="1">
        <f t="shared" si="1"/>
        <v>92</v>
      </c>
    </row>
    <row r="32" spans="2:17">
      <c r="B32" s="2" t="s">
        <v>61</v>
      </c>
      <c r="C32" s="2" t="s">
        <v>58</v>
      </c>
      <c r="D32" s="2">
        <v>1</v>
      </c>
      <c r="E32" s="5" t="s">
        <v>41</v>
      </c>
      <c r="F32" s="1">
        <v>20</v>
      </c>
      <c r="G32" s="1">
        <v>11</v>
      </c>
      <c r="H32" s="4">
        <f t="shared" si="0"/>
        <v>1.2222222222222223</v>
      </c>
      <c r="I32" s="1">
        <v>4</v>
      </c>
      <c r="J32" s="1">
        <v>0</v>
      </c>
      <c r="K32" s="1">
        <v>2</v>
      </c>
      <c r="L32" s="1">
        <v>1</v>
      </c>
      <c r="M32" s="1">
        <v>77</v>
      </c>
      <c r="Q32" s="1">
        <f t="shared" si="1"/>
        <v>77</v>
      </c>
    </row>
    <row r="33" spans="2:17">
      <c r="B33" s="2" t="s">
        <v>67</v>
      </c>
      <c r="C33" s="2" t="s">
        <v>58</v>
      </c>
      <c r="D33" s="2">
        <v>1</v>
      </c>
      <c r="E33" s="5" t="s">
        <v>38</v>
      </c>
      <c r="F33" s="1">
        <v>17</v>
      </c>
      <c r="G33" s="1">
        <v>14</v>
      </c>
      <c r="H33" s="4">
        <f t="shared" si="0"/>
        <v>4.666666666666667</v>
      </c>
      <c r="I33" s="1">
        <v>4</v>
      </c>
      <c r="J33" s="1">
        <v>0</v>
      </c>
      <c r="K33" s="1">
        <v>3</v>
      </c>
      <c r="L33" s="1">
        <v>0</v>
      </c>
      <c r="M33" s="1">
        <v>68</v>
      </c>
      <c r="Q33" s="1">
        <f t="shared" si="1"/>
        <v>68</v>
      </c>
    </row>
    <row r="34" spans="2:17">
      <c r="B34" s="2" t="s">
        <v>42</v>
      </c>
      <c r="C34" s="2" t="s">
        <v>45</v>
      </c>
      <c r="D34" s="2">
        <v>1</v>
      </c>
      <c r="E34" s="5" t="s">
        <v>38</v>
      </c>
      <c r="F34" s="1">
        <v>25</v>
      </c>
      <c r="G34" s="1">
        <v>17</v>
      </c>
      <c r="H34" s="4">
        <f t="shared" si="0"/>
        <v>2.125</v>
      </c>
      <c r="I34" s="1">
        <v>8</v>
      </c>
      <c r="J34" s="1">
        <v>3</v>
      </c>
      <c r="K34" s="1">
        <v>3</v>
      </c>
      <c r="L34" s="1">
        <v>2</v>
      </c>
      <c r="M34" s="1">
        <v>121</v>
      </c>
      <c r="Q34" s="1">
        <f t="shared" si="1"/>
        <v>121</v>
      </c>
    </row>
    <row r="35" spans="2:17">
      <c r="B35" s="2" t="s">
        <v>43</v>
      </c>
      <c r="C35" s="2" t="s">
        <v>45</v>
      </c>
      <c r="D35" s="2">
        <v>1</v>
      </c>
      <c r="E35" s="5" t="s">
        <v>39</v>
      </c>
      <c r="F35" s="1">
        <v>27</v>
      </c>
      <c r="G35" s="1">
        <v>14</v>
      </c>
      <c r="H35" s="4">
        <f t="shared" si="0"/>
        <v>1.0769230769230769</v>
      </c>
      <c r="I35" s="1">
        <v>5</v>
      </c>
      <c r="J35" s="1">
        <v>0</v>
      </c>
      <c r="K35" s="1">
        <v>4</v>
      </c>
      <c r="L35" s="1">
        <v>2</v>
      </c>
      <c r="M35" s="1">
        <v>112</v>
      </c>
      <c r="Q35" s="1">
        <f t="shared" si="1"/>
        <v>112</v>
      </c>
    </row>
    <row r="36" spans="2:17">
      <c r="B36" s="2" t="s">
        <v>44</v>
      </c>
      <c r="C36" s="2" t="s">
        <v>45</v>
      </c>
      <c r="D36" s="2">
        <v>1</v>
      </c>
      <c r="E36" s="5" t="s">
        <v>38</v>
      </c>
      <c r="F36" s="1">
        <v>29</v>
      </c>
      <c r="G36" s="1">
        <v>22</v>
      </c>
      <c r="H36" s="4">
        <f t="shared" si="0"/>
        <v>3.1428571428571428</v>
      </c>
      <c r="I36" s="1">
        <v>7</v>
      </c>
      <c r="J36" s="1">
        <v>0</v>
      </c>
      <c r="K36" s="1">
        <v>1</v>
      </c>
      <c r="L36" s="1">
        <v>0</v>
      </c>
      <c r="M36" s="1">
        <v>104</v>
      </c>
      <c r="Q36" s="1">
        <f t="shared" si="1"/>
        <v>104</v>
      </c>
    </row>
    <row r="37" spans="2:17">
      <c r="B37" s="2" t="s">
        <v>46</v>
      </c>
      <c r="C37" s="2" t="s">
        <v>45</v>
      </c>
      <c r="D37" s="2">
        <v>1</v>
      </c>
      <c r="E37" s="5" t="s">
        <v>41</v>
      </c>
      <c r="F37" s="1">
        <v>19</v>
      </c>
      <c r="G37" s="1">
        <v>9</v>
      </c>
      <c r="H37" s="4">
        <f t="shared" si="0"/>
        <v>0.9</v>
      </c>
      <c r="I37" s="1">
        <v>6</v>
      </c>
      <c r="J37" s="1">
        <v>1</v>
      </c>
      <c r="K37" s="1">
        <v>6</v>
      </c>
      <c r="L37" s="1">
        <v>1</v>
      </c>
      <c r="M37" s="1">
        <v>90</v>
      </c>
      <c r="Q37" s="1">
        <f t="shared" si="1"/>
        <v>90</v>
      </c>
    </row>
    <row r="38" spans="2:17">
      <c r="B38" s="2" t="s">
        <v>47</v>
      </c>
      <c r="C38" s="2" t="s">
        <v>45</v>
      </c>
      <c r="D38" s="2">
        <v>1</v>
      </c>
      <c r="E38" s="5" t="s">
        <v>39</v>
      </c>
      <c r="F38" s="1">
        <v>23</v>
      </c>
      <c r="G38" s="1">
        <v>5</v>
      </c>
      <c r="H38" s="4">
        <f t="shared" si="0"/>
        <v>0.27777777777777779</v>
      </c>
      <c r="I38" s="1">
        <v>5</v>
      </c>
      <c r="J38" s="1">
        <v>0</v>
      </c>
      <c r="K38" s="1">
        <v>5</v>
      </c>
      <c r="L38" s="1">
        <v>0</v>
      </c>
      <c r="M38" s="1">
        <v>87</v>
      </c>
      <c r="Q38" s="1">
        <f t="shared" si="1"/>
        <v>87</v>
      </c>
    </row>
    <row r="39" spans="2:17">
      <c r="B39" s="2" t="s">
        <v>55</v>
      </c>
      <c r="C39" s="2" t="s">
        <v>45</v>
      </c>
      <c r="D39" s="2">
        <v>1</v>
      </c>
      <c r="E39" s="5" t="s">
        <v>41</v>
      </c>
      <c r="F39" s="1">
        <v>14</v>
      </c>
      <c r="G39" s="1">
        <v>10</v>
      </c>
      <c r="H39" s="4">
        <f t="shared" si="0"/>
        <v>2.5</v>
      </c>
      <c r="I39" s="1">
        <v>6</v>
      </c>
      <c r="J39" s="1">
        <v>0</v>
      </c>
      <c r="K39" s="1">
        <v>4</v>
      </c>
      <c r="L39" s="1">
        <v>1</v>
      </c>
      <c r="M39" s="1">
        <v>79</v>
      </c>
      <c r="Q39" s="1">
        <f t="shared" si="1"/>
        <v>79</v>
      </c>
    </row>
    <row r="40" spans="2:17">
      <c r="B40" s="2" t="s">
        <v>56</v>
      </c>
      <c r="C40" s="2" t="s">
        <v>45</v>
      </c>
      <c r="D40" s="2">
        <v>1</v>
      </c>
      <c r="E40" s="5" t="s">
        <v>41</v>
      </c>
      <c r="F40" s="1">
        <v>13</v>
      </c>
      <c r="G40" s="1">
        <v>10</v>
      </c>
      <c r="H40" s="4">
        <f t="shared" si="0"/>
        <v>3.3333333333333335</v>
      </c>
      <c r="I40" s="1">
        <v>2</v>
      </c>
      <c r="J40" s="1">
        <v>0</v>
      </c>
      <c r="K40" s="1">
        <v>4</v>
      </c>
      <c r="L40" s="1">
        <v>3</v>
      </c>
      <c r="M40" s="1">
        <v>79</v>
      </c>
      <c r="Q40" s="1">
        <f t="shared" si="1"/>
        <v>79</v>
      </c>
    </row>
    <row r="41" spans="2:17">
      <c r="B41" s="2" t="s">
        <v>1</v>
      </c>
      <c r="C41" s="2" t="s">
        <v>19</v>
      </c>
      <c r="D41" s="2">
        <v>1</v>
      </c>
      <c r="E41" s="5" t="s">
        <v>39</v>
      </c>
      <c r="F41" s="1">
        <v>26</v>
      </c>
      <c r="G41" s="1">
        <v>13</v>
      </c>
      <c r="H41" s="4">
        <f t="shared" si="0"/>
        <v>1</v>
      </c>
      <c r="I41" s="1">
        <v>1</v>
      </c>
      <c r="J41" s="1">
        <v>0</v>
      </c>
      <c r="K41" s="1">
        <v>8</v>
      </c>
      <c r="L41" s="1">
        <v>2</v>
      </c>
      <c r="M41" s="1">
        <v>116</v>
      </c>
      <c r="Q41" s="1">
        <f t="shared" si="1"/>
        <v>116</v>
      </c>
    </row>
    <row r="42" spans="2:17">
      <c r="B42" s="2" t="s">
        <v>5</v>
      </c>
      <c r="C42" s="2" t="s">
        <v>19</v>
      </c>
      <c r="D42" s="2">
        <v>1</v>
      </c>
      <c r="E42" s="5" t="s">
        <v>39</v>
      </c>
      <c r="F42" s="1">
        <v>26</v>
      </c>
      <c r="G42" s="1">
        <v>12</v>
      </c>
      <c r="H42" s="4">
        <f t="shared" si="0"/>
        <v>0.8571428571428571</v>
      </c>
      <c r="I42" s="1">
        <v>4</v>
      </c>
      <c r="J42" s="1">
        <v>0</v>
      </c>
      <c r="K42" s="1">
        <v>8</v>
      </c>
      <c r="L42" s="1">
        <v>1</v>
      </c>
      <c r="M42" s="1">
        <v>109</v>
      </c>
      <c r="Q42" s="1">
        <f t="shared" si="1"/>
        <v>109</v>
      </c>
    </row>
    <row r="43" spans="2:17">
      <c r="B43" s="2" t="s">
        <v>17</v>
      </c>
      <c r="C43" s="2" t="s">
        <v>19</v>
      </c>
      <c r="D43" s="2">
        <v>1</v>
      </c>
      <c r="E43" s="5" t="s">
        <v>41</v>
      </c>
      <c r="F43" s="1">
        <v>15</v>
      </c>
      <c r="G43" s="1">
        <v>9</v>
      </c>
      <c r="H43" s="4">
        <f t="shared" si="0"/>
        <v>1.5</v>
      </c>
      <c r="I43" s="1">
        <v>6</v>
      </c>
      <c r="J43" s="1">
        <v>9</v>
      </c>
      <c r="K43" s="1">
        <v>1</v>
      </c>
      <c r="L43" s="1">
        <v>2</v>
      </c>
      <c r="M43" s="1">
        <v>84</v>
      </c>
      <c r="Q43" s="1">
        <f t="shared" si="1"/>
        <v>84</v>
      </c>
    </row>
    <row r="44" spans="2:17">
      <c r="B44" s="2" t="s">
        <v>6</v>
      </c>
      <c r="C44" s="2" t="s">
        <v>19</v>
      </c>
      <c r="D44" s="2">
        <v>1</v>
      </c>
      <c r="E44" s="5" t="s">
        <v>39</v>
      </c>
      <c r="F44" s="1">
        <v>25</v>
      </c>
      <c r="G44" s="1">
        <v>13</v>
      </c>
      <c r="H44" s="4">
        <f t="shared" si="0"/>
        <v>1.0833333333333333</v>
      </c>
      <c r="I44" s="1">
        <v>3</v>
      </c>
      <c r="J44" s="1">
        <v>0</v>
      </c>
      <c r="K44" s="1">
        <v>2</v>
      </c>
      <c r="L44" s="1">
        <v>0</v>
      </c>
      <c r="M44" s="1">
        <v>80</v>
      </c>
      <c r="Q44" s="1">
        <f t="shared" si="1"/>
        <v>80</v>
      </c>
    </row>
    <row r="45" spans="2:17">
      <c r="B45" s="2" t="s">
        <v>25</v>
      </c>
      <c r="C45" s="2" t="s">
        <v>19</v>
      </c>
      <c r="D45" s="2">
        <v>1</v>
      </c>
      <c r="E45" s="5" t="s">
        <v>40</v>
      </c>
      <c r="F45" s="1">
        <v>9</v>
      </c>
      <c r="G45" s="1">
        <v>5</v>
      </c>
      <c r="H45" s="4">
        <f t="shared" si="0"/>
        <v>1.25</v>
      </c>
      <c r="I45" s="1">
        <v>3</v>
      </c>
      <c r="J45" s="1">
        <v>21</v>
      </c>
      <c r="K45" s="1">
        <v>0</v>
      </c>
      <c r="L45" s="1">
        <v>0</v>
      </c>
      <c r="M45" s="1">
        <v>55</v>
      </c>
      <c r="Q45" s="1">
        <f t="shared" si="1"/>
        <v>55</v>
      </c>
    </row>
  </sheetData>
  <sortState ref="B3:Q45">
    <sortCondition ref="C3:C45"/>
    <sortCondition descending="1" ref="M3:M45"/>
  </sortState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Comparison of Players</vt:lpstr>
      <vt:lpstr>Raw Data</vt:lpstr>
      <vt:lpstr>Players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Tim</cp:lastModifiedBy>
  <dcterms:created xsi:type="dcterms:W3CDTF">2011-06-04T04:03:49Z</dcterms:created>
  <dcterms:modified xsi:type="dcterms:W3CDTF">2011-06-05T09:50:04Z</dcterms:modified>
</cp:coreProperties>
</file>