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05" windowHeight="11070"/>
  </bookViews>
  <sheets>
    <sheet name="DT" sheetId="1" r:id="rId1"/>
    <sheet name="Analysis" sheetId="7" r:id="rId2"/>
  </sheets>
  <definedNames>
    <definedName name="_xlnm._FilterDatabase" localSheetId="0" hidden="1">DT!$A$1:$I$750</definedName>
  </definedNames>
  <calcPr calcId="125725"/>
  <pivotCaches>
    <pivotCache cacheId="13" r:id="rId3"/>
  </pivotCaches>
</workbook>
</file>

<file path=xl/calcChain.xml><?xml version="1.0" encoding="utf-8"?>
<calcChain xmlns="http://schemas.openxmlformats.org/spreadsheetml/2006/main">
  <c r="A26" i="7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7"/>
  <c r="K598" i="1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AK598"/>
  <c r="AK599"/>
  <c r="AK600"/>
  <c r="AK601"/>
  <c r="AK602"/>
  <c r="AK603"/>
  <c r="AK604"/>
  <c r="AK605"/>
  <c r="AK606"/>
  <c r="AK607"/>
  <c r="AK608"/>
  <c r="AK609"/>
  <c r="AK610"/>
  <c r="AK611"/>
  <c r="AK612"/>
  <c r="AK613"/>
  <c r="AK614"/>
  <c r="AK615"/>
  <c r="AK616"/>
  <c r="AK617"/>
  <c r="AK618"/>
  <c r="AK619"/>
  <c r="AK620"/>
  <c r="AK621"/>
  <c r="AK622"/>
  <c r="AK623"/>
  <c r="AK624"/>
  <c r="AK625"/>
  <c r="AK626"/>
  <c r="AK627"/>
  <c r="AK628"/>
  <c r="AK629"/>
  <c r="AK630"/>
  <c r="AK631"/>
  <c r="AK632"/>
  <c r="AK633"/>
  <c r="AK634"/>
  <c r="AK635"/>
  <c r="AK636"/>
  <c r="AK637"/>
  <c r="AK638"/>
  <c r="AK639"/>
  <c r="AK640"/>
  <c r="AK641"/>
  <c r="AK642"/>
  <c r="AK643"/>
  <c r="AK644"/>
  <c r="AK645"/>
  <c r="AK646"/>
  <c r="AK647"/>
  <c r="AK648"/>
  <c r="AK649"/>
  <c r="AK650"/>
  <c r="AK651"/>
  <c r="AK652"/>
  <c r="AK653"/>
  <c r="AK654"/>
  <c r="AK655"/>
  <c r="AK656"/>
  <c r="AK657"/>
  <c r="AK658"/>
  <c r="AK659"/>
  <c r="AK660"/>
  <c r="AK661"/>
  <c r="AK662"/>
  <c r="AK663"/>
  <c r="AK664"/>
  <c r="AK665"/>
  <c r="AK666"/>
  <c r="AK667"/>
  <c r="AK668"/>
  <c r="AK669"/>
  <c r="AK670"/>
  <c r="AK671"/>
  <c r="AK672"/>
  <c r="AK673"/>
  <c r="AK674"/>
  <c r="AK675"/>
  <c r="AK676"/>
  <c r="AK677"/>
  <c r="AK678"/>
  <c r="AK679"/>
  <c r="AK680"/>
  <c r="AK681"/>
  <c r="AK682"/>
  <c r="AK683"/>
  <c r="AK684"/>
  <c r="AK685"/>
  <c r="AK686"/>
  <c r="AK687"/>
  <c r="AK688"/>
  <c r="AK689"/>
  <c r="AK690"/>
  <c r="AK691"/>
  <c r="AK692"/>
  <c r="AK693"/>
  <c r="AK694"/>
  <c r="AK695"/>
  <c r="AK696"/>
  <c r="AK697"/>
  <c r="AK698"/>
  <c r="AK699"/>
  <c r="AK700"/>
  <c r="AK701"/>
  <c r="AK702"/>
  <c r="AK703"/>
  <c r="AK704"/>
  <c r="AK705"/>
  <c r="AK706"/>
  <c r="AK707"/>
  <c r="AK708"/>
  <c r="AK709"/>
  <c r="AK710"/>
  <c r="AK711"/>
  <c r="AK712"/>
  <c r="AK713"/>
  <c r="AK714"/>
  <c r="AK715"/>
  <c r="AK716"/>
  <c r="AK717"/>
  <c r="AK718"/>
  <c r="AK719"/>
  <c r="AK720"/>
  <c r="AJ720" s="1"/>
  <c r="AK721"/>
  <c r="AK722"/>
  <c r="AJ722" s="1"/>
  <c r="AK723"/>
  <c r="AK724"/>
  <c r="AJ724" s="1"/>
  <c r="AK725"/>
  <c r="AK726"/>
  <c r="AJ726" s="1"/>
  <c r="AK727"/>
  <c r="AK728"/>
  <c r="AJ728" s="1"/>
  <c r="AK729"/>
  <c r="AK730"/>
  <c r="AJ730" s="1"/>
  <c r="AK731"/>
  <c r="AK732"/>
  <c r="AJ732" s="1"/>
  <c r="AK733"/>
  <c r="AK734"/>
  <c r="AJ734" s="1"/>
  <c r="AK735"/>
  <c r="AK736"/>
  <c r="AK737"/>
  <c r="AK738"/>
  <c r="AK739"/>
  <c r="AK740"/>
  <c r="AK741"/>
  <c r="AK742"/>
  <c r="AK743"/>
  <c r="AK744"/>
  <c r="AK745"/>
  <c r="AK746"/>
  <c r="AK747"/>
  <c r="AK748"/>
  <c r="AK749"/>
  <c r="AK750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8"/>
  <c r="AJ650"/>
  <c r="AJ652"/>
  <c r="AJ654"/>
  <c r="AJ656"/>
  <c r="AJ658"/>
  <c r="AJ660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721"/>
  <c r="AJ723"/>
  <c r="AJ725"/>
  <c r="AJ727"/>
  <c r="AJ729"/>
  <c r="AJ731"/>
  <c r="AJ733"/>
  <c r="AJ735"/>
  <c r="AJ737"/>
  <c r="AJ739"/>
  <c r="AJ741"/>
  <c r="AJ743"/>
  <c r="AJ745"/>
  <c r="AJ747"/>
  <c r="AJ749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D5"/>
  <c r="D6"/>
  <c r="D8"/>
  <c r="D13"/>
  <c r="D15"/>
  <c r="D12"/>
  <c r="D17"/>
  <c r="D14"/>
  <c r="D10"/>
  <c r="D18"/>
  <c r="D22"/>
  <c r="D16"/>
  <c r="D20"/>
  <c r="D24"/>
  <c r="D25"/>
  <c r="D27"/>
  <c r="D23"/>
  <c r="D29"/>
  <c r="D21"/>
  <c r="D26"/>
  <c r="D28"/>
  <c r="D30"/>
  <c r="D31"/>
  <c r="D9"/>
  <c r="D32"/>
  <c r="D33"/>
  <c r="D34"/>
  <c r="D36"/>
  <c r="D37"/>
  <c r="D40"/>
  <c r="D41"/>
  <c r="D44"/>
  <c r="D45"/>
  <c r="D43"/>
  <c r="D54"/>
  <c r="D47"/>
  <c r="D51"/>
  <c r="D53"/>
  <c r="D46"/>
  <c r="D49"/>
  <c r="D50"/>
  <c r="D55"/>
  <c r="D56"/>
  <c r="D57"/>
  <c r="D59"/>
  <c r="D58"/>
  <c r="D60"/>
  <c r="D61"/>
  <c r="D63"/>
  <c r="D62"/>
  <c r="D64"/>
  <c r="D67"/>
  <c r="D68"/>
  <c r="D72"/>
  <c r="D75"/>
  <c r="D74"/>
  <c r="D77"/>
  <c r="D73"/>
  <c r="D78"/>
  <c r="D79"/>
  <c r="D76"/>
  <c r="D86"/>
  <c r="D82"/>
  <c r="D81"/>
  <c r="D83"/>
  <c r="D80"/>
  <c r="D88"/>
  <c r="D84"/>
  <c r="D87"/>
  <c r="D89"/>
  <c r="D85"/>
  <c r="D90"/>
  <c r="D91"/>
  <c r="D92"/>
  <c r="D93"/>
  <c r="D96"/>
  <c r="D97"/>
  <c r="D100"/>
  <c r="D99"/>
  <c r="D104"/>
  <c r="D103"/>
  <c r="D101"/>
  <c r="D102"/>
  <c r="D105"/>
  <c r="D107"/>
  <c r="D106"/>
  <c r="D112"/>
  <c r="D110"/>
  <c r="D114"/>
  <c r="D113"/>
  <c r="D116"/>
  <c r="D115"/>
  <c r="D118"/>
  <c r="D119"/>
  <c r="D121"/>
  <c r="D120"/>
  <c r="D122"/>
  <c r="D125"/>
  <c r="D127"/>
  <c r="D131"/>
  <c r="D129"/>
  <c r="D128"/>
  <c r="D132"/>
  <c r="D130"/>
  <c r="D133"/>
  <c r="D135"/>
  <c r="D139"/>
  <c r="D136"/>
  <c r="D137"/>
  <c r="D138"/>
  <c r="D140"/>
  <c r="D146"/>
  <c r="D141"/>
  <c r="D144"/>
  <c r="D143"/>
  <c r="D145"/>
  <c r="D148"/>
  <c r="D147"/>
  <c r="D150"/>
  <c r="D151"/>
  <c r="D149"/>
  <c r="D142"/>
  <c r="D153"/>
  <c r="D154"/>
  <c r="D156"/>
  <c r="D160"/>
  <c r="D161"/>
  <c r="D162"/>
  <c r="D163"/>
  <c r="D164"/>
  <c r="D166"/>
  <c r="D171"/>
  <c r="D169"/>
  <c r="D167"/>
  <c r="D168"/>
  <c r="D165"/>
  <c r="D170"/>
  <c r="D175"/>
  <c r="D174"/>
  <c r="D172"/>
  <c r="D173"/>
  <c r="D176"/>
  <c r="D177"/>
  <c r="D178"/>
  <c r="D179"/>
  <c r="D181"/>
  <c r="D182"/>
  <c r="D180"/>
  <c r="D183"/>
  <c r="D189"/>
  <c r="D191"/>
  <c r="D193"/>
  <c r="D199"/>
  <c r="D194"/>
  <c r="D200"/>
  <c r="D196"/>
  <c r="D197"/>
  <c r="D203"/>
  <c r="D202"/>
  <c r="D205"/>
  <c r="D206"/>
  <c r="D204"/>
  <c r="D208"/>
  <c r="D207"/>
  <c r="D210"/>
  <c r="D209"/>
  <c r="D211"/>
  <c r="D212"/>
  <c r="D213"/>
  <c r="D214"/>
  <c r="D215"/>
  <c r="D217"/>
  <c r="D219"/>
  <c r="D222"/>
  <c r="D223"/>
  <c r="D220"/>
  <c r="D226"/>
  <c r="D225"/>
  <c r="D227"/>
  <c r="D230"/>
  <c r="D233"/>
  <c r="D243"/>
  <c r="D234"/>
  <c r="D237"/>
  <c r="D231"/>
  <c r="D232"/>
  <c r="D229"/>
  <c r="D238"/>
  <c r="D235"/>
  <c r="D236"/>
  <c r="D240"/>
  <c r="D239"/>
  <c r="D241"/>
  <c r="D242"/>
  <c r="D244"/>
  <c r="D245"/>
  <c r="D248"/>
  <c r="D253"/>
  <c r="D254"/>
  <c r="D257"/>
  <c r="D260"/>
  <c r="D258"/>
  <c r="D262"/>
  <c r="D259"/>
  <c r="D261"/>
  <c r="D265"/>
  <c r="D263"/>
  <c r="D264"/>
  <c r="D266"/>
  <c r="D268"/>
  <c r="D270"/>
  <c r="D269"/>
  <c r="D267"/>
  <c r="D273"/>
  <c r="D274"/>
  <c r="D272"/>
  <c r="D275"/>
  <c r="D276"/>
  <c r="D277"/>
  <c r="D278"/>
  <c r="D281"/>
  <c r="D283"/>
  <c r="D287"/>
  <c r="D285"/>
  <c r="D290"/>
  <c r="D286"/>
  <c r="D288"/>
  <c r="D289"/>
  <c r="D291"/>
  <c r="D295"/>
  <c r="D294"/>
  <c r="D293"/>
  <c r="D304"/>
  <c r="D299"/>
  <c r="D300"/>
  <c r="D296"/>
  <c r="D301"/>
  <c r="D302"/>
  <c r="D303"/>
  <c r="D297"/>
  <c r="D306"/>
  <c r="D292"/>
  <c r="D305"/>
  <c r="D307"/>
  <c r="D312"/>
  <c r="D313"/>
  <c r="D319"/>
  <c r="D316"/>
  <c r="D314"/>
  <c r="D315"/>
  <c r="D317"/>
  <c r="D318"/>
  <c r="D320"/>
  <c r="D322"/>
  <c r="D323"/>
  <c r="D324"/>
  <c r="D325"/>
  <c r="D326"/>
  <c r="D327"/>
  <c r="D328"/>
  <c r="D330"/>
  <c r="D329"/>
  <c r="D333"/>
  <c r="D331"/>
  <c r="D332"/>
  <c r="D334"/>
  <c r="D335"/>
  <c r="D336"/>
  <c r="D337"/>
  <c r="D338"/>
  <c r="D339"/>
  <c r="D340"/>
  <c r="D344"/>
  <c r="D348"/>
  <c r="D349"/>
  <c r="D366"/>
  <c r="D345"/>
  <c r="D352"/>
  <c r="D354"/>
  <c r="D350"/>
  <c r="D351"/>
  <c r="D353"/>
  <c r="D347"/>
  <c r="D356"/>
  <c r="D355"/>
  <c r="D361"/>
  <c r="D358"/>
  <c r="D360"/>
  <c r="D362"/>
  <c r="D364"/>
  <c r="D365"/>
  <c r="D363"/>
  <c r="D367"/>
  <c r="D357"/>
  <c r="D371"/>
  <c r="D369"/>
  <c r="D370"/>
  <c r="D372"/>
  <c r="D368"/>
  <c r="D373"/>
  <c r="D374"/>
  <c r="D375"/>
  <c r="D376"/>
  <c r="D383"/>
  <c r="D384"/>
  <c r="D386"/>
  <c r="D388"/>
  <c r="D390"/>
  <c r="D391"/>
  <c r="D389"/>
  <c r="D394"/>
  <c r="D393"/>
  <c r="D392"/>
  <c r="D395"/>
  <c r="D396"/>
  <c r="D399"/>
  <c r="D400"/>
  <c r="D397"/>
  <c r="D398"/>
  <c r="D402"/>
  <c r="D401"/>
  <c r="D404"/>
  <c r="D405"/>
  <c r="D409"/>
  <c r="D408"/>
  <c r="D412"/>
  <c r="D413"/>
  <c r="D410"/>
  <c r="D416"/>
  <c r="D415"/>
  <c r="D419"/>
  <c r="D418"/>
  <c r="D420"/>
  <c r="D425"/>
  <c r="D422"/>
  <c r="D427"/>
  <c r="D424"/>
  <c r="D426"/>
  <c r="D423"/>
  <c r="D429"/>
  <c r="D434"/>
  <c r="D430"/>
  <c r="D433"/>
  <c r="D432"/>
  <c r="D431"/>
  <c r="D436"/>
  <c r="D439"/>
  <c r="D442"/>
  <c r="D443"/>
  <c r="D445"/>
  <c r="D447"/>
  <c r="D444"/>
  <c r="D451"/>
  <c r="D449"/>
  <c r="D446"/>
  <c r="D454"/>
  <c r="D450"/>
  <c r="D453"/>
  <c r="D456"/>
  <c r="D458"/>
  <c r="D459"/>
  <c r="D461"/>
  <c r="D460"/>
  <c r="D462"/>
  <c r="D457"/>
  <c r="D465"/>
  <c r="D467"/>
  <c r="D469"/>
  <c r="D470"/>
  <c r="D471"/>
  <c r="D477"/>
  <c r="D474"/>
  <c r="D472"/>
  <c r="D475"/>
  <c r="D478"/>
  <c r="D479"/>
  <c r="D476"/>
  <c r="D486"/>
  <c r="D480"/>
  <c r="D482"/>
  <c r="D483"/>
  <c r="D484"/>
  <c r="D487"/>
  <c r="D488"/>
  <c r="D485"/>
  <c r="D489"/>
  <c r="D481"/>
  <c r="D493"/>
  <c r="D492"/>
  <c r="D491"/>
  <c r="D494"/>
  <c r="D490"/>
  <c r="D346"/>
  <c r="D224"/>
  <c r="D201"/>
  <c r="D421"/>
  <c r="D298"/>
  <c r="D271"/>
  <c r="D428"/>
  <c r="D308"/>
  <c r="D152"/>
  <c r="D403"/>
  <c r="D246"/>
  <c r="D247"/>
  <c r="C4"/>
  <c r="C5"/>
  <c r="C6"/>
  <c r="C7"/>
  <c r="C8"/>
  <c r="C13"/>
  <c r="C15"/>
  <c r="C12"/>
  <c r="C17"/>
  <c r="C14"/>
  <c r="C10"/>
  <c r="C18"/>
  <c r="C11"/>
  <c r="C22"/>
  <c r="C16"/>
  <c r="C19"/>
  <c r="C20"/>
  <c r="C24"/>
  <c r="C25"/>
  <c r="C27"/>
  <c r="C23"/>
  <c r="C29"/>
  <c r="C21"/>
  <c r="C26"/>
  <c r="C28"/>
  <c r="C30"/>
  <c r="C31"/>
  <c r="C9"/>
  <c r="C32"/>
  <c r="C33"/>
  <c r="C34"/>
  <c r="C36"/>
  <c r="C35"/>
  <c r="C37"/>
  <c r="C39"/>
  <c r="C38"/>
  <c r="C40"/>
  <c r="C41"/>
  <c r="C52"/>
  <c r="C42"/>
  <c r="C44"/>
  <c r="C45"/>
  <c r="C43"/>
  <c r="C54"/>
  <c r="C47"/>
  <c r="C48"/>
  <c r="C51"/>
  <c r="C53"/>
  <c r="C46"/>
  <c r="C49"/>
  <c r="C50"/>
  <c r="C55"/>
  <c r="C56"/>
  <c r="C57"/>
  <c r="C59"/>
  <c r="C58"/>
  <c r="C60"/>
  <c r="C61"/>
  <c r="C63"/>
  <c r="C62"/>
  <c r="C64"/>
  <c r="C67"/>
  <c r="C66"/>
  <c r="C65"/>
  <c r="C70"/>
  <c r="C69"/>
  <c r="C68"/>
  <c r="C71"/>
  <c r="C72"/>
  <c r="C75"/>
  <c r="C74"/>
  <c r="C77"/>
  <c r="C73"/>
  <c r="C78"/>
  <c r="C79"/>
  <c r="C76"/>
  <c r="C86"/>
  <c r="C82"/>
  <c r="C81"/>
  <c r="C83"/>
  <c r="C80"/>
  <c r="C88"/>
  <c r="C84"/>
  <c r="C87"/>
  <c r="C89"/>
  <c r="C85"/>
  <c r="C90"/>
  <c r="C91"/>
  <c r="C92"/>
  <c r="C93"/>
  <c r="C94"/>
  <c r="C96"/>
  <c r="C97"/>
  <c r="C95"/>
  <c r="C100"/>
  <c r="C98"/>
  <c r="C99"/>
  <c r="C104"/>
  <c r="C103"/>
  <c r="C101"/>
  <c r="C102"/>
  <c r="C105"/>
  <c r="C107"/>
  <c r="C108"/>
  <c r="C109"/>
  <c r="C106"/>
  <c r="C112"/>
  <c r="C110"/>
  <c r="C111"/>
  <c r="C114"/>
  <c r="C113"/>
  <c r="C116"/>
  <c r="C117"/>
  <c r="C115"/>
  <c r="C118"/>
  <c r="C119"/>
  <c r="C121"/>
  <c r="C120"/>
  <c r="C122"/>
  <c r="C123"/>
  <c r="C124"/>
  <c r="C125"/>
  <c r="C126"/>
  <c r="C127"/>
  <c r="C131"/>
  <c r="C129"/>
  <c r="C134"/>
  <c r="C128"/>
  <c r="C132"/>
  <c r="C130"/>
  <c r="C133"/>
  <c r="C135"/>
  <c r="C139"/>
  <c r="C136"/>
  <c r="C137"/>
  <c r="C138"/>
  <c r="C140"/>
  <c r="C146"/>
  <c r="C141"/>
  <c r="C144"/>
  <c r="C143"/>
  <c r="C145"/>
  <c r="C148"/>
  <c r="C147"/>
  <c r="C150"/>
  <c r="C151"/>
  <c r="C149"/>
  <c r="C142"/>
  <c r="C153"/>
  <c r="C154"/>
  <c r="C157"/>
  <c r="C155"/>
  <c r="C156"/>
  <c r="C158"/>
  <c r="C159"/>
  <c r="C160"/>
  <c r="C161"/>
  <c r="C162"/>
  <c r="C163"/>
  <c r="C164"/>
  <c r="C166"/>
  <c r="C171"/>
  <c r="C169"/>
  <c r="C167"/>
  <c r="C168"/>
  <c r="C165"/>
  <c r="C170"/>
  <c r="C175"/>
  <c r="C174"/>
  <c r="C172"/>
  <c r="C173"/>
  <c r="C176"/>
  <c r="C177"/>
  <c r="C178"/>
  <c r="C179"/>
  <c r="C181"/>
  <c r="C182"/>
  <c r="C180"/>
  <c r="C183"/>
  <c r="C184"/>
  <c r="C185"/>
  <c r="C186"/>
  <c r="C189"/>
  <c r="C190"/>
  <c r="C191"/>
  <c r="C188"/>
  <c r="C187"/>
  <c r="C192"/>
  <c r="C193"/>
  <c r="C199"/>
  <c r="C194"/>
  <c r="C195"/>
  <c r="C200"/>
  <c r="C196"/>
  <c r="C198"/>
  <c r="C197"/>
  <c r="C203"/>
  <c r="C202"/>
  <c r="C205"/>
  <c r="C206"/>
  <c r="C204"/>
  <c r="C208"/>
  <c r="C207"/>
  <c r="C210"/>
  <c r="C209"/>
  <c r="C211"/>
  <c r="C212"/>
  <c r="C213"/>
  <c r="C214"/>
  <c r="C215"/>
  <c r="C216"/>
  <c r="C217"/>
  <c r="C219"/>
  <c r="C218"/>
  <c r="C221"/>
  <c r="C222"/>
  <c r="C223"/>
  <c r="C220"/>
  <c r="C226"/>
  <c r="C225"/>
  <c r="C227"/>
  <c r="C228"/>
  <c r="C230"/>
  <c r="C233"/>
  <c r="C243"/>
  <c r="C234"/>
  <c r="C237"/>
  <c r="C231"/>
  <c r="C232"/>
  <c r="C229"/>
  <c r="C238"/>
  <c r="C235"/>
  <c r="C236"/>
  <c r="C240"/>
  <c r="C239"/>
  <c r="C241"/>
  <c r="C242"/>
  <c r="C244"/>
  <c r="C245"/>
  <c r="C248"/>
  <c r="C249"/>
  <c r="C252"/>
  <c r="C253"/>
  <c r="C255"/>
  <c r="C251"/>
  <c r="C250"/>
  <c r="C254"/>
  <c r="C256"/>
  <c r="C257"/>
  <c r="C260"/>
  <c r="C258"/>
  <c r="C262"/>
  <c r="C259"/>
  <c r="C261"/>
  <c r="C265"/>
  <c r="C263"/>
  <c r="C264"/>
  <c r="C266"/>
  <c r="C268"/>
  <c r="C270"/>
  <c r="C269"/>
  <c r="C267"/>
  <c r="C273"/>
  <c r="C274"/>
  <c r="C272"/>
  <c r="C275"/>
  <c r="C276"/>
  <c r="C277"/>
  <c r="C278"/>
  <c r="C279"/>
  <c r="C280"/>
  <c r="C282"/>
  <c r="C281"/>
  <c r="C283"/>
  <c r="C284"/>
  <c r="C287"/>
  <c r="C285"/>
  <c r="C290"/>
  <c r="C286"/>
  <c r="C288"/>
  <c r="C289"/>
  <c r="C291"/>
  <c r="C295"/>
  <c r="C294"/>
  <c r="C293"/>
  <c r="C304"/>
  <c r="C299"/>
  <c r="C300"/>
  <c r="C296"/>
  <c r="C301"/>
  <c r="C302"/>
  <c r="C303"/>
  <c r="C297"/>
  <c r="C306"/>
  <c r="C292"/>
  <c r="C305"/>
  <c r="C307"/>
  <c r="C309"/>
  <c r="C310"/>
  <c r="C312"/>
  <c r="C313"/>
  <c r="C311"/>
  <c r="C319"/>
  <c r="C316"/>
  <c r="C314"/>
  <c r="C315"/>
  <c r="C317"/>
  <c r="C318"/>
  <c r="C320"/>
  <c r="C322"/>
  <c r="C321"/>
  <c r="C323"/>
  <c r="C324"/>
  <c r="C325"/>
  <c r="C326"/>
  <c r="C327"/>
  <c r="C328"/>
  <c r="C330"/>
  <c r="C329"/>
  <c r="C333"/>
  <c r="C331"/>
  <c r="C332"/>
  <c r="C334"/>
  <c r="C335"/>
  <c r="C336"/>
  <c r="C337"/>
  <c r="C338"/>
  <c r="C339"/>
  <c r="C340"/>
  <c r="C341"/>
  <c r="C342"/>
  <c r="C343"/>
  <c r="C344"/>
  <c r="C348"/>
  <c r="C349"/>
  <c r="C366"/>
  <c r="C345"/>
  <c r="C352"/>
  <c r="C354"/>
  <c r="C350"/>
  <c r="C351"/>
  <c r="C353"/>
  <c r="C347"/>
  <c r="C356"/>
  <c r="C355"/>
  <c r="C361"/>
  <c r="C358"/>
  <c r="C360"/>
  <c r="C359"/>
  <c r="C362"/>
  <c r="C364"/>
  <c r="C365"/>
  <c r="C363"/>
  <c r="C367"/>
  <c r="C357"/>
  <c r="C371"/>
  <c r="C369"/>
  <c r="C370"/>
  <c r="C372"/>
  <c r="C368"/>
  <c r="C373"/>
  <c r="C374"/>
  <c r="C375"/>
  <c r="C376"/>
  <c r="C377"/>
  <c r="C378"/>
  <c r="C379"/>
  <c r="C380"/>
  <c r="C381"/>
  <c r="C387"/>
  <c r="C382"/>
  <c r="C383"/>
  <c r="C385"/>
  <c r="C384"/>
  <c r="C386"/>
  <c r="C388"/>
  <c r="C390"/>
  <c r="C391"/>
  <c r="C389"/>
  <c r="C394"/>
  <c r="C393"/>
  <c r="C392"/>
  <c r="C395"/>
  <c r="C396"/>
  <c r="C399"/>
  <c r="C400"/>
  <c r="C397"/>
  <c r="C398"/>
  <c r="C402"/>
  <c r="C401"/>
  <c r="C404"/>
  <c r="C405"/>
  <c r="C406"/>
  <c r="C409"/>
  <c r="C407"/>
  <c r="C408"/>
  <c r="C412"/>
  <c r="C413"/>
  <c r="C411"/>
  <c r="C410"/>
  <c r="C416"/>
  <c r="C414"/>
  <c r="C415"/>
  <c r="C417"/>
  <c r="C419"/>
  <c r="C418"/>
  <c r="C420"/>
  <c r="C425"/>
  <c r="C422"/>
  <c r="C427"/>
  <c r="C424"/>
  <c r="C426"/>
  <c r="C423"/>
  <c r="C429"/>
  <c r="C434"/>
  <c r="C430"/>
  <c r="C433"/>
  <c r="C432"/>
  <c r="C431"/>
  <c r="C435"/>
  <c r="C438"/>
  <c r="C436"/>
  <c r="C439"/>
  <c r="C437"/>
  <c r="C441"/>
  <c r="C440"/>
  <c r="C442"/>
  <c r="C443"/>
  <c r="C445"/>
  <c r="C447"/>
  <c r="C444"/>
  <c r="C451"/>
  <c r="C449"/>
  <c r="C446"/>
  <c r="C448"/>
  <c r="C452"/>
  <c r="C454"/>
  <c r="C450"/>
  <c r="C453"/>
  <c r="C456"/>
  <c r="C455"/>
  <c r="C458"/>
  <c r="C459"/>
  <c r="C461"/>
  <c r="C460"/>
  <c r="C462"/>
  <c r="C457"/>
  <c r="C464"/>
  <c r="C463"/>
  <c r="C466"/>
  <c r="C465"/>
  <c r="C467"/>
  <c r="C468"/>
  <c r="C469"/>
  <c r="C470"/>
  <c r="C471"/>
  <c r="C473"/>
  <c r="C477"/>
  <c r="C474"/>
  <c r="C472"/>
  <c r="C475"/>
  <c r="C478"/>
  <c r="C479"/>
  <c r="C476"/>
  <c r="C486"/>
  <c r="C480"/>
  <c r="C482"/>
  <c r="C483"/>
  <c r="C484"/>
  <c r="C487"/>
  <c r="C488"/>
  <c r="C485"/>
  <c r="C489"/>
  <c r="C481"/>
  <c r="C493"/>
  <c r="C492"/>
  <c r="C491"/>
  <c r="C494"/>
  <c r="C490"/>
  <c r="C346"/>
  <c r="C224"/>
  <c r="C201"/>
  <c r="C421"/>
  <c r="C298"/>
  <c r="C271"/>
  <c r="C428"/>
  <c r="C308"/>
  <c r="C152"/>
  <c r="C403"/>
  <c r="C246"/>
  <c r="C247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3"/>
  <c r="C2"/>
  <c r="K224"/>
  <c r="K201"/>
  <c r="K421"/>
  <c r="K271"/>
  <c r="K403"/>
  <c r="K246"/>
  <c r="K247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B346"/>
  <c r="B224"/>
  <c r="B201"/>
  <c r="B421"/>
  <c r="B298"/>
  <c r="B271"/>
  <c r="B428"/>
  <c r="B308"/>
  <c r="B152"/>
  <c r="B403"/>
  <c r="B246"/>
  <c r="B247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160"/>
  <c r="B76"/>
  <c r="B266"/>
  <c r="B361"/>
  <c r="B434"/>
  <c r="B431"/>
  <c r="B490"/>
  <c r="B457"/>
  <c r="B64"/>
  <c r="K199"/>
  <c r="K21"/>
  <c r="K88"/>
  <c r="K63"/>
  <c r="K481"/>
  <c r="K76"/>
  <c r="K366"/>
  <c r="K266"/>
  <c r="K361"/>
  <c r="K115"/>
  <c r="K292"/>
  <c r="K434"/>
  <c r="K457"/>
  <c r="K277"/>
  <c r="AK149"/>
  <c r="AK63"/>
  <c r="AK21"/>
  <c r="AK179"/>
  <c r="AK160"/>
  <c r="AJ160" s="1"/>
  <c r="AK319"/>
  <c r="AK76"/>
  <c r="AK366"/>
  <c r="AK243"/>
  <c r="AK266"/>
  <c r="AK361"/>
  <c r="AJ361" s="1"/>
  <c r="AK115"/>
  <c r="AK292"/>
  <c r="AK434"/>
  <c r="AK430"/>
  <c r="AJ430" s="1"/>
  <c r="AK431"/>
  <c r="AK490"/>
  <c r="AK457"/>
  <c r="AK64"/>
  <c r="AJ64" s="1"/>
  <c r="AK277"/>
  <c r="AK346"/>
  <c r="AK224"/>
  <c r="AK201"/>
  <c r="AJ201" s="1"/>
  <c r="AK421"/>
  <c r="AK298"/>
  <c r="AK271"/>
  <c r="AK428"/>
  <c r="AJ428" s="1"/>
  <c r="AK308"/>
  <c r="AK152"/>
  <c r="AK403"/>
  <c r="AK246"/>
  <c r="AJ246" s="1"/>
  <c r="AK247"/>
  <c r="AK495"/>
  <c r="AK496"/>
  <c r="AK497"/>
  <c r="AJ497" s="1"/>
  <c r="AK498"/>
  <c r="AK499"/>
  <c r="AK500"/>
  <c r="AK501"/>
  <c r="AJ501" s="1"/>
  <c r="AK502"/>
  <c r="AK503"/>
  <c r="AK504"/>
  <c r="AK505"/>
  <c r="AJ505" s="1"/>
  <c r="AK506"/>
  <c r="AK507"/>
  <c r="AK508"/>
  <c r="AK509"/>
  <c r="AJ509" s="1"/>
  <c r="AK510"/>
  <c r="AK511"/>
  <c r="AK512"/>
  <c r="AK513"/>
  <c r="AJ513" s="1"/>
  <c r="AK514"/>
  <c r="AK515"/>
  <c r="AK516"/>
  <c r="AK517"/>
  <c r="AJ517" s="1"/>
  <c r="AK518"/>
  <c r="AK519"/>
  <c r="AK520"/>
  <c r="AK521"/>
  <c r="AJ521" s="1"/>
  <c r="AK522"/>
  <c r="AK523"/>
  <c r="AK524"/>
  <c r="AK525"/>
  <c r="AJ525" s="1"/>
  <c r="AK526"/>
  <c r="AK527"/>
  <c r="AK528"/>
  <c r="AK529"/>
  <c r="AJ529" s="1"/>
  <c r="AK530"/>
  <c r="AK531"/>
  <c r="AK532"/>
  <c r="AK533"/>
  <c r="AJ533" s="1"/>
  <c r="AK534"/>
  <c r="AK535"/>
  <c r="AK536"/>
  <c r="AK537"/>
  <c r="AJ537" s="1"/>
  <c r="AK538"/>
  <c r="AK539"/>
  <c r="AK540"/>
  <c r="AK541"/>
  <c r="AJ541" s="1"/>
  <c r="AK542"/>
  <c r="AK543"/>
  <c r="AK544"/>
  <c r="AK545"/>
  <c r="AJ545" s="1"/>
  <c r="AK546"/>
  <c r="AK547"/>
  <c r="AK548"/>
  <c r="AK549"/>
  <c r="AJ549" s="1"/>
  <c r="AK550"/>
  <c r="AK551"/>
  <c r="AK552"/>
  <c r="AK553"/>
  <c r="AJ553" s="1"/>
  <c r="AK554"/>
  <c r="AK555"/>
  <c r="AK556"/>
  <c r="AK557"/>
  <c r="AJ557" s="1"/>
  <c r="AK558"/>
  <c r="AK559"/>
  <c r="AK560"/>
  <c r="AK561"/>
  <c r="AJ561" s="1"/>
  <c r="AK562"/>
  <c r="AK563"/>
  <c r="AK564"/>
  <c r="AK565"/>
  <c r="AJ565" s="1"/>
  <c r="AK566"/>
  <c r="AK567"/>
  <c r="AK568"/>
  <c r="AK569"/>
  <c r="AJ569" s="1"/>
  <c r="AK570"/>
  <c r="AK571"/>
  <c r="AK572"/>
  <c r="AK573"/>
  <c r="AJ573" s="1"/>
  <c r="AK574"/>
  <c r="AK575"/>
  <c r="AK576"/>
  <c r="AK577"/>
  <c r="AJ577" s="1"/>
  <c r="AK578"/>
  <c r="AK579"/>
  <c r="AK580"/>
  <c r="AK581"/>
  <c r="AJ581" s="1"/>
  <c r="AK582"/>
  <c r="AK583"/>
  <c r="AK584"/>
  <c r="AK585"/>
  <c r="AJ585" s="1"/>
  <c r="AK586"/>
  <c r="AK587"/>
  <c r="AK588"/>
  <c r="AK589"/>
  <c r="AJ589" s="1"/>
  <c r="AK590"/>
  <c r="AK591"/>
  <c r="AK592"/>
  <c r="AK593"/>
  <c r="AJ593" s="1"/>
  <c r="AK594"/>
  <c r="AK595"/>
  <c r="AK596"/>
  <c r="AK597"/>
  <c r="AJ597" s="1"/>
  <c r="AJ319"/>
  <c r="AJ366"/>
  <c r="AJ266"/>
  <c r="AJ115"/>
  <c r="AJ434"/>
  <c r="AJ431"/>
  <c r="AJ457"/>
  <c r="AJ277"/>
  <c r="AJ224"/>
  <c r="AJ421"/>
  <c r="AJ271"/>
  <c r="AJ308"/>
  <c r="AJ403"/>
  <c r="AJ247"/>
  <c r="AJ496"/>
  <c r="AJ498"/>
  <c r="AJ500"/>
  <c r="AJ502"/>
  <c r="AJ504"/>
  <c r="AJ506"/>
  <c r="AJ508"/>
  <c r="AJ510"/>
  <c r="AJ512"/>
  <c r="AJ514"/>
  <c r="AJ516"/>
  <c r="AJ518"/>
  <c r="AJ520"/>
  <c r="AJ522"/>
  <c r="AJ524"/>
  <c r="AJ526"/>
  <c r="AJ528"/>
  <c r="AJ530"/>
  <c r="AJ532"/>
  <c r="AJ534"/>
  <c r="AJ536"/>
  <c r="AJ538"/>
  <c r="AJ540"/>
  <c r="AJ542"/>
  <c r="AJ544"/>
  <c r="AJ546"/>
  <c r="AJ548"/>
  <c r="AJ550"/>
  <c r="AJ552"/>
  <c r="AJ554"/>
  <c r="AJ556"/>
  <c r="AJ558"/>
  <c r="AJ560"/>
  <c r="AJ562"/>
  <c r="AJ564"/>
  <c r="AJ566"/>
  <c r="AJ568"/>
  <c r="AJ570"/>
  <c r="AJ572"/>
  <c r="AJ574"/>
  <c r="AJ576"/>
  <c r="AJ578"/>
  <c r="AJ580"/>
  <c r="AJ582"/>
  <c r="AJ584"/>
  <c r="AJ586"/>
  <c r="AJ588"/>
  <c r="AJ590"/>
  <c r="AJ592"/>
  <c r="AJ594"/>
  <c r="AJ596"/>
  <c r="K104"/>
  <c r="K221"/>
  <c r="D221" s="1"/>
  <c r="G221" s="1"/>
  <c r="K347"/>
  <c r="K323"/>
  <c r="K326"/>
  <c r="K175"/>
  <c r="K458"/>
  <c r="K396"/>
  <c r="K300"/>
  <c r="K429"/>
  <c r="K446"/>
  <c r="K472"/>
  <c r="K297"/>
  <c r="K121"/>
  <c r="K204"/>
  <c r="K276"/>
  <c r="K213"/>
  <c r="K33"/>
  <c r="K340"/>
  <c r="AK65"/>
  <c r="AK353"/>
  <c r="AK79"/>
  <c r="AK30"/>
  <c r="AK337"/>
  <c r="K78"/>
  <c r="K65"/>
  <c r="D65" s="1"/>
  <c r="K37"/>
  <c r="K68"/>
  <c r="K71"/>
  <c r="D71" s="1"/>
  <c r="G71" s="1"/>
  <c r="K40"/>
  <c r="K4"/>
  <c r="D4" s="1"/>
  <c r="G4" s="1"/>
  <c r="K47"/>
  <c r="K2"/>
  <c r="D2" s="1"/>
  <c r="G2" s="1"/>
  <c r="K35"/>
  <c r="D35" s="1"/>
  <c r="G35" s="1"/>
  <c r="K52"/>
  <c r="D52" s="1"/>
  <c r="G52" s="1"/>
  <c r="K222"/>
  <c r="K420"/>
  <c r="K353"/>
  <c r="K12"/>
  <c r="K477"/>
  <c r="K193"/>
  <c r="K355"/>
  <c r="K54"/>
  <c r="K389"/>
  <c r="K352"/>
  <c r="K313"/>
  <c r="K461"/>
  <c r="K41"/>
  <c r="K343"/>
  <c r="D343" s="1"/>
  <c r="G343" s="1"/>
  <c r="K280"/>
  <c r="D280" s="1"/>
  <c r="G280" s="1"/>
  <c r="K415"/>
  <c r="K325"/>
  <c r="K423"/>
  <c r="K58"/>
  <c r="K390"/>
  <c r="K195"/>
  <c r="D195" s="1"/>
  <c r="G195" s="1"/>
  <c r="K194"/>
  <c r="K231"/>
  <c r="K220"/>
  <c r="K332"/>
  <c r="K330"/>
  <c r="K7"/>
  <c r="D7" s="1"/>
  <c r="G7" s="1"/>
  <c r="K437"/>
  <c r="D437" s="1"/>
  <c r="K426"/>
  <c r="K318"/>
  <c r="K168"/>
  <c r="K422"/>
  <c r="K328"/>
  <c r="K365"/>
  <c r="K99"/>
  <c r="K178"/>
  <c r="K263"/>
  <c r="K304"/>
  <c r="K6"/>
  <c r="K188"/>
  <c r="D188" s="1"/>
  <c r="G188" s="1"/>
  <c r="K289"/>
  <c r="K10"/>
  <c r="K310"/>
  <c r="D310" s="1"/>
  <c r="G310" s="1"/>
  <c r="K489"/>
  <c r="K320"/>
  <c r="K445"/>
  <c r="K203"/>
  <c r="K51"/>
  <c r="K485"/>
  <c r="K169"/>
  <c r="K329"/>
  <c r="K424"/>
  <c r="K324"/>
  <c r="K270"/>
  <c r="K223"/>
  <c r="K451"/>
  <c r="K165"/>
  <c r="K59"/>
  <c r="K456"/>
  <c r="K264"/>
  <c r="K49"/>
  <c r="K113"/>
  <c r="K19"/>
  <c r="D19" s="1"/>
  <c r="G19" s="1"/>
  <c r="K84"/>
  <c r="K392"/>
  <c r="K449"/>
  <c r="K401"/>
  <c r="K350"/>
  <c r="K173"/>
  <c r="K397"/>
  <c r="K150"/>
  <c r="K140"/>
  <c r="K164"/>
  <c r="K154"/>
  <c r="K372"/>
  <c r="K484"/>
  <c r="K454"/>
  <c r="K494"/>
  <c r="K229"/>
  <c r="K22"/>
  <c r="K272"/>
  <c r="K288"/>
  <c r="K92"/>
  <c r="K373"/>
  <c r="K269"/>
  <c r="K321"/>
  <c r="D321" s="1"/>
  <c r="G321" s="1"/>
  <c r="K305"/>
  <c r="K335"/>
  <c r="K293"/>
  <c r="K166"/>
  <c r="K89"/>
  <c r="K181"/>
  <c r="K444"/>
  <c r="K123"/>
  <c r="D123" s="1"/>
  <c r="K11"/>
  <c r="D11" s="1"/>
  <c r="G11" s="1"/>
  <c r="K83"/>
  <c r="K56"/>
  <c r="K48"/>
  <c r="D48" s="1"/>
  <c r="G48" s="1"/>
  <c r="K467"/>
  <c r="K127"/>
  <c r="K327"/>
  <c r="K238"/>
  <c r="K137"/>
  <c r="K351"/>
  <c r="K245"/>
  <c r="K462"/>
  <c r="K87"/>
  <c r="K67"/>
  <c r="K354"/>
  <c r="K482"/>
  <c r="K210"/>
  <c r="K473"/>
  <c r="D473" s="1"/>
  <c r="G473" s="1"/>
  <c r="K275"/>
  <c r="K14"/>
  <c r="K180"/>
  <c r="K146"/>
  <c r="K404"/>
  <c r="K268"/>
  <c r="K29"/>
  <c r="K427"/>
  <c r="K50"/>
  <c r="K142"/>
  <c r="K273"/>
  <c r="K20"/>
  <c r="K30"/>
  <c r="K211"/>
  <c r="K31"/>
  <c r="K9"/>
  <c r="K375"/>
  <c r="K34"/>
  <c r="K183"/>
  <c r="K214"/>
  <c r="K278"/>
  <c r="AK193"/>
  <c r="E337" l="1"/>
  <c r="E30"/>
  <c r="E63"/>
  <c r="AJ63"/>
  <c r="E149"/>
  <c r="AJ149"/>
  <c r="E79"/>
  <c r="E595"/>
  <c r="E591"/>
  <c r="E587"/>
  <c r="E583"/>
  <c r="E579"/>
  <c r="E575"/>
  <c r="E571"/>
  <c r="E567"/>
  <c r="E563"/>
  <c r="E559"/>
  <c r="E555"/>
  <c r="E551"/>
  <c r="E547"/>
  <c r="E543"/>
  <c r="E539"/>
  <c r="E535"/>
  <c r="E531"/>
  <c r="E527"/>
  <c r="E523"/>
  <c r="E519"/>
  <c r="E515"/>
  <c r="E511"/>
  <c r="E507"/>
  <c r="E503"/>
  <c r="E499"/>
  <c r="E495"/>
  <c r="E152"/>
  <c r="E298"/>
  <c r="E346"/>
  <c r="E490"/>
  <c r="E292"/>
  <c r="E243"/>
  <c r="E76"/>
  <c r="E179"/>
  <c r="E21"/>
  <c r="E596"/>
  <c r="E594"/>
  <c r="E592"/>
  <c r="E590"/>
  <c r="E588"/>
  <c r="E586"/>
  <c r="E584"/>
  <c r="E582"/>
  <c r="E580"/>
  <c r="E578"/>
  <c r="E576"/>
  <c r="E574"/>
  <c r="E572"/>
  <c r="E570"/>
  <c r="E568"/>
  <c r="E566"/>
  <c r="E564"/>
  <c r="E562"/>
  <c r="E560"/>
  <c r="E558"/>
  <c r="E556"/>
  <c r="E554"/>
  <c r="E552"/>
  <c r="E550"/>
  <c r="E548"/>
  <c r="E546"/>
  <c r="E544"/>
  <c r="E542"/>
  <c r="E540"/>
  <c r="E538"/>
  <c r="E536"/>
  <c r="E534"/>
  <c r="E532"/>
  <c r="E530"/>
  <c r="E528"/>
  <c r="E526"/>
  <c r="E524"/>
  <c r="E522"/>
  <c r="E520"/>
  <c r="E518"/>
  <c r="E516"/>
  <c r="E514"/>
  <c r="E512"/>
  <c r="E510"/>
  <c r="E508"/>
  <c r="E506"/>
  <c r="E504"/>
  <c r="E502"/>
  <c r="E500"/>
  <c r="E498"/>
  <c r="E496"/>
  <c r="E247"/>
  <c r="E403"/>
  <c r="E308"/>
  <c r="E271"/>
  <c r="E421"/>
  <c r="E224"/>
  <c r="E457"/>
  <c r="E431"/>
  <c r="E434"/>
  <c r="E266"/>
  <c r="E366"/>
  <c r="E319"/>
  <c r="AL750"/>
  <c r="AN748"/>
  <c r="AO748" s="1"/>
  <c r="AL746"/>
  <c r="AN744"/>
  <c r="AO744" s="1"/>
  <c r="AL742"/>
  <c r="AN740"/>
  <c r="AO740" s="1"/>
  <c r="AL738"/>
  <c r="AN736"/>
  <c r="AO736" s="1"/>
  <c r="AL734"/>
  <c r="AN732"/>
  <c r="AO732" s="1"/>
  <c r="AL730"/>
  <c r="AN728"/>
  <c r="AO728" s="1"/>
  <c r="AL726"/>
  <c r="AN724"/>
  <c r="AO724" s="1"/>
  <c r="AL722"/>
  <c r="AN720"/>
  <c r="AO720" s="1"/>
  <c r="E718"/>
  <c r="AN716"/>
  <c r="AO716" s="1"/>
  <c r="E714"/>
  <c r="AN712"/>
  <c r="AO712" s="1"/>
  <c r="E710"/>
  <c r="AN708"/>
  <c r="AO708" s="1"/>
  <c r="E706"/>
  <c r="AN704"/>
  <c r="AO704" s="1"/>
  <c r="E702"/>
  <c r="AN700"/>
  <c r="AO700" s="1"/>
  <c r="E698"/>
  <c r="AN696"/>
  <c r="AO696" s="1"/>
  <c r="E694"/>
  <c r="AN692"/>
  <c r="AO692" s="1"/>
  <c r="E690"/>
  <c r="AN688"/>
  <c r="AO688" s="1"/>
  <c r="E686"/>
  <c r="AN684"/>
  <c r="AO684" s="1"/>
  <c r="E682"/>
  <c r="AN680"/>
  <c r="AO680" s="1"/>
  <c r="E678"/>
  <c r="AN676"/>
  <c r="AO676" s="1"/>
  <c r="E674"/>
  <c r="AN672"/>
  <c r="AO672" s="1"/>
  <c r="E670"/>
  <c r="AN668"/>
  <c r="AO668" s="1"/>
  <c r="E666"/>
  <c r="AN664"/>
  <c r="AO664" s="1"/>
  <c r="AR662"/>
  <c r="AR660"/>
  <c r="AR658"/>
  <c r="AR656"/>
  <c r="AR654"/>
  <c r="AR652"/>
  <c r="AR650"/>
  <c r="AR648"/>
  <c r="AR646"/>
  <c r="AR644"/>
  <c r="AR642"/>
  <c r="AR640"/>
  <c r="AR638"/>
  <c r="AR636"/>
  <c r="AR634"/>
  <c r="AR632"/>
  <c r="AR630"/>
  <c r="AR628"/>
  <c r="AR626"/>
  <c r="AR624"/>
  <c r="AR622"/>
  <c r="AR620"/>
  <c r="AR618"/>
  <c r="AR616"/>
  <c r="AR614"/>
  <c r="AR612"/>
  <c r="E610"/>
  <c r="AR608"/>
  <c r="E606"/>
  <c r="E604"/>
  <c r="AQ602"/>
  <c r="AL600"/>
  <c r="E598"/>
  <c r="B294"/>
  <c r="B305"/>
  <c r="B122"/>
  <c r="B336"/>
  <c r="B357"/>
  <c r="B208"/>
  <c r="B116"/>
  <c r="B240"/>
  <c r="B491"/>
  <c r="B474"/>
  <c r="B132"/>
  <c r="B384"/>
  <c r="AK25"/>
  <c r="AK233"/>
  <c r="AK340"/>
  <c r="AK213"/>
  <c r="AK204"/>
  <c r="AK297"/>
  <c r="AK446"/>
  <c r="AK323"/>
  <c r="AK221"/>
  <c r="AJ595"/>
  <c r="AJ591"/>
  <c r="AJ587"/>
  <c r="AJ583"/>
  <c r="AJ579"/>
  <c r="AJ575"/>
  <c r="AJ571"/>
  <c r="AJ567"/>
  <c r="AJ563"/>
  <c r="AJ559"/>
  <c r="AJ555"/>
  <c r="AJ551"/>
  <c r="AJ547"/>
  <c r="AJ543"/>
  <c r="AJ539"/>
  <c r="AJ535"/>
  <c r="AJ531"/>
  <c r="AJ527"/>
  <c r="AJ523"/>
  <c r="AJ519"/>
  <c r="AJ515"/>
  <c r="AJ511"/>
  <c r="AJ507"/>
  <c r="AJ503"/>
  <c r="AJ499"/>
  <c r="AJ495"/>
  <c r="AJ152"/>
  <c r="AJ298"/>
  <c r="AJ346"/>
  <c r="AJ490"/>
  <c r="AJ292"/>
  <c r="AJ243"/>
  <c r="AJ76"/>
  <c r="AJ179"/>
  <c r="AJ21"/>
  <c r="AK481"/>
  <c r="AK88"/>
  <c r="AK399"/>
  <c r="AK162"/>
  <c r="AK199"/>
  <c r="K431"/>
  <c r="K319"/>
  <c r="K149"/>
  <c r="K308"/>
  <c r="E597"/>
  <c r="E593"/>
  <c r="E589"/>
  <c r="E585"/>
  <c r="E581"/>
  <c r="E577"/>
  <c r="E573"/>
  <c r="E569"/>
  <c r="E565"/>
  <c r="E561"/>
  <c r="E557"/>
  <c r="E553"/>
  <c r="E549"/>
  <c r="E545"/>
  <c r="E541"/>
  <c r="E537"/>
  <c r="E533"/>
  <c r="E529"/>
  <c r="E525"/>
  <c r="E521"/>
  <c r="E517"/>
  <c r="E513"/>
  <c r="E509"/>
  <c r="E505"/>
  <c r="E501"/>
  <c r="E497"/>
  <c r="E246"/>
  <c r="E428"/>
  <c r="E201"/>
  <c r="E64"/>
  <c r="E430"/>
  <c r="E361"/>
  <c r="E160"/>
  <c r="K64"/>
  <c r="K430"/>
  <c r="K160"/>
  <c r="K179"/>
  <c r="K243"/>
  <c r="K152"/>
  <c r="K428"/>
  <c r="K298"/>
  <c r="K490"/>
  <c r="K162"/>
  <c r="K346"/>
  <c r="E749"/>
  <c r="E747"/>
  <c r="E745"/>
  <c r="E743"/>
  <c r="E741"/>
  <c r="E739"/>
  <c r="E737"/>
  <c r="E735"/>
  <c r="E733"/>
  <c r="E731"/>
  <c r="E729"/>
  <c r="E727"/>
  <c r="E725"/>
  <c r="E723"/>
  <c r="E721"/>
  <c r="E719"/>
  <c r="E717"/>
  <c r="E715"/>
  <c r="E713"/>
  <c r="E711"/>
  <c r="E709"/>
  <c r="E707"/>
  <c r="E705"/>
  <c r="E703"/>
  <c r="E701"/>
  <c r="E699"/>
  <c r="E697"/>
  <c r="E695"/>
  <c r="E693"/>
  <c r="E691"/>
  <c r="E689"/>
  <c r="E687"/>
  <c r="E685"/>
  <c r="E683"/>
  <c r="E681"/>
  <c r="E679"/>
  <c r="E677"/>
  <c r="E675"/>
  <c r="E673"/>
  <c r="E671"/>
  <c r="E669"/>
  <c r="E667"/>
  <c r="E665"/>
  <c r="E663"/>
  <c r="AQ661"/>
  <c r="AQ659"/>
  <c r="AQ657"/>
  <c r="AQ655"/>
  <c r="AQ653"/>
  <c r="AQ651"/>
  <c r="AQ649"/>
  <c r="AQ647"/>
  <c r="AQ645"/>
  <c r="AQ643"/>
  <c r="AQ641"/>
  <c r="AQ639"/>
  <c r="AQ637"/>
  <c r="AQ635"/>
  <c r="AQ633"/>
  <c r="AQ631"/>
  <c r="AQ629"/>
  <c r="AQ627"/>
  <c r="AQ625"/>
  <c r="AQ623"/>
  <c r="AQ621"/>
  <c r="AQ619"/>
  <c r="AQ617"/>
  <c r="AQ615"/>
  <c r="AQ613"/>
  <c r="AQ611"/>
  <c r="AQ609"/>
  <c r="AQ607"/>
  <c r="AQ605"/>
  <c r="AQ603"/>
  <c r="AQ601"/>
  <c r="AQ599"/>
  <c r="E481"/>
  <c r="AJ481"/>
  <c r="E88"/>
  <c r="AJ88"/>
  <c r="E399"/>
  <c r="AJ399"/>
  <c r="E162"/>
  <c r="AJ162"/>
  <c r="E199"/>
  <c r="AJ199"/>
  <c r="AK20"/>
  <c r="AK318"/>
  <c r="AK172"/>
  <c r="AK276"/>
  <c r="AK121"/>
  <c r="AK104"/>
  <c r="E661"/>
  <c r="E659"/>
  <c r="E657"/>
  <c r="E655"/>
  <c r="E653"/>
  <c r="E651"/>
  <c r="E649"/>
  <c r="E647"/>
  <c r="E645"/>
  <c r="E643"/>
  <c r="E641"/>
  <c r="E639"/>
  <c r="E637"/>
  <c r="E635"/>
  <c r="E633"/>
  <c r="E631"/>
  <c r="E629"/>
  <c r="E627"/>
  <c r="E625"/>
  <c r="E623"/>
  <c r="E621"/>
  <c r="E619"/>
  <c r="E617"/>
  <c r="E615"/>
  <c r="E613"/>
  <c r="E611"/>
  <c r="E609"/>
  <c r="E607"/>
  <c r="E605"/>
  <c r="E603"/>
  <c r="E601"/>
  <c r="E599"/>
  <c r="E750"/>
  <c r="E748"/>
  <c r="E746"/>
  <c r="E744"/>
  <c r="E742"/>
  <c r="E740"/>
  <c r="E738"/>
  <c r="E736"/>
  <c r="E734"/>
  <c r="E732"/>
  <c r="E730"/>
  <c r="E728"/>
  <c r="E726"/>
  <c r="E724"/>
  <c r="E722"/>
  <c r="E720"/>
  <c r="E716"/>
  <c r="E712"/>
  <c r="E708"/>
  <c r="E704"/>
  <c r="E700"/>
  <c r="E696"/>
  <c r="E692"/>
  <c r="E688"/>
  <c r="E684"/>
  <c r="E680"/>
  <c r="E676"/>
  <c r="E672"/>
  <c r="E668"/>
  <c r="E664"/>
  <c r="E662"/>
  <c r="E660"/>
  <c r="E658"/>
  <c r="E656"/>
  <c r="E654"/>
  <c r="E652"/>
  <c r="E650"/>
  <c r="E648"/>
  <c r="E646"/>
  <c r="E644"/>
  <c r="E642"/>
  <c r="E640"/>
  <c r="E638"/>
  <c r="E636"/>
  <c r="E634"/>
  <c r="E632"/>
  <c r="E630"/>
  <c r="E628"/>
  <c r="E626"/>
  <c r="E624"/>
  <c r="E622"/>
  <c r="E620"/>
  <c r="E618"/>
  <c r="E616"/>
  <c r="E614"/>
  <c r="E612"/>
  <c r="E608"/>
  <c r="E602"/>
  <c r="E600"/>
  <c r="AK398"/>
  <c r="AK369"/>
  <c r="AK400"/>
  <c r="AK374"/>
  <c r="AK227"/>
  <c r="AK255"/>
  <c r="AK268"/>
  <c r="AK62"/>
  <c r="AK33"/>
  <c r="K399"/>
  <c r="AN749"/>
  <c r="AO749" s="1"/>
  <c r="AM749"/>
  <c r="AN747"/>
  <c r="AO747" s="1"/>
  <c r="AM747"/>
  <c r="AN745"/>
  <c r="AO745" s="1"/>
  <c r="AM745"/>
  <c r="AN743"/>
  <c r="AO743" s="1"/>
  <c r="AM743"/>
  <c r="AN741"/>
  <c r="AO741" s="1"/>
  <c r="AM741"/>
  <c r="AN739"/>
  <c r="AO739" s="1"/>
  <c r="AM739"/>
  <c r="AN737"/>
  <c r="AO737" s="1"/>
  <c r="AM737"/>
  <c r="AN735"/>
  <c r="AO735" s="1"/>
  <c r="AM735"/>
  <c r="AN733"/>
  <c r="AO733" s="1"/>
  <c r="AM733"/>
  <c r="AN731"/>
  <c r="AO731" s="1"/>
  <c r="AM731"/>
  <c r="AN729"/>
  <c r="AO729" s="1"/>
  <c r="AM729"/>
  <c r="AN727"/>
  <c r="AO727" s="1"/>
  <c r="AM727"/>
  <c r="AN725"/>
  <c r="AO725" s="1"/>
  <c r="AM725"/>
  <c r="AN723"/>
  <c r="AO723" s="1"/>
  <c r="AM723"/>
  <c r="AN721"/>
  <c r="AO721" s="1"/>
  <c r="AM721"/>
  <c r="AN719"/>
  <c r="AO719" s="1"/>
  <c r="AM719"/>
  <c r="AN717"/>
  <c r="AO717" s="1"/>
  <c r="AM717"/>
  <c r="AN715"/>
  <c r="AO715" s="1"/>
  <c r="AM715"/>
  <c r="AN713"/>
  <c r="AO713" s="1"/>
  <c r="AM713"/>
  <c r="AN711"/>
  <c r="AO711" s="1"/>
  <c r="AM711"/>
  <c r="AN709"/>
  <c r="AO709" s="1"/>
  <c r="AM709"/>
  <c r="AN707"/>
  <c r="AO707" s="1"/>
  <c r="AM707"/>
  <c r="AN705"/>
  <c r="AO705" s="1"/>
  <c r="AM705"/>
  <c r="AN703"/>
  <c r="AO703" s="1"/>
  <c r="AM703"/>
  <c r="AN701"/>
  <c r="AO701" s="1"/>
  <c r="AM701"/>
  <c r="AN699"/>
  <c r="AO699" s="1"/>
  <c r="AM699"/>
  <c r="AN697"/>
  <c r="AO697" s="1"/>
  <c r="AM697"/>
  <c r="AN695"/>
  <c r="AO695" s="1"/>
  <c r="AM695"/>
  <c r="AN693"/>
  <c r="AO693" s="1"/>
  <c r="AM693"/>
  <c r="AN691"/>
  <c r="AO691" s="1"/>
  <c r="AM691"/>
  <c r="AN689"/>
  <c r="AO689" s="1"/>
  <c r="AM689"/>
  <c r="AN687"/>
  <c r="AO687" s="1"/>
  <c r="AM687"/>
  <c r="AN685"/>
  <c r="AO685" s="1"/>
  <c r="AM685"/>
  <c r="AN683"/>
  <c r="AO683" s="1"/>
  <c r="AM683"/>
  <c r="AN681"/>
  <c r="AO681" s="1"/>
  <c r="AM681"/>
  <c r="AN679"/>
  <c r="AO679" s="1"/>
  <c r="AM679"/>
  <c r="AN677"/>
  <c r="AO677" s="1"/>
  <c r="AM677"/>
  <c r="AN675"/>
  <c r="AO675" s="1"/>
  <c r="AM675"/>
  <c r="AN673"/>
  <c r="AO673" s="1"/>
  <c r="AM673"/>
  <c r="AN671"/>
  <c r="AO671" s="1"/>
  <c r="AM671"/>
  <c r="AN669"/>
  <c r="AO669" s="1"/>
  <c r="AM669"/>
  <c r="AN667"/>
  <c r="AO667" s="1"/>
  <c r="AM667"/>
  <c r="AN665"/>
  <c r="AO665" s="1"/>
  <c r="AM665"/>
  <c r="AN663"/>
  <c r="AO663" s="1"/>
  <c r="AM663"/>
  <c r="AJ746"/>
  <c r="AJ744"/>
  <c r="AJ742"/>
  <c r="AJ740"/>
  <c r="AJ738"/>
  <c r="AJ736"/>
  <c r="AL748"/>
  <c r="AL744"/>
  <c r="AL740"/>
  <c r="AL736"/>
  <c r="AL732"/>
  <c r="AL728"/>
  <c r="AL724"/>
  <c r="AL720"/>
  <c r="AL717"/>
  <c r="AL713"/>
  <c r="AL709"/>
  <c r="AL705"/>
  <c r="AL701"/>
  <c r="AL697"/>
  <c r="AL693"/>
  <c r="AL689"/>
  <c r="AL685"/>
  <c r="AL681"/>
  <c r="AL677"/>
  <c r="AL673"/>
  <c r="AL669"/>
  <c r="AL665"/>
  <c r="AL608"/>
  <c r="AM748"/>
  <c r="AM744"/>
  <c r="AM740"/>
  <c r="AM736"/>
  <c r="AM732"/>
  <c r="AM728"/>
  <c r="AM724"/>
  <c r="AM720"/>
  <c r="AM716"/>
  <c r="AM712"/>
  <c r="AM708"/>
  <c r="AM704"/>
  <c r="AM700"/>
  <c r="AM696"/>
  <c r="AM692"/>
  <c r="AM688"/>
  <c r="AM684"/>
  <c r="AM680"/>
  <c r="AM676"/>
  <c r="AM672"/>
  <c r="AM668"/>
  <c r="AM664"/>
  <c r="AN602"/>
  <c r="AO602" s="1"/>
  <c r="AP749"/>
  <c r="AP745"/>
  <c r="AP741"/>
  <c r="AP737"/>
  <c r="AP733"/>
  <c r="AP729"/>
  <c r="AP725"/>
  <c r="AP721"/>
  <c r="AP717"/>
  <c r="AP713"/>
  <c r="AP709"/>
  <c r="AP705"/>
  <c r="AP701"/>
  <c r="AP697"/>
  <c r="AP693"/>
  <c r="AP689"/>
  <c r="AP685"/>
  <c r="AP681"/>
  <c r="AP677"/>
  <c r="AP673"/>
  <c r="AP669"/>
  <c r="AP665"/>
  <c r="AQ749"/>
  <c r="AQ745"/>
  <c r="AQ741"/>
  <c r="AQ737"/>
  <c r="AQ733"/>
  <c r="AQ729"/>
  <c r="AQ725"/>
  <c r="AQ721"/>
  <c r="AQ717"/>
  <c r="AQ713"/>
  <c r="AQ709"/>
  <c r="AQ705"/>
  <c r="AQ701"/>
  <c r="AQ697"/>
  <c r="AQ693"/>
  <c r="AQ689"/>
  <c r="AQ685"/>
  <c r="AQ681"/>
  <c r="AQ677"/>
  <c r="AQ673"/>
  <c r="AQ669"/>
  <c r="AQ665"/>
  <c r="AR749"/>
  <c r="AR745"/>
  <c r="AR741"/>
  <c r="AR737"/>
  <c r="AR733"/>
  <c r="AR729"/>
  <c r="AR725"/>
  <c r="AR721"/>
  <c r="AR717"/>
  <c r="AR713"/>
  <c r="AR709"/>
  <c r="AR705"/>
  <c r="AR701"/>
  <c r="AR697"/>
  <c r="AR693"/>
  <c r="AR689"/>
  <c r="AR685"/>
  <c r="AR681"/>
  <c r="AR677"/>
  <c r="AR673"/>
  <c r="AR669"/>
  <c r="AR665"/>
  <c r="AJ750"/>
  <c r="AR750"/>
  <c r="AQ750"/>
  <c r="AP750"/>
  <c r="AJ748"/>
  <c r="AR748"/>
  <c r="AQ748"/>
  <c r="AP748"/>
  <c r="AR746"/>
  <c r="AQ746"/>
  <c r="AP746"/>
  <c r="AR744"/>
  <c r="AQ744"/>
  <c r="AP744"/>
  <c r="AR742"/>
  <c r="AQ742"/>
  <c r="AP742"/>
  <c r="AR740"/>
  <c r="AQ740"/>
  <c r="AP740"/>
  <c r="AR738"/>
  <c r="AQ738"/>
  <c r="AP738"/>
  <c r="AR736"/>
  <c r="AQ736"/>
  <c r="AP736"/>
  <c r="AR734"/>
  <c r="AQ734"/>
  <c r="AP734"/>
  <c r="AR732"/>
  <c r="AQ732"/>
  <c r="AP732"/>
  <c r="AR730"/>
  <c r="AQ730"/>
  <c r="AP730"/>
  <c r="AR728"/>
  <c r="AQ728"/>
  <c r="AP728"/>
  <c r="AR726"/>
  <c r="AQ726"/>
  <c r="AP726"/>
  <c r="AR724"/>
  <c r="AQ724"/>
  <c r="AP724"/>
  <c r="AR722"/>
  <c r="AQ722"/>
  <c r="AP722"/>
  <c r="AR720"/>
  <c r="AQ720"/>
  <c r="AP720"/>
  <c r="AR718"/>
  <c r="AQ718"/>
  <c r="AP718"/>
  <c r="AL718"/>
  <c r="AR716"/>
  <c r="AQ716"/>
  <c r="AP716"/>
  <c r="AL716"/>
  <c r="AR714"/>
  <c r="AQ714"/>
  <c r="AP714"/>
  <c r="AL714"/>
  <c r="AR712"/>
  <c r="AQ712"/>
  <c r="AP712"/>
  <c r="AL712"/>
  <c r="AR710"/>
  <c r="AQ710"/>
  <c r="AP710"/>
  <c r="AL710"/>
  <c r="AR708"/>
  <c r="AQ708"/>
  <c r="AP708"/>
  <c r="AL708"/>
  <c r="AR706"/>
  <c r="AQ706"/>
  <c r="AP706"/>
  <c r="AL706"/>
  <c r="AR704"/>
  <c r="AQ704"/>
  <c r="AP704"/>
  <c r="AL704"/>
  <c r="AR702"/>
  <c r="AQ702"/>
  <c r="AP702"/>
  <c r="AL702"/>
  <c r="AR700"/>
  <c r="AQ700"/>
  <c r="AP700"/>
  <c r="AL700"/>
  <c r="AR698"/>
  <c r="AQ698"/>
  <c r="AP698"/>
  <c r="AL698"/>
  <c r="AR696"/>
  <c r="AQ696"/>
  <c r="AP696"/>
  <c r="AL696"/>
  <c r="AR694"/>
  <c r="AQ694"/>
  <c r="AP694"/>
  <c r="AL694"/>
  <c r="AR692"/>
  <c r="AQ692"/>
  <c r="AP692"/>
  <c r="AL692"/>
  <c r="AR690"/>
  <c r="AQ690"/>
  <c r="AP690"/>
  <c r="AL690"/>
  <c r="AR688"/>
  <c r="AQ688"/>
  <c r="AP688"/>
  <c r="AL688"/>
  <c r="AR686"/>
  <c r="AQ686"/>
  <c r="AP686"/>
  <c r="AL686"/>
  <c r="AR684"/>
  <c r="AQ684"/>
  <c r="AP684"/>
  <c r="AL684"/>
  <c r="AR682"/>
  <c r="AQ682"/>
  <c r="AP682"/>
  <c r="AL682"/>
  <c r="AR680"/>
  <c r="AQ680"/>
  <c r="AP680"/>
  <c r="AL680"/>
  <c r="AR678"/>
  <c r="AQ678"/>
  <c r="AP678"/>
  <c r="AL678"/>
  <c r="AR676"/>
  <c r="AQ676"/>
  <c r="AP676"/>
  <c r="AL676"/>
  <c r="AR674"/>
  <c r="AQ674"/>
  <c r="AP674"/>
  <c r="AL674"/>
  <c r="AR672"/>
  <c r="AQ672"/>
  <c r="AP672"/>
  <c r="AL672"/>
  <c r="AR670"/>
  <c r="AQ670"/>
  <c r="AP670"/>
  <c r="AL670"/>
  <c r="AR668"/>
  <c r="AQ668"/>
  <c r="AP668"/>
  <c r="AL668"/>
  <c r="AR666"/>
  <c r="AQ666"/>
  <c r="AP666"/>
  <c r="AL666"/>
  <c r="AR664"/>
  <c r="AQ664"/>
  <c r="AP664"/>
  <c r="AL664"/>
  <c r="AR610"/>
  <c r="AL610"/>
  <c r="AR606"/>
  <c r="AL606"/>
  <c r="AR604"/>
  <c r="AQ604"/>
  <c r="AN604"/>
  <c r="AO604" s="1"/>
  <c r="AR602"/>
  <c r="AL602"/>
  <c r="AR600"/>
  <c r="AQ600"/>
  <c r="AN600"/>
  <c r="AO600" s="1"/>
  <c r="AR598"/>
  <c r="AL598"/>
  <c r="AL749"/>
  <c r="AL747"/>
  <c r="AL745"/>
  <c r="AL743"/>
  <c r="AL741"/>
  <c r="AL739"/>
  <c r="AL737"/>
  <c r="AL735"/>
  <c r="AL733"/>
  <c r="AL731"/>
  <c r="AL729"/>
  <c r="AL727"/>
  <c r="AL725"/>
  <c r="AL723"/>
  <c r="AL721"/>
  <c r="AL719"/>
  <c r="AL715"/>
  <c r="AL711"/>
  <c r="AL707"/>
  <c r="AL703"/>
  <c r="AL699"/>
  <c r="AL695"/>
  <c r="AL691"/>
  <c r="AL687"/>
  <c r="AL683"/>
  <c r="AL679"/>
  <c r="AL675"/>
  <c r="AL671"/>
  <c r="AL667"/>
  <c r="AL663"/>
  <c r="AL604"/>
  <c r="AM750"/>
  <c r="AM746"/>
  <c r="AM742"/>
  <c r="AM738"/>
  <c r="AM734"/>
  <c r="AM730"/>
  <c r="AM726"/>
  <c r="AM722"/>
  <c r="AM718"/>
  <c r="AM714"/>
  <c r="AM710"/>
  <c r="AM706"/>
  <c r="AM702"/>
  <c r="AM698"/>
  <c r="AM694"/>
  <c r="AM690"/>
  <c r="AM686"/>
  <c r="AM682"/>
  <c r="AM678"/>
  <c r="AM674"/>
  <c r="AM670"/>
  <c r="AM666"/>
  <c r="AN750"/>
  <c r="AO750" s="1"/>
  <c r="AN746"/>
  <c r="AO746" s="1"/>
  <c r="AN742"/>
  <c r="AO742" s="1"/>
  <c r="AN738"/>
  <c r="AO738" s="1"/>
  <c r="AN734"/>
  <c r="AO734" s="1"/>
  <c r="AN730"/>
  <c r="AO730" s="1"/>
  <c r="AN726"/>
  <c r="AO726" s="1"/>
  <c r="AN722"/>
  <c r="AO722" s="1"/>
  <c r="AN718"/>
  <c r="AO718" s="1"/>
  <c r="AN714"/>
  <c r="AO714" s="1"/>
  <c r="AN710"/>
  <c r="AO710" s="1"/>
  <c r="AN706"/>
  <c r="AO706" s="1"/>
  <c r="AN702"/>
  <c r="AO702" s="1"/>
  <c r="AN698"/>
  <c r="AO698" s="1"/>
  <c r="AN694"/>
  <c r="AO694" s="1"/>
  <c r="AN690"/>
  <c r="AO690" s="1"/>
  <c r="AN686"/>
  <c r="AO686" s="1"/>
  <c r="AN682"/>
  <c r="AO682" s="1"/>
  <c r="AN678"/>
  <c r="AO678" s="1"/>
  <c r="AN674"/>
  <c r="AO674" s="1"/>
  <c r="AN670"/>
  <c r="AO670" s="1"/>
  <c r="AN666"/>
  <c r="AO666" s="1"/>
  <c r="AN606"/>
  <c r="AO606" s="1"/>
  <c r="AN598"/>
  <c r="AO598" s="1"/>
  <c r="AP747"/>
  <c r="AP743"/>
  <c r="AP739"/>
  <c r="AP735"/>
  <c r="AP731"/>
  <c r="AP727"/>
  <c r="AP723"/>
  <c r="AP719"/>
  <c r="AP715"/>
  <c r="AP711"/>
  <c r="AP707"/>
  <c r="AP703"/>
  <c r="AP699"/>
  <c r="AP695"/>
  <c r="AP691"/>
  <c r="AP687"/>
  <c r="AP683"/>
  <c r="AP679"/>
  <c r="AP675"/>
  <c r="AP671"/>
  <c r="AP667"/>
  <c r="AP663"/>
  <c r="AQ747"/>
  <c r="AQ743"/>
  <c r="AQ739"/>
  <c r="AQ735"/>
  <c r="AQ731"/>
  <c r="AQ727"/>
  <c r="AQ723"/>
  <c r="AQ719"/>
  <c r="AQ715"/>
  <c r="AQ711"/>
  <c r="AQ707"/>
  <c r="AQ703"/>
  <c r="AQ699"/>
  <c r="AQ695"/>
  <c r="AQ691"/>
  <c r="AQ687"/>
  <c r="AQ683"/>
  <c r="AQ679"/>
  <c r="AQ675"/>
  <c r="AQ671"/>
  <c r="AQ667"/>
  <c r="AQ663"/>
  <c r="AQ598"/>
  <c r="AR747"/>
  <c r="AR743"/>
  <c r="AR739"/>
  <c r="AR735"/>
  <c r="AR731"/>
  <c r="AR727"/>
  <c r="AR723"/>
  <c r="AR719"/>
  <c r="AR715"/>
  <c r="AR711"/>
  <c r="AR707"/>
  <c r="AR703"/>
  <c r="AR699"/>
  <c r="AR695"/>
  <c r="AR691"/>
  <c r="AR687"/>
  <c r="AR683"/>
  <c r="AR679"/>
  <c r="AR675"/>
  <c r="AR671"/>
  <c r="AR667"/>
  <c r="AR663"/>
  <c r="AL662"/>
  <c r="AL660"/>
  <c r="AL658"/>
  <c r="AL656"/>
  <c r="AL654"/>
  <c r="AL652"/>
  <c r="AL650"/>
  <c r="AL648"/>
  <c r="AL646"/>
  <c r="AL644"/>
  <c r="AL642"/>
  <c r="AL640"/>
  <c r="AL638"/>
  <c r="AL636"/>
  <c r="AL634"/>
  <c r="AL632"/>
  <c r="AL630"/>
  <c r="AL628"/>
  <c r="AL626"/>
  <c r="AL624"/>
  <c r="AL622"/>
  <c r="AL620"/>
  <c r="AL618"/>
  <c r="AL616"/>
  <c r="AL614"/>
  <c r="AL612"/>
  <c r="AM661"/>
  <c r="AM659"/>
  <c r="AM657"/>
  <c r="AM655"/>
  <c r="AM653"/>
  <c r="AM651"/>
  <c r="AM649"/>
  <c r="AM647"/>
  <c r="AM645"/>
  <c r="AM643"/>
  <c r="AM641"/>
  <c r="AM639"/>
  <c r="AM637"/>
  <c r="AM635"/>
  <c r="AM633"/>
  <c r="AM631"/>
  <c r="AM629"/>
  <c r="AM627"/>
  <c r="AM625"/>
  <c r="AM623"/>
  <c r="AM621"/>
  <c r="AM619"/>
  <c r="AM617"/>
  <c r="AM615"/>
  <c r="AM613"/>
  <c r="AM611"/>
  <c r="AM609"/>
  <c r="AM607"/>
  <c r="AM605"/>
  <c r="AM603"/>
  <c r="AM601"/>
  <c r="AM599"/>
  <c r="AN662"/>
  <c r="AO662" s="1"/>
  <c r="AN660"/>
  <c r="AO660" s="1"/>
  <c r="AN658"/>
  <c r="AO658" s="1"/>
  <c r="AN656"/>
  <c r="AO656" s="1"/>
  <c r="AN654"/>
  <c r="AO654" s="1"/>
  <c r="AN652"/>
  <c r="AO652" s="1"/>
  <c r="AN650"/>
  <c r="AO650" s="1"/>
  <c r="AN648"/>
  <c r="AO648" s="1"/>
  <c r="AN646"/>
  <c r="AO646" s="1"/>
  <c r="AN644"/>
  <c r="AO644" s="1"/>
  <c r="AN642"/>
  <c r="AO642" s="1"/>
  <c r="AN640"/>
  <c r="AO640" s="1"/>
  <c r="AN638"/>
  <c r="AO638" s="1"/>
  <c r="AN636"/>
  <c r="AO636" s="1"/>
  <c r="AN634"/>
  <c r="AO634" s="1"/>
  <c r="AN632"/>
  <c r="AO632" s="1"/>
  <c r="AN630"/>
  <c r="AO630" s="1"/>
  <c r="AN628"/>
  <c r="AO628" s="1"/>
  <c r="AN626"/>
  <c r="AO626" s="1"/>
  <c r="AN624"/>
  <c r="AO624" s="1"/>
  <c r="AN622"/>
  <c r="AO622" s="1"/>
  <c r="AN620"/>
  <c r="AO620" s="1"/>
  <c r="AN618"/>
  <c r="AO618" s="1"/>
  <c r="AN616"/>
  <c r="AO616" s="1"/>
  <c r="AN614"/>
  <c r="AO614" s="1"/>
  <c r="AN612"/>
  <c r="AO612" s="1"/>
  <c r="AN610"/>
  <c r="AO610" s="1"/>
  <c r="AN608"/>
  <c r="AO608" s="1"/>
  <c r="AP661"/>
  <c r="AP659"/>
  <c r="AP657"/>
  <c r="AP655"/>
  <c r="AP653"/>
  <c r="AP651"/>
  <c r="AP649"/>
  <c r="AP647"/>
  <c r="AP645"/>
  <c r="AP643"/>
  <c r="AP641"/>
  <c r="AP639"/>
  <c r="AP637"/>
  <c r="AP635"/>
  <c r="AP633"/>
  <c r="AP631"/>
  <c r="AP629"/>
  <c r="AP627"/>
  <c r="AP625"/>
  <c r="AP623"/>
  <c r="AP621"/>
  <c r="AP619"/>
  <c r="AP617"/>
  <c r="AP615"/>
  <c r="AP613"/>
  <c r="AP611"/>
  <c r="AP609"/>
  <c r="AP607"/>
  <c r="AP605"/>
  <c r="AP603"/>
  <c r="AP601"/>
  <c r="AP599"/>
  <c r="AQ662"/>
  <c r="AQ660"/>
  <c r="AQ658"/>
  <c r="AQ656"/>
  <c r="AQ654"/>
  <c r="AQ652"/>
  <c r="AQ650"/>
  <c r="AQ648"/>
  <c r="AQ646"/>
  <c r="AQ644"/>
  <c r="AQ642"/>
  <c r="AQ640"/>
  <c r="AQ638"/>
  <c r="AQ636"/>
  <c r="AQ634"/>
  <c r="AQ632"/>
  <c r="AQ630"/>
  <c r="AQ628"/>
  <c r="AQ626"/>
  <c r="AQ624"/>
  <c r="AQ622"/>
  <c r="AQ620"/>
  <c r="AQ618"/>
  <c r="AQ616"/>
  <c r="AQ614"/>
  <c r="AQ612"/>
  <c r="AQ610"/>
  <c r="AQ608"/>
  <c r="AQ606"/>
  <c r="AR661"/>
  <c r="AR659"/>
  <c r="AR657"/>
  <c r="AR655"/>
  <c r="AR653"/>
  <c r="AR651"/>
  <c r="AR649"/>
  <c r="AR647"/>
  <c r="AR645"/>
  <c r="AR643"/>
  <c r="AR641"/>
  <c r="AR639"/>
  <c r="AR637"/>
  <c r="AR635"/>
  <c r="AR633"/>
  <c r="AR631"/>
  <c r="AR629"/>
  <c r="AR627"/>
  <c r="AR625"/>
  <c r="AR623"/>
  <c r="AR621"/>
  <c r="AR619"/>
  <c r="AR617"/>
  <c r="AR615"/>
  <c r="AR613"/>
  <c r="AR611"/>
  <c r="AR609"/>
  <c r="AR607"/>
  <c r="AR605"/>
  <c r="AR603"/>
  <c r="AR601"/>
  <c r="AR599"/>
  <c r="AJ661"/>
  <c r="AJ659"/>
  <c r="AJ657"/>
  <c r="AJ655"/>
  <c r="AJ653"/>
  <c r="AJ651"/>
  <c r="AJ649"/>
  <c r="AJ647"/>
  <c r="AL661"/>
  <c r="AL659"/>
  <c r="AL657"/>
  <c r="AL655"/>
  <c r="AL653"/>
  <c r="AL651"/>
  <c r="AL649"/>
  <c r="AL647"/>
  <c r="AL645"/>
  <c r="AL643"/>
  <c r="AL641"/>
  <c r="AL639"/>
  <c r="AL637"/>
  <c r="AL635"/>
  <c r="AL633"/>
  <c r="AL631"/>
  <c r="AL629"/>
  <c r="AL627"/>
  <c r="AL625"/>
  <c r="AL623"/>
  <c r="AL621"/>
  <c r="AL619"/>
  <c r="AL617"/>
  <c r="AL615"/>
  <c r="AL613"/>
  <c r="AL611"/>
  <c r="AL609"/>
  <c r="AL607"/>
  <c r="AL605"/>
  <c r="AL603"/>
  <c r="AL601"/>
  <c r="AL599"/>
  <c r="AM662"/>
  <c r="AM660"/>
  <c r="AM658"/>
  <c r="AM656"/>
  <c r="AM654"/>
  <c r="AM652"/>
  <c r="AM650"/>
  <c r="AM648"/>
  <c r="AM646"/>
  <c r="AM644"/>
  <c r="AM642"/>
  <c r="AM640"/>
  <c r="AM638"/>
  <c r="AM636"/>
  <c r="AM634"/>
  <c r="AM632"/>
  <c r="AM630"/>
  <c r="AM628"/>
  <c r="AM626"/>
  <c r="AM624"/>
  <c r="AM622"/>
  <c r="AM620"/>
  <c r="AM618"/>
  <c r="AM616"/>
  <c r="AM614"/>
  <c r="AM612"/>
  <c r="AM610"/>
  <c r="AM608"/>
  <c r="AM606"/>
  <c r="AM604"/>
  <c r="AM602"/>
  <c r="AM600"/>
  <c r="AM598"/>
  <c r="AN661"/>
  <c r="AO661" s="1"/>
  <c r="AN659"/>
  <c r="AO659" s="1"/>
  <c r="AN657"/>
  <c r="AO657" s="1"/>
  <c r="AN655"/>
  <c r="AO655" s="1"/>
  <c r="AN653"/>
  <c r="AO653" s="1"/>
  <c r="AN651"/>
  <c r="AO651" s="1"/>
  <c r="AN649"/>
  <c r="AO649" s="1"/>
  <c r="AN647"/>
  <c r="AO647" s="1"/>
  <c r="AN645"/>
  <c r="AO645" s="1"/>
  <c r="AN643"/>
  <c r="AO643" s="1"/>
  <c r="AN641"/>
  <c r="AO641" s="1"/>
  <c r="AN639"/>
  <c r="AO639" s="1"/>
  <c r="AN637"/>
  <c r="AO637" s="1"/>
  <c r="AN635"/>
  <c r="AO635" s="1"/>
  <c r="AN633"/>
  <c r="AO633" s="1"/>
  <c r="AN631"/>
  <c r="AO631" s="1"/>
  <c r="AN629"/>
  <c r="AO629" s="1"/>
  <c r="AN627"/>
  <c r="AO627" s="1"/>
  <c r="AN625"/>
  <c r="AO625" s="1"/>
  <c r="AN623"/>
  <c r="AO623" s="1"/>
  <c r="AN621"/>
  <c r="AO621" s="1"/>
  <c r="AN619"/>
  <c r="AO619" s="1"/>
  <c r="AN617"/>
  <c r="AO617" s="1"/>
  <c r="AN615"/>
  <c r="AO615" s="1"/>
  <c r="AN613"/>
  <c r="AO613" s="1"/>
  <c r="AN611"/>
  <c r="AO611" s="1"/>
  <c r="AN609"/>
  <c r="AO609" s="1"/>
  <c r="AN607"/>
  <c r="AO607" s="1"/>
  <c r="AN605"/>
  <c r="AO605" s="1"/>
  <c r="AN603"/>
  <c r="AO603" s="1"/>
  <c r="AN601"/>
  <c r="AO601" s="1"/>
  <c r="AN599"/>
  <c r="AO599" s="1"/>
  <c r="AP662"/>
  <c r="AP660"/>
  <c r="AP658"/>
  <c r="AP656"/>
  <c r="AP654"/>
  <c r="AP652"/>
  <c r="AP650"/>
  <c r="AP648"/>
  <c r="AP646"/>
  <c r="AP644"/>
  <c r="AP642"/>
  <c r="AP640"/>
  <c r="AP638"/>
  <c r="AP636"/>
  <c r="AP634"/>
  <c r="AP632"/>
  <c r="AP630"/>
  <c r="AP628"/>
  <c r="AP626"/>
  <c r="AP624"/>
  <c r="AP622"/>
  <c r="AP620"/>
  <c r="AP618"/>
  <c r="AP616"/>
  <c r="AP614"/>
  <c r="AP612"/>
  <c r="AP610"/>
  <c r="AP608"/>
  <c r="AP606"/>
  <c r="AP604"/>
  <c r="AP602"/>
  <c r="AP600"/>
  <c r="AP598"/>
  <c r="AK120"/>
  <c r="AK103"/>
  <c r="AK98"/>
  <c r="AK43"/>
  <c r="AK48"/>
  <c r="AK27"/>
  <c r="AK5"/>
  <c r="AK11"/>
  <c r="AK3"/>
  <c r="B476"/>
  <c r="B376"/>
  <c r="B349"/>
  <c r="B86"/>
  <c r="AK150"/>
  <c r="AK6"/>
  <c r="AK41"/>
  <c r="AK82"/>
  <c r="B471"/>
  <c r="AK339"/>
  <c r="AK322"/>
  <c r="AK370"/>
  <c r="B63"/>
  <c r="AK445"/>
  <c r="B396"/>
  <c r="B374"/>
  <c r="B337"/>
  <c r="B318"/>
  <c r="B322"/>
  <c r="B276"/>
  <c r="B121"/>
  <c r="B65"/>
  <c r="B481"/>
  <c r="B88"/>
  <c r="B199"/>
  <c r="B488"/>
  <c r="B446"/>
  <c r="B400"/>
  <c r="B370"/>
  <c r="B353"/>
  <c r="B340"/>
  <c r="B326"/>
  <c r="B297"/>
  <c r="B233"/>
  <c r="B150"/>
  <c r="B41"/>
  <c r="B30"/>
  <c r="AK22"/>
  <c r="AK78"/>
  <c r="AK54"/>
  <c r="AK16"/>
  <c r="AK32"/>
  <c r="AK17"/>
  <c r="AK18"/>
  <c r="AK176"/>
  <c r="AK170"/>
  <c r="AK183"/>
  <c r="B31"/>
  <c r="B482"/>
  <c r="B493"/>
  <c r="B467"/>
  <c r="B475"/>
  <c r="B473"/>
  <c r="B427"/>
  <c r="B405"/>
  <c r="B368"/>
  <c r="B365"/>
  <c r="B320"/>
  <c r="B295"/>
  <c r="B307"/>
  <c r="B299"/>
  <c r="B278"/>
  <c r="B225"/>
  <c r="B244"/>
  <c r="B203"/>
  <c r="B210"/>
  <c r="B196"/>
  <c r="B178"/>
  <c r="B180"/>
  <c r="B137"/>
  <c r="B142"/>
  <c r="B141"/>
  <c r="B124"/>
  <c r="B119"/>
  <c r="B118"/>
  <c r="B87"/>
  <c r="B67"/>
  <c r="B58"/>
  <c r="B50"/>
  <c r="B60"/>
  <c r="B9"/>
  <c r="B469"/>
  <c r="B483"/>
  <c r="B492"/>
  <c r="B486"/>
  <c r="B487"/>
  <c r="B465"/>
  <c r="B464"/>
  <c r="B468"/>
  <c r="B459"/>
  <c r="B454"/>
  <c r="B453"/>
  <c r="B456"/>
  <c r="B443"/>
  <c r="B447"/>
  <c r="B439"/>
  <c r="B438"/>
  <c r="B440"/>
  <c r="B448"/>
  <c r="B435"/>
  <c r="B419"/>
  <c r="B433"/>
  <c r="B422"/>
  <c r="B420"/>
  <c r="B432"/>
  <c r="B412"/>
  <c r="B415"/>
  <c r="B410"/>
  <c r="B414"/>
  <c r="B411"/>
  <c r="B407"/>
  <c r="B402"/>
  <c r="B388"/>
  <c r="B397"/>
  <c r="B395"/>
  <c r="B391"/>
  <c r="B394"/>
  <c r="B380"/>
  <c r="B387"/>
  <c r="B381"/>
  <c r="B379"/>
  <c r="B356"/>
  <c r="B372"/>
  <c r="B373"/>
  <c r="B371"/>
  <c r="B362"/>
  <c r="B364"/>
  <c r="B360"/>
  <c r="B343"/>
  <c r="B331"/>
  <c r="B34"/>
  <c r="B485"/>
  <c r="B458"/>
  <c r="B461"/>
  <c r="B452"/>
  <c r="B429"/>
  <c r="B404"/>
  <c r="B367"/>
  <c r="B351"/>
  <c r="B375"/>
  <c r="B354"/>
  <c r="B334"/>
  <c r="B275"/>
  <c r="B273"/>
  <c r="B242"/>
  <c r="B241"/>
  <c r="B214"/>
  <c r="B175"/>
  <c r="B153"/>
  <c r="B146"/>
  <c r="B127"/>
  <c r="B105"/>
  <c r="B100"/>
  <c r="B37"/>
  <c r="B29"/>
  <c r="B14"/>
  <c r="B479"/>
  <c r="B494"/>
  <c r="B477"/>
  <c r="B489"/>
  <c r="B484"/>
  <c r="B480"/>
  <c r="B470"/>
  <c r="B466"/>
  <c r="B463"/>
  <c r="B449"/>
  <c r="B460"/>
  <c r="B462"/>
  <c r="B450"/>
  <c r="B444"/>
  <c r="B451"/>
  <c r="B442"/>
  <c r="B436"/>
  <c r="B441"/>
  <c r="B455"/>
  <c r="B437"/>
  <c r="B426"/>
  <c r="B416"/>
  <c r="B424"/>
  <c r="B409"/>
  <c r="B413"/>
  <c r="B425"/>
  <c r="B418"/>
  <c r="B423"/>
  <c r="B408"/>
  <c r="B417"/>
  <c r="B406"/>
  <c r="B401"/>
  <c r="B390"/>
  <c r="B392"/>
  <c r="B393"/>
  <c r="B386"/>
  <c r="B383"/>
  <c r="B389"/>
  <c r="B385"/>
  <c r="B378"/>
  <c r="B382"/>
  <c r="B377"/>
  <c r="B355"/>
  <c r="B348"/>
  <c r="B352"/>
  <c r="B358"/>
  <c r="B363"/>
  <c r="B350"/>
  <c r="B344"/>
  <c r="B345"/>
  <c r="B359"/>
  <c r="B342"/>
  <c r="B338"/>
  <c r="B335"/>
  <c r="B327"/>
  <c r="B328"/>
  <c r="B324"/>
  <c r="B317"/>
  <c r="B313"/>
  <c r="B312"/>
  <c r="B315"/>
  <c r="B310"/>
  <c r="B309"/>
  <c r="B306"/>
  <c r="B303"/>
  <c r="B291"/>
  <c r="B287"/>
  <c r="B289"/>
  <c r="B301"/>
  <c r="B288"/>
  <c r="B281"/>
  <c r="B282"/>
  <c r="B284"/>
  <c r="B258"/>
  <c r="B261"/>
  <c r="B253"/>
  <c r="B264"/>
  <c r="B270"/>
  <c r="B263"/>
  <c r="B254"/>
  <c r="B248"/>
  <c r="B249"/>
  <c r="B251"/>
  <c r="B252"/>
  <c r="B238"/>
  <c r="B236"/>
  <c r="B237"/>
  <c r="B235"/>
  <c r="B231"/>
  <c r="B222"/>
  <c r="B223"/>
  <c r="B220"/>
  <c r="B215"/>
  <c r="B218"/>
  <c r="B189"/>
  <c r="B205"/>
  <c r="B207"/>
  <c r="B209"/>
  <c r="B200"/>
  <c r="B194"/>
  <c r="B195"/>
  <c r="B192"/>
  <c r="B188"/>
  <c r="B186"/>
  <c r="B184"/>
  <c r="B156"/>
  <c r="B181"/>
  <c r="B166"/>
  <c r="B165"/>
  <c r="B163"/>
  <c r="B171"/>
  <c r="B168"/>
  <c r="B161"/>
  <c r="B158"/>
  <c r="B157"/>
  <c r="B147"/>
  <c r="B140"/>
  <c r="B154"/>
  <c r="B131"/>
  <c r="B139"/>
  <c r="B133"/>
  <c r="B130"/>
  <c r="B126"/>
  <c r="B123"/>
  <c r="B120"/>
  <c r="B103"/>
  <c r="B96"/>
  <c r="B107"/>
  <c r="B97"/>
  <c r="B106"/>
  <c r="B111"/>
  <c r="B108"/>
  <c r="B98"/>
  <c r="B94"/>
  <c r="B93"/>
  <c r="B84"/>
  <c r="B92"/>
  <c r="B89"/>
  <c r="B77"/>
  <c r="B72"/>
  <c r="B74"/>
  <c r="B81"/>
  <c r="B69"/>
  <c r="B70"/>
  <c r="B53"/>
  <c r="B43"/>
  <c r="B45"/>
  <c r="B55"/>
  <c r="B57"/>
  <c r="B56"/>
  <c r="B40"/>
  <c r="B49"/>
  <c r="B52"/>
  <c r="B48"/>
  <c r="B39"/>
  <c r="B28"/>
  <c r="B20"/>
  <c r="B6"/>
  <c r="B33"/>
  <c r="B472"/>
  <c r="B445"/>
  <c r="B430"/>
  <c r="B398"/>
  <c r="B399"/>
  <c r="B369"/>
  <c r="B347"/>
  <c r="B366"/>
  <c r="B339"/>
  <c r="B323"/>
  <c r="B319"/>
  <c r="B292"/>
  <c r="B300"/>
  <c r="B277"/>
  <c r="B268"/>
  <c r="B255"/>
  <c r="B243"/>
  <c r="B227"/>
  <c r="B221"/>
  <c r="B213"/>
  <c r="B204"/>
  <c r="B193"/>
  <c r="B179"/>
  <c r="B172"/>
  <c r="B162"/>
  <c r="B149"/>
  <c r="B115"/>
  <c r="B104"/>
  <c r="B82"/>
  <c r="B79"/>
  <c r="B62"/>
  <c r="B333"/>
  <c r="B330"/>
  <c r="B329"/>
  <c r="B316"/>
  <c r="B325"/>
  <c r="B332"/>
  <c r="B314"/>
  <c r="B321"/>
  <c r="B311"/>
  <c r="B290"/>
  <c r="B285"/>
  <c r="B304"/>
  <c r="B296"/>
  <c r="B302"/>
  <c r="B293"/>
  <c r="B283"/>
  <c r="B279"/>
  <c r="B280"/>
  <c r="B262"/>
  <c r="B272"/>
  <c r="B269"/>
  <c r="B274"/>
  <c r="B265"/>
  <c r="B259"/>
  <c r="B260"/>
  <c r="B257"/>
  <c r="B256"/>
  <c r="B250"/>
  <c r="B229"/>
  <c r="B239"/>
  <c r="B230"/>
  <c r="B234"/>
  <c r="B232"/>
  <c r="B245"/>
  <c r="B226"/>
  <c r="B219"/>
  <c r="B217"/>
  <c r="B228"/>
  <c r="B216"/>
  <c r="B197"/>
  <c r="B211"/>
  <c r="B212"/>
  <c r="B206"/>
  <c r="B202"/>
  <c r="B191"/>
  <c r="B198"/>
  <c r="B187"/>
  <c r="B190"/>
  <c r="B185"/>
  <c r="B167"/>
  <c r="B173"/>
  <c r="B169"/>
  <c r="B176"/>
  <c r="B170"/>
  <c r="B183"/>
  <c r="B177"/>
  <c r="B174"/>
  <c r="B164"/>
  <c r="B159"/>
  <c r="B155"/>
  <c r="B129"/>
  <c r="B151"/>
  <c r="B135"/>
  <c r="B148"/>
  <c r="B136"/>
  <c r="B128"/>
  <c r="B138"/>
  <c r="B134"/>
  <c r="B113"/>
  <c r="B112"/>
  <c r="B110"/>
  <c r="B101"/>
  <c r="B102"/>
  <c r="B99"/>
  <c r="B117"/>
  <c r="B109"/>
  <c r="B95"/>
  <c r="B90"/>
  <c r="B80"/>
  <c r="B85"/>
  <c r="B91"/>
  <c r="B75"/>
  <c r="B78"/>
  <c r="B73"/>
  <c r="B83"/>
  <c r="B68"/>
  <c r="B66"/>
  <c r="B71"/>
  <c r="B54"/>
  <c r="B61"/>
  <c r="B47"/>
  <c r="B59"/>
  <c r="B51"/>
  <c r="B36"/>
  <c r="B44"/>
  <c r="B42"/>
  <c r="B38"/>
  <c r="B35"/>
  <c r="B26"/>
  <c r="B32"/>
  <c r="B25"/>
  <c r="B21"/>
  <c r="AK329"/>
  <c r="AK450"/>
  <c r="AK444"/>
  <c r="AK451"/>
  <c r="AK455"/>
  <c r="B46"/>
  <c r="B478"/>
  <c r="B341"/>
  <c r="B267"/>
  <c r="B145"/>
  <c r="B144"/>
  <c r="B125"/>
  <c r="B114"/>
  <c r="B286"/>
  <c r="B182"/>
  <c r="B143"/>
  <c r="B23"/>
  <c r="B16"/>
  <c r="B11"/>
  <c r="B10"/>
  <c r="B17"/>
  <c r="B15"/>
  <c r="B8"/>
  <c r="B4"/>
  <c r="B27"/>
  <c r="B24"/>
  <c r="B19"/>
  <c r="B22"/>
  <c r="B18"/>
  <c r="B12"/>
  <c r="B13"/>
  <c r="B7"/>
  <c r="B5"/>
  <c r="AK488"/>
  <c r="AK396"/>
  <c r="AK300"/>
  <c r="AK326"/>
  <c r="AK347"/>
  <c r="AK472"/>
  <c r="AP33"/>
  <c r="AN33"/>
  <c r="AO33" s="1"/>
  <c r="AM33"/>
  <c r="AL33"/>
  <c r="AJ33"/>
  <c r="AM276"/>
  <c r="AL276"/>
  <c r="AJ276"/>
  <c r="AM121"/>
  <c r="AL121"/>
  <c r="AJ121"/>
  <c r="AM472"/>
  <c r="AJ472"/>
  <c r="AL300"/>
  <c r="AL326"/>
  <c r="AJ347"/>
  <c r="AM104"/>
  <c r="AL104"/>
  <c r="AJ104"/>
  <c r="AM340"/>
  <c r="AL340"/>
  <c r="AJ340"/>
  <c r="AP213"/>
  <c r="AN213"/>
  <c r="AO213" s="1"/>
  <c r="AM213"/>
  <c r="AL213"/>
  <c r="AJ213"/>
  <c r="AM204"/>
  <c r="AL204"/>
  <c r="AJ204"/>
  <c r="AM297"/>
  <c r="AL297"/>
  <c r="AJ297"/>
  <c r="AM446"/>
  <c r="AL446"/>
  <c r="AJ446"/>
  <c r="AN396"/>
  <c r="AO396" s="1"/>
  <c r="AL396"/>
  <c r="AM323"/>
  <c r="AL323"/>
  <c r="AJ323"/>
  <c r="AM221"/>
  <c r="AL221"/>
  <c r="AJ221"/>
  <c r="AR596"/>
  <c r="AQ596"/>
  <c r="AP596"/>
  <c r="AR594"/>
  <c r="AQ594"/>
  <c r="AP594"/>
  <c r="AR592"/>
  <c r="AQ592"/>
  <c r="AP592"/>
  <c r="AR590"/>
  <c r="AQ590"/>
  <c r="AP590"/>
  <c r="AR588"/>
  <c r="AQ588"/>
  <c r="AP588"/>
  <c r="AR586"/>
  <c r="AQ586"/>
  <c r="AP586"/>
  <c r="AR584"/>
  <c r="AQ584"/>
  <c r="AP584"/>
  <c r="AR582"/>
  <c r="AQ582"/>
  <c r="AP582"/>
  <c r="AR580"/>
  <c r="AQ580"/>
  <c r="AP580"/>
  <c r="AR578"/>
  <c r="AQ578"/>
  <c r="AP578"/>
  <c r="AR576"/>
  <c r="AQ576"/>
  <c r="AP576"/>
  <c r="AR574"/>
  <c r="AQ574"/>
  <c r="AP574"/>
  <c r="AR572"/>
  <c r="AQ572"/>
  <c r="AP572"/>
  <c r="AR570"/>
  <c r="AQ570"/>
  <c r="AP570"/>
  <c r="AR568"/>
  <c r="AQ568"/>
  <c r="AP568"/>
  <c r="AR566"/>
  <c r="AQ566"/>
  <c r="AP566"/>
  <c r="AR564"/>
  <c r="AQ564"/>
  <c r="AP564"/>
  <c r="AR562"/>
  <c r="AQ562"/>
  <c r="AP562"/>
  <c r="AR560"/>
  <c r="AQ560"/>
  <c r="AP560"/>
  <c r="AR558"/>
  <c r="AQ558"/>
  <c r="AP558"/>
  <c r="AR556"/>
  <c r="AQ556"/>
  <c r="AP556"/>
  <c r="AR554"/>
  <c r="AQ554"/>
  <c r="AP554"/>
  <c r="AR552"/>
  <c r="AQ552"/>
  <c r="AP552"/>
  <c r="AR550"/>
  <c r="AQ550"/>
  <c r="AP550"/>
  <c r="AR548"/>
  <c r="AQ548"/>
  <c r="AP548"/>
  <c r="AR546"/>
  <c r="AQ546"/>
  <c r="AP546"/>
  <c r="AR544"/>
  <c r="AQ544"/>
  <c r="AP544"/>
  <c r="AN544"/>
  <c r="AO544" s="1"/>
  <c r="AR542"/>
  <c r="AQ542"/>
  <c r="AP542"/>
  <c r="AN542"/>
  <c r="AO542" s="1"/>
  <c r="AR540"/>
  <c r="AQ540"/>
  <c r="AP540"/>
  <c r="AN540"/>
  <c r="AO540" s="1"/>
  <c r="AR538"/>
  <c r="AQ538"/>
  <c r="AP538"/>
  <c r="AN538"/>
  <c r="AO538" s="1"/>
  <c r="AR536"/>
  <c r="AQ536"/>
  <c r="AP536"/>
  <c r="AN536"/>
  <c r="AO536" s="1"/>
  <c r="AR534"/>
  <c r="AQ534"/>
  <c r="AP534"/>
  <c r="AN534"/>
  <c r="AO534" s="1"/>
  <c r="AR532"/>
  <c r="AQ532"/>
  <c r="AP532"/>
  <c r="AN532"/>
  <c r="AO532" s="1"/>
  <c r="AR530"/>
  <c r="AQ530"/>
  <c r="AP530"/>
  <c r="AN530"/>
  <c r="AO530" s="1"/>
  <c r="AR528"/>
  <c r="AQ528"/>
  <c r="AP528"/>
  <c r="AN528"/>
  <c r="AO528" s="1"/>
  <c r="AR526"/>
  <c r="AQ526"/>
  <c r="AP526"/>
  <c r="AN526"/>
  <c r="AO526" s="1"/>
  <c r="AR524"/>
  <c r="AQ524"/>
  <c r="AP524"/>
  <c r="AN524"/>
  <c r="AO524" s="1"/>
  <c r="AR522"/>
  <c r="AQ522"/>
  <c r="AP522"/>
  <c r="AN522"/>
  <c r="AO522" s="1"/>
  <c r="AR520"/>
  <c r="AQ520"/>
  <c r="AP520"/>
  <c r="AN520"/>
  <c r="AO520" s="1"/>
  <c r="AR518"/>
  <c r="AQ518"/>
  <c r="AP518"/>
  <c r="AN518"/>
  <c r="AO518" s="1"/>
  <c r="AR516"/>
  <c r="AQ516"/>
  <c r="AP516"/>
  <c r="AN516"/>
  <c r="AO516" s="1"/>
  <c r="AR514"/>
  <c r="AQ514"/>
  <c r="AP514"/>
  <c r="AN514"/>
  <c r="AO514" s="1"/>
  <c r="AR512"/>
  <c r="AQ512"/>
  <c r="AP512"/>
  <c r="AN512"/>
  <c r="AO512" s="1"/>
  <c r="AR510"/>
  <c r="AQ510"/>
  <c r="AP510"/>
  <c r="AN510"/>
  <c r="AO510" s="1"/>
  <c r="AR508"/>
  <c r="AQ508"/>
  <c r="AP508"/>
  <c r="AN508"/>
  <c r="AO508" s="1"/>
  <c r="AR506"/>
  <c r="AQ506"/>
  <c r="AP506"/>
  <c r="AN506"/>
  <c r="AO506" s="1"/>
  <c r="AR504"/>
  <c r="AQ504"/>
  <c r="AP504"/>
  <c r="AN504"/>
  <c r="AO504" s="1"/>
  <c r="AR502"/>
  <c r="AQ502"/>
  <c r="AP502"/>
  <c r="AN502"/>
  <c r="AO502" s="1"/>
  <c r="AR500"/>
  <c r="AQ500"/>
  <c r="AP500"/>
  <c r="AN500"/>
  <c r="AO500" s="1"/>
  <c r="AR498"/>
  <c r="AQ498"/>
  <c r="AP498"/>
  <c r="AN498"/>
  <c r="AO498" s="1"/>
  <c r="AR496"/>
  <c r="AQ496"/>
  <c r="AP496"/>
  <c r="AN496"/>
  <c r="AO496" s="1"/>
  <c r="AP247"/>
  <c r="AN247"/>
  <c r="AO247" s="1"/>
  <c r="AP403"/>
  <c r="AN403"/>
  <c r="AO403" s="1"/>
  <c r="AP308"/>
  <c r="AN308"/>
  <c r="AO308" s="1"/>
  <c r="AP271"/>
  <c r="AN271"/>
  <c r="AO271" s="1"/>
  <c r="AP421"/>
  <c r="AN421"/>
  <c r="AO421" s="1"/>
  <c r="AP224"/>
  <c r="AN224"/>
  <c r="AO224" s="1"/>
  <c r="AL596"/>
  <c r="AL594"/>
  <c r="AL592"/>
  <c r="AL590"/>
  <c r="AL588"/>
  <c r="AL586"/>
  <c r="AL584"/>
  <c r="AL582"/>
  <c r="AL580"/>
  <c r="AL578"/>
  <c r="AL576"/>
  <c r="AL574"/>
  <c r="AL572"/>
  <c r="AL570"/>
  <c r="AL568"/>
  <c r="AL566"/>
  <c r="AL564"/>
  <c r="AL562"/>
  <c r="AL560"/>
  <c r="AL558"/>
  <c r="AL556"/>
  <c r="AL554"/>
  <c r="AL552"/>
  <c r="AL550"/>
  <c r="AL548"/>
  <c r="AL546"/>
  <c r="AL544"/>
  <c r="AL542"/>
  <c r="AL540"/>
  <c r="AL538"/>
  <c r="AL536"/>
  <c r="AL534"/>
  <c r="AL532"/>
  <c r="AL530"/>
  <c r="AL528"/>
  <c r="AL526"/>
  <c r="AL524"/>
  <c r="AL522"/>
  <c r="AL520"/>
  <c r="AL518"/>
  <c r="AL516"/>
  <c r="AL514"/>
  <c r="AL512"/>
  <c r="AL510"/>
  <c r="AL508"/>
  <c r="AL506"/>
  <c r="AL504"/>
  <c r="AL502"/>
  <c r="AL500"/>
  <c r="AL498"/>
  <c r="AL496"/>
  <c r="AL247"/>
  <c r="AL403"/>
  <c r="AL308"/>
  <c r="AL271"/>
  <c r="AL421"/>
  <c r="AL224"/>
  <c r="AL277"/>
  <c r="AL457"/>
  <c r="AL431"/>
  <c r="AL434"/>
  <c r="AL115"/>
  <c r="AL266"/>
  <c r="AL366"/>
  <c r="AL319"/>
  <c r="AL481"/>
  <c r="AL88"/>
  <c r="AL399"/>
  <c r="AL162"/>
  <c r="AL199"/>
  <c r="AM596"/>
  <c r="AM594"/>
  <c r="AM592"/>
  <c r="AM590"/>
  <c r="AM588"/>
  <c r="AM586"/>
  <c r="AM584"/>
  <c r="AM582"/>
  <c r="AM580"/>
  <c r="AM578"/>
  <c r="AM576"/>
  <c r="AM574"/>
  <c r="AM572"/>
  <c r="AM570"/>
  <c r="AM568"/>
  <c r="AM566"/>
  <c r="AM564"/>
  <c r="AM562"/>
  <c r="AM560"/>
  <c r="AM558"/>
  <c r="AM556"/>
  <c r="AM554"/>
  <c r="AM552"/>
  <c r="AM550"/>
  <c r="AM548"/>
  <c r="AM546"/>
  <c r="AM544"/>
  <c r="AM542"/>
  <c r="AM540"/>
  <c r="AM538"/>
  <c r="AM536"/>
  <c r="AM534"/>
  <c r="AM532"/>
  <c r="AM530"/>
  <c r="AM528"/>
  <c r="AM526"/>
  <c r="AM524"/>
  <c r="AM522"/>
  <c r="AM520"/>
  <c r="AM518"/>
  <c r="AM516"/>
  <c r="AM514"/>
  <c r="AM512"/>
  <c r="AM510"/>
  <c r="AM508"/>
  <c r="AM506"/>
  <c r="AM504"/>
  <c r="AM502"/>
  <c r="AM500"/>
  <c r="AM498"/>
  <c r="AM496"/>
  <c r="AM247"/>
  <c r="AM403"/>
  <c r="AM308"/>
  <c r="AM271"/>
  <c r="AM421"/>
  <c r="AM224"/>
  <c r="AM277"/>
  <c r="AM457"/>
  <c r="AM431"/>
  <c r="AM434"/>
  <c r="AM115"/>
  <c r="AM266"/>
  <c r="AM366"/>
  <c r="AM319"/>
  <c r="AM481"/>
  <c r="AM88"/>
  <c r="AM399"/>
  <c r="AM162"/>
  <c r="AM199"/>
  <c r="AN596"/>
  <c r="AO596" s="1"/>
  <c r="AN594"/>
  <c r="AO594" s="1"/>
  <c r="AN592"/>
  <c r="AO592" s="1"/>
  <c r="AN590"/>
  <c r="AO590" s="1"/>
  <c r="AN588"/>
  <c r="AO588" s="1"/>
  <c r="AN586"/>
  <c r="AO586" s="1"/>
  <c r="AN584"/>
  <c r="AO584" s="1"/>
  <c r="AN582"/>
  <c r="AO582" s="1"/>
  <c r="AN580"/>
  <c r="AO580" s="1"/>
  <c r="AN578"/>
  <c r="AO578" s="1"/>
  <c r="AN576"/>
  <c r="AO576" s="1"/>
  <c r="AN574"/>
  <c r="AO574" s="1"/>
  <c r="AN572"/>
  <c r="AO572" s="1"/>
  <c r="AN570"/>
  <c r="AO570" s="1"/>
  <c r="AN568"/>
  <c r="AO568" s="1"/>
  <c r="AN566"/>
  <c r="AO566" s="1"/>
  <c r="AN564"/>
  <c r="AO564" s="1"/>
  <c r="AN562"/>
  <c r="AO562" s="1"/>
  <c r="AN560"/>
  <c r="AO560" s="1"/>
  <c r="AN558"/>
  <c r="AO558" s="1"/>
  <c r="AN556"/>
  <c r="AO556" s="1"/>
  <c r="AN554"/>
  <c r="AO554" s="1"/>
  <c r="AN552"/>
  <c r="AO552" s="1"/>
  <c r="AN550"/>
  <c r="AO550" s="1"/>
  <c r="AN546"/>
  <c r="AO546" s="1"/>
  <c r="AR597"/>
  <c r="AQ597"/>
  <c r="AP597"/>
  <c r="AR595"/>
  <c r="AQ595"/>
  <c r="AP595"/>
  <c r="AR593"/>
  <c r="AQ593"/>
  <c r="AP593"/>
  <c r="AR591"/>
  <c r="AQ591"/>
  <c r="AP591"/>
  <c r="AR589"/>
  <c r="AQ589"/>
  <c r="AP589"/>
  <c r="AR587"/>
  <c r="AQ587"/>
  <c r="AP587"/>
  <c r="AR585"/>
  <c r="AQ585"/>
  <c r="AP585"/>
  <c r="AR583"/>
  <c r="AQ583"/>
  <c r="AP583"/>
  <c r="AR581"/>
  <c r="AQ581"/>
  <c r="AP581"/>
  <c r="AR579"/>
  <c r="AQ579"/>
  <c r="AP579"/>
  <c r="AR577"/>
  <c r="AQ577"/>
  <c r="AP577"/>
  <c r="AR575"/>
  <c r="AQ575"/>
  <c r="AP575"/>
  <c r="AR573"/>
  <c r="AQ573"/>
  <c r="AP573"/>
  <c r="AR571"/>
  <c r="AQ571"/>
  <c r="AP571"/>
  <c r="AR569"/>
  <c r="AQ569"/>
  <c r="AP569"/>
  <c r="AR567"/>
  <c r="AQ567"/>
  <c r="AP567"/>
  <c r="AR565"/>
  <c r="AQ565"/>
  <c r="AP565"/>
  <c r="AR563"/>
  <c r="AQ563"/>
  <c r="AP563"/>
  <c r="AR561"/>
  <c r="AQ561"/>
  <c r="AP561"/>
  <c r="AR559"/>
  <c r="AQ559"/>
  <c r="AP559"/>
  <c r="AR557"/>
  <c r="AQ557"/>
  <c r="AP557"/>
  <c r="AR555"/>
  <c r="AQ555"/>
  <c r="AP555"/>
  <c r="AR553"/>
  <c r="AQ553"/>
  <c r="AP553"/>
  <c r="AR551"/>
  <c r="AQ551"/>
  <c r="AP551"/>
  <c r="AR549"/>
  <c r="AQ549"/>
  <c r="AP549"/>
  <c r="AN549"/>
  <c r="AO549" s="1"/>
  <c r="AR547"/>
  <c r="AQ547"/>
  <c r="AP547"/>
  <c r="AN547"/>
  <c r="AO547" s="1"/>
  <c r="AR545"/>
  <c r="AQ545"/>
  <c r="AP545"/>
  <c r="AN545"/>
  <c r="AO545" s="1"/>
  <c r="AR543"/>
  <c r="AQ543"/>
  <c r="AP543"/>
  <c r="AN543"/>
  <c r="AO543" s="1"/>
  <c r="AR541"/>
  <c r="AQ541"/>
  <c r="AP541"/>
  <c r="AN541"/>
  <c r="AO541" s="1"/>
  <c r="AR539"/>
  <c r="AQ539"/>
  <c r="AP539"/>
  <c r="AN539"/>
  <c r="AO539" s="1"/>
  <c r="AR537"/>
  <c r="AQ537"/>
  <c r="AP537"/>
  <c r="AN537"/>
  <c r="AO537" s="1"/>
  <c r="AR535"/>
  <c r="AQ535"/>
  <c r="AP535"/>
  <c r="AN535"/>
  <c r="AO535" s="1"/>
  <c r="AR533"/>
  <c r="AQ533"/>
  <c r="AP533"/>
  <c r="AN533"/>
  <c r="AO533" s="1"/>
  <c r="AR531"/>
  <c r="AQ531"/>
  <c r="AP531"/>
  <c r="AN531"/>
  <c r="AO531" s="1"/>
  <c r="AR529"/>
  <c r="AQ529"/>
  <c r="AP529"/>
  <c r="AN529"/>
  <c r="AO529" s="1"/>
  <c r="AR527"/>
  <c r="AQ527"/>
  <c r="AP527"/>
  <c r="AN527"/>
  <c r="AO527" s="1"/>
  <c r="AR525"/>
  <c r="AQ525"/>
  <c r="AP525"/>
  <c r="AN525"/>
  <c r="AO525" s="1"/>
  <c r="AR523"/>
  <c r="AQ523"/>
  <c r="AP523"/>
  <c r="AN523"/>
  <c r="AO523" s="1"/>
  <c r="AR521"/>
  <c r="AQ521"/>
  <c r="AP521"/>
  <c r="AN521"/>
  <c r="AO521" s="1"/>
  <c r="AR519"/>
  <c r="AQ519"/>
  <c r="AP519"/>
  <c r="AN519"/>
  <c r="AO519" s="1"/>
  <c r="AR517"/>
  <c r="AQ517"/>
  <c r="AP517"/>
  <c r="AN517"/>
  <c r="AO517" s="1"/>
  <c r="AR515"/>
  <c r="AQ515"/>
  <c r="AP515"/>
  <c r="AN515"/>
  <c r="AO515" s="1"/>
  <c r="AR513"/>
  <c r="AQ513"/>
  <c r="AP513"/>
  <c r="AN513"/>
  <c r="AO513" s="1"/>
  <c r="AR511"/>
  <c r="AQ511"/>
  <c r="AP511"/>
  <c r="AN511"/>
  <c r="AO511" s="1"/>
  <c r="AR509"/>
  <c r="AQ509"/>
  <c r="AP509"/>
  <c r="AN509"/>
  <c r="AO509" s="1"/>
  <c r="AR507"/>
  <c r="AQ507"/>
  <c r="AP507"/>
  <c r="AN507"/>
  <c r="AO507" s="1"/>
  <c r="AR505"/>
  <c r="AQ505"/>
  <c r="AP505"/>
  <c r="AN505"/>
  <c r="AO505" s="1"/>
  <c r="AR503"/>
  <c r="AQ503"/>
  <c r="AP503"/>
  <c r="AN503"/>
  <c r="AO503" s="1"/>
  <c r="AR501"/>
  <c r="AQ501"/>
  <c r="AP501"/>
  <c r="AN501"/>
  <c r="AO501" s="1"/>
  <c r="AR499"/>
  <c r="AQ499"/>
  <c r="AP499"/>
  <c r="AN499"/>
  <c r="AO499" s="1"/>
  <c r="AR497"/>
  <c r="AQ497"/>
  <c r="AP497"/>
  <c r="AN497"/>
  <c r="AO497" s="1"/>
  <c r="AR495"/>
  <c r="AQ495"/>
  <c r="AP495"/>
  <c r="AN495"/>
  <c r="AO495" s="1"/>
  <c r="AP246"/>
  <c r="AN246"/>
  <c r="AO246" s="1"/>
  <c r="AP152"/>
  <c r="AN152"/>
  <c r="AO152" s="1"/>
  <c r="AP428"/>
  <c r="AN428"/>
  <c r="AO428" s="1"/>
  <c r="AP298"/>
  <c r="AN298"/>
  <c r="AO298" s="1"/>
  <c r="AP201"/>
  <c r="AN201"/>
  <c r="AO201" s="1"/>
  <c r="AP346"/>
  <c r="AN346"/>
  <c r="AO346" s="1"/>
  <c r="AL597"/>
  <c r="AL595"/>
  <c r="AL593"/>
  <c r="AL591"/>
  <c r="AL589"/>
  <c r="AL587"/>
  <c r="AL585"/>
  <c r="AL583"/>
  <c r="AL581"/>
  <c r="AL579"/>
  <c r="AL577"/>
  <c r="AL575"/>
  <c r="AL573"/>
  <c r="AL571"/>
  <c r="AL569"/>
  <c r="AL567"/>
  <c r="AL565"/>
  <c r="AL563"/>
  <c r="AL561"/>
  <c r="AL559"/>
  <c r="AL557"/>
  <c r="AL555"/>
  <c r="AL553"/>
  <c r="AL551"/>
  <c r="AL549"/>
  <c r="AL547"/>
  <c r="AL545"/>
  <c r="AL543"/>
  <c r="AL541"/>
  <c r="AL539"/>
  <c r="AL537"/>
  <c r="AL535"/>
  <c r="AL533"/>
  <c r="AL531"/>
  <c r="AL529"/>
  <c r="AL527"/>
  <c r="AL525"/>
  <c r="AL523"/>
  <c r="AL521"/>
  <c r="AL519"/>
  <c r="AL517"/>
  <c r="AL515"/>
  <c r="AL513"/>
  <c r="AL511"/>
  <c r="AL509"/>
  <c r="AL507"/>
  <c r="AL505"/>
  <c r="AL503"/>
  <c r="AL501"/>
  <c r="AL499"/>
  <c r="AL497"/>
  <c r="AL495"/>
  <c r="AL246"/>
  <c r="AL152"/>
  <c r="AL428"/>
  <c r="AL298"/>
  <c r="AL201"/>
  <c r="AL346"/>
  <c r="AL64"/>
  <c r="AL490"/>
  <c r="AL430"/>
  <c r="AL292"/>
  <c r="AL361"/>
  <c r="AL243"/>
  <c r="AL76"/>
  <c r="AL160"/>
  <c r="AL63"/>
  <c r="AL179"/>
  <c r="AL149"/>
  <c r="AL21"/>
  <c r="AM597"/>
  <c r="AM595"/>
  <c r="AM593"/>
  <c r="AM591"/>
  <c r="AM589"/>
  <c r="AM587"/>
  <c r="AM585"/>
  <c r="AM583"/>
  <c r="AM581"/>
  <c r="AM579"/>
  <c r="AM577"/>
  <c r="AM575"/>
  <c r="AM573"/>
  <c r="AM571"/>
  <c r="AM569"/>
  <c r="AM567"/>
  <c r="AM565"/>
  <c r="AM563"/>
  <c r="AM561"/>
  <c r="AM559"/>
  <c r="AM557"/>
  <c r="AM555"/>
  <c r="AM553"/>
  <c r="AM551"/>
  <c r="AM549"/>
  <c r="AM547"/>
  <c r="AM545"/>
  <c r="AM543"/>
  <c r="AM541"/>
  <c r="AM539"/>
  <c r="AM537"/>
  <c r="AM535"/>
  <c r="AM533"/>
  <c r="AM531"/>
  <c r="AM529"/>
  <c r="AM527"/>
  <c r="AM525"/>
  <c r="AM523"/>
  <c r="AM521"/>
  <c r="AM519"/>
  <c r="AM517"/>
  <c r="AM515"/>
  <c r="AM513"/>
  <c r="AM511"/>
  <c r="AM509"/>
  <c r="AM507"/>
  <c r="AM505"/>
  <c r="AM503"/>
  <c r="AM501"/>
  <c r="AM499"/>
  <c r="AM497"/>
  <c r="AM495"/>
  <c r="AM246"/>
  <c r="AM152"/>
  <c r="AM428"/>
  <c r="AM298"/>
  <c r="AM201"/>
  <c r="AM346"/>
  <c r="AM64"/>
  <c r="AM490"/>
  <c r="AM430"/>
  <c r="AM292"/>
  <c r="AM361"/>
  <c r="AM243"/>
  <c r="AM76"/>
  <c r="AM160"/>
  <c r="AM63"/>
  <c r="AM179"/>
  <c r="AM149"/>
  <c r="AM21"/>
  <c r="AN597"/>
  <c r="AO597" s="1"/>
  <c r="AN595"/>
  <c r="AO595" s="1"/>
  <c r="AN593"/>
  <c r="AO593" s="1"/>
  <c r="AN591"/>
  <c r="AO591" s="1"/>
  <c r="AN589"/>
  <c r="AO589" s="1"/>
  <c r="AN587"/>
  <c r="AO587" s="1"/>
  <c r="AN585"/>
  <c r="AO585" s="1"/>
  <c r="AN583"/>
  <c r="AO583" s="1"/>
  <c r="AN581"/>
  <c r="AO581" s="1"/>
  <c r="AN579"/>
  <c r="AO579" s="1"/>
  <c r="AN577"/>
  <c r="AO577" s="1"/>
  <c r="AN575"/>
  <c r="AO575" s="1"/>
  <c r="AN573"/>
  <c r="AO573" s="1"/>
  <c r="AN571"/>
  <c r="AO571" s="1"/>
  <c r="AN569"/>
  <c r="AO569" s="1"/>
  <c r="AN567"/>
  <c r="AO567" s="1"/>
  <c r="AN565"/>
  <c r="AO565" s="1"/>
  <c r="AN563"/>
  <c r="AO563" s="1"/>
  <c r="AN561"/>
  <c r="AO561" s="1"/>
  <c r="AN559"/>
  <c r="AO559" s="1"/>
  <c r="AN557"/>
  <c r="AO557" s="1"/>
  <c r="AN555"/>
  <c r="AO555" s="1"/>
  <c r="AN553"/>
  <c r="AO553" s="1"/>
  <c r="AN551"/>
  <c r="AO551" s="1"/>
  <c r="AN548"/>
  <c r="AO548" s="1"/>
  <c r="K405"/>
  <c r="K212"/>
  <c r="K153"/>
  <c r="K337"/>
  <c r="K119"/>
  <c r="K398"/>
  <c r="K334"/>
  <c r="K376"/>
  <c r="K452"/>
  <c r="D452" s="1"/>
  <c r="G452" s="1"/>
  <c r="K299"/>
  <c r="K362"/>
  <c r="K368"/>
  <c r="K225"/>
  <c r="K274"/>
  <c r="K493"/>
  <c r="K244"/>
  <c r="K307"/>
  <c r="K118"/>
  <c r="K295"/>
  <c r="K349"/>
  <c r="K242"/>
  <c r="K480"/>
  <c r="K217"/>
  <c r="K475"/>
  <c r="K331"/>
  <c r="K363"/>
  <c r="K176"/>
  <c r="K345"/>
  <c r="K448"/>
  <c r="D448" s="1"/>
  <c r="G448" s="1"/>
  <c r="K479"/>
  <c r="K333"/>
  <c r="K348"/>
  <c r="K382"/>
  <c r="D382" s="1"/>
  <c r="K432"/>
  <c r="K338"/>
  <c r="K306"/>
  <c r="K402"/>
  <c r="K369"/>
  <c r="K433"/>
  <c r="K339"/>
  <c r="K147"/>
  <c r="K302"/>
  <c r="K447"/>
  <c r="K371"/>
  <c r="K177"/>
  <c r="K409"/>
  <c r="K232"/>
  <c r="K459"/>
  <c r="K400"/>
  <c r="K492"/>
  <c r="K322"/>
  <c r="K285"/>
  <c r="K209"/>
  <c r="K374"/>
  <c r="K460"/>
  <c r="K301"/>
  <c r="K439"/>
  <c r="K303"/>
  <c r="K408"/>
  <c r="K356"/>
  <c r="K291"/>
  <c r="K364"/>
  <c r="K117"/>
  <c r="D117" s="1"/>
  <c r="G117" s="1"/>
  <c r="K236"/>
  <c r="K241"/>
  <c r="K90"/>
  <c r="K410"/>
  <c r="K296"/>
  <c r="K294"/>
  <c r="K315"/>
  <c r="K483"/>
  <c r="K239"/>
  <c r="K385"/>
  <c r="D385" s="1"/>
  <c r="G385" s="1"/>
  <c r="K360"/>
  <c r="K450"/>
  <c r="K61"/>
  <c r="K138"/>
  <c r="K174"/>
  <c r="K205"/>
  <c r="K367"/>
  <c r="K476"/>
  <c r="K230"/>
  <c r="K133"/>
  <c r="K226"/>
  <c r="K112"/>
  <c r="K380"/>
  <c r="D380" s="1"/>
  <c r="K359"/>
  <c r="D359" s="1"/>
  <c r="G359" s="1"/>
  <c r="K218"/>
  <c r="D218" s="1"/>
  <c r="G218" s="1"/>
  <c r="K131"/>
  <c r="K262"/>
  <c r="K442"/>
  <c r="K455"/>
  <c r="D455" s="1"/>
  <c r="G455" s="1"/>
  <c r="K207"/>
  <c r="K486"/>
  <c r="K216"/>
  <c r="D216" s="1"/>
  <c r="G216" s="1"/>
  <c r="K358"/>
  <c r="K453"/>
  <c r="K487"/>
  <c r="K412"/>
  <c r="K425"/>
  <c r="K317"/>
  <c r="K256"/>
  <c r="D256" s="1"/>
  <c r="G256" s="1"/>
  <c r="K265"/>
  <c r="K281"/>
  <c r="K316"/>
  <c r="K110"/>
  <c r="K413"/>
  <c r="K414"/>
  <c r="D414" s="1"/>
  <c r="G414" s="1"/>
  <c r="K82"/>
  <c r="K443"/>
  <c r="K202"/>
  <c r="K156"/>
  <c r="K258"/>
  <c r="K386"/>
  <c r="K206"/>
  <c r="K250"/>
  <c r="D250" s="1"/>
  <c r="K167"/>
  <c r="K259"/>
  <c r="K235"/>
  <c r="K388"/>
  <c r="K237"/>
  <c r="K233"/>
  <c r="K470"/>
  <c r="K287"/>
  <c r="K171"/>
  <c r="K411"/>
  <c r="D411" s="1"/>
  <c r="G411" s="1"/>
  <c r="K101"/>
  <c r="K197"/>
  <c r="K284"/>
  <c r="D284" s="1"/>
  <c r="G284" s="1"/>
  <c r="K163"/>
  <c r="K440"/>
  <c r="D440" s="1"/>
  <c r="K172"/>
  <c r="K102"/>
  <c r="K407"/>
  <c r="D407" s="1"/>
  <c r="G407" s="1"/>
  <c r="K253"/>
  <c r="K463"/>
  <c r="D463" s="1"/>
  <c r="K342"/>
  <c r="D342" s="1"/>
  <c r="G342" s="1"/>
  <c r="K109"/>
  <c r="D109" s="1"/>
  <c r="G109" s="1"/>
  <c r="K283"/>
  <c r="K465"/>
  <c r="K311"/>
  <c r="D311" s="1"/>
  <c r="K435"/>
  <c r="D435" s="1"/>
  <c r="K282"/>
  <c r="D282" s="1"/>
  <c r="K436"/>
  <c r="K441"/>
  <c r="D441" s="1"/>
  <c r="G441" s="1"/>
  <c r="K391"/>
  <c r="K379"/>
  <c r="D379" s="1"/>
  <c r="G379" s="1"/>
  <c r="K191"/>
  <c r="K387"/>
  <c r="D387" s="1"/>
  <c r="G387" s="1"/>
  <c r="K170"/>
  <c r="K3"/>
  <c r="D3" s="1"/>
  <c r="G3" s="1"/>
  <c r="K464"/>
  <c r="D464" s="1"/>
  <c r="K257"/>
  <c r="K186"/>
  <c r="D186" s="1"/>
  <c r="G186" s="1"/>
  <c r="K417"/>
  <c r="D417" s="1"/>
  <c r="G417" s="1"/>
  <c r="K129"/>
  <c r="K189"/>
  <c r="K198"/>
  <c r="D198" s="1"/>
  <c r="G198" s="1"/>
  <c r="K418"/>
  <c r="K248"/>
  <c r="K378"/>
  <c r="D378" s="1"/>
  <c r="G378" s="1"/>
  <c r="K251"/>
  <c r="D251" s="1"/>
  <c r="G251" s="1"/>
  <c r="K66"/>
  <c r="D66" s="1"/>
  <c r="AX22"/>
  <c r="AX12"/>
  <c r="K155"/>
  <c r="D155" s="1"/>
  <c r="K393"/>
  <c r="K134"/>
  <c r="D134" s="1"/>
  <c r="G134" s="1"/>
  <c r="K254"/>
  <c r="K438"/>
  <c r="D438" s="1"/>
  <c r="K279"/>
  <c r="D279" s="1"/>
  <c r="K261"/>
  <c r="K73"/>
  <c r="K158"/>
  <c r="D158" s="1"/>
  <c r="G158" s="1"/>
  <c r="K234"/>
  <c r="K312"/>
  <c r="K219"/>
  <c r="K196"/>
  <c r="K309"/>
  <c r="D309" s="1"/>
  <c r="K314"/>
  <c r="K406"/>
  <c r="D406" s="1"/>
  <c r="G406" s="1"/>
  <c r="K139"/>
  <c r="K290"/>
  <c r="K157"/>
  <c r="D157" s="1"/>
  <c r="K395"/>
  <c r="K260"/>
  <c r="K377"/>
  <c r="D377" s="1"/>
  <c r="G377" s="1"/>
  <c r="K416"/>
  <c r="K252"/>
  <c r="D252" s="1"/>
  <c r="G252" s="1"/>
  <c r="K469"/>
  <c r="K468"/>
  <c r="D468" s="1"/>
  <c r="G468" s="1"/>
  <c r="K383"/>
  <c r="K161"/>
  <c r="K187"/>
  <c r="D187" s="1"/>
  <c r="K8"/>
  <c r="K192"/>
  <c r="D192" s="1"/>
  <c r="K394"/>
  <c r="K95"/>
  <c r="D95" s="1"/>
  <c r="G95" s="1"/>
  <c r="K200"/>
  <c r="K100"/>
  <c r="K466"/>
  <c r="D466" s="1"/>
  <c r="K215"/>
  <c r="K419"/>
  <c r="K249"/>
  <c r="D249" s="1"/>
  <c r="K228"/>
  <c r="D228" s="1"/>
  <c r="G228" s="1"/>
  <c r="K344"/>
  <c r="K190"/>
  <c r="D190" s="1"/>
  <c r="G190" s="1"/>
  <c r="K185"/>
  <c r="D185" s="1"/>
  <c r="K381"/>
  <c r="D381" s="1"/>
  <c r="G381" s="1"/>
  <c r="K184"/>
  <c r="D184" s="1"/>
  <c r="K159"/>
  <c r="D159" s="1"/>
  <c r="G159" s="1"/>
  <c r="AX25"/>
  <c r="AX17"/>
  <c r="AK174"/>
  <c r="AK164"/>
  <c r="B2"/>
  <c r="AK468"/>
  <c r="AK447"/>
  <c r="AK220"/>
  <c r="K488"/>
  <c r="K227"/>
  <c r="K79"/>
  <c r="K255"/>
  <c r="D255" s="1"/>
  <c r="G255" s="1"/>
  <c r="K370"/>
  <c r="K25"/>
  <c r="AL369"/>
  <c r="AM369"/>
  <c r="AJ369"/>
  <c r="AL400"/>
  <c r="AM400"/>
  <c r="AJ400"/>
  <c r="AL374"/>
  <c r="AM374"/>
  <c r="AJ374"/>
  <c r="AL488"/>
  <c r="AM488"/>
  <c r="AJ488"/>
  <c r="AL445"/>
  <c r="AM445"/>
  <c r="AJ445"/>
  <c r="AL318"/>
  <c r="AM318"/>
  <c r="AJ318"/>
  <c r="AL227"/>
  <c r="AM227"/>
  <c r="AJ227"/>
  <c r="AL79"/>
  <c r="AM79"/>
  <c r="AJ79"/>
  <c r="AL353"/>
  <c r="AM353"/>
  <c r="AJ353"/>
  <c r="AL172"/>
  <c r="AM172"/>
  <c r="AJ172"/>
  <c r="AL255"/>
  <c r="AM255"/>
  <c r="AJ255"/>
  <c r="AM339"/>
  <c r="AJ339"/>
  <c r="AL339"/>
  <c r="AM322"/>
  <c r="AJ322"/>
  <c r="AL322"/>
  <c r="AM150"/>
  <c r="AJ150"/>
  <c r="AL150"/>
  <c r="AM370"/>
  <c r="AJ370"/>
  <c r="AL370"/>
  <c r="AM6"/>
  <c r="AJ6"/>
  <c r="AL6"/>
  <c r="AM25"/>
  <c r="AJ25"/>
  <c r="AL25"/>
  <c r="AM41"/>
  <c r="AJ41"/>
  <c r="AL41"/>
  <c r="AM82"/>
  <c r="AJ82"/>
  <c r="AL82"/>
  <c r="AM233"/>
  <c r="AJ233"/>
  <c r="AL233"/>
  <c r="AM65"/>
  <c r="AJ65"/>
  <c r="AL65"/>
  <c r="AY26" s="1"/>
  <c r="AX26" s="1"/>
  <c r="K336"/>
  <c r="K208"/>
  <c r="K116"/>
  <c r="K60"/>
  <c r="K141"/>
  <c r="K32"/>
  <c r="K38"/>
  <c r="D38" s="1"/>
  <c r="G38" s="1"/>
  <c r="K81"/>
  <c r="K74"/>
  <c r="K120"/>
  <c r="K23"/>
  <c r="K240"/>
  <c r="K143"/>
  <c r="K267"/>
  <c r="K27"/>
  <c r="K182"/>
  <c r="K15"/>
  <c r="K46"/>
  <c r="K151"/>
  <c r="K57"/>
  <c r="K148"/>
  <c r="K44"/>
  <c r="K132"/>
  <c r="K53"/>
  <c r="K45"/>
  <c r="K478"/>
  <c r="K144"/>
  <c r="K107"/>
  <c r="K108"/>
  <c r="D108" s="1"/>
  <c r="G108" s="1"/>
  <c r="K471"/>
  <c r="K55"/>
  <c r="K130"/>
  <c r="K69"/>
  <c r="D69" s="1"/>
  <c r="K72"/>
  <c r="K96"/>
  <c r="K111"/>
  <c r="D111" s="1"/>
  <c r="G111" s="1"/>
  <c r="K75"/>
  <c r="K36"/>
  <c r="K77"/>
  <c r="K126"/>
  <c r="D126" s="1"/>
  <c r="K97"/>
  <c r="K70"/>
  <c r="D70" s="1"/>
  <c r="G70" s="1"/>
  <c r="K62"/>
  <c r="K106"/>
  <c r="K124"/>
  <c r="D124" s="1"/>
  <c r="K122"/>
  <c r="K80"/>
  <c r="K491"/>
  <c r="K43"/>
  <c r="K357"/>
  <c r="K28"/>
  <c r="K85"/>
  <c r="K93"/>
  <c r="K135"/>
  <c r="K17"/>
  <c r="K145"/>
  <c r="K136"/>
  <c r="K16"/>
  <c r="K286"/>
  <c r="K42"/>
  <c r="D42" s="1"/>
  <c r="G42" s="1"/>
  <c r="K114"/>
  <c r="K384"/>
  <c r="K91"/>
  <c r="K474"/>
  <c r="K128"/>
  <c r="K105"/>
  <c r="K125"/>
  <c r="K98"/>
  <c r="D98" s="1"/>
  <c r="G98" s="1"/>
  <c r="K86"/>
  <c r="K39"/>
  <c r="D39" s="1"/>
  <c r="G39" s="1"/>
  <c r="K103"/>
  <c r="K94"/>
  <c r="D94" s="1"/>
  <c r="G94" s="1"/>
  <c r="K341"/>
  <c r="D341" s="1"/>
  <c r="K13"/>
  <c r="K26"/>
  <c r="K18"/>
  <c r="K24"/>
  <c r="K5"/>
  <c r="AJ62"/>
  <c r="AJ398"/>
  <c r="AJ268"/>
  <c r="AM268"/>
  <c r="AL337"/>
  <c r="AL193"/>
  <c r="AL30"/>
  <c r="AY25" s="1"/>
  <c r="AM30"/>
  <c r="AJ337"/>
  <c r="AJ193"/>
  <c r="AJ30"/>
  <c r="AL398"/>
  <c r="AL268"/>
  <c r="AL62"/>
  <c r="AL20"/>
  <c r="AY15" s="1"/>
  <c r="AX15" s="1"/>
  <c r="AM20"/>
  <c r="AM337"/>
  <c r="AM193"/>
  <c r="AK13"/>
  <c r="AK101"/>
  <c r="AK479"/>
  <c r="AK494"/>
  <c r="AK484"/>
  <c r="AK480"/>
  <c r="AK466"/>
  <c r="AK426"/>
  <c r="AK416"/>
  <c r="AK424"/>
  <c r="AK413"/>
  <c r="AK425"/>
  <c r="AK401"/>
  <c r="AK358"/>
  <c r="AK350"/>
  <c r="AK359"/>
  <c r="AK342"/>
  <c r="AK338"/>
  <c r="AK332"/>
  <c r="AK314"/>
  <c r="AK321"/>
  <c r="AK311"/>
  <c r="AK290"/>
  <c r="AK285"/>
  <c r="AK296"/>
  <c r="AK302"/>
  <c r="AK293"/>
  <c r="AK283"/>
  <c r="AK262"/>
  <c r="AK272"/>
  <c r="AK229"/>
  <c r="AK239"/>
  <c r="AK230"/>
  <c r="AK232"/>
  <c r="AK211"/>
  <c r="AK212"/>
  <c r="AK202"/>
  <c r="AK173"/>
  <c r="AK169"/>
  <c r="AK138"/>
  <c r="AK134"/>
  <c r="AK102"/>
  <c r="AK80"/>
  <c r="AK85"/>
  <c r="AK91"/>
  <c r="AK75"/>
  <c r="AM447"/>
  <c r="AM329"/>
  <c r="AM220"/>
  <c r="AM101"/>
  <c r="AM98"/>
  <c r="AM48"/>
  <c r="AM43"/>
  <c r="AM455"/>
  <c r="AM450"/>
  <c r="AM451"/>
  <c r="AM444"/>
  <c r="AM424"/>
  <c r="AM183"/>
  <c r="AM176"/>
  <c r="AM170"/>
  <c r="AM120"/>
  <c r="AM103"/>
  <c r="AM78"/>
  <c r="AM54"/>
  <c r="AM32"/>
  <c r="AM27"/>
  <c r="AM22"/>
  <c r="AM11"/>
  <c r="AM18"/>
  <c r="AM3"/>
  <c r="AM16"/>
  <c r="AM17"/>
  <c r="AM5"/>
  <c r="AL455"/>
  <c r="AL450"/>
  <c r="AL451"/>
  <c r="AL444"/>
  <c r="AL183"/>
  <c r="AL176"/>
  <c r="AL170"/>
  <c r="AL120"/>
  <c r="AL103"/>
  <c r="AL78"/>
  <c r="AL54"/>
  <c r="AL22"/>
  <c r="AL11"/>
  <c r="AL18"/>
  <c r="AY12" s="1"/>
  <c r="AL3"/>
  <c r="AL329"/>
  <c r="AL98"/>
  <c r="AL48"/>
  <c r="AL43"/>
  <c r="AL32"/>
  <c r="AY17" s="1"/>
  <c r="AL27"/>
  <c r="AY13" s="1"/>
  <c r="AL16"/>
  <c r="AY21" s="1"/>
  <c r="AX21" s="1"/>
  <c r="AL17"/>
  <c r="AY14" s="1"/>
  <c r="AX14" s="1"/>
  <c r="AL5"/>
  <c r="AY11" s="1"/>
  <c r="AX11" s="1"/>
  <c r="AK270"/>
  <c r="AK469"/>
  <c r="AK487"/>
  <c r="AK459"/>
  <c r="AK435"/>
  <c r="AK419"/>
  <c r="AK433"/>
  <c r="AK422"/>
  <c r="AK432"/>
  <c r="AK412"/>
  <c r="AK402"/>
  <c r="AK373"/>
  <c r="AK362"/>
  <c r="AK364"/>
  <c r="AK343"/>
  <c r="AK331"/>
  <c r="AK335"/>
  <c r="AK312"/>
  <c r="AK315"/>
  <c r="AK310"/>
  <c r="AK309"/>
  <c r="AK306"/>
  <c r="AK287"/>
  <c r="AK289"/>
  <c r="AK301"/>
  <c r="AK281"/>
  <c r="AK156"/>
  <c r="AK181"/>
  <c r="AK147"/>
  <c r="AK130"/>
  <c r="AK126"/>
  <c r="AK97"/>
  <c r="AK59"/>
  <c r="AK51"/>
  <c r="AK26"/>
  <c r="AK24"/>
  <c r="AK258"/>
  <c r="AK261"/>
  <c r="AK238"/>
  <c r="AK236"/>
  <c r="AK235"/>
  <c r="AK231"/>
  <c r="AK205"/>
  <c r="AK207"/>
  <c r="AK106"/>
  <c r="AK84"/>
  <c r="AK92"/>
  <c r="AK89"/>
  <c r="AK57"/>
  <c r="AK28"/>
  <c r="AK12"/>
  <c r="AK491"/>
  <c r="AK132"/>
  <c r="AK10"/>
  <c r="AK474"/>
  <c r="AK357"/>
  <c r="AK182"/>
  <c r="AK492"/>
  <c r="AK489"/>
  <c r="AK486"/>
  <c r="AK477"/>
  <c r="AK475"/>
  <c r="AK467"/>
  <c r="AK463"/>
  <c r="AK465"/>
  <c r="AK471"/>
  <c r="AK462"/>
  <c r="AK460"/>
  <c r="AK452"/>
  <c r="AK456"/>
  <c r="AK454"/>
  <c r="AK449"/>
  <c r="AK438"/>
  <c r="AK443"/>
  <c r="AK440"/>
  <c r="AK441"/>
  <c r="AK427"/>
  <c r="AK418"/>
  <c r="AK417"/>
  <c r="AK411"/>
  <c r="AK409"/>
  <c r="AK406"/>
  <c r="AK404"/>
  <c r="AK395"/>
  <c r="AK389"/>
  <c r="AK392"/>
  <c r="AK394"/>
  <c r="AK383"/>
  <c r="AK386"/>
  <c r="AK379"/>
  <c r="AK382"/>
  <c r="AK378"/>
  <c r="AK377"/>
  <c r="AK371"/>
  <c r="AK375"/>
  <c r="AK367"/>
  <c r="AK363"/>
  <c r="AK360"/>
  <c r="AK341"/>
  <c r="AK349"/>
  <c r="AK351"/>
  <c r="AK348"/>
  <c r="AK334"/>
  <c r="AK327"/>
  <c r="AK328"/>
  <c r="AK316"/>
  <c r="AK305"/>
  <c r="AK303"/>
  <c r="AK284"/>
  <c r="AK291"/>
  <c r="AK286"/>
  <c r="AK279"/>
  <c r="AK280"/>
  <c r="AK267"/>
  <c r="AK273"/>
  <c r="AK260"/>
  <c r="AK269"/>
  <c r="AK265"/>
  <c r="AK252"/>
  <c r="AK254"/>
  <c r="AK256"/>
  <c r="AK253"/>
  <c r="AK248"/>
  <c r="AK244"/>
  <c r="AK234"/>
  <c r="AK228"/>
  <c r="AK226"/>
  <c r="AK218"/>
  <c r="AK223"/>
  <c r="AK215"/>
  <c r="AK209"/>
  <c r="AK206"/>
  <c r="AK198"/>
  <c r="AK200"/>
  <c r="AK189"/>
  <c r="AK190"/>
  <c r="AK192"/>
  <c r="AK195"/>
  <c r="AK185"/>
  <c r="AK180"/>
  <c r="AK177"/>
  <c r="AK167"/>
  <c r="AK165"/>
  <c r="AK168"/>
  <c r="AK171"/>
  <c r="AK166"/>
  <c r="AK158"/>
  <c r="AK175"/>
  <c r="AK154"/>
  <c r="AK141"/>
  <c r="AK142"/>
  <c r="AK151"/>
  <c r="AK148"/>
  <c r="AK136"/>
  <c r="AK137"/>
  <c r="AK140"/>
  <c r="AK133"/>
  <c r="AK131"/>
  <c r="AK123"/>
  <c r="AK122"/>
  <c r="AK113"/>
  <c r="AK119"/>
  <c r="AK114"/>
  <c r="AK117"/>
  <c r="AK110"/>
  <c r="AK108"/>
  <c r="AK112"/>
  <c r="AK99"/>
  <c r="AK96"/>
  <c r="AK100"/>
  <c r="AK93"/>
  <c r="AK87"/>
  <c r="AK83"/>
  <c r="AK81"/>
  <c r="AK74"/>
  <c r="AK71"/>
  <c r="AK68"/>
  <c r="AK66"/>
  <c r="AK61"/>
  <c r="AK38"/>
  <c r="AK47"/>
  <c r="AK49"/>
  <c r="AK52"/>
  <c r="AK44"/>
  <c r="AK39"/>
  <c r="AK37"/>
  <c r="AK58"/>
  <c r="AK31"/>
  <c r="AK23"/>
  <c r="AK14"/>
  <c r="AK19"/>
  <c r="AK4"/>
  <c r="AK493"/>
  <c r="AK482"/>
  <c r="AK478"/>
  <c r="AK476"/>
  <c r="AK483"/>
  <c r="AK470"/>
  <c r="AK485"/>
  <c r="AK473"/>
  <c r="AK464"/>
  <c r="AK461"/>
  <c r="AK453"/>
  <c r="AK448"/>
  <c r="AK442"/>
  <c r="AK436"/>
  <c r="AK439"/>
  <c r="AK437"/>
  <c r="AK458"/>
  <c r="AK423"/>
  <c r="AK420"/>
  <c r="AK414"/>
  <c r="AK415"/>
  <c r="AK410"/>
  <c r="AK407"/>
  <c r="AK408"/>
  <c r="AK429"/>
  <c r="AK405"/>
  <c r="AK397"/>
  <c r="AK393"/>
  <c r="AK391"/>
  <c r="AK388"/>
  <c r="AK385"/>
  <c r="AK390"/>
  <c r="AK387"/>
  <c r="AK384"/>
  <c r="AK381"/>
  <c r="AK380"/>
  <c r="AK376"/>
  <c r="AK368"/>
  <c r="AK372"/>
  <c r="AK365"/>
  <c r="AK354"/>
  <c r="AK345"/>
  <c r="AK355"/>
  <c r="AK356"/>
  <c r="AK352"/>
  <c r="AK344"/>
  <c r="AK336"/>
  <c r="AK330"/>
  <c r="AK320"/>
  <c r="AK325"/>
  <c r="AK324"/>
  <c r="AK333"/>
  <c r="AK317"/>
  <c r="AK313"/>
  <c r="AK307"/>
  <c r="AK304"/>
  <c r="AK299"/>
  <c r="AK295"/>
  <c r="AK294"/>
  <c r="AK288"/>
  <c r="AK282"/>
  <c r="AK278"/>
  <c r="AK275"/>
  <c r="AK274"/>
  <c r="AK257"/>
  <c r="AK263"/>
  <c r="AK264"/>
  <c r="AK259"/>
  <c r="AK251"/>
  <c r="AK250"/>
  <c r="AK249"/>
  <c r="AK245"/>
  <c r="AK241"/>
  <c r="AK237"/>
  <c r="AK240"/>
  <c r="AK225"/>
  <c r="AK242"/>
  <c r="AK217"/>
  <c r="AK222"/>
  <c r="AK219"/>
  <c r="AK216"/>
  <c r="AK214"/>
  <c r="AK210"/>
  <c r="AK208"/>
  <c r="AK197"/>
  <c r="AK194"/>
  <c r="AK187"/>
  <c r="AK203"/>
  <c r="AK196"/>
  <c r="AK191"/>
  <c r="AK188"/>
  <c r="AK186"/>
  <c r="AK184"/>
  <c r="AK178"/>
  <c r="AK161"/>
  <c r="AK163"/>
  <c r="AK159"/>
  <c r="AK157"/>
  <c r="AK155"/>
  <c r="AK153"/>
  <c r="AK143"/>
  <c r="AK145"/>
  <c r="AK146"/>
  <c r="AK129"/>
  <c r="AK144"/>
  <c r="AK139"/>
  <c r="AK135"/>
  <c r="AK127"/>
  <c r="AK128"/>
  <c r="AK125"/>
  <c r="AK124"/>
  <c r="AK111"/>
  <c r="AK118"/>
  <c r="AK116"/>
  <c r="AK109"/>
  <c r="AK105"/>
  <c r="AK107"/>
  <c r="AK95"/>
  <c r="AK94"/>
  <c r="AK90"/>
  <c r="AK86"/>
  <c r="AK72"/>
  <c r="AK73"/>
  <c r="AK77"/>
  <c r="AK70"/>
  <c r="AK69"/>
  <c r="AK67"/>
  <c r="AK60"/>
  <c r="AK50"/>
  <c r="AK55"/>
  <c r="AK56"/>
  <c r="AK45"/>
  <c r="AK53"/>
  <c r="AK42"/>
  <c r="AK46"/>
  <c r="AK40"/>
  <c r="AK36"/>
  <c r="AK35"/>
  <c r="AK34"/>
  <c r="AK9"/>
  <c r="AK29"/>
  <c r="AK8"/>
  <c r="AK7"/>
  <c r="AK2"/>
  <c r="AK15"/>
  <c r="AJ15"/>
  <c r="AM2"/>
  <c r="AJ2"/>
  <c r="B3"/>
  <c r="AX6"/>
  <c r="AX7"/>
  <c r="AX5"/>
  <c r="AX4"/>
  <c r="E9" l="1"/>
  <c r="E45"/>
  <c r="E55"/>
  <c r="E60"/>
  <c r="E90"/>
  <c r="E116"/>
  <c r="E111"/>
  <c r="E139"/>
  <c r="E145"/>
  <c r="E153"/>
  <c r="E178"/>
  <c r="E203"/>
  <c r="E15"/>
  <c r="E29"/>
  <c r="E34"/>
  <c r="E46"/>
  <c r="E53"/>
  <c r="E56"/>
  <c r="E50"/>
  <c r="E86"/>
  <c r="E107"/>
  <c r="E109"/>
  <c r="E118"/>
  <c r="E144"/>
  <c r="E146"/>
  <c r="E143"/>
  <c r="E208"/>
  <c r="E214"/>
  <c r="E225"/>
  <c r="E237"/>
  <c r="E245"/>
  <c r="E263"/>
  <c r="E274"/>
  <c r="E278"/>
  <c r="E288"/>
  <c r="E295"/>
  <c r="E304"/>
  <c r="E333"/>
  <c r="E325"/>
  <c r="E330"/>
  <c r="E356"/>
  <c r="E365"/>
  <c r="E368"/>
  <c r="E390"/>
  <c r="E393"/>
  <c r="E405"/>
  <c r="E423"/>
  <c r="E461"/>
  <c r="E476"/>
  <c r="E482"/>
  <c r="E31"/>
  <c r="E49"/>
  <c r="E81"/>
  <c r="E87"/>
  <c r="E117"/>
  <c r="E119"/>
  <c r="E122"/>
  <c r="E140"/>
  <c r="E151"/>
  <c r="E141"/>
  <c r="E175"/>
  <c r="E166"/>
  <c r="E168"/>
  <c r="E167"/>
  <c r="E180"/>
  <c r="E200"/>
  <c r="E206"/>
  <c r="E244"/>
  <c r="E265"/>
  <c r="E267"/>
  <c r="E291"/>
  <c r="E303"/>
  <c r="E316"/>
  <c r="E327"/>
  <c r="E348"/>
  <c r="E360"/>
  <c r="E367"/>
  <c r="E371"/>
  <c r="E392"/>
  <c r="E395"/>
  <c r="E449"/>
  <c r="E456"/>
  <c r="E460"/>
  <c r="E471"/>
  <c r="E475"/>
  <c r="E486"/>
  <c r="E492"/>
  <c r="E357"/>
  <c r="E10"/>
  <c r="E491"/>
  <c r="E28"/>
  <c r="E89"/>
  <c r="E84"/>
  <c r="E207"/>
  <c r="E231"/>
  <c r="E236"/>
  <c r="E261"/>
  <c r="E24"/>
  <c r="E51"/>
  <c r="E181"/>
  <c r="E289"/>
  <c r="E306"/>
  <c r="E331"/>
  <c r="E364"/>
  <c r="E373"/>
  <c r="E422"/>
  <c r="E419"/>
  <c r="E459"/>
  <c r="E469"/>
  <c r="E85"/>
  <c r="E138"/>
  <c r="E173"/>
  <c r="E212"/>
  <c r="E232"/>
  <c r="E272"/>
  <c r="E338"/>
  <c r="E359"/>
  <c r="E358"/>
  <c r="E425"/>
  <c r="E424"/>
  <c r="E426"/>
  <c r="E494"/>
  <c r="F551"/>
  <c r="F555"/>
  <c r="F559"/>
  <c r="F563"/>
  <c r="F567"/>
  <c r="F571"/>
  <c r="F575"/>
  <c r="F579"/>
  <c r="F583"/>
  <c r="F587"/>
  <c r="F591"/>
  <c r="F595"/>
  <c r="F224"/>
  <c r="F308"/>
  <c r="F496"/>
  <c r="F498"/>
  <c r="F500"/>
  <c r="F502"/>
  <c r="F504"/>
  <c r="F506"/>
  <c r="F508"/>
  <c r="F510"/>
  <c r="F512"/>
  <c r="F514"/>
  <c r="F516"/>
  <c r="F518"/>
  <c r="F520"/>
  <c r="F522"/>
  <c r="F524"/>
  <c r="F526"/>
  <c r="F528"/>
  <c r="F530"/>
  <c r="F532"/>
  <c r="F534"/>
  <c r="F536"/>
  <c r="F538"/>
  <c r="F540"/>
  <c r="F542"/>
  <c r="F544"/>
  <c r="F548"/>
  <c r="F552"/>
  <c r="F556"/>
  <c r="F560"/>
  <c r="F564"/>
  <c r="F568"/>
  <c r="F572"/>
  <c r="F576"/>
  <c r="F580"/>
  <c r="F584"/>
  <c r="F588"/>
  <c r="F592"/>
  <c r="F596"/>
  <c r="F213"/>
  <c r="F33"/>
  <c r="E488"/>
  <c r="E322"/>
  <c r="E41"/>
  <c r="E150"/>
  <c r="F598"/>
  <c r="F602"/>
  <c r="F606"/>
  <c r="F610"/>
  <c r="F614"/>
  <c r="F618"/>
  <c r="F622"/>
  <c r="F626"/>
  <c r="F630"/>
  <c r="F634"/>
  <c r="F638"/>
  <c r="F642"/>
  <c r="F646"/>
  <c r="F650"/>
  <c r="F654"/>
  <c r="F658"/>
  <c r="F662"/>
  <c r="F601"/>
  <c r="F605"/>
  <c r="F609"/>
  <c r="F613"/>
  <c r="F617"/>
  <c r="F621"/>
  <c r="F625"/>
  <c r="F629"/>
  <c r="F633"/>
  <c r="F637"/>
  <c r="F641"/>
  <c r="F645"/>
  <c r="F649"/>
  <c r="F653"/>
  <c r="F657"/>
  <c r="F661"/>
  <c r="F663"/>
  <c r="F671"/>
  <c r="F679"/>
  <c r="F687"/>
  <c r="F695"/>
  <c r="F703"/>
  <c r="F711"/>
  <c r="F719"/>
  <c r="F727"/>
  <c r="F735"/>
  <c r="F743"/>
  <c r="F664"/>
  <c r="F666"/>
  <c r="F668"/>
  <c r="F670"/>
  <c r="F672"/>
  <c r="F674"/>
  <c r="F676"/>
  <c r="F678"/>
  <c r="F680"/>
  <c r="F682"/>
  <c r="F684"/>
  <c r="F686"/>
  <c r="F688"/>
  <c r="F690"/>
  <c r="F692"/>
  <c r="F694"/>
  <c r="F696"/>
  <c r="F698"/>
  <c r="F700"/>
  <c r="F702"/>
  <c r="F704"/>
  <c r="F706"/>
  <c r="F708"/>
  <c r="F710"/>
  <c r="F712"/>
  <c r="F714"/>
  <c r="F716"/>
  <c r="F718"/>
  <c r="F722"/>
  <c r="F726"/>
  <c r="F730"/>
  <c r="F734"/>
  <c r="F738"/>
  <c r="F742"/>
  <c r="F746"/>
  <c r="F669"/>
  <c r="F677"/>
  <c r="F685"/>
  <c r="F693"/>
  <c r="F701"/>
  <c r="F709"/>
  <c r="F717"/>
  <c r="F725"/>
  <c r="F733"/>
  <c r="F741"/>
  <c r="F749"/>
  <c r="E33"/>
  <c r="E268"/>
  <c r="E227"/>
  <c r="E400"/>
  <c r="E104"/>
  <c r="E276"/>
  <c r="E446"/>
  <c r="E204"/>
  <c r="E340"/>
  <c r="E25"/>
  <c r="E197"/>
  <c r="E210"/>
  <c r="E222"/>
  <c r="E242"/>
  <c r="E240"/>
  <c r="E241"/>
  <c r="E264"/>
  <c r="E275"/>
  <c r="E294"/>
  <c r="E299"/>
  <c r="E307"/>
  <c r="E317"/>
  <c r="E324"/>
  <c r="E336"/>
  <c r="E352"/>
  <c r="E355"/>
  <c r="E354"/>
  <c r="E372"/>
  <c r="E376"/>
  <c r="E391"/>
  <c r="E397"/>
  <c r="E429"/>
  <c r="E420"/>
  <c r="E458"/>
  <c r="E453"/>
  <c r="E485"/>
  <c r="E483"/>
  <c r="E493"/>
  <c r="E19"/>
  <c r="E23"/>
  <c r="E58"/>
  <c r="E52"/>
  <c r="E47"/>
  <c r="E61"/>
  <c r="E83"/>
  <c r="E93"/>
  <c r="E112"/>
  <c r="E110"/>
  <c r="E114"/>
  <c r="E113"/>
  <c r="E137"/>
  <c r="E148"/>
  <c r="E142"/>
  <c r="E154"/>
  <c r="E171"/>
  <c r="E165"/>
  <c r="E177"/>
  <c r="E189"/>
  <c r="E198"/>
  <c r="E209"/>
  <c r="E223"/>
  <c r="E226"/>
  <c r="E234"/>
  <c r="E269"/>
  <c r="E273"/>
  <c r="E286"/>
  <c r="E305"/>
  <c r="E328"/>
  <c r="E334"/>
  <c r="E351"/>
  <c r="E363"/>
  <c r="E375"/>
  <c r="E394"/>
  <c r="E404"/>
  <c r="E427"/>
  <c r="E454"/>
  <c r="E462"/>
  <c r="E467"/>
  <c r="E477"/>
  <c r="E489"/>
  <c r="E182"/>
  <c r="E474"/>
  <c r="E132"/>
  <c r="E12"/>
  <c r="E57"/>
  <c r="E92"/>
  <c r="E205"/>
  <c r="E235"/>
  <c r="E238"/>
  <c r="E258"/>
  <c r="E26"/>
  <c r="E59"/>
  <c r="E147"/>
  <c r="E301"/>
  <c r="E287"/>
  <c r="E335"/>
  <c r="E362"/>
  <c r="E402"/>
  <c r="E432"/>
  <c r="E433"/>
  <c r="E487"/>
  <c r="E270"/>
  <c r="E80"/>
  <c r="E169"/>
  <c r="E202"/>
  <c r="E211"/>
  <c r="E230"/>
  <c r="E229"/>
  <c r="E262"/>
  <c r="E293"/>
  <c r="E296"/>
  <c r="E332"/>
  <c r="E350"/>
  <c r="E401"/>
  <c r="E416"/>
  <c r="E484"/>
  <c r="E13"/>
  <c r="F346"/>
  <c r="AS346" s="1"/>
  <c r="F201"/>
  <c r="AS201" s="1"/>
  <c r="F298"/>
  <c r="AS298" s="1"/>
  <c r="F428"/>
  <c r="AS428" s="1"/>
  <c r="F152"/>
  <c r="AS152" s="1"/>
  <c r="F246"/>
  <c r="AS246" s="1"/>
  <c r="F495"/>
  <c r="AS495" s="1"/>
  <c r="F497"/>
  <c r="AS497" s="1"/>
  <c r="F499"/>
  <c r="AS499" s="1"/>
  <c r="F501"/>
  <c r="AS501" s="1"/>
  <c r="F503"/>
  <c r="AS503" s="1"/>
  <c r="F505"/>
  <c r="AS505" s="1"/>
  <c r="F507"/>
  <c r="AS507" s="1"/>
  <c r="F509"/>
  <c r="AS509" s="1"/>
  <c r="F511"/>
  <c r="AS511" s="1"/>
  <c r="F513"/>
  <c r="AS513" s="1"/>
  <c r="F515"/>
  <c r="AS515" s="1"/>
  <c r="F517"/>
  <c r="AS517" s="1"/>
  <c r="F519"/>
  <c r="AS519" s="1"/>
  <c r="F521"/>
  <c r="AS521" s="1"/>
  <c r="F523"/>
  <c r="AS523" s="1"/>
  <c r="F525"/>
  <c r="AS525" s="1"/>
  <c r="F527"/>
  <c r="AS527" s="1"/>
  <c r="F529"/>
  <c r="AS529" s="1"/>
  <c r="F531"/>
  <c r="AS531" s="1"/>
  <c r="F533"/>
  <c r="AS533" s="1"/>
  <c r="F535"/>
  <c r="AS535" s="1"/>
  <c r="F537"/>
  <c r="AS537" s="1"/>
  <c r="F539"/>
  <c r="AS539" s="1"/>
  <c r="F541"/>
  <c r="AS541" s="1"/>
  <c r="F543"/>
  <c r="AS543" s="1"/>
  <c r="F545"/>
  <c r="AS545" s="1"/>
  <c r="F547"/>
  <c r="AS547" s="1"/>
  <c r="F549"/>
  <c r="AS549" s="1"/>
  <c r="F553"/>
  <c r="AS553" s="1"/>
  <c r="F557"/>
  <c r="AS557" s="1"/>
  <c r="F561"/>
  <c r="AS561" s="1"/>
  <c r="F565"/>
  <c r="AS565" s="1"/>
  <c r="F569"/>
  <c r="AS569" s="1"/>
  <c r="F573"/>
  <c r="AS573" s="1"/>
  <c r="F577"/>
  <c r="AS577" s="1"/>
  <c r="F581"/>
  <c r="AS581" s="1"/>
  <c r="F585"/>
  <c r="AS585" s="1"/>
  <c r="F589"/>
  <c r="AS589" s="1"/>
  <c r="F593"/>
  <c r="AS593" s="1"/>
  <c r="F597"/>
  <c r="AS597" s="1"/>
  <c r="F546"/>
  <c r="AS546" s="1"/>
  <c r="F550"/>
  <c r="AS550" s="1"/>
  <c r="F554"/>
  <c r="AS554" s="1"/>
  <c r="F558"/>
  <c r="AS558" s="1"/>
  <c r="F562"/>
  <c r="AS562" s="1"/>
  <c r="F566"/>
  <c r="AS566" s="1"/>
  <c r="F570"/>
  <c r="AS570" s="1"/>
  <c r="F574"/>
  <c r="AS574" s="1"/>
  <c r="F578"/>
  <c r="AS578" s="1"/>
  <c r="F582"/>
  <c r="AS582" s="1"/>
  <c r="F586"/>
  <c r="AS586" s="1"/>
  <c r="F590"/>
  <c r="AS590" s="1"/>
  <c r="F594"/>
  <c r="AS594" s="1"/>
  <c r="E370"/>
  <c r="E339"/>
  <c r="E82"/>
  <c r="F600"/>
  <c r="F604"/>
  <c r="F608"/>
  <c r="F612"/>
  <c r="F616"/>
  <c r="F620"/>
  <c r="F624"/>
  <c r="F628"/>
  <c r="F632"/>
  <c r="F636"/>
  <c r="F640"/>
  <c r="F644"/>
  <c r="F648"/>
  <c r="F652"/>
  <c r="F656"/>
  <c r="F660"/>
  <c r="F599"/>
  <c r="F603"/>
  <c r="F607"/>
  <c r="F611"/>
  <c r="F615"/>
  <c r="F619"/>
  <c r="F623"/>
  <c r="F627"/>
  <c r="F631"/>
  <c r="F635"/>
  <c r="F639"/>
  <c r="F643"/>
  <c r="F647"/>
  <c r="F651"/>
  <c r="F655"/>
  <c r="F659"/>
  <c r="F667"/>
  <c r="F675"/>
  <c r="F683"/>
  <c r="F691"/>
  <c r="F699"/>
  <c r="F707"/>
  <c r="F715"/>
  <c r="F723"/>
  <c r="F731"/>
  <c r="F739"/>
  <c r="F747"/>
  <c r="F720"/>
  <c r="F724"/>
  <c r="F728"/>
  <c r="F732"/>
  <c r="F736"/>
  <c r="F740"/>
  <c r="F744"/>
  <c r="F748"/>
  <c r="F750"/>
  <c r="F665"/>
  <c r="F673"/>
  <c r="F681"/>
  <c r="F689"/>
  <c r="F697"/>
  <c r="F705"/>
  <c r="F713"/>
  <c r="F721"/>
  <c r="F729"/>
  <c r="F737"/>
  <c r="F745"/>
  <c r="E374"/>
  <c r="E369"/>
  <c r="E121"/>
  <c r="E172"/>
  <c r="E323"/>
  <c r="E297"/>
  <c r="E213"/>
  <c r="E233"/>
  <c r="AL91"/>
  <c r="E91"/>
  <c r="AL134"/>
  <c r="AL290"/>
  <c r="E290"/>
  <c r="AL342"/>
  <c r="AL413"/>
  <c r="AL479"/>
  <c r="E479"/>
  <c r="AJ447"/>
  <c r="E447"/>
  <c r="AJ174"/>
  <c r="E174"/>
  <c r="AL472"/>
  <c r="E472"/>
  <c r="AM326"/>
  <c r="E326"/>
  <c r="AP396"/>
  <c r="E396"/>
  <c r="AJ455"/>
  <c r="E455"/>
  <c r="AJ444"/>
  <c r="AJ170"/>
  <c r="E170"/>
  <c r="AJ18"/>
  <c r="AJ32"/>
  <c r="E32"/>
  <c r="AJ54"/>
  <c r="E54"/>
  <c r="AJ22"/>
  <c r="E22"/>
  <c r="AJ3"/>
  <c r="AJ5"/>
  <c r="AJ48"/>
  <c r="AJ98"/>
  <c r="AJ120"/>
  <c r="E120"/>
  <c r="AM62"/>
  <c r="E62"/>
  <c r="AM239"/>
  <c r="E239"/>
  <c r="AM283"/>
  <c r="AM302"/>
  <c r="E302"/>
  <c r="AM285"/>
  <c r="E285"/>
  <c r="AM311"/>
  <c r="AL480"/>
  <c r="E480"/>
  <c r="AJ220"/>
  <c r="AJ468"/>
  <c r="AJ164"/>
  <c r="AM347"/>
  <c r="AM300"/>
  <c r="E300"/>
  <c r="AJ451"/>
  <c r="AJ450"/>
  <c r="E450"/>
  <c r="AJ329"/>
  <c r="E329"/>
  <c r="AJ183"/>
  <c r="E183"/>
  <c r="AJ176"/>
  <c r="E176"/>
  <c r="AJ17"/>
  <c r="E17"/>
  <c r="AJ16"/>
  <c r="E16"/>
  <c r="AJ78"/>
  <c r="AJ11"/>
  <c r="AJ27"/>
  <c r="E27"/>
  <c r="AJ43"/>
  <c r="E43"/>
  <c r="AJ103"/>
  <c r="AM398"/>
  <c r="E398"/>
  <c r="AJ20"/>
  <c r="E20"/>
  <c r="F421"/>
  <c r="F271"/>
  <c r="F403"/>
  <c r="F247"/>
  <c r="AL347"/>
  <c r="AJ300"/>
  <c r="G551"/>
  <c r="AS551"/>
  <c r="G555"/>
  <c r="AS555"/>
  <c r="G559"/>
  <c r="AS559"/>
  <c r="G563"/>
  <c r="AS563"/>
  <c r="G567"/>
  <c r="AS567"/>
  <c r="G571"/>
  <c r="AS571"/>
  <c r="G575"/>
  <c r="AS575"/>
  <c r="G579"/>
  <c r="AS579"/>
  <c r="G583"/>
  <c r="AS583"/>
  <c r="G587"/>
  <c r="AS587"/>
  <c r="G591"/>
  <c r="AS591"/>
  <c r="G595"/>
  <c r="AS595"/>
  <c r="AS224"/>
  <c r="G308"/>
  <c r="AS308"/>
  <c r="G496"/>
  <c r="AS496"/>
  <c r="G498"/>
  <c r="AS498"/>
  <c r="G500"/>
  <c r="AS500"/>
  <c r="G502"/>
  <c r="AS502"/>
  <c r="G504"/>
  <c r="AS504"/>
  <c r="G506"/>
  <c r="AS506"/>
  <c r="G508"/>
  <c r="AS508"/>
  <c r="G510"/>
  <c r="AS510"/>
  <c r="G512"/>
  <c r="AS512"/>
  <c r="G514"/>
  <c r="AS514"/>
  <c r="G516"/>
  <c r="AS516"/>
  <c r="G518"/>
  <c r="AS518"/>
  <c r="G520"/>
  <c r="AS520"/>
  <c r="G522"/>
  <c r="AS522"/>
  <c r="G524"/>
  <c r="AS524"/>
  <c r="G526"/>
  <c r="AS526"/>
  <c r="G528"/>
  <c r="AS528"/>
  <c r="G530"/>
  <c r="AS530"/>
  <c r="G532"/>
  <c r="AS532"/>
  <c r="G534"/>
  <c r="AS534"/>
  <c r="G536"/>
  <c r="AS536"/>
  <c r="G538"/>
  <c r="AS538"/>
  <c r="G540"/>
  <c r="AS540"/>
  <c r="G542"/>
  <c r="AS542"/>
  <c r="G544"/>
  <c r="AS544"/>
  <c r="G548"/>
  <c r="AS548"/>
  <c r="G552"/>
  <c r="AS552"/>
  <c r="G556"/>
  <c r="AS556"/>
  <c r="G560"/>
  <c r="AS560"/>
  <c r="G564"/>
  <c r="AS564"/>
  <c r="G568"/>
  <c r="AS568"/>
  <c r="G572"/>
  <c r="AS572"/>
  <c r="G576"/>
  <c r="AS576"/>
  <c r="G580"/>
  <c r="AS580"/>
  <c r="G584"/>
  <c r="AS584"/>
  <c r="G588"/>
  <c r="AS588"/>
  <c r="G592"/>
  <c r="AS592"/>
  <c r="G596"/>
  <c r="AS596"/>
  <c r="G213"/>
  <c r="AS213"/>
  <c r="G346"/>
  <c r="G428"/>
  <c r="G246"/>
  <c r="G497"/>
  <c r="G501"/>
  <c r="G505"/>
  <c r="G509"/>
  <c r="G513"/>
  <c r="G517"/>
  <c r="G521"/>
  <c r="G525"/>
  <c r="G529"/>
  <c r="G533"/>
  <c r="G537"/>
  <c r="G541"/>
  <c r="G545"/>
  <c r="G549"/>
  <c r="G557"/>
  <c r="G565"/>
  <c r="G581"/>
  <c r="G597"/>
  <c r="G574"/>
  <c r="G33"/>
  <c r="AS33"/>
  <c r="AJ396"/>
  <c r="AM396"/>
  <c r="AJ326"/>
  <c r="AX13"/>
  <c r="AL447"/>
  <c r="AL220"/>
  <c r="AL164"/>
  <c r="AL174"/>
  <c r="AM164"/>
  <c r="AL468"/>
  <c r="AM174"/>
  <c r="AM468"/>
  <c r="AL285"/>
  <c r="AL302"/>
  <c r="AM85"/>
  <c r="AM173"/>
  <c r="AM212"/>
  <c r="AM232"/>
  <c r="AL239"/>
  <c r="AM338"/>
  <c r="AL359"/>
  <c r="AM358"/>
  <c r="AL424"/>
  <c r="AM494"/>
  <c r="AL211"/>
  <c r="AM229"/>
  <c r="AM262"/>
  <c r="AM293"/>
  <c r="AL321"/>
  <c r="AM350"/>
  <c r="AL401"/>
  <c r="AM484"/>
  <c r="AM13"/>
  <c r="AL13"/>
  <c r="AL173"/>
  <c r="AL212"/>
  <c r="AL232"/>
  <c r="AM80"/>
  <c r="AM230"/>
  <c r="AL75"/>
  <c r="AL85"/>
  <c r="AL101"/>
  <c r="AL138"/>
  <c r="AL272"/>
  <c r="AL311"/>
  <c r="AL425"/>
  <c r="AL102"/>
  <c r="AL283"/>
  <c r="AL314"/>
  <c r="AL338"/>
  <c r="AL358"/>
  <c r="AL426"/>
  <c r="AL494"/>
  <c r="AM102"/>
  <c r="AM314"/>
  <c r="AM359"/>
  <c r="AM426"/>
  <c r="AM75"/>
  <c r="AM138"/>
  <c r="AM272"/>
  <c r="AM425"/>
  <c r="AM480"/>
  <c r="AM169"/>
  <c r="AM202"/>
  <c r="AM466"/>
  <c r="AM296"/>
  <c r="AM332"/>
  <c r="AM416"/>
  <c r="AJ13"/>
  <c r="AM36"/>
  <c r="AM46"/>
  <c r="AM53"/>
  <c r="AM56"/>
  <c r="AM50"/>
  <c r="AM67"/>
  <c r="AM70"/>
  <c r="AM73"/>
  <c r="AM86"/>
  <c r="AM94"/>
  <c r="AM107"/>
  <c r="AM109"/>
  <c r="AM118"/>
  <c r="AM125"/>
  <c r="AM127"/>
  <c r="AM139"/>
  <c r="AM129"/>
  <c r="AM145"/>
  <c r="AM153"/>
  <c r="AM155"/>
  <c r="AM159"/>
  <c r="AM161"/>
  <c r="AM184"/>
  <c r="AM188"/>
  <c r="AM196"/>
  <c r="AM187"/>
  <c r="AM197"/>
  <c r="AM210"/>
  <c r="AM216"/>
  <c r="AM222"/>
  <c r="AM242"/>
  <c r="AM240"/>
  <c r="AM241"/>
  <c r="AM249"/>
  <c r="AM251"/>
  <c r="AM264"/>
  <c r="AM257"/>
  <c r="AM275"/>
  <c r="AM282"/>
  <c r="AM294"/>
  <c r="AM299"/>
  <c r="AM307"/>
  <c r="AM317"/>
  <c r="AM324"/>
  <c r="AM320"/>
  <c r="AM336"/>
  <c r="AM352"/>
  <c r="AM355"/>
  <c r="AM354"/>
  <c r="AM372"/>
  <c r="AM376"/>
  <c r="AM381"/>
  <c r="AM387"/>
  <c r="AM385"/>
  <c r="AM391"/>
  <c r="AM397"/>
  <c r="AM429"/>
  <c r="AM407"/>
  <c r="AM415"/>
  <c r="AM420"/>
  <c r="AM458"/>
  <c r="AM439"/>
  <c r="AM442"/>
  <c r="AM453"/>
  <c r="AM464"/>
  <c r="AM485"/>
  <c r="AM483"/>
  <c r="AM478"/>
  <c r="AM493"/>
  <c r="AM58"/>
  <c r="AM39"/>
  <c r="AM52"/>
  <c r="AM47"/>
  <c r="AM61"/>
  <c r="AM68"/>
  <c r="AM74"/>
  <c r="AM83"/>
  <c r="AM93"/>
  <c r="AM96"/>
  <c r="AM112"/>
  <c r="AM110"/>
  <c r="AM114"/>
  <c r="AM113"/>
  <c r="AM123"/>
  <c r="AM133"/>
  <c r="AM137"/>
  <c r="AM148"/>
  <c r="AM142"/>
  <c r="AM154"/>
  <c r="AM158"/>
  <c r="AM171"/>
  <c r="AM165"/>
  <c r="AM177"/>
  <c r="AM185"/>
  <c r="AM192"/>
  <c r="AM189"/>
  <c r="AM198"/>
  <c r="AM209"/>
  <c r="AM223"/>
  <c r="AM226"/>
  <c r="AM234"/>
  <c r="AM248"/>
  <c r="AM256"/>
  <c r="AM252"/>
  <c r="AM269"/>
  <c r="AM273"/>
  <c r="AM280"/>
  <c r="AM286"/>
  <c r="AM284"/>
  <c r="AM305"/>
  <c r="AM328"/>
  <c r="AM334"/>
  <c r="AM348"/>
  <c r="AM349"/>
  <c r="AM360"/>
  <c r="AM367"/>
  <c r="AM371"/>
  <c r="AM378"/>
  <c r="AM379"/>
  <c r="AM383"/>
  <c r="AM392"/>
  <c r="AM395"/>
  <c r="AM409"/>
  <c r="AM417"/>
  <c r="AM427"/>
  <c r="AM440"/>
  <c r="AM438"/>
  <c r="AM454"/>
  <c r="AM452"/>
  <c r="AM462"/>
  <c r="AM465"/>
  <c r="AM467"/>
  <c r="AM477"/>
  <c r="AM489"/>
  <c r="AM182"/>
  <c r="AM474"/>
  <c r="AM132"/>
  <c r="AM57"/>
  <c r="AM92"/>
  <c r="AM106"/>
  <c r="AM205"/>
  <c r="AM235"/>
  <c r="AM238"/>
  <c r="AM258"/>
  <c r="AM59"/>
  <c r="AM126"/>
  <c r="AM147"/>
  <c r="AM156"/>
  <c r="AM301"/>
  <c r="AM287"/>
  <c r="AM309"/>
  <c r="AM315"/>
  <c r="AM335"/>
  <c r="AM343"/>
  <c r="AM362"/>
  <c r="AM402"/>
  <c r="AM432"/>
  <c r="AM433"/>
  <c r="AM435"/>
  <c r="AM487"/>
  <c r="AM270"/>
  <c r="AJ91"/>
  <c r="AJ80"/>
  <c r="AJ134"/>
  <c r="AJ169"/>
  <c r="AJ202"/>
  <c r="AJ211"/>
  <c r="AJ230"/>
  <c r="AJ229"/>
  <c r="AJ262"/>
  <c r="AJ293"/>
  <c r="AJ296"/>
  <c r="AJ290"/>
  <c r="AJ321"/>
  <c r="AJ332"/>
  <c r="AJ342"/>
  <c r="AJ350"/>
  <c r="AJ401"/>
  <c r="AJ413"/>
  <c r="AJ416"/>
  <c r="AJ466"/>
  <c r="AJ484"/>
  <c r="AJ479"/>
  <c r="AM35"/>
  <c r="AM40"/>
  <c r="AM42"/>
  <c r="AM45"/>
  <c r="AM55"/>
  <c r="AM60"/>
  <c r="AM69"/>
  <c r="AM77"/>
  <c r="AM72"/>
  <c r="AM90"/>
  <c r="AM95"/>
  <c r="AM105"/>
  <c r="AM116"/>
  <c r="AM111"/>
  <c r="AM124"/>
  <c r="AM128"/>
  <c r="AM135"/>
  <c r="AM144"/>
  <c r="AM146"/>
  <c r="AM143"/>
  <c r="AM157"/>
  <c r="AM163"/>
  <c r="AM178"/>
  <c r="AM186"/>
  <c r="AM191"/>
  <c r="AM203"/>
  <c r="AM194"/>
  <c r="AM208"/>
  <c r="AM214"/>
  <c r="AM219"/>
  <c r="AM217"/>
  <c r="AM225"/>
  <c r="AM237"/>
  <c r="AM245"/>
  <c r="AM250"/>
  <c r="AM259"/>
  <c r="AM263"/>
  <c r="AM274"/>
  <c r="AM278"/>
  <c r="AM288"/>
  <c r="AM295"/>
  <c r="AM304"/>
  <c r="AM313"/>
  <c r="AM333"/>
  <c r="AM325"/>
  <c r="AM330"/>
  <c r="AM344"/>
  <c r="AM356"/>
  <c r="AM345"/>
  <c r="AM365"/>
  <c r="AM368"/>
  <c r="AM380"/>
  <c r="AM384"/>
  <c r="AM390"/>
  <c r="AM388"/>
  <c r="AM393"/>
  <c r="AM405"/>
  <c r="AM408"/>
  <c r="AM410"/>
  <c r="AM414"/>
  <c r="AM423"/>
  <c r="AM437"/>
  <c r="AM436"/>
  <c r="AM448"/>
  <c r="AM461"/>
  <c r="AM473"/>
  <c r="AM470"/>
  <c r="AM476"/>
  <c r="AM482"/>
  <c r="AM37"/>
  <c r="AM44"/>
  <c r="AM49"/>
  <c r="AM38"/>
  <c r="AM66"/>
  <c r="AM71"/>
  <c r="AM81"/>
  <c r="AM87"/>
  <c r="AM100"/>
  <c r="AM99"/>
  <c r="AM108"/>
  <c r="AM117"/>
  <c r="AM119"/>
  <c r="AM122"/>
  <c r="AM131"/>
  <c r="AM140"/>
  <c r="AM136"/>
  <c r="AM151"/>
  <c r="AM141"/>
  <c r="AM175"/>
  <c r="AM166"/>
  <c r="AM168"/>
  <c r="AM167"/>
  <c r="AM180"/>
  <c r="AM195"/>
  <c r="AM190"/>
  <c r="AM200"/>
  <c r="AM206"/>
  <c r="AM215"/>
  <c r="AM218"/>
  <c r="AM228"/>
  <c r="AM244"/>
  <c r="AM253"/>
  <c r="AM254"/>
  <c r="AM265"/>
  <c r="AM260"/>
  <c r="AM267"/>
  <c r="AM279"/>
  <c r="AM291"/>
  <c r="AM303"/>
  <c r="AM316"/>
  <c r="AM327"/>
  <c r="AM351"/>
  <c r="AM341"/>
  <c r="AM363"/>
  <c r="AM375"/>
  <c r="AM377"/>
  <c r="AM382"/>
  <c r="AM386"/>
  <c r="AM394"/>
  <c r="AM389"/>
  <c r="AM404"/>
  <c r="AM406"/>
  <c r="AM411"/>
  <c r="AM418"/>
  <c r="AM441"/>
  <c r="AM443"/>
  <c r="AM449"/>
  <c r="AM456"/>
  <c r="AM460"/>
  <c r="AM471"/>
  <c r="AM463"/>
  <c r="AM475"/>
  <c r="AM486"/>
  <c r="AM492"/>
  <c r="AM357"/>
  <c r="AM491"/>
  <c r="AM89"/>
  <c r="AM84"/>
  <c r="AM207"/>
  <c r="AM231"/>
  <c r="AM236"/>
  <c r="AM261"/>
  <c r="AM51"/>
  <c r="AM97"/>
  <c r="AM130"/>
  <c r="AM181"/>
  <c r="AM281"/>
  <c r="AM289"/>
  <c r="AM306"/>
  <c r="AM310"/>
  <c r="AM312"/>
  <c r="AM331"/>
  <c r="AM364"/>
  <c r="AM373"/>
  <c r="AM412"/>
  <c r="AM422"/>
  <c r="AM419"/>
  <c r="AM459"/>
  <c r="AM469"/>
  <c r="AJ75"/>
  <c r="AJ85"/>
  <c r="AJ102"/>
  <c r="AJ138"/>
  <c r="AJ173"/>
  <c r="AJ212"/>
  <c r="AJ232"/>
  <c r="AJ239"/>
  <c r="AJ272"/>
  <c r="AJ283"/>
  <c r="AJ302"/>
  <c r="AJ285"/>
  <c r="AJ311"/>
  <c r="AJ314"/>
  <c r="AJ338"/>
  <c r="AJ359"/>
  <c r="AJ358"/>
  <c r="AJ425"/>
  <c r="AJ424"/>
  <c r="AJ426"/>
  <c r="AJ480"/>
  <c r="AJ494"/>
  <c r="AJ101"/>
  <c r="AL80"/>
  <c r="AL230"/>
  <c r="AL296"/>
  <c r="AL332"/>
  <c r="AL416"/>
  <c r="AL484"/>
  <c r="AL169"/>
  <c r="AL202"/>
  <c r="AL229"/>
  <c r="AL262"/>
  <c r="AL293"/>
  <c r="AL350"/>
  <c r="AL466"/>
  <c r="AM211"/>
  <c r="AM321"/>
  <c r="AM342"/>
  <c r="AM401"/>
  <c r="AM479"/>
  <c r="AM91"/>
  <c r="AM134"/>
  <c r="AM290"/>
  <c r="AM413"/>
  <c r="AM9"/>
  <c r="AM4"/>
  <c r="AM31"/>
  <c r="AM10"/>
  <c r="AM8"/>
  <c r="AM14"/>
  <c r="AM28"/>
  <c r="AM24"/>
  <c r="AM7"/>
  <c r="AM29"/>
  <c r="AM34"/>
  <c r="AM19"/>
  <c r="AM23"/>
  <c r="AM12"/>
  <c r="AM26"/>
  <c r="AL2"/>
  <c r="AL15"/>
  <c r="AY18" s="1"/>
  <c r="AX18" s="1"/>
  <c r="AM15"/>
  <c r="AJ8"/>
  <c r="AL8"/>
  <c r="AJ9"/>
  <c r="AL9"/>
  <c r="AJ35"/>
  <c r="AL35"/>
  <c r="AJ40"/>
  <c r="AL40"/>
  <c r="AJ42"/>
  <c r="AL42"/>
  <c r="AJ45"/>
  <c r="AL45"/>
  <c r="AJ55"/>
  <c r="AL55"/>
  <c r="AJ60"/>
  <c r="AL60"/>
  <c r="AJ69"/>
  <c r="AL69"/>
  <c r="AJ77"/>
  <c r="AL77"/>
  <c r="AJ72"/>
  <c r="AL72"/>
  <c r="AJ90"/>
  <c r="AL90"/>
  <c r="AJ95"/>
  <c r="AL95"/>
  <c r="AY30" s="1"/>
  <c r="AX30" s="1"/>
  <c r="AJ105"/>
  <c r="AL105"/>
  <c r="AJ116"/>
  <c r="AL116"/>
  <c r="AJ111"/>
  <c r="AL111"/>
  <c r="AJ124"/>
  <c r="AL124"/>
  <c r="AJ128"/>
  <c r="AL128"/>
  <c r="AJ135"/>
  <c r="AL135"/>
  <c r="AJ144"/>
  <c r="AL144"/>
  <c r="AJ146"/>
  <c r="AL146"/>
  <c r="AJ143"/>
  <c r="AL143"/>
  <c r="AJ157"/>
  <c r="AL157"/>
  <c r="AY32" s="1"/>
  <c r="AX32" s="1"/>
  <c r="AJ163"/>
  <c r="AL163"/>
  <c r="AJ178"/>
  <c r="AL178"/>
  <c r="AJ186"/>
  <c r="AL186"/>
  <c r="AY34" s="1"/>
  <c r="AX34" s="1"/>
  <c r="AJ191"/>
  <c r="AL191"/>
  <c r="AJ203"/>
  <c r="AL203"/>
  <c r="AJ194"/>
  <c r="AL194"/>
  <c r="AJ208"/>
  <c r="AL208"/>
  <c r="AJ214"/>
  <c r="AL214"/>
  <c r="AJ219"/>
  <c r="AL219"/>
  <c r="AJ217"/>
  <c r="AL217"/>
  <c r="AJ225"/>
  <c r="AL225"/>
  <c r="AJ237"/>
  <c r="AL237"/>
  <c r="AJ245"/>
  <c r="AL245"/>
  <c r="AJ250"/>
  <c r="AL250"/>
  <c r="AJ259"/>
  <c r="AL259"/>
  <c r="AJ263"/>
  <c r="AL263"/>
  <c r="AJ274"/>
  <c r="AL274"/>
  <c r="AJ278"/>
  <c r="AL278"/>
  <c r="AJ288"/>
  <c r="AL288"/>
  <c r="AJ295"/>
  <c r="AL295"/>
  <c r="AJ304"/>
  <c r="AL304"/>
  <c r="AJ313"/>
  <c r="AL313"/>
  <c r="AJ333"/>
  <c r="AL333"/>
  <c r="AJ325"/>
  <c r="AL325"/>
  <c r="AJ330"/>
  <c r="AL330"/>
  <c r="AJ344"/>
  <c r="AL344"/>
  <c r="AJ356"/>
  <c r="AL356"/>
  <c r="AJ345"/>
  <c r="AL345"/>
  <c r="AJ365"/>
  <c r="AL365"/>
  <c r="AJ368"/>
  <c r="AL368"/>
  <c r="AJ380"/>
  <c r="AL380"/>
  <c r="AJ384"/>
  <c r="AL384"/>
  <c r="AJ390"/>
  <c r="AL390"/>
  <c r="AJ388"/>
  <c r="AL388"/>
  <c r="AJ393"/>
  <c r="AL393"/>
  <c r="AJ405"/>
  <c r="AL405"/>
  <c r="AJ408"/>
  <c r="AL408"/>
  <c r="AJ410"/>
  <c r="AL410"/>
  <c r="AJ414"/>
  <c r="AL414"/>
  <c r="AJ423"/>
  <c r="AL423"/>
  <c r="AJ437"/>
  <c r="AL437"/>
  <c r="AJ436"/>
  <c r="AL436"/>
  <c r="AJ448"/>
  <c r="AL448"/>
  <c r="AJ461"/>
  <c r="AL461"/>
  <c r="AJ473"/>
  <c r="AL473"/>
  <c r="AJ470"/>
  <c r="AL470"/>
  <c r="AJ476"/>
  <c r="AL476"/>
  <c r="AJ482"/>
  <c r="AL482"/>
  <c r="AJ4"/>
  <c r="AL4"/>
  <c r="AJ14"/>
  <c r="AL14"/>
  <c r="AJ31"/>
  <c r="AL31"/>
  <c r="AJ37"/>
  <c r="AL37"/>
  <c r="AJ44"/>
  <c r="AL44"/>
  <c r="AJ49"/>
  <c r="AL49"/>
  <c r="AJ38"/>
  <c r="AL38"/>
  <c r="AJ66"/>
  <c r="AL66"/>
  <c r="AJ71"/>
  <c r="AL71"/>
  <c r="AY27" s="1"/>
  <c r="AX27" s="1"/>
  <c r="AJ81"/>
  <c r="AL81"/>
  <c r="AJ87"/>
  <c r="AL87"/>
  <c r="AJ100"/>
  <c r="AL100"/>
  <c r="AY29" s="1"/>
  <c r="AX29" s="1"/>
  <c r="AJ99"/>
  <c r="AL99"/>
  <c r="AJ108"/>
  <c r="AL108"/>
  <c r="AJ117"/>
  <c r="AL117"/>
  <c r="AJ119"/>
  <c r="AL119"/>
  <c r="AJ122"/>
  <c r="AL122"/>
  <c r="AJ131"/>
  <c r="AL131"/>
  <c r="AJ140"/>
  <c r="AL140"/>
  <c r="AJ136"/>
  <c r="AL136"/>
  <c r="AJ151"/>
  <c r="AL151"/>
  <c r="AJ141"/>
  <c r="AL141"/>
  <c r="AJ175"/>
  <c r="AL175"/>
  <c r="AJ166"/>
  <c r="AL166"/>
  <c r="AJ168"/>
  <c r="AL168"/>
  <c r="AJ167"/>
  <c r="AL167"/>
  <c r="AJ180"/>
  <c r="AL180"/>
  <c r="AJ195"/>
  <c r="AL195"/>
  <c r="AJ190"/>
  <c r="AL190"/>
  <c r="AJ200"/>
  <c r="AL200"/>
  <c r="AJ206"/>
  <c r="AL206"/>
  <c r="AJ215"/>
  <c r="AL215"/>
  <c r="AJ218"/>
  <c r="AL218"/>
  <c r="AJ228"/>
  <c r="AL228"/>
  <c r="AJ244"/>
  <c r="AL244"/>
  <c r="AJ253"/>
  <c r="AL253"/>
  <c r="AJ254"/>
  <c r="AL254"/>
  <c r="AJ265"/>
  <c r="AL265"/>
  <c r="AJ260"/>
  <c r="AL260"/>
  <c r="AJ267"/>
  <c r="AL267"/>
  <c r="AJ279"/>
  <c r="AL279"/>
  <c r="AJ291"/>
  <c r="AL291"/>
  <c r="AJ303"/>
  <c r="AL303"/>
  <c r="AJ316"/>
  <c r="AL316"/>
  <c r="AJ327"/>
  <c r="AL327"/>
  <c r="AJ351"/>
  <c r="AL351"/>
  <c r="AJ341"/>
  <c r="AL341"/>
  <c r="AJ363"/>
  <c r="AL363"/>
  <c r="AJ375"/>
  <c r="AL375"/>
  <c r="AJ377"/>
  <c r="AL377"/>
  <c r="AJ382"/>
  <c r="AL382"/>
  <c r="AJ386"/>
  <c r="AL386"/>
  <c r="AJ394"/>
  <c r="AL394"/>
  <c r="AJ389"/>
  <c r="AL389"/>
  <c r="AJ404"/>
  <c r="AL404"/>
  <c r="AJ406"/>
  <c r="AL406"/>
  <c r="AJ411"/>
  <c r="AL411"/>
  <c r="AJ418"/>
  <c r="AL418"/>
  <c r="AJ441"/>
  <c r="AL441"/>
  <c r="AJ443"/>
  <c r="AL443"/>
  <c r="AJ449"/>
  <c r="AL449"/>
  <c r="AJ456"/>
  <c r="AL456"/>
  <c r="AJ460"/>
  <c r="AL460"/>
  <c r="AJ471"/>
  <c r="AL471"/>
  <c r="AJ463"/>
  <c r="AL463"/>
  <c r="AJ475"/>
  <c r="AL475"/>
  <c r="AJ486"/>
  <c r="AL486"/>
  <c r="AJ492"/>
  <c r="AL492"/>
  <c r="AJ357"/>
  <c r="AL357"/>
  <c r="AJ10"/>
  <c r="AL10"/>
  <c r="AJ491"/>
  <c r="AL491"/>
  <c r="AJ28"/>
  <c r="AL28"/>
  <c r="AY23" s="1"/>
  <c r="AX23" s="1"/>
  <c r="AJ89"/>
  <c r="AL89"/>
  <c r="AJ84"/>
  <c r="AL84"/>
  <c r="AJ207"/>
  <c r="AL207"/>
  <c r="AJ231"/>
  <c r="AL231"/>
  <c r="AJ236"/>
  <c r="AL236"/>
  <c r="AJ261"/>
  <c r="AL261"/>
  <c r="AJ24"/>
  <c r="AL24"/>
  <c r="AY19" s="1"/>
  <c r="AX19" s="1"/>
  <c r="AJ51"/>
  <c r="AL51"/>
  <c r="AJ97"/>
  <c r="AL97"/>
  <c r="AJ130"/>
  <c r="AL130"/>
  <c r="AJ181"/>
  <c r="AL181"/>
  <c r="AJ281"/>
  <c r="AL281"/>
  <c r="AJ289"/>
  <c r="AL289"/>
  <c r="AJ306"/>
  <c r="AL306"/>
  <c r="AJ310"/>
  <c r="AL310"/>
  <c r="AJ312"/>
  <c r="AL312"/>
  <c r="AJ331"/>
  <c r="AL331"/>
  <c r="AJ364"/>
  <c r="AL364"/>
  <c r="AJ373"/>
  <c r="AL373"/>
  <c r="AJ412"/>
  <c r="AL412"/>
  <c r="AJ422"/>
  <c r="AL422"/>
  <c r="AJ419"/>
  <c r="AL419"/>
  <c r="AJ459"/>
  <c r="AL459"/>
  <c r="AJ469"/>
  <c r="AL469"/>
  <c r="AJ7"/>
  <c r="AL7"/>
  <c r="AJ29"/>
  <c r="AL29"/>
  <c r="AY22" s="1"/>
  <c r="AJ34"/>
  <c r="AL34"/>
  <c r="AJ36"/>
  <c r="AL36"/>
  <c r="AJ46"/>
  <c r="AL46"/>
  <c r="AJ53"/>
  <c r="AL53"/>
  <c r="AJ56"/>
  <c r="AL56"/>
  <c r="AJ50"/>
  <c r="AL50"/>
  <c r="AJ67"/>
  <c r="AL67"/>
  <c r="AJ70"/>
  <c r="AL70"/>
  <c r="AJ73"/>
  <c r="AL73"/>
  <c r="AJ86"/>
  <c r="AL86"/>
  <c r="AJ94"/>
  <c r="AL94"/>
  <c r="AY28" s="1"/>
  <c r="AX28" s="1"/>
  <c r="AJ107"/>
  <c r="AL107"/>
  <c r="AJ109"/>
  <c r="AL109"/>
  <c r="AJ118"/>
  <c r="AL118"/>
  <c r="AJ125"/>
  <c r="AL125"/>
  <c r="AJ127"/>
  <c r="AL127"/>
  <c r="AJ139"/>
  <c r="AL139"/>
  <c r="AJ129"/>
  <c r="AL129"/>
  <c r="AJ145"/>
  <c r="AL145"/>
  <c r="AJ153"/>
  <c r="AL153"/>
  <c r="AJ155"/>
  <c r="AL155"/>
  <c r="AY31" s="1"/>
  <c r="AX31" s="1"/>
  <c r="AJ159"/>
  <c r="AL159"/>
  <c r="AJ161"/>
  <c r="AL161"/>
  <c r="AJ184"/>
  <c r="AL184"/>
  <c r="AY33" s="1"/>
  <c r="AX33" s="1"/>
  <c r="AJ188"/>
  <c r="AL188"/>
  <c r="AJ196"/>
  <c r="AL196"/>
  <c r="AJ187"/>
  <c r="AL187"/>
  <c r="AJ197"/>
  <c r="AL197"/>
  <c r="AJ210"/>
  <c r="AL210"/>
  <c r="AJ216"/>
  <c r="AL216"/>
  <c r="AJ222"/>
  <c r="AL222"/>
  <c r="AJ242"/>
  <c r="AL242"/>
  <c r="AJ240"/>
  <c r="AL240"/>
  <c r="AJ241"/>
  <c r="AL241"/>
  <c r="AJ249"/>
  <c r="AL249"/>
  <c r="AJ251"/>
  <c r="AL251"/>
  <c r="AJ264"/>
  <c r="AL264"/>
  <c r="AJ257"/>
  <c r="AL257"/>
  <c r="AJ275"/>
  <c r="AL275"/>
  <c r="AJ282"/>
  <c r="AL282"/>
  <c r="AJ294"/>
  <c r="AL294"/>
  <c r="AJ299"/>
  <c r="AL299"/>
  <c r="AJ307"/>
  <c r="AL307"/>
  <c r="AJ317"/>
  <c r="AL317"/>
  <c r="AJ324"/>
  <c r="AL324"/>
  <c r="AJ320"/>
  <c r="AL320"/>
  <c r="AJ336"/>
  <c r="AL336"/>
  <c r="AJ352"/>
  <c r="AL352"/>
  <c r="AJ355"/>
  <c r="AL355"/>
  <c r="AJ354"/>
  <c r="AL354"/>
  <c r="AJ372"/>
  <c r="AL372"/>
  <c r="AJ376"/>
  <c r="AL376"/>
  <c r="AJ381"/>
  <c r="AL381"/>
  <c r="AJ387"/>
  <c r="AL387"/>
  <c r="AJ385"/>
  <c r="AL385"/>
  <c r="AJ391"/>
  <c r="AL391"/>
  <c r="AJ397"/>
  <c r="AL397"/>
  <c r="AJ429"/>
  <c r="AL429"/>
  <c r="AJ407"/>
  <c r="AL407"/>
  <c r="AJ415"/>
  <c r="AL415"/>
  <c r="AJ420"/>
  <c r="AL420"/>
  <c r="AJ458"/>
  <c r="AL458"/>
  <c r="AJ439"/>
  <c r="AL439"/>
  <c r="AJ442"/>
  <c r="AL442"/>
  <c r="AJ453"/>
  <c r="AL453"/>
  <c r="AJ464"/>
  <c r="AL464"/>
  <c r="AJ485"/>
  <c r="AL485"/>
  <c r="AJ483"/>
  <c r="AL483"/>
  <c r="AJ478"/>
  <c r="AL478"/>
  <c r="AJ493"/>
  <c r="AL493"/>
  <c r="AJ19"/>
  <c r="AL19"/>
  <c r="AJ23"/>
  <c r="AL23"/>
  <c r="AY16" s="1"/>
  <c r="AX16" s="1"/>
  <c r="AJ58"/>
  <c r="AL58"/>
  <c r="AJ39"/>
  <c r="AL39"/>
  <c r="AJ52"/>
  <c r="AL52"/>
  <c r="AJ47"/>
  <c r="AL47"/>
  <c r="AJ61"/>
  <c r="AL61"/>
  <c r="AJ68"/>
  <c r="AL68"/>
  <c r="AJ74"/>
  <c r="AL74"/>
  <c r="AJ83"/>
  <c r="AL83"/>
  <c r="AJ93"/>
  <c r="AL93"/>
  <c r="AJ96"/>
  <c r="AL96"/>
  <c r="AJ112"/>
  <c r="AL112"/>
  <c r="AJ110"/>
  <c r="AL110"/>
  <c r="AJ114"/>
  <c r="AL114"/>
  <c r="AJ113"/>
  <c r="AL113"/>
  <c r="AJ123"/>
  <c r="AL123"/>
  <c r="AJ133"/>
  <c r="AL133"/>
  <c r="AJ137"/>
  <c r="AL137"/>
  <c r="AJ148"/>
  <c r="AL148"/>
  <c r="AJ142"/>
  <c r="AL142"/>
  <c r="AJ154"/>
  <c r="AL154"/>
  <c r="AJ158"/>
  <c r="AL158"/>
  <c r="AJ171"/>
  <c r="AL171"/>
  <c r="AJ165"/>
  <c r="AL165"/>
  <c r="AJ177"/>
  <c r="AL177"/>
  <c r="AJ185"/>
  <c r="AL185"/>
  <c r="AJ192"/>
  <c r="AL192"/>
  <c r="AJ189"/>
  <c r="AL189"/>
  <c r="AJ198"/>
  <c r="AL198"/>
  <c r="AJ209"/>
  <c r="AL209"/>
  <c r="AJ223"/>
  <c r="AL223"/>
  <c r="AJ226"/>
  <c r="AL226"/>
  <c r="AJ234"/>
  <c r="AL234"/>
  <c r="AJ248"/>
  <c r="AL248"/>
  <c r="AJ256"/>
  <c r="AL256"/>
  <c r="AJ252"/>
  <c r="AL252"/>
  <c r="AJ269"/>
  <c r="AL269"/>
  <c r="AJ273"/>
  <c r="AL273"/>
  <c r="AJ280"/>
  <c r="AL280"/>
  <c r="AJ286"/>
  <c r="AL286"/>
  <c r="AJ284"/>
  <c r="AL284"/>
  <c r="AJ305"/>
  <c r="AL305"/>
  <c r="AJ328"/>
  <c r="AL328"/>
  <c r="AJ334"/>
  <c r="AL334"/>
  <c r="AJ348"/>
  <c r="AL348"/>
  <c r="AJ349"/>
  <c r="AL349"/>
  <c r="AJ360"/>
  <c r="AL360"/>
  <c r="AJ367"/>
  <c r="AL367"/>
  <c r="AJ371"/>
  <c r="AL371"/>
  <c r="AJ378"/>
  <c r="AL378"/>
  <c r="AJ379"/>
  <c r="AL379"/>
  <c r="AJ383"/>
  <c r="AL383"/>
  <c r="AJ392"/>
  <c r="AL392"/>
  <c r="AJ395"/>
  <c r="AL395"/>
  <c r="AJ409"/>
  <c r="AL409"/>
  <c r="AJ417"/>
  <c r="AL417"/>
  <c r="AJ427"/>
  <c r="AL427"/>
  <c r="AJ440"/>
  <c r="AL440"/>
  <c r="AJ438"/>
  <c r="AL438"/>
  <c r="AJ454"/>
  <c r="AL454"/>
  <c r="AJ452"/>
  <c r="AL452"/>
  <c r="AJ462"/>
  <c r="AL462"/>
  <c r="AJ465"/>
  <c r="AL465"/>
  <c r="AJ467"/>
  <c r="AL467"/>
  <c r="AJ477"/>
  <c r="AL477"/>
  <c r="AJ489"/>
  <c r="AL489"/>
  <c r="AJ182"/>
  <c r="AL182"/>
  <c r="AJ474"/>
  <c r="AL474"/>
  <c r="AJ132"/>
  <c r="AL132"/>
  <c r="AJ12"/>
  <c r="AL12"/>
  <c r="AJ57"/>
  <c r="AL57"/>
  <c r="AJ92"/>
  <c r="AL92"/>
  <c r="AJ106"/>
  <c r="AL106"/>
  <c r="AJ205"/>
  <c r="AL205"/>
  <c r="AJ235"/>
  <c r="AL235"/>
  <c r="AJ238"/>
  <c r="AL238"/>
  <c r="AJ258"/>
  <c r="AL258"/>
  <c r="AJ26"/>
  <c r="AL26"/>
  <c r="AY24" s="1"/>
  <c r="AX24" s="1"/>
  <c r="AJ59"/>
  <c r="AL59"/>
  <c r="AJ126"/>
  <c r="AL126"/>
  <c r="AJ147"/>
  <c r="AL147"/>
  <c r="AJ156"/>
  <c r="AL156"/>
  <c r="AJ301"/>
  <c r="AL301"/>
  <c r="AJ287"/>
  <c r="AL287"/>
  <c r="AJ309"/>
  <c r="AL309"/>
  <c r="AJ315"/>
  <c r="AL315"/>
  <c r="AJ335"/>
  <c r="AL335"/>
  <c r="AJ343"/>
  <c r="AL343"/>
  <c r="AJ362"/>
  <c r="AL362"/>
  <c r="AJ402"/>
  <c r="AL402"/>
  <c r="AJ432"/>
  <c r="AL432"/>
  <c r="AJ433"/>
  <c r="AL433"/>
  <c r="AJ435"/>
  <c r="AL435"/>
  <c r="AJ487"/>
  <c r="AL487"/>
  <c r="AJ270"/>
  <c r="AL270"/>
  <c r="AX1"/>
  <c r="AV1"/>
  <c r="AQ21" s="1"/>
  <c r="G590" l="1"/>
  <c r="G558"/>
  <c r="G589"/>
  <c r="G573"/>
  <c r="G582"/>
  <c r="G566"/>
  <c r="G550"/>
  <c r="G593"/>
  <c r="G585"/>
  <c r="G577"/>
  <c r="G569"/>
  <c r="G561"/>
  <c r="G553"/>
  <c r="G547"/>
  <c r="G543"/>
  <c r="G539"/>
  <c r="G535"/>
  <c r="G531"/>
  <c r="G527"/>
  <c r="G523"/>
  <c r="G519"/>
  <c r="G515"/>
  <c r="G511"/>
  <c r="G507"/>
  <c r="G503"/>
  <c r="G499"/>
  <c r="G495"/>
  <c r="G152"/>
  <c r="G594"/>
  <c r="G586"/>
  <c r="G578"/>
  <c r="G570"/>
  <c r="G562"/>
  <c r="G554"/>
  <c r="G546"/>
  <c r="G745"/>
  <c r="AS745"/>
  <c r="G737"/>
  <c r="AS737"/>
  <c r="G729"/>
  <c r="AS729"/>
  <c r="G721"/>
  <c r="AS721"/>
  <c r="G713"/>
  <c r="AS713"/>
  <c r="G705"/>
  <c r="AS705"/>
  <c r="G697"/>
  <c r="AS697"/>
  <c r="G689"/>
  <c r="AS689"/>
  <c r="G681"/>
  <c r="AS681"/>
  <c r="G673"/>
  <c r="AS673"/>
  <c r="G665"/>
  <c r="AS665"/>
  <c r="AS750"/>
  <c r="G750"/>
  <c r="AS748"/>
  <c r="G748"/>
  <c r="AS744"/>
  <c r="G744"/>
  <c r="AS740"/>
  <c r="G740"/>
  <c r="AS736"/>
  <c r="G736"/>
  <c r="AS732"/>
  <c r="G732"/>
  <c r="AS728"/>
  <c r="G728"/>
  <c r="AS724"/>
  <c r="G724"/>
  <c r="AS720"/>
  <c r="G720"/>
  <c r="AS747"/>
  <c r="G747"/>
  <c r="AS739"/>
  <c r="G739"/>
  <c r="AS731"/>
  <c r="G731"/>
  <c r="AS723"/>
  <c r="G723"/>
  <c r="AS715"/>
  <c r="G715"/>
  <c r="AS707"/>
  <c r="G707"/>
  <c r="AS699"/>
  <c r="G699"/>
  <c r="AS691"/>
  <c r="G691"/>
  <c r="AS683"/>
  <c r="G683"/>
  <c r="AS675"/>
  <c r="G675"/>
  <c r="AS667"/>
  <c r="G667"/>
  <c r="AS659"/>
  <c r="G659"/>
  <c r="AS655"/>
  <c r="G655"/>
  <c r="AS651"/>
  <c r="G651"/>
  <c r="AS647"/>
  <c r="G647"/>
  <c r="AS643"/>
  <c r="G643"/>
  <c r="AS639"/>
  <c r="G639"/>
  <c r="AS635"/>
  <c r="G635"/>
  <c r="AS631"/>
  <c r="G631"/>
  <c r="AS627"/>
  <c r="G627"/>
  <c r="AS623"/>
  <c r="G623"/>
  <c r="AS619"/>
  <c r="G619"/>
  <c r="AS615"/>
  <c r="G615"/>
  <c r="AS611"/>
  <c r="G611"/>
  <c r="AS607"/>
  <c r="G607"/>
  <c r="AS603"/>
  <c r="G603"/>
  <c r="AS599"/>
  <c r="G599"/>
  <c r="AS660"/>
  <c r="G660"/>
  <c r="AS656"/>
  <c r="G656"/>
  <c r="AS652"/>
  <c r="G652"/>
  <c r="AS648"/>
  <c r="G648"/>
  <c r="AS644"/>
  <c r="G644"/>
  <c r="AS640"/>
  <c r="G640"/>
  <c r="AS636"/>
  <c r="G636"/>
  <c r="AS632"/>
  <c r="G632"/>
  <c r="AS628"/>
  <c r="G628"/>
  <c r="AS624"/>
  <c r="G624"/>
  <c r="AS620"/>
  <c r="G620"/>
  <c r="AS616"/>
  <c r="G616"/>
  <c r="AS612"/>
  <c r="G612"/>
  <c r="AS608"/>
  <c r="G608"/>
  <c r="AS604"/>
  <c r="G604"/>
  <c r="AS600"/>
  <c r="G600"/>
  <c r="G749"/>
  <c r="AS749"/>
  <c r="G741"/>
  <c r="AS741"/>
  <c r="G733"/>
  <c r="AS733"/>
  <c r="G725"/>
  <c r="AS725"/>
  <c r="G717"/>
  <c r="AS717"/>
  <c r="G709"/>
  <c r="AS709"/>
  <c r="G701"/>
  <c r="AS701"/>
  <c r="G693"/>
  <c r="AS693"/>
  <c r="G685"/>
  <c r="AS685"/>
  <c r="G677"/>
  <c r="AS677"/>
  <c r="G669"/>
  <c r="AS669"/>
  <c r="G746"/>
  <c r="AS746"/>
  <c r="G742"/>
  <c r="AS742"/>
  <c r="G738"/>
  <c r="AS738"/>
  <c r="G734"/>
  <c r="AS734"/>
  <c r="G730"/>
  <c r="AS730"/>
  <c r="G726"/>
  <c r="AS726"/>
  <c r="G722"/>
  <c r="AS722"/>
  <c r="G718"/>
  <c r="AS718"/>
  <c r="AS716"/>
  <c r="G716"/>
  <c r="G714"/>
  <c r="AS714"/>
  <c r="AS712"/>
  <c r="G712"/>
  <c r="G710"/>
  <c r="AS710"/>
  <c r="AS708"/>
  <c r="G708"/>
  <c r="G706"/>
  <c r="AS706"/>
  <c r="AS704"/>
  <c r="G704"/>
  <c r="G702"/>
  <c r="AS702"/>
  <c r="AS700"/>
  <c r="G700"/>
  <c r="G698"/>
  <c r="AS698"/>
  <c r="AS696"/>
  <c r="G696"/>
  <c r="G694"/>
  <c r="AS694"/>
  <c r="AS692"/>
  <c r="G692"/>
  <c r="G690"/>
  <c r="AS690"/>
  <c r="AS688"/>
  <c r="G688"/>
  <c r="G686"/>
  <c r="AS686"/>
  <c r="AS684"/>
  <c r="G684"/>
  <c r="G682"/>
  <c r="AS682"/>
  <c r="AS680"/>
  <c r="G680"/>
  <c r="G678"/>
  <c r="AS678"/>
  <c r="AS676"/>
  <c r="G676"/>
  <c r="G674"/>
  <c r="AS674"/>
  <c r="AS672"/>
  <c r="G672"/>
  <c r="G670"/>
  <c r="AS670"/>
  <c r="AS668"/>
  <c r="G668"/>
  <c r="G666"/>
  <c r="AS666"/>
  <c r="AS664"/>
  <c r="G664"/>
  <c r="AS743"/>
  <c r="G743"/>
  <c r="AS735"/>
  <c r="G735"/>
  <c r="AS727"/>
  <c r="G727"/>
  <c r="AS719"/>
  <c r="G719"/>
  <c r="AS711"/>
  <c r="G711"/>
  <c r="AS703"/>
  <c r="G703"/>
  <c r="AS695"/>
  <c r="G695"/>
  <c r="AS687"/>
  <c r="G687"/>
  <c r="AS679"/>
  <c r="G679"/>
  <c r="AS671"/>
  <c r="G671"/>
  <c r="AS663"/>
  <c r="G663"/>
  <c r="G661"/>
  <c r="AS661"/>
  <c r="G657"/>
  <c r="AS657"/>
  <c r="G653"/>
  <c r="AS653"/>
  <c r="G649"/>
  <c r="AS649"/>
  <c r="G645"/>
  <c r="AS645"/>
  <c r="G641"/>
  <c r="AS641"/>
  <c r="G637"/>
  <c r="AS637"/>
  <c r="G633"/>
  <c r="AS633"/>
  <c r="G629"/>
  <c r="AS629"/>
  <c r="G625"/>
  <c r="AS625"/>
  <c r="G621"/>
  <c r="AS621"/>
  <c r="G617"/>
  <c r="AS617"/>
  <c r="G613"/>
  <c r="AS613"/>
  <c r="G609"/>
  <c r="AS609"/>
  <c r="G605"/>
  <c r="AS605"/>
  <c r="G601"/>
  <c r="AS601"/>
  <c r="G662"/>
  <c r="AS662"/>
  <c r="G658"/>
  <c r="AS658"/>
  <c r="G654"/>
  <c r="AS654"/>
  <c r="G650"/>
  <c r="AS650"/>
  <c r="G646"/>
  <c r="AS646"/>
  <c r="G642"/>
  <c r="AS642"/>
  <c r="G638"/>
  <c r="AS638"/>
  <c r="G634"/>
  <c r="AS634"/>
  <c r="G630"/>
  <c r="AS630"/>
  <c r="G626"/>
  <c r="AS626"/>
  <c r="G622"/>
  <c r="AS622"/>
  <c r="G618"/>
  <c r="AS618"/>
  <c r="G614"/>
  <c r="AS614"/>
  <c r="G610"/>
  <c r="AS610"/>
  <c r="G606"/>
  <c r="AS606"/>
  <c r="G602"/>
  <c r="AS602"/>
  <c r="G598"/>
  <c r="AS598"/>
  <c r="F396"/>
  <c r="AR2"/>
  <c r="G247"/>
  <c r="AS247"/>
  <c r="G403"/>
  <c r="AS403"/>
  <c r="G271"/>
  <c r="AS271"/>
  <c r="G421"/>
  <c r="AS421"/>
  <c r="AQ247"/>
  <c r="AQ421"/>
  <c r="AQ431"/>
  <c r="AQ366"/>
  <c r="AQ399"/>
  <c r="AQ428"/>
  <c r="AQ64"/>
  <c r="AQ361"/>
  <c r="AQ63"/>
  <c r="AQ403"/>
  <c r="AQ224"/>
  <c r="AQ434"/>
  <c r="AQ319"/>
  <c r="AQ162"/>
  <c r="AQ152"/>
  <c r="AQ346"/>
  <c r="AQ292"/>
  <c r="AQ160"/>
  <c r="AR323"/>
  <c r="AR247"/>
  <c r="AR308"/>
  <c r="AR421"/>
  <c r="AR277"/>
  <c r="AR431"/>
  <c r="AR115"/>
  <c r="AR366"/>
  <c r="AR481"/>
  <c r="AR399"/>
  <c r="AR199"/>
  <c r="AR246"/>
  <c r="AR428"/>
  <c r="AR201"/>
  <c r="AR64"/>
  <c r="AR430"/>
  <c r="AR361"/>
  <c r="AR76"/>
  <c r="AR63"/>
  <c r="AR149"/>
  <c r="AR403"/>
  <c r="AR271"/>
  <c r="AR224"/>
  <c r="AR457"/>
  <c r="AR434"/>
  <c r="AR266"/>
  <c r="AR319"/>
  <c r="AR88"/>
  <c r="AR162"/>
  <c r="AR152"/>
  <c r="AR298"/>
  <c r="AR346"/>
  <c r="AR490"/>
  <c r="AR292"/>
  <c r="AR243"/>
  <c r="AR160"/>
  <c r="AR179"/>
  <c r="AR21"/>
  <c r="AQ308"/>
  <c r="AQ277"/>
  <c r="AQ115"/>
  <c r="AQ481"/>
  <c r="AQ199"/>
  <c r="AQ246"/>
  <c r="AQ201"/>
  <c r="AQ430"/>
  <c r="AQ76"/>
  <c r="AQ149"/>
  <c r="AQ271"/>
  <c r="AQ457"/>
  <c r="AQ266"/>
  <c r="AQ88"/>
  <c r="AQ298"/>
  <c r="AQ490"/>
  <c r="AQ243"/>
  <c r="AQ179"/>
  <c r="AR221"/>
  <c r="AR347"/>
  <c r="AR276"/>
  <c r="AR472"/>
  <c r="AR326"/>
  <c r="AR104"/>
  <c r="AR213"/>
  <c r="AR297"/>
  <c r="AR396"/>
  <c r="AQ276"/>
  <c r="AQ472"/>
  <c r="AQ326"/>
  <c r="AQ104"/>
  <c r="AQ213"/>
  <c r="AQ297"/>
  <c r="AQ396"/>
  <c r="AQ221"/>
  <c r="AQ33"/>
  <c r="AQ121"/>
  <c r="AQ300"/>
  <c r="AQ347"/>
  <c r="AQ340"/>
  <c r="AQ204"/>
  <c r="AQ446"/>
  <c r="AQ323"/>
  <c r="AR33"/>
  <c r="AR121"/>
  <c r="AR300"/>
  <c r="AR340"/>
  <c r="AR204"/>
  <c r="AR446"/>
  <c r="AY20"/>
  <c r="AQ371"/>
  <c r="AQ458"/>
  <c r="AQ429"/>
  <c r="AQ299"/>
  <c r="AQ153"/>
  <c r="AQ67"/>
  <c r="AQ34"/>
  <c r="AQ175"/>
  <c r="AQ31"/>
  <c r="AQ473"/>
  <c r="AQ225"/>
  <c r="AQ208"/>
  <c r="AR62"/>
  <c r="AR455"/>
  <c r="AR451"/>
  <c r="AR183"/>
  <c r="AR170"/>
  <c r="AR120"/>
  <c r="AR78"/>
  <c r="AR468"/>
  <c r="AR329"/>
  <c r="AR174"/>
  <c r="AR48"/>
  <c r="AR11"/>
  <c r="AR22"/>
  <c r="AR32"/>
  <c r="AR16"/>
  <c r="AR5"/>
  <c r="AR20"/>
  <c r="AR30"/>
  <c r="AR450"/>
  <c r="AR444"/>
  <c r="AR176"/>
  <c r="AR164"/>
  <c r="AR103"/>
  <c r="AR54"/>
  <c r="AR447"/>
  <c r="AR220"/>
  <c r="AR98"/>
  <c r="AR43"/>
  <c r="AR3"/>
  <c r="AR18"/>
  <c r="AR27"/>
  <c r="AR17"/>
  <c r="AR82"/>
  <c r="AR370"/>
  <c r="AR255"/>
  <c r="AR227"/>
  <c r="AR374"/>
  <c r="AR233"/>
  <c r="AR6"/>
  <c r="AR339"/>
  <c r="AR79"/>
  <c r="AR488"/>
  <c r="AQ183"/>
  <c r="AR337"/>
  <c r="AR268"/>
  <c r="AQ54"/>
  <c r="AQ398"/>
  <c r="AQ193"/>
  <c r="AQ30"/>
  <c r="AQ20"/>
  <c r="AQ134"/>
  <c r="AQ290"/>
  <c r="AQ342"/>
  <c r="AQ413"/>
  <c r="AQ13"/>
  <c r="AQ16"/>
  <c r="AQ48"/>
  <c r="AQ329"/>
  <c r="AQ18"/>
  <c r="AQ78"/>
  <c r="AQ170"/>
  <c r="AQ455"/>
  <c r="AQ302"/>
  <c r="AQ359"/>
  <c r="AQ480"/>
  <c r="AQ27"/>
  <c r="AQ98"/>
  <c r="AQ447"/>
  <c r="AQ11"/>
  <c r="AQ164"/>
  <c r="AQ444"/>
  <c r="AR65"/>
  <c r="AR25"/>
  <c r="AR322"/>
  <c r="AR353"/>
  <c r="AR445"/>
  <c r="AR369"/>
  <c r="AR41"/>
  <c r="AR150"/>
  <c r="AR172"/>
  <c r="AR318"/>
  <c r="AR400"/>
  <c r="AQ268"/>
  <c r="AQ337"/>
  <c r="AR398"/>
  <c r="AQ62"/>
  <c r="AR193"/>
  <c r="AQ91"/>
  <c r="AQ211"/>
  <c r="AQ321"/>
  <c r="AQ401"/>
  <c r="AQ479"/>
  <c r="AQ5"/>
  <c r="AQ32"/>
  <c r="AQ174"/>
  <c r="AQ468"/>
  <c r="AQ22"/>
  <c r="AQ120"/>
  <c r="AQ451"/>
  <c r="AQ239"/>
  <c r="AQ285"/>
  <c r="AQ424"/>
  <c r="AQ17"/>
  <c r="AQ43"/>
  <c r="AQ220"/>
  <c r="AQ3"/>
  <c r="AQ103"/>
  <c r="AQ176"/>
  <c r="AQ450"/>
  <c r="AR15"/>
  <c r="AQ362"/>
  <c r="AQ452"/>
  <c r="AQ427"/>
  <c r="AQ334"/>
  <c r="AQ273"/>
  <c r="AQ189"/>
  <c r="AQ142"/>
  <c r="AQ58"/>
  <c r="AQ50"/>
  <c r="AQ10"/>
  <c r="AQ375"/>
  <c r="AQ341"/>
  <c r="AQ267"/>
  <c r="AQ119"/>
  <c r="AQ14"/>
  <c r="AQ461"/>
  <c r="AQ405"/>
  <c r="AQ278"/>
  <c r="AQ214"/>
  <c r="AQ146"/>
  <c r="AR270"/>
  <c r="AR487"/>
  <c r="AR435"/>
  <c r="AR433"/>
  <c r="AR432"/>
  <c r="AR402"/>
  <c r="AR362"/>
  <c r="AR343"/>
  <c r="AR335"/>
  <c r="AR315"/>
  <c r="AR309"/>
  <c r="AR287"/>
  <c r="AR301"/>
  <c r="AR156"/>
  <c r="AR147"/>
  <c r="AR126"/>
  <c r="AR59"/>
  <c r="AR26"/>
  <c r="AR258"/>
  <c r="AR238"/>
  <c r="AR235"/>
  <c r="AR205"/>
  <c r="AR106"/>
  <c r="AR92"/>
  <c r="AR57"/>
  <c r="AR12"/>
  <c r="AR489"/>
  <c r="AR477"/>
  <c r="AR467"/>
  <c r="AR465"/>
  <c r="AR462"/>
  <c r="AR452"/>
  <c r="AR454"/>
  <c r="AR438"/>
  <c r="AR440"/>
  <c r="AR427"/>
  <c r="AR417"/>
  <c r="AR409"/>
  <c r="AR395"/>
  <c r="AR392"/>
  <c r="AR383"/>
  <c r="AR379"/>
  <c r="AR378"/>
  <c r="AR371"/>
  <c r="AR367"/>
  <c r="AR360"/>
  <c r="AR349"/>
  <c r="AR348"/>
  <c r="AR334"/>
  <c r="AR328"/>
  <c r="AR305"/>
  <c r="AR284"/>
  <c r="AR280"/>
  <c r="AR273"/>
  <c r="AR269"/>
  <c r="AR252"/>
  <c r="AR256"/>
  <c r="AR248"/>
  <c r="AR234"/>
  <c r="AR226"/>
  <c r="AR223"/>
  <c r="AR209"/>
  <c r="AR198"/>
  <c r="AR189"/>
  <c r="AR192"/>
  <c r="AR185"/>
  <c r="AR177"/>
  <c r="AR165"/>
  <c r="AR171"/>
  <c r="AR158"/>
  <c r="AR154"/>
  <c r="AR142"/>
  <c r="AR148"/>
  <c r="AR137"/>
  <c r="AR133"/>
  <c r="AR123"/>
  <c r="AR113"/>
  <c r="AR110"/>
  <c r="AR112"/>
  <c r="AR96"/>
  <c r="AR93"/>
  <c r="AR83"/>
  <c r="AR74"/>
  <c r="AR68"/>
  <c r="AR61"/>
  <c r="AR47"/>
  <c r="AR52"/>
  <c r="AR39"/>
  <c r="AR58"/>
  <c r="AR23"/>
  <c r="AR19"/>
  <c r="AR493"/>
  <c r="AR478"/>
  <c r="AR483"/>
  <c r="AR485"/>
  <c r="AR464"/>
  <c r="AR453"/>
  <c r="AR442"/>
  <c r="AR439"/>
  <c r="AR458"/>
  <c r="AR420"/>
  <c r="AR415"/>
  <c r="AR407"/>
  <c r="AR429"/>
  <c r="AR397"/>
  <c r="AR391"/>
  <c r="AR385"/>
  <c r="AR387"/>
  <c r="AR381"/>
  <c r="AR376"/>
  <c r="AR372"/>
  <c r="AR354"/>
  <c r="AR355"/>
  <c r="AR352"/>
  <c r="AR320"/>
  <c r="AR324"/>
  <c r="AR317"/>
  <c r="AR307"/>
  <c r="AR299"/>
  <c r="AR294"/>
  <c r="AR282"/>
  <c r="AR275"/>
  <c r="AR257"/>
  <c r="AR264"/>
  <c r="AR251"/>
  <c r="AR249"/>
  <c r="AR241"/>
  <c r="AR242"/>
  <c r="AR222"/>
  <c r="AR216"/>
  <c r="AR210"/>
  <c r="AR197"/>
  <c r="AR187"/>
  <c r="AR196"/>
  <c r="AR188"/>
  <c r="AR184"/>
  <c r="AR161"/>
  <c r="AR159"/>
  <c r="AR155"/>
  <c r="AR153"/>
  <c r="AR129"/>
  <c r="AR139"/>
  <c r="AR127"/>
  <c r="AR125"/>
  <c r="AR118"/>
  <c r="AR109"/>
  <c r="AR107"/>
  <c r="AR94"/>
  <c r="AR73"/>
  <c r="AR70"/>
  <c r="AR67"/>
  <c r="AR50"/>
  <c r="AR56"/>
  <c r="AR53"/>
  <c r="AR36"/>
  <c r="AR34"/>
  <c r="AR29"/>
  <c r="AR7"/>
  <c r="AR469"/>
  <c r="AR459"/>
  <c r="AR419"/>
  <c r="AR422"/>
  <c r="AR412"/>
  <c r="AR373"/>
  <c r="AR364"/>
  <c r="AR331"/>
  <c r="AR312"/>
  <c r="AR310"/>
  <c r="AR306"/>
  <c r="AR289"/>
  <c r="AR281"/>
  <c r="AR181"/>
  <c r="AR130"/>
  <c r="AR97"/>
  <c r="AR51"/>
  <c r="AR24"/>
  <c r="AR261"/>
  <c r="AR236"/>
  <c r="AR231"/>
  <c r="AR207"/>
  <c r="AR84"/>
  <c r="AR89"/>
  <c r="AR28"/>
  <c r="AR491"/>
  <c r="AR10"/>
  <c r="AR357"/>
  <c r="AR492"/>
  <c r="AR486"/>
  <c r="AR475"/>
  <c r="AR463"/>
  <c r="AR471"/>
  <c r="AR460"/>
  <c r="AR456"/>
  <c r="AR449"/>
  <c r="AR443"/>
  <c r="AR441"/>
  <c r="AR418"/>
  <c r="AR411"/>
  <c r="AR406"/>
  <c r="AR404"/>
  <c r="AR389"/>
  <c r="AR394"/>
  <c r="AR386"/>
  <c r="AR382"/>
  <c r="AR377"/>
  <c r="AR375"/>
  <c r="AR363"/>
  <c r="AR341"/>
  <c r="AR351"/>
  <c r="AR327"/>
  <c r="AR316"/>
  <c r="AR303"/>
  <c r="AR291"/>
  <c r="AR279"/>
  <c r="AR267"/>
  <c r="AR260"/>
  <c r="AR265"/>
  <c r="AR254"/>
  <c r="AR253"/>
  <c r="AR244"/>
  <c r="AR228"/>
  <c r="AR218"/>
  <c r="AR215"/>
  <c r="AR206"/>
  <c r="AR200"/>
  <c r="AR190"/>
  <c r="AR195"/>
  <c r="AR180"/>
  <c r="AR167"/>
  <c r="AR168"/>
  <c r="AR166"/>
  <c r="AR175"/>
  <c r="AR141"/>
  <c r="AR151"/>
  <c r="AR136"/>
  <c r="AR140"/>
  <c r="AR131"/>
  <c r="AR122"/>
  <c r="AR119"/>
  <c r="AR117"/>
  <c r="AR108"/>
  <c r="AR99"/>
  <c r="AR100"/>
  <c r="AR87"/>
  <c r="AR81"/>
  <c r="AR71"/>
  <c r="AR66"/>
  <c r="AR38"/>
  <c r="AR49"/>
  <c r="AR44"/>
  <c r="AR37"/>
  <c r="AR31"/>
  <c r="AR14"/>
  <c r="AR4"/>
  <c r="AR482"/>
  <c r="AR476"/>
  <c r="AR470"/>
  <c r="AR473"/>
  <c r="AR461"/>
  <c r="AR448"/>
  <c r="AR436"/>
  <c r="AR437"/>
  <c r="AR423"/>
  <c r="AR414"/>
  <c r="AR410"/>
  <c r="AR408"/>
  <c r="AR405"/>
  <c r="AR393"/>
  <c r="AR388"/>
  <c r="AR390"/>
  <c r="AR384"/>
  <c r="AR380"/>
  <c r="AR368"/>
  <c r="AR365"/>
  <c r="AR345"/>
  <c r="AR356"/>
  <c r="AR344"/>
  <c r="AR330"/>
  <c r="AR325"/>
  <c r="AR333"/>
  <c r="AR313"/>
  <c r="AR304"/>
  <c r="AR295"/>
  <c r="AR288"/>
  <c r="AR278"/>
  <c r="AR274"/>
  <c r="AR263"/>
  <c r="AR259"/>
  <c r="AR250"/>
  <c r="AR245"/>
  <c r="AR237"/>
  <c r="AR225"/>
  <c r="AR217"/>
  <c r="AR219"/>
  <c r="AR214"/>
  <c r="AR208"/>
  <c r="AR194"/>
  <c r="AR203"/>
  <c r="AR191"/>
  <c r="AR186"/>
  <c r="AR178"/>
  <c r="AR163"/>
  <c r="AR157"/>
  <c r="AR143"/>
  <c r="AR146"/>
  <c r="AR144"/>
  <c r="AR135"/>
  <c r="AR128"/>
  <c r="AR124"/>
  <c r="AR111"/>
  <c r="AR116"/>
  <c r="AR105"/>
  <c r="AR95"/>
  <c r="AR90"/>
  <c r="AR72"/>
  <c r="AR77"/>
  <c r="AR69"/>
  <c r="AR60"/>
  <c r="AR55"/>
  <c r="AR45"/>
  <c r="AR42"/>
  <c r="AR40"/>
  <c r="AR35"/>
  <c r="AR9"/>
  <c r="AR8"/>
  <c r="AR101"/>
  <c r="AR494"/>
  <c r="AR480"/>
  <c r="AR426"/>
  <c r="AR424"/>
  <c r="AR425"/>
  <c r="AR358"/>
  <c r="AR359"/>
  <c r="AR338"/>
  <c r="AR314"/>
  <c r="AR311"/>
  <c r="AR285"/>
  <c r="AR302"/>
  <c r="AR283"/>
  <c r="AR272"/>
  <c r="AR239"/>
  <c r="AR232"/>
  <c r="AR212"/>
  <c r="AR173"/>
  <c r="AR138"/>
  <c r="AR102"/>
  <c r="AR85"/>
  <c r="AR75"/>
  <c r="AR479"/>
  <c r="AR466"/>
  <c r="AR350"/>
  <c r="AR342"/>
  <c r="AR296"/>
  <c r="AR262"/>
  <c r="AR230"/>
  <c r="AR211"/>
  <c r="AR169"/>
  <c r="AR134"/>
  <c r="AQ494"/>
  <c r="AQ358"/>
  <c r="AQ314"/>
  <c r="AQ102"/>
  <c r="AQ311"/>
  <c r="AQ138"/>
  <c r="AQ85"/>
  <c r="AQ212"/>
  <c r="AQ45"/>
  <c r="AQ9"/>
  <c r="AQ8"/>
  <c r="AR484"/>
  <c r="AR416"/>
  <c r="AR413"/>
  <c r="AR401"/>
  <c r="AR332"/>
  <c r="AR321"/>
  <c r="AR290"/>
  <c r="AR293"/>
  <c r="AR229"/>
  <c r="AR202"/>
  <c r="AR80"/>
  <c r="AR91"/>
  <c r="AR13"/>
  <c r="AQ426"/>
  <c r="AQ338"/>
  <c r="AQ283"/>
  <c r="AQ425"/>
  <c r="AQ272"/>
  <c r="AQ101"/>
  <c r="AQ75"/>
  <c r="AQ232"/>
  <c r="AQ173"/>
  <c r="AQ29"/>
  <c r="AQ487"/>
  <c r="AQ433"/>
  <c r="AQ402"/>
  <c r="AQ343"/>
  <c r="AQ315"/>
  <c r="AQ287"/>
  <c r="AQ156"/>
  <c r="AQ126"/>
  <c r="AQ26"/>
  <c r="AQ238"/>
  <c r="AQ205"/>
  <c r="AQ92"/>
  <c r="AQ12"/>
  <c r="AQ474"/>
  <c r="AQ489"/>
  <c r="AQ467"/>
  <c r="AQ462"/>
  <c r="AQ454"/>
  <c r="AQ440"/>
  <c r="AQ417"/>
  <c r="AQ395"/>
  <c r="AQ383"/>
  <c r="AQ378"/>
  <c r="AQ367"/>
  <c r="AQ349"/>
  <c r="AQ305"/>
  <c r="AQ286"/>
  <c r="AQ252"/>
  <c r="AQ248"/>
  <c r="AQ226"/>
  <c r="AQ209"/>
  <c r="AQ185"/>
  <c r="AQ165"/>
  <c r="AQ158"/>
  <c r="AQ137"/>
  <c r="AQ123"/>
  <c r="AQ114"/>
  <c r="AQ112"/>
  <c r="AQ93"/>
  <c r="AQ74"/>
  <c r="AQ61"/>
  <c r="AQ52"/>
  <c r="AQ23"/>
  <c r="AQ493"/>
  <c r="AQ483"/>
  <c r="AQ464"/>
  <c r="AQ442"/>
  <c r="AQ420"/>
  <c r="AQ407"/>
  <c r="AQ391"/>
  <c r="AQ387"/>
  <c r="AQ376"/>
  <c r="AQ354"/>
  <c r="AQ352"/>
  <c r="AQ320"/>
  <c r="AQ317"/>
  <c r="AQ282"/>
  <c r="AQ257"/>
  <c r="AQ251"/>
  <c r="AQ241"/>
  <c r="AQ242"/>
  <c r="AQ216"/>
  <c r="AQ197"/>
  <c r="AQ196"/>
  <c r="AQ184"/>
  <c r="AQ159"/>
  <c r="AQ129"/>
  <c r="AQ127"/>
  <c r="AQ118"/>
  <c r="AQ107"/>
  <c r="AQ86"/>
  <c r="AQ70"/>
  <c r="AQ53"/>
  <c r="AQ36"/>
  <c r="AQ437"/>
  <c r="AQ408"/>
  <c r="AQ388"/>
  <c r="AQ380"/>
  <c r="AQ356"/>
  <c r="AQ325"/>
  <c r="AQ304"/>
  <c r="AQ274"/>
  <c r="AQ250"/>
  <c r="AQ191"/>
  <c r="AQ163"/>
  <c r="AQ144"/>
  <c r="AQ124"/>
  <c r="AQ95"/>
  <c r="AQ77"/>
  <c r="AQ55"/>
  <c r="AQ40"/>
  <c r="AQ484"/>
  <c r="AQ416"/>
  <c r="AQ296"/>
  <c r="AQ262"/>
  <c r="AQ230"/>
  <c r="AQ202"/>
  <c r="AQ459"/>
  <c r="AQ422"/>
  <c r="AQ373"/>
  <c r="AQ331"/>
  <c r="AQ310"/>
  <c r="AQ289"/>
  <c r="AQ181"/>
  <c r="AQ97"/>
  <c r="AQ24"/>
  <c r="AQ236"/>
  <c r="AQ207"/>
  <c r="AQ89"/>
  <c r="AQ491"/>
  <c r="AQ357"/>
  <c r="AQ486"/>
  <c r="AQ463"/>
  <c r="AQ460"/>
  <c r="AQ449"/>
  <c r="AQ441"/>
  <c r="AQ411"/>
  <c r="AQ404"/>
  <c r="AQ394"/>
  <c r="AQ382"/>
  <c r="AQ327"/>
  <c r="AQ303"/>
  <c r="AQ279"/>
  <c r="AQ260"/>
  <c r="AQ254"/>
  <c r="AQ244"/>
  <c r="AQ218"/>
  <c r="AQ206"/>
  <c r="AQ190"/>
  <c r="AQ180"/>
  <c r="AQ168"/>
  <c r="AQ141"/>
  <c r="AQ136"/>
  <c r="AQ131"/>
  <c r="AQ108"/>
  <c r="AQ100"/>
  <c r="AQ81"/>
  <c r="AQ66"/>
  <c r="AQ49"/>
  <c r="AQ37"/>
  <c r="AQ482"/>
  <c r="AQ470"/>
  <c r="AQ448"/>
  <c r="AQ410"/>
  <c r="AQ390"/>
  <c r="AQ345"/>
  <c r="AQ333"/>
  <c r="AQ237"/>
  <c r="AQ178"/>
  <c r="AQ111"/>
  <c r="AQ72"/>
  <c r="AQ270"/>
  <c r="AQ435"/>
  <c r="AQ432"/>
  <c r="AQ335"/>
  <c r="AQ309"/>
  <c r="AQ301"/>
  <c r="AQ147"/>
  <c r="AQ59"/>
  <c r="AQ258"/>
  <c r="AQ235"/>
  <c r="AQ106"/>
  <c r="AQ57"/>
  <c r="AQ132"/>
  <c r="AQ182"/>
  <c r="AQ477"/>
  <c r="AQ465"/>
  <c r="AQ438"/>
  <c r="AQ409"/>
  <c r="AQ392"/>
  <c r="AQ379"/>
  <c r="AQ360"/>
  <c r="AQ348"/>
  <c r="AQ328"/>
  <c r="AQ284"/>
  <c r="AQ280"/>
  <c r="AQ269"/>
  <c r="AQ256"/>
  <c r="AQ234"/>
  <c r="AQ223"/>
  <c r="AQ198"/>
  <c r="AQ192"/>
  <c r="AQ177"/>
  <c r="AQ171"/>
  <c r="AQ154"/>
  <c r="AQ148"/>
  <c r="AQ133"/>
  <c r="AQ113"/>
  <c r="AQ110"/>
  <c r="AQ96"/>
  <c r="AQ83"/>
  <c r="AQ68"/>
  <c r="AQ47"/>
  <c r="AQ39"/>
  <c r="AQ19"/>
  <c r="AQ478"/>
  <c r="AQ485"/>
  <c r="AQ453"/>
  <c r="AQ439"/>
  <c r="AQ415"/>
  <c r="AQ397"/>
  <c r="AQ385"/>
  <c r="AQ381"/>
  <c r="AQ372"/>
  <c r="AQ355"/>
  <c r="AQ336"/>
  <c r="AQ324"/>
  <c r="AQ307"/>
  <c r="AQ294"/>
  <c r="AQ275"/>
  <c r="AQ264"/>
  <c r="AQ249"/>
  <c r="AQ240"/>
  <c r="AQ222"/>
  <c r="AQ210"/>
  <c r="AQ187"/>
  <c r="AQ188"/>
  <c r="AQ161"/>
  <c r="AQ155"/>
  <c r="AQ145"/>
  <c r="AQ139"/>
  <c r="AQ125"/>
  <c r="AQ109"/>
  <c r="AQ94"/>
  <c r="AQ73"/>
  <c r="AQ56"/>
  <c r="AQ46"/>
  <c r="AQ7"/>
  <c r="AQ436"/>
  <c r="AQ414"/>
  <c r="AQ384"/>
  <c r="AQ365"/>
  <c r="AQ344"/>
  <c r="AQ313"/>
  <c r="AQ288"/>
  <c r="AQ263"/>
  <c r="AQ245"/>
  <c r="AQ219"/>
  <c r="AQ194"/>
  <c r="AQ186"/>
  <c r="AQ143"/>
  <c r="AQ128"/>
  <c r="AQ116"/>
  <c r="AQ90"/>
  <c r="AQ60"/>
  <c r="AQ42"/>
  <c r="AQ466"/>
  <c r="AQ350"/>
  <c r="AQ332"/>
  <c r="AQ293"/>
  <c r="AQ229"/>
  <c r="AQ169"/>
  <c r="AQ80"/>
  <c r="AQ469"/>
  <c r="AQ419"/>
  <c r="AQ412"/>
  <c r="AQ364"/>
  <c r="AQ312"/>
  <c r="AQ306"/>
  <c r="AQ281"/>
  <c r="AQ130"/>
  <c r="AQ51"/>
  <c r="AQ261"/>
  <c r="AQ231"/>
  <c r="AQ84"/>
  <c r="AQ28"/>
  <c r="AQ492"/>
  <c r="AQ475"/>
  <c r="AQ471"/>
  <c r="AQ456"/>
  <c r="AQ443"/>
  <c r="AQ418"/>
  <c r="AQ406"/>
  <c r="AQ389"/>
  <c r="AQ386"/>
  <c r="AQ377"/>
  <c r="AQ363"/>
  <c r="AQ351"/>
  <c r="AQ316"/>
  <c r="AQ291"/>
  <c r="AQ265"/>
  <c r="AQ253"/>
  <c r="AQ228"/>
  <c r="AQ215"/>
  <c r="AQ200"/>
  <c r="AQ195"/>
  <c r="AQ167"/>
  <c r="AQ166"/>
  <c r="AQ151"/>
  <c r="AQ140"/>
  <c r="AQ122"/>
  <c r="AQ117"/>
  <c r="AQ99"/>
  <c r="AQ87"/>
  <c r="AQ71"/>
  <c r="AQ38"/>
  <c r="AQ44"/>
  <c r="AQ4"/>
  <c r="AQ476"/>
  <c r="AQ423"/>
  <c r="AQ393"/>
  <c r="AQ368"/>
  <c r="AQ330"/>
  <c r="AQ295"/>
  <c r="AQ259"/>
  <c r="AQ217"/>
  <c r="AQ203"/>
  <c r="AQ157"/>
  <c r="AQ135"/>
  <c r="AQ105"/>
  <c r="AQ69"/>
  <c r="AQ35"/>
  <c r="AQ2"/>
  <c r="AQ15"/>
  <c r="AR132"/>
  <c r="AR474"/>
  <c r="AR182"/>
  <c r="AR286"/>
  <c r="AR114"/>
  <c r="AR336"/>
  <c r="AR240"/>
  <c r="AR145"/>
  <c r="AR86"/>
  <c r="AR46"/>
  <c r="E413" l="1"/>
  <c r="E134"/>
  <c r="E466"/>
  <c r="E75"/>
  <c r="E311"/>
  <c r="E101"/>
  <c r="E40"/>
  <c r="E105"/>
  <c r="E128"/>
  <c r="E163"/>
  <c r="E408"/>
  <c r="E437"/>
  <c r="E4"/>
  <c r="E44"/>
  <c r="E99"/>
  <c r="E190"/>
  <c r="E260"/>
  <c r="E411"/>
  <c r="E441"/>
  <c r="E310"/>
  <c r="E184"/>
  <c r="E464"/>
  <c r="E96"/>
  <c r="E123"/>
  <c r="E284"/>
  <c r="E379"/>
  <c r="E452"/>
  <c r="E465"/>
  <c r="E126"/>
  <c r="E315"/>
  <c r="E343"/>
  <c r="E445"/>
  <c r="E65"/>
  <c r="E164"/>
  <c r="E444"/>
  <c r="E11"/>
  <c r="E468"/>
  <c r="E347"/>
  <c r="G201"/>
  <c r="E2"/>
  <c r="AS396"/>
  <c r="G396"/>
  <c r="E342"/>
  <c r="E102"/>
  <c r="E77"/>
  <c r="E186"/>
  <c r="E219"/>
  <c r="E259"/>
  <c r="E380"/>
  <c r="E414"/>
  <c r="E448"/>
  <c r="E473"/>
  <c r="E38"/>
  <c r="E71"/>
  <c r="E218"/>
  <c r="E254"/>
  <c r="E279"/>
  <c r="E341"/>
  <c r="E382"/>
  <c r="E463"/>
  <c r="E97"/>
  <c r="E7"/>
  <c r="E70"/>
  <c r="E94"/>
  <c r="E125"/>
  <c r="E159"/>
  <c r="E196"/>
  <c r="E216"/>
  <c r="E249"/>
  <c r="E387"/>
  <c r="E415"/>
  <c r="E442"/>
  <c r="E39"/>
  <c r="E68"/>
  <c r="E158"/>
  <c r="E185"/>
  <c r="E248"/>
  <c r="E252"/>
  <c r="E409"/>
  <c r="E438"/>
  <c r="E18"/>
  <c r="E220"/>
  <c r="E5"/>
  <c r="E321"/>
  <c r="E283"/>
  <c r="E314"/>
  <c r="E8"/>
  <c r="E35"/>
  <c r="E42"/>
  <c r="E69"/>
  <c r="E72"/>
  <c r="E95"/>
  <c r="E124"/>
  <c r="E135"/>
  <c r="E157"/>
  <c r="E191"/>
  <c r="E194"/>
  <c r="E217"/>
  <c r="E250"/>
  <c r="E313"/>
  <c r="E344"/>
  <c r="E345"/>
  <c r="E384"/>
  <c r="E388"/>
  <c r="E410"/>
  <c r="E436"/>
  <c r="E470"/>
  <c r="E14"/>
  <c r="E37"/>
  <c r="E66"/>
  <c r="E100"/>
  <c r="E108"/>
  <c r="E131"/>
  <c r="E136"/>
  <c r="E195"/>
  <c r="E215"/>
  <c r="E228"/>
  <c r="E377"/>
  <c r="E386"/>
  <c r="E389"/>
  <c r="E406"/>
  <c r="E418"/>
  <c r="E443"/>
  <c r="E130"/>
  <c r="E281"/>
  <c r="E312"/>
  <c r="E412"/>
  <c r="E36"/>
  <c r="E73"/>
  <c r="E127"/>
  <c r="E129"/>
  <c r="E155"/>
  <c r="E161"/>
  <c r="E188"/>
  <c r="E187"/>
  <c r="E251"/>
  <c r="E257"/>
  <c r="E282"/>
  <c r="E320"/>
  <c r="E381"/>
  <c r="E385"/>
  <c r="E407"/>
  <c r="E439"/>
  <c r="E478"/>
  <c r="E74"/>
  <c r="E133"/>
  <c r="E192"/>
  <c r="E256"/>
  <c r="E280"/>
  <c r="E349"/>
  <c r="E378"/>
  <c r="E383"/>
  <c r="E417"/>
  <c r="E440"/>
  <c r="E106"/>
  <c r="E309"/>
  <c r="E435"/>
  <c r="E193"/>
  <c r="E318"/>
  <c r="E353"/>
  <c r="E6"/>
  <c r="E255"/>
  <c r="E3"/>
  <c r="E98"/>
  <c r="E103"/>
  <c r="E48"/>
  <c r="E78"/>
  <c r="E451"/>
  <c r="E221"/>
  <c r="G298"/>
  <c r="G224"/>
  <c r="E115"/>
  <c r="E277"/>
  <c r="E156"/>
  <c r="G156" s="1"/>
  <c r="E253"/>
  <c r="G253" s="1"/>
  <c r="E67"/>
  <c r="G67" s="1"/>
  <c r="AX20"/>
  <c r="AV9" s="1"/>
  <c r="AW1" s="1"/>
  <c r="AP457" l="1"/>
  <c r="AP434"/>
  <c r="AP266"/>
  <c r="AP319"/>
  <c r="AP490"/>
  <c r="AP292"/>
  <c r="AP243"/>
  <c r="AP160"/>
  <c r="AP277"/>
  <c r="AP431"/>
  <c r="AP115"/>
  <c r="AP366"/>
  <c r="AP64"/>
  <c r="AP430"/>
  <c r="AP361"/>
  <c r="AP76"/>
  <c r="AN361"/>
  <c r="AO361" s="1"/>
  <c r="AN64"/>
  <c r="AO64" s="1"/>
  <c r="AN266"/>
  <c r="AO266" s="1"/>
  <c r="AN457"/>
  <c r="AO457" s="1"/>
  <c r="AN243"/>
  <c r="AO243" s="1"/>
  <c r="AN490"/>
  <c r="AO490" s="1"/>
  <c r="AN115"/>
  <c r="AO115" s="1"/>
  <c r="AN277"/>
  <c r="AO277" s="1"/>
  <c r="AN76"/>
  <c r="AO76" s="1"/>
  <c r="AN430"/>
  <c r="AO430" s="1"/>
  <c r="AN319"/>
  <c r="AO319" s="1"/>
  <c r="AN434"/>
  <c r="AO434" s="1"/>
  <c r="AN160"/>
  <c r="AO160" s="1"/>
  <c r="AN292"/>
  <c r="AO292" s="1"/>
  <c r="AN366"/>
  <c r="AO366" s="1"/>
  <c r="AN431"/>
  <c r="AO431" s="1"/>
  <c r="AP481"/>
  <c r="AP399"/>
  <c r="AP199"/>
  <c r="AP63"/>
  <c r="AP149"/>
  <c r="AP88"/>
  <c r="AP162"/>
  <c r="AP179"/>
  <c r="AP21"/>
  <c r="AN179"/>
  <c r="AO179" s="1"/>
  <c r="AN399"/>
  <c r="AO399" s="1"/>
  <c r="AN149"/>
  <c r="AO149" s="1"/>
  <c r="AN162"/>
  <c r="AO162" s="1"/>
  <c r="AN21"/>
  <c r="AO21" s="1"/>
  <c r="AN199"/>
  <c r="AO199" s="1"/>
  <c r="AN481"/>
  <c r="AO481" s="1"/>
  <c r="AN63"/>
  <c r="AO63" s="1"/>
  <c r="AN88"/>
  <c r="AO88" s="1"/>
  <c r="AP472"/>
  <c r="AN472"/>
  <c r="AO472" s="1"/>
  <c r="AP276"/>
  <c r="AP326"/>
  <c r="AP104"/>
  <c r="AP297"/>
  <c r="AP221"/>
  <c r="AN276"/>
  <c r="AO276" s="1"/>
  <c r="AP121"/>
  <c r="AP300"/>
  <c r="AN326"/>
  <c r="AO326" s="1"/>
  <c r="AP347"/>
  <c r="AN104"/>
  <c r="AO104" s="1"/>
  <c r="AP340"/>
  <c r="AP204"/>
  <c r="AN297"/>
  <c r="AO297" s="1"/>
  <c r="AP446"/>
  <c r="AP323"/>
  <c r="AN221"/>
  <c r="AO221" s="1"/>
  <c r="AN446"/>
  <c r="AO446" s="1"/>
  <c r="AN340"/>
  <c r="AO340" s="1"/>
  <c r="AN300"/>
  <c r="AO300" s="1"/>
  <c r="AP429"/>
  <c r="AN323"/>
  <c r="AO323" s="1"/>
  <c r="AN204"/>
  <c r="AO204" s="1"/>
  <c r="AN347"/>
  <c r="AO347" s="1"/>
  <c r="AN121"/>
  <c r="AO121" s="1"/>
  <c r="AP175"/>
  <c r="AP458"/>
  <c r="AN429"/>
  <c r="AO429" s="1"/>
  <c r="AN458"/>
  <c r="AO458" s="1"/>
  <c r="AN175"/>
  <c r="AO175" s="1"/>
  <c r="AP369"/>
  <c r="AP374"/>
  <c r="AP445"/>
  <c r="AP227"/>
  <c r="AP353"/>
  <c r="AP255"/>
  <c r="AP322"/>
  <c r="AP370"/>
  <c r="AP398"/>
  <c r="AP400"/>
  <c r="AP488"/>
  <c r="AP318"/>
  <c r="AP172"/>
  <c r="AP339"/>
  <c r="AP150"/>
  <c r="AP233"/>
  <c r="AP337"/>
  <c r="AN337"/>
  <c r="AO337" s="1"/>
  <c r="AN150"/>
  <c r="AO150" s="1"/>
  <c r="AN255"/>
  <c r="AO255" s="1"/>
  <c r="AN227"/>
  <c r="AO227" s="1"/>
  <c r="AN374"/>
  <c r="AO374" s="1"/>
  <c r="AN398"/>
  <c r="AO398" s="1"/>
  <c r="AN322"/>
  <c r="AO322" s="1"/>
  <c r="AN318"/>
  <c r="AO318" s="1"/>
  <c r="AN400"/>
  <c r="AO400" s="1"/>
  <c r="AP183"/>
  <c r="AN268"/>
  <c r="AO268" s="1"/>
  <c r="AN183"/>
  <c r="AO183" s="1"/>
  <c r="AN233"/>
  <c r="AO233" s="1"/>
  <c r="AN339"/>
  <c r="AO339" s="1"/>
  <c r="AN353"/>
  <c r="AO353" s="1"/>
  <c r="AN445"/>
  <c r="AO445" s="1"/>
  <c r="AN369"/>
  <c r="AO369" s="1"/>
  <c r="AN370"/>
  <c r="AO370" s="1"/>
  <c r="AN172"/>
  <c r="AO172" s="1"/>
  <c r="AN488"/>
  <c r="AO488" s="1"/>
  <c r="AP268"/>
  <c r="AP212"/>
  <c r="AN278"/>
  <c r="AO278" s="1"/>
  <c r="AN362"/>
  <c r="AO362" s="1"/>
  <c r="AN273"/>
  <c r="AO273" s="1"/>
  <c r="AN212"/>
  <c r="AO212" s="1"/>
  <c r="AP473"/>
  <c r="AP208"/>
  <c r="AP299"/>
  <c r="AN153"/>
  <c r="AO153" s="1"/>
  <c r="AN146"/>
  <c r="AO146" s="1"/>
  <c r="AP405"/>
  <c r="AP214"/>
  <c r="AP452"/>
  <c r="AP334"/>
  <c r="AP142"/>
  <c r="AN452"/>
  <c r="AO452" s="1"/>
  <c r="AN142"/>
  <c r="AO142" s="1"/>
  <c r="AN375"/>
  <c r="AO375" s="1"/>
  <c r="AN225"/>
  <c r="AO225" s="1"/>
  <c r="AN211"/>
  <c r="AO211" s="1"/>
  <c r="AN214"/>
  <c r="AO214" s="1"/>
  <c r="AN427"/>
  <c r="AO427" s="1"/>
  <c r="AN336"/>
  <c r="AO336" s="1"/>
  <c r="AP375"/>
  <c r="AP225"/>
  <c r="AP146"/>
  <c r="AP153"/>
  <c r="AN473"/>
  <c r="AO473" s="1"/>
  <c r="AP211"/>
  <c r="AP278"/>
  <c r="AP362"/>
  <c r="AP427"/>
  <c r="AP273"/>
  <c r="AP336"/>
  <c r="AN334"/>
  <c r="AO334" s="1"/>
  <c r="AN299"/>
  <c r="AO299" s="1"/>
  <c r="AN405"/>
  <c r="AO405" s="1"/>
  <c r="AN208"/>
  <c r="AO208" s="1"/>
  <c r="AP82"/>
  <c r="AP65"/>
  <c r="AP62"/>
  <c r="AP79"/>
  <c r="AP6"/>
  <c r="AP41"/>
  <c r="AN65"/>
  <c r="AO65" s="1"/>
  <c r="AN79"/>
  <c r="AO79" s="1"/>
  <c r="AN41"/>
  <c r="AO41" s="1"/>
  <c r="AP30"/>
  <c r="AN20"/>
  <c r="AO20" s="1"/>
  <c r="AN82"/>
  <c r="AO82" s="1"/>
  <c r="AN62"/>
  <c r="AO62" s="1"/>
  <c r="AN6"/>
  <c r="AO6" s="1"/>
  <c r="AP20"/>
  <c r="AN30"/>
  <c r="AO30" s="1"/>
  <c r="AP58"/>
  <c r="AN119"/>
  <c r="AO119" s="1"/>
  <c r="AN67"/>
  <c r="AO67" s="1"/>
  <c r="AP29"/>
  <c r="AP34"/>
  <c r="AP9"/>
  <c r="AP116"/>
  <c r="AN50"/>
  <c r="AO50" s="1"/>
  <c r="AN31"/>
  <c r="AO31" s="1"/>
  <c r="AN34"/>
  <c r="AO34" s="1"/>
  <c r="AN116"/>
  <c r="AO116" s="1"/>
  <c r="AN58"/>
  <c r="AO58" s="1"/>
  <c r="AP50"/>
  <c r="AP31"/>
  <c r="AP119"/>
  <c r="AP67"/>
  <c r="AN29"/>
  <c r="AO29" s="1"/>
  <c r="AN9"/>
  <c r="AO9" s="1"/>
  <c r="AP25"/>
  <c r="AN25"/>
  <c r="AO25" s="1"/>
  <c r="AN14"/>
  <c r="AO14" s="1"/>
  <c r="AP14"/>
  <c r="AN105"/>
  <c r="AO105" s="1"/>
  <c r="AN124"/>
  <c r="AO124" s="1"/>
  <c r="AN127"/>
  <c r="AO127" s="1"/>
  <c r="AN137"/>
  <c r="AO137" s="1"/>
  <c r="AN141"/>
  <c r="AO141" s="1"/>
  <c r="AN180"/>
  <c r="AO180" s="1"/>
  <c r="AN196"/>
  <c r="AO196" s="1"/>
  <c r="AN193"/>
  <c r="AN210"/>
  <c r="AO210" s="1"/>
  <c r="AN242"/>
  <c r="AO242" s="1"/>
  <c r="AN241"/>
  <c r="AO241" s="1"/>
  <c r="AN295"/>
  <c r="AO295" s="1"/>
  <c r="AN365"/>
  <c r="AO365" s="1"/>
  <c r="AN367"/>
  <c r="AO367" s="1"/>
  <c r="AN404"/>
  <c r="AO404" s="1"/>
  <c r="AN461"/>
  <c r="AO461" s="1"/>
  <c r="AN485"/>
  <c r="AO485" s="1"/>
  <c r="AN37"/>
  <c r="AO37" s="1"/>
  <c r="AN60"/>
  <c r="AO60" s="1"/>
  <c r="AN87"/>
  <c r="AO87" s="1"/>
  <c r="AN100"/>
  <c r="AO100" s="1"/>
  <c r="AN118"/>
  <c r="AO118" s="1"/>
  <c r="AN178"/>
  <c r="AO178" s="1"/>
  <c r="AN203"/>
  <c r="AO203" s="1"/>
  <c r="AN244"/>
  <c r="AO244" s="1"/>
  <c r="AN275"/>
  <c r="AO275" s="1"/>
  <c r="AN307"/>
  <c r="AO307" s="1"/>
  <c r="AN320"/>
  <c r="AO320" s="1"/>
  <c r="AN351"/>
  <c r="AO351" s="1"/>
  <c r="AN354"/>
  <c r="AO354" s="1"/>
  <c r="AN368"/>
  <c r="AO368" s="1"/>
  <c r="AN467"/>
  <c r="AO467" s="1"/>
  <c r="AN475"/>
  <c r="AO475" s="1"/>
  <c r="AN482"/>
  <c r="AO482" s="1"/>
  <c r="AN493"/>
  <c r="AO493" s="1"/>
  <c r="AN32"/>
  <c r="AO32" s="1"/>
  <c r="AN120"/>
  <c r="AO120" s="1"/>
  <c r="AN451"/>
  <c r="AO451" s="1"/>
  <c r="AN48"/>
  <c r="AO48" s="1"/>
  <c r="AN329"/>
  <c r="AN27"/>
  <c r="AO27" s="1"/>
  <c r="AN103"/>
  <c r="AO103" s="1"/>
  <c r="AN176"/>
  <c r="AO176" s="1"/>
  <c r="AN450"/>
  <c r="AO450" s="1"/>
  <c r="AN98"/>
  <c r="AO98" s="1"/>
  <c r="AN468"/>
  <c r="AN22"/>
  <c r="AN78"/>
  <c r="AO78" s="1"/>
  <c r="AN170"/>
  <c r="AO170" s="1"/>
  <c r="AN455"/>
  <c r="AO455" s="1"/>
  <c r="AN220"/>
  <c r="AO220" s="1"/>
  <c r="AN447"/>
  <c r="AO447" s="1"/>
  <c r="AN54"/>
  <c r="AO54" s="1"/>
  <c r="AN164"/>
  <c r="AO164" s="1"/>
  <c r="AN444"/>
  <c r="AO444" s="1"/>
  <c r="AN43"/>
  <c r="AO43" s="1"/>
  <c r="AN174"/>
  <c r="AO174" s="1"/>
  <c r="AN413"/>
  <c r="AO413" s="1"/>
  <c r="AN479"/>
  <c r="AO479" s="1"/>
  <c r="AN101"/>
  <c r="AO101" s="1"/>
  <c r="AN311"/>
  <c r="AO311" s="1"/>
  <c r="AN459"/>
  <c r="AO459" s="1"/>
  <c r="AN373"/>
  <c r="AO373" s="1"/>
  <c r="AN310"/>
  <c r="AO310" s="1"/>
  <c r="AN181"/>
  <c r="AO181" s="1"/>
  <c r="AN261"/>
  <c r="AO261" s="1"/>
  <c r="AN84"/>
  <c r="AO84" s="1"/>
  <c r="AN492"/>
  <c r="AO492" s="1"/>
  <c r="AN456"/>
  <c r="AO456" s="1"/>
  <c r="AN418"/>
  <c r="AO418" s="1"/>
  <c r="AN389"/>
  <c r="AO389" s="1"/>
  <c r="AN377"/>
  <c r="AO377" s="1"/>
  <c r="AN327"/>
  <c r="AO327" s="1"/>
  <c r="AN279"/>
  <c r="AO279" s="1"/>
  <c r="AN254"/>
  <c r="AO254" s="1"/>
  <c r="AN206"/>
  <c r="AO206" s="1"/>
  <c r="AN168"/>
  <c r="AO168" s="1"/>
  <c r="AN140"/>
  <c r="AO140" s="1"/>
  <c r="AN117"/>
  <c r="AO117" s="1"/>
  <c r="AN71"/>
  <c r="AO71" s="1"/>
  <c r="AN44"/>
  <c r="AO44" s="1"/>
  <c r="AN436"/>
  <c r="AO436" s="1"/>
  <c r="AN410"/>
  <c r="AO410" s="1"/>
  <c r="AN384"/>
  <c r="AO384" s="1"/>
  <c r="AN344"/>
  <c r="AO344" s="1"/>
  <c r="AN313"/>
  <c r="AO313" s="1"/>
  <c r="AN250"/>
  <c r="AO250" s="1"/>
  <c r="AN217"/>
  <c r="AO217" s="1"/>
  <c r="AN191"/>
  <c r="AO191" s="1"/>
  <c r="AN143"/>
  <c r="AO143" s="1"/>
  <c r="AN128"/>
  <c r="AO128" s="1"/>
  <c r="AN90"/>
  <c r="AO90" s="1"/>
  <c r="AN45"/>
  <c r="AO45" s="1"/>
  <c r="AN270"/>
  <c r="AO270" s="1"/>
  <c r="AN432"/>
  <c r="AO432" s="1"/>
  <c r="AN309"/>
  <c r="AO309" s="1"/>
  <c r="AN147"/>
  <c r="AO147" s="1"/>
  <c r="AN238"/>
  <c r="AO238" s="1"/>
  <c r="AN92"/>
  <c r="AO92" s="1"/>
  <c r="AN182"/>
  <c r="AO182" s="1"/>
  <c r="AN465"/>
  <c r="AO465" s="1"/>
  <c r="AN409"/>
  <c r="AO409" s="1"/>
  <c r="AN383"/>
  <c r="AO383" s="1"/>
  <c r="AN349"/>
  <c r="AO349" s="1"/>
  <c r="AN286"/>
  <c r="AO286" s="1"/>
  <c r="AN248"/>
  <c r="AO248" s="1"/>
  <c r="AN209"/>
  <c r="AO209" s="1"/>
  <c r="AN185"/>
  <c r="AO185" s="1"/>
  <c r="AN158"/>
  <c r="AO158" s="1"/>
  <c r="AN114"/>
  <c r="AO114" s="1"/>
  <c r="AN93"/>
  <c r="AO93" s="1"/>
  <c r="AN61"/>
  <c r="AO61" s="1"/>
  <c r="AN478"/>
  <c r="AO478" s="1"/>
  <c r="AN439"/>
  <c r="AO439" s="1"/>
  <c r="AN407"/>
  <c r="AO407" s="1"/>
  <c r="AN385"/>
  <c r="AO385" s="1"/>
  <c r="AN372"/>
  <c r="AO372" s="1"/>
  <c r="AN324"/>
  <c r="AO324" s="1"/>
  <c r="AN264"/>
  <c r="AO264" s="1"/>
  <c r="AN240"/>
  <c r="AO240" s="1"/>
  <c r="AN187"/>
  <c r="AO187" s="1"/>
  <c r="AN161"/>
  <c r="AO161" s="1"/>
  <c r="AN145"/>
  <c r="AO145" s="1"/>
  <c r="AN125"/>
  <c r="AO125" s="1"/>
  <c r="AN86"/>
  <c r="AO86" s="1"/>
  <c r="AN53"/>
  <c r="AO53" s="1"/>
  <c r="AN416"/>
  <c r="AO416" s="1"/>
  <c r="AN202"/>
  <c r="AO202" s="1"/>
  <c r="AN138"/>
  <c r="AO138" s="1"/>
  <c r="AN314"/>
  <c r="AO314" s="1"/>
  <c r="AN262"/>
  <c r="AO262" s="1"/>
  <c r="AN358"/>
  <c r="AO358" s="1"/>
  <c r="AN232"/>
  <c r="AO232" s="1"/>
  <c r="AN23"/>
  <c r="AO23" s="1"/>
  <c r="AN290"/>
  <c r="AO290" s="1"/>
  <c r="AN401"/>
  <c r="AO401" s="1"/>
  <c r="AN285"/>
  <c r="AO285" s="1"/>
  <c r="AN239"/>
  <c r="AO239" s="1"/>
  <c r="AN469"/>
  <c r="AO469" s="1"/>
  <c r="AN412"/>
  <c r="AO412" s="1"/>
  <c r="AN312"/>
  <c r="AO312" s="1"/>
  <c r="AN281"/>
  <c r="AO281" s="1"/>
  <c r="AN51"/>
  <c r="AO51" s="1"/>
  <c r="AN207"/>
  <c r="AO207" s="1"/>
  <c r="AN357"/>
  <c r="AO357" s="1"/>
  <c r="AN463"/>
  <c r="AO463" s="1"/>
  <c r="AN449"/>
  <c r="AO449" s="1"/>
  <c r="AN411"/>
  <c r="AO411" s="1"/>
  <c r="AN382"/>
  <c r="AO382" s="1"/>
  <c r="AN316"/>
  <c r="AO316" s="1"/>
  <c r="AN267"/>
  <c r="AO267" s="1"/>
  <c r="AN253"/>
  <c r="AO253" s="1"/>
  <c r="AN215"/>
  <c r="AO215" s="1"/>
  <c r="AN195"/>
  <c r="AO195" s="1"/>
  <c r="AN166"/>
  <c r="AO166" s="1"/>
  <c r="AN131"/>
  <c r="AO131" s="1"/>
  <c r="AN81"/>
  <c r="AO81" s="1"/>
  <c r="AN49"/>
  <c r="AO49" s="1"/>
  <c r="AN448"/>
  <c r="AO448" s="1"/>
  <c r="AN414"/>
  <c r="AO414" s="1"/>
  <c r="AN393"/>
  <c r="AO393" s="1"/>
  <c r="AN380"/>
  <c r="AO380" s="1"/>
  <c r="AN330"/>
  <c r="AO330" s="1"/>
  <c r="AN304"/>
  <c r="AO304" s="1"/>
  <c r="AN274"/>
  <c r="AO274" s="1"/>
  <c r="AN245"/>
  <c r="AO245" s="1"/>
  <c r="AN186"/>
  <c r="AO186" s="1"/>
  <c r="AN135"/>
  <c r="AO135" s="1"/>
  <c r="AN72"/>
  <c r="AO72" s="1"/>
  <c r="AN55"/>
  <c r="AO55" s="1"/>
  <c r="AN35"/>
  <c r="AO35" s="1"/>
  <c r="AN433"/>
  <c r="AO433" s="1"/>
  <c r="AN343"/>
  <c r="AO343" s="1"/>
  <c r="AN287"/>
  <c r="AO287" s="1"/>
  <c r="AN126"/>
  <c r="AO126" s="1"/>
  <c r="AN235"/>
  <c r="AO235" s="1"/>
  <c r="AN57"/>
  <c r="AO57" s="1"/>
  <c r="AN489"/>
  <c r="AO489" s="1"/>
  <c r="AN454"/>
  <c r="AO454" s="1"/>
  <c r="AN417"/>
  <c r="AO417" s="1"/>
  <c r="AN379"/>
  <c r="AO379" s="1"/>
  <c r="AN360"/>
  <c r="AO360" s="1"/>
  <c r="AN328"/>
  <c r="AO328" s="1"/>
  <c r="AN280"/>
  <c r="AO280" s="1"/>
  <c r="AN256"/>
  <c r="AO256" s="1"/>
  <c r="AN223"/>
  <c r="AO223" s="1"/>
  <c r="AN192"/>
  <c r="AO192" s="1"/>
  <c r="AN171"/>
  <c r="AO171" s="1"/>
  <c r="AN148"/>
  <c r="AO148" s="1"/>
  <c r="AN113"/>
  <c r="AO113" s="1"/>
  <c r="AN96"/>
  <c r="AO96" s="1"/>
  <c r="AN68"/>
  <c r="AO68" s="1"/>
  <c r="AN39"/>
  <c r="AO39" s="1"/>
  <c r="AN464"/>
  <c r="AO464" s="1"/>
  <c r="AN415"/>
  <c r="AO415" s="1"/>
  <c r="AN387"/>
  <c r="AO387" s="1"/>
  <c r="AN352"/>
  <c r="AO352" s="1"/>
  <c r="AN282"/>
  <c r="AO282" s="1"/>
  <c r="AN251"/>
  <c r="AO251" s="1"/>
  <c r="AN197"/>
  <c r="AO197" s="1"/>
  <c r="AN159"/>
  <c r="AO159" s="1"/>
  <c r="AN109"/>
  <c r="AO109" s="1"/>
  <c r="AN73"/>
  <c r="AO73" s="1"/>
  <c r="AN46"/>
  <c r="AO46" s="1"/>
  <c r="AN466"/>
  <c r="AO466" s="1"/>
  <c r="AN480"/>
  <c r="AO480" s="1"/>
  <c r="AN75"/>
  <c r="AO75" s="1"/>
  <c r="AN102"/>
  <c r="AO102" s="1"/>
  <c r="AN484"/>
  <c r="AO484" s="1"/>
  <c r="AN293"/>
  <c r="AO293" s="1"/>
  <c r="AN173"/>
  <c r="AO173" s="1"/>
  <c r="AN24"/>
  <c r="AO24" s="1"/>
  <c r="AN134"/>
  <c r="AO134" s="1"/>
  <c r="AN342"/>
  <c r="AO342" s="1"/>
  <c r="AN424"/>
  <c r="AO424" s="1"/>
  <c r="AN302"/>
  <c r="AO302" s="1"/>
  <c r="AN422"/>
  <c r="AO422" s="1"/>
  <c r="AN331"/>
  <c r="AO331" s="1"/>
  <c r="AN289"/>
  <c r="AO289" s="1"/>
  <c r="AN97"/>
  <c r="AO97" s="1"/>
  <c r="AN231"/>
  <c r="AO231" s="1"/>
  <c r="AN491"/>
  <c r="AO491" s="1"/>
  <c r="AN471"/>
  <c r="AO471" s="1"/>
  <c r="AN443"/>
  <c r="AO443" s="1"/>
  <c r="AN406"/>
  <c r="AO406" s="1"/>
  <c r="AN386"/>
  <c r="AO386" s="1"/>
  <c r="AN363"/>
  <c r="AO363" s="1"/>
  <c r="AN303"/>
  <c r="AO303" s="1"/>
  <c r="AN260"/>
  <c r="AO260" s="1"/>
  <c r="AN218"/>
  <c r="AO218" s="1"/>
  <c r="AN190"/>
  <c r="AO190" s="1"/>
  <c r="AN151"/>
  <c r="AO151" s="1"/>
  <c r="AN122"/>
  <c r="AO122" s="1"/>
  <c r="AN99"/>
  <c r="AO99" s="1"/>
  <c r="AN38"/>
  <c r="AO38" s="1"/>
  <c r="AN470"/>
  <c r="AO470" s="1"/>
  <c r="AN423"/>
  <c r="AO423" s="1"/>
  <c r="AN388"/>
  <c r="AO388" s="1"/>
  <c r="AN345"/>
  <c r="AO345" s="1"/>
  <c r="AN325"/>
  <c r="AO325" s="1"/>
  <c r="AN263"/>
  <c r="AO263" s="1"/>
  <c r="AN237"/>
  <c r="AO237" s="1"/>
  <c r="AN194"/>
  <c r="AO194" s="1"/>
  <c r="AN157"/>
  <c r="AO157" s="1"/>
  <c r="AN144"/>
  <c r="AO144" s="1"/>
  <c r="AN111"/>
  <c r="AO111" s="1"/>
  <c r="AN77"/>
  <c r="AO77" s="1"/>
  <c r="AN40"/>
  <c r="AO40" s="1"/>
  <c r="AN435"/>
  <c r="AO435" s="1"/>
  <c r="AN335"/>
  <c r="AO335" s="1"/>
  <c r="AN301"/>
  <c r="AO301" s="1"/>
  <c r="AN59"/>
  <c r="AO59" s="1"/>
  <c r="AN205"/>
  <c r="AO205" s="1"/>
  <c r="AN132"/>
  <c r="AO132" s="1"/>
  <c r="AN477"/>
  <c r="AO477" s="1"/>
  <c r="AN438"/>
  <c r="AO438" s="1"/>
  <c r="AN395"/>
  <c r="AO395" s="1"/>
  <c r="AN378"/>
  <c r="AO378" s="1"/>
  <c r="AN305"/>
  <c r="AO305" s="1"/>
  <c r="AN252"/>
  <c r="AO252" s="1"/>
  <c r="AN226"/>
  <c r="AO226" s="1"/>
  <c r="AN189"/>
  <c r="AO189" s="1"/>
  <c r="AN165"/>
  <c r="AO165" s="1"/>
  <c r="AN123"/>
  <c r="AO123" s="1"/>
  <c r="AN112"/>
  <c r="AO112" s="1"/>
  <c r="AN74"/>
  <c r="AO74" s="1"/>
  <c r="AN52"/>
  <c r="AO52" s="1"/>
  <c r="AN453"/>
  <c r="AO453" s="1"/>
  <c r="AN420"/>
  <c r="AO420" s="1"/>
  <c r="AN397"/>
  <c r="AO397" s="1"/>
  <c r="AN381"/>
  <c r="AO381" s="1"/>
  <c r="AN355"/>
  <c r="AO355" s="1"/>
  <c r="AN294"/>
  <c r="AO294" s="1"/>
  <c r="AN249"/>
  <c r="AO249" s="1"/>
  <c r="AN222"/>
  <c r="AO222" s="1"/>
  <c r="AN188"/>
  <c r="AO188" s="1"/>
  <c r="AN155"/>
  <c r="AO155" s="1"/>
  <c r="AN139"/>
  <c r="AO139" s="1"/>
  <c r="AN107"/>
  <c r="AO107" s="1"/>
  <c r="AN70"/>
  <c r="AO70" s="1"/>
  <c r="AN36"/>
  <c r="AO36" s="1"/>
  <c r="AN296"/>
  <c r="AO296" s="1"/>
  <c r="AN425"/>
  <c r="AO425" s="1"/>
  <c r="AN426"/>
  <c r="AO426" s="1"/>
  <c r="AN230"/>
  <c r="AO230" s="1"/>
  <c r="AN494"/>
  <c r="AO494" s="1"/>
  <c r="AN338"/>
  <c r="AO338" s="1"/>
  <c r="AN26"/>
  <c r="AO26" s="1"/>
  <c r="AN28"/>
  <c r="AO28" s="1"/>
  <c r="AN91"/>
  <c r="AO91" s="1"/>
  <c r="AN321"/>
  <c r="AO321" s="1"/>
  <c r="AN283"/>
  <c r="AO283" s="1"/>
  <c r="AN85"/>
  <c r="AO85" s="1"/>
  <c r="AN419"/>
  <c r="AO419" s="1"/>
  <c r="AN364"/>
  <c r="AO364" s="1"/>
  <c r="AN306"/>
  <c r="AO306" s="1"/>
  <c r="AN130"/>
  <c r="AO130" s="1"/>
  <c r="AN236"/>
  <c r="AO236" s="1"/>
  <c r="AN89"/>
  <c r="AO89" s="1"/>
  <c r="AN486"/>
  <c r="AO486" s="1"/>
  <c r="AN460"/>
  <c r="AO460" s="1"/>
  <c r="AN441"/>
  <c r="AO441" s="1"/>
  <c r="AN394"/>
  <c r="AO394" s="1"/>
  <c r="AN341"/>
  <c r="AO341" s="1"/>
  <c r="AN291"/>
  <c r="AO291" s="1"/>
  <c r="AN265"/>
  <c r="AO265" s="1"/>
  <c r="AN228"/>
  <c r="AO228" s="1"/>
  <c r="AN200"/>
  <c r="AO200" s="1"/>
  <c r="AN167"/>
  <c r="AO167" s="1"/>
  <c r="AN136"/>
  <c r="AO136" s="1"/>
  <c r="AN108"/>
  <c r="AO108" s="1"/>
  <c r="AN66"/>
  <c r="AO66" s="1"/>
  <c r="AN476"/>
  <c r="AO476" s="1"/>
  <c r="AN437"/>
  <c r="AO437" s="1"/>
  <c r="AN408"/>
  <c r="AO408" s="1"/>
  <c r="AN390"/>
  <c r="AO390" s="1"/>
  <c r="AN356"/>
  <c r="AO356" s="1"/>
  <c r="AN333"/>
  <c r="AO333" s="1"/>
  <c r="AN288"/>
  <c r="AO288" s="1"/>
  <c r="AN259"/>
  <c r="AO259" s="1"/>
  <c r="AN219"/>
  <c r="AO219" s="1"/>
  <c r="AN163"/>
  <c r="AO163" s="1"/>
  <c r="AN95"/>
  <c r="AO95" s="1"/>
  <c r="AN69"/>
  <c r="AO69" s="1"/>
  <c r="AN42"/>
  <c r="AO42" s="1"/>
  <c r="AN487"/>
  <c r="AO487" s="1"/>
  <c r="AN402"/>
  <c r="AO402" s="1"/>
  <c r="AN315"/>
  <c r="AO315" s="1"/>
  <c r="AN156"/>
  <c r="AO156" s="1"/>
  <c r="AN258"/>
  <c r="AO258" s="1"/>
  <c r="AN106"/>
  <c r="AO106" s="1"/>
  <c r="AN474"/>
  <c r="AO474" s="1"/>
  <c r="AN462"/>
  <c r="AO462" s="1"/>
  <c r="AN440"/>
  <c r="AO440" s="1"/>
  <c r="AN392"/>
  <c r="AO392" s="1"/>
  <c r="AN371"/>
  <c r="AO371" s="1"/>
  <c r="AN348"/>
  <c r="AO348" s="1"/>
  <c r="AN284"/>
  <c r="AO284" s="1"/>
  <c r="AN269"/>
  <c r="AO269" s="1"/>
  <c r="AN234"/>
  <c r="AO234" s="1"/>
  <c r="AN198"/>
  <c r="AO198" s="1"/>
  <c r="AN177"/>
  <c r="AO177" s="1"/>
  <c r="AN154"/>
  <c r="AO154" s="1"/>
  <c r="AN133"/>
  <c r="AO133" s="1"/>
  <c r="AN110"/>
  <c r="AO110" s="1"/>
  <c r="AN83"/>
  <c r="AO83" s="1"/>
  <c r="AN47"/>
  <c r="AO47" s="1"/>
  <c r="AN483"/>
  <c r="AO483" s="1"/>
  <c r="AN442"/>
  <c r="AO442" s="1"/>
  <c r="AN391"/>
  <c r="AO391" s="1"/>
  <c r="AN376"/>
  <c r="AO376" s="1"/>
  <c r="AN317"/>
  <c r="AO317" s="1"/>
  <c r="AN257"/>
  <c r="AO257" s="1"/>
  <c r="AN216"/>
  <c r="AO216" s="1"/>
  <c r="AN184"/>
  <c r="AO184" s="1"/>
  <c r="AN129"/>
  <c r="AO129" s="1"/>
  <c r="AN94"/>
  <c r="AO94" s="1"/>
  <c r="AN56"/>
  <c r="AO56" s="1"/>
  <c r="AN332"/>
  <c r="AO332" s="1"/>
  <c r="AN169"/>
  <c r="AO169" s="1"/>
  <c r="AN272"/>
  <c r="AO272" s="1"/>
  <c r="AN359"/>
  <c r="AO359" s="1"/>
  <c r="AN80"/>
  <c r="AO80" s="1"/>
  <c r="AN350"/>
  <c r="AO350" s="1"/>
  <c r="AN229"/>
  <c r="AO229" s="1"/>
  <c r="AN16"/>
  <c r="AO16" s="1"/>
  <c r="AN17"/>
  <c r="AO17" s="1"/>
  <c r="AN5"/>
  <c r="AO5" s="1"/>
  <c r="AN18"/>
  <c r="AO18" s="1"/>
  <c r="AN11"/>
  <c r="AO11" s="1"/>
  <c r="AN2"/>
  <c r="AO2" s="1"/>
  <c r="AN12"/>
  <c r="AO12" s="1"/>
  <c r="AN10"/>
  <c r="AO10" s="1"/>
  <c r="AN13"/>
  <c r="AO13" s="1"/>
  <c r="AN15"/>
  <c r="AO15" s="1"/>
  <c r="AN19"/>
  <c r="AO19" s="1"/>
  <c r="AN4"/>
  <c r="AO4" s="1"/>
  <c r="AN7"/>
  <c r="AO7" s="1"/>
  <c r="AO22"/>
  <c r="AN8"/>
  <c r="AO8" s="1"/>
  <c r="AN3"/>
  <c r="AO3" s="1"/>
  <c r="AO193"/>
  <c r="AP193"/>
  <c r="AO329"/>
  <c r="AP5"/>
  <c r="AP18"/>
  <c r="AP32"/>
  <c r="AP120"/>
  <c r="AP451"/>
  <c r="AP48"/>
  <c r="AP329"/>
  <c r="AO468"/>
  <c r="AP17"/>
  <c r="AP11"/>
  <c r="AP54"/>
  <c r="AP164"/>
  <c r="AP444"/>
  <c r="AP43"/>
  <c r="AP174"/>
  <c r="AP80"/>
  <c r="AP262"/>
  <c r="AP350"/>
  <c r="AP85"/>
  <c r="AP173"/>
  <c r="AP239"/>
  <c r="AP302"/>
  <c r="AP311"/>
  <c r="AP338"/>
  <c r="AP424"/>
  <c r="AP101"/>
  <c r="AP16"/>
  <c r="AP22"/>
  <c r="AP78"/>
  <c r="AP170"/>
  <c r="AP455"/>
  <c r="AP220"/>
  <c r="AP447"/>
  <c r="AP3"/>
  <c r="AP27"/>
  <c r="AP103"/>
  <c r="AP176"/>
  <c r="AP450"/>
  <c r="AP98"/>
  <c r="AP468"/>
  <c r="AP229"/>
  <c r="AP293"/>
  <c r="AP484"/>
  <c r="AP138"/>
  <c r="AP232"/>
  <c r="AP283"/>
  <c r="AP285"/>
  <c r="AP314"/>
  <c r="AP358"/>
  <c r="AP494"/>
  <c r="AP2"/>
  <c r="AP13"/>
  <c r="AP26"/>
  <c r="AP7"/>
  <c r="AP8"/>
  <c r="AP91"/>
  <c r="AP321"/>
  <c r="AP459"/>
  <c r="AP373"/>
  <c r="AP310"/>
  <c r="AP181"/>
  <c r="AP261"/>
  <c r="AP84"/>
  <c r="AP492"/>
  <c r="AP471"/>
  <c r="AP443"/>
  <c r="AP406"/>
  <c r="AP386"/>
  <c r="AP363"/>
  <c r="AP316"/>
  <c r="AP267"/>
  <c r="AP253"/>
  <c r="AP215"/>
  <c r="AP195"/>
  <c r="AP166"/>
  <c r="AP140"/>
  <c r="AP117"/>
  <c r="AP87"/>
  <c r="AP38"/>
  <c r="AP482"/>
  <c r="AP461"/>
  <c r="AP423"/>
  <c r="AP388"/>
  <c r="AP368"/>
  <c r="AP344"/>
  <c r="AP313"/>
  <c r="AP263"/>
  <c r="AP237"/>
  <c r="AP194"/>
  <c r="AP178"/>
  <c r="AP135"/>
  <c r="AP95"/>
  <c r="AP69"/>
  <c r="AP42"/>
  <c r="AP270"/>
  <c r="AP432"/>
  <c r="AP309"/>
  <c r="AP147"/>
  <c r="AP238"/>
  <c r="AP92"/>
  <c r="AP182"/>
  <c r="AP465"/>
  <c r="AP409"/>
  <c r="AP379"/>
  <c r="AP360"/>
  <c r="AP328"/>
  <c r="AP280"/>
  <c r="AP256"/>
  <c r="AP223"/>
  <c r="AP192"/>
  <c r="AP171"/>
  <c r="AP148"/>
  <c r="AP113"/>
  <c r="AP96"/>
  <c r="AP68"/>
  <c r="AP39"/>
  <c r="AP485"/>
  <c r="AP439"/>
  <c r="AP397"/>
  <c r="AP381"/>
  <c r="AP355"/>
  <c r="AP307"/>
  <c r="AP275"/>
  <c r="AP249"/>
  <c r="AP222"/>
  <c r="AP187"/>
  <c r="AP161"/>
  <c r="AP145"/>
  <c r="AP125"/>
  <c r="AP94"/>
  <c r="AP56"/>
  <c r="AP416"/>
  <c r="AP202"/>
  <c r="AP426"/>
  <c r="AP23"/>
  <c r="AP28"/>
  <c r="AP290"/>
  <c r="AP401"/>
  <c r="AP422"/>
  <c r="AP331"/>
  <c r="AP289"/>
  <c r="AP97"/>
  <c r="AP231"/>
  <c r="AP491"/>
  <c r="AP475"/>
  <c r="AP456"/>
  <c r="AP418"/>
  <c r="AP389"/>
  <c r="AP377"/>
  <c r="AP351"/>
  <c r="AP291"/>
  <c r="AP265"/>
  <c r="AP228"/>
  <c r="AP200"/>
  <c r="AP167"/>
  <c r="AP151"/>
  <c r="AP122"/>
  <c r="AP99"/>
  <c r="AP71"/>
  <c r="AP44"/>
  <c r="AP470"/>
  <c r="AP436"/>
  <c r="AP410"/>
  <c r="AP384"/>
  <c r="AP345"/>
  <c r="AP325"/>
  <c r="AP295"/>
  <c r="AP250"/>
  <c r="AP217"/>
  <c r="AP191"/>
  <c r="AP157"/>
  <c r="AP124"/>
  <c r="AP72"/>
  <c r="AP55"/>
  <c r="AP35"/>
  <c r="AP435"/>
  <c r="AP335"/>
  <c r="AP301"/>
  <c r="AP59"/>
  <c r="AP205"/>
  <c r="AP132"/>
  <c r="AP477"/>
  <c r="AP438"/>
  <c r="AP392"/>
  <c r="AP371"/>
  <c r="AP348"/>
  <c r="AP284"/>
  <c r="AP269"/>
  <c r="AP234"/>
  <c r="AP198"/>
  <c r="AP177"/>
  <c r="AP154"/>
  <c r="AP133"/>
  <c r="AP110"/>
  <c r="AP83"/>
  <c r="AP47"/>
  <c r="AP478"/>
  <c r="AP453"/>
  <c r="AP415"/>
  <c r="AP385"/>
  <c r="AP372"/>
  <c r="AP324"/>
  <c r="AP294"/>
  <c r="AP264"/>
  <c r="AP240"/>
  <c r="AP210"/>
  <c r="AP188"/>
  <c r="AP155"/>
  <c r="AP139"/>
  <c r="AP109"/>
  <c r="AP73"/>
  <c r="AP46"/>
  <c r="AP296"/>
  <c r="AP425"/>
  <c r="AP230"/>
  <c r="AP19"/>
  <c r="AP10"/>
  <c r="AP413"/>
  <c r="AP479"/>
  <c r="AP469"/>
  <c r="AP412"/>
  <c r="AP312"/>
  <c r="AP281"/>
  <c r="AP51"/>
  <c r="AP207"/>
  <c r="AP357"/>
  <c r="AP463"/>
  <c r="AP449"/>
  <c r="AP411"/>
  <c r="AP394"/>
  <c r="AP341"/>
  <c r="AP303"/>
  <c r="AP260"/>
  <c r="AP244"/>
  <c r="AP206"/>
  <c r="AP180"/>
  <c r="AP141"/>
  <c r="AP131"/>
  <c r="AP100"/>
  <c r="AP66"/>
  <c r="AP12"/>
  <c r="AP4"/>
  <c r="AP342"/>
  <c r="AP419"/>
  <c r="AP306"/>
  <c r="AP236"/>
  <c r="AP486"/>
  <c r="AP441"/>
  <c r="AP382"/>
  <c r="AP279"/>
  <c r="AP218"/>
  <c r="AP168"/>
  <c r="AP108"/>
  <c r="AP49"/>
  <c r="AP476"/>
  <c r="AP437"/>
  <c r="AP408"/>
  <c r="AP390"/>
  <c r="AP365"/>
  <c r="AP330"/>
  <c r="AP304"/>
  <c r="AP274"/>
  <c r="AP245"/>
  <c r="AP203"/>
  <c r="AP163"/>
  <c r="AP144"/>
  <c r="AP111"/>
  <c r="AP90"/>
  <c r="AP60"/>
  <c r="AP40"/>
  <c r="AP433"/>
  <c r="AP343"/>
  <c r="AP287"/>
  <c r="AP126"/>
  <c r="AP235"/>
  <c r="AP57"/>
  <c r="AP489"/>
  <c r="AP462"/>
  <c r="AP440"/>
  <c r="AP395"/>
  <c r="AP378"/>
  <c r="AP349"/>
  <c r="AP286"/>
  <c r="AP248"/>
  <c r="AP209"/>
  <c r="AP185"/>
  <c r="AP158"/>
  <c r="AP123"/>
  <c r="AP112"/>
  <c r="AP74"/>
  <c r="AP52"/>
  <c r="AP483"/>
  <c r="AP442"/>
  <c r="AP407"/>
  <c r="AP387"/>
  <c r="AP354"/>
  <c r="AP320"/>
  <c r="AP282"/>
  <c r="AP251"/>
  <c r="AP242"/>
  <c r="AP197"/>
  <c r="AP184"/>
  <c r="AP129"/>
  <c r="AP118"/>
  <c r="AP86"/>
  <c r="AP53"/>
  <c r="AP332"/>
  <c r="AP169"/>
  <c r="AP272"/>
  <c r="AP359"/>
  <c r="AP15"/>
  <c r="AP24"/>
  <c r="AP134"/>
  <c r="AP364"/>
  <c r="AP130"/>
  <c r="AP89"/>
  <c r="AP460"/>
  <c r="AP404"/>
  <c r="AP327"/>
  <c r="AP254"/>
  <c r="AP190"/>
  <c r="AP136"/>
  <c r="AP81"/>
  <c r="AP37"/>
  <c r="AP448"/>
  <c r="AP414"/>
  <c r="AP393"/>
  <c r="AP380"/>
  <c r="AP356"/>
  <c r="AP333"/>
  <c r="AP288"/>
  <c r="AP259"/>
  <c r="AP219"/>
  <c r="AP186"/>
  <c r="AP143"/>
  <c r="AP128"/>
  <c r="AP105"/>
  <c r="AP77"/>
  <c r="AP45"/>
  <c r="AP487"/>
  <c r="AP402"/>
  <c r="AP315"/>
  <c r="AP156"/>
  <c r="AP258"/>
  <c r="AP106"/>
  <c r="AP474"/>
  <c r="AP467"/>
  <c r="AP454"/>
  <c r="AP417"/>
  <c r="AP383"/>
  <c r="AP367"/>
  <c r="AP305"/>
  <c r="AP252"/>
  <c r="AP226"/>
  <c r="AP189"/>
  <c r="AP165"/>
  <c r="AP137"/>
  <c r="AP114"/>
  <c r="AP93"/>
  <c r="AP61"/>
  <c r="AP493"/>
  <c r="AP464"/>
  <c r="AP420"/>
  <c r="AP391"/>
  <c r="AP376"/>
  <c r="AP352"/>
  <c r="AP317"/>
  <c r="AP257"/>
  <c r="AP241"/>
  <c r="AP216"/>
  <c r="AP196"/>
  <c r="AP159"/>
  <c r="AP127"/>
  <c r="AP107"/>
  <c r="AP70"/>
  <c r="AP36"/>
  <c r="AP466"/>
  <c r="AP480"/>
  <c r="AP75"/>
  <c r="AP102"/>
  <c r="F102" l="1"/>
  <c r="F480"/>
  <c r="F36"/>
  <c r="F107"/>
  <c r="F159"/>
  <c r="F216"/>
  <c r="F257"/>
  <c r="F352"/>
  <c r="F391"/>
  <c r="F464"/>
  <c r="F61"/>
  <c r="F114"/>
  <c r="F165"/>
  <c r="F226"/>
  <c r="F305"/>
  <c r="F383"/>
  <c r="F454"/>
  <c r="F474"/>
  <c r="F315"/>
  <c r="F487"/>
  <c r="F77"/>
  <c r="F128"/>
  <c r="F186"/>
  <c r="F259"/>
  <c r="F333"/>
  <c r="F380"/>
  <c r="F414"/>
  <c r="F37"/>
  <c r="F136"/>
  <c r="F254"/>
  <c r="F404"/>
  <c r="F89"/>
  <c r="F364"/>
  <c r="F359"/>
  <c r="F169"/>
  <c r="F53"/>
  <c r="F118"/>
  <c r="F184"/>
  <c r="F242"/>
  <c r="F282"/>
  <c r="F354"/>
  <c r="F407"/>
  <c r="F483"/>
  <c r="F74"/>
  <c r="F123"/>
  <c r="F185"/>
  <c r="F248"/>
  <c r="F349"/>
  <c r="F395"/>
  <c r="F462"/>
  <c r="F57"/>
  <c r="F126"/>
  <c r="F343"/>
  <c r="F40"/>
  <c r="F144"/>
  <c r="F203"/>
  <c r="F274"/>
  <c r="F330"/>
  <c r="F390"/>
  <c r="F437"/>
  <c r="F49"/>
  <c r="F168"/>
  <c r="F279"/>
  <c r="F441"/>
  <c r="F419"/>
  <c r="F4"/>
  <c r="F66"/>
  <c r="F131"/>
  <c r="F180"/>
  <c r="F244"/>
  <c r="F303"/>
  <c r="F394"/>
  <c r="F357"/>
  <c r="F51"/>
  <c r="F312"/>
  <c r="F413"/>
  <c r="F19"/>
  <c r="F425"/>
  <c r="F46"/>
  <c r="F109"/>
  <c r="F155"/>
  <c r="F210"/>
  <c r="F264"/>
  <c r="F324"/>
  <c r="F385"/>
  <c r="F453"/>
  <c r="F47"/>
  <c r="F110"/>
  <c r="F154"/>
  <c r="F198"/>
  <c r="F269"/>
  <c r="F348"/>
  <c r="F392"/>
  <c r="F477"/>
  <c r="F301"/>
  <c r="F435"/>
  <c r="F55"/>
  <c r="F124"/>
  <c r="F191"/>
  <c r="F250"/>
  <c r="F325"/>
  <c r="F384"/>
  <c r="F436"/>
  <c r="F44"/>
  <c r="F99"/>
  <c r="F151"/>
  <c r="F200"/>
  <c r="F265"/>
  <c r="F351"/>
  <c r="F389"/>
  <c r="F456"/>
  <c r="F491"/>
  <c r="F97"/>
  <c r="F401"/>
  <c r="F28"/>
  <c r="F416"/>
  <c r="F94"/>
  <c r="F145"/>
  <c r="F187"/>
  <c r="F249"/>
  <c r="F307"/>
  <c r="F381"/>
  <c r="F439"/>
  <c r="F39"/>
  <c r="F96"/>
  <c r="F148"/>
  <c r="F192"/>
  <c r="F256"/>
  <c r="F328"/>
  <c r="F379"/>
  <c r="F465"/>
  <c r="F92"/>
  <c r="F432"/>
  <c r="F42"/>
  <c r="F95"/>
  <c r="F178"/>
  <c r="F237"/>
  <c r="F313"/>
  <c r="F368"/>
  <c r="F423"/>
  <c r="F482"/>
  <c r="F87"/>
  <c r="F140"/>
  <c r="F195"/>
  <c r="F253"/>
  <c r="F316"/>
  <c r="F386"/>
  <c r="F443"/>
  <c r="F492"/>
  <c r="F310"/>
  <c r="F459"/>
  <c r="F91"/>
  <c r="F7"/>
  <c r="F13"/>
  <c r="F494"/>
  <c r="F314"/>
  <c r="F283"/>
  <c r="F138"/>
  <c r="F293"/>
  <c r="F468"/>
  <c r="F450"/>
  <c r="F103"/>
  <c r="F3"/>
  <c r="F220"/>
  <c r="F170"/>
  <c r="F22"/>
  <c r="F101"/>
  <c r="F302"/>
  <c r="F350"/>
  <c r="F80"/>
  <c r="F164"/>
  <c r="F11"/>
  <c r="F48"/>
  <c r="F120"/>
  <c r="F18"/>
  <c r="F14"/>
  <c r="F67"/>
  <c r="F31"/>
  <c r="F9"/>
  <c r="F29"/>
  <c r="F30"/>
  <c r="F41"/>
  <c r="F65"/>
  <c r="F336"/>
  <c r="F427"/>
  <c r="F278"/>
  <c r="F146"/>
  <c r="F375"/>
  <c r="F334"/>
  <c r="F214"/>
  <c r="F299"/>
  <c r="F473"/>
  <c r="F268"/>
  <c r="F233"/>
  <c r="F339"/>
  <c r="F318"/>
  <c r="F400"/>
  <c r="F255"/>
  <c r="F227"/>
  <c r="F374"/>
  <c r="F175"/>
  <c r="F323"/>
  <c r="F340"/>
  <c r="F347"/>
  <c r="F300"/>
  <c r="F297"/>
  <c r="F326"/>
  <c r="F88"/>
  <c r="F63"/>
  <c r="F399"/>
  <c r="F76"/>
  <c r="F430"/>
  <c r="F366"/>
  <c r="F160"/>
  <c r="F292"/>
  <c r="F319"/>
  <c r="F434"/>
  <c r="F75"/>
  <c r="F466"/>
  <c r="F70"/>
  <c r="F127"/>
  <c r="F196"/>
  <c r="F241"/>
  <c r="F317"/>
  <c r="F376"/>
  <c r="F420"/>
  <c r="F493"/>
  <c r="F93"/>
  <c r="F252"/>
  <c r="F367"/>
  <c r="F417"/>
  <c r="F467"/>
  <c r="F106"/>
  <c r="F402"/>
  <c r="F45"/>
  <c r="F105"/>
  <c r="F143"/>
  <c r="F219"/>
  <c r="F288"/>
  <c r="F356"/>
  <c r="F393"/>
  <c r="F448"/>
  <c r="F81"/>
  <c r="F190"/>
  <c r="F327"/>
  <c r="F460"/>
  <c r="F130"/>
  <c r="F134"/>
  <c r="F15"/>
  <c r="F272"/>
  <c r="F332"/>
  <c r="F129"/>
  <c r="F251"/>
  <c r="F320"/>
  <c r="F387"/>
  <c r="F442"/>
  <c r="F52"/>
  <c r="F112"/>
  <c r="F158"/>
  <c r="F209"/>
  <c r="F286"/>
  <c r="F378"/>
  <c r="F440"/>
  <c r="F489"/>
  <c r="F235"/>
  <c r="F287"/>
  <c r="F433"/>
  <c r="F60"/>
  <c r="F111"/>
  <c r="F163"/>
  <c r="F245"/>
  <c r="F304"/>
  <c r="F365"/>
  <c r="F408"/>
  <c r="F476"/>
  <c r="F108"/>
  <c r="F218"/>
  <c r="F382"/>
  <c r="F486"/>
  <c r="F306"/>
  <c r="F342"/>
  <c r="F12"/>
  <c r="F100"/>
  <c r="F141"/>
  <c r="F206"/>
  <c r="F260"/>
  <c r="F341"/>
  <c r="F411"/>
  <c r="F463"/>
  <c r="F207"/>
  <c r="F281"/>
  <c r="F412"/>
  <c r="F230"/>
  <c r="F296"/>
  <c r="F73"/>
  <c r="F139"/>
  <c r="F188"/>
  <c r="F240"/>
  <c r="F294"/>
  <c r="F372"/>
  <c r="F415"/>
  <c r="F478"/>
  <c r="F83"/>
  <c r="F133"/>
  <c r="F177"/>
  <c r="F234"/>
  <c r="F284"/>
  <c r="F371"/>
  <c r="F438"/>
  <c r="F132"/>
  <c r="F59"/>
  <c r="F35"/>
  <c r="F72"/>
  <c r="F157"/>
  <c r="F217"/>
  <c r="F295"/>
  <c r="F345"/>
  <c r="F410"/>
  <c r="F470"/>
  <c r="F71"/>
  <c r="F122"/>
  <c r="F228"/>
  <c r="F291"/>
  <c r="F377"/>
  <c r="F418"/>
  <c r="F475"/>
  <c r="F231"/>
  <c r="F289"/>
  <c r="F422"/>
  <c r="F23"/>
  <c r="F202"/>
  <c r="F56"/>
  <c r="F125"/>
  <c r="F161"/>
  <c r="F222"/>
  <c r="F275"/>
  <c r="F397"/>
  <c r="F485"/>
  <c r="F68"/>
  <c r="F113"/>
  <c r="F171"/>
  <c r="F223"/>
  <c r="F280"/>
  <c r="F360"/>
  <c r="F409"/>
  <c r="F182"/>
  <c r="F309"/>
  <c r="F270"/>
  <c r="F69"/>
  <c r="F135"/>
  <c r="F194"/>
  <c r="F263"/>
  <c r="F344"/>
  <c r="F388"/>
  <c r="F461"/>
  <c r="F38"/>
  <c r="F117"/>
  <c r="F166"/>
  <c r="F215"/>
  <c r="F267"/>
  <c r="F363"/>
  <c r="F406"/>
  <c r="F471"/>
  <c r="F84"/>
  <c r="F181"/>
  <c r="F373"/>
  <c r="F321"/>
  <c r="F8"/>
  <c r="F26"/>
  <c r="F358"/>
  <c r="F285"/>
  <c r="F232"/>
  <c r="F484"/>
  <c r="F98"/>
  <c r="F176"/>
  <c r="F27"/>
  <c r="F447"/>
  <c r="F455"/>
  <c r="F78"/>
  <c r="F16"/>
  <c r="F424"/>
  <c r="F311"/>
  <c r="F239"/>
  <c r="F85"/>
  <c r="F174"/>
  <c r="F444"/>
  <c r="F17"/>
  <c r="F329"/>
  <c r="F451"/>
  <c r="F32"/>
  <c r="F5"/>
  <c r="F193"/>
  <c r="F119"/>
  <c r="F50"/>
  <c r="F116"/>
  <c r="F34"/>
  <c r="F58"/>
  <c r="F20"/>
  <c r="F6"/>
  <c r="F62"/>
  <c r="F82"/>
  <c r="F273"/>
  <c r="F362"/>
  <c r="F211"/>
  <c r="F153"/>
  <c r="F142"/>
  <c r="F452"/>
  <c r="F405"/>
  <c r="F208"/>
  <c r="F212"/>
  <c r="F183"/>
  <c r="F337"/>
  <c r="F150"/>
  <c r="F172"/>
  <c r="F398"/>
  <c r="F322"/>
  <c r="F353"/>
  <c r="F445"/>
  <c r="F369"/>
  <c r="F458"/>
  <c r="F429"/>
  <c r="F446"/>
  <c r="F204"/>
  <c r="F121"/>
  <c r="F221"/>
  <c r="F104"/>
  <c r="F276"/>
  <c r="F472"/>
  <c r="F162"/>
  <c r="F149"/>
  <c r="F199"/>
  <c r="F481"/>
  <c r="F115"/>
  <c r="F277"/>
  <c r="F243"/>
  <c r="F457"/>
  <c r="F258"/>
  <c r="F24"/>
  <c r="F90"/>
  <c r="F236"/>
  <c r="F449"/>
  <c r="F469"/>
  <c r="F205"/>
  <c r="F331"/>
  <c r="F426"/>
  <c r="F147"/>
  <c r="F261"/>
  <c r="F338"/>
  <c r="F173"/>
  <c r="F43"/>
  <c r="F79"/>
  <c r="F370"/>
  <c r="F179"/>
  <c r="F431"/>
  <c r="F137"/>
  <c r="F189"/>
  <c r="F156"/>
  <c r="F86"/>
  <c r="F197"/>
  <c r="F479"/>
  <c r="F10"/>
  <c r="F335"/>
  <c r="F167"/>
  <c r="F290"/>
  <c r="F355"/>
  <c r="F238"/>
  <c r="F229"/>
  <c r="F262"/>
  <c r="F54"/>
  <c r="F25"/>
  <c r="F225"/>
  <c r="F488"/>
  <c r="F21"/>
  <c r="F361"/>
  <c r="F64"/>
  <c r="F490"/>
  <c r="F266"/>
  <c r="AS52"/>
  <c r="AS4"/>
  <c r="AS19"/>
  <c r="AS39"/>
  <c r="AS42"/>
  <c r="AS253"/>
  <c r="AS7"/>
  <c r="AS3"/>
  <c r="AS11"/>
  <c r="AS48"/>
  <c r="AS70"/>
  <c r="AS156"/>
  <c r="AS35"/>
  <c r="AS71"/>
  <c r="AS38"/>
  <c r="AS5"/>
  <c r="F2"/>
  <c r="AS2" s="1"/>
  <c r="G75"/>
  <c r="AS75"/>
  <c r="G81"/>
  <c r="AS81"/>
  <c r="G15"/>
  <c r="AS15"/>
  <c r="G60"/>
  <c r="AS60"/>
  <c r="G12"/>
  <c r="AS12"/>
  <c r="G10"/>
  <c r="AS10"/>
  <c r="G59"/>
  <c r="AS59"/>
  <c r="G36"/>
  <c r="AS36"/>
  <c r="G61"/>
  <c r="AS61"/>
  <c r="G77"/>
  <c r="AS77"/>
  <c r="G37"/>
  <c r="AS37"/>
  <c r="G89"/>
  <c r="AS89"/>
  <c r="G24"/>
  <c r="AS24"/>
  <c r="G53"/>
  <c r="AS53"/>
  <c r="G74"/>
  <c r="AS74"/>
  <c r="G57"/>
  <c r="AS57"/>
  <c r="G40"/>
  <c r="AS40"/>
  <c r="G90"/>
  <c r="AS90"/>
  <c r="G49"/>
  <c r="AS49"/>
  <c r="G51"/>
  <c r="AS51"/>
  <c r="G46"/>
  <c r="AS46"/>
  <c r="G47"/>
  <c r="AS47"/>
  <c r="G55"/>
  <c r="AS55"/>
  <c r="G44"/>
  <c r="AS44"/>
  <c r="G28"/>
  <c r="AS28"/>
  <c r="G87"/>
  <c r="AS87"/>
  <c r="G91"/>
  <c r="AS91"/>
  <c r="G13"/>
  <c r="AS13"/>
  <c r="G22"/>
  <c r="AS22"/>
  <c r="G80"/>
  <c r="AS80"/>
  <c r="G43"/>
  <c r="AS43"/>
  <c r="G18"/>
  <c r="AS18"/>
  <c r="G14"/>
  <c r="AS14"/>
  <c r="G31"/>
  <c r="AS31"/>
  <c r="G9"/>
  <c r="AS9"/>
  <c r="G29"/>
  <c r="AS29"/>
  <c r="G30"/>
  <c r="AS30"/>
  <c r="G41"/>
  <c r="AS41"/>
  <c r="G79"/>
  <c r="AS79"/>
  <c r="G88"/>
  <c r="AS88"/>
  <c r="G63"/>
  <c r="AS63"/>
  <c r="G76"/>
  <c r="AS76"/>
  <c r="G45"/>
  <c r="AS45"/>
  <c r="G86"/>
  <c r="AS86"/>
  <c r="G73"/>
  <c r="AS73"/>
  <c r="G83"/>
  <c r="AS83"/>
  <c r="G72"/>
  <c r="AS72"/>
  <c r="G23"/>
  <c r="AS23"/>
  <c r="G56"/>
  <c r="AS56"/>
  <c r="G68"/>
  <c r="AS68"/>
  <c r="G84"/>
  <c r="AS84"/>
  <c r="G8"/>
  <c r="AS8"/>
  <c r="G26"/>
  <c r="AS26"/>
  <c r="G27"/>
  <c r="AS27"/>
  <c r="G78"/>
  <c r="AS78"/>
  <c r="G16"/>
  <c r="AS16"/>
  <c r="G85"/>
  <c r="AS85"/>
  <c r="G54"/>
  <c r="AS54"/>
  <c r="G17"/>
  <c r="AS17"/>
  <c r="G32"/>
  <c r="AS32"/>
  <c r="G25"/>
  <c r="AS25"/>
  <c r="G50"/>
  <c r="AS50"/>
  <c r="G34"/>
  <c r="AS34"/>
  <c r="G58"/>
  <c r="AS58"/>
  <c r="G20"/>
  <c r="AS20"/>
  <c r="G6"/>
  <c r="AS6"/>
  <c r="G62"/>
  <c r="AS62"/>
  <c r="G82"/>
  <c r="AS82"/>
  <c r="G21"/>
  <c r="AS21"/>
  <c r="G64"/>
  <c r="AS64"/>
  <c r="G5"/>
  <c r="AS251"/>
  <c r="AS158"/>
  <c r="AS108"/>
  <c r="AS188"/>
  <c r="AS284"/>
  <c r="AS377"/>
  <c r="AS117"/>
  <c r="AS159"/>
  <c r="AS216"/>
  <c r="AS186"/>
  <c r="AS414"/>
  <c r="AS359"/>
  <c r="AS407"/>
  <c r="AS343"/>
  <c r="AS441"/>
  <c r="AS109"/>
  <c r="AS385"/>
  <c r="AS198"/>
  <c r="AS94"/>
  <c r="AS381"/>
  <c r="AS256"/>
  <c r="AS379"/>
  <c r="AS95"/>
  <c r="AS195"/>
  <c r="AS310"/>
  <c r="AS468"/>
  <c r="AS67"/>
  <c r="AS473"/>
  <c r="AS255"/>
  <c r="AS252"/>
  <c r="AS417"/>
  <c r="AS448"/>
  <c r="AS190"/>
  <c r="AS134"/>
  <c r="AS387"/>
  <c r="AS378"/>
  <c r="AS111"/>
  <c r="AS218"/>
  <c r="AS342"/>
  <c r="AS411"/>
  <c r="AS470"/>
  <c r="AS122"/>
  <c r="AS228"/>
  <c r="AS280"/>
  <c r="AS267"/>
  <c r="AS363"/>
  <c r="AS406"/>
  <c r="AS373"/>
  <c r="AS321"/>
  <c r="AS358"/>
  <c r="AS285"/>
  <c r="AS484"/>
  <c r="AS98"/>
  <c r="AS176"/>
  <c r="AS455"/>
  <c r="AS424"/>
  <c r="AS239"/>
  <c r="AS329"/>
  <c r="AS451"/>
  <c r="AS193"/>
  <c r="AS119"/>
  <c r="AS116"/>
  <c r="AS273"/>
  <c r="AS362"/>
  <c r="AS153"/>
  <c r="AS142"/>
  <c r="AS452"/>
  <c r="AS208"/>
  <c r="AS212"/>
  <c r="AS183"/>
  <c r="AS150"/>
  <c r="AS172"/>
  <c r="AS398"/>
  <c r="AS353"/>
  <c r="AS445"/>
  <c r="AS369"/>
  <c r="AS221"/>
  <c r="AS104"/>
  <c r="AS276"/>
  <c r="AS162"/>
  <c r="AS149"/>
  <c r="AS199"/>
  <c r="AS481"/>
  <c r="AS277"/>
  <c r="AS243"/>
  <c r="AS457"/>
  <c r="G266" l="1"/>
  <c r="AS266"/>
  <c r="G115"/>
  <c r="AS115"/>
  <c r="G472"/>
  <c r="AS472"/>
  <c r="G121"/>
  <c r="AS121"/>
  <c r="G446"/>
  <c r="AS446"/>
  <c r="G458"/>
  <c r="AS458"/>
  <c r="G322"/>
  <c r="AS322"/>
  <c r="G488"/>
  <c r="AS488"/>
  <c r="G225"/>
  <c r="AS225"/>
  <c r="G211"/>
  <c r="AS211"/>
  <c r="G444"/>
  <c r="AS444"/>
  <c r="G262"/>
  <c r="AS262"/>
  <c r="G311"/>
  <c r="AS311"/>
  <c r="G229"/>
  <c r="AS229"/>
  <c r="G232"/>
  <c r="AS232"/>
  <c r="G471"/>
  <c r="AS471"/>
  <c r="G215"/>
  <c r="AS215"/>
  <c r="G461"/>
  <c r="AS461"/>
  <c r="G344"/>
  <c r="AS344"/>
  <c r="G135"/>
  <c r="AS135"/>
  <c r="G238"/>
  <c r="AS238"/>
  <c r="G275"/>
  <c r="AS275"/>
  <c r="G290"/>
  <c r="AS290"/>
  <c r="G231"/>
  <c r="AS231"/>
  <c r="G345"/>
  <c r="AS345"/>
  <c r="G157"/>
  <c r="AS157"/>
  <c r="G438"/>
  <c r="AS438"/>
  <c r="G234"/>
  <c r="AS234"/>
  <c r="G478"/>
  <c r="AS478"/>
  <c r="G372"/>
  <c r="AS372"/>
  <c r="G139"/>
  <c r="AS139"/>
  <c r="G412"/>
  <c r="AS412"/>
  <c r="G206"/>
  <c r="AS206"/>
  <c r="G486"/>
  <c r="AS486"/>
  <c r="G476"/>
  <c r="AS476"/>
  <c r="G245"/>
  <c r="AS245"/>
  <c r="G433"/>
  <c r="AS433"/>
  <c r="G235"/>
  <c r="AS235"/>
  <c r="G112"/>
  <c r="AS112"/>
  <c r="G197"/>
  <c r="AS197"/>
  <c r="G460"/>
  <c r="AS460"/>
  <c r="G356"/>
  <c r="AS356"/>
  <c r="G143"/>
  <c r="AS143"/>
  <c r="G402"/>
  <c r="AS402"/>
  <c r="G493"/>
  <c r="AS493"/>
  <c r="G241"/>
  <c r="AS241"/>
  <c r="G466"/>
  <c r="AS466"/>
  <c r="G319"/>
  <c r="AS319"/>
  <c r="G160"/>
  <c r="AS160"/>
  <c r="G366"/>
  <c r="AS366"/>
  <c r="G399"/>
  <c r="AS399"/>
  <c r="G326"/>
  <c r="AS326"/>
  <c r="G300"/>
  <c r="AS300"/>
  <c r="G340"/>
  <c r="AS340"/>
  <c r="G175"/>
  <c r="AS175"/>
  <c r="G227"/>
  <c r="AS227"/>
  <c r="G370"/>
  <c r="AS370"/>
  <c r="G318"/>
  <c r="AS318"/>
  <c r="G233"/>
  <c r="AS233"/>
  <c r="G214"/>
  <c r="AS214"/>
  <c r="G375"/>
  <c r="AS375"/>
  <c r="G278"/>
  <c r="AS278"/>
  <c r="G336"/>
  <c r="AS336"/>
  <c r="G164"/>
  <c r="AS164"/>
  <c r="G173"/>
  <c r="AS173"/>
  <c r="G338"/>
  <c r="AS338"/>
  <c r="G170"/>
  <c r="AS170"/>
  <c r="G103"/>
  <c r="AS103"/>
  <c r="G138"/>
  <c r="AS138"/>
  <c r="G314"/>
  <c r="AS314"/>
  <c r="G459"/>
  <c r="AS459"/>
  <c r="G261"/>
  <c r="AS261"/>
  <c r="G443"/>
  <c r="AS443"/>
  <c r="G316"/>
  <c r="AS316"/>
  <c r="G140"/>
  <c r="AS140"/>
  <c r="G423"/>
  <c r="AS423"/>
  <c r="G313"/>
  <c r="AS313"/>
  <c r="G178"/>
  <c r="AS178"/>
  <c r="G432"/>
  <c r="AS432"/>
  <c r="G92"/>
  <c r="AS92"/>
  <c r="G148"/>
  <c r="AS148"/>
  <c r="G439"/>
  <c r="AS439"/>
  <c r="G307"/>
  <c r="AS307"/>
  <c r="G187"/>
  <c r="AS187"/>
  <c r="G426"/>
  <c r="AS426"/>
  <c r="G331"/>
  <c r="AS331"/>
  <c r="G491"/>
  <c r="AS491"/>
  <c r="G389"/>
  <c r="AS389"/>
  <c r="G265"/>
  <c r="AS265"/>
  <c r="G151"/>
  <c r="AS151"/>
  <c r="G436"/>
  <c r="AS436"/>
  <c r="G325"/>
  <c r="AS325"/>
  <c r="G191"/>
  <c r="AS191"/>
  <c r="G435"/>
  <c r="AS435"/>
  <c r="G205"/>
  <c r="AS205"/>
  <c r="G392"/>
  <c r="AS392"/>
  <c r="G269"/>
  <c r="AS269"/>
  <c r="G154"/>
  <c r="AS154"/>
  <c r="G453"/>
  <c r="AS453"/>
  <c r="G324"/>
  <c r="AS324"/>
  <c r="G210"/>
  <c r="AS210"/>
  <c r="G413"/>
  <c r="AS413"/>
  <c r="G312"/>
  <c r="AS312"/>
  <c r="G449"/>
  <c r="AS449"/>
  <c r="G303"/>
  <c r="AS303"/>
  <c r="G180"/>
  <c r="AS180"/>
  <c r="G66"/>
  <c r="AS66"/>
  <c r="G236"/>
  <c r="AS236"/>
  <c r="G279"/>
  <c r="AS279"/>
  <c r="G437"/>
  <c r="AS437"/>
  <c r="G330"/>
  <c r="AS330"/>
  <c r="G203"/>
  <c r="AS203"/>
  <c r="G462"/>
  <c r="AS462"/>
  <c r="G349"/>
  <c r="AS349"/>
  <c r="G185"/>
  <c r="AS185"/>
  <c r="G483"/>
  <c r="AS483"/>
  <c r="G354"/>
  <c r="AS354"/>
  <c r="G242"/>
  <c r="AS242"/>
  <c r="G118"/>
  <c r="AS118"/>
  <c r="G404"/>
  <c r="AS404"/>
  <c r="G136"/>
  <c r="AS136"/>
  <c r="G380"/>
  <c r="AS380"/>
  <c r="G259"/>
  <c r="AS259"/>
  <c r="G128"/>
  <c r="AS128"/>
  <c r="G315"/>
  <c r="AS315"/>
  <c r="G474"/>
  <c r="AS474"/>
  <c r="G383"/>
  <c r="AS383"/>
  <c r="G226"/>
  <c r="AS226"/>
  <c r="G114"/>
  <c r="AS114"/>
  <c r="G391"/>
  <c r="AS391"/>
  <c r="G257"/>
  <c r="AS257"/>
  <c r="G480"/>
  <c r="AS480"/>
  <c r="G69"/>
  <c r="AS69"/>
  <c r="G182"/>
  <c r="AS182"/>
  <c r="G223"/>
  <c r="AS223"/>
  <c r="G485"/>
  <c r="AS485"/>
  <c r="G355"/>
  <c r="AS355"/>
  <c r="G125"/>
  <c r="AS125"/>
  <c r="G422"/>
  <c r="AS422"/>
  <c r="G167"/>
  <c r="AS167"/>
  <c r="G335"/>
  <c r="AS335"/>
  <c r="G177"/>
  <c r="AS177"/>
  <c r="G230"/>
  <c r="AS230"/>
  <c r="G463"/>
  <c r="AS463"/>
  <c r="G141"/>
  <c r="AS141"/>
  <c r="G304"/>
  <c r="AS304"/>
  <c r="G489"/>
  <c r="AS489"/>
  <c r="G129"/>
  <c r="AS129"/>
  <c r="G272"/>
  <c r="AS272"/>
  <c r="G327"/>
  <c r="AS327"/>
  <c r="G106"/>
  <c r="AS106"/>
  <c r="G367"/>
  <c r="AS367"/>
  <c r="G93"/>
  <c r="AS93"/>
  <c r="G317"/>
  <c r="AS317"/>
  <c r="G490"/>
  <c r="AS490"/>
  <c r="G361"/>
  <c r="AS361"/>
  <c r="G204"/>
  <c r="AS204"/>
  <c r="G429"/>
  <c r="AS429"/>
  <c r="G337"/>
  <c r="AS337"/>
  <c r="G405"/>
  <c r="AS405"/>
  <c r="G174"/>
  <c r="AS174"/>
  <c r="G447"/>
  <c r="AS447"/>
  <c r="G181"/>
  <c r="AS181"/>
  <c r="G166"/>
  <c r="AS166"/>
  <c r="G388"/>
  <c r="AS388"/>
  <c r="G194"/>
  <c r="AS194"/>
  <c r="G270"/>
  <c r="AS270"/>
  <c r="G409"/>
  <c r="AS409"/>
  <c r="G171"/>
  <c r="AS171"/>
  <c r="G161"/>
  <c r="AS161"/>
  <c r="G289"/>
  <c r="AS289"/>
  <c r="G418"/>
  <c r="AS418"/>
  <c r="G410"/>
  <c r="AS410"/>
  <c r="G217"/>
  <c r="AS217"/>
  <c r="G132"/>
  <c r="AS132"/>
  <c r="G371"/>
  <c r="AS371"/>
  <c r="G133"/>
  <c r="AS133"/>
  <c r="G415"/>
  <c r="AS415"/>
  <c r="G240"/>
  <c r="AS240"/>
  <c r="G479"/>
  <c r="AS479"/>
  <c r="G207"/>
  <c r="AS207"/>
  <c r="G341"/>
  <c r="AS341"/>
  <c r="G100"/>
  <c r="AS100"/>
  <c r="G306"/>
  <c r="AS306"/>
  <c r="G365"/>
  <c r="AS365"/>
  <c r="G287"/>
  <c r="AS287"/>
  <c r="G440"/>
  <c r="AS440"/>
  <c r="G209"/>
  <c r="AS209"/>
  <c r="G442"/>
  <c r="AS442"/>
  <c r="G320"/>
  <c r="AS320"/>
  <c r="G393"/>
  <c r="AS393"/>
  <c r="G288"/>
  <c r="AS288"/>
  <c r="G105"/>
  <c r="AS105"/>
  <c r="G137"/>
  <c r="AS137"/>
  <c r="G376"/>
  <c r="AS376"/>
  <c r="G127"/>
  <c r="AS127"/>
  <c r="G434"/>
  <c r="AS434"/>
  <c r="G292"/>
  <c r="AS292"/>
  <c r="G431"/>
  <c r="AS431"/>
  <c r="G430"/>
  <c r="AS430"/>
  <c r="G179"/>
  <c r="AS179"/>
  <c r="G297"/>
  <c r="AS297"/>
  <c r="G347"/>
  <c r="AS347"/>
  <c r="G323"/>
  <c r="AS323"/>
  <c r="G374"/>
  <c r="AS374"/>
  <c r="G400"/>
  <c r="AS400"/>
  <c r="G339"/>
  <c r="AS339"/>
  <c r="G268"/>
  <c r="AS268"/>
  <c r="G299"/>
  <c r="AS299"/>
  <c r="G334"/>
  <c r="AS334"/>
  <c r="G146"/>
  <c r="AS146"/>
  <c r="G427"/>
  <c r="AS427"/>
  <c r="G65"/>
  <c r="AS65"/>
  <c r="G120"/>
  <c r="AS120"/>
  <c r="G350"/>
  <c r="AS350"/>
  <c r="G302"/>
  <c r="AS302"/>
  <c r="G101"/>
  <c r="AS101"/>
  <c r="G220"/>
  <c r="AS220"/>
  <c r="G450"/>
  <c r="AS450"/>
  <c r="G293"/>
  <c r="AS293"/>
  <c r="G283"/>
  <c r="AS283"/>
  <c r="G494"/>
  <c r="AS494"/>
  <c r="G492"/>
  <c r="AS492"/>
  <c r="G386"/>
  <c r="AS386"/>
  <c r="G482"/>
  <c r="AS482"/>
  <c r="G368"/>
  <c r="AS368"/>
  <c r="G237"/>
  <c r="AS237"/>
  <c r="G147"/>
  <c r="AS147"/>
  <c r="G465"/>
  <c r="AS465"/>
  <c r="G328"/>
  <c r="AS328"/>
  <c r="G192"/>
  <c r="AS192"/>
  <c r="G96"/>
  <c r="AS96"/>
  <c r="G249"/>
  <c r="AS249"/>
  <c r="G145"/>
  <c r="AS145"/>
  <c r="G416"/>
  <c r="AS416"/>
  <c r="G401"/>
  <c r="AS401"/>
  <c r="G97"/>
  <c r="AS97"/>
  <c r="G456"/>
  <c r="AS456"/>
  <c r="G351"/>
  <c r="AS351"/>
  <c r="G200"/>
  <c r="AS200"/>
  <c r="G99"/>
  <c r="AS99"/>
  <c r="G384"/>
  <c r="AS384"/>
  <c r="G250"/>
  <c r="AS250"/>
  <c r="G124"/>
  <c r="AS124"/>
  <c r="G301"/>
  <c r="AS301"/>
  <c r="G477"/>
  <c r="AS477"/>
  <c r="G348"/>
  <c r="AS348"/>
  <c r="G110"/>
  <c r="AS110"/>
  <c r="G264"/>
  <c r="AS264"/>
  <c r="G155"/>
  <c r="AS155"/>
  <c r="G425"/>
  <c r="AS425"/>
  <c r="G469"/>
  <c r="AS469"/>
  <c r="G357"/>
  <c r="AS357"/>
  <c r="G394"/>
  <c r="AS394"/>
  <c r="G244"/>
  <c r="AS244"/>
  <c r="G131"/>
  <c r="AS131"/>
  <c r="G419"/>
  <c r="AS419"/>
  <c r="G168"/>
  <c r="AS168"/>
  <c r="G390"/>
  <c r="AS390"/>
  <c r="G274"/>
  <c r="AS274"/>
  <c r="G144"/>
  <c r="AS144"/>
  <c r="G126"/>
  <c r="AS126"/>
  <c r="G395"/>
  <c r="AS395"/>
  <c r="G248"/>
  <c r="AS248"/>
  <c r="G123"/>
  <c r="AS123"/>
  <c r="G282"/>
  <c r="AS282"/>
  <c r="G184"/>
  <c r="AS184"/>
  <c r="G169"/>
  <c r="AS169"/>
  <c r="G364"/>
  <c r="AS364"/>
  <c r="G254"/>
  <c r="AS254"/>
  <c r="G333"/>
  <c r="AS333"/>
  <c r="G487"/>
  <c r="AS487"/>
  <c r="G258"/>
  <c r="AS258"/>
  <c r="G454"/>
  <c r="AS454"/>
  <c r="G305"/>
  <c r="AS305"/>
  <c r="G165"/>
  <c r="AS165"/>
  <c r="G464"/>
  <c r="AS464"/>
  <c r="G352"/>
  <c r="AS352"/>
  <c r="G107"/>
  <c r="AS107"/>
  <c r="G102"/>
  <c r="AS102"/>
  <c r="G263"/>
  <c r="AS263"/>
  <c r="G309"/>
  <c r="AS309"/>
  <c r="G360"/>
  <c r="AS360"/>
  <c r="G113"/>
  <c r="AS113"/>
  <c r="G397"/>
  <c r="AS397"/>
  <c r="G222"/>
  <c r="AS222"/>
  <c r="G202"/>
  <c r="AS202"/>
  <c r="G475"/>
  <c r="AS475"/>
  <c r="G291"/>
  <c r="AS291"/>
  <c r="G295"/>
  <c r="AS295"/>
  <c r="G294"/>
  <c r="AS294"/>
  <c r="G296"/>
  <c r="AS296"/>
  <c r="G281"/>
  <c r="AS281"/>
  <c r="G260"/>
  <c r="AS260"/>
  <c r="G382"/>
  <c r="AS382"/>
  <c r="G408"/>
  <c r="AS408"/>
  <c r="G163"/>
  <c r="AS163"/>
  <c r="G286"/>
  <c r="AS286"/>
  <c r="G332"/>
  <c r="AS332"/>
  <c r="G130"/>
  <c r="AS130"/>
  <c r="G219"/>
  <c r="AS219"/>
  <c r="G467"/>
  <c r="AS467"/>
  <c r="G189"/>
  <c r="AS189"/>
  <c r="G420"/>
  <c r="AS420"/>
  <c r="G196"/>
  <c r="AS196"/>
  <c r="G457"/>
  <c r="G277"/>
  <c r="G199"/>
  <c r="G162"/>
  <c r="G276"/>
  <c r="G445"/>
  <c r="G150"/>
  <c r="G183"/>
  <c r="G208"/>
  <c r="G273"/>
  <c r="G119"/>
  <c r="G451"/>
  <c r="G239"/>
  <c r="G424"/>
  <c r="G484"/>
  <c r="G285"/>
  <c r="G267"/>
  <c r="G470"/>
  <c r="G243"/>
  <c r="G481"/>
  <c r="G149"/>
  <c r="G104"/>
  <c r="G369"/>
  <c r="G353"/>
  <c r="G398"/>
  <c r="G172"/>
  <c r="G212"/>
  <c r="G142"/>
  <c r="G153"/>
  <c r="G362"/>
  <c r="G116"/>
  <c r="G193"/>
  <c r="G329"/>
  <c r="G176"/>
  <c r="G358"/>
  <c r="G373"/>
  <c r="G363"/>
  <c r="G122"/>
</calcChain>
</file>

<file path=xl/sharedStrings.xml><?xml version="1.0" encoding="utf-8"?>
<sst xmlns="http://schemas.openxmlformats.org/spreadsheetml/2006/main" count="2245" uniqueCount="591">
  <si>
    <t>Player Name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</si>
  <si>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</si>
  <si>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</si>
  <si>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</si>
  <si>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</si>
  <si>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</si>
  <si>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</si>
  <si>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</si>
  <si>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</si>
  <si>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</si>
  <si>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</si>
  <si>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Rnd 11</t>
  </si>
  <si>
    <t>Rnd 12</t>
  </si>
  <si>
    <t>Rnd 13</t>
  </si>
  <si>
    <t>Rnd 14</t>
  </si>
  <si>
    <t>Rnd 15</t>
  </si>
  <si>
    <t>Rnd 16</t>
  </si>
  <si>
    <t>Rnd 17</t>
  </si>
  <si>
    <t>Rnd 18</t>
  </si>
  <si>
    <t>Rnd 19</t>
  </si>
  <si>
    <t>Rnd 20</t>
  </si>
  <si>
    <t>Rnd 21</t>
  </si>
  <si>
    <t>Rnd 22</t>
  </si>
  <si>
    <t>Current Price</t>
  </si>
  <si>
    <t>Magic Number</t>
  </si>
  <si>
    <t>ROK</t>
  </si>
  <si>
    <t>Pavlich</t>
  </si>
  <si>
    <t>Bartel</t>
  </si>
  <si>
    <t>Swan</t>
  </si>
  <si>
    <t>MN</t>
  </si>
  <si>
    <t>Peak Price (Avg)</t>
  </si>
  <si>
    <t>Peak Price (Rolling Avg)</t>
  </si>
  <si>
    <t>Player</t>
  </si>
  <si>
    <t>09 Avg</t>
  </si>
  <si>
    <t>$ 2010</t>
  </si>
  <si>
    <t>Team</t>
  </si>
  <si>
    <t>FRE</t>
  </si>
  <si>
    <t>MID</t>
  </si>
  <si>
    <t>Barlow, Michael</t>
  </si>
  <si>
    <t>Shuey, Luke</t>
  </si>
  <si>
    <t>WCE</t>
  </si>
  <si>
    <t>Martin, Dustin</t>
  </si>
  <si>
    <t>RIC</t>
  </si>
  <si>
    <t>Trengove, Jack</t>
  </si>
  <si>
    <t>MEL</t>
  </si>
  <si>
    <t>Scully, Tom</t>
  </si>
  <si>
    <t>Bastinac, Ryan</t>
  </si>
  <si>
    <t>Maguire, Matt</t>
  </si>
  <si>
    <t>DEF</t>
  </si>
  <si>
    <t>Silvagni, Alex</t>
  </si>
  <si>
    <t>Nason, Ben</t>
  </si>
  <si>
    <t>Hunt, Josh</t>
  </si>
  <si>
    <t>GEE</t>
  </si>
  <si>
    <t>Ladson, Rick</t>
  </si>
  <si>
    <t>HAW</t>
  </si>
  <si>
    <t>Waters, Beau</t>
  </si>
  <si>
    <t>Malceski, Nick</t>
  </si>
  <si>
    <t>SYD</t>
  </si>
  <si>
    <t>Kennelly, Tadhg</t>
  </si>
  <si>
    <t>Howlett, Ben</t>
  </si>
  <si>
    <t>ESS</t>
  </si>
  <si>
    <t>Peterson, Carl</t>
  </si>
  <si>
    <t>FWD</t>
  </si>
  <si>
    <t>Kayler-Thomson, Jarrod</t>
  </si>
  <si>
    <t>Jetta, Lewis</t>
  </si>
  <si>
    <t>Banner, Mitchell</t>
  </si>
  <si>
    <t>Hitchcock, Cameron</t>
  </si>
  <si>
    <t>Morabito, Anthony</t>
  </si>
  <si>
    <t>2 Game Rolling Avg</t>
  </si>
  <si>
    <t>McKenzie, Jordie</t>
  </si>
  <si>
    <t>McDonald, James</t>
  </si>
  <si>
    <t>Grimes, Jack</t>
  </si>
  <si>
    <t>Bruce, Cameron</t>
  </si>
  <si>
    <t>Green, Brad</t>
  </si>
  <si>
    <t>Dunn, Lynden</t>
  </si>
  <si>
    <t>Moloney, Brent</t>
  </si>
  <si>
    <t>Frawley, James</t>
  </si>
  <si>
    <t>Petterd, Ricky</t>
  </si>
  <si>
    <t>Jamar, Mark</t>
  </si>
  <si>
    <t>Davey, Aaron</t>
  </si>
  <si>
    <t>Macdonald, Joel</t>
  </si>
  <si>
    <t>Bate, Matthew</t>
  </si>
  <si>
    <t>Jones, Nathan</t>
  </si>
  <si>
    <t>Bennell, Jamie</t>
  </si>
  <si>
    <t>Rivers, Jared</t>
  </si>
  <si>
    <t>Strauss, James</t>
  </si>
  <si>
    <t>Miller, Brad</t>
  </si>
  <si>
    <t>Warnock, Matthew</t>
  </si>
  <si>
    <t>Spencer, Jake</t>
  </si>
  <si>
    <t>Hodge, Luke</t>
  </si>
  <si>
    <t>Mitchell, Sam</t>
  </si>
  <si>
    <t>Lewis, Jordan</t>
  </si>
  <si>
    <t>Birchall, Grant</t>
  </si>
  <si>
    <t>Brown, Campbell</t>
  </si>
  <si>
    <t>Schoenmakers, Ryan</t>
  </si>
  <si>
    <t>Roughead, Jarryd</t>
  </si>
  <si>
    <t>Murphy, Thomas</t>
  </si>
  <si>
    <t>Ellis, Xavier</t>
  </si>
  <si>
    <t>Suckling, Matt</t>
  </si>
  <si>
    <t>Gibson, Josh</t>
  </si>
  <si>
    <t>Gilham, Stephen</t>
  </si>
  <si>
    <t>Moss, Garry</t>
  </si>
  <si>
    <t>Morton, Jarryd</t>
  </si>
  <si>
    <t>Shiels, Liam</t>
  </si>
  <si>
    <t>Guerra, Brent</t>
  </si>
  <si>
    <t>Renouf, Brent</t>
  </si>
  <si>
    <t>Osborne, Michael</t>
  </si>
  <si>
    <t>Deledio, Brett</t>
  </si>
  <si>
    <t>Jackson, Daniel</t>
  </si>
  <si>
    <t>Thomson, Adam</t>
  </si>
  <si>
    <t>Connors, Daniel</t>
  </si>
  <si>
    <t>Tambling, Richard</t>
  </si>
  <si>
    <t>Riewoldt, Jack</t>
  </si>
  <si>
    <t>Cotchin, Trent</t>
  </si>
  <si>
    <t>Cousins, Ben</t>
  </si>
  <si>
    <t>McGuane, Luke</t>
  </si>
  <si>
    <t>Nahas, Robin</t>
  </si>
  <si>
    <t>Edwards, Shane</t>
  </si>
  <si>
    <t>Morton, Mitch</t>
  </si>
  <si>
    <t>Hislop, Tom</t>
  </si>
  <si>
    <t>Moore, Kelvin</t>
  </si>
  <si>
    <t>Simmonds, Troy</t>
  </si>
  <si>
    <t>Roberts, Relton</t>
  </si>
  <si>
    <t>Newman, Chris</t>
  </si>
  <si>
    <t>Thursfield, Will</t>
  </si>
  <si>
    <t>Farmer, Mitch</t>
  </si>
  <si>
    <t>Vickery, Tyrone</t>
  </si>
  <si>
    <t>Carrazzo, Andrew</t>
  </si>
  <si>
    <t>Scotland, Heath</t>
  </si>
  <si>
    <t>Simpson, Kade</t>
  </si>
  <si>
    <t>Bower, Paul</t>
  </si>
  <si>
    <t>CAR</t>
  </si>
  <si>
    <t>Betts, Eddie</t>
  </si>
  <si>
    <t>Gibbs, Bryce</t>
  </si>
  <si>
    <t>Russell, Jordan</t>
  </si>
  <si>
    <t>Houlihan, Ryan</t>
  </si>
  <si>
    <t>McLean, Brock</t>
  </si>
  <si>
    <t>Murphy, Marc</t>
  </si>
  <si>
    <t>Kreuzer, Matthew</t>
  </si>
  <si>
    <t>Waite, Jarrad</t>
  </si>
  <si>
    <t>Warnock, Robert</t>
  </si>
  <si>
    <t>O'Hailpin, Setanta</t>
  </si>
  <si>
    <t>Robinson, Mitch</t>
  </si>
  <si>
    <t>Yarran, Chris</t>
  </si>
  <si>
    <t>Walker, Andrew</t>
  </si>
  <si>
    <t>Anderson, Joe</t>
  </si>
  <si>
    <t>Henderson, Lachie</t>
  </si>
  <si>
    <t>Joseph, Aaron</t>
  </si>
  <si>
    <t>Jamison, Michael</t>
  </si>
  <si>
    <t>Byrnes, Shannon</t>
  </si>
  <si>
    <t>Ablett, Gary</t>
  </si>
  <si>
    <t>Bartel, Jimmy</t>
  </si>
  <si>
    <t>Selwood, Joel</t>
  </si>
  <si>
    <t>Kelly, James</t>
  </si>
  <si>
    <t>Chapman, Paul</t>
  </si>
  <si>
    <t>Johnson, Steve</t>
  </si>
  <si>
    <t>Enright, Corey</t>
  </si>
  <si>
    <t>Ling, Cameron</t>
  </si>
  <si>
    <t>Corey, Joel</t>
  </si>
  <si>
    <t>Mackie, Andrew</t>
  </si>
  <si>
    <t>Ottens, Brad</t>
  </si>
  <si>
    <t>Hawkins, Tom</t>
  </si>
  <si>
    <t>Milburn, Darren</t>
  </si>
  <si>
    <t>Mooney, Cameron</t>
  </si>
  <si>
    <t>Lonergan, Tom</t>
  </si>
  <si>
    <t>Taylor, Harry</t>
  </si>
  <si>
    <t>Scarlett, Matthew</t>
  </si>
  <si>
    <t>Wojcinski, David</t>
  </si>
  <si>
    <t>Blake, Mark</t>
  </si>
  <si>
    <t>Stanton, Brent</t>
  </si>
  <si>
    <t>Prismall, Brent</t>
  </si>
  <si>
    <t>Hocking, Heath</t>
  </si>
  <si>
    <t>Monfries, Angus</t>
  </si>
  <si>
    <t>Zaharakis, David</t>
  </si>
  <si>
    <t>Reimers, Kyle</t>
  </si>
  <si>
    <t>Watson, Jobe</t>
  </si>
  <si>
    <t>Welsh, Andrew</t>
  </si>
  <si>
    <t>Dyson, Ricky</t>
  </si>
  <si>
    <t>Ryder, Patrick</t>
  </si>
  <si>
    <t>Dempsey, Courtenay</t>
  </si>
  <si>
    <t>Hooker, Cale</t>
  </si>
  <si>
    <t>Pears, Tayte</t>
  </si>
  <si>
    <t>Fletcher, Dustin</t>
  </si>
  <si>
    <t>Hille, David</t>
  </si>
  <si>
    <t>Slattery, Henry</t>
  </si>
  <si>
    <t>Winderlich, Jason</t>
  </si>
  <si>
    <t>Neagle, Jay</t>
  </si>
  <si>
    <t>Davey, Alwyn</t>
  </si>
  <si>
    <t>Williams, Mark</t>
  </si>
  <si>
    <t>Gumbleton, Scott</t>
  </si>
  <si>
    <t>Brennan, Jared</t>
  </si>
  <si>
    <t>Rischitelli, Michael</t>
  </si>
  <si>
    <t>Fevola, Brendan</t>
  </si>
  <si>
    <t>Sherman, Justin</t>
  </si>
  <si>
    <t>Power, Luke</t>
  </si>
  <si>
    <t>Johnstone, Travis</t>
  </si>
  <si>
    <t>Drummond, Josh</t>
  </si>
  <si>
    <t>Banfield, Todd</t>
  </si>
  <si>
    <t>Staker, Brent</t>
  </si>
  <si>
    <t>Redden, Jack</t>
  </si>
  <si>
    <t>Black, Simon</t>
  </si>
  <si>
    <t>Leuenberger, Matthew</t>
  </si>
  <si>
    <t>McGrath, Ashley</t>
  </si>
  <si>
    <t>Raines, Andrew</t>
  </si>
  <si>
    <t>Rich, Daniel</t>
  </si>
  <si>
    <t>Patfull, Joel</t>
  </si>
  <si>
    <t>Adcock, Jed</t>
  </si>
  <si>
    <t>Merrett, Daniel</t>
  </si>
  <si>
    <t>Buchanan, Amon</t>
  </si>
  <si>
    <t>Butler, Sam</t>
  </si>
  <si>
    <t>Selwood, Adam</t>
  </si>
  <si>
    <t>Priddis, Matt</t>
  </si>
  <si>
    <t>Ebert, Brad</t>
  </si>
  <si>
    <t>Lynch, Quinten</t>
  </si>
  <si>
    <t>Embley, Andrew</t>
  </si>
  <si>
    <t>Hurn, Shannon</t>
  </si>
  <si>
    <t>Kerr, Daniel</t>
  </si>
  <si>
    <t>McGinnity, Patrick</t>
  </si>
  <si>
    <t>Nicoski, Mark</t>
  </si>
  <si>
    <t>LeCras, Mark</t>
  </si>
  <si>
    <t>Brown, Mitchell</t>
  </si>
  <si>
    <t>Jones, Brett</t>
  </si>
  <si>
    <t>Cox, Dean</t>
  </si>
  <si>
    <t>Masten, Chris</t>
  </si>
  <si>
    <t>MacKenzie, Eric</t>
  </si>
  <si>
    <t>Swift, Tom</t>
  </si>
  <si>
    <t>Glass, Darren</t>
  </si>
  <si>
    <t>O'Keefe, Ryan</t>
  </si>
  <si>
    <t>McVeigh, Jarrad</t>
  </si>
  <si>
    <t>Bolton, Jude</t>
  </si>
  <si>
    <t>Goodes, Adam</t>
  </si>
  <si>
    <t>Seaby, Mark</t>
  </si>
  <si>
    <t>Jack, Kieren</t>
  </si>
  <si>
    <t>Kirk, Brett</t>
  </si>
  <si>
    <t>Moore, Jarred</t>
  </si>
  <si>
    <t>Mumford, Shane</t>
  </si>
  <si>
    <t>Grundy, Heath</t>
  </si>
  <si>
    <t>Shaw, Rhyce</t>
  </si>
  <si>
    <t>Richards, Ted</t>
  </si>
  <si>
    <t>Bradshaw, Daniel</t>
  </si>
  <si>
    <t>Bolton, Craig</t>
  </si>
  <si>
    <t>Mattner, Martin</t>
  </si>
  <si>
    <t>White, Jesse</t>
  </si>
  <si>
    <t>Roberts-Thomson, Lewis</t>
  </si>
  <si>
    <t>McGlynn, Ben</t>
  </si>
  <si>
    <t>Riewoldt, Nick</t>
  </si>
  <si>
    <t>Gilbert, Sam</t>
  </si>
  <si>
    <t>Montagna, Leigh</t>
  </si>
  <si>
    <t>Hayes, Lenny</t>
  </si>
  <si>
    <t>Blake, Jason</t>
  </si>
  <si>
    <t>Goddard, Brendon</t>
  </si>
  <si>
    <t>Dal Santo, Nick</t>
  </si>
  <si>
    <t>Ray, Farren</t>
  </si>
  <si>
    <t>McQualter, Andrew</t>
  </si>
  <si>
    <t>Jones, Clinton</t>
  </si>
  <si>
    <t>Gram, Jason</t>
  </si>
  <si>
    <t>Geary, Jarryn</t>
  </si>
  <si>
    <t>Schneider, Adam</t>
  </si>
  <si>
    <t>Peake, Brett</t>
  </si>
  <si>
    <t>Gwilt, James</t>
  </si>
  <si>
    <t>Milne, Stephen</t>
  </si>
  <si>
    <t>Koschitzke, Justin</t>
  </si>
  <si>
    <t>Armitage, David</t>
  </si>
  <si>
    <t>Baker, Steven</t>
  </si>
  <si>
    <t>King, Steven</t>
  </si>
  <si>
    <t>Dawson, Zac</t>
  </si>
  <si>
    <t>McEvoy, Ben</t>
  </si>
  <si>
    <t>STK</t>
  </si>
  <si>
    <t>Cornes, Kane</t>
  </si>
  <si>
    <t>Ebert, Brett</t>
  </si>
  <si>
    <t>Boak, Travis</t>
  </si>
  <si>
    <t>Pearce, Danyle</t>
  </si>
  <si>
    <t>Thomas, Matt</t>
  </si>
  <si>
    <t>Salopek, Steven</t>
  </si>
  <si>
    <t>Stewart, Paul</t>
  </si>
  <si>
    <t>Cassisi, Domenic</t>
  </si>
  <si>
    <t>Tredrea, Warren</t>
  </si>
  <si>
    <t>Surjan, Jacob</t>
  </si>
  <si>
    <t>Schulz, Jay</t>
  </si>
  <si>
    <t>Brogan, Dean</t>
  </si>
  <si>
    <t>Westhoff, Justin</t>
  </si>
  <si>
    <t>Davenport, Jason</t>
  </si>
  <si>
    <t>Cornes, Chad</t>
  </si>
  <si>
    <t>Moore, Andrew</t>
  </si>
  <si>
    <t>Harding, Scott</t>
  </si>
  <si>
    <t>Krakouer, Nathan</t>
  </si>
  <si>
    <t>Trengove, Jackson</t>
  </si>
  <si>
    <t>Anthony, Liam</t>
  </si>
  <si>
    <t>Harvey, Brent</t>
  </si>
  <si>
    <t>Ziebell, Jack</t>
  </si>
  <si>
    <t>McIntosh, Hamish</t>
  </si>
  <si>
    <t>Goldstein, Todd</t>
  </si>
  <si>
    <t>Thomas, Lindsay</t>
  </si>
  <si>
    <t>Rawlings, Brady</t>
  </si>
  <si>
    <t>Harding, Leigh</t>
  </si>
  <si>
    <t>McMahon, Scott</t>
  </si>
  <si>
    <t>Campbell, Matt</t>
  </si>
  <si>
    <t>Ross, Ben</t>
  </si>
  <si>
    <t>Wells, Daniel</t>
  </si>
  <si>
    <t>Adams, Leigh</t>
  </si>
  <si>
    <t>Warren, Ben</t>
  </si>
  <si>
    <t>Firrito, Michael</t>
  </si>
  <si>
    <t>Swallow, Andrew</t>
  </si>
  <si>
    <t>Urquhart, Gavin</t>
  </si>
  <si>
    <t>Wright, Sam</t>
  </si>
  <si>
    <t>Thompson, Scott</t>
  </si>
  <si>
    <t>Hale, David</t>
  </si>
  <si>
    <t>Boyd, Matthew</t>
  </si>
  <si>
    <t>Murphy, Robert</t>
  </si>
  <si>
    <t>Cross, Daniel</t>
  </si>
  <si>
    <t>Higgins, Shaun</t>
  </si>
  <si>
    <t>Cooney, Adam</t>
  </si>
  <si>
    <t>Harbrow, Jarrod</t>
  </si>
  <si>
    <t>Hill, Josh</t>
  </si>
  <si>
    <t>Griffen, Ryan</t>
  </si>
  <si>
    <t>Minson, Will</t>
  </si>
  <si>
    <t>Gilbee, Lindsay</t>
  </si>
  <si>
    <t>Hahn, Mitch</t>
  </si>
  <si>
    <t>Akermanis, Jason</t>
  </si>
  <si>
    <t>Johnson, Brad</t>
  </si>
  <si>
    <t>Lake, Brian</t>
  </si>
  <si>
    <t>Hall, Barry</t>
  </si>
  <si>
    <t>Everitt, Andrejs</t>
  </si>
  <si>
    <t>Hudson, Ben</t>
  </si>
  <si>
    <t>Williams, Tom</t>
  </si>
  <si>
    <t>Hargrave, Ryan</t>
  </si>
  <si>
    <t>Picken, Liam</t>
  </si>
  <si>
    <t>Addison, Dylan</t>
  </si>
  <si>
    <t>COL</t>
  </si>
  <si>
    <t>Swan, Dane</t>
  </si>
  <si>
    <t>Shaw, Heath</t>
  </si>
  <si>
    <t>Didak, Alan</t>
  </si>
  <si>
    <t>Wellingham, Sharrod</t>
  </si>
  <si>
    <t>O'Brien, Harry</t>
  </si>
  <si>
    <t>Thomas, Dale</t>
  </si>
  <si>
    <t>Johnson, Ben</t>
  </si>
  <si>
    <t>Pendlebury, Scott</t>
  </si>
  <si>
    <t>Ball, Luke</t>
  </si>
  <si>
    <t>Medhurst, Paul</t>
  </si>
  <si>
    <t>Maxwell, Nick</t>
  </si>
  <si>
    <t>Lockyer, Tarkyn</t>
  </si>
  <si>
    <t>O'Bree, Shane</t>
  </si>
  <si>
    <t>Davis, Leon</t>
  </si>
  <si>
    <t>Cloke, Travis</t>
  </si>
  <si>
    <t>Fraser, Josh</t>
  </si>
  <si>
    <t>Toovey, Alan</t>
  </si>
  <si>
    <t>Brown, Leigh</t>
  </si>
  <si>
    <t>Sidebottom, Steele</t>
  </si>
  <si>
    <t>Anthony, John</t>
  </si>
  <si>
    <t>Jolly, Darren</t>
  </si>
  <si>
    <t>Prestigiacomo, Simon</t>
  </si>
  <si>
    <t>McPharlin, Luke</t>
  </si>
  <si>
    <t>Broughton, Greg</t>
  </si>
  <si>
    <t>Duffield, Paul</t>
  </si>
  <si>
    <t>Sandilands, Aaron</t>
  </si>
  <si>
    <t>Pavlich, Matthew</t>
  </si>
  <si>
    <t>Suban, Nick</t>
  </si>
  <si>
    <t>Tarrant, Chris</t>
  </si>
  <si>
    <t>Ballantyne, Hayden</t>
  </si>
  <si>
    <t>Hayden, Roger</t>
  </si>
  <si>
    <t>Hill, Stephen</t>
  </si>
  <si>
    <t>Johnson, Michael</t>
  </si>
  <si>
    <t>Mayne, Chris</t>
  </si>
  <si>
    <t>Crowley, Ryan</t>
  </si>
  <si>
    <t>Headland, Des</t>
  </si>
  <si>
    <t>Ibbotson, Garrick</t>
  </si>
  <si>
    <t>Van Berlo, Jay</t>
  </si>
  <si>
    <t>McPhee, Adam</t>
  </si>
  <si>
    <t>ADE</t>
  </si>
  <si>
    <t>Edwards, Tyson</t>
  </si>
  <si>
    <t>Walker, Taylor</t>
  </si>
  <si>
    <t>McLeod, Andrew</t>
  </si>
  <si>
    <t>Bock, Nathan</t>
  </si>
  <si>
    <t>Dangerfield, Patrick</t>
  </si>
  <si>
    <t>Mackay, David</t>
  </si>
  <si>
    <t>Van Berlo, Nathan</t>
  </si>
  <si>
    <t>Goodwin, Simon</t>
  </si>
  <si>
    <t>Vince, Bernie</t>
  </si>
  <si>
    <t>Cook, Myke</t>
  </si>
  <si>
    <t>Tippett, Kurt</t>
  </si>
  <si>
    <t>Doughty, Michael</t>
  </si>
  <si>
    <t>Reilly, Brent</t>
  </si>
  <si>
    <t>Griffin, Jonathon</t>
  </si>
  <si>
    <t>Stevens, Scott</t>
  </si>
  <si>
    <t>Douglas, Richard</t>
  </si>
  <si>
    <t>Rutten, Ben</t>
  </si>
  <si>
    <t>Sloane, Rory</t>
  </si>
  <si>
    <t>Hentschel, Trent</t>
  </si>
  <si>
    <t>RUC</t>
  </si>
  <si>
    <t>Mundy, David</t>
  </si>
  <si>
    <t>FWD / MID</t>
  </si>
  <si>
    <t>DEF / FWD</t>
  </si>
  <si>
    <t>DEF / MID</t>
  </si>
  <si>
    <t>FWD / RUC</t>
  </si>
  <si>
    <t>FWD / DEF</t>
  </si>
  <si>
    <t>DEF / RUC</t>
  </si>
  <si>
    <t>Thompson, Scott D.</t>
  </si>
  <si>
    <t>Kennedy, Josh J.</t>
  </si>
  <si>
    <t>Kennedy, Josh P.</t>
  </si>
  <si>
    <t>Brown, Jonathan</t>
  </si>
  <si>
    <t>Petrenko, Jared</t>
  </si>
  <si>
    <t>Armstrong, Tony</t>
  </si>
  <si>
    <t>Clark, Mitch</t>
  </si>
  <si>
    <t>Thornton, Bret</t>
  </si>
  <si>
    <t>Hasleby, Paul</t>
  </si>
  <si>
    <t>Duncan, Mitch</t>
  </si>
  <si>
    <t>Hooper, Rhan</t>
  </si>
  <si>
    <t>Hansen, Lachie</t>
  </si>
  <si>
    <t>Carlile, Alipate</t>
  </si>
  <si>
    <t>Giansiracusa, Daniel</t>
  </si>
  <si>
    <t>Naitanui, Nick</t>
  </si>
  <si>
    <t>Grand Total</t>
  </si>
  <si>
    <t>Row Labels</t>
  </si>
  <si>
    <t>Values</t>
  </si>
  <si>
    <t>Sum of Current Price</t>
  </si>
  <si>
    <t>Sum of Peak Price (Avg)</t>
  </si>
  <si>
    <t>BE</t>
  </si>
  <si>
    <t>Stiller, Cheynee</t>
  </si>
  <si>
    <t>Rockliff, Tom</t>
  </si>
  <si>
    <t>Hawksley, James</t>
  </si>
  <si>
    <t>Proud, Albert</t>
  </si>
  <si>
    <t>Moles, Brodie</t>
  </si>
  <si>
    <t>Morris, Dale</t>
  </si>
  <si>
    <t>Roughead, Jordan</t>
  </si>
  <si>
    <t>Fyfe, Nathan</t>
  </si>
  <si>
    <t>Dodd, Steven</t>
  </si>
  <si>
    <t>King, Jake</t>
  </si>
  <si>
    <t>Polo, Dean</t>
  </si>
  <si>
    <t>Post, Jayden</t>
  </si>
  <si>
    <t>Rance, Alex</t>
  </si>
  <si>
    <t>Newton, Michael</t>
  </si>
  <si>
    <t>Bail, Rohan</t>
  </si>
  <si>
    <t>Gardiner, Michael</t>
  </si>
  <si>
    <t>Pattison, Adam</t>
  </si>
  <si>
    <t>Grima, Nathan</t>
  </si>
  <si>
    <t>Jones, Corey</t>
  </si>
  <si>
    <t>Selwood, Scott</t>
  </si>
  <si>
    <t>Spangher, Matt</t>
  </si>
  <si>
    <t>Rioli, Cyril</t>
  </si>
  <si>
    <t>Franklin, Lance</t>
  </si>
  <si>
    <t>Bateman, Chance</t>
  </si>
  <si>
    <t>Gamble, Ryan</t>
  </si>
  <si>
    <t>Podsiadly, James</t>
  </si>
  <si>
    <t>Djerrkura, Nathan</t>
  </si>
  <si>
    <t>Chaplin, Troy</t>
  </si>
  <si>
    <t>Logan, Tom</t>
  </si>
  <si>
    <t>Smith, Nick</t>
  </si>
  <si>
    <t>McVeigh, Mark</t>
  </si>
  <si>
    <t>Myers, David</t>
  </si>
  <si>
    <t>Played 2 Games</t>
  </si>
  <si>
    <t>Armfield, Dennis</t>
  </si>
  <si>
    <t>Weekly MN</t>
  </si>
  <si>
    <t>New Price</t>
  </si>
  <si>
    <t>Old Price</t>
  </si>
  <si>
    <t>Rating</t>
  </si>
  <si>
    <t>Motlop, Steven</t>
  </si>
  <si>
    <t>Burton, Brett</t>
  </si>
  <si>
    <t>Maric, Ivan</t>
  </si>
  <si>
    <t>Porplyzia, Jason</t>
  </si>
  <si>
    <t>Sellar, James</t>
  </si>
  <si>
    <t>Young, Will</t>
  </si>
  <si>
    <t>Hannebery, Daniel</t>
  </si>
  <si>
    <t>Beams, Dayne</t>
  </si>
  <si>
    <t>Reid, Ben</t>
  </si>
  <si>
    <t>Bartram, Clint</t>
  </si>
  <si>
    <t>Pos</t>
  </si>
  <si>
    <t>AVG</t>
  </si>
  <si>
    <t>Rolling Avg</t>
  </si>
  <si>
    <t>(All)</t>
  </si>
  <si>
    <t>Sum of BE</t>
  </si>
  <si>
    <t>Yes</t>
  </si>
  <si>
    <t>ROSA, Matt</t>
  </si>
  <si>
    <t>FISHER, Sam</t>
  </si>
  <si>
    <t>LOVETT-MURRAY, Nathan</t>
  </si>
  <si>
    <t>HOULI, Bachar</t>
  </si>
  <si>
    <t>EDWARDS, Aaron</t>
  </si>
  <si>
    <t>SCHMIDT, Chris</t>
  </si>
  <si>
    <t>POLKINGHORNE, James</t>
  </si>
  <si>
    <t>KNIGHTS, Chris</t>
  </si>
  <si>
    <t>COLYER, Travis</t>
  </si>
  <si>
    <t>HANSEN, Ashley</t>
  </si>
  <si>
    <t>LUCAS, Kane</t>
  </si>
  <si>
    <t>SCHOFIELD, Will</t>
  </si>
  <si>
    <t>TUCK, Shane</t>
  </si>
  <si>
    <t>STRATTON, Benjamin</t>
  </si>
  <si>
    <t>DALZIELL, Bradd</t>
  </si>
  <si>
    <t>MCCARTHY, John</t>
  </si>
  <si>
    <t>MELKSHAM, Jake</t>
  </si>
  <si>
    <t>SIMPSON, Dawson</t>
  </si>
  <si>
    <t>MACAFFER, Brent</t>
  </si>
  <si>
    <t>WHITE, Matt</t>
  </si>
  <si>
    <t>LONERGAN, Sam</t>
  </si>
  <si>
    <t>CLOKE, Cameron</t>
  </si>
  <si>
    <t>GARLAND, Colin</t>
  </si>
  <si>
    <t>DEBOER, Matthew</t>
  </si>
  <si>
    <t>NTH</t>
  </si>
  <si>
    <t>BRL</t>
  </si>
  <si>
    <t>PTA</t>
  </si>
  <si>
    <t>WBD</t>
  </si>
  <si>
    <t>Rnd1 Prices</t>
  </si>
  <si>
    <t>Next Round Est Price</t>
  </si>
  <si>
    <t>Games</t>
  </si>
  <si>
    <t>SYLVIA, Colin</t>
  </si>
  <si>
    <t>JUDD, Chris</t>
  </si>
  <si>
    <t>PEARCE, Clancee</t>
  </si>
  <si>
    <t>WHITECROSS, Brendan</t>
  </si>
  <si>
    <t>COLLINS, Andrew</t>
  </si>
  <si>
    <t>GARLETT, Jefferey</t>
  </si>
  <si>
    <t>WHITE, Simon</t>
  </si>
  <si>
    <t>SELWOOD, Troy</t>
  </si>
  <si>
    <t>YOUNG, Clinton</t>
  </si>
  <si>
    <t>DAVIS, Phil</t>
  </si>
  <si>
    <t>GRAY, Robbie</t>
  </si>
  <si>
    <t>JOHNCOCK, Graham</t>
  </si>
  <si>
    <t>EAGLETON, Nathan</t>
  </si>
  <si>
    <t>ASTBURY, David</t>
  </si>
  <si>
    <t>HAMS, Ashton</t>
  </si>
  <si>
    <t>HURLEY, Michael</t>
  </si>
  <si>
    <t>TAYLOR, Troy</t>
  </si>
  <si>
    <t>RODAN, David</t>
  </si>
  <si>
    <t>CLARKE, Raphael</t>
  </si>
  <si>
    <t>STEWART, Daniel</t>
  </si>
  <si>
    <t>DEA, Matthew</t>
  </si>
  <si>
    <t>Total Movement</t>
  </si>
  <si>
    <t>Avg</t>
  </si>
  <si>
    <t>Rolling</t>
  </si>
  <si>
    <t>Rnd $ Movement</t>
  </si>
  <si>
    <t>Estimated $ Change</t>
  </si>
  <si>
    <t>Sum of Games</t>
  </si>
  <si>
    <t>For Rookie Sheet Only</t>
  </si>
  <si>
    <t>DAWES, Chris</t>
  </si>
  <si>
    <t>SEWELL, Brad</t>
  </si>
  <si>
    <t>FOLEY, Nathan</t>
  </si>
  <si>
    <t>HARTLETT, Hamish</t>
  </si>
  <si>
    <t>CARR, Josh</t>
  </si>
  <si>
    <t>EDDY, Robert</t>
  </si>
  <si>
    <t>GREENWOOD, Levi</t>
  </si>
  <si>
    <t>GRANT, Jarrad</t>
  </si>
  <si>
    <t>STEVENSON, Lewis</t>
  </si>
  <si>
    <t>CUNNINGTON, Ben</t>
  </si>
  <si>
    <t>BROWN, Nathan J.</t>
  </si>
  <si>
    <t>HOGAN, Simon</t>
  </si>
  <si>
    <t>MARTIN, Stefan</t>
  </si>
  <si>
    <t>ROOKE, Max</t>
  </si>
  <si>
    <t>HENDERSON, Ricky</t>
  </si>
  <si>
    <t>LOBBE, Matthew</t>
  </si>
  <si>
    <t>Sum of Estimated $ Change</t>
  </si>
  <si>
    <t>PALMER, Rhys</t>
  </si>
  <si>
    <t>VARCOE, Travis</t>
  </si>
  <si>
    <t>JACOBS, Sam</t>
  </si>
  <si>
    <t>STEVEN, Jack</t>
  </si>
  <si>
    <t>JAENSCH, Matthew</t>
  </si>
  <si>
    <t>MCKINLEY, Ben</t>
  </si>
  <si>
    <t>ATKINSON, Jarrod</t>
  </si>
  <si>
    <t>ROBERTON, Dylan</t>
  </si>
  <si>
    <t>BRADLEY, Kepler</t>
  </si>
  <si>
    <t>MOTLOP, Daniel</t>
  </si>
  <si>
    <t>AUSTIN, Matt</t>
  </si>
  <si>
    <t>JOHNSON, Chris</t>
  </si>
  <si>
    <t>POLAK, Graham</t>
  </si>
  <si>
    <t>MUSTON, Beau</t>
  </si>
  <si>
    <t>HUGHES, Danny</t>
  </si>
  <si>
    <t>WEBBERLEY, Jeromey</t>
  </si>
  <si>
    <t>WOOD, Cameron</t>
  </si>
  <si>
    <t>GARLETT, Cruize</t>
  </si>
  <si>
    <t>PYKE, Mike</t>
  </si>
  <si>
    <t>BARLOW, Ed</t>
  </si>
  <si>
    <t>ROHAN, Gary</t>
  </si>
  <si>
    <t>SHEPPARD, Bradley</t>
  </si>
  <si>
    <t>STACK, Brennan</t>
  </si>
  <si>
    <t>HANLEY, Pearce</t>
  </si>
  <si>
    <t>JOHNSON, Paul</t>
  </si>
  <si>
    <t>GRAHAM, Angus</t>
  </si>
  <si>
    <t>BURGOYNE, Shaun</t>
  </si>
  <si>
    <t>STOKES, Mathew</t>
  </si>
  <si>
    <t>PLAYFAIR, Henry</t>
  </si>
  <si>
    <t>PRATT, Daniel</t>
  </si>
  <si>
    <t>WATTS, Jack</t>
  </si>
  <si>
    <t>BEVAN, Paul</t>
  </si>
  <si>
    <t>SMITH, Josh</t>
  </si>
  <si>
    <t>JETTA, Leroy</t>
  </si>
  <si>
    <t>HEYNE, Nick</t>
  </si>
  <si>
    <t>SKIPPER, Wayde</t>
  </si>
  <si>
    <t>STOKES, Cameron</t>
  </si>
  <si>
    <t>Rookie Watch</t>
  </si>
  <si>
    <t>FP</t>
  </si>
  <si>
    <t>BP</t>
  </si>
  <si>
    <t>Peaked</t>
  </si>
  <si>
    <t>(Multiple Items)</t>
  </si>
  <si>
    <t>Sum of Rnd 8</t>
  </si>
  <si>
    <t/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</si>
</sst>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7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rgb="FF000000"/>
      <name val="Trebuchet MS"/>
      <family val="2"/>
    </font>
    <font>
      <b/>
      <i/>
      <sz val="8"/>
      <color theme="1"/>
      <name val="Trebuchet MS"/>
      <family val="2"/>
    </font>
    <font>
      <b/>
      <sz val="8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4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2" fillId="3" borderId="2" xfId="1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4" xfId="1" applyNumberFormat="1" applyFont="1" applyFill="1" applyBorder="1" applyAlignment="1">
      <alignment horizontal="center" wrapText="1"/>
    </xf>
    <xf numFmtId="0" fontId="2" fillId="0" borderId="13" xfId="0" applyFont="1" applyBorder="1"/>
    <xf numFmtId="164" fontId="2" fillId="0" borderId="13" xfId="1" applyNumberFormat="1" applyFont="1" applyBorder="1"/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6" fontId="3" fillId="0" borderId="13" xfId="1" applyNumberFormat="1" applyFont="1" applyBorder="1" applyAlignment="1">
      <alignment horizontal="center"/>
    </xf>
    <xf numFmtId="0" fontId="2" fillId="0" borderId="14" xfId="0" applyFont="1" applyBorder="1"/>
    <xf numFmtId="164" fontId="2" fillId="0" borderId="14" xfId="1" applyNumberFormat="1" applyFont="1" applyBorder="1"/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6" fontId="3" fillId="0" borderId="14" xfId="1" applyNumberFormat="1" applyFont="1" applyBorder="1" applyAlignment="1">
      <alignment horizontal="center"/>
    </xf>
    <xf numFmtId="0" fontId="4" fillId="0" borderId="14" xfId="0" applyFont="1" applyBorder="1"/>
    <xf numFmtId="2" fontId="0" fillId="0" borderId="0" xfId="0" applyNumberFormat="1" applyFont="1"/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4" borderId="8" xfId="0" applyFont="1" applyFill="1" applyBorder="1"/>
    <xf numFmtId="0" fontId="2" fillId="4" borderId="0" xfId="0" applyFont="1" applyFill="1" applyBorder="1"/>
    <xf numFmtId="0" fontId="2" fillId="4" borderId="9" xfId="0" applyFont="1" applyFill="1" applyBorder="1"/>
    <xf numFmtId="0" fontId="5" fillId="4" borderId="8" xfId="0" applyFont="1" applyFill="1" applyBorder="1"/>
    <xf numFmtId="0" fontId="5" fillId="4" borderId="0" xfId="0" applyFont="1" applyFill="1" applyBorder="1"/>
    <xf numFmtId="49" fontId="5" fillId="4" borderId="0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5" borderId="6" xfId="0" applyFont="1" applyFill="1" applyBorder="1"/>
    <xf numFmtId="0" fontId="3" fillId="5" borderId="8" xfId="0" applyFont="1" applyFill="1" applyBorder="1"/>
    <xf numFmtId="0" fontId="3" fillId="5" borderId="0" xfId="0" applyFont="1" applyFill="1" applyBorder="1"/>
    <xf numFmtId="0" fontId="2" fillId="5" borderId="8" xfId="0" applyFont="1" applyFill="1" applyBorder="1"/>
    <xf numFmtId="0" fontId="2" fillId="5" borderId="10" xfId="0" applyFont="1" applyFill="1" applyBorder="1"/>
    <xf numFmtId="164" fontId="2" fillId="5" borderId="0" xfId="1" applyNumberFormat="1" applyFont="1" applyFill="1" applyBorder="1"/>
    <xf numFmtId="164" fontId="2" fillId="4" borderId="0" xfId="1" applyNumberFormat="1" applyFont="1" applyFill="1" applyBorder="1"/>
    <xf numFmtId="164" fontId="2" fillId="4" borderId="11" xfId="1" applyNumberFormat="1" applyFont="1" applyFill="1" applyBorder="1"/>
    <xf numFmtId="165" fontId="2" fillId="4" borderId="9" xfId="2" applyNumberFormat="1" applyFont="1" applyFill="1" applyBorder="1"/>
    <xf numFmtId="165" fontId="2" fillId="4" borderId="12" xfId="2" applyNumberFormat="1" applyFont="1" applyFill="1" applyBorder="1"/>
    <xf numFmtId="165" fontId="2" fillId="0" borderId="0" xfId="2" applyNumberFormat="1" applyFont="1"/>
    <xf numFmtId="165" fontId="2" fillId="5" borderId="9" xfId="2" applyNumberFormat="1" applyFont="1" applyFill="1" applyBorder="1"/>
    <xf numFmtId="1" fontId="3" fillId="4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wrapText="1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3" fontId="2" fillId="0" borderId="13" xfId="0" applyNumberFormat="1" applyFont="1" applyBorder="1" applyAlignment="1">
      <alignment horizontal="center"/>
    </xf>
    <xf numFmtId="164" fontId="0" fillId="0" borderId="0" xfId="0" applyNumberFormat="1" applyFont="1"/>
    <xf numFmtId="0" fontId="3" fillId="5" borderId="2" xfId="0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6" fontId="2" fillId="0" borderId="14" xfId="1" applyNumberFormat="1" applyFont="1" applyBorder="1"/>
    <xf numFmtId="3" fontId="2" fillId="2" borderId="3" xfId="0" applyNumberFormat="1" applyFont="1" applyFill="1" applyBorder="1" applyAlignment="1">
      <alignment horizontal="center"/>
    </xf>
    <xf numFmtId="165" fontId="2" fillId="5" borderId="0" xfId="2" applyNumberFormat="1" applyFont="1" applyFill="1" applyBorder="1"/>
    <xf numFmtId="165" fontId="3" fillId="5" borderId="0" xfId="2" applyNumberFormat="1" applyFont="1" applyFill="1" applyBorder="1"/>
    <xf numFmtId="165" fontId="2" fillId="5" borderId="6" xfId="2" applyNumberFormat="1" applyFont="1" applyFill="1" applyBorder="1"/>
    <xf numFmtId="165" fontId="3" fillId="5" borderId="9" xfId="2" applyNumberFormat="1" applyFont="1" applyFill="1" applyBorder="1" applyAlignment="1">
      <alignment horizontal="center"/>
    </xf>
    <xf numFmtId="165" fontId="3" fillId="5" borderId="7" xfId="2" applyNumberFormat="1" applyFont="1" applyFill="1" applyBorder="1" applyAlignment="1">
      <alignment horizontal="center"/>
    </xf>
    <xf numFmtId="164" fontId="2" fillId="0" borderId="14" xfId="1" applyNumberFormat="1" applyFont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165" fontId="2" fillId="4" borderId="0" xfId="2" applyNumberFormat="1" applyFont="1" applyFill="1" applyBorder="1"/>
    <xf numFmtId="0" fontId="2" fillId="0" borderId="0" xfId="0" applyFont="1" applyBorder="1"/>
    <xf numFmtId="0" fontId="0" fillId="0" borderId="0" xfId="0" applyFont="1" applyBorder="1"/>
    <xf numFmtId="0" fontId="2" fillId="5" borderId="11" xfId="0" applyFont="1" applyFill="1" applyBorder="1"/>
    <xf numFmtId="0" fontId="2" fillId="5" borderId="12" xfId="0" applyFont="1" applyFill="1" applyBorder="1"/>
    <xf numFmtId="164" fontId="6" fillId="0" borderId="15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5"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hyland" refreshedDate="40316.61031585648" createdVersion="3" refreshedVersion="3" minRefreshableVersion="3" recordCount="596">
  <cacheSource type="worksheet">
    <worksheetSource ref="A1:AR597" sheet="DT"/>
  </cacheSource>
  <cacheFields count="44">
    <cacheField name="Team" numFmtId="0">
      <sharedItems containsBlank="1"/>
    </cacheField>
    <cacheField name="Played 2 Games" numFmtId="164">
      <sharedItems containsBlank="1" count="3">
        <s v="Yes"/>
        <s v="No"/>
        <m u="1"/>
      </sharedItems>
    </cacheField>
    <cacheField name="Rookie Watch" numFmtId="164">
      <sharedItems/>
    </cacheField>
    <cacheField name="FP" numFmtId="164">
      <sharedItems count="7">
        <s v="FP10%"/>
        <s v="FP5%"/>
        <s v=""/>
        <s v="FP15%"/>
        <s v="FP25%"/>
        <s v="FP30%"/>
        <s v="FP20%"/>
      </sharedItems>
    </cacheField>
    <cacheField name="BP" numFmtId="164">
      <sharedItems/>
    </cacheField>
    <cacheField name="Peaked" numFmtId="164">
      <sharedItems/>
    </cacheField>
    <cacheField name="Rating" numFmtId="164">
      <sharedItems containsBlank="1" count="15">
        <s v="FP10%"/>
        <s v="FP5%"/>
        <s v="P"/>
        <s v=""/>
        <s v="FP15%"/>
        <s v="FP25%"/>
        <s v="B30%"/>
        <s v="FP30%"/>
        <s v="FP20%"/>
        <s v="B10%"/>
        <b v="0" u="1"/>
        <m u="1"/>
        <s v="C" u="1"/>
        <s v="V" u="1"/>
        <s v="B" u="1"/>
      </sharedItems>
    </cacheField>
    <cacheField name="Player Name" numFmtId="0">
      <sharedItems containsBlank="1" count="494">
        <s v="Thompson, Scott"/>
        <s v="Edwards, Tyson"/>
        <s v="Vince, Bernie"/>
        <s v="Reilly, Brent"/>
        <s v="JOHNCOCK, Graham"/>
        <s v="Goodwin, Simon"/>
        <s v="KNIGHTS, Chris"/>
        <s v="Armstrong, Tony"/>
        <s v="SCHMIDT, Chris"/>
        <s v="Bock, Nathan"/>
        <s v="McLeod, Andrew"/>
        <s v="Burton, Brett"/>
        <s v="Van Berlo, Nathan"/>
        <s v="Maric, Ivan"/>
        <s v="Walker, Taylor"/>
        <s v="Douglas, Richard"/>
        <s v="Mackay, David"/>
        <s v="Doughty, Michael"/>
        <s v="Stevens, Scott"/>
        <s v="JAENSCH, Matthew"/>
        <s v="Porplyzia, Jason"/>
        <s v="Rutten, Ben"/>
        <s v="Dangerfield, Patrick"/>
        <s v="DAVIS, Phil"/>
        <s v="Petrenko, Jared"/>
        <s v="Tippett, Kurt"/>
        <s v="Cook, Myke"/>
        <s v="Griffin, Jonathon"/>
        <s v="Sloane, Rory"/>
        <s v="Young, Will"/>
        <s v="Hentschel, Trent"/>
        <s v="HENDERSON, Ricky"/>
        <s v="Sellar, James"/>
        <s v="Brown, Jonathan"/>
        <s v="Rischitelli, Michael"/>
        <s v="Brennan, Jared"/>
        <s v="Black, Simon"/>
        <s v="Power, Luke"/>
        <s v="Johnstone, Travis"/>
        <s v="SELWOOD, Troy"/>
        <s v="Sherman, Justin"/>
        <s v="Maguire, Matt"/>
        <s v="Drummond, Josh"/>
        <s v="Hawksley, James"/>
        <s v="POLKINGHORNE, James"/>
        <s v="Leuenberger, Matthew"/>
        <s v="Clark, Mitch"/>
        <s v="Rich, Daniel"/>
        <s v="Stiller, Cheynee"/>
        <s v="Redden, Jack"/>
        <s v="Fevola, Brendan"/>
        <s v="Banfield, Todd"/>
        <s v="Rockliff, Tom"/>
        <s v="Raines, Andrew"/>
        <s v="McGrath, Ashley"/>
        <s v="Staker, Brent"/>
        <s v="Proud, Albert"/>
        <s v="Patfull, Joel"/>
        <s v="Adcock, Jed"/>
        <s v="Merrett, Daniel"/>
        <s v="Buchanan, Amon"/>
        <s v="AUSTIN, Matt"/>
        <s v="HANLEY, Pearce"/>
        <s v="JUDD, Chris"/>
        <s v="Simpson, Kade"/>
        <s v="Bower, Paul"/>
        <s v="Carrazzo, Andrew"/>
        <s v="Scotland, Heath"/>
        <s v="Murphy, Marc"/>
        <s v="Gibbs, Bryce"/>
        <s v="Russell, Jordan"/>
        <s v="Kreuzer, Matthew"/>
        <s v="Waite, Jarrad"/>
        <s v="Betts, Eddie"/>
        <s v="JOHNSON, Chris"/>
        <s v="Houlihan, Ryan"/>
        <s v="Walker, Andrew"/>
        <s v="WHITE, Simon"/>
        <s v="O'Hailpin, Setanta"/>
        <s v="McLean, Brock"/>
        <s v="GARLETT, Jefferey"/>
        <s v="Thornton, Bret"/>
        <s v="Yarran, Chris"/>
        <s v="Armfield, Dennis"/>
        <s v="LUCAS, Kane"/>
        <s v="Anderson, Joe"/>
        <s v="JACOBS, Sam"/>
        <s v="Robinson, Mitch"/>
        <s v="Warnock, Robert"/>
        <s v="Henderson, Lachie"/>
        <s v="Joseph, Aaron"/>
        <s v="Jamison, Michael"/>
        <s v="Swan, Dane"/>
        <s v="Pendlebury, Scott"/>
        <s v="Wellingham, Sharrod"/>
        <s v="Thomas, Dale"/>
        <s v="Didak, Alan"/>
        <s v="Ball, Luke"/>
        <s v="Shaw, Heath"/>
        <s v="Beams, Dayne"/>
        <s v="Cloke, Travis"/>
        <s v="Sidebottom, Steele"/>
        <s v="DAWES, Chris"/>
        <s v="Johnson, Ben"/>
        <s v="O'Bree, Shane"/>
        <s v="Maxwell, Nick"/>
        <s v="Lockyer, Tarkyn"/>
        <s v="Davis, Leon"/>
        <s v="Medhurst, Paul"/>
        <s v="Jolly, Darren"/>
        <s v="O'Brien, Harry"/>
        <s v="Toovey, Alan"/>
        <s v="MACAFFER, Brent"/>
        <s v="WOOD, Cameron"/>
        <s v="MCCARTHY, John"/>
        <s v="Fraser, Josh"/>
        <s v="Anthony, John"/>
        <s v="Reid, Ben"/>
        <s v="Brown, Leigh"/>
        <s v="BROWN, Nathan J."/>
        <s v="Prestigiacomo, Simon"/>
        <s v="Stanton, Brent"/>
        <s v="Prismall, Brent"/>
        <s v="LOVETT-MURRAY, Nathan"/>
        <s v="Watson, Jobe"/>
        <s v="Monfries, Angus"/>
        <s v="Hocking, Heath"/>
        <s v="Hille, David"/>
        <s v="Ryder, Patrick"/>
        <s v="Reimers, Kyle"/>
        <s v="HOULI, Bachar"/>
        <s v="Dyson, Ricky"/>
        <s v="Winderlich, Jason"/>
        <s v="Dempsey, Courtenay"/>
        <s v="Fletcher, Dustin"/>
        <s v="Howlett, Ben"/>
        <s v="Welsh, Andrew"/>
        <s v="Zaharakis, David"/>
        <s v="Pears, Tayte"/>
        <s v="Davey, Alwyn"/>
        <s v="Myers, David"/>
        <s v="LONERGAN, Sam"/>
        <s v="COLYER, Travis"/>
        <s v="MELKSHAM, Jake"/>
        <s v="McVeigh, Mark"/>
        <s v="Gumbleton, Scott"/>
        <s v="Hooker, Cale"/>
        <s v="ATKINSON, Jarrod"/>
        <s v="HURLEY, Michael"/>
        <s v="Slattery, Henry"/>
        <s v="JETTA, Leroy"/>
        <s v="Neagle, Jay"/>
        <s v="Williams, Mark"/>
        <s v="Sandilands, Aaron"/>
        <s v="Barlow, Michael"/>
        <s v="Pavlich, Matthew"/>
        <s v="Broughton, Greg"/>
        <s v="Duffield, Paul"/>
        <s v="BRADLEY, Kepler"/>
        <s v="Mundy, David"/>
        <s v="PALMER, Rhys"/>
        <s v="Hill, Stephen"/>
        <s v="Hasleby, Paul"/>
        <s v="Crowley, Ryan"/>
        <s v="Ballantyne, Hayden"/>
        <s v="Silvagni, Alex"/>
        <s v="Johnson, Michael"/>
        <s v="Mayne, Chris"/>
        <s v="Hayden, Roger"/>
        <s v="McPharlin, Luke"/>
        <s v="PEARCE, Clancee"/>
        <s v="Morabito, Anthony"/>
        <s v="McPhee, Adam"/>
        <s v="Fyfe, Nathan"/>
        <s v="Suban, Nick"/>
        <s v="Headland, Des"/>
        <s v="Tarrant, Chris"/>
        <s v="ROBERTON, Dylan"/>
        <s v="Ibbotson, Garrick"/>
        <s v="Van Berlo, Jay"/>
        <s v="DEBOER, Matthew"/>
        <s v="Dodd, Steven"/>
        <s v="Ablett, Gary"/>
        <s v="Chapman, Paul"/>
        <s v="Bartel, Jimmy"/>
        <s v="Johnson, Steve"/>
        <s v="Selwood, Joel"/>
        <s v="Podsiadly, James"/>
        <s v="Corey, Joel"/>
        <s v="Kelly, James"/>
        <s v="Enright, Corey"/>
        <s v="Milburn, Darren"/>
        <s v="Mackie, Andrew"/>
        <s v="Byrnes, Shannon"/>
        <s v="Mooney, Cameron"/>
        <s v="Duncan, Mitch"/>
        <s v="Ling, Cameron"/>
        <s v="VARCOE, Travis"/>
        <s v="Taylor, Harry"/>
        <s v="STOKES, Mathew"/>
        <s v="Hawkins, Tom"/>
        <s v="Ottens, Brad"/>
        <s v="HOGAN, Simon"/>
        <s v="Hunt, Josh"/>
        <s v="Wojcinski, David"/>
        <s v="Lonergan, Tom"/>
        <s v="SIMPSON, Dawson"/>
        <s v="Blake, Mark"/>
        <s v="Scarlett, Matthew"/>
        <s v="Djerrkura, Nathan"/>
        <s v="Gamble, Ryan"/>
        <s v="ROOKE, Max"/>
        <s v="Motlop, Steven"/>
        <s v="Hodge, Luke"/>
        <s v="Mitchell, Sam"/>
        <s v="Franklin, Lance"/>
        <s v="Lewis, Jordan"/>
        <s v="Birchall, Grant"/>
        <s v="Rioli, Cyril"/>
        <s v="SEWELL, Brad"/>
        <s v="Ellis, Xavier"/>
        <s v="Roughead, Jarryd"/>
        <s v="BURGOYNE, Shaun"/>
        <s v="Kayler-Thomson, Jarrod"/>
        <s v="Guerra, Brent"/>
        <s v="YOUNG, Clinton"/>
        <s v="Bateman, Chance"/>
        <s v="Peterson, Carl"/>
        <s v="Renouf, Brent"/>
        <s v="Morton, Jarryd"/>
        <s v="Moss, Garry"/>
        <s v="WHITECROSS, Brendan"/>
        <s v="Brown, Campbell"/>
        <s v="Murphy, Thomas"/>
        <s v="Ladson, Rick"/>
        <s v="Gilham, Stephen"/>
        <s v="Suckling, Matt"/>
        <s v="Schoenmakers, Ryan"/>
        <s v="STRATTON, Benjamin"/>
        <s v="Osborne, Michael"/>
        <s v="Shiels, Liam"/>
        <s v="MUSTON, Beau"/>
        <s v="Hooper, Rhan"/>
        <s v="Gibson, Josh"/>
        <s v="SKIPPER, Wayde"/>
        <s v="STOKES, Cameron"/>
        <s v="McDonald, James"/>
        <s v="Green, Brad"/>
        <s v="Grimes, Jack"/>
        <s v="Moloney, Brent"/>
        <s v="Bruce, Cameron"/>
        <s v="McKenzie, Jordie"/>
        <s v="Dunn, Lynden"/>
        <s v="SYLVIA, Colin"/>
        <s v="Davey, Aaron"/>
        <s v="Bate, Matthew"/>
        <s v="Bail, Rohan"/>
        <s v="Petterd, Ricky"/>
        <s v="Jones, Nathan"/>
        <s v="Scully, Tom"/>
        <s v="Trengove, Jack"/>
        <s v="Macdonald, Joel"/>
        <s v="Frawley, James"/>
        <s v="Jamar, Mark"/>
        <s v="HUGHES, Danny"/>
        <s v="GARLAND, Colin"/>
        <s v="Rivers, Jared"/>
        <s v="Bennell, Jamie"/>
        <s v="Bartram, Clint"/>
        <s v="WATTS, Jack"/>
        <s v="Warnock, Matthew"/>
        <s v="Miller, Brad"/>
        <s v="Newton, Michael"/>
        <s v="Strauss, James"/>
        <s v="MARTIN, Stefan"/>
        <s v="JOHNSON, Paul"/>
        <s v="Spencer, Jake"/>
        <s v="Swallow, Andrew"/>
        <s v="Anthony, Liam"/>
        <s v="Rawlings, Brady"/>
        <s v="Harvey, Brent"/>
        <s v="Wells, Daniel"/>
        <s v="McIntosh, Hamish"/>
        <s v="Goldstein, Todd"/>
        <s v="EDWARDS, Aaron"/>
        <s v="Adams, Leigh"/>
        <s v="Firrito, Michael"/>
        <s v="Ziebell, Jack"/>
        <s v="Bastinac, Ryan"/>
        <s v="Hansen, Lachie"/>
        <s v="GARLETT, Cruize"/>
        <s v="Grima, Nathan"/>
        <s v="McMahon, Scott"/>
        <s v="Campbell, Matt"/>
        <s v="Thomas, Lindsay"/>
        <s v="CUNNINGTON, Ben"/>
        <s v="PRATT, Daniel"/>
        <s v="Jones, Corey"/>
        <s v="GREENWOOD, Levi"/>
        <s v="Urquhart, Gavin"/>
        <s v="Thompson, Scott D."/>
        <s v="Warren, Ben"/>
        <s v="Hale, David"/>
        <s v="Harding, Leigh"/>
        <s v="Wright, Sam"/>
        <s v="Ross, Ben"/>
        <s v="SMITH, Josh"/>
        <s v="Cornes, Kane"/>
        <s v="Boak, Travis"/>
        <s v="Cassisi, Domenic"/>
        <s v="Pearce, Danyle"/>
        <s v="Chaplin, Troy"/>
        <s v="Davenport, Jason"/>
        <s v="Salopek, Steven"/>
        <s v="Ebert, Brett"/>
        <s v="Westhoff, Justin"/>
        <s v="GRAY, Robbie"/>
        <s v="MOTLOP, Daniel"/>
        <s v="Brogan, Dean"/>
        <s v="Cornes, Chad"/>
        <s v="RODAN, David"/>
        <s v="HARTLETT, Hamish"/>
        <s v="Thomas, Matt"/>
        <s v="Krakouer, Nathan"/>
        <s v="CARR, Josh"/>
        <s v="Stewart, Paul"/>
        <s v="Surjan, Jacob"/>
        <s v="Logan, Tom"/>
        <s v="Carlile, Alipate"/>
        <s v="Banner, Mitchell"/>
        <s v="Tredrea, Warren"/>
        <s v="Schulz, Jay"/>
        <s v="Moore, Andrew"/>
        <s v="Hitchcock, Cameron"/>
        <s v="CLOKE, Cameron"/>
        <s v="Harding, Scott"/>
        <s v="Trengove, Jackson"/>
        <s v="STEWART, Daniel"/>
        <s v="LOBBE, Matthew"/>
        <s v="TUCK, Shane"/>
        <s v="Deledio, Brett"/>
        <s v="Jackson, Daniel"/>
        <s v="Riewoldt, Jack"/>
        <s v="Newman, Chris"/>
        <s v="GRAHAM, Angus"/>
        <s v="FOLEY, Nathan"/>
        <s v="Connors, Daniel"/>
        <s v="Cousins, Ben"/>
        <s v="Cotchin, Trent"/>
        <s v="Thomson, Adam"/>
        <s v="Edwards, Shane"/>
        <s v="COLLINS, Andrew"/>
        <s v="Nahas, Robin"/>
        <s v="Nason, Ben"/>
        <s v="Martin, Dustin"/>
        <s v="WHITE, Matt"/>
        <s v="Moore, Kelvin"/>
        <s v="Tambling, Richard"/>
        <s v="Morton, Mitch"/>
        <s v="WEBBERLEY, Jeromey"/>
        <s v="Polo, Dean"/>
        <s v="McGuane, Luke"/>
        <s v="Simmonds, Troy"/>
        <s v="Hislop, Tom"/>
        <s v="POLAK, Graham"/>
        <s v="Farmer, Mitch"/>
        <s v="Thursfield, Will"/>
        <s v="DEA, Matthew"/>
        <s v="ASTBURY, David"/>
        <s v="Rance, Alex"/>
        <s v="Vickery, Tyrone"/>
        <s v="Post, Jayden"/>
        <s v="TAYLOR, Troy"/>
        <s v="King, Jake"/>
        <s v="Roberts, Relton"/>
        <s v="Montagna, Leigh"/>
        <s v="Goddard, Brendon"/>
        <s v="Hayes, Lenny"/>
        <s v="Gilbert, Sam"/>
        <s v="Dal Santo, Nick"/>
        <s v="Riewoldt, Nick"/>
        <s v="Jones, Clinton"/>
        <s v="FISHER, Sam"/>
        <s v="Ray, Farren"/>
        <s v="Blake, Jason"/>
        <s v="Gram, Jason"/>
        <s v="Baker, Steven"/>
        <s v="Schneider, Adam"/>
        <s v="Gwilt, James"/>
        <s v="Armitage, David"/>
        <s v="Peake, Brett"/>
        <s v="McQualter, Andrew"/>
        <s v="Milne, Stephen"/>
        <s v="Geary, Jarryn"/>
        <s v="EDDY, Robert"/>
        <s v="Gardiner, Michael"/>
        <s v="Koschitzke, Justin"/>
        <s v="STEVEN, Jack"/>
        <s v="CLARKE, Raphael"/>
        <s v="Dawson, Zac"/>
        <s v="King, Steven"/>
        <s v="HEYNE, Nick"/>
        <s v="McEvoy, Ben"/>
        <s v="Pattison, Adam"/>
        <s v="O'Keefe, Ryan"/>
        <s v="Goodes, Adam"/>
        <s v="McGlynn, Ben"/>
        <s v="Malceski, Nick"/>
        <s v="McVeigh, Jarrad"/>
        <s v="Bolton, Jude"/>
        <s v="Grundy, Heath"/>
        <s v="Jack, Kieren"/>
        <s v="Shaw, Rhyce"/>
        <s v="Kennedy, Josh P."/>
        <s v="Kennelly, Tadhg"/>
        <s v="Kirk, Brett"/>
        <s v="Bradshaw, Daniel"/>
        <s v="Hannebery, Daniel"/>
        <s v="Mumford, Shane"/>
        <s v="PLAYFAIR, Henry"/>
        <s v="Moore, Jarred"/>
        <s v="Mattner, Martin"/>
        <s v="Seaby, Mark"/>
        <s v="Roberts-Thomson, Lewis"/>
        <s v="Jetta, Lewis"/>
        <s v="Richards, Ted"/>
        <s v="BEVAN, Paul"/>
        <s v="Smith, Nick"/>
        <s v="BARLOW, Ed"/>
        <s v="ROHAN, Gary"/>
        <s v="Bolton, Craig"/>
        <s v="White, Jesse"/>
        <s v="PYKE, Mike"/>
        <s v="Boyd, Matthew"/>
        <s v="Griffen, Ryan"/>
        <s v="Cross, Daniel"/>
        <s v="Giansiracusa, Daniel"/>
        <s v="Gilbee, Lindsay"/>
        <s v="Cooney, Adam"/>
        <s v="Higgins, Shaun"/>
        <s v="Lake, Brian"/>
        <s v="Harbrow, Jarrod"/>
        <s v="Hahn, Mitch"/>
        <s v="EAGLETON, Nathan"/>
        <s v="GRANT, Jarrad"/>
        <s v="Murphy, Robert"/>
        <s v="Akermanis, Jason"/>
        <s v="Moles, Brodie"/>
        <s v="Hall, Barry"/>
        <s v="Hill, Josh"/>
        <s v="Johnson, Brad"/>
        <s v="Hudson, Ben"/>
        <s v="Everitt, Andrejs"/>
        <s v="Hargrave, Ryan"/>
        <s v="Minson, Will"/>
        <s v="STACK, Brennan"/>
        <s v="Roughead, Jordan"/>
        <s v="Williams, Tom"/>
        <s v="Morris, Dale"/>
        <s v="Addison, Dylan"/>
        <s v="Picken, Liam"/>
        <s v="Priddis, Matt"/>
        <s v="Selwood, Adam"/>
        <s v="Ebert, Brad"/>
        <s v="Embley, Andrew"/>
        <s v="Butler, Sam"/>
        <s v="Cox, Dean"/>
        <s v="Waters, Beau"/>
        <s v="Kennedy, Josh J."/>
        <s v="ROSA, Matt"/>
        <s v="STEVENSON, Lewis"/>
        <s v="Lynch, Quinten"/>
        <s v="HANSEN, Ashley"/>
        <s v="Hurn, Shannon"/>
        <s v="LeCras, Mark"/>
        <s v="Naitanui, Nick"/>
        <s v="DALZIELL, Bradd"/>
        <s v="Shuey, Luke"/>
        <s v="Swift, Tom"/>
        <s v="MCKINLEY, Ben"/>
        <s v="MacKenzie, Eric"/>
        <s v="Jones, Brett"/>
        <s v="Kerr, Daniel"/>
        <s v="McGinnity, Patrick"/>
        <s v="Selwood, Scott"/>
        <s v="Masten, Chris"/>
        <s v="HAMS, Ashton"/>
        <s v="Brown, Mitchell"/>
        <s v="SHEPPARD, Bradley"/>
        <s v="SCHOFIELD, Will"/>
        <s v="Spangher, Matt"/>
        <s v="Nicoski, Mark"/>
        <s v="Glass, Darren"/>
        <m/>
      </sharedItems>
    </cacheField>
    <cacheField name="Pos" numFmtId="0">
      <sharedItems containsBlank="1" count="11">
        <s v="MID"/>
        <s v="DEF"/>
        <s v="FWD"/>
        <s v="RUC"/>
        <s v="DEF / MID"/>
        <s v="DEF / FWD"/>
        <s v="FWD / MID"/>
        <s v="FWD / RUC"/>
        <s v="FWD / DEF"/>
        <s v="DEF / RUC"/>
        <m/>
      </sharedItems>
    </cacheField>
    <cacheField name="Rnd1 Prices" numFmtId="164">
      <sharedItems containsString="0" containsBlank="1" containsNumber="1" containsInteger="1" minValue="77800" maxValue="523500"/>
    </cacheField>
    <cacheField name="Total Movement" numFmtId="164">
      <sharedItems containsSemiMixedTypes="0" containsString="0" containsNumber="1" containsInteger="1" minValue="-151400" maxValue="260600"/>
    </cacheField>
    <cacheField name="Rnd $ Movement" numFmtId="0">
      <sharedItems containsString="0" containsBlank="1" containsNumber="1" containsInteger="1" minValue="-45200" maxValue="53300"/>
    </cacheField>
    <cacheField name="Current Price" numFmtId="164">
      <sharedItems containsString="0" containsBlank="1" containsNumber="1" containsInteger="1" minValue="77800" maxValue="548000"/>
    </cacheField>
    <cacheField name="Rnd 1" numFmtId="0">
      <sharedItems containsString="0" containsBlank="1" containsNumber="1" containsInteger="1" minValue="9" maxValue="145"/>
    </cacheField>
    <cacheField name="Rnd 2" numFmtId="0">
      <sharedItems containsBlank="1" containsMixedTypes="1" containsNumber="1" containsInteger="1" minValue="7" maxValue="147"/>
    </cacheField>
    <cacheField name="Rnd 3" numFmtId="0">
      <sharedItems containsString="0" containsBlank="1" containsNumber="1" containsInteger="1" minValue="3" maxValue="163"/>
    </cacheField>
    <cacheField name="Rnd 4" numFmtId="0">
      <sharedItems containsBlank="1" containsMixedTypes="1" containsNumber="1" containsInteger="1" minValue="11" maxValue="144"/>
    </cacheField>
    <cacheField name="Rnd 5" numFmtId="0">
      <sharedItems containsBlank="1" containsMixedTypes="1" containsNumber="1" containsInteger="1" minValue="16" maxValue="145"/>
    </cacheField>
    <cacheField name="Rnd 6" numFmtId="0">
      <sharedItems containsBlank="1" containsMixedTypes="1" containsNumber="1" containsInteger="1" minValue="1" maxValue="167"/>
    </cacheField>
    <cacheField name="Rnd 7" numFmtId="0">
      <sharedItems containsBlank="1" containsMixedTypes="1" containsNumber="1" containsInteger="1" minValue="9" maxValue="167"/>
    </cacheField>
    <cacheField name="Rnd 8" numFmtId="0">
      <sharedItems containsBlank="1" containsMixedTypes="1" containsNumber="1" containsInteger="1" minValue="5" maxValue="154"/>
    </cacheField>
    <cacheField name="Rnd 9" numFmtId="0">
      <sharedItems containsNonDate="0" containsString="0" containsBlank="1"/>
    </cacheField>
    <cacheField name="Rnd 10" numFmtId="0">
      <sharedItems containsNonDate="0" containsString="0" containsBlank="1"/>
    </cacheField>
    <cacheField name="Rnd 11" numFmtId="0">
      <sharedItems containsNonDate="0" containsString="0" containsBlank="1"/>
    </cacheField>
    <cacheField name="Rnd 12" numFmtId="0">
      <sharedItems containsNonDate="0" containsString="0" containsBlank="1"/>
    </cacheField>
    <cacheField name="Rnd 13" numFmtId="0">
      <sharedItems containsNonDate="0" containsString="0" containsBlank="1"/>
    </cacheField>
    <cacheField name="Rnd 14" numFmtId="0">
      <sharedItems containsNonDate="0" containsString="0" containsBlank="1"/>
    </cacheField>
    <cacheField name="Rnd 15" numFmtId="0">
      <sharedItems containsNonDate="0" containsString="0" containsBlank="1"/>
    </cacheField>
    <cacheField name="Rnd 16" numFmtId="0">
      <sharedItems containsNonDate="0" containsString="0" containsBlank="1"/>
    </cacheField>
    <cacheField name="Rnd 17" numFmtId="0">
      <sharedItems containsNonDate="0" containsString="0" containsBlank="1"/>
    </cacheField>
    <cacheField name="Rnd 18" numFmtId="0">
      <sharedItems containsNonDate="0" containsString="0" containsBlank="1"/>
    </cacheField>
    <cacheField name="Rnd 19" numFmtId="0">
      <sharedItems containsNonDate="0" containsString="0" containsBlank="1"/>
    </cacheField>
    <cacheField name="Rnd 20" numFmtId="0">
      <sharedItems containsNonDate="0" containsString="0" containsBlank="1"/>
    </cacheField>
    <cacheField name="Rnd 21" numFmtId="0">
      <sharedItems containsNonDate="0" containsString="0" containsBlank="1"/>
    </cacheField>
    <cacheField name="Rnd 22" numFmtId="0">
      <sharedItems containsNonDate="0" containsString="0" containsBlank="1"/>
    </cacheField>
    <cacheField name="AVG" numFmtId="3">
      <sharedItems containsMixedTypes="1" containsNumber="1" minValue="9" maxValue="131.42857142857142"/>
    </cacheField>
    <cacheField name="Games" numFmtId="3">
      <sharedItems containsSemiMixedTypes="0" containsString="0" containsNumber="1" containsInteger="1" minValue="0" maxValue="8"/>
    </cacheField>
    <cacheField name="Rolling Avg" numFmtId="3">
      <sharedItems containsMixedTypes="1" containsNumber="1" minValue="9" maxValue="136"/>
    </cacheField>
    <cacheField name="2 Game Rolling Avg" numFmtId="1">
      <sharedItems containsMixedTypes="1" containsNumber="1" minValue="9" maxValue="131.5"/>
    </cacheField>
    <cacheField name="Next Round Est Price" numFmtId="164">
      <sharedItems containsSemiMixedTypes="0" containsString="0" containsNumber="1" minValue="0" maxValue="542921.14441643038"/>
    </cacheField>
    <cacheField name="Estimated $ Change" numFmtId="6">
      <sharedItems containsSemiMixedTypes="0" containsString="0" containsNumber="1" minValue="-43391.702626642073" maxValue="56144.051286936068"/>
    </cacheField>
    <cacheField name="BE" numFmtId="1">
      <sharedItems containsMixedTypes="1" containsNumber="1" minValue="-88.364052736041714" maxValue="180.32346454724097"/>
    </cacheField>
    <cacheField name="Peak Price (Rolling Avg)" numFmtId="164">
      <sharedItems containsBlank="1" containsMixedTypes="1" containsNumber="1" minValue="35607.272662900054" maxValue="538065.45357271191"/>
    </cacheField>
    <cacheField name="Peak Price (Avg)" numFmtId="164">
      <sharedItems containsMixedTypes="1" containsNumber="1" minValue="35607.272662900054" maxValue="519979.2198391753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6">
  <r>
    <s v="ADE"/>
    <x v="0"/>
    <s v=""/>
    <x v="0"/>
    <s v=""/>
    <s v="P"/>
    <x v="0"/>
    <x v="0"/>
    <x v="0"/>
    <n v="430200"/>
    <n v="-43500"/>
    <n v="0"/>
    <n v="386700"/>
    <n v="85"/>
    <n v="94"/>
    <n v="78"/>
    <n v="88"/>
    <n v="108"/>
    <n v="68"/>
    <n v="121"/>
    <s v=""/>
    <m/>
    <m/>
    <m/>
    <m/>
    <m/>
    <m/>
    <m/>
    <m/>
    <m/>
    <m/>
    <m/>
    <m/>
    <m/>
    <m/>
    <n v="91.714285714285708"/>
    <n v="7"/>
    <n v="99"/>
    <n v="94.5"/>
    <n v="383913.10169441713"/>
    <n v="-2786.8983055828721"/>
    <n v="100.04678102616579"/>
    <n v="391679.9992919006"/>
    <n v="362855.06427907676"/>
  </r>
  <r>
    <s v="ADE"/>
    <x v="0"/>
    <s v=""/>
    <x v="1"/>
    <s v=""/>
    <s v="P"/>
    <x v="1"/>
    <x v="1"/>
    <x v="0"/>
    <n v="425100"/>
    <n v="-35700"/>
    <n v="-2800"/>
    <n v="389400"/>
    <n v="99"/>
    <n v="72"/>
    <n v="74"/>
    <n v="105"/>
    <n v="97"/>
    <n v="112"/>
    <n v="76"/>
    <n v="98"/>
    <m/>
    <m/>
    <m/>
    <m/>
    <m/>
    <m/>
    <m/>
    <m/>
    <m/>
    <m/>
    <m/>
    <m/>
    <m/>
    <m/>
    <n v="91.625"/>
    <n v="8"/>
    <n v="95.333333333333329"/>
    <n v="87"/>
    <n v="380891.31760206458"/>
    <n v="-8508.6823979354231"/>
    <n v="117.06495094799315"/>
    <n v="377173.33265145984"/>
    <n v="362501.8175264686"/>
  </r>
  <r>
    <s v="ADE"/>
    <x v="0"/>
    <s v=""/>
    <x v="0"/>
    <s v=""/>
    <s v=""/>
    <x v="0"/>
    <x v="2"/>
    <x v="0"/>
    <n v="441400"/>
    <n v="-57800"/>
    <n v="-2700"/>
    <n v="383600"/>
    <n v="69"/>
    <n v="65"/>
    <n v="113"/>
    <n v="90"/>
    <n v="94"/>
    <n v="72"/>
    <n v="109"/>
    <n v="99"/>
    <m/>
    <m/>
    <m/>
    <m/>
    <m/>
    <m/>
    <m/>
    <m/>
    <m/>
    <m/>
    <m/>
    <m/>
    <m/>
    <m/>
    <n v="88.875"/>
    <n v="8"/>
    <n v="93.333333333333329"/>
    <n v="104"/>
    <n v="386993.2373199545"/>
    <n v="3393.2373199544963"/>
    <n v="78.729622967771391"/>
    <n v="369260.60539303761"/>
    <n v="351621.81754613807"/>
  </r>
  <r>
    <s v="ADE"/>
    <x v="0"/>
    <s v=""/>
    <x v="2"/>
    <s v=""/>
    <s v="P"/>
    <x v="2"/>
    <x v="3"/>
    <x v="0"/>
    <n v="328300"/>
    <n v="32400"/>
    <n v="6600"/>
    <n v="360700"/>
    <n v="56"/>
    <n v="93"/>
    <n v="79"/>
    <n v="74"/>
    <n v="95"/>
    <n v="110"/>
    <n v="98"/>
    <n v="81"/>
    <m/>
    <m/>
    <m/>
    <m/>
    <m/>
    <m/>
    <m/>
    <m/>
    <m/>
    <m/>
    <m/>
    <m/>
    <m/>
    <m/>
    <n v="85.75"/>
    <n v="8"/>
    <n v="96.333333333333329"/>
    <n v="89.5"/>
    <n v="359073.66384996363"/>
    <n v="-1626.3361500363681"/>
    <n v="90.612552149309579"/>
    <n v="381129.69628067093"/>
    <n v="339258.18120485329"/>
  </r>
  <r>
    <s v="ADE"/>
    <x v="0"/>
    <s v=""/>
    <x v="2"/>
    <s v=""/>
    <s v=""/>
    <x v="3"/>
    <x v="4"/>
    <x v="1"/>
    <n v="358100"/>
    <n v="-1200"/>
    <n v="0"/>
    <n v="356900"/>
    <m/>
    <m/>
    <m/>
    <n v="61"/>
    <n v="81"/>
    <n v="102"/>
    <n v="93"/>
    <s v=""/>
    <m/>
    <m/>
    <m/>
    <m/>
    <m/>
    <m/>
    <m/>
    <m/>
    <m/>
    <m/>
    <m/>
    <m/>
    <m/>
    <m/>
    <n v="84.25"/>
    <n v="4"/>
    <n v="92"/>
    <n v="97.5"/>
    <n v="361073.35459906457"/>
    <n v="4173.3545990645653"/>
    <n v="71.772164851922852"/>
    <m/>
    <n v="333323.63576103665"/>
  </r>
  <r>
    <s v="ADE"/>
    <x v="0"/>
    <s v=""/>
    <x v="0"/>
    <s v=""/>
    <s v=""/>
    <x v="0"/>
    <x v="5"/>
    <x v="1"/>
    <n v="393600"/>
    <n v="-50700"/>
    <n v="7100"/>
    <n v="342900"/>
    <n v="70"/>
    <n v="63"/>
    <n v="116"/>
    <n v="66"/>
    <n v="82"/>
    <n v="61"/>
    <n v="108"/>
    <n v="108"/>
    <m/>
    <m/>
    <m/>
    <m/>
    <m/>
    <m/>
    <m/>
    <m/>
    <m/>
    <m/>
    <m/>
    <m/>
    <m/>
    <m/>
    <n v="84.25"/>
    <n v="8"/>
    <n v="92.333333333333329"/>
    <n v="108"/>
    <n v="357597.0446494866"/>
    <n v="14697.044649486605"/>
    <n v="40.307580072077187"/>
    <n v="365304.24176382646"/>
    <n v="333323.63576103665"/>
  </r>
  <r>
    <s v="ADE"/>
    <x v="0"/>
    <s v=""/>
    <x v="2"/>
    <s v=""/>
    <s v="P"/>
    <x v="2"/>
    <x v="6"/>
    <x v="2"/>
    <n v="372000"/>
    <n v="-12800"/>
    <n v="0"/>
    <n v="359200"/>
    <m/>
    <m/>
    <n v="68"/>
    <n v="105"/>
    <n v="66"/>
    <s v=""/>
    <s v=""/>
    <s v=""/>
    <m/>
    <m/>
    <m/>
    <m/>
    <m/>
    <m/>
    <m/>
    <m/>
    <m/>
    <m/>
    <m/>
    <m/>
    <m/>
    <m/>
    <n v="79.666666666666671"/>
    <n v="3"/>
    <n v="79.666666666666671"/>
    <n v="85.5"/>
    <n v="353238.33203043457"/>
    <n v="-5961.6679695654311"/>
    <n v="97.491346637183213"/>
    <n v="315190.30246048572"/>
    <n v="315190.30246048572"/>
  </r>
  <r>
    <s v="ADE"/>
    <x v="0"/>
    <s v="Yes"/>
    <x v="2"/>
    <s v=""/>
    <s v=""/>
    <x v="3"/>
    <x v="7"/>
    <x v="0"/>
    <n v="94500"/>
    <n v="0"/>
    <n v="0"/>
    <n v="94500"/>
    <n v="36"/>
    <s v=""/>
    <m/>
    <s v=""/>
    <s v=""/>
    <s v=""/>
    <s v=""/>
    <n v="123"/>
    <m/>
    <m/>
    <m/>
    <m/>
    <m/>
    <m/>
    <m/>
    <m/>
    <m/>
    <m/>
    <m/>
    <m/>
    <m/>
    <m/>
    <n v="79.5"/>
    <n v="2"/>
    <n v="79.5"/>
    <n v="79.5"/>
    <n v="150644.05128693607"/>
    <n v="56144.051286936068"/>
    <n v="-88.364052736041714"/>
    <n v="314530.90852228383"/>
    <n v="314530.90852228383"/>
  </r>
  <r>
    <s v="ADE"/>
    <x v="0"/>
    <s v="Yes"/>
    <x v="2"/>
    <s v=""/>
    <s v=""/>
    <x v="3"/>
    <x v="8"/>
    <x v="1"/>
    <n v="94500"/>
    <n v="109200"/>
    <n v="35800"/>
    <n v="203700"/>
    <m/>
    <m/>
    <n v="81"/>
    <n v="60"/>
    <n v="67"/>
    <n v="71"/>
    <n v="67"/>
    <n v="115"/>
    <m/>
    <m/>
    <m/>
    <m/>
    <m/>
    <m/>
    <m/>
    <m/>
    <m/>
    <m/>
    <m/>
    <m/>
    <m/>
    <m/>
    <n v="76.833333333333329"/>
    <n v="6"/>
    <n v="84.333333333333329"/>
    <n v="91"/>
    <n v="239344.76705004313"/>
    <n v="35644.767050043127"/>
    <n v="-29.740291453245476"/>
    <n v="333653.33273013757"/>
    <n v="303980.60551105416"/>
  </r>
  <r>
    <s v="ADE"/>
    <x v="0"/>
    <s v=""/>
    <x v="3"/>
    <s v=""/>
    <s v=""/>
    <x v="4"/>
    <x v="9"/>
    <x v="1"/>
    <n v="386400"/>
    <n v="-75400"/>
    <n v="3500"/>
    <n v="311000"/>
    <n v="76"/>
    <n v="76"/>
    <n v="59"/>
    <s v=""/>
    <s v=""/>
    <n v="52"/>
    <n v="74"/>
    <n v="117"/>
    <m/>
    <m/>
    <m/>
    <m/>
    <m/>
    <m/>
    <m/>
    <m/>
    <m/>
    <m/>
    <m/>
    <m/>
    <m/>
    <m/>
    <n v="75.666666666666671"/>
    <n v="6"/>
    <n v="81"/>
    <n v="95.5"/>
    <n v="322439.71492599422"/>
    <n v="11439.714925994223"/>
    <n v="41.463276180857441"/>
    <n v="320465.45396610053"/>
    <n v="299364.84794364125"/>
  </r>
  <r>
    <s v="ADE"/>
    <x v="0"/>
    <s v=""/>
    <x v="2"/>
    <s v=""/>
    <s v=""/>
    <x v="3"/>
    <x v="10"/>
    <x v="1"/>
    <n v="337300"/>
    <n v="-38000"/>
    <n v="13000"/>
    <n v="299300"/>
    <n v="80"/>
    <n v="71"/>
    <n v="40"/>
    <n v="80"/>
    <n v="65"/>
    <n v="83"/>
    <n v="83"/>
    <n v="95"/>
    <m/>
    <m/>
    <m/>
    <m/>
    <m/>
    <m/>
    <m/>
    <m/>
    <m/>
    <m/>
    <m/>
    <m/>
    <m/>
    <m/>
    <n v="74.625"/>
    <n v="8"/>
    <n v="87"/>
    <n v="89"/>
    <n v="308968.31899942236"/>
    <n v="9668.3189994223649"/>
    <n v="45.71787318627208"/>
    <n v="344203.63574136718"/>
    <n v="295243.63582987961"/>
  </r>
  <r>
    <s v="ADE"/>
    <x v="0"/>
    <s v=""/>
    <x v="2"/>
    <s v=""/>
    <s v="P"/>
    <x v="2"/>
    <x v="11"/>
    <x v="2"/>
    <n v="229400"/>
    <n v="53100"/>
    <n v="0"/>
    <n v="282500"/>
    <m/>
    <n v="60"/>
    <n v="101"/>
    <n v="85"/>
    <n v="82"/>
    <n v="54"/>
    <n v="59"/>
    <s v=""/>
    <m/>
    <m/>
    <m/>
    <m/>
    <m/>
    <m/>
    <m/>
    <m/>
    <m/>
    <m/>
    <m/>
    <m/>
    <m/>
    <m/>
    <n v="73.5"/>
    <n v="6"/>
    <n v="65"/>
    <n v="56.5"/>
    <n v="274252.05687636719"/>
    <n v="-8247.9431236328091"/>
    <n v="98.160371450457319"/>
    <n v="257163.63589872263"/>
    <n v="290792.72674701712"/>
  </r>
  <r>
    <s v="ADE"/>
    <x v="0"/>
    <s v=""/>
    <x v="2"/>
    <s v=""/>
    <s v=""/>
    <x v="3"/>
    <x v="12"/>
    <x v="0"/>
    <n v="343100"/>
    <n v="-38100"/>
    <n v="2700"/>
    <n v="305000"/>
    <n v="70"/>
    <s v=""/>
    <m/>
    <s v=""/>
    <n v="51"/>
    <n v="51"/>
    <n v="105"/>
    <n v="80"/>
    <m/>
    <m/>
    <m/>
    <m/>
    <m/>
    <m/>
    <m/>
    <m/>
    <m/>
    <m/>
    <m/>
    <m/>
    <m/>
    <m/>
    <n v="71.400000000000006"/>
    <n v="5"/>
    <n v="78.666666666666671"/>
    <n v="92.5"/>
    <n v="314505.91090134345"/>
    <n v="9505.91090134345"/>
    <n v="42.97845413235212"/>
    <n v="311233.93883127457"/>
    <n v="282484.36312567379"/>
  </r>
  <r>
    <s v="ADE"/>
    <x v="0"/>
    <s v=""/>
    <x v="2"/>
    <s v=""/>
    <s v=""/>
    <x v="3"/>
    <x v="13"/>
    <x v="3"/>
    <n v="240400"/>
    <n v="30500"/>
    <n v="4300"/>
    <n v="270900"/>
    <m/>
    <n v="76"/>
    <n v="91"/>
    <n v="52"/>
    <n v="65"/>
    <n v="74"/>
    <n v="80"/>
    <n v="61"/>
    <m/>
    <m/>
    <m/>
    <m/>
    <m/>
    <m/>
    <m/>
    <m/>
    <m/>
    <m/>
    <m/>
    <m/>
    <m/>
    <m/>
    <n v="71.285714285714292"/>
    <n v="7"/>
    <n v="71.666666666666671"/>
    <n v="70.5"/>
    <n v="274176.38377501466"/>
    <n v="3276.3837750146631"/>
    <n v="61.489715490013751"/>
    <n v="283539.39342679677"/>
    <n v="282032.20728233538"/>
  </r>
  <r>
    <s v="ADE"/>
    <x v="0"/>
    <s v=""/>
    <x v="2"/>
    <s v=""/>
    <s v=""/>
    <x v="3"/>
    <x v="14"/>
    <x v="2"/>
    <n v="221000"/>
    <n v="29400"/>
    <n v="15300"/>
    <n v="250400"/>
    <n v="89"/>
    <n v="48"/>
    <n v="62"/>
    <n v="62"/>
    <s v=""/>
    <s v=""/>
    <s v=""/>
    <n v="95"/>
    <m/>
    <m/>
    <m/>
    <m/>
    <m/>
    <m/>
    <m/>
    <m/>
    <m/>
    <m/>
    <m/>
    <m/>
    <m/>
    <m/>
    <n v="71.2"/>
    <n v="5"/>
    <n v="73"/>
    <n v="78.5"/>
    <n v="264124.09854791954"/>
    <n v="13724.098547919537"/>
    <n v="30.166573490954001"/>
    <n v="288814.54493241158"/>
    <n v="281693.09039983159"/>
  </r>
  <r>
    <s v="ADE"/>
    <x v="0"/>
    <s v=""/>
    <x v="2"/>
    <s v=""/>
    <s v=""/>
    <x v="3"/>
    <x v="15"/>
    <x v="2"/>
    <n v="289000"/>
    <n v="-10100"/>
    <n v="11400"/>
    <n v="278900"/>
    <n v="44"/>
    <n v="84"/>
    <n v="74"/>
    <n v="58"/>
    <n v="54"/>
    <n v="65"/>
    <n v="108"/>
    <n v="68"/>
    <m/>
    <m/>
    <m/>
    <m/>
    <m/>
    <m/>
    <m/>
    <m/>
    <m/>
    <m/>
    <m/>
    <m/>
    <m/>
    <m/>
    <n v="69.375"/>
    <n v="8"/>
    <n v="80.333333333333329"/>
    <n v="88"/>
    <n v="291243.47362487187"/>
    <n v="12343.473624871869"/>
    <n v="32.469478221354144"/>
    <n v="317827.87821329309"/>
    <n v="274472.72677652125"/>
  </r>
  <r>
    <s v="ADE"/>
    <x v="0"/>
    <s v=""/>
    <x v="2"/>
    <s v=""/>
    <s v="P"/>
    <x v="2"/>
    <x v="16"/>
    <x v="0"/>
    <n v="320800"/>
    <n v="-14400"/>
    <n v="0"/>
    <n v="306400"/>
    <n v="71"/>
    <n v="62"/>
    <n v="89"/>
    <n v="51"/>
    <s v=""/>
    <s v=""/>
    <s v=""/>
    <s v=""/>
    <m/>
    <m/>
    <m/>
    <m/>
    <m/>
    <m/>
    <m/>
    <m/>
    <m/>
    <m/>
    <m/>
    <m/>
    <m/>
    <m/>
    <n v="68.25"/>
    <n v="4"/>
    <n v="67.333333333333329"/>
    <n v="70"/>
    <n v="299451.59300001862"/>
    <n v="-6948.4069999813801"/>
    <n v="89.024912610336713"/>
    <n v="266395.15103354852"/>
    <n v="270021.81769365876"/>
  </r>
  <r>
    <s v="ADE"/>
    <x v="0"/>
    <s v=""/>
    <x v="4"/>
    <s v=""/>
    <s v=""/>
    <x v="5"/>
    <x v="17"/>
    <x v="4"/>
    <n v="382300"/>
    <n v="-104800"/>
    <n v="-4900"/>
    <n v="277500"/>
    <n v="59"/>
    <n v="58"/>
    <n v="99"/>
    <n v="50"/>
    <n v="72"/>
    <n v="47"/>
    <n v="48"/>
    <n v="103"/>
    <m/>
    <m/>
    <m/>
    <m/>
    <m/>
    <m/>
    <m/>
    <m/>
    <m/>
    <m/>
    <m/>
    <m/>
    <m/>
    <m/>
    <n v="67"/>
    <n v="8"/>
    <n v="66"/>
    <n v="75.5"/>
    <n v="281037.59195200028"/>
    <n v="3537.591952000279"/>
    <n v="56.42301974336953"/>
    <n v="261119.99952793375"/>
    <n v="265076.36315714486"/>
  </r>
  <r>
    <s v="ADE"/>
    <x v="0"/>
    <s v=""/>
    <x v="2"/>
    <s v=""/>
    <s v="P"/>
    <x v="2"/>
    <x v="18"/>
    <x v="5"/>
    <n v="274600"/>
    <n v="900"/>
    <n v="7500"/>
    <n v="275500"/>
    <n v="45"/>
    <m/>
    <m/>
    <s v=""/>
    <s v=""/>
    <n v="98"/>
    <n v="42"/>
    <n v="82"/>
    <m/>
    <m/>
    <m/>
    <m/>
    <m/>
    <m/>
    <m/>
    <m/>
    <m/>
    <m/>
    <m/>
    <m/>
    <m/>
    <m/>
    <n v="66.75"/>
    <n v="4"/>
    <n v="74"/>
    <n v="62"/>
    <n v="270423.51795800024"/>
    <n v="-5076.4820419997559"/>
    <n v="81.928079060534458"/>
    <n v="292770.90856162267"/>
    <n v="264087.27224984206"/>
  </r>
  <r>
    <s v="ADE"/>
    <x v="0"/>
    <s v="Yes"/>
    <x v="2"/>
    <s v=""/>
    <s v=""/>
    <x v="3"/>
    <x v="19"/>
    <x v="2"/>
    <n v="77800"/>
    <n v="50700"/>
    <n v="50700"/>
    <n v="128500"/>
    <m/>
    <m/>
    <m/>
    <m/>
    <m/>
    <n v="68"/>
    <n v="38"/>
    <n v="94"/>
    <m/>
    <m/>
    <m/>
    <m/>
    <m/>
    <m/>
    <m/>
    <m/>
    <m/>
    <m/>
    <m/>
    <m/>
    <m/>
    <m/>
    <n v="66.666666666666671"/>
    <n v="3"/>
    <n v="66.666666666666671"/>
    <n v="66"/>
    <n v="162821.33761986569"/>
    <n v="34321.337619865692"/>
    <n v="-35.950061127845082"/>
    <n v="263757.57528074115"/>
    <n v="263757.57528074115"/>
  </r>
  <r>
    <s v="ADE"/>
    <x v="0"/>
    <s v=""/>
    <x v="2"/>
    <s v=""/>
    <s v="P"/>
    <x v="2"/>
    <x v="20"/>
    <x v="2"/>
    <n v="332900"/>
    <n v="-37700"/>
    <n v="-1600"/>
    <n v="295200"/>
    <m/>
    <n v="65"/>
    <n v="65"/>
    <n v="40"/>
    <n v="77"/>
    <n v="97"/>
    <n v="58"/>
    <n v="63"/>
    <m/>
    <m/>
    <m/>
    <m/>
    <m/>
    <m/>
    <m/>
    <m/>
    <m/>
    <m/>
    <m/>
    <m/>
    <m/>
    <m/>
    <n v="66.428571428571431"/>
    <n v="7"/>
    <n v="72.666666666666671"/>
    <n v="60.5"/>
    <n v="284087.62820512737"/>
    <n v="-11112.371794872626"/>
    <n v="99.653244786460164"/>
    <n v="287495.75705600786"/>
    <n v="262815.58394045278"/>
  </r>
  <r>
    <s v="ADE"/>
    <x v="0"/>
    <s v=""/>
    <x v="2"/>
    <s v=""/>
    <s v=""/>
    <x v="3"/>
    <x v="21"/>
    <x v="1"/>
    <n v="263800"/>
    <n v="-3200"/>
    <n v="20800"/>
    <n v="260600"/>
    <n v="43"/>
    <n v="64"/>
    <n v="61"/>
    <n v="38"/>
    <n v="63"/>
    <n v="63"/>
    <n v="61"/>
    <n v="114"/>
    <m/>
    <m/>
    <m/>
    <m/>
    <m/>
    <m/>
    <m/>
    <m/>
    <m/>
    <m/>
    <m/>
    <m/>
    <m/>
    <m/>
    <n v="63.375"/>
    <n v="8"/>
    <n v="79.333333333333329"/>
    <n v="87.5"/>
    <n v="275177.24360806454"/>
    <n v="14577.243608064542"/>
    <n v="19.790770973412997"/>
    <n v="313871.51458408195"/>
    <n v="250734.54500125456"/>
  </r>
  <r>
    <s v="ADE"/>
    <x v="0"/>
    <s v=""/>
    <x v="2"/>
    <s v=""/>
    <s v=""/>
    <x v="3"/>
    <x v="22"/>
    <x v="6"/>
    <n v="232000"/>
    <n v="-4600"/>
    <n v="-1300"/>
    <n v="227400"/>
    <n v="76"/>
    <n v="94"/>
    <n v="30"/>
    <n v="56"/>
    <n v="51"/>
    <s v=""/>
    <s v=""/>
    <n v="61"/>
    <m/>
    <m/>
    <m/>
    <m/>
    <m/>
    <m/>
    <m/>
    <m/>
    <m/>
    <m/>
    <m/>
    <m/>
    <m/>
    <m/>
    <n v="61.333333333333336"/>
    <n v="6"/>
    <n v="56"/>
    <n v="56"/>
    <n v="228523.31470189625"/>
    <n v="1123.3147018962482"/>
    <n v="57.974755638350395"/>
    <n v="221556.36323582256"/>
    <n v="242656.96925828187"/>
  </r>
  <r>
    <s v="ADE"/>
    <x v="0"/>
    <s v="Yes"/>
    <x v="2"/>
    <s v=""/>
    <s v=""/>
    <x v="3"/>
    <x v="23"/>
    <x v="5"/>
    <n v="94500"/>
    <n v="77500"/>
    <n v="9300"/>
    <n v="172000"/>
    <m/>
    <m/>
    <m/>
    <n v="69"/>
    <n v="71"/>
    <n v="56"/>
    <n v="40"/>
    <n v="52"/>
    <m/>
    <m/>
    <m/>
    <m/>
    <m/>
    <m/>
    <m/>
    <m/>
    <m/>
    <m/>
    <m/>
    <m/>
    <m/>
    <m/>
    <n v="57.6"/>
    <n v="5"/>
    <n v="49.333333333333336"/>
    <n v="46"/>
    <n v="179035.43007348274"/>
    <n v="7035.4300734827411"/>
    <n v="36.564898723818246"/>
    <m/>
    <n v="227886.54504256035"/>
  </r>
  <r>
    <s v="ADE"/>
    <x v="0"/>
    <s v=""/>
    <x v="2"/>
    <s v=""/>
    <s v=""/>
    <x v="3"/>
    <x v="24"/>
    <x v="1"/>
    <n v="194800"/>
    <n v="20000"/>
    <n v="13600"/>
    <n v="214800"/>
    <n v="43"/>
    <n v="64"/>
    <n v="66"/>
    <n v="42"/>
    <n v="36"/>
    <n v="49"/>
    <n v="68"/>
    <n v="72"/>
    <m/>
    <m/>
    <m/>
    <m/>
    <m/>
    <m/>
    <m/>
    <m/>
    <m/>
    <m/>
    <m/>
    <m/>
    <m/>
    <m/>
    <n v="55"/>
    <n v="8"/>
    <n v="63"/>
    <n v="70"/>
    <n v="226319.97903963327"/>
    <n v="11519.979039633268"/>
    <n v="20.556629336489301"/>
    <n v="249250.90864030039"/>
    <n v="217599.99960661144"/>
  </r>
  <r>
    <s v="ADE"/>
    <x v="0"/>
    <s v=""/>
    <x v="2"/>
    <s v=""/>
    <s v="P"/>
    <x v="2"/>
    <x v="25"/>
    <x v="7"/>
    <n v="319400"/>
    <n v="-67900"/>
    <n v="-1300"/>
    <n v="251500"/>
    <n v="60"/>
    <n v="40"/>
    <n v="33"/>
    <n v="46"/>
    <n v="68"/>
    <n v="64"/>
    <n v="83"/>
    <n v="39"/>
    <m/>
    <m/>
    <m/>
    <m/>
    <m/>
    <m/>
    <m/>
    <m/>
    <m/>
    <m/>
    <m/>
    <m/>
    <m/>
    <m/>
    <n v="54.125"/>
    <n v="8"/>
    <n v="62"/>
    <n v="61"/>
    <n v="247532.01953002773"/>
    <n v="-3967.9804699722736"/>
    <n v="65.988790866513312"/>
    <n v="245294.54501108927"/>
    <n v="214138.18143105172"/>
  </r>
  <r>
    <s v="ADE"/>
    <x v="0"/>
    <s v=""/>
    <x v="2"/>
    <s v=""/>
    <s v="P"/>
    <x v="2"/>
    <x v="26"/>
    <x v="0"/>
    <n v="197700"/>
    <n v="15800"/>
    <n v="-5300"/>
    <n v="213500"/>
    <n v="65"/>
    <n v="40"/>
    <n v="41"/>
    <n v="52"/>
    <n v="83"/>
    <n v="44"/>
    <n v="41"/>
    <n v="64"/>
    <m/>
    <m/>
    <m/>
    <m/>
    <m/>
    <m/>
    <m/>
    <m/>
    <m/>
    <m/>
    <m/>
    <m/>
    <m/>
    <m/>
    <n v="53.75"/>
    <n v="8"/>
    <n v="49.666666666666664"/>
    <n v="52.5"/>
    <n v="213220.75216688093"/>
    <n v="-279.24783311906504"/>
    <n v="54.584917892646487"/>
    <n v="196499.39358415216"/>
    <n v="212654.54507009755"/>
  </r>
  <r>
    <s v="ADE"/>
    <x v="1"/>
    <s v=""/>
    <x v="2"/>
    <s v=""/>
    <s v=""/>
    <x v="3"/>
    <x v="27"/>
    <x v="3"/>
    <n v="210900"/>
    <n v="0"/>
    <n v="0"/>
    <n v="210900"/>
    <n v="53"/>
    <s v=""/>
    <m/>
    <s v=""/>
    <s v=""/>
    <s v=""/>
    <s v=""/>
    <s v=""/>
    <m/>
    <m/>
    <m/>
    <m/>
    <m/>
    <m/>
    <m/>
    <m/>
    <m/>
    <m/>
    <m/>
    <m/>
    <m/>
    <m/>
    <n v="53"/>
    <n v="1"/>
    <n v="53"/>
    <n v="53"/>
    <n v="210900"/>
    <n v="0"/>
    <s v="N/A"/>
    <n v="209687.27234818923"/>
    <n v="209687.27234818923"/>
  </r>
  <r>
    <s v="ADE"/>
    <x v="1"/>
    <s v=""/>
    <x v="2"/>
    <s v=""/>
    <s v=""/>
    <x v="3"/>
    <x v="28"/>
    <x v="0"/>
    <n v="175800"/>
    <n v="0"/>
    <n v="0"/>
    <n v="175800"/>
    <n v="42"/>
    <m/>
    <m/>
    <s v=""/>
    <s v=""/>
    <s v=""/>
    <s v=""/>
    <s v=""/>
    <m/>
    <m/>
    <m/>
    <m/>
    <m/>
    <m/>
    <m/>
    <m/>
    <m/>
    <m/>
    <m/>
    <m/>
    <m/>
    <m/>
    <n v="42"/>
    <n v="1"/>
    <n v="42"/>
    <n v="42"/>
    <n v="175800"/>
    <n v="0"/>
    <s v="N/A"/>
    <n v="166167.27242686693"/>
    <n v="166167.27242686693"/>
  </r>
  <r>
    <s v="ADE"/>
    <x v="1"/>
    <s v="Yes"/>
    <x v="2"/>
    <s v=""/>
    <s v=""/>
    <x v="3"/>
    <x v="29"/>
    <x v="1"/>
    <n v="94500"/>
    <n v="0"/>
    <n v="0"/>
    <n v="94500"/>
    <m/>
    <n v="36"/>
    <m/>
    <s v=""/>
    <s v=""/>
    <s v=""/>
    <s v=""/>
    <s v=""/>
    <m/>
    <m/>
    <m/>
    <m/>
    <m/>
    <m/>
    <m/>
    <m/>
    <m/>
    <m/>
    <m/>
    <m/>
    <m/>
    <m/>
    <n v="36"/>
    <n v="1"/>
    <n v="36"/>
    <n v="36"/>
    <n v="94500"/>
    <n v="0"/>
    <s v="N/A"/>
    <n v="142429.09065160021"/>
    <n v="142429.09065160021"/>
  </r>
  <r>
    <s v="ADE"/>
    <x v="0"/>
    <s v=""/>
    <x v="2"/>
    <s v=""/>
    <s v="P"/>
    <x v="2"/>
    <x v="30"/>
    <x v="2"/>
    <n v="244300"/>
    <n v="-26400"/>
    <n v="0"/>
    <n v="217900"/>
    <n v="41"/>
    <n v="55"/>
    <n v="8"/>
    <s v=""/>
    <s v=""/>
    <s v=""/>
    <s v=""/>
    <s v=""/>
    <m/>
    <m/>
    <m/>
    <m/>
    <m/>
    <m/>
    <m/>
    <m/>
    <m/>
    <m/>
    <m/>
    <m/>
    <m/>
    <m/>
    <n v="34.666666666666664"/>
    <n v="3"/>
    <n v="34.666666666666664"/>
    <n v="31.5"/>
    <n v="196090.73309164538"/>
    <n v="-21809.266908354621"/>
    <n v="99.873787394883706"/>
    <n v="137153.93914598538"/>
    <n v="137153.93914598538"/>
  </r>
  <r>
    <s v="ADE"/>
    <x v="1"/>
    <s v="Yes"/>
    <x v="2"/>
    <s v=""/>
    <s v=""/>
    <x v="3"/>
    <x v="31"/>
    <x v="8"/>
    <n v="94500"/>
    <n v="0"/>
    <n v="0"/>
    <n v="94500"/>
    <m/>
    <m/>
    <m/>
    <m/>
    <n v="33"/>
    <s v=""/>
    <s v=""/>
    <s v=""/>
    <m/>
    <m/>
    <m/>
    <m/>
    <m/>
    <m/>
    <m/>
    <m/>
    <m/>
    <m/>
    <m/>
    <m/>
    <m/>
    <m/>
    <n v="33"/>
    <n v="1"/>
    <n v="33"/>
    <n v="33"/>
    <n v="94500"/>
    <n v="0"/>
    <s v="N/A"/>
    <n v="130559.99976396687"/>
    <n v="130559.99976396687"/>
  </r>
  <r>
    <s v="ADE"/>
    <x v="1"/>
    <s v=""/>
    <x v="2"/>
    <s v=""/>
    <s v=""/>
    <x v="3"/>
    <x v="32"/>
    <x v="3"/>
    <n v="163600"/>
    <n v="0"/>
    <n v="0"/>
    <n v="163600"/>
    <m/>
    <n v="24"/>
    <m/>
    <s v=""/>
    <s v=""/>
    <s v=""/>
    <s v=""/>
    <s v=""/>
    <m/>
    <m/>
    <m/>
    <m/>
    <m/>
    <m/>
    <m/>
    <m/>
    <m/>
    <m/>
    <m/>
    <m/>
    <m/>
    <m/>
    <n v="24"/>
    <n v="1"/>
    <n v="24"/>
    <n v="24"/>
    <n v="163600"/>
    <n v="0"/>
    <s v="N/A"/>
    <n v="94952.727101066819"/>
    <n v="94952.727101066819"/>
  </r>
  <r>
    <s v="BRL"/>
    <x v="0"/>
    <s v=""/>
    <x v="3"/>
    <s v=""/>
    <s v="P"/>
    <x v="4"/>
    <x v="33"/>
    <x v="2"/>
    <n v="415800"/>
    <n v="-79800"/>
    <n v="-6800"/>
    <n v="336000"/>
    <n v="138"/>
    <n v="141"/>
    <n v="94"/>
    <n v="87"/>
    <n v="38"/>
    <n v="96"/>
    <n v="52"/>
    <n v="90"/>
    <m/>
    <m/>
    <m/>
    <m/>
    <m/>
    <m/>
    <m/>
    <m/>
    <m/>
    <m/>
    <m/>
    <m/>
    <m/>
    <m/>
    <n v="92"/>
    <n v="8"/>
    <n v="79.333333333333329"/>
    <n v="71"/>
    <n v="330263.97484755993"/>
    <n v="-5736.0251524400664"/>
    <n v="109.15003471629609"/>
    <n v="313871.51458408195"/>
    <n v="363985.4538874228"/>
  </r>
  <r>
    <s v="BRL"/>
    <x v="0"/>
    <s v=""/>
    <x v="2"/>
    <s v=""/>
    <s v="P"/>
    <x v="2"/>
    <x v="34"/>
    <x v="0"/>
    <n v="309600"/>
    <n v="41500"/>
    <n v="-18700"/>
    <n v="351100"/>
    <n v="114"/>
    <n v="96"/>
    <n v="105"/>
    <n v="89"/>
    <n v="97"/>
    <n v="91"/>
    <n v="87"/>
    <n v="47"/>
    <m/>
    <m/>
    <m/>
    <m/>
    <m/>
    <m/>
    <m/>
    <m/>
    <m/>
    <m/>
    <m/>
    <m/>
    <m/>
    <m/>
    <n v="90.75"/>
    <n v="8"/>
    <n v="75"/>
    <n v="67"/>
    <n v="338495.2066110645"/>
    <n v="-12604.793388935504"/>
    <n v="128.43683687170108"/>
    <n v="296727.27219083381"/>
    <n v="359039.99935090891"/>
  </r>
  <r>
    <s v="BRL"/>
    <x v="0"/>
    <s v=""/>
    <x v="2"/>
    <s v=""/>
    <s v="P"/>
    <x v="2"/>
    <x v="35"/>
    <x v="6"/>
    <n v="373000"/>
    <n v="-24800"/>
    <n v="0"/>
    <n v="348200"/>
    <n v="121"/>
    <n v="119"/>
    <m/>
    <n v="108"/>
    <n v="69"/>
    <n v="59"/>
    <n v="66"/>
    <s v=""/>
    <m/>
    <m/>
    <m/>
    <m/>
    <m/>
    <m/>
    <m/>
    <m/>
    <m/>
    <m/>
    <m/>
    <m/>
    <m/>
    <m/>
    <n v="90.333333333333329"/>
    <n v="6"/>
    <n v="64.666666666666671"/>
    <n v="62.5"/>
    <n v="333170.69480274036"/>
    <n v="-15029.305197259644"/>
    <n v="135.26917288159021"/>
    <n v="255844.84802231894"/>
    <n v="357391.51450540422"/>
  </r>
  <r>
    <s v="BRL"/>
    <x v="0"/>
    <s v=""/>
    <x v="1"/>
    <s v=""/>
    <s v=""/>
    <x v="1"/>
    <x v="36"/>
    <x v="0"/>
    <n v="397600"/>
    <n v="-30300"/>
    <n v="7700"/>
    <n v="367300"/>
    <n v="74"/>
    <n v="75"/>
    <n v="45"/>
    <s v=""/>
    <n v="107"/>
    <n v="70"/>
    <n v="137"/>
    <n v="84"/>
    <m/>
    <m/>
    <m/>
    <m/>
    <m/>
    <m/>
    <m/>
    <m/>
    <m/>
    <m/>
    <m/>
    <m/>
    <m/>
    <m/>
    <n v="84.571428571428569"/>
    <n v="7"/>
    <n v="97"/>
    <n v="110.5"/>
    <n v="377676.85726430442"/>
    <n v="10376.857264304417"/>
    <n v="53.545856402665336"/>
    <n v="383767.27203347837"/>
    <n v="334595.32407042594"/>
  </r>
  <r>
    <s v="BRL"/>
    <x v="0"/>
    <s v=""/>
    <x v="3"/>
    <s v=""/>
    <s v="P"/>
    <x v="4"/>
    <x v="37"/>
    <x v="0"/>
    <n v="420800"/>
    <n v="-83600"/>
    <n v="-24400"/>
    <n v="337200"/>
    <n v="95"/>
    <n v="115"/>
    <n v="67"/>
    <n v="110"/>
    <s v=""/>
    <n v="40"/>
    <n v="84"/>
    <n v="79"/>
    <m/>
    <m/>
    <m/>
    <m/>
    <m/>
    <m/>
    <m/>
    <m/>
    <m/>
    <m/>
    <m/>
    <m/>
    <m/>
    <m/>
    <n v="84.285714285714292"/>
    <n v="7"/>
    <n v="67.666666666666671"/>
    <n v="81.5"/>
    <n v="335607.53385905141"/>
    <n v="-1592.4661409485852"/>
    <n v="89.046999125997161"/>
    <n v="267713.9389099523"/>
    <n v="333464.93446207989"/>
  </r>
  <r>
    <s v="BRL"/>
    <x v="0"/>
    <s v=""/>
    <x v="2"/>
    <s v=""/>
    <s v="P"/>
    <x v="2"/>
    <x v="38"/>
    <x v="0"/>
    <n v="328000"/>
    <n v="-3200"/>
    <n v="0"/>
    <n v="324800"/>
    <n v="92"/>
    <n v="89"/>
    <n v="66"/>
    <n v="92"/>
    <n v="107"/>
    <n v="45"/>
    <n v="62"/>
    <s v=""/>
    <m/>
    <m/>
    <m/>
    <m/>
    <m/>
    <m/>
    <m/>
    <m/>
    <m/>
    <m/>
    <m/>
    <m/>
    <m/>
    <m/>
    <n v="79"/>
    <n v="7"/>
    <n v="71.333333333333329"/>
    <n v="53.5"/>
    <n v="305809.82616088097"/>
    <n v="-18990.17383911903"/>
    <n v="135.77836689241957"/>
    <n v="282220.605550393"/>
    <n v="312552.72670767829"/>
  </r>
  <r>
    <s v="BRL"/>
    <x v="0"/>
    <s v=""/>
    <x v="2"/>
    <s v=""/>
    <s v=""/>
    <x v="3"/>
    <x v="39"/>
    <x v="0"/>
    <n v="214400"/>
    <n v="0"/>
    <n v="0"/>
    <n v="214400"/>
    <m/>
    <m/>
    <m/>
    <n v="73"/>
    <s v=""/>
    <n v="85"/>
    <s v=""/>
    <s v=""/>
    <m/>
    <m/>
    <m/>
    <m/>
    <m/>
    <m/>
    <m/>
    <m/>
    <m/>
    <m/>
    <m/>
    <m/>
    <m/>
    <m/>
    <n v="79"/>
    <n v="2"/>
    <n v="79"/>
    <n v="79"/>
    <n v="240067.35914047738"/>
    <n v="25667.359140477376"/>
    <n v="2.2576411999222969"/>
    <m/>
    <n v="312552.72670767829"/>
  </r>
  <r>
    <s v="BRL"/>
    <x v="0"/>
    <s v=""/>
    <x v="0"/>
    <s v=""/>
    <s v=""/>
    <x v="0"/>
    <x v="40"/>
    <x v="0"/>
    <n v="378700"/>
    <n v="-49500"/>
    <n v="-2900"/>
    <n v="329200"/>
    <n v="96"/>
    <n v="30"/>
    <n v="93"/>
    <n v="69"/>
    <s v=""/>
    <s v=""/>
    <n v="81"/>
    <n v="91"/>
    <m/>
    <m/>
    <m/>
    <m/>
    <m/>
    <m/>
    <m/>
    <m/>
    <m/>
    <m/>
    <m/>
    <m/>
    <m/>
    <m/>
    <n v="76.666666666666671"/>
    <n v="6"/>
    <n v="80.333333333333329"/>
    <n v="86"/>
    <n v="330069.40916848963"/>
    <n v="869.40916848962661"/>
    <n v="74.06723639465676"/>
    <n v="317827.87821329309"/>
    <n v="303321.21157285233"/>
  </r>
  <r>
    <s v="BRL"/>
    <x v="0"/>
    <s v="Yes"/>
    <x v="2"/>
    <s v=""/>
    <s v=""/>
    <x v="3"/>
    <x v="41"/>
    <x v="1"/>
    <n v="101700"/>
    <n v="160400"/>
    <n v="22800"/>
    <n v="262100"/>
    <n v="69"/>
    <n v="62"/>
    <n v="111"/>
    <n v="41"/>
    <n v="94"/>
    <n v="54"/>
    <s v=""/>
    <n v="95"/>
    <m/>
    <m/>
    <m/>
    <m/>
    <m/>
    <m/>
    <m/>
    <m/>
    <m/>
    <m/>
    <m/>
    <m/>
    <m/>
    <m/>
    <n v="75.142857142857139"/>
    <n v="7"/>
    <n v="81"/>
    <n v="74.5"/>
    <n v="271542.1407422598"/>
    <n v="9442.1407422597986"/>
    <n v="46.91197648553932"/>
    <n v="320465.45396610053"/>
    <n v="297292.46699500678"/>
  </r>
  <r>
    <s v="BRL"/>
    <x v="0"/>
    <s v=""/>
    <x v="2"/>
    <s v=""/>
    <s v="P"/>
    <x v="2"/>
    <x v="42"/>
    <x v="1"/>
    <n v="333500"/>
    <n v="-26200"/>
    <n v="0"/>
    <n v="307300"/>
    <n v="89"/>
    <n v="90"/>
    <n v="79"/>
    <n v="67"/>
    <n v="93"/>
    <n v="69"/>
    <n v="26"/>
    <s v=""/>
    <m/>
    <m/>
    <m/>
    <m/>
    <m/>
    <m/>
    <m/>
    <m/>
    <m/>
    <m/>
    <m/>
    <m/>
    <m/>
    <m/>
    <n v="73.285714285714292"/>
    <n v="7"/>
    <n v="62.666666666666664"/>
    <n v="47.5"/>
    <n v="286760.08081222564"/>
    <n v="-20539.919187774358"/>
    <n v="134.69763591761244"/>
    <n v="247932.12076389667"/>
    <n v="289944.93454075762"/>
  </r>
  <r>
    <s v="BRL"/>
    <x v="0"/>
    <s v=""/>
    <x v="2"/>
    <s v=""/>
    <s v=""/>
    <x v="3"/>
    <x v="43"/>
    <x v="1"/>
    <n v="199500"/>
    <n v="58300"/>
    <n v="13100"/>
    <n v="257800"/>
    <m/>
    <s v=""/>
    <n v="66"/>
    <n v="71"/>
    <n v="81"/>
    <s v=""/>
    <n v="70"/>
    <n v="69"/>
    <m/>
    <m/>
    <m/>
    <m/>
    <m/>
    <m/>
    <m/>
    <m/>
    <m/>
    <m/>
    <m/>
    <m/>
    <m/>
    <m/>
    <n v="71.400000000000006"/>
    <n v="5"/>
    <n v="73.333333333333329"/>
    <n v="69.5"/>
    <n v="263720.68507660943"/>
    <n v="5920.6850766094285"/>
    <n v="53.697854017443838"/>
    <n v="290133.33280881523"/>
    <n v="282484.36312567379"/>
  </r>
  <r>
    <s v="BRL"/>
    <x v="0"/>
    <s v=""/>
    <x v="2"/>
    <s v=""/>
    <s v=""/>
    <x v="3"/>
    <x v="44"/>
    <x v="2"/>
    <n v="234600"/>
    <n v="32000"/>
    <n v="10800"/>
    <n v="266600"/>
    <m/>
    <m/>
    <n v="79"/>
    <n v="54"/>
    <n v="73"/>
    <n v="63"/>
    <n v="66"/>
    <n v="93"/>
    <m/>
    <m/>
    <m/>
    <m/>
    <m/>
    <m/>
    <m/>
    <m/>
    <m/>
    <m/>
    <m/>
    <m/>
    <m/>
    <m/>
    <n v="71.333333333333329"/>
    <n v="6"/>
    <n v="74"/>
    <n v="79.5"/>
    <n v="276987.61626732751"/>
    <n v="10387.61626732751"/>
    <n v="40.275593021918283"/>
    <n v="292770.90856162267"/>
    <n v="282220.605550393"/>
  </r>
  <r>
    <s v="BRL"/>
    <x v="0"/>
    <s v=""/>
    <x v="2"/>
    <s v=""/>
    <s v=""/>
    <x v="3"/>
    <x v="45"/>
    <x v="3"/>
    <n v="202100"/>
    <n v="68000"/>
    <n v="-11000"/>
    <n v="270100"/>
    <n v="67"/>
    <n v="51"/>
    <n v="85"/>
    <n v="89"/>
    <n v="96"/>
    <n v="47"/>
    <n v="53"/>
    <n v="80"/>
    <m/>
    <m/>
    <m/>
    <m/>
    <m/>
    <m/>
    <m/>
    <m/>
    <m/>
    <m/>
    <m/>
    <m/>
    <m/>
    <m/>
    <n v="71"/>
    <n v="8"/>
    <n v="60"/>
    <n v="66.5"/>
    <n v="270805.13191838557"/>
    <n v="705.13191838556668"/>
    <n v="68.891739216879699"/>
    <n v="237381.81775266703"/>
    <n v="280901.81767398934"/>
  </r>
  <r>
    <s v="BRL"/>
    <x v="0"/>
    <s v=""/>
    <x v="3"/>
    <s v=""/>
    <s v="P"/>
    <x v="4"/>
    <x v="46"/>
    <x v="3"/>
    <n v="414800"/>
    <n v="-72900"/>
    <n v="0"/>
    <n v="341900"/>
    <n v="46"/>
    <n v="62"/>
    <n v="69"/>
    <s v=""/>
    <n v="82"/>
    <n v="87"/>
    <s v=""/>
    <s v=""/>
    <m/>
    <m/>
    <m/>
    <m/>
    <m/>
    <m/>
    <m/>
    <m/>
    <m/>
    <m/>
    <m/>
    <m/>
    <m/>
    <m/>
    <n v="69.2"/>
    <n v="5"/>
    <n v="79.333333333333329"/>
    <n v="84.5"/>
    <n v="336093.71285764431"/>
    <n v="-5806.2871423556935"/>
    <n v="86.560109730659633"/>
    <n v="313871.51458408195"/>
    <n v="273780.36314140935"/>
  </r>
  <r>
    <s v="BRL"/>
    <x v="0"/>
    <s v=""/>
    <x v="2"/>
    <s v=""/>
    <s v=""/>
    <x v="3"/>
    <x v="47"/>
    <x v="0"/>
    <n v="339100"/>
    <n v="-47700"/>
    <n v="10100"/>
    <n v="291400"/>
    <n v="52"/>
    <n v="65"/>
    <n v="92"/>
    <n v="51"/>
    <n v="53"/>
    <n v="65"/>
    <n v="87"/>
    <n v="87"/>
    <m/>
    <m/>
    <m/>
    <m/>
    <m/>
    <m/>
    <m/>
    <m/>
    <m/>
    <m/>
    <m/>
    <m/>
    <m/>
    <m/>
    <n v="69"/>
    <n v="8"/>
    <n v="79.666666666666671"/>
    <n v="87"/>
    <n v="299824.12772631226"/>
    <n v="8424.1277263122611"/>
    <n v="43.812857489073494"/>
    <n v="315190.30246048572"/>
    <n v="272989.0904155671"/>
  </r>
  <r>
    <s v="BRL"/>
    <x v="0"/>
    <s v=""/>
    <x v="2"/>
    <s v=""/>
    <s v=""/>
    <x v="3"/>
    <x v="48"/>
    <x v="0"/>
    <n v="285400"/>
    <n v="-2500"/>
    <n v="-2500"/>
    <n v="282900"/>
    <m/>
    <n v="50"/>
    <m/>
    <s v=""/>
    <s v=""/>
    <s v=""/>
    <n v="81"/>
    <n v="76"/>
    <m/>
    <m/>
    <m/>
    <m/>
    <m/>
    <m/>
    <m/>
    <m/>
    <m/>
    <m/>
    <m/>
    <m/>
    <m/>
    <m/>
    <n v="69"/>
    <n v="3"/>
    <n v="69"/>
    <n v="78.5"/>
    <n v="287763.28339978011"/>
    <n v="4863.2833997801063"/>
    <n v="54.459359587024302"/>
    <n v="272989.0904155671"/>
    <n v="272989.0904155671"/>
  </r>
  <r>
    <s v="BRL"/>
    <x v="0"/>
    <s v=""/>
    <x v="2"/>
    <s v=""/>
    <s v="P"/>
    <x v="2"/>
    <x v="49"/>
    <x v="0"/>
    <n v="265900"/>
    <n v="12000"/>
    <n v="-4100"/>
    <n v="277900"/>
    <n v="75"/>
    <n v="49"/>
    <n v="95"/>
    <n v="57"/>
    <n v="64"/>
    <n v="92"/>
    <n v="52"/>
    <n v="56"/>
    <m/>
    <m/>
    <m/>
    <m/>
    <m/>
    <m/>
    <m/>
    <m/>
    <m/>
    <m/>
    <m/>
    <m/>
    <m/>
    <m/>
    <n v="67.5"/>
    <n v="8"/>
    <n v="66.666666666666671"/>
    <n v="54"/>
    <n v="267122.98113566992"/>
    <n v="-10777.018864330079"/>
    <n v="99.722007879936584"/>
    <n v="263757.57528074115"/>
    <n v="267054.54497175041"/>
  </r>
  <r>
    <s v="BRL"/>
    <x v="0"/>
    <s v=""/>
    <x v="4"/>
    <s v=""/>
    <s v="P"/>
    <x v="5"/>
    <x v="50"/>
    <x v="2"/>
    <n v="393300"/>
    <n v="-101600"/>
    <n v="-35400"/>
    <n v="291700"/>
    <n v="106"/>
    <n v="48"/>
    <n v="65"/>
    <n v="84"/>
    <n v="90"/>
    <n v="77"/>
    <n v="51"/>
    <n v="18"/>
    <m/>
    <m/>
    <m/>
    <m/>
    <m/>
    <m/>
    <m/>
    <m/>
    <m/>
    <m/>
    <m/>
    <m/>
    <m/>
    <m/>
    <n v="67.375"/>
    <n v="8"/>
    <n v="48.666666666666664"/>
    <n v="34.5"/>
    <n v="264387.17764887173"/>
    <n v="-27312.82235112827"/>
    <n v="149.03709859149876"/>
    <n v="192543.02995494104"/>
    <n v="266559.99951809901"/>
  </r>
  <r>
    <s v="BRL"/>
    <x v="0"/>
    <s v="Yes"/>
    <x v="2"/>
    <s v=""/>
    <s v="P"/>
    <x v="2"/>
    <x v="51"/>
    <x v="0"/>
    <n v="94500"/>
    <n v="147200"/>
    <n v="3400"/>
    <n v="241700"/>
    <n v="82"/>
    <n v="51"/>
    <n v="73"/>
    <n v="70"/>
    <n v="56"/>
    <n v="90"/>
    <n v="57"/>
    <n v="41"/>
    <m/>
    <m/>
    <m/>
    <m/>
    <m/>
    <m/>
    <m/>
    <m/>
    <m/>
    <m/>
    <m/>
    <m/>
    <m/>
    <m/>
    <n v="65"/>
    <n v="8"/>
    <n v="62.666666666666664"/>
    <n v="49"/>
    <n v="235792.21324851396"/>
    <n v="-5907.7867514860409"/>
    <n v="82.663581520621349"/>
    <n v="247932.12076389667"/>
    <n v="257163.63589872263"/>
  </r>
  <r>
    <s v="BRL"/>
    <x v="0"/>
    <s v="Yes"/>
    <x v="2"/>
    <s v=""/>
    <s v=""/>
    <x v="3"/>
    <x v="52"/>
    <x v="2"/>
    <n v="101100"/>
    <n v="87500"/>
    <n v="7600"/>
    <n v="188600"/>
    <m/>
    <s v=""/>
    <n v="87"/>
    <n v="78"/>
    <n v="52"/>
    <s v=""/>
    <n v="63"/>
    <n v="42"/>
    <m/>
    <m/>
    <m/>
    <m/>
    <m/>
    <m/>
    <m/>
    <m/>
    <m/>
    <m/>
    <m/>
    <m/>
    <m/>
    <m/>
    <n v="64.400000000000006"/>
    <n v="5"/>
    <n v="52.333333333333336"/>
    <n v="52.5"/>
    <n v="198107.76640673782"/>
    <n v="9507.7664067378209"/>
    <n v="35.972906391349547"/>
    <n v="207049.69659538183"/>
    <n v="254789.81772119598"/>
  </r>
  <r>
    <s v="BRL"/>
    <x v="0"/>
    <s v=""/>
    <x v="2"/>
    <s v=""/>
    <s v="P"/>
    <x v="2"/>
    <x v="53"/>
    <x v="1"/>
    <n v="218200"/>
    <n v="41700"/>
    <n v="-1000"/>
    <n v="259900"/>
    <n v="52"/>
    <n v="65"/>
    <n v="60"/>
    <n v="80"/>
    <n v="65"/>
    <n v="70"/>
    <s v=""/>
    <n v="58"/>
    <m/>
    <m/>
    <m/>
    <m/>
    <m/>
    <m/>
    <m/>
    <m/>
    <m/>
    <m/>
    <m/>
    <m/>
    <m/>
    <m/>
    <n v="64.285714285714292"/>
    <n v="7"/>
    <n v="64.333333333333329"/>
    <n v="64"/>
    <n v="259237.15515556512"/>
    <n v="-662.84484443487599"/>
    <n v="66.267541734420718"/>
    <n v="254526.06014591519"/>
    <n v="254337.66187785758"/>
  </r>
  <r>
    <s v="BRL"/>
    <x v="0"/>
    <s v=""/>
    <x v="2"/>
    <s v=""/>
    <s v=""/>
    <x v="3"/>
    <x v="54"/>
    <x v="1"/>
    <n v="308800"/>
    <n v="-35800"/>
    <n v="600"/>
    <n v="273000"/>
    <n v="64"/>
    <n v="37"/>
    <n v="83"/>
    <s v=""/>
    <n v="56"/>
    <n v="53"/>
    <n v="88"/>
    <n v="65"/>
    <m/>
    <m/>
    <m/>
    <m/>
    <m/>
    <m/>
    <m/>
    <m/>
    <m/>
    <m/>
    <m/>
    <m/>
    <m/>
    <m/>
    <n v="63.714285714285715"/>
    <n v="7"/>
    <n v="68.666666666666671"/>
    <n v="76.5"/>
    <n v="277232.57011217851"/>
    <n v="4232.5701121785096"/>
    <n v="51.059403206990609"/>
    <n v="271670.30253916339"/>
    <n v="252076.88266116547"/>
  </r>
  <r>
    <s v="BRL"/>
    <x v="0"/>
    <s v=""/>
    <x v="2"/>
    <s v=""/>
    <s v="P"/>
    <x v="2"/>
    <x v="55"/>
    <x v="6"/>
    <n v="235100"/>
    <n v="-8100"/>
    <n v="-10900"/>
    <n v="227000"/>
    <n v="76"/>
    <n v="52"/>
    <n v="84"/>
    <n v="62"/>
    <n v="53"/>
    <n v="50"/>
    <n v="48"/>
    <n v="50"/>
    <m/>
    <m/>
    <m/>
    <m/>
    <m/>
    <m/>
    <m/>
    <m/>
    <m/>
    <m/>
    <m/>
    <m/>
    <m/>
    <m/>
    <n v="59.375"/>
    <n v="8"/>
    <n v="49.333333333333336"/>
    <n v="49"/>
    <n v="222885.86769929377"/>
    <n v="-4114.132300706231"/>
    <n v="71.675767501783383"/>
    <n v="195180.60570774847"/>
    <n v="234909.09048441009"/>
  </r>
  <r>
    <s v="BRL"/>
    <x v="0"/>
    <s v=""/>
    <x v="2"/>
    <s v=""/>
    <s v="P"/>
    <x v="2"/>
    <x v="56"/>
    <x v="0"/>
    <n v="223800"/>
    <n v="0"/>
    <n v="0"/>
    <n v="223800"/>
    <m/>
    <s v=""/>
    <m/>
    <n v="71"/>
    <n v="33"/>
    <s v=""/>
    <s v=""/>
    <s v=""/>
    <m/>
    <m/>
    <m/>
    <m/>
    <m/>
    <m/>
    <m/>
    <m/>
    <m/>
    <m/>
    <m/>
    <m/>
    <m/>
    <m/>
    <n v="52"/>
    <n v="2"/>
    <n v="52"/>
    <n v="52"/>
    <n v="220025.9832317066"/>
    <n v="-3774.016768293397"/>
    <n v="63.283862409247241"/>
    <n v="205730.90871897811"/>
    <n v="205730.90871897811"/>
  </r>
  <r>
    <s v="BRL"/>
    <x v="0"/>
    <s v=""/>
    <x v="2"/>
    <s v=""/>
    <s v="P"/>
    <x v="2"/>
    <x v="57"/>
    <x v="1"/>
    <n v="224300"/>
    <n v="5500"/>
    <n v="-10300"/>
    <n v="229800"/>
    <n v="31"/>
    <n v="58"/>
    <n v="67"/>
    <n v="53"/>
    <n v="89"/>
    <n v="30"/>
    <s v=""/>
    <n v="32"/>
    <m/>
    <m/>
    <m/>
    <m/>
    <m/>
    <m/>
    <m/>
    <m/>
    <m/>
    <m/>
    <m/>
    <m/>
    <m/>
    <m/>
    <n v="51.428571428571431"/>
    <n v="7"/>
    <n v="50.333333333333336"/>
    <n v="31"/>
    <n v="210287.48231316396"/>
    <n v="-19512.517686836043"/>
    <n v="109.7686844577525"/>
    <n v="199136.96933695959"/>
    <n v="203470.12950228603"/>
  </r>
  <r>
    <s v="BRL"/>
    <x v="0"/>
    <s v=""/>
    <x v="2"/>
    <s v=""/>
    <s v="P"/>
    <x v="2"/>
    <x v="58"/>
    <x v="1"/>
    <n v="371400"/>
    <n v="-83500"/>
    <n v="-32200"/>
    <n v="287900"/>
    <n v="30"/>
    <n v="39"/>
    <m/>
    <s v=""/>
    <s v=""/>
    <s v=""/>
    <n v="63"/>
    <n v="48"/>
    <m/>
    <m/>
    <m/>
    <m/>
    <m/>
    <m/>
    <m/>
    <m/>
    <m/>
    <m/>
    <m/>
    <m/>
    <m/>
    <m/>
    <n v="45"/>
    <n v="4"/>
    <n v="50"/>
    <n v="55.5"/>
    <n v="268100.9832317066"/>
    <n v="-19799.016768293397"/>
    <n v="104.19671129411203"/>
    <n v="197818.18146055588"/>
    <n v="178036.36331450028"/>
  </r>
  <r>
    <s v="BRL"/>
    <x v="0"/>
    <s v=""/>
    <x v="2"/>
    <s v=""/>
    <s v="P"/>
    <x v="2"/>
    <x v="59"/>
    <x v="1"/>
    <n v="199300"/>
    <n v="-4900"/>
    <n v="0"/>
    <n v="194400"/>
    <n v="25"/>
    <n v="63"/>
    <n v="49"/>
    <n v="56"/>
    <n v="16"/>
    <s v=""/>
    <s v=""/>
    <s v=""/>
    <m/>
    <m/>
    <m/>
    <m/>
    <m/>
    <m/>
    <m/>
    <m/>
    <m/>
    <m/>
    <m/>
    <m/>
    <m/>
    <m/>
    <n v="41.8"/>
    <n v="5"/>
    <n v="40.333333333333336"/>
    <n v="36"/>
    <n v="183861.71084466804"/>
    <n v="-10538.289155331964"/>
    <n v="73.308234371571331"/>
    <n v="159573.3330448484"/>
    <n v="165375.9997010247"/>
  </r>
  <r>
    <s v="BRL"/>
    <x v="0"/>
    <s v=""/>
    <x v="2"/>
    <s v=""/>
    <s v="P"/>
    <x v="2"/>
    <x v="60"/>
    <x v="2"/>
    <n v="268400"/>
    <n v="-28000"/>
    <n v="-28000"/>
    <n v="240400"/>
    <n v="13"/>
    <m/>
    <m/>
    <s v=""/>
    <s v=""/>
    <n v="54"/>
    <s v=""/>
    <n v="56"/>
    <m/>
    <m/>
    <m/>
    <m/>
    <m/>
    <m/>
    <m/>
    <m/>
    <m/>
    <m/>
    <m/>
    <m/>
    <m/>
    <m/>
    <n v="41"/>
    <n v="3"/>
    <n v="41"/>
    <n v="55"/>
    <n v="230803.67607684422"/>
    <n v="-9596.3239231557818"/>
    <n v="69.691870076778542"/>
    <n v="162210.90879765581"/>
    <n v="162210.90879765581"/>
  </r>
  <r>
    <s v="BRL"/>
    <x v="0"/>
    <s v=""/>
    <x v="2"/>
    <s v=""/>
    <s v="P"/>
    <x v="2"/>
    <x v="61"/>
    <x v="4"/>
    <n v="183800"/>
    <n v="-13200"/>
    <n v="-13200"/>
    <n v="170600"/>
    <m/>
    <m/>
    <m/>
    <m/>
    <m/>
    <n v="31"/>
    <n v="44"/>
    <n v="26"/>
    <m/>
    <m/>
    <m/>
    <m/>
    <m/>
    <m/>
    <m/>
    <m/>
    <m/>
    <m/>
    <m/>
    <m/>
    <m/>
    <m/>
    <n v="33.666666666666664"/>
    <n v="3"/>
    <n v="33.666666666666664"/>
    <n v="35"/>
    <n v="162622.50167748024"/>
    <n v="-7977.4983225197648"/>
    <n v="57.518440245833688"/>
    <n v="133197.57551677426"/>
    <n v="133197.57551677426"/>
  </r>
  <r>
    <s v="BRL"/>
    <x v="1"/>
    <s v="Yes"/>
    <x v="2"/>
    <s v=""/>
    <s v=""/>
    <x v="3"/>
    <x v="62"/>
    <x v="1"/>
    <n v="118600"/>
    <n v="0"/>
    <n v="0"/>
    <n v="118600"/>
    <m/>
    <m/>
    <m/>
    <m/>
    <m/>
    <m/>
    <n v="32"/>
    <s v=""/>
    <m/>
    <m/>
    <m/>
    <m/>
    <m/>
    <m/>
    <m/>
    <m/>
    <m/>
    <m/>
    <m/>
    <m/>
    <m/>
    <m/>
    <n v="32"/>
    <n v="1"/>
    <n v="32"/>
    <n v="32"/>
    <n v="118600"/>
    <n v="0"/>
    <s v="N/A"/>
    <n v="126603.63613475575"/>
    <n v="126603.63613475575"/>
  </r>
  <r>
    <s v="CAR"/>
    <x v="0"/>
    <s v=""/>
    <x v="2"/>
    <s v=""/>
    <s v=""/>
    <x v="3"/>
    <x v="63"/>
    <x v="0"/>
    <n v="414600"/>
    <n v="17200"/>
    <n v="5000"/>
    <n v="431800"/>
    <m/>
    <m/>
    <m/>
    <n v="121"/>
    <n v="108"/>
    <n v="110"/>
    <n v="98"/>
    <n v="126"/>
    <m/>
    <m/>
    <m/>
    <m/>
    <m/>
    <m/>
    <m/>
    <m/>
    <m/>
    <m/>
    <m/>
    <m/>
    <m/>
    <m/>
    <n v="112.6"/>
    <n v="5"/>
    <n v="111.33333333333333"/>
    <n v="112"/>
    <n v="436429.71766533621"/>
    <n v="4629.7176653362112"/>
    <n v="98.757693424097184"/>
    <m/>
    <n v="445486.54464917176"/>
  </r>
  <r>
    <s v="CAR"/>
    <x v="0"/>
    <s v=""/>
    <x v="2"/>
    <s v=""/>
    <s v="P"/>
    <x v="2"/>
    <x v="64"/>
    <x v="0"/>
    <n v="391900"/>
    <n v="41600"/>
    <n v="-2400"/>
    <n v="433500"/>
    <n v="119"/>
    <n v="99"/>
    <n v="120"/>
    <n v="143"/>
    <n v="91"/>
    <n v="111"/>
    <n v="88"/>
    <n v="121"/>
    <m/>
    <m/>
    <m/>
    <m/>
    <m/>
    <m/>
    <m/>
    <m/>
    <m/>
    <m/>
    <m/>
    <m/>
    <m/>
    <m/>
    <n v="111.5"/>
    <n v="8"/>
    <n v="106.66666666666667"/>
    <n v="104.5"/>
    <n v="432319.88862667931"/>
    <n v="-1180.1113733206876"/>
    <n v="115.02839300450704"/>
    <n v="422012.12044918584"/>
    <n v="441134.54465703957"/>
  </r>
  <r>
    <s v="CAR"/>
    <x v="0"/>
    <s v=""/>
    <x v="2"/>
    <s v="B30%"/>
    <s v=""/>
    <x v="6"/>
    <x v="65"/>
    <x v="1"/>
    <n v="313100"/>
    <n v="0"/>
    <n v="0"/>
    <n v="313100"/>
    <n v="118"/>
    <s v=""/>
    <m/>
    <s v=""/>
    <s v=""/>
    <n v="105"/>
    <s v=""/>
    <s v=""/>
    <m/>
    <m/>
    <m/>
    <m/>
    <m/>
    <m/>
    <m/>
    <m/>
    <m/>
    <m/>
    <m/>
    <m/>
    <m/>
    <m/>
    <n v="111.5"/>
    <n v="2"/>
    <n v="111.5"/>
    <n v="111.5"/>
    <n v="346702.34866029397"/>
    <n v="33602.348660293967"/>
    <n v="11.032963897834264"/>
    <n v="441134.54465703957"/>
    <n v="441134.54465703957"/>
  </r>
  <r>
    <s v="CAR"/>
    <x v="0"/>
    <s v=""/>
    <x v="2"/>
    <s v=""/>
    <s v=""/>
    <x v="3"/>
    <x v="66"/>
    <x v="4"/>
    <n v="374100"/>
    <n v="24900"/>
    <n v="7300"/>
    <n v="399000"/>
    <n v="131"/>
    <n v="81"/>
    <n v="91"/>
    <n v="95"/>
    <n v="104"/>
    <n v="95"/>
    <n v="99"/>
    <n v="120"/>
    <m/>
    <m/>
    <m/>
    <m/>
    <m/>
    <m/>
    <m/>
    <m/>
    <m/>
    <m/>
    <m/>
    <m/>
    <m/>
    <m/>
    <n v="102"/>
    <n v="8"/>
    <n v="104.66666666666667"/>
    <n v="109.5"/>
    <n v="406612.11934216553"/>
    <n v="7612.1193421655335"/>
    <n v="79.240666225601643"/>
    <n v="414099.39319076366"/>
    <n v="403549.09017953399"/>
  </r>
  <r>
    <s v="CAR"/>
    <x v="0"/>
    <s v=""/>
    <x v="2"/>
    <s v=""/>
    <s v=""/>
    <x v="3"/>
    <x v="67"/>
    <x v="1"/>
    <n v="379300"/>
    <n v="12900"/>
    <n v="4400"/>
    <n v="392200"/>
    <n v="124"/>
    <n v="107"/>
    <n v="85"/>
    <n v="80"/>
    <n v="108"/>
    <n v="83"/>
    <n v="113"/>
    <n v="107"/>
    <m/>
    <m/>
    <m/>
    <m/>
    <m/>
    <m/>
    <m/>
    <m/>
    <m/>
    <m/>
    <m/>
    <m/>
    <m/>
    <m/>
    <n v="100.875"/>
    <n v="8"/>
    <n v="101"/>
    <n v="110"/>
    <n v="401470.31166329398"/>
    <n v="9270.3116632939782"/>
    <n v="73.157867903962327"/>
    <n v="399592.72655032284"/>
    <n v="399098.18109667144"/>
  </r>
  <r>
    <s v="CAR"/>
    <x v="0"/>
    <s v=""/>
    <x v="1"/>
    <s v=""/>
    <s v="P"/>
    <x v="1"/>
    <x v="68"/>
    <x v="0"/>
    <n v="450200"/>
    <n v="-40900"/>
    <n v="-15000"/>
    <n v="409300"/>
    <n v="93"/>
    <n v="109"/>
    <n v="78"/>
    <n v="144"/>
    <n v="89"/>
    <n v="110"/>
    <n v="78"/>
    <n v="88"/>
    <m/>
    <m/>
    <m/>
    <m/>
    <m/>
    <m/>
    <m/>
    <m/>
    <m/>
    <m/>
    <m/>
    <m/>
    <m/>
    <m/>
    <n v="98.625"/>
    <n v="8"/>
    <n v="92"/>
    <n v="83"/>
    <n v="395481.85617109208"/>
    <n v="-13818.143828907923"/>
    <n v="139.93961074220238"/>
    <n v="363985.4538874228"/>
    <n v="390196.36293094646"/>
  </r>
  <r>
    <s v="CAR"/>
    <x v="0"/>
    <s v=""/>
    <x v="0"/>
    <s v=""/>
    <s v="P"/>
    <x v="0"/>
    <x v="69"/>
    <x v="0"/>
    <n v="470000"/>
    <n v="-69400"/>
    <n v="-4500"/>
    <n v="400600"/>
    <n v="106"/>
    <n v="106"/>
    <n v="67"/>
    <n v="92"/>
    <n v="105"/>
    <n v="103"/>
    <n v="87"/>
    <n v="101"/>
    <m/>
    <m/>
    <m/>
    <m/>
    <m/>
    <m/>
    <m/>
    <m/>
    <m/>
    <m/>
    <m/>
    <m/>
    <m/>
    <m/>
    <n v="95.875"/>
    <n v="8"/>
    <n v="97"/>
    <n v="94"/>
    <n v="395395.23871731228"/>
    <n v="-5204.7612826877157"/>
    <n v="111.43661877186972"/>
    <n v="383767.27203347837"/>
    <n v="379316.36295061588"/>
  </r>
  <r>
    <s v="CAR"/>
    <x v="0"/>
    <s v=""/>
    <x v="2"/>
    <s v=""/>
    <s v=""/>
    <x v="3"/>
    <x v="70"/>
    <x v="1"/>
    <n v="324500"/>
    <n v="71700"/>
    <n v="28300"/>
    <n v="396200"/>
    <n v="101"/>
    <n v="57"/>
    <n v="56"/>
    <n v="82"/>
    <n v="103"/>
    <n v="97"/>
    <n v="152"/>
    <n v="106"/>
    <m/>
    <m/>
    <m/>
    <m/>
    <m/>
    <m/>
    <m/>
    <m/>
    <m/>
    <m/>
    <m/>
    <m/>
    <m/>
    <m/>
    <n v="94.25"/>
    <n v="8"/>
    <n v="118.33333333333333"/>
    <n v="129"/>
    <n v="414964.03906005551"/>
    <n v="18764.039060055511"/>
    <n v="38.147749269632484"/>
    <n v="468169.69612331555"/>
    <n v="372887.27205314778"/>
  </r>
  <r>
    <s v="CAR"/>
    <x v="0"/>
    <s v=""/>
    <x v="2"/>
    <s v=""/>
    <s v=""/>
    <x v="3"/>
    <x v="71"/>
    <x v="3"/>
    <n v="330500"/>
    <n v="5500"/>
    <n v="14200"/>
    <n v="336000"/>
    <n v="89"/>
    <n v="79"/>
    <n v="69"/>
    <n v="88"/>
    <n v="75"/>
    <n v="81"/>
    <n v="73"/>
    <n v="127"/>
    <m/>
    <m/>
    <m/>
    <m/>
    <m/>
    <m/>
    <m/>
    <m/>
    <m/>
    <m/>
    <m/>
    <m/>
    <m/>
    <m/>
    <n v="85.125"/>
    <n v="8"/>
    <n v="93.666666666666671"/>
    <n v="100"/>
    <n v="347363.3155060279"/>
    <n v="11363.315506027895"/>
    <n v="51.150034716296091"/>
    <n v="370579.39326944132"/>
    <n v="336785.45393659634"/>
  </r>
  <r>
    <s v="CAR"/>
    <x v="0"/>
    <s v=""/>
    <x v="2"/>
    <s v=""/>
    <s v=""/>
    <x v="3"/>
    <x v="72"/>
    <x v="5"/>
    <n v="343600"/>
    <n v="-8700"/>
    <n v="1000"/>
    <n v="334900"/>
    <n v="88"/>
    <n v="78"/>
    <n v="69"/>
    <s v=""/>
    <s v=""/>
    <s v=""/>
    <n v="91"/>
    <n v="93"/>
    <m/>
    <m/>
    <m/>
    <m/>
    <m/>
    <m/>
    <m/>
    <m/>
    <m/>
    <m/>
    <m/>
    <m/>
    <m/>
    <m/>
    <n v="83.8"/>
    <n v="5"/>
    <n v="84.333333333333329"/>
    <n v="92"/>
    <n v="340743.7712144297"/>
    <n v="5843.7712144296966"/>
    <n v="66.3278173407368"/>
    <n v="333653.33273013757"/>
    <n v="331543.2721278916"/>
  </r>
  <r>
    <s v="CAR"/>
    <x v="0"/>
    <s v=""/>
    <x v="2"/>
    <s v=""/>
    <s v=""/>
    <x v="3"/>
    <x v="73"/>
    <x v="2"/>
    <n v="274300"/>
    <n v="52300"/>
    <n v="2100"/>
    <n v="326600"/>
    <n v="110"/>
    <n v="45"/>
    <n v="83"/>
    <n v="89"/>
    <n v="88"/>
    <n v="52"/>
    <n v="134"/>
    <n v="63"/>
    <m/>
    <m/>
    <m/>
    <m/>
    <m/>
    <m/>
    <m/>
    <m/>
    <m/>
    <m/>
    <m/>
    <m/>
    <m/>
    <m/>
    <n v="83"/>
    <n v="8"/>
    <n v="83"/>
    <n v="98.5"/>
    <n v="338599.2006722939"/>
    <n v="11999.200672293897"/>
    <n v="47.123813506971146"/>
    <n v="328378.18122452276"/>
    <n v="328378.18122452276"/>
  </r>
  <r>
    <s v="CAR"/>
    <x v="0"/>
    <s v=""/>
    <x v="2"/>
    <s v=""/>
    <s v=""/>
    <x v="3"/>
    <x v="74"/>
    <x v="1"/>
    <n v="262800"/>
    <n v="0"/>
    <n v="0"/>
    <n v="262800"/>
    <m/>
    <m/>
    <m/>
    <m/>
    <m/>
    <m/>
    <n v="73"/>
    <n v="89"/>
    <m/>
    <m/>
    <m/>
    <m/>
    <m/>
    <m/>
    <m/>
    <m/>
    <m/>
    <m/>
    <m/>
    <m/>
    <m/>
    <m/>
    <n v="81"/>
    <n v="2"/>
    <n v="81"/>
    <n v="81"/>
    <n v="278374.12772631226"/>
    <n v="15574.127726312261"/>
    <n v="34.435205724531613"/>
    <n v="320465.45396610053"/>
    <n v="320465.45396610053"/>
  </r>
  <r>
    <s v="CAR"/>
    <x v="0"/>
    <s v=""/>
    <x v="2"/>
    <s v=""/>
    <s v=""/>
    <x v="3"/>
    <x v="75"/>
    <x v="2"/>
    <n v="317300"/>
    <n v="-15000"/>
    <n v="-7600"/>
    <n v="302300"/>
    <n v="99"/>
    <n v="85"/>
    <n v="66"/>
    <n v="93"/>
    <n v="73"/>
    <n v="58"/>
    <n v="81"/>
    <n v="72"/>
    <m/>
    <m/>
    <m/>
    <m/>
    <m/>
    <m/>
    <m/>
    <m/>
    <m/>
    <m/>
    <m/>
    <m/>
    <m/>
    <m/>
    <n v="78.375"/>
    <n v="8"/>
    <n v="70.333333333333329"/>
    <n v="76.5"/>
    <n v="304111.01359125716"/>
    <n v="1811.0135912571568"/>
    <n v="72.960284210524748"/>
    <n v="278264.24192118191"/>
    <n v="310079.99943942134"/>
  </r>
  <r>
    <s v="CAR"/>
    <x v="0"/>
    <s v=""/>
    <x v="2"/>
    <s v=""/>
    <s v=""/>
    <x v="3"/>
    <x v="76"/>
    <x v="0"/>
    <n v="318100"/>
    <n v="4400"/>
    <n v="0"/>
    <n v="322500"/>
    <n v="74"/>
    <n v="39"/>
    <n v="74"/>
    <n v="134"/>
    <n v="52"/>
    <s v=""/>
    <s v=""/>
    <s v=""/>
    <m/>
    <m/>
    <m/>
    <m/>
    <m/>
    <m/>
    <m/>
    <m/>
    <m/>
    <m/>
    <m/>
    <m/>
    <m/>
    <m/>
    <n v="74.599999999999994"/>
    <n v="5"/>
    <n v="86.666666666666671"/>
    <n v="93"/>
    <n v="329035.64891142782"/>
    <n v="6535.6489114278229"/>
    <n v="55.059185107159195"/>
    <n v="342884.84786496352"/>
    <n v="295144.72673914931"/>
  </r>
  <r>
    <s v="CAR"/>
    <x v="0"/>
    <s v="Yes"/>
    <x v="2"/>
    <s v=""/>
    <s v=""/>
    <x v="3"/>
    <x v="77"/>
    <x v="1"/>
    <n v="77800"/>
    <n v="134600"/>
    <n v="34500"/>
    <n v="212400"/>
    <m/>
    <m/>
    <m/>
    <n v="74"/>
    <n v="58"/>
    <n v="84"/>
    <n v="78"/>
    <n v="68"/>
    <m/>
    <m/>
    <m/>
    <m/>
    <m/>
    <m/>
    <m/>
    <m/>
    <m/>
    <m/>
    <m/>
    <m/>
    <m/>
    <m/>
    <n v="72.400000000000006"/>
    <n v="5"/>
    <n v="76.666666666666671"/>
    <n v="73"/>
    <n v="232346.37652438926"/>
    <n v="19946.376524389256"/>
    <n v="12.76270051708719"/>
    <m/>
    <n v="286440.72675488493"/>
  </r>
  <r>
    <s v="CAR"/>
    <x v="0"/>
    <s v=""/>
    <x v="2"/>
    <s v=""/>
    <s v=""/>
    <x v="3"/>
    <x v="78"/>
    <x v="5"/>
    <n v="205100"/>
    <n v="56500"/>
    <n v="20900"/>
    <n v="261600"/>
    <n v="78"/>
    <n v="94"/>
    <n v="38"/>
    <n v="36"/>
    <n v="53"/>
    <n v="103"/>
    <n v="53"/>
    <n v="83"/>
    <m/>
    <m/>
    <m/>
    <m/>
    <m/>
    <m/>
    <m/>
    <m/>
    <m/>
    <m/>
    <m/>
    <m/>
    <m/>
    <m/>
    <n v="67.25"/>
    <n v="8"/>
    <n v="79.666666666666671"/>
    <n v="68"/>
    <n v="264179.28584515624"/>
    <n v="2579.2858451562352"/>
    <n v="59.53824131483055"/>
    <n v="315190.30246048572"/>
    <n v="266065.45406444767"/>
  </r>
  <r>
    <s v="CAR"/>
    <x v="0"/>
    <s v=""/>
    <x v="2"/>
    <s v=""/>
    <s v="P"/>
    <x v="2"/>
    <x v="79"/>
    <x v="0"/>
    <n v="367900"/>
    <n v="-74200"/>
    <n v="0"/>
    <n v="293700"/>
    <n v="93"/>
    <n v="80"/>
    <n v="32"/>
    <s v=""/>
    <n v="75"/>
    <n v="53"/>
    <s v=""/>
    <s v=""/>
    <m/>
    <m/>
    <m/>
    <m/>
    <m/>
    <m/>
    <m/>
    <m/>
    <m/>
    <m/>
    <m/>
    <m/>
    <m/>
    <m/>
    <n v="66.599999999999994"/>
    <n v="5"/>
    <n v="53.333333333333336"/>
    <n v="64"/>
    <n v="285361.19446724426"/>
    <n v="-8338.8055327557377"/>
    <n v="91.532039274333869"/>
    <n v="211006.06022459292"/>
    <n v="263493.81770546042"/>
  </r>
  <r>
    <s v="CAR"/>
    <x v="0"/>
    <s v=""/>
    <x v="2"/>
    <s v=""/>
    <s v=""/>
    <x v="3"/>
    <x v="80"/>
    <x v="2"/>
    <n v="238300"/>
    <n v="6900"/>
    <n v="-13600"/>
    <n v="245200"/>
    <m/>
    <m/>
    <m/>
    <n v="77"/>
    <n v="93"/>
    <n v="36"/>
    <n v="82"/>
    <n v="38"/>
    <m/>
    <m/>
    <m/>
    <m/>
    <m/>
    <m/>
    <m/>
    <m/>
    <m/>
    <m/>
    <m/>
    <m/>
    <m/>
    <m/>
    <n v="65.2"/>
    <n v="5"/>
    <n v="52"/>
    <n v="60"/>
    <n v="245842.25701610299"/>
    <n v="642.25701610298711"/>
    <n v="63.279727715582759"/>
    <m/>
    <n v="257954.90862456485"/>
  </r>
  <r>
    <s v="CAR"/>
    <x v="0"/>
    <s v=""/>
    <x v="2"/>
    <s v=""/>
    <s v="P"/>
    <x v="2"/>
    <x v="81"/>
    <x v="1"/>
    <n v="350400"/>
    <n v="-62800"/>
    <n v="-15800"/>
    <n v="287600"/>
    <n v="90"/>
    <n v="51"/>
    <n v="54"/>
    <s v=""/>
    <s v=""/>
    <s v=""/>
    <n v="67"/>
    <n v="62"/>
    <m/>
    <m/>
    <m/>
    <m/>
    <m/>
    <m/>
    <m/>
    <m/>
    <m/>
    <m/>
    <m/>
    <m/>
    <m/>
    <m/>
    <n v="64.8"/>
    <n v="5"/>
    <n v="61"/>
    <n v="64.5"/>
    <n v="280518.62532246631"/>
    <n v="-7081.3746775336913"/>
    <n v="85.972470191686782"/>
    <n v="241338.18138187815"/>
    <n v="256372.3631728804"/>
  </r>
  <r>
    <s v="CAR"/>
    <x v="0"/>
    <s v=""/>
    <x v="2"/>
    <s v=""/>
    <s v=""/>
    <x v="3"/>
    <x v="82"/>
    <x v="2"/>
    <n v="214600"/>
    <n v="43900"/>
    <n v="12800"/>
    <n v="258500"/>
    <n v="76"/>
    <n v="46"/>
    <n v="56"/>
    <n v="50"/>
    <n v="64"/>
    <n v="76"/>
    <n v="71"/>
    <n v="73"/>
    <m/>
    <m/>
    <m/>
    <m/>
    <m/>
    <m/>
    <m/>
    <m/>
    <m/>
    <m/>
    <m/>
    <m/>
    <m/>
    <m/>
    <n v="64"/>
    <n v="8"/>
    <n v="73.333333333333329"/>
    <n v="72"/>
    <n v="263442.97764227551"/>
    <n v="4942.9776422755094"/>
    <n v="49.221083256436145"/>
    <n v="290133.33280881523"/>
    <n v="253207.27226951151"/>
  </r>
  <r>
    <s v="CAR"/>
    <x v="0"/>
    <s v=""/>
    <x v="2"/>
    <s v=""/>
    <s v=""/>
    <x v="3"/>
    <x v="83"/>
    <x v="1"/>
    <n v="219400"/>
    <n v="37000"/>
    <n v="22300"/>
    <n v="256400"/>
    <m/>
    <n v="38"/>
    <n v="39"/>
    <n v="55"/>
    <n v="63"/>
    <n v="60"/>
    <n v="82"/>
    <n v="96"/>
    <m/>
    <m/>
    <m/>
    <m/>
    <m/>
    <m/>
    <m/>
    <m/>
    <m/>
    <m/>
    <m/>
    <m/>
    <m/>
    <m/>
    <n v="61.857142857142854"/>
    <n v="7"/>
    <n v="79.333333333333329"/>
    <n v="89"/>
    <n v="272522.96322897018"/>
    <n v="16122.963228970184"/>
    <n v="13.65139553945928"/>
    <n v="313871.51458408195"/>
    <n v="244729.35020691625"/>
  </r>
  <r>
    <s v="CAR"/>
    <x v="0"/>
    <s v="Yes"/>
    <x v="2"/>
    <s v=""/>
    <s v="P"/>
    <x v="2"/>
    <x v="84"/>
    <x v="0"/>
    <n v="113500"/>
    <n v="98800"/>
    <n v="-1500"/>
    <n v="212300"/>
    <m/>
    <m/>
    <n v="67"/>
    <n v="93"/>
    <n v="52"/>
    <n v="64"/>
    <n v="86"/>
    <n v="6"/>
    <m/>
    <m/>
    <m/>
    <m/>
    <m/>
    <m/>
    <m/>
    <m/>
    <m/>
    <m/>
    <m/>
    <m/>
    <m/>
    <m/>
    <n v="61.333333333333336"/>
    <n v="6"/>
    <n v="52"/>
    <n v="46"/>
    <n v="210509.08608244668"/>
    <n v="-1790.9139175533201"/>
    <n v="66.687953482945431"/>
    <n v="205730.90871897811"/>
    <n v="242656.96925828187"/>
  </r>
  <r>
    <s v="CAR"/>
    <x v="0"/>
    <s v=""/>
    <x v="2"/>
    <s v=""/>
    <s v=""/>
    <x v="3"/>
    <x v="85"/>
    <x v="1"/>
    <n v="193300"/>
    <n v="0"/>
    <n v="0"/>
    <n v="193300"/>
    <n v="64"/>
    <n v="57"/>
    <m/>
    <s v=""/>
    <s v=""/>
    <s v=""/>
    <s v=""/>
    <s v=""/>
    <m/>
    <m/>
    <m/>
    <m/>
    <m/>
    <m/>
    <m/>
    <m/>
    <m/>
    <m/>
    <m/>
    <m/>
    <m/>
    <m/>
    <n v="60.5"/>
    <n v="2"/>
    <n v="60.5"/>
    <n v="60.5"/>
    <n v="205679.74972150481"/>
    <n v="12379.749721504806"/>
    <n v="23.486016996012012"/>
    <n v="239359.99956727261"/>
    <n v="239359.99956727261"/>
  </r>
  <r>
    <s v="CAR"/>
    <x v="0"/>
    <s v=""/>
    <x v="2"/>
    <s v=""/>
    <s v=""/>
    <x v="3"/>
    <x v="86"/>
    <x v="3"/>
    <n v="196600"/>
    <n v="11700"/>
    <n v="11700"/>
    <n v="208300"/>
    <m/>
    <m/>
    <m/>
    <m/>
    <m/>
    <n v="45"/>
    <n v="83"/>
    <n v="52"/>
    <m/>
    <m/>
    <m/>
    <m/>
    <m/>
    <m/>
    <m/>
    <m/>
    <m/>
    <m/>
    <m/>
    <m/>
    <m/>
    <m/>
    <n v="60"/>
    <n v="3"/>
    <n v="60"/>
    <n v="67.5"/>
    <n v="221444.97903963327"/>
    <n v="13144.979039633268"/>
    <n v="20.698072117275238"/>
    <n v="237381.81775266703"/>
    <n v="237381.81775266703"/>
  </r>
  <r>
    <s v="CAR"/>
    <x v="0"/>
    <s v=""/>
    <x v="2"/>
    <s v=""/>
    <s v="P"/>
    <x v="2"/>
    <x v="87"/>
    <x v="0"/>
    <n v="257900"/>
    <n v="-4700"/>
    <n v="0"/>
    <n v="253200"/>
    <n v="78"/>
    <n v="60"/>
    <n v="71"/>
    <n v="28"/>
    <s v=""/>
    <s v=""/>
    <s v=""/>
    <s v=""/>
    <m/>
    <m/>
    <m/>
    <m/>
    <m/>
    <m/>
    <m/>
    <m/>
    <m/>
    <m/>
    <m/>
    <m/>
    <m/>
    <m/>
    <n v="59.25"/>
    <n v="4"/>
    <n v="53"/>
    <n v="49.5"/>
    <n v="242828.52145139468"/>
    <n v="-10371.478548605315"/>
    <n v="90.259490446923138"/>
    <n v="209687.27234818923"/>
    <n v="234414.54503075869"/>
  </r>
  <r>
    <s v="CAR"/>
    <x v="0"/>
    <s v="Yes"/>
    <x v="2"/>
    <s v=""/>
    <s v=""/>
    <x v="3"/>
    <x v="88"/>
    <x v="3"/>
    <n v="101800"/>
    <n v="55900"/>
    <n v="0"/>
    <n v="157700"/>
    <n v="85"/>
    <n v="23"/>
    <n v="52"/>
    <n v="51"/>
    <n v="43"/>
    <s v=""/>
    <s v=""/>
    <s v=""/>
    <m/>
    <m/>
    <m/>
    <m/>
    <m/>
    <m/>
    <m/>
    <m/>
    <m/>
    <m/>
    <m/>
    <m/>
    <m/>
    <m/>
    <n v="50.8"/>
    <n v="5"/>
    <n v="48.666666666666664"/>
    <n v="47"/>
    <n v="166705.01520481484"/>
    <n v="9005.0152048148448"/>
    <n v="23.876072841547309"/>
    <n v="192543.02995494104"/>
    <n v="200983.27236392474"/>
  </r>
  <r>
    <s v="CAR"/>
    <x v="0"/>
    <s v=""/>
    <x v="2"/>
    <s v=""/>
    <s v="P"/>
    <x v="2"/>
    <x v="89"/>
    <x v="5"/>
    <n v="226000"/>
    <n v="-6800"/>
    <n v="0"/>
    <n v="219200"/>
    <n v="49"/>
    <n v="55"/>
    <n v="71"/>
    <n v="71"/>
    <n v="20"/>
    <n v="38"/>
    <s v=""/>
    <s v=""/>
    <m/>
    <m/>
    <m/>
    <m/>
    <m/>
    <m/>
    <m/>
    <m/>
    <m/>
    <m/>
    <m/>
    <m/>
    <m/>
    <m/>
    <n v="50.666666666666664"/>
    <n v="6"/>
    <n v="43"/>
    <n v="29"/>
    <n v="200744.80883234265"/>
    <n v="-18455.191167657351"/>
    <n v="105.84549883872653"/>
    <n v="170123.63605607804"/>
    <n v="200455.75721336328"/>
  </r>
  <r>
    <s v="CAR"/>
    <x v="0"/>
    <s v=""/>
    <x v="2"/>
    <s v=""/>
    <s v=""/>
    <x v="3"/>
    <x v="90"/>
    <x v="0"/>
    <n v="225700"/>
    <n v="-29100"/>
    <n v="7700"/>
    <n v="196600"/>
    <n v="45"/>
    <n v="32"/>
    <n v="33"/>
    <n v="36"/>
    <n v="48"/>
    <n v="49"/>
    <n v="60"/>
    <n v="54"/>
    <m/>
    <m/>
    <m/>
    <m/>
    <m/>
    <m/>
    <m/>
    <m/>
    <m/>
    <m/>
    <m/>
    <m/>
    <m/>
    <m/>
    <n v="44.625"/>
    <n v="8"/>
    <n v="54.333333333333336"/>
    <n v="57"/>
    <n v="200503.94448800938"/>
    <n v="3903.9444880093797"/>
    <n v="32.952669122689933"/>
    <n v="214962.42385380404"/>
    <n v="176552.72695354611"/>
  </r>
  <r>
    <s v="CAR"/>
    <x v="0"/>
    <s v=""/>
    <x v="2"/>
    <s v=""/>
    <s v=""/>
    <x v="3"/>
    <x v="91"/>
    <x v="1"/>
    <n v="164300"/>
    <n v="12100"/>
    <n v="4300"/>
    <n v="176400"/>
    <n v="28"/>
    <n v="21"/>
    <n v="45"/>
    <n v="57"/>
    <n v="27"/>
    <n v="47"/>
    <n v="64"/>
    <n v="30"/>
    <m/>
    <m/>
    <m/>
    <m/>
    <m/>
    <m/>
    <m/>
    <m/>
    <m/>
    <m/>
    <m/>
    <m/>
    <m/>
    <m/>
    <n v="39.875"/>
    <n v="8"/>
    <n v="47"/>
    <n v="47"/>
    <n v="177076.02407144054"/>
    <n v="676.02407144053723"/>
    <n v="37.853768226055465"/>
    <n v="185949.09057292252"/>
    <n v="157759.99971479332"/>
  </r>
  <r>
    <s v="COL"/>
    <x v="0"/>
    <s v=""/>
    <x v="1"/>
    <s v=""/>
    <s v=""/>
    <x v="1"/>
    <x v="92"/>
    <x v="0"/>
    <n v="523500"/>
    <n v="-39200"/>
    <n v="15000"/>
    <n v="484300"/>
    <n v="143"/>
    <n v="84"/>
    <n v="112"/>
    <n v="119"/>
    <n v="83"/>
    <n v="140"/>
    <n v="123"/>
    <n v="131"/>
    <m/>
    <m/>
    <m/>
    <m/>
    <m/>
    <m/>
    <m/>
    <m/>
    <m/>
    <m/>
    <m/>
    <m/>
    <m/>
    <m/>
    <n v="116.875"/>
    <n v="8"/>
    <n v="131.33333333333334"/>
    <n v="127"/>
    <n v="487268.38321191788"/>
    <n v="2968.3832119178842"/>
    <n v="107.99988634851847"/>
    <n v="519602.42330306012"/>
    <n v="462399.99916404934"/>
  </r>
  <r>
    <s v="COL"/>
    <x v="0"/>
    <s v=""/>
    <x v="1"/>
    <s v=""/>
    <s v="P"/>
    <x v="1"/>
    <x v="93"/>
    <x v="0"/>
    <n v="454700"/>
    <n v="-39700"/>
    <n v="2400"/>
    <n v="415000"/>
    <n v="82"/>
    <n v="116"/>
    <n v="70"/>
    <n v="108"/>
    <n v="97"/>
    <n v="115"/>
    <n v="84"/>
    <n v="117"/>
    <m/>
    <m/>
    <m/>
    <m/>
    <m/>
    <m/>
    <m/>
    <m/>
    <m/>
    <m/>
    <m/>
    <m/>
    <m/>
    <m/>
    <n v="98.625"/>
    <n v="8"/>
    <n v="105.33333333333333"/>
    <n v="100.5"/>
    <n v="411463.00625512883"/>
    <n v="-3536.9937448711717"/>
    <n v="109.20019168828242"/>
    <n v="416736.96894357103"/>
    <n v="390196.36293094646"/>
  </r>
  <r>
    <s v="COL"/>
    <x v="0"/>
    <s v=""/>
    <x v="2"/>
    <s v=""/>
    <s v=""/>
    <x v="3"/>
    <x v="94"/>
    <x v="0"/>
    <n v="286200"/>
    <n v="76100"/>
    <n v="0"/>
    <n v="362300"/>
    <n v="98"/>
    <n v="87"/>
    <n v="85"/>
    <n v="82"/>
    <n v="123"/>
    <n v="110"/>
    <s v=""/>
    <s v=""/>
    <m/>
    <m/>
    <m/>
    <m/>
    <m/>
    <m/>
    <m/>
    <m/>
    <m/>
    <m/>
    <m/>
    <m/>
    <m/>
    <m/>
    <n v="97.5"/>
    <n v="6"/>
    <n v="105"/>
    <n v="116.5"/>
    <n v="382264.50293640408"/>
    <n v="19964.502936404082"/>
    <n v="37.808504695577611"/>
    <n v="415418.18106716732"/>
    <n v="385745.45384808391"/>
  </r>
  <r>
    <s v="COL"/>
    <x v="0"/>
    <s v=""/>
    <x v="2"/>
    <s v=""/>
    <s v=""/>
    <x v="3"/>
    <x v="95"/>
    <x v="2"/>
    <n v="336300"/>
    <n v="46300"/>
    <n v="-1400"/>
    <n v="382600"/>
    <n v="90"/>
    <n v="108"/>
    <n v="78"/>
    <n v="110"/>
    <n v="96"/>
    <n v="93"/>
    <n v="106"/>
    <n v="85"/>
    <m/>
    <m/>
    <m/>
    <m/>
    <m/>
    <m/>
    <m/>
    <m/>
    <m/>
    <m/>
    <m/>
    <m/>
    <m/>
    <m/>
    <n v="95.75"/>
    <n v="8"/>
    <n v="94.666666666666671"/>
    <n v="95.5"/>
    <n v="382856.81533135811"/>
    <n v="256.81533135811333"/>
    <n v="94.982152626353866"/>
    <n v="374535.75689865247"/>
    <n v="378821.81749696448"/>
  </r>
  <r>
    <s v="COL"/>
    <x v="0"/>
    <s v=""/>
    <x v="0"/>
    <s v=""/>
    <s v=""/>
    <x v="0"/>
    <x v="96"/>
    <x v="6"/>
    <n v="451300"/>
    <n v="-54100"/>
    <n v="4500"/>
    <n v="397200"/>
    <n v="111"/>
    <n v="52"/>
    <n v="84"/>
    <n v="89"/>
    <n v="106"/>
    <n v="87"/>
    <n v="109"/>
    <n v="111"/>
    <m/>
    <m/>
    <m/>
    <m/>
    <m/>
    <m/>
    <m/>
    <m/>
    <m/>
    <m/>
    <m/>
    <m/>
    <m/>
    <m/>
    <n v="93.625"/>
    <n v="8"/>
    <n v="102.33333333333333"/>
    <n v="110"/>
    <n v="402795.46628874348"/>
    <n v="5595.4662887434824"/>
    <n v="76.895219611050052"/>
    <n v="404867.87805593765"/>
    <n v="370414.54478489084"/>
  </r>
  <r>
    <s v="COL"/>
    <x v="0"/>
    <s v=""/>
    <x v="2"/>
    <s v=""/>
    <s v=""/>
    <x v="3"/>
    <x v="97"/>
    <x v="0"/>
    <n v="366500"/>
    <n v="27500"/>
    <n v="23200"/>
    <n v="394000"/>
    <n v="80"/>
    <n v="75"/>
    <n v="98"/>
    <n v="62"/>
    <n v="81"/>
    <n v="124"/>
    <n v="113"/>
    <n v="106"/>
    <m/>
    <m/>
    <m/>
    <m/>
    <m/>
    <m/>
    <m/>
    <m/>
    <m/>
    <m/>
    <m/>
    <m/>
    <m/>
    <m/>
    <n v="92.375"/>
    <n v="8"/>
    <n v="114.33333333333333"/>
    <n v="109.5"/>
    <n v="399642.92806905543"/>
    <n v="5642.9280690554297"/>
    <n v="75.503314518513875"/>
    <n v="452344.24160647107"/>
    <n v="365469.09024837695"/>
  </r>
  <r>
    <s v="COL"/>
    <x v="0"/>
    <s v=""/>
    <x v="2"/>
    <s v=""/>
    <s v="P"/>
    <x v="2"/>
    <x v="98"/>
    <x v="1"/>
    <n v="365400"/>
    <n v="-26100"/>
    <n v="-19700"/>
    <n v="339300"/>
    <n v="143"/>
    <n v="64"/>
    <m/>
    <n v="111"/>
    <n v="87"/>
    <n v="51"/>
    <n v="113"/>
    <n v="50"/>
    <m/>
    <m/>
    <m/>
    <m/>
    <m/>
    <m/>
    <m/>
    <m/>
    <m/>
    <m/>
    <m/>
    <m/>
    <m/>
    <m/>
    <n v="88.428571428571431"/>
    <n v="7"/>
    <n v="71.333333333333329"/>
    <n v="81.5"/>
    <n v="338568.15978736599"/>
    <n v="-731.84021263400791"/>
    <n v="90.616686842974019"/>
    <n v="282220.605550393"/>
    <n v="349855.58378309739"/>
  </r>
  <r>
    <s v="COL"/>
    <x v="0"/>
    <s v=""/>
    <x v="2"/>
    <s v=""/>
    <s v=""/>
    <x v="3"/>
    <x v="99"/>
    <x v="0"/>
    <n v="333700"/>
    <n v="14400"/>
    <n v="600"/>
    <n v="348100"/>
    <m/>
    <n v="91"/>
    <n v="55"/>
    <n v="89"/>
    <n v="106"/>
    <n v="76"/>
    <n v="86"/>
    <n v="100"/>
    <m/>
    <m/>
    <m/>
    <m/>
    <m/>
    <m/>
    <m/>
    <m/>
    <m/>
    <m/>
    <m/>
    <m/>
    <m/>
    <m/>
    <n v="86.142857142857139"/>
    <n v="7"/>
    <n v="87.333333333333329"/>
    <n v="93"/>
    <n v="352096.28942893876"/>
    <n v="3996.2894289387623"/>
    <n v="74.194425847448457"/>
    <n v="345522.4236177709"/>
    <n v="340812.46691632911"/>
  </r>
  <r>
    <s v="COL"/>
    <x v="0"/>
    <s v=""/>
    <x v="2"/>
    <s v=""/>
    <s v="P"/>
    <x v="2"/>
    <x v="100"/>
    <x v="2"/>
    <n v="350100"/>
    <n v="8400"/>
    <n v="100"/>
    <n v="358500"/>
    <n v="67"/>
    <n v="69"/>
    <n v="85"/>
    <n v="90"/>
    <n v="97"/>
    <n v="108"/>
    <n v="57"/>
    <n v="104"/>
    <m/>
    <m/>
    <m/>
    <m/>
    <m/>
    <m/>
    <m/>
    <m/>
    <m/>
    <m/>
    <m/>
    <m/>
    <m/>
    <m/>
    <n v="84.625"/>
    <n v="8"/>
    <n v="89.666666666666671"/>
    <n v="80.5"/>
    <n v="351027.08898261498"/>
    <n v="-7472.9110173850204"/>
    <n v="106.96811739819097"/>
    <n v="354753.93875259685"/>
    <n v="334807.2721219908"/>
  </r>
  <r>
    <s v="COL"/>
    <x v="0"/>
    <s v=""/>
    <x v="2"/>
    <s v=""/>
    <s v=""/>
    <x v="3"/>
    <x v="101"/>
    <x v="0"/>
    <n v="254600"/>
    <n v="82800"/>
    <n v="2400"/>
    <n v="337400"/>
    <n v="49"/>
    <n v="94"/>
    <n v="85"/>
    <n v="112"/>
    <n v="76"/>
    <n v="81"/>
    <n v="95"/>
    <n v="82"/>
    <m/>
    <m/>
    <m/>
    <m/>
    <m/>
    <m/>
    <m/>
    <m/>
    <m/>
    <m/>
    <m/>
    <m/>
    <m/>
    <m/>
    <n v="84.25"/>
    <n v="8"/>
    <n v="86"/>
    <n v="88.5"/>
    <n v="340428.04884155997"/>
    <n v="3028.0488415599684"/>
    <n v="75.196493194280663"/>
    <n v="340247.27211215609"/>
    <n v="333323.63576103665"/>
  </r>
  <r>
    <s v="COL"/>
    <x v="0"/>
    <s v=""/>
    <x v="2"/>
    <s v=""/>
    <s v=""/>
    <x v="3"/>
    <x v="102"/>
    <x v="2"/>
    <n v="233800"/>
    <n v="48500"/>
    <n v="19200"/>
    <n v="282300"/>
    <m/>
    <m/>
    <m/>
    <m/>
    <n v="83"/>
    <n v="107"/>
    <n v="65"/>
    <n v="79"/>
    <m/>
    <m/>
    <m/>
    <m/>
    <m/>
    <m/>
    <m/>
    <m/>
    <m/>
    <m/>
    <m/>
    <m/>
    <m/>
    <m/>
    <n v="83.5"/>
    <n v="4"/>
    <n v="83.666666666666671"/>
    <n v="72"/>
    <n v="287814.97554623883"/>
    <n v="5514.9755462388275"/>
    <n v="67.010877382173803"/>
    <n v="331015.75697733019"/>
    <n v="330356.36303912831"/>
  </r>
  <r>
    <s v="COL"/>
    <x v="0"/>
    <s v=""/>
    <x v="2"/>
    <s v=""/>
    <s v=""/>
    <x v="3"/>
    <x v="103"/>
    <x v="0"/>
    <n v="294000"/>
    <n v="34400"/>
    <n v="6800"/>
    <n v="328400"/>
    <n v="87"/>
    <n v="50"/>
    <m/>
    <n v="81"/>
    <n v="97"/>
    <n v="73"/>
    <n v="92"/>
    <n v="95"/>
    <m/>
    <m/>
    <m/>
    <m/>
    <m/>
    <m/>
    <m/>
    <m/>
    <m/>
    <m/>
    <m/>
    <m/>
    <m/>
    <m/>
    <n v="82.142857142857139"/>
    <n v="7"/>
    <n v="86.666666666666671"/>
    <n v="93.5"/>
    <n v="336317.90513602132"/>
    <n v="7917.9051360213198"/>
    <n v="58.469260121522758"/>
    <n v="342884.84786496352"/>
    <n v="324987.01239948464"/>
  </r>
  <r>
    <s v="COL"/>
    <x v="0"/>
    <s v=""/>
    <x v="2"/>
    <s v=""/>
    <s v=""/>
    <x v="3"/>
    <x v="104"/>
    <x v="0"/>
    <n v="361900"/>
    <n v="-36400"/>
    <n v="-12800"/>
    <n v="325500"/>
    <n v="72"/>
    <s v=""/>
    <n v="33"/>
    <s v=""/>
    <s v=""/>
    <s v=""/>
    <n v="97"/>
    <n v="88"/>
    <m/>
    <m/>
    <m/>
    <m/>
    <m/>
    <m/>
    <m/>
    <m/>
    <m/>
    <m/>
    <m/>
    <m/>
    <m/>
    <m/>
    <n v="72.5"/>
    <n v="4"/>
    <n v="72.666666666666671"/>
    <n v="92.5"/>
    <n v="330248.81847541314"/>
    <n v="4748.8184754131362"/>
    <n v="58.301596131411863"/>
    <n v="287495.75705600786"/>
    <n v="286836.36311780603"/>
  </r>
  <r>
    <s v="COL"/>
    <x v="0"/>
    <s v=""/>
    <x v="2"/>
    <s v=""/>
    <s v="P"/>
    <x v="2"/>
    <x v="105"/>
    <x v="1"/>
    <n v="332000"/>
    <n v="-52900"/>
    <n v="-5400"/>
    <n v="279100"/>
    <n v="77"/>
    <n v="107"/>
    <n v="67"/>
    <n v="73"/>
    <n v="47"/>
    <n v="71"/>
    <n v="61"/>
    <n v="66"/>
    <m/>
    <m/>
    <m/>
    <m/>
    <m/>
    <m/>
    <m/>
    <m/>
    <m/>
    <m/>
    <m/>
    <m/>
    <m/>
    <m/>
    <n v="71.125"/>
    <n v="8"/>
    <n v="66"/>
    <n v="63.5"/>
    <n v="275590.1710114223"/>
    <n v="-3509.8289885777049"/>
    <n v="81.61897228963764"/>
    <n v="261119.99952793375"/>
    <n v="281396.36312764074"/>
  </r>
  <r>
    <s v="COL"/>
    <x v="0"/>
    <s v=""/>
    <x v="0"/>
    <s v=""/>
    <s v="P"/>
    <x v="0"/>
    <x v="106"/>
    <x v="2"/>
    <n v="409800"/>
    <n v="-58400"/>
    <n v="0"/>
    <n v="351400"/>
    <n v="74"/>
    <n v="89"/>
    <n v="42"/>
    <n v="74"/>
    <s v=""/>
    <s v=""/>
    <s v=""/>
    <s v=""/>
    <m/>
    <m/>
    <m/>
    <m/>
    <m/>
    <m/>
    <m/>
    <m/>
    <m/>
    <m/>
    <m/>
    <m/>
    <m/>
    <m/>
    <n v="69.75"/>
    <n v="4"/>
    <n v="68.333333333333329"/>
    <n v="58"/>
    <n v="325676.21080313786"/>
    <n v="-25723.789196862141"/>
    <n v="146.66107797412639"/>
    <n v="270351.51466275967"/>
    <n v="275956.36313747545"/>
  </r>
  <r>
    <s v="COL"/>
    <x v="0"/>
    <s v=""/>
    <x v="5"/>
    <s v=""/>
    <s v=""/>
    <x v="7"/>
    <x v="107"/>
    <x v="6"/>
    <n v="435400"/>
    <n v="-151400"/>
    <n v="-15200"/>
    <n v="284000"/>
    <n v="70"/>
    <n v="75"/>
    <n v="55"/>
    <n v="94"/>
    <n v="56"/>
    <n v="32"/>
    <n v="91"/>
    <n v="59"/>
    <m/>
    <m/>
    <m/>
    <m/>
    <m/>
    <m/>
    <m/>
    <m/>
    <m/>
    <m/>
    <m/>
    <m/>
    <m/>
    <m/>
    <n v="66.5"/>
    <n v="8"/>
    <n v="60.666666666666664"/>
    <n v="75"/>
    <n v="285410.89980554156"/>
    <n v="1410.8998055415577"/>
    <n v="62.281576962583614"/>
    <n v="240019.39350547444"/>
    <n v="263098.18134253932"/>
  </r>
  <r>
    <s v="COL"/>
    <x v="0"/>
    <s v=""/>
    <x v="2"/>
    <s v=""/>
    <s v=""/>
    <x v="3"/>
    <x v="108"/>
    <x v="2"/>
    <n v="289200"/>
    <n v="-29300"/>
    <n v="0"/>
    <n v="259900"/>
    <n v="77"/>
    <n v="53"/>
    <n v="49"/>
    <n v="73"/>
    <n v="48"/>
    <n v="71"/>
    <n v="76"/>
    <s v=""/>
    <m/>
    <m/>
    <m/>
    <m/>
    <m/>
    <m/>
    <m/>
    <m/>
    <m/>
    <m/>
    <m/>
    <m/>
    <m/>
    <m/>
    <n v="63.857142857142854"/>
    <n v="7"/>
    <n v="65"/>
    <n v="73.5"/>
    <n v="265448.58173076826"/>
    <n v="5548.5817307682591"/>
    <n v="47.267541734420703"/>
    <n v="257163.63589872263"/>
    <n v="252642.07746533849"/>
  </r>
  <r>
    <s v="COL"/>
    <x v="0"/>
    <s v=""/>
    <x v="6"/>
    <s v=""/>
    <s v=""/>
    <x v="8"/>
    <x v="109"/>
    <x v="3"/>
    <n v="381500"/>
    <n v="-87500"/>
    <n v="-5600"/>
    <n v="294000"/>
    <n v="34"/>
    <n v="39"/>
    <n v="68"/>
    <n v="87"/>
    <n v="69"/>
    <n v="55"/>
    <n v="86"/>
    <n v="68"/>
    <m/>
    <m/>
    <m/>
    <m/>
    <m/>
    <m/>
    <m/>
    <m/>
    <m/>
    <m/>
    <m/>
    <m/>
    <m/>
    <m/>
    <n v="63.25"/>
    <n v="8"/>
    <n v="69.666666666666671"/>
    <n v="77"/>
    <n v="293161.74587877095"/>
    <n v="-838.25412122905254"/>
    <n v="65.756280376759094"/>
    <n v="275626.66616837453"/>
    <n v="250239.99954760316"/>
  </r>
  <r>
    <s v="COL"/>
    <x v="0"/>
    <s v=""/>
    <x v="2"/>
    <s v=""/>
    <s v="P"/>
    <x v="2"/>
    <x v="110"/>
    <x v="1"/>
    <n v="273000"/>
    <n v="-30900"/>
    <n v="-15300"/>
    <n v="242100"/>
    <n v="97"/>
    <n v="59"/>
    <n v="66"/>
    <n v="62"/>
    <n v="72"/>
    <n v="44"/>
    <n v="58"/>
    <n v="48"/>
    <m/>
    <m/>
    <m/>
    <m/>
    <m/>
    <m/>
    <m/>
    <m/>
    <m/>
    <m/>
    <m/>
    <m/>
    <m/>
    <m/>
    <n v="63.25"/>
    <n v="8"/>
    <n v="50"/>
    <n v="53"/>
    <n v="238182.59719209195"/>
    <n v="-3917.4028079080454"/>
    <n v="74.962569657188368"/>
    <n v="197818.18146055588"/>
    <n v="250239.99954760316"/>
  </r>
  <r>
    <s v="COL"/>
    <x v="0"/>
    <s v=""/>
    <x v="2"/>
    <s v=""/>
    <s v=""/>
    <x v="3"/>
    <x v="111"/>
    <x v="1"/>
    <n v="248200"/>
    <n v="23800"/>
    <n v="12200"/>
    <n v="272000"/>
    <n v="58"/>
    <n v="38"/>
    <n v="39"/>
    <n v="51"/>
    <n v="89"/>
    <n v="75"/>
    <n v="65"/>
    <n v="89"/>
    <m/>
    <m/>
    <m/>
    <m/>
    <m/>
    <m/>
    <m/>
    <m/>
    <m/>
    <m/>
    <m/>
    <m/>
    <m/>
    <m/>
    <n v="63"/>
    <n v="8"/>
    <n v="76.333333333333329"/>
    <n v="77"/>
    <n v="276578.13052102778"/>
    <n v="4578.1305210277787"/>
    <n v="49.311932865573048"/>
    <n v="302002.42369644862"/>
    <n v="249250.90864030039"/>
  </r>
  <r>
    <s v="COL"/>
    <x v="0"/>
    <s v=""/>
    <x v="2"/>
    <s v=""/>
    <s v=""/>
    <x v="3"/>
    <x v="112"/>
    <x v="2"/>
    <n v="203900"/>
    <n v="35700"/>
    <n v="13800"/>
    <n v="239600"/>
    <m/>
    <m/>
    <n v="54"/>
    <n v="70"/>
    <n v="37"/>
    <n v="68"/>
    <n v="83"/>
    <n v="57"/>
    <m/>
    <m/>
    <m/>
    <m/>
    <m/>
    <m/>
    <m/>
    <m/>
    <m/>
    <m/>
    <m/>
    <m/>
    <m/>
    <m/>
    <n v="61.5"/>
    <n v="6"/>
    <n v="69.333333333333329"/>
    <n v="70"/>
    <n v="247093.97834095437"/>
    <n v="7493.9783409543743"/>
    <n v="39.093893803644491"/>
    <n v="274307.87829197076"/>
    <n v="243316.36319648373"/>
  </r>
  <r>
    <s v="COL"/>
    <x v="0"/>
    <s v=""/>
    <x v="2"/>
    <s v=""/>
    <s v="P"/>
    <x v="2"/>
    <x v="113"/>
    <x v="3"/>
    <n v="320000"/>
    <n v="0"/>
    <n v="0"/>
    <n v="320000"/>
    <m/>
    <m/>
    <m/>
    <m/>
    <m/>
    <m/>
    <n v="58"/>
    <n v="63"/>
    <m/>
    <m/>
    <m/>
    <m/>
    <m/>
    <m/>
    <m/>
    <m/>
    <m/>
    <m/>
    <m/>
    <m/>
    <m/>
    <m/>
    <n v="60.5"/>
    <n v="2"/>
    <n v="60.5"/>
    <n v="60.5"/>
    <n v="300704.74972150481"/>
    <n v="-19295.250278495194"/>
    <n v="118.19050925361532"/>
    <n v="239359.99956727261"/>
    <n v="239359.99956727261"/>
  </r>
  <r>
    <s v="COL"/>
    <x v="1"/>
    <s v=""/>
    <x v="2"/>
    <s v=""/>
    <s v=""/>
    <x v="3"/>
    <x v="114"/>
    <x v="0"/>
    <n v="202100"/>
    <n v="0"/>
    <n v="0"/>
    <n v="202100"/>
    <m/>
    <m/>
    <n v="59"/>
    <s v=""/>
    <s v=""/>
    <s v=""/>
    <s v=""/>
    <s v=""/>
    <m/>
    <m/>
    <m/>
    <m/>
    <m/>
    <m/>
    <m/>
    <m/>
    <m/>
    <m/>
    <m/>
    <m/>
    <m/>
    <m/>
    <n v="59"/>
    <n v="1"/>
    <n v="59"/>
    <n v="59"/>
    <n v="202100"/>
    <n v="0"/>
    <s v="N/A"/>
    <n v="233425.45412345591"/>
    <n v="233425.45412345591"/>
  </r>
  <r>
    <s v="COL"/>
    <x v="0"/>
    <s v=""/>
    <x v="4"/>
    <s v=""/>
    <s v="P"/>
    <x v="5"/>
    <x v="115"/>
    <x v="3"/>
    <n v="385800"/>
    <n v="-99200"/>
    <n v="0"/>
    <n v="286600"/>
    <n v="63"/>
    <n v="45"/>
    <n v="54"/>
    <n v="49"/>
    <n v="99"/>
    <n v="40"/>
    <s v=""/>
    <s v=""/>
    <m/>
    <m/>
    <m/>
    <m/>
    <m/>
    <m/>
    <m/>
    <m/>
    <m/>
    <m/>
    <m/>
    <m/>
    <m/>
    <m/>
    <n v="58.333333333333336"/>
    <n v="6"/>
    <n v="62.666666666666664"/>
    <n v="69.5"/>
    <n v="280950.3890452357"/>
    <n v="-5649.6109547642991"/>
    <n v="75.224999850269228"/>
    <n v="247932.12076389667"/>
    <n v="230787.87837064851"/>
  </r>
  <r>
    <s v="COL"/>
    <x v="0"/>
    <s v=""/>
    <x v="2"/>
    <s v=""/>
    <s v="P"/>
    <x v="2"/>
    <x v="116"/>
    <x v="2"/>
    <n v="305900"/>
    <n v="-27600"/>
    <n v="-27600"/>
    <n v="278300"/>
    <n v="48"/>
    <n v="60"/>
    <m/>
    <s v=""/>
    <s v=""/>
    <s v=""/>
    <s v=""/>
    <n v="44"/>
    <m/>
    <m/>
    <m/>
    <m/>
    <m/>
    <m/>
    <m/>
    <m/>
    <m/>
    <m/>
    <m/>
    <m/>
    <m/>
    <m/>
    <n v="50.666666666666664"/>
    <n v="3"/>
    <n v="50.666666666666664"/>
    <n v="52"/>
    <n v="260455.03465707664"/>
    <n v="-17844.965342923359"/>
    <n v="104.0209960165036"/>
    <n v="200455.75721336328"/>
    <n v="200455.75721336328"/>
  </r>
  <r>
    <s v="COL"/>
    <x v="0"/>
    <s v=""/>
    <x v="2"/>
    <s v=""/>
    <s v=""/>
    <x v="3"/>
    <x v="117"/>
    <x v="2"/>
    <n v="169200"/>
    <n v="8200"/>
    <n v="9400"/>
    <n v="177400"/>
    <m/>
    <n v="48"/>
    <m/>
    <s v=""/>
    <n v="18"/>
    <n v="41"/>
    <n v="76"/>
    <n v="35"/>
    <m/>
    <m/>
    <m/>
    <m/>
    <m/>
    <m/>
    <m/>
    <m/>
    <m/>
    <m/>
    <m/>
    <m/>
    <m/>
    <m/>
    <n v="43.6"/>
    <n v="5"/>
    <n v="50.666666666666664"/>
    <n v="55.5"/>
    <n v="184757.73722834513"/>
    <n v="7357.7372283451259"/>
    <n v="21.601238567472997"/>
    <n v="200455.75721336328"/>
    <n v="172497.45423360472"/>
  </r>
  <r>
    <s v="COL"/>
    <x v="0"/>
    <s v=""/>
    <x v="2"/>
    <s v=""/>
    <s v="P"/>
    <x v="2"/>
    <x v="118"/>
    <x v="5"/>
    <n v="229800"/>
    <n v="-36800"/>
    <n v="0"/>
    <n v="193000"/>
    <n v="57"/>
    <n v="28"/>
    <n v="39"/>
    <n v="30"/>
    <s v=""/>
    <s v=""/>
    <s v=""/>
    <s v=""/>
    <m/>
    <m/>
    <m/>
    <m/>
    <m/>
    <m/>
    <m/>
    <m/>
    <m/>
    <m/>
    <m/>
    <m/>
    <m/>
    <m/>
    <n v="38.5"/>
    <n v="4"/>
    <n v="32.333333333333336"/>
    <n v="34.5"/>
    <n v="180704.60382954142"/>
    <n v="-12295.396170458582"/>
    <n v="75.261775893586744"/>
    <n v="127922.42401115947"/>
    <n v="152319.99972462803"/>
  </r>
  <r>
    <s v="COL"/>
    <x v="0"/>
    <s v=""/>
    <x v="2"/>
    <s v=""/>
    <s v="P"/>
    <x v="2"/>
    <x v="119"/>
    <x v="1"/>
    <n v="161600"/>
    <n v="-10000"/>
    <n v="-10500"/>
    <n v="151600"/>
    <m/>
    <m/>
    <m/>
    <m/>
    <n v="47"/>
    <n v="30"/>
    <n v="44"/>
    <n v="18"/>
    <m/>
    <m/>
    <m/>
    <m/>
    <m/>
    <m/>
    <m/>
    <m/>
    <m/>
    <m/>
    <m/>
    <m/>
    <m/>
    <m/>
    <n v="34.75"/>
    <n v="4"/>
    <n v="30.666666666666668"/>
    <n v="31"/>
    <n v="146059.14344658726"/>
    <n v="-5540.8565534127411"/>
    <n v="51.316503758900268"/>
    <n v="121328.48462914093"/>
    <n v="137483.63611508632"/>
  </r>
  <r>
    <s v="COL"/>
    <x v="0"/>
    <s v="Yes"/>
    <x v="2"/>
    <s v=""/>
    <s v="P"/>
    <x v="2"/>
    <x v="120"/>
    <x v="1"/>
    <n v="145000"/>
    <n v="-10400"/>
    <n v="0"/>
    <n v="134600"/>
    <n v="23"/>
    <m/>
    <n v="23"/>
    <n v="31"/>
    <s v=""/>
    <s v=""/>
    <s v=""/>
    <s v=""/>
    <m/>
    <m/>
    <m/>
    <m/>
    <m/>
    <m/>
    <m/>
    <m/>
    <m/>
    <m/>
    <m/>
    <m/>
    <m/>
    <m/>
    <n v="25.666666666666668"/>
    <n v="3"/>
    <n v="25.666666666666668"/>
    <n v="27"/>
    <n v="127595.42733414077"/>
    <n v="-7004.5726658592321"/>
    <n v="46.609507954801948"/>
    <n v="101546.66648308536"/>
    <n v="101546.66648308536"/>
  </r>
  <r>
    <s v="ESS"/>
    <x v="0"/>
    <s v=""/>
    <x v="2"/>
    <s v=""/>
    <s v="P"/>
    <x v="2"/>
    <x v="121"/>
    <x v="0"/>
    <n v="443600"/>
    <n v="9500"/>
    <n v="-23700"/>
    <n v="453100"/>
    <n v="145"/>
    <n v="93"/>
    <n v="109"/>
    <s v=""/>
    <n v="139"/>
    <n v="127"/>
    <n v="102"/>
    <n v="62"/>
    <m/>
    <m/>
    <m/>
    <m/>
    <m/>
    <m/>
    <m/>
    <m/>
    <m/>
    <m/>
    <m/>
    <m/>
    <m/>
    <m/>
    <n v="111"/>
    <n v="7"/>
    <n v="97"/>
    <n v="82"/>
    <n v="431801.89351743151"/>
    <n v="-21298.106482568488"/>
    <n v="174.67881169629101"/>
    <n v="383767.27203347837"/>
    <n v="439156.36284243403"/>
  </r>
  <r>
    <s v="ESS"/>
    <x v="0"/>
    <s v=""/>
    <x v="2"/>
    <s v=""/>
    <s v="P"/>
    <x v="2"/>
    <x v="122"/>
    <x v="0"/>
    <n v="419600"/>
    <n v="8100"/>
    <n v="-3700"/>
    <n v="427700"/>
    <n v="98"/>
    <n v="97"/>
    <m/>
    <s v=""/>
    <s v=""/>
    <n v="128"/>
    <n v="108"/>
    <n v="77"/>
    <m/>
    <m/>
    <m/>
    <m/>
    <m/>
    <m/>
    <m/>
    <m/>
    <m/>
    <m/>
    <m/>
    <m/>
    <m/>
    <m/>
    <n v="101.6"/>
    <n v="5"/>
    <n v="104.33333333333333"/>
    <n v="92.5"/>
    <n v="416631.64611671225"/>
    <n v="-11068.353883287753"/>
    <n v="134.69306502428529"/>
    <n v="412780.60531435988"/>
    <n v="401966.54472784948"/>
  </r>
  <r>
    <s v="ESS"/>
    <x v="0"/>
    <s v=""/>
    <x v="2"/>
    <s v=""/>
    <s v=""/>
    <x v="3"/>
    <x v="123"/>
    <x v="1"/>
    <n v="329900"/>
    <n v="49000"/>
    <n v="0"/>
    <n v="378900"/>
    <m/>
    <m/>
    <n v="96"/>
    <n v="84"/>
    <n v="84"/>
    <n v="137"/>
    <n v="103"/>
    <s v=""/>
    <m/>
    <m/>
    <m/>
    <m/>
    <m/>
    <m/>
    <m/>
    <m/>
    <m/>
    <m/>
    <m/>
    <m/>
    <m/>
    <m/>
    <n v="100.8"/>
    <n v="5"/>
    <n v="108"/>
    <n v="120"/>
    <n v="398159.45567542058"/>
    <n v="19259.455675420584"/>
    <n v="43.216512363108905"/>
    <n v="427287.27195480064"/>
    <n v="398801.45382448059"/>
  </r>
  <r>
    <s v="ESS"/>
    <x v="0"/>
    <s v=""/>
    <x v="2"/>
    <s v=""/>
    <s v="P"/>
    <x v="2"/>
    <x v="124"/>
    <x v="0"/>
    <n v="399900"/>
    <n v="7900"/>
    <n v="9400"/>
    <n v="407800"/>
    <n v="76"/>
    <n v="82"/>
    <n v="83"/>
    <n v="105"/>
    <n v="85"/>
    <n v="122"/>
    <n v="107"/>
    <n v="96"/>
    <m/>
    <m/>
    <m/>
    <m/>
    <m/>
    <m/>
    <m/>
    <m/>
    <m/>
    <m/>
    <m/>
    <m/>
    <m/>
    <m/>
    <n v="94.5"/>
    <n v="8"/>
    <n v="108.33333333333333"/>
    <n v="101.5"/>
    <n v="405352.27571431233"/>
    <n v="-2447.7242856876692"/>
    <n v="101.81840523007602"/>
    <n v="428606.05983120436"/>
    <n v="373876.36296045058"/>
  </r>
  <r>
    <s v="ESS"/>
    <x v="0"/>
    <s v=""/>
    <x v="2"/>
    <s v=""/>
    <s v=""/>
    <x v="3"/>
    <x v="125"/>
    <x v="2"/>
    <n v="323800"/>
    <n v="18900"/>
    <n v="15200"/>
    <n v="342700"/>
    <n v="82"/>
    <n v="84"/>
    <m/>
    <s v=""/>
    <n v="65"/>
    <n v="72"/>
    <n v="130"/>
    <n v="86"/>
    <m/>
    <m/>
    <m/>
    <m/>
    <m/>
    <m/>
    <m/>
    <m/>
    <m/>
    <m/>
    <m/>
    <m/>
    <m/>
    <m/>
    <n v="86.5"/>
    <n v="6"/>
    <n v="96"/>
    <n v="108"/>
    <n v="358199.58286917466"/>
    <n v="15499.582869174657"/>
    <n v="40.158086003793684"/>
    <n v="379810.90840426728"/>
    <n v="342225.45392676163"/>
  </r>
  <r>
    <s v="ESS"/>
    <x v="0"/>
    <s v=""/>
    <x v="2"/>
    <s v=""/>
    <s v=""/>
    <x v="3"/>
    <x v="126"/>
    <x v="0"/>
    <n v="318600"/>
    <n v="600"/>
    <n v="900"/>
    <n v="319200"/>
    <n v="84"/>
    <n v="96"/>
    <n v="98"/>
    <n v="80"/>
    <n v="78"/>
    <n v="65"/>
    <n v="59"/>
    <n v="117"/>
    <m/>
    <m/>
    <m/>
    <m/>
    <m/>
    <m/>
    <m/>
    <m/>
    <m/>
    <m/>
    <m/>
    <m/>
    <m/>
    <m/>
    <n v="84.625"/>
    <n v="8"/>
    <n v="80.333333333333329"/>
    <n v="88"/>
    <n v="326569.01044720213"/>
    <n v="7369.0104472021339"/>
    <n v="62.59253298048133"/>
    <n v="317827.87821329309"/>
    <n v="334807.2721219908"/>
  </r>
  <r>
    <s v="ESS"/>
    <x v="0"/>
    <s v=""/>
    <x v="2"/>
    <s v=""/>
    <s v="P"/>
    <x v="2"/>
    <x v="127"/>
    <x v="3"/>
    <n v="237300"/>
    <n v="102200"/>
    <n v="6100"/>
    <n v="339500"/>
    <n v="61"/>
    <n v="65"/>
    <n v="66"/>
    <n v="114"/>
    <n v="87"/>
    <n v="113"/>
    <n v="57"/>
    <n v="97"/>
    <m/>
    <m/>
    <m/>
    <m/>
    <m/>
    <m/>
    <m/>
    <m/>
    <m/>
    <m/>
    <m/>
    <m/>
    <m/>
    <m/>
    <n v="82.5"/>
    <n v="8"/>
    <n v="89"/>
    <n v="77"/>
    <n v="333725.12842499116"/>
    <n v="-5774.871575008845"/>
    <n v="99.766180911257521"/>
    <n v="352116.36299978942"/>
    <n v="326399.99940991716"/>
  </r>
  <r>
    <s v="ESS"/>
    <x v="0"/>
    <s v=""/>
    <x v="2"/>
    <s v=""/>
    <s v=""/>
    <x v="3"/>
    <x v="128"/>
    <x v="3"/>
    <n v="360300"/>
    <n v="-10200"/>
    <n v="20800"/>
    <n v="350100"/>
    <n v="69"/>
    <n v="59"/>
    <n v="84"/>
    <n v="80"/>
    <n v="54"/>
    <n v="104"/>
    <n v="99"/>
    <n v="102"/>
    <m/>
    <m/>
    <m/>
    <m/>
    <m/>
    <m/>
    <m/>
    <m/>
    <m/>
    <m/>
    <m/>
    <m/>
    <m/>
    <m/>
    <n v="81.375"/>
    <n v="8"/>
    <n v="101.66666666666667"/>
    <n v="100.5"/>
    <n v="357018.54657085356"/>
    <n v="6918.546570853563"/>
    <n v="60.689366530283522"/>
    <n v="402230.30230313027"/>
    <n v="321949.09032705467"/>
  </r>
  <r>
    <s v="ESS"/>
    <x v="0"/>
    <s v=""/>
    <x v="2"/>
    <s v=""/>
    <s v="P"/>
    <x v="2"/>
    <x v="129"/>
    <x v="2"/>
    <n v="278100"/>
    <n v="28000"/>
    <n v="0"/>
    <n v="306100"/>
    <n v="80"/>
    <s v=""/>
    <n v="114"/>
    <n v="64"/>
    <n v="65"/>
    <s v=""/>
    <s v=""/>
    <s v=""/>
    <m/>
    <m/>
    <m/>
    <m/>
    <m/>
    <m/>
    <m/>
    <m/>
    <m/>
    <m/>
    <m/>
    <m/>
    <m/>
    <m/>
    <n v="80.75"/>
    <n v="4"/>
    <n v="81"/>
    <n v="64.5"/>
    <n v="299728.28514647734"/>
    <n v="-6371.7148535226588"/>
    <n v="99.800671507911417"/>
    <n v="320465.45396610053"/>
    <n v="319476.36305879772"/>
  </r>
  <r>
    <s v="ESS"/>
    <x v="0"/>
    <s v=""/>
    <x v="2"/>
    <s v=""/>
    <s v=""/>
    <x v="3"/>
    <x v="130"/>
    <x v="4"/>
    <n v="297700"/>
    <n v="0"/>
    <n v="0"/>
    <n v="297700"/>
    <m/>
    <m/>
    <n v="89"/>
    <n v="69"/>
    <s v=""/>
    <s v=""/>
    <s v=""/>
    <s v=""/>
    <m/>
    <m/>
    <m/>
    <m/>
    <m/>
    <m/>
    <m/>
    <m/>
    <m/>
    <m/>
    <m/>
    <m/>
    <m/>
    <m/>
    <n v="79"/>
    <n v="2"/>
    <n v="79"/>
    <n v="79"/>
    <n v="302542.35914047738"/>
    <n v="4842.3591404773761"/>
    <n v="64.521920640004026"/>
    <n v="312552.72670767829"/>
    <n v="312552.72670767829"/>
  </r>
  <r>
    <s v="ESS"/>
    <x v="0"/>
    <s v=""/>
    <x v="2"/>
    <s v=""/>
    <s v="P"/>
    <x v="2"/>
    <x v="131"/>
    <x v="0"/>
    <n v="309600"/>
    <n v="2800"/>
    <n v="0"/>
    <n v="312400"/>
    <n v="72"/>
    <n v="94"/>
    <n v="113"/>
    <n v="60"/>
    <n v="69"/>
    <n v="53"/>
    <s v=""/>
    <s v=""/>
    <m/>
    <m/>
    <m/>
    <m/>
    <m/>
    <m/>
    <m/>
    <m/>
    <m/>
    <m/>
    <m/>
    <m/>
    <m/>
    <m/>
    <n v="76.833333333333329"/>
    <n v="6"/>
    <n v="60.666666666666664"/>
    <n v="61"/>
    <n v="300802.08119169442"/>
    <n v="-11597.918808305578"/>
    <n v="111.50973465884201"/>
    <n v="240019.39350547444"/>
    <n v="303980.60551105416"/>
  </r>
  <r>
    <s v="ESS"/>
    <x v="0"/>
    <s v=""/>
    <x v="3"/>
    <s v=""/>
    <s v="P"/>
    <x v="4"/>
    <x v="132"/>
    <x v="0"/>
    <n v="413500"/>
    <n v="-66300"/>
    <n v="2800"/>
    <n v="347200"/>
    <n v="58"/>
    <n v="82"/>
    <n v="73"/>
    <n v="85"/>
    <n v="43"/>
    <n v="117"/>
    <n v="104"/>
    <n v="45"/>
    <m/>
    <m/>
    <m/>
    <m/>
    <m/>
    <m/>
    <m/>
    <m/>
    <m/>
    <m/>
    <m/>
    <m/>
    <m/>
    <m/>
    <n v="75.875"/>
    <n v="8"/>
    <n v="88.666666666666671"/>
    <n v="74.5"/>
    <n v="335612.01428993605"/>
    <n v="-11587.985710063949"/>
    <n v="110.52170254017267"/>
    <n v="350797.57512338576"/>
    <n v="300189.0903663935"/>
  </r>
  <r>
    <s v="ESS"/>
    <x v="0"/>
    <s v=""/>
    <x v="2"/>
    <s v=""/>
    <s v="P"/>
    <x v="2"/>
    <x v="133"/>
    <x v="1"/>
    <n v="266000"/>
    <n v="38000"/>
    <n v="1600"/>
    <n v="304000"/>
    <n v="68"/>
    <n v="81"/>
    <n v="84"/>
    <n v="57"/>
    <n v="78"/>
    <n v="83"/>
    <n v="86"/>
    <n v="62"/>
    <m/>
    <m/>
    <m/>
    <m/>
    <m/>
    <m/>
    <m/>
    <m/>
    <m/>
    <m/>
    <m/>
    <m/>
    <m/>
    <m/>
    <n v="74.875"/>
    <n v="8"/>
    <n v="77"/>
    <n v="74"/>
    <n v="302543.09142799111"/>
    <n v="-1456.9085720088915"/>
    <n v="79.230983790934545"/>
    <n v="304639.99944925605"/>
    <n v="296232.72673718241"/>
  </r>
  <r>
    <s v="ESS"/>
    <x v="0"/>
    <s v=""/>
    <x v="2"/>
    <s v=""/>
    <s v=""/>
    <x v="3"/>
    <x v="134"/>
    <x v="1"/>
    <n v="306500"/>
    <n v="19800"/>
    <n v="9000"/>
    <n v="326300"/>
    <n v="64"/>
    <n v="40"/>
    <n v="84"/>
    <n v="61"/>
    <n v="86"/>
    <n v="96"/>
    <n v="85"/>
    <n v="82"/>
    <m/>
    <m/>
    <m/>
    <m/>
    <m/>
    <m/>
    <m/>
    <m/>
    <m/>
    <m/>
    <m/>
    <m/>
    <m/>
    <m/>
    <n v="74.75"/>
    <n v="8"/>
    <n v="87.666666666666671"/>
    <n v="83.5"/>
    <n v="325581.05093759659"/>
    <n v="-718.94906240340788"/>
    <n v="76.899572404545921"/>
    <n v="346841.21149417461"/>
    <n v="295738.18128353101"/>
  </r>
  <r>
    <s v="ESS"/>
    <x v="0"/>
    <s v="Yes"/>
    <x v="2"/>
    <s v=""/>
    <s v=""/>
    <x v="3"/>
    <x v="135"/>
    <x v="0"/>
    <n v="77800"/>
    <n v="93900"/>
    <n v="37800"/>
    <n v="171700"/>
    <n v="74"/>
    <n v="63"/>
    <m/>
    <s v=""/>
    <s v=""/>
    <s v=""/>
    <n v="77"/>
    <n v="66"/>
    <m/>
    <m/>
    <m/>
    <m/>
    <m/>
    <m/>
    <m/>
    <m/>
    <m/>
    <m/>
    <m/>
    <m/>
    <m/>
    <m/>
    <n v="70"/>
    <n v="4"/>
    <n v="68.666666666666671"/>
    <n v="71.5"/>
    <n v="200015.28479713789"/>
    <n v="28315.284797137894"/>
    <n v="-14.659342378607001"/>
    <n v="271670.30253916339"/>
    <n v="276945.45404477819"/>
  </r>
  <r>
    <s v="ESS"/>
    <x v="0"/>
    <s v=""/>
    <x v="2"/>
    <s v=""/>
    <s v=""/>
    <x v="3"/>
    <x v="136"/>
    <x v="0"/>
    <n v="374400"/>
    <n v="-74800"/>
    <n v="0"/>
    <n v="299600"/>
    <n v="75"/>
    <n v="56"/>
    <n v="61"/>
    <n v="57"/>
    <n v="59"/>
    <n v="110"/>
    <s v=""/>
    <s v=""/>
    <m/>
    <m/>
    <m/>
    <m/>
    <m/>
    <m/>
    <m/>
    <m/>
    <m/>
    <m/>
    <m/>
    <m/>
    <m/>
    <m/>
    <n v="69.666666666666671"/>
    <n v="6"/>
    <n v="75.333333333333329"/>
    <n v="84.5"/>
    <n v="304524.79485876486"/>
    <n v="4924.7948587648571"/>
    <n v="54.942114288697375"/>
    <n v="298046.06006723747"/>
    <n v="275626.66616837453"/>
  </r>
  <r>
    <s v="ESS"/>
    <x v="0"/>
    <s v=""/>
    <x v="2"/>
    <s v=""/>
    <s v="P"/>
    <x v="2"/>
    <x v="137"/>
    <x v="0"/>
    <n v="282100"/>
    <n v="2600"/>
    <n v="-12500"/>
    <n v="284700"/>
    <n v="82"/>
    <n v="67"/>
    <n v="59"/>
    <n v="93"/>
    <n v="66"/>
    <n v="78"/>
    <n v="74"/>
    <n v="36"/>
    <m/>
    <m/>
    <m/>
    <m/>
    <m/>
    <m/>
    <m/>
    <m/>
    <m/>
    <m/>
    <m/>
    <m/>
    <m/>
    <m/>
    <n v="69.375"/>
    <n v="8"/>
    <n v="62.666666666666664"/>
    <n v="55"/>
    <n v="273519.01918068831"/>
    <n v="-11180.980819311691"/>
    <n v="102.80480620157593"/>
    <n v="247932.12076389667"/>
    <n v="274472.72677652125"/>
  </r>
  <r>
    <s v="ESS"/>
    <x v="0"/>
    <s v=""/>
    <x v="2"/>
    <s v=""/>
    <s v="P"/>
    <x v="2"/>
    <x v="138"/>
    <x v="1"/>
    <n v="239300"/>
    <n v="21600"/>
    <n v="0"/>
    <n v="260900"/>
    <n v="66"/>
    <n v="70"/>
    <n v="76"/>
    <n v="46"/>
    <n v="81"/>
    <s v=""/>
    <s v=""/>
    <s v=""/>
    <m/>
    <m/>
    <m/>
    <m/>
    <m/>
    <m/>
    <m/>
    <m/>
    <m/>
    <m/>
    <m/>
    <m/>
    <m/>
    <m/>
    <n v="67.8"/>
    <n v="5"/>
    <n v="67.666666666666671"/>
    <n v="63.5"/>
    <n v="260828.08675343878"/>
    <n v="-71.913246561220149"/>
    <n v="68.015012075838257"/>
    <n v="267713.9389099523"/>
    <n v="268241.45406051376"/>
  </r>
  <r>
    <s v="ESS"/>
    <x v="0"/>
    <s v=""/>
    <x v="2"/>
    <s v=""/>
    <s v=""/>
    <x v="3"/>
    <x v="139"/>
    <x v="2"/>
    <n v="277000"/>
    <n v="9500"/>
    <n v="11300"/>
    <n v="286500"/>
    <n v="37"/>
    <n v="58"/>
    <m/>
    <s v=""/>
    <s v=""/>
    <n v="76"/>
    <n v="90"/>
    <n v="72"/>
    <m/>
    <m/>
    <m/>
    <m/>
    <m/>
    <m/>
    <m/>
    <m/>
    <m/>
    <m/>
    <m/>
    <m/>
    <m/>
    <m/>
    <n v="66.599999999999994"/>
    <n v="5"/>
    <n v="79.333333333333329"/>
    <n v="81"/>
    <n v="291332.88312030851"/>
    <n v="4832.8831203085138"/>
    <n v="52.150252816127477"/>
    <n v="313871.51458408195"/>
    <n v="263493.81770546042"/>
  </r>
  <r>
    <s v="ESS"/>
    <x v="0"/>
    <s v=""/>
    <x v="2"/>
    <s v=""/>
    <s v=""/>
    <x v="3"/>
    <x v="140"/>
    <x v="1"/>
    <n v="188900"/>
    <n v="0"/>
    <n v="0"/>
    <n v="188900"/>
    <m/>
    <n v="50"/>
    <m/>
    <s v=""/>
    <s v=""/>
    <s v=""/>
    <s v=""/>
    <n v="81"/>
    <m/>
    <m/>
    <m/>
    <m/>
    <m/>
    <m/>
    <m/>
    <m/>
    <m/>
    <m/>
    <m/>
    <m/>
    <m/>
    <m/>
    <n v="65.5"/>
    <n v="2"/>
    <n v="65.5"/>
    <n v="65.5"/>
    <n v="207396.67118609199"/>
    <n v="18496.67118609199"/>
    <n v="10.197147493774807"/>
    <n v="259141.81771332817"/>
    <n v="259141.81771332817"/>
  </r>
  <r>
    <s v="ESS"/>
    <x v="0"/>
    <s v=""/>
    <x v="2"/>
    <s v=""/>
    <s v=""/>
    <x v="3"/>
    <x v="141"/>
    <x v="0"/>
    <n v="274800"/>
    <n v="-8200"/>
    <n v="0"/>
    <n v="266600"/>
    <m/>
    <m/>
    <n v="53"/>
    <n v="43"/>
    <s v=""/>
    <n v="84"/>
    <n v="70"/>
    <s v=""/>
    <m/>
    <m/>
    <m/>
    <m/>
    <m/>
    <m/>
    <m/>
    <m/>
    <m/>
    <m/>
    <m/>
    <m/>
    <m/>
    <m/>
    <n v="62.5"/>
    <n v="4"/>
    <n v="65.666666666666671"/>
    <n v="77"/>
    <n v="272360.89980554156"/>
    <n v="5760.8998055415577"/>
    <n v="45.275593021918276"/>
    <n v="259801.21165153006"/>
    <n v="247272.72682569484"/>
  </r>
  <r>
    <s v="ESS"/>
    <x v="0"/>
    <s v="Yes"/>
    <x v="2"/>
    <s v=""/>
    <s v=""/>
    <x v="3"/>
    <x v="142"/>
    <x v="0"/>
    <n v="89500"/>
    <n v="73900"/>
    <n v="29000"/>
    <n v="163400"/>
    <m/>
    <m/>
    <n v="68"/>
    <n v="73"/>
    <n v="50"/>
    <s v=""/>
    <s v=""/>
    <n v="59"/>
    <m/>
    <m/>
    <m/>
    <m/>
    <m/>
    <m/>
    <m/>
    <m/>
    <m/>
    <m/>
    <m/>
    <m/>
    <m/>
    <m/>
    <n v="62.5"/>
    <n v="4"/>
    <n v="60.666666666666664"/>
    <n v="54.5"/>
    <n v="179910.13541178004"/>
    <n v="16510.135411780037"/>
    <n v="13.136653787627324"/>
    <n v="240019.39350547444"/>
    <n v="247272.72682569484"/>
  </r>
  <r>
    <s v="ESS"/>
    <x v="0"/>
    <s v="Yes"/>
    <x v="2"/>
    <s v=""/>
    <s v=""/>
    <x v="3"/>
    <x v="143"/>
    <x v="0"/>
    <n v="121500"/>
    <n v="75700"/>
    <n v="22600"/>
    <n v="197200"/>
    <m/>
    <m/>
    <n v="57"/>
    <n v="59"/>
    <n v="42"/>
    <s v=""/>
    <n v="87"/>
    <n v="65"/>
    <m/>
    <m/>
    <m/>
    <m/>
    <m/>
    <m/>
    <m/>
    <m/>
    <m/>
    <m/>
    <m/>
    <m/>
    <m/>
    <m/>
    <n v="62"/>
    <n v="5"/>
    <n v="64.666666666666671"/>
    <n v="76"/>
    <n v="219474.74622811034"/>
    <n v="22274.746228110336"/>
    <n v="-4.5988486724595319"/>
    <n v="255844.84802231894"/>
    <n v="245294.54501108927"/>
  </r>
  <r>
    <s v="ESS"/>
    <x v="0"/>
    <s v=""/>
    <x v="2"/>
    <s v=""/>
    <s v="P"/>
    <x v="2"/>
    <x v="144"/>
    <x v="0"/>
    <n v="268400"/>
    <n v="-3800"/>
    <n v="-4100"/>
    <n v="264600"/>
    <m/>
    <n v="62"/>
    <m/>
    <s v=""/>
    <n v="40"/>
    <n v="84"/>
    <n v="84"/>
    <n v="22"/>
    <m/>
    <m/>
    <m/>
    <m/>
    <m/>
    <m/>
    <m/>
    <m/>
    <m/>
    <m/>
    <m/>
    <m/>
    <m/>
    <m/>
    <n v="58.4"/>
    <n v="5"/>
    <n v="63.333333333333336"/>
    <n v="53"/>
    <n v="253435.45925187544"/>
    <n v="-11164.540748124564"/>
    <n v="91.780652339083161"/>
    <n v="250569.69651670411"/>
    <n v="231051.63594592924"/>
  </r>
  <r>
    <s v="ESS"/>
    <x v="0"/>
    <s v="Yes"/>
    <x v="2"/>
    <s v=""/>
    <s v=""/>
    <x v="3"/>
    <x v="145"/>
    <x v="2"/>
    <n v="94500"/>
    <n v="140600"/>
    <n v="5200"/>
    <n v="235100"/>
    <n v="17"/>
    <n v="76"/>
    <n v="56"/>
    <n v="33"/>
    <n v="96"/>
    <n v="69"/>
    <n v="64"/>
    <n v="54"/>
    <m/>
    <m/>
    <m/>
    <m/>
    <m/>
    <m/>
    <m/>
    <m/>
    <m/>
    <m/>
    <m/>
    <m/>
    <m/>
    <m/>
    <n v="58.125"/>
    <n v="8"/>
    <n v="62.333333333333336"/>
    <n v="59"/>
    <n v="235232.01953002776"/>
    <n v="132.01953002775554"/>
    <n v="57.730277267265507"/>
    <n v="246613.33288749299"/>
    <n v="229963.6359478962"/>
  </r>
  <r>
    <s v="ESS"/>
    <x v="0"/>
    <s v=""/>
    <x v="2"/>
    <s v=""/>
    <s v="P"/>
    <x v="2"/>
    <x v="146"/>
    <x v="1"/>
    <n v="281500"/>
    <n v="-55100"/>
    <n v="-18900"/>
    <n v="226400"/>
    <n v="68"/>
    <n v="60"/>
    <n v="57"/>
    <n v="64"/>
    <n v="62"/>
    <n v="34"/>
    <n v="75"/>
    <n v="22"/>
    <m/>
    <m/>
    <m/>
    <m/>
    <m/>
    <m/>
    <m/>
    <m/>
    <m/>
    <m/>
    <m/>
    <m/>
    <m/>
    <m/>
    <n v="55.25"/>
    <n v="8"/>
    <n v="43.666666666666664"/>
    <n v="48.5"/>
    <n v="220721.75286555983"/>
    <n v="-5678.2471344401711"/>
    <n v="72.227285296932848"/>
    <n v="172761.21180888545"/>
    <n v="218589.09051391424"/>
  </r>
  <r>
    <s v="ESS"/>
    <x v="0"/>
    <s v=""/>
    <x v="2"/>
    <s v=""/>
    <s v="P"/>
    <x v="2"/>
    <x v="147"/>
    <x v="1"/>
    <n v="240800"/>
    <n v="-6600"/>
    <n v="-6600"/>
    <n v="234200"/>
    <m/>
    <m/>
    <m/>
    <m/>
    <m/>
    <n v="66"/>
    <n v="39"/>
    <n v="57"/>
    <m/>
    <m/>
    <m/>
    <m/>
    <m/>
    <m/>
    <m/>
    <m/>
    <m/>
    <m/>
    <m/>
    <m/>
    <m/>
    <m/>
    <n v="54"/>
    <n v="3"/>
    <n v="54"/>
    <n v="48"/>
    <n v="225819.21464587175"/>
    <n v="-8380.7853541282529"/>
    <n v="79.057553959989733"/>
    <n v="213643.63597740032"/>
    <n v="213643.63597740032"/>
  </r>
  <r>
    <s v="ESS"/>
    <x v="0"/>
    <s v=""/>
    <x v="2"/>
    <s v=""/>
    <s v="P"/>
    <x v="2"/>
    <x v="148"/>
    <x v="5"/>
    <n v="273300"/>
    <n v="-20200"/>
    <n v="600"/>
    <n v="253100"/>
    <m/>
    <m/>
    <m/>
    <n v="47"/>
    <n v="28"/>
    <n v="87"/>
    <n v="58"/>
    <n v="46"/>
    <m/>
    <m/>
    <m/>
    <m/>
    <m/>
    <m/>
    <m/>
    <m/>
    <m/>
    <m/>
    <m/>
    <m/>
    <m/>
    <m/>
    <n v="53.2"/>
    <n v="5"/>
    <n v="63.666666666666664"/>
    <n v="52"/>
    <n v="242402.33694887359"/>
    <n v="-10697.663051126408"/>
    <n v="85.184743412781401"/>
    <m/>
    <n v="210478.54507403146"/>
  </r>
  <r>
    <s v="ESS"/>
    <x v="0"/>
    <s v=""/>
    <x v="2"/>
    <s v=""/>
    <s v="P"/>
    <x v="2"/>
    <x v="149"/>
    <x v="0"/>
    <n v="257000"/>
    <n v="-27500"/>
    <n v="0"/>
    <n v="229500"/>
    <n v="60"/>
    <n v="52"/>
    <n v="49"/>
    <n v="60"/>
    <n v="47"/>
    <n v="81"/>
    <n v="23"/>
    <s v=""/>
    <m/>
    <m/>
    <m/>
    <m/>
    <m/>
    <m/>
    <m/>
    <m/>
    <m/>
    <m/>
    <m/>
    <m/>
    <m/>
    <m/>
    <n v="53.142857142857146"/>
    <n v="7"/>
    <n v="50.333333333333336"/>
    <n v="52"/>
    <n v="224683.22486710374"/>
    <n v="-4816.7751328962622"/>
    <n v="67.544443355327275"/>
    <n v="199136.96933695959"/>
    <n v="210252.46715236225"/>
  </r>
  <r>
    <s v="ESS"/>
    <x v="1"/>
    <s v=""/>
    <x v="2"/>
    <s v=""/>
    <s v=""/>
    <x v="3"/>
    <x v="150"/>
    <x v="2"/>
    <n v="205100"/>
    <n v="0"/>
    <n v="0"/>
    <n v="205100"/>
    <m/>
    <m/>
    <m/>
    <m/>
    <m/>
    <m/>
    <m/>
    <n v="44"/>
    <m/>
    <m/>
    <m/>
    <m/>
    <m/>
    <m/>
    <m/>
    <m/>
    <m/>
    <m/>
    <m/>
    <m/>
    <m/>
    <m/>
    <n v="44"/>
    <n v="1"/>
    <n v="44"/>
    <n v="44"/>
    <n v="205100"/>
    <n v="0"/>
    <s v="N/A"/>
    <n v="174079.99968528916"/>
    <n v="174079.99968528916"/>
  </r>
  <r>
    <s v="ESS"/>
    <x v="1"/>
    <s v=""/>
    <x v="2"/>
    <s v=""/>
    <s v=""/>
    <x v="3"/>
    <x v="151"/>
    <x v="2"/>
    <n v="202100"/>
    <n v="0"/>
    <n v="0"/>
    <n v="202100"/>
    <n v="42"/>
    <s v=""/>
    <m/>
    <s v=""/>
    <s v=""/>
    <s v=""/>
    <s v=""/>
    <s v=""/>
    <m/>
    <m/>
    <m/>
    <m/>
    <m/>
    <m/>
    <m/>
    <m/>
    <m/>
    <m/>
    <m/>
    <m/>
    <m/>
    <m/>
    <n v="42"/>
    <n v="1"/>
    <n v="42"/>
    <n v="42"/>
    <n v="202100"/>
    <n v="0"/>
    <s v="N/A"/>
    <n v="166167.27242686693"/>
    <n v="166167.27242686693"/>
  </r>
  <r>
    <s v="ESS"/>
    <x v="0"/>
    <s v=""/>
    <x v="2"/>
    <s v=""/>
    <s v="P"/>
    <x v="2"/>
    <x v="152"/>
    <x v="2"/>
    <n v="264300"/>
    <n v="-43700"/>
    <n v="0"/>
    <n v="220600"/>
    <n v="25"/>
    <n v="33"/>
    <n v="53"/>
    <n v="45"/>
    <s v=""/>
    <s v=""/>
    <s v=""/>
    <s v=""/>
    <m/>
    <m/>
    <m/>
    <m/>
    <m/>
    <m/>
    <m/>
    <m/>
    <m/>
    <m/>
    <m/>
    <m/>
    <m/>
    <m/>
    <n v="39"/>
    <n v="4"/>
    <n v="43.666666666666664"/>
    <n v="49"/>
    <n v="211271.21604322953"/>
    <n v="-9328.783956770465"/>
    <n v="66.891957316711085"/>
    <n v="172761.21180888545"/>
    <n v="154298.18153923357"/>
  </r>
  <r>
    <s v="FRE"/>
    <x v="0"/>
    <s v=""/>
    <x v="2"/>
    <s v=""/>
    <s v=""/>
    <x v="3"/>
    <x v="153"/>
    <x v="3"/>
    <n v="419800"/>
    <n v="3400"/>
    <n v="5200"/>
    <n v="423200"/>
    <n v="97"/>
    <n v="123"/>
    <n v="89"/>
    <n v="113"/>
    <n v="104"/>
    <n v="88"/>
    <n v="110"/>
    <n v="130"/>
    <m/>
    <m/>
    <m/>
    <m/>
    <m/>
    <m/>
    <m/>
    <m/>
    <m/>
    <m/>
    <m/>
    <m/>
    <m/>
    <m/>
    <n v="106.75"/>
    <n v="8"/>
    <n v="109.33333333333333"/>
    <n v="120"/>
    <n v="433374.50118970685"/>
    <n v="10174.501189706847"/>
    <n v="76.329448487906305"/>
    <n v="432562.42346041545"/>
    <n v="422341.81741828675"/>
  </r>
  <r>
    <s v="FRE"/>
    <x v="0"/>
    <s v="Yes"/>
    <x v="2"/>
    <s v="B10%"/>
    <s v=""/>
    <x v="9"/>
    <x v="154"/>
    <x v="0"/>
    <n v="105800"/>
    <n v="260600"/>
    <n v="36200"/>
    <n v="366400"/>
    <n v="128"/>
    <n v="127"/>
    <n v="46"/>
    <n v="78"/>
    <n v="115"/>
    <n v="108"/>
    <n v="95"/>
    <n v="146"/>
    <m/>
    <m/>
    <m/>
    <m/>
    <m/>
    <m/>
    <m/>
    <m/>
    <m/>
    <m/>
    <m/>
    <m/>
    <m/>
    <m/>
    <n v="105.375"/>
    <n v="8"/>
    <n v="116.33333333333333"/>
    <n v="120.5"/>
    <n v="390649.07815309218"/>
    <n v="24249.078153092181"/>
    <n v="32.873133095389605"/>
    <n v="460256.96886489331"/>
    <n v="416901.81742812146"/>
  </r>
  <r>
    <s v="FRE"/>
    <x v="0"/>
    <s v=""/>
    <x v="2"/>
    <s v=""/>
    <s v=""/>
    <x v="3"/>
    <x v="155"/>
    <x v="6"/>
    <n v="404900"/>
    <n v="27200"/>
    <n v="9800"/>
    <n v="432100"/>
    <n v="92"/>
    <n v="76"/>
    <n v="126"/>
    <n v="94"/>
    <n v="87"/>
    <n v="119"/>
    <n v="136"/>
    <n v="89"/>
    <m/>
    <m/>
    <m/>
    <m/>
    <m/>
    <m/>
    <m/>
    <m/>
    <m/>
    <m/>
    <m/>
    <m/>
    <m/>
    <m/>
    <n v="102.375"/>
    <n v="8"/>
    <n v="114.66666666666667"/>
    <n v="112.5"/>
    <n v="433569.31096461508"/>
    <n v="1469.3109646150842"/>
    <n v="97.981934526522451"/>
    <n v="453663.02948287479"/>
    <n v="405032.72654048813"/>
  </r>
  <r>
    <s v="FRE"/>
    <x v="0"/>
    <s v=""/>
    <x v="1"/>
    <s v=""/>
    <s v=""/>
    <x v="1"/>
    <x v="156"/>
    <x v="1"/>
    <n v="385200"/>
    <n v="-22700"/>
    <n v="6000"/>
    <n v="362500"/>
    <n v="117"/>
    <n v="89"/>
    <n v="68"/>
    <n v="88"/>
    <n v="91"/>
    <n v="82"/>
    <n v="85"/>
    <n v="117"/>
    <m/>
    <m/>
    <m/>
    <m/>
    <m/>
    <m/>
    <m/>
    <m/>
    <m/>
    <m/>
    <m/>
    <m/>
    <m/>
    <m/>
    <n v="92.125"/>
    <n v="8"/>
    <n v="94.666666666666671"/>
    <n v="101"/>
    <n v="370248.46838478016"/>
    <n v="7748.4683847801643"/>
    <n v="68.957998763861141"/>
    <n v="374535.75689865247"/>
    <n v="364479.9993410742"/>
  </r>
  <r>
    <s v="FRE"/>
    <x v="0"/>
    <s v=""/>
    <x v="1"/>
    <s v=""/>
    <s v="P"/>
    <x v="1"/>
    <x v="157"/>
    <x v="1"/>
    <n v="392700"/>
    <n v="-33400"/>
    <n v="-10900"/>
    <n v="359300"/>
    <n v="115"/>
    <n v="55"/>
    <n v="87"/>
    <n v="135"/>
    <n v="79"/>
    <n v="87"/>
    <n v="59"/>
    <n v="101"/>
    <m/>
    <m/>
    <m/>
    <m/>
    <m/>
    <m/>
    <m/>
    <m/>
    <m/>
    <m/>
    <m/>
    <m/>
    <m/>
    <m/>
    <n v="89.75"/>
    <n v="8"/>
    <n v="82.333333333333329"/>
    <n v="80"/>
    <n v="353006.74238537648"/>
    <n v="-6293.2576146235224"/>
    <n v="108.56609367132495"/>
    <n v="325740.60547171533"/>
    <n v="355083.63572169776"/>
  </r>
  <r>
    <s v="FRE"/>
    <x v="1"/>
    <s v=""/>
    <x v="2"/>
    <s v=""/>
    <s v=""/>
    <x v="3"/>
    <x v="158"/>
    <x v="9"/>
    <n v="283000"/>
    <n v="0"/>
    <n v="0"/>
    <n v="283000"/>
    <m/>
    <m/>
    <m/>
    <m/>
    <m/>
    <m/>
    <n v="87"/>
    <s v=""/>
    <m/>
    <m/>
    <m/>
    <m/>
    <m/>
    <m/>
    <m/>
    <m/>
    <m/>
    <m/>
    <m/>
    <m/>
    <m/>
    <m/>
    <n v="87"/>
    <n v="1"/>
    <n v="87"/>
    <n v="87"/>
    <n v="283000"/>
    <n v="0"/>
    <s v="N/A"/>
    <n v="344203.63574136718"/>
    <n v="344203.63574136718"/>
  </r>
  <r>
    <s v="FRE"/>
    <x v="0"/>
    <s v=""/>
    <x v="2"/>
    <s v=""/>
    <s v="P"/>
    <x v="2"/>
    <x v="159"/>
    <x v="0"/>
    <n v="345900"/>
    <n v="-2100"/>
    <n v="-13000"/>
    <n v="343800"/>
    <n v="83"/>
    <n v="61"/>
    <n v="66"/>
    <n v="102"/>
    <n v="96"/>
    <n v="92"/>
    <n v="89"/>
    <n v="50"/>
    <m/>
    <m/>
    <m/>
    <m/>
    <m/>
    <m/>
    <m/>
    <m/>
    <m/>
    <m/>
    <m/>
    <m/>
    <m/>
    <m/>
    <n v="79.875"/>
    <n v="8"/>
    <n v="77"/>
    <n v="69.5"/>
    <n v="331055.24570410117"/>
    <n v="-12744.754295898834"/>
    <n v="117.98030337935299"/>
    <n v="304639.99944925605"/>
    <n v="316014.54488323798"/>
  </r>
  <r>
    <s v="FRE"/>
    <x v="0"/>
    <s v=""/>
    <x v="2"/>
    <s v=""/>
    <s v=""/>
    <x v="3"/>
    <x v="160"/>
    <x v="0"/>
    <n v="277700"/>
    <n v="9600"/>
    <n v="9600"/>
    <n v="287300"/>
    <m/>
    <m/>
    <m/>
    <m/>
    <m/>
    <n v="66"/>
    <n v="98"/>
    <n v="71"/>
    <m/>
    <m/>
    <m/>
    <m/>
    <m/>
    <m/>
    <m/>
    <m/>
    <m/>
    <m/>
    <m/>
    <m/>
    <m/>
    <m/>
    <n v="78.333333333333329"/>
    <n v="3"/>
    <n v="78.333333333333329"/>
    <n v="84.5"/>
    <n v="298198.46059385967"/>
    <n v="10898.460593859665"/>
    <n v="45.748229089261521"/>
    <n v="309915.15095487086"/>
    <n v="309915.15095487086"/>
  </r>
  <r>
    <s v="FRE"/>
    <x v="0"/>
    <s v=""/>
    <x v="2"/>
    <s v=""/>
    <s v=""/>
    <x v="3"/>
    <x v="161"/>
    <x v="0"/>
    <n v="255100"/>
    <n v="45300"/>
    <n v="7700"/>
    <n v="300400"/>
    <n v="81"/>
    <n v="63"/>
    <n v="96"/>
    <n v="89"/>
    <n v="51"/>
    <n v="63"/>
    <n v="102"/>
    <n v="76"/>
    <m/>
    <m/>
    <m/>
    <m/>
    <m/>
    <m/>
    <m/>
    <m/>
    <m/>
    <m/>
    <m/>
    <m/>
    <m/>
    <m/>
    <n v="77.625"/>
    <n v="8"/>
    <n v="80.333333333333329"/>
    <n v="89"/>
    <n v="310796.70329233981"/>
    <n v="10396.703292339807"/>
    <n v="46.540090561831384"/>
    <n v="317827.87821329309"/>
    <n v="307112.726717513"/>
  </r>
  <r>
    <s v="FRE"/>
    <x v="0"/>
    <s v=""/>
    <x v="2"/>
    <s v=""/>
    <s v=""/>
    <x v="3"/>
    <x v="162"/>
    <x v="0"/>
    <n v="358500"/>
    <n v="-36000"/>
    <n v="-900"/>
    <n v="322500"/>
    <n v="54"/>
    <n v="113"/>
    <n v="69"/>
    <n v="45"/>
    <n v="89"/>
    <n v="75"/>
    <n v="98"/>
    <n v="67"/>
    <m/>
    <m/>
    <m/>
    <m/>
    <m/>
    <m/>
    <m/>
    <m/>
    <m/>
    <m/>
    <m/>
    <m/>
    <m/>
    <m/>
    <n v="76.25"/>
    <n v="8"/>
    <n v="80"/>
    <n v="82.5"/>
    <n v="322563.82022211037"/>
    <n v="63.820222110371105"/>
    <n v="76.059185107159195"/>
    <n v="316509.09033688938"/>
    <n v="301672.7267273477"/>
  </r>
  <r>
    <s v="FRE"/>
    <x v="0"/>
    <s v=""/>
    <x v="2"/>
    <s v=""/>
    <s v=""/>
    <x v="3"/>
    <x v="163"/>
    <x v="0"/>
    <n v="242400"/>
    <n v="31300"/>
    <n v="10600"/>
    <n v="273700"/>
    <n v="67"/>
    <n v="65"/>
    <n v="68"/>
    <n v="54"/>
    <n v="78"/>
    <n v="57"/>
    <n v="72"/>
    <n v="98"/>
    <m/>
    <m/>
    <m/>
    <m/>
    <m/>
    <m/>
    <m/>
    <m/>
    <m/>
    <m/>
    <m/>
    <m/>
    <m/>
    <m/>
    <n v="69.875"/>
    <n v="8"/>
    <n v="75.666666666666671"/>
    <n v="85"/>
    <n v="285503.93575452321"/>
    <n v="11803.935754523205"/>
    <n v="34.582632445982874"/>
    <n v="299364.84794364125"/>
    <n v="276450.90859112685"/>
  </r>
  <r>
    <s v="FRE"/>
    <x v="0"/>
    <s v=""/>
    <x v="2"/>
    <s v=""/>
    <s v="P"/>
    <x v="2"/>
    <x v="164"/>
    <x v="2"/>
    <n v="238400"/>
    <n v="24800"/>
    <n v="-7400"/>
    <n v="263200"/>
    <n v="82"/>
    <n v="99"/>
    <n v="63"/>
    <n v="29"/>
    <n v="94"/>
    <n v="62"/>
    <n v="70"/>
    <n v="50"/>
    <m/>
    <m/>
    <m/>
    <m/>
    <m/>
    <m/>
    <m/>
    <m/>
    <m/>
    <m/>
    <m/>
    <m/>
    <m/>
    <m/>
    <n v="68.625"/>
    <n v="8"/>
    <n v="60.666666666666664"/>
    <n v="60"/>
    <n v="260487.78741718372"/>
    <n v="-2712.2125828162825"/>
    <n v="76.734193861098618"/>
    <n v="240019.39350547444"/>
    <n v="271505.4540546129"/>
  </r>
  <r>
    <s v="FRE"/>
    <x v="0"/>
    <s v="Yes"/>
    <x v="2"/>
    <s v=""/>
    <s v=""/>
    <x v="3"/>
    <x v="165"/>
    <x v="1"/>
    <n v="77800"/>
    <n v="151900"/>
    <n v="11600"/>
    <n v="229700"/>
    <n v="67"/>
    <n v="78"/>
    <n v="51"/>
    <n v="83"/>
    <n v="62"/>
    <n v="61"/>
    <s v=""/>
    <n v="73"/>
    <m/>
    <m/>
    <m/>
    <m/>
    <m/>
    <m/>
    <m/>
    <m/>
    <m/>
    <m/>
    <m/>
    <m/>
    <m/>
    <m/>
    <n v="67.857142857142861"/>
    <n v="7"/>
    <n v="65.333333333333329"/>
    <n v="67"/>
    <n v="239788.42885201599"/>
    <n v="10088.42885201599"/>
    <n v="37.69393742361077"/>
    <n v="258482.42377512631"/>
    <n v="268467.53198218299"/>
  </r>
  <r>
    <s v="FRE"/>
    <x v="0"/>
    <s v=""/>
    <x v="2"/>
    <s v=""/>
    <s v="P"/>
    <x v="2"/>
    <x v="166"/>
    <x v="1"/>
    <n v="331300"/>
    <n v="-60400"/>
    <n v="3900"/>
    <n v="270900"/>
    <n v="73"/>
    <n v="78"/>
    <n v="75"/>
    <n v="64"/>
    <n v="25"/>
    <n v="82"/>
    <n v="70"/>
    <n v="59"/>
    <m/>
    <m/>
    <m/>
    <m/>
    <m/>
    <m/>
    <m/>
    <m/>
    <m/>
    <m/>
    <m/>
    <m/>
    <m/>
    <m/>
    <n v="65.75"/>
    <n v="8"/>
    <n v="70.333333333333329"/>
    <n v="64.5"/>
    <n v="268311.36368189013"/>
    <n v="-2588.6363181098714"/>
    <n v="73.489715490013751"/>
    <n v="278264.24192118191"/>
    <n v="260130.90862063097"/>
  </r>
  <r>
    <s v="FRE"/>
    <x v="0"/>
    <s v=""/>
    <x v="2"/>
    <s v=""/>
    <s v="P"/>
    <x v="2"/>
    <x v="167"/>
    <x v="2"/>
    <n v="220800"/>
    <n v="38300"/>
    <n v="-100"/>
    <n v="259100"/>
    <n v="71"/>
    <n v="66"/>
    <n v="75"/>
    <n v="56"/>
    <n v="61"/>
    <n v="72"/>
    <n v="73"/>
    <n v="49"/>
    <m/>
    <m/>
    <m/>
    <m/>
    <m/>
    <m/>
    <m/>
    <m/>
    <m/>
    <m/>
    <m/>
    <m/>
    <m/>
    <m/>
    <n v="65.375"/>
    <n v="8"/>
    <n v="64.666666666666671"/>
    <n v="61"/>
    <n v="256994.71062846811"/>
    <n v="-2105.2893715318933"/>
    <n v="71.669565461286709"/>
    <n v="255844.84802231894"/>
    <n v="258647.2722596768"/>
  </r>
  <r>
    <s v="FRE"/>
    <x v="0"/>
    <s v=""/>
    <x v="2"/>
    <s v=""/>
    <s v="P"/>
    <x v="2"/>
    <x v="168"/>
    <x v="1"/>
    <n v="244400"/>
    <n v="3500"/>
    <n v="-8200"/>
    <n v="247900"/>
    <n v="81"/>
    <n v="48"/>
    <n v="63"/>
    <n v="105"/>
    <n v="52"/>
    <n v="52"/>
    <n v="47"/>
    <n v="70"/>
    <m/>
    <m/>
    <m/>
    <m/>
    <m/>
    <m/>
    <m/>
    <m/>
    <m/>
    <m/>
    <m/>
    <m/>
    <m/>
    <m/>
    <n v="64.75"/>
    <n v="8"/>
    <n v="56.333333333333336"/>
    <n v="58.5"/>
    <n v="246713.36507924792"/>
    <n v="-1186.6349207520834"/>
    <n v="68.297897637410145"/>
    <n v="222875.15111222627"/>
    <n v="256174.54499141985"/>
  </r>
  <r>
    <s v="FRE"/>
    <x v="0"/>
    <s v=""/>
    <x v="2"/>
    <s v=""/>
    <s v="P"/>
    <x v="2"/>
    <x v="169"/>
    <x v="5"/>
    <n v="276800"/>
    <n v="-38100"/>
    <n v="-33300"/>
    <n v="238700"/>
    <n v="121"/>
    <n v="57"/>
    <n v="61"/>
    <n v="88"/>
    <n v="67"/>
    <n v="64"/>
    <n v="30"/>
    <n v="17"/>
    <m/>
    <m/>
    <m/>
    <m/>
    <m/>
    <m/>
    <m/>
    <m/>
    <m/>
    <m/>
    <m/>
    <m/>
    <m/>
    <m/>
    <n v="63.125"/>
    <n v="8"/>
    <n v="37"/>
    <n v="23.5"/>
    <n v="215857.56508584417"/>
    <n v="-22842.434914155834"/>
    <n v="131.42117049636872"/>
    <n v="146385.45428081133"/>
    <n v="249745.45409395179"/>
  </r>
  <r>
    <s v="FRE"/>
    <x v="0"/>
    <s v=""/>
    <x v="2"/>
    <s v=""/>
    <s v="P"/>
    <x v="2"/>
    <x v="170"/>
    <x v="1"/>
    <n v="246600"/>
    <n v="0"/>
    <n v="0"/>
    <n v="246600"/>
    <m/>
    <m/>
    <m/>
    <n v="90"/>
    <n v="30"/>
    <s v=""/>
    <s v=""/>
    <s v=""/>
    <m/>
    <m/>
    <m/>
    <m/>
    <m/>
    <m/>
    <m/>
    <m/>
    <m/>
    <m/>
    <m/>
    <m/>
    <m/>
    <m/>
    <n v="60"/>
    <n v="2"/>
    <n v="60"/>
    <n v="60"/>
    <n v="245153.05757504608"/>
    <n v="-1446.9424249539152"/>
    <n v="64.32618619356731"/>
    <m/>
    <n v="237381.81775266703"/>
  </r>
  <r>
    <s v="FRE"/>
    <x v="0"/>
    <s v="Yes"/>
    <x v="2"/>
    <s v=""/>
    <s v=""/>
    <x v="3"/>
    <x v="171"/>
    <x v="0"/>
    <n v="145500"/>
    <n v="74800"/>
    <n v="5800"/>
    <n v="220300"/>
    <n v="50"/>
    <n v="63"/>
    <n v="98"/>
    <n v="47"/>
    <n v="42"/>
    <n v="54"/>
    <n v="63"/>
    <n v="60"/>
    <m/>
    <m/>
    <m/>
    <m/>
    <m/>
    <m/>
    <m/>
    <m/>
    <m/>
    <m/>
    <m/>
    <m/>
    <m/>
    <m/>
    <n v="59.625"/>
    <n v="8"/>
    <n v="59"/>
    <n v="61.5"/>
    <n v="226306.01883134886"/>
    <n v="6006.0188313488616"/>
    <n v="41.667716214285818"/>
    <n v="233425.45412345591"/>
    <n v="235898.18139171286"/>
  </r>
  <r>
    <s v="FRE"/>
    <x v="0"/>
    <s v=""/>
    <x v="2"/>
    <s v=""/>
    <s v="P"/>
    <x v="2"/>
    <x v="172"/>
    <x v="8"/>
    <n v="340800"/>
    <n v="-60600"/>
    <n v="-10800"/>
    <n v="280200"/>
    <n v="25"/>
    <n v="54"/>
    <n v="53"/>
    <n v="59"/>
    <n v="97"/>
    <n v="53"/>
    <n v="84"/>
    <n v="51"/>
    <m/>
    <m/>
    <m/>
    <m/>
    <m/>
    <m/>
    <m/>
    <m/>
    <m/>
    <m/>
    <m/>
    <m/>
    <m/>
    <m/>
    <n v="59.5"/>
    <n v="8"/>
    <n v="62.666666666666664"/>
    <n v="67.5"/>
    <n v="275202.74832414702"/>
    <n v="-4997.2516758529819"/>
    <n v="74.441189665196944"/>
    <n v="247932.12076389667"/>
    <n v="235403.63593806149"/>
  </r>
  <r>
    <s v="FRE"/>
    <x v="0"/>
    <s v="Yes"/>
    <x v="2"/>
    <s v=""/>
    <s v=""/>
    <x v="3"/>
    <x v="173"/>
    <x v="2"/>
    <n v="89500"/>
    <n v="67200"/>
    <n v="23200"/>
    <n v="156700"/>
    <m/>
    <s v=""/>
    <m/>
    <m/>
    <n v="66"/>
    <n v="60"/>
    <n v="63"/>
    <n v="42"/>
    <m/>
    <m/>
    <m/>
    <m/>
    <m/>
    <m/>
    <m/>
    <m/>
    <m/>
    <m/>
    <m/>
    <m/>
    <m/>
    <m/>
    <n v="57.75"/>
    <n v="4"/>
    <n v="55"/>
    <n v="52.5"/>
    <n v="171958.59789077085"/>
    <n v="15258.597890770849"/>
    <n v="12.128602500129773"/>
    <n v="217599.99960661144"/>
    <n v="228479.99958694202"/>
  </r>
  <r>
    <s v="FRE"/>
    <x v="0"/>
    <s v=""/>
    <x v="2"/>
    <s v=""/>
    <s v="P"/>
    <x v="2"/>
    <x v="174"/>
    <x v="1"/>
    <n v="240900"/>
    <n v="-1700"/>
    <n v="0"/>
    <n v="239200"/>
    <n v="92"/>
    <n v="25"/>
    <n v="53"/>
    <s v=""/>
    <s v=""/>
    <s v=""/>
    <s v=""/>
    <s v=""/>
    <m/>
    <m/>
    <m/>
    <m/>
    <m/>
    <m/>
    <m/>
    <m/>
    <m/>
    <m/>
    <m/>
    <m/>
    <m/>
    <m/>
    <n v="56.666666666666664"/>
    <n v="3"/>
    <n v="56.666666666666664"/>
    <n v="39"/>
    <n v="224440.80603762707"/>
    <n v="-14759.193962372927"/>
    <n v="100.79490566707747"/>
    <n v="224193.93898862996"/>
    <n v="224193.93898862996"/>
  </r>
  <r>
    <s v="FRE"/>
    <x v="0"/>
    <s v=""/>
    <x v="2"/>
    <s v=""/>
    <s v="P"/>
    <x v="2"/>
    <x v="175"/>
    <x v="2"/>
    <n v="314600"/>
    <n v="-41900"/>
    <n v="0"/>
    <n v="272700"/>
    <n v="63"/>
    <n v="50"/>
    <n v="64"/>
    <n v="37"/>
    <s v=""/>
    <s v=""/>
    <s v=""/>
    <s v=""/>
    <m/>
    <m/>
    <m/>
    <m/>
    <m/>
    <m/>
    <m/>
    <m/>
    <m/>
    <m/>
    <m/>
    <m/>
    <m/>
    <m/>
    <n v="53.5"/>
    <n v="4"/>
    <n v="50.333333333333336"/>
    <n v="50.5"/>
    <n v="256199.29108524788"/>
    <n v="-16500.708914752118"/>
    <n v="102.83516210456531"/>
    <n v="199136.96933695959"/>
    <n v="211665.45416279478"/>
  </r>
  <r>
    <s v="FRE"/>
    <x v="0"/>
    <s v=""/>
    <x v="2"/>
    <s v=""/>
    <s v="P"/>
    <x v="2"/>
    <x v="176"/>
    <x v="1"/>
    <n v="224500"/>
    <n v="-32000"/>
    <n v="-8400"/>
    <n v="192500"/>
    <n v="83"/>
    <n v="48"/>
    <m/>
    <n v="62"/>
    <n v="27"/>
    <n v="52"/>
    <n v="43"/>
    <n v="32"/>
    <m/>
    <m/>
    <m/>
    <m/>
    <m/>
    <m/>
    <m/>
    <m/>
    <m/>
    <m/>
    <m/>
    <m/>
    <m/>
    <m/>
    <n v="49.571428571428569"/>
    <n v="7"/>
    <n v="42.333333333333336"/>
    <n v="37.5"/>
    <n v="186039.33825828586"/>
    <n v="-6460.6617417141388"/>
    <n v="68.888040722877989"/>
    <n v="167486.06030327064"/>
    <n v="196122.59704803681"/>
  </r>
  <r>
    <s v="FRE"/>
    <x v="0"/>
    <s v="Yes"/>
    <x v="2"/>
    <s v=""/>
    <s v=""/>
    <x v="3"/>
    <x v="177"/>
    <x v="1"/>
    <n v="89500"/>
    <n v="0"/>
    <n v="0"/>
    <n v="89500"/>
    <m/>
    <m/>
    <m/>
    <m/>
    <m/>
    <n v="57"/>
    <n v="39"/>
    <s v=""/>
    <m/>
    <m/>
    <m/>
    <m/>
    <m/>
    <m/>
    <m/>
    <m/>
    <m/>
    <m/>
    <m/>
    <m/>
    <m/>
    <m/>
    <n v="48"/>
    <n v="2"/>
    <n v="48"/>
    <n v="48"/>
    <n v="115287.44606003688"/>
    <n v="25787.446060036877"/>
    <n v="-29.101404443129461"/>
    <n v="189905.45420213364"/>
    <n v="189905.45420213364"/>
  </r>
  <r>
    <s v="FRE"/>
    <x v="0"/>
    <s v=""/>
    <x v="2"/>
    <s v=""/>
    <s v="P"/>
    <x v="2"/>
    <x v="178"/>
    <x v="0"/>
    <n v="313800"/>
    <n v="-39700"/>
    <n v="-39700"/>
    <n v="274100"/>
    <n v="52"/>
    <n v="13"/>
    <m/>
    <s v=""/>
    <s v=""/>
    <s v=""/>
    <s v=""/>
    <n v="59"/>
    <m/>
    <m/>
    <m/>
    <m/>
    <m/>
    <m/>
    <m/>
    <m/>
    <m/>
    <m/>
    <m/>
    <m/>
    <m/>
    <m/>
    <n v="41.333333333333336"/>
    <n v="3"/>
    <n v="41.333333333333336"/>
    <n v="36"/>
    <n v="243480.62884354754"/>
    <n v="-30619.371156452456"/>
    <n v="132.88162058254991"/>
    <n v="163529.69667405952"/>
    <n v="163529.69667405952"/>
  </r>
  <r>
    <s v="FRE"/>
    <x v="0"/>
    <s v=""/>
    <x v="2"/>
    <s v=""/>
    <s v="P"/>
    <x v="2"/>
    <x v="179"/>
    <x v="0"/>
    <n v="194400"/>
    <n v="-23700"/>
    <n v="0"/>
    <n v="170700"/>
    <n v="46"/>
    <n v="32"/>
    <n v="40"/>
    <n v="28"/>
    <n v="53"/>
    <s v=""/>
    <s v=""/>
    <s v=""/>
    <m/>
    <m/>
    <m/>
    <m/>
    <m/>
    <m/>
    <m/>
    <m/>
    <m/>
    <m/>
    <m/>
    <m/>
    <m/>
    <m/>
    <n v="39.799999999999997"/>
    <n v="5"/>
    <n v="40.333333333333336"/>
    <n v="40.5"/>
    <n v="168427.94086147536"/>
    <n v="-2272.0591385246371"/>
    <n v="46.593187279975439"/>
    <n v="159573.3330448484"/>
    <n v="157463.27244260247"/>
  </r>
  <r>
    <s v="FRE"/>
    <x v="0"/>
    <s v=""/>
    <x v="2"/>
    <s v=""/>
    <s v="P"/>
    <x v="2"/>
    <x v="180"/>
    <x v="0"/>
    <n v="242200"/>
    <n v="-58200"/>
    <n v="-8300"/>
    <n v="184000"/>
    <m/>
    <m/>
    <n v="20"/>
    <n v="52"/>
    <n v="37"/>
    <n v="43"/>
    <n v="32"/>
    <n v="46"/>
    <m/>
    <m/>
    <m/>
    <m/>
    <m/>
    <m/>
    <m/>
    <m/>
    <m/>
    <m/>
    <m/>
    <m/>
    <m/>
    <m/>
    <n v="38.333333333333336"/>
    <n v="6"/>
    <n v="40.333333333333336"/>
    <n v="39"/>
    <n v="176909.01313646499"/>
    <n v="-7090.986863535014"/>
    <n v="59.534542820828825"/>
    <n v="159573.3330448484"/>
    <n v="151660.60578642617"/>
  </r>
  <r>
    <s v="FRE"/>
    <x v="1"/>
    <s v=""/>
    <x v="2"/>
    <s v=""/>
    <s v=""/>
    <x v="3"/>
    <x v="181"/>
    <x v="1"/>
    <n v="267400"/>
    <n v="0"/>
    <n v="0"/>
    <n v="267400"/>
    <m/>
    <s v=""/>
    <n v="22"/>
    <s v=""/>
    <s v=""/>
    <s v=""/>
    <s v=""/>
    <s v=""/>
    <m/>
    <m/>
    <m/>
    <m/>
    <m/>
    <m/>
    <m/>
    <m/>
    <m/>
    <m/>
    <m/>
    <m/>
    <m/>
    <m/>
    <n v="22"/>
    <n v="1"/>
    <n v="22"/>
    <n v="22"/>
    <n v="267400"/>
    <n v="0"/>
    <s v="N/A"/>
    <n v="87039.999842644582"/>
    <n v="87039.999842644582"/>
  </r>
  <r>
    <s v="GEE"/>
    <x v="0"/>
    <s v=""/>
    <x v="2"/>
    <s v=""/>
    <s v="P"/>
    <x v="2"/>
    <x v="182"/>
    <x v="0"/>
    <n v="522000"/>
    <n v="26000"/>
    <n v="-1400"/>
    <n v="548000"/>
    <n v="129"/>
    <n v="120"/>
    <n v="130"/>
    <n v="133"/>
    <n v="145"/>
    <s v=""/>
    <n v="167"/>
    <n v="96"/>
    <m/>
    <m/>
    <m/>
    <m/>
    <m/>
    <m/>
    <m/>
    <m/>
    <m/>
    <m/>
    <m/>
    <m/>
    <m/>
    <m/>
    <n v="131.42857142857142"/>
    <n v="7"/>
    <n v="136"/>
    <n v="131.5"/>
    <n v="542921.14441643038"/>
    <n v="-5078.855583569617"/>
    <n v="146.61374709681621"/>
    <n v="538065.45357271191"/>
    <n v="519979.21983917535"/>
  </r>
  <r>
    <s v="GEE"/>
    <x v="0"/>
    <s v=""/>
    <x v="2"/>
    <s v=""/>
    <s v=""/>
    <x v="3"/>
    <x v="183"/>
    <x v="6"/>
    <n v="494500"/>
    <n v="19700"/>
    <n v="8500"/>
    <n v="514200"/>
    <n v="105"/>
    <n v="102"/>
    <n v="146"/>
    <n v="127"/>
    <n v="103"/>
    <n v="140"/>
    <n v="140"/>
    <n v="123"/>
    <m/>
    <m/>
    <m/>
    <m/>
    <m/>
    <m/>
    <m/>
    <m/>
    <m/>
    <m/>
    <m/>
    <m/>
    <m/>
    <m/>
    <n v="123.25"/>
    <n v="8"/>
    <n v="134.33333333333334"/>
    <n v="131.5"/>
    <n v="514835.72771311976"/>
    <n v="635.72771311976248"/>
    <n v="121.34924955690316"/>
    <n v="531471.5141906935"/>
    <n v="487621.8173002702"/>
  </r>
  <r>
    <s v="GEE"/>
    <x v="0"/>
    <s v=""/>
    <x v="1"/>
    <s v=""/>
    <s v=""/>
    <x v="1"/>
    <x v="184"/>
    <x v="0"/>
    <n v="480200"/>
    <n v="-38300"/>
    <n v="-2600"/>
    <n v="441900"/>
    <n v="114"/>
    <n v="132"/>
    <n v="92"/>
    <n v="109"/>
    <n v="116"/>
    <n v="96"/>
    <n v="98"/>
    <n v="132"/>
    <m/>
    <m/>
    <m/>
    <m/>
    <m/>
    <m/>
    <m/>
    <m/>
    <m/>
    <m/>
    <m/>
    <m/>
    <m/>
    <m/>
    <n v="111.125"/>
    <n v="8"/>
    <n v="108.66666666666667"/>
    <n v="115"/>
    <n v="445518.15564048669"/>
    <n v="3618.155640486686"/>
    <n v="100.30714387241443"/>
    <n v="429924.84770760807"/>
    <n v="439650.90829608543"/>
  </r>
  <r>
    <s v="GEE"/>
    <x v="0"/>
    <s v=""/>
    <x v="2"/>
    <s v=""/>
    <s v=""/>
    <x v="3"/>
    <x v="185"/>
    <x v="2"/>
    <n v="436900"/>
    <n v="-16500"/>
    <n v="39000"/>
    <n v="420400"/>
    <n v="96"/>
    <n v="69"/>
    <n v="77"/>
    <n v="103"/>
    <n v="35"/>
    <n v="153"/>
    <n v="111"/>
    <n v="131"/>
    <m/>
    <m/>
    <m/>
    <m/>
    <m/>
    <m/>
    <m/>
    <m/>
    <m/>
    <m/>
    <m/>
    <m/>
    <m/>
    <m/>
    <n v="96.875"/>
    <n v="8"/>
    <n v="131.66666666666666"/>
    <n v="121"/>
    <n v="428640.61742079858"/>
    <n v="8240.617420798575"/>
    <n v="72.236531531937132"/>
    <n v="520921.21117946372"/>
    <n v="383272.72657982697"/>
  </r>
  <r>
    <s v="GEE"/>
    <x v="0"/>
    <s v=""/>
    <x v="1"/>
    <s v=""/>
    <s v=""/>
    <x v="1"/>
    <x v="186"/>
    <x v="0"/>
    <n v="453400"/>
    <n v="-42900"/>
    <n v="17200"/>
    <n v="410500"/>
    <n v="107"/>
    <n v="90"/>
    <n v="87"/>
    <n v="60"/>
    <n v="86"/>
    <n v="126"/>
    <n v="107"/>
    <n v="110"/>
    <m/>
    <m/>
    <m/>
    <m/>
    <m/>
    <m/>
    <m/>
    <m/>
    <m/>
    <m/>
    <m/>
    <m/>
    <m/>
    <m/>
    <n v="96.625"/>
    <n v="8"/>
    <n v="114.33333333333333"/>
    <n v="108.5"/>
    <n v="412770.46628874348"/>
    <n v="2270.4662887434824"/>
    <n v="89.83657515190346"/>
    <n v="452344.24160647107"/>
    <n v="382283.63567252422"/>
  </r>
  <r>
    <s v="GEE"/>
    <x v="0"/>
    <s v="Yes"/>
    <x v="2"/>
    <s v=""/>
    <s v=""/>
    <x v="3"/>
    <x v="187"/>
    <x v="2"/>
    <n v="77800"/>
    <n v="178900"/>
    <n v="0"/>
    <n v="256700"/>
    <m/>
    <s v=""/>
    <n v="85"/>
    <n v="115"/>
    <n v="60"/>
    <n v="105"/>
    <n v="118"/>
    <s v=""/>
    <m/>
    <m/>
    <m/>
    <m/>
    <m/>
    <m/>
    <m/>
    <m/>
    <m/>
    <m/>
    <m/>
    <m/>
    <m/>
    <m/>
    <n v="96.6"/>
    <n v="5"/>
    <n v="94.333333333333329"/>
    <n v="111.5"/>
    <n v="299418.87333880406"/>
    <n v="42718.873338804056"/>
    <n v="-31.124363358115424"/>
    <n v="373216.9690222487"/>
    <n v="382184.72658179392"/>
  </r>
  <r>
    <s v="GEE"/>
    <x v="0"/>
    <s v=""/>
    <x v="1"/>
    <s v=""/>
    <s v="P"/>
    <x v="1"/>
    <x v="188"/>
    <x v="0"/>
    <n v="468600"/>
    <n v="-35200"/>
    <n v="0"/>
    <n v="433400"/>
    <n v="80"/>
    <n v="96"/>
    <n v="83"/>
    <n v="125"/>
    <s v=""/>
    <s v=""/>
    <s v=""/>
    <s v=""/>
    <m/>
    <m/>
    <m/>
    <m/>
    <m/>
    <m/>
    <m/>
    <m/>
    <m/>
    <m/>
    <m/>
    <m/>
    <m/>
    <m/>
    <n v="96"/>
    <n v="4"/>
    <n v="101.33333333333333"/>
    <n v="104"/>
    <n v="426726.27501563338"/>
    <n v="-6673.7249843666214"/>
    <n v="115.95364597036532"/>
    <n v="400911.51442672656"/>
    <n v="379810.90840426728"/>
  </r>
  <r>
    <s v="GEE"/>
    <x v="0"/>
    <s v=""/>
    <x v="2"/>
    <s v=""/>
    <s v=""/>
    <x v="3"/>
    <x v="189"/>
    <x v="4"/>
    <n v="372900"/>
    <n v="18500"/>
    <n v="0"/>
    <n v="391400"/>
    <n v="106"/>
    <n v="82"/>
    <n v="77"/>
    <n v="102"/>
    <n v="92"/>
    <n v="127"/>
    <n v="83"/>
    <s v=""/>
    <m/>
    <m/>
    <m/>
    <m/>
    <m/>
    <m/>
    <m/>
    <m/>
    <m/>
    <m/>
    <m/>
    <m/>
    <m/>
    <m/>
    <n v="95.571428571428569"/>
    <n v="7"/>
    <n v="100.66666666666667"/>
    <n v="105"/>
    <n v="395751.85726430442"/>
    <n v="4351.8572643044172"/>
    <n v="82.559891630828261"/>
    <n v="398273.93867391918"/>
    <n v="378115.32399174821"/>
  </r>
  <r>
    <s v="GEE"/>
    <x v="0"/>
    <s v=""/>
    <x v="2"/>
    <s v=""/>
    <s v=""/>
    <x v="3"/>
    <x v="190"/>
    <x v="1"/>
    <n v="394300"/>
    <n v="-15300"/>
    <n v="11100"/>
    <n v="379000"/>
    <n v="90"/>
    <n v="97"/>
    <n v="97"/>
    <n v="106"/>
    <n v="58"/>
    <n v="105"/>
    <n v="83"/>
    <n v="119"/>
    <m/>
    <m/>
    <m/>
    <m/>
    <m/>
    <m/>
    <m/>
    <m/>
    <m/>
    <m/>
    <m/>
    <m/>
    <m/>
    <m/>
    <n v="94.375"/>
    <n v="8"/>
    <n v="102.33333333333333"/>
    <n v="101"/>
    <n v="383376.00660446822"/>
    <n v="4376.0066044682171"/>
    <n v="81.29125939725067"/>
    <n v="404867.87805593765"/>
    <n v="373381.81750679918"/>
  </r>
  <r>
    <s v="GEE"/>
    <x v="0"/>
    <s v=""/>
    <x v="2"/>
    <s v=""/>
    <s v=""/>
    <x v="3"/>
    <x v="191"/>
    <x v="1"/>
    <n v="355200"/>
    <n v="14000"/>
    <n v="9000"/>
    <n v="369200"/>
    <n v="69"/>
    <m/>
    <m/>
    <n v="79"/>
    <n v="100"/>
    <n v="87"/>
    <n v="94"/>
    <n v="114"/>
    <m/>
    <m/>
    <m/>
    <m/>
    <m/>
    <m/>
    <m/>
    <m/>
    <m/>
    <m/>
    <m/>
    <m/>
    <m/>
    <m/>
    <n v="90.5"/>
    <n v="6"/>
    <n v="98.333333333333329"/>
    <n v="104"/>
    <n v="376736.73714528477"/>
    <n v="7536.7371452847729"/>
    <n v="67.966050051358721"/>
    <n v="389042.42353909317"/>
    <n v="358050.90844360611"/>
  </r>
  <r>
    <s v="GEE"/>
    <x v="0"/>
    <s v=""/>
    <x v="2"/>
    <s v=""/>
    <s v=""/>
    <x v="3"/>
    <x v="192"/>
    <x v="1"/>
    <n v="365100"/>
    <n v="-10800"/>
    <n v="23100"/>
    <n v="354300"/>
    <n v="79"/>
    <n v="62"/>
    <n v="85"/>
    <n v="69"/>
    <n v="69"/>
    <n v="96"/>
    <n v="93"/>
    <n v="124"/>
    <m/>
    <m/>
    <m/>
    <m/>
    <m/>
    <m/>
    <m/>
    <m/>
    <m/>
    <m/>
    <m/>
    <m/>
    <m/>
    <m/>
    <n v="84.625"/>
    <n v="8"/>
    <n v="104.33333333333333"/>
    <n v="108.5"/>
    <n v="366606.92911707377"/>
    <n v="12306.929117073771"/>
    <n v="47.828741964237253"/>
    <n v="412780.60531435988"/>
    <n v="334807.2721219908"/>
  </r>
  <r>
    <s v="GEE"/>
    <x v="0"/>
    <s v=""/>
    <x v="0"/>
    <s v=""/>
    <s v=""/>
    <x v="0"/>
    <x v="193"/>
    <x v="2"/>
    <n v="375100"/>
    <n v="-54600"/>
    <n v="25700"/>
    <n v="320500"/>
    <n v="141"/>
    <n v="90"/>
    <n v="57"/>
    <n v="69"/>
    <n v="27"/>
    <n v="105"/>
    <n v="62"/>
    <n v="126"/>
    <m/>
    <m/>
    <m/>
    <m/>
    <m/>
    <m/>
    <m/>
    <m/>
    <m/>
    <m/>
    <m/>
    <m/>
    <m/>
    <m/>
    <n v="84.625"/>
    <n v="8"/>
    <n v="97.666666666666671"/>
    <n v="94"/>
    <n v="331557.5476188719"/>
    <n v="11057.547618871904"/>
    <n v="51.564244424324137"/>
    <n v="386404.8477862858"/>
    <n v="334807.2721219908"/>
  </r>
  <r>
    <s v="GEE"/>
    <x v="0"/>
    <s v=""/>
    <x v="2"/>
    <s v=""/>
    <s v=""/>
    <x v="3"/>
    <x v="194"/>
    <x v="2"/>
    <n v="328700"/>
    <n v="-2300"/>
    <n v="20700"/>
    <n v="326400"/>
    <n v="68"/>
    <n v="103"/>
    <m/>
    <n v="90"/>
    <n v="28"/>
    <n v="106"/>
    <n v="62"/>
    <n v="119"/>
    <m/>
    <m/>
    <m/>
    <m/>
    <m/>
    <m/>
    <m/>
    <m/>
    <m/>
    <m/>
    <m/>
    <m/>
    <m/>
    <m/>
    <n v="82.285714285714292"/>
    <n v="7"/>
    <n v="95.666666666666671"/>
    <n v="90.5"/>
    <n v="332858.91675461107"/>
    <n v="6458.9167546110693"/>
    <n v="62.974319438687651"/>
    <n v="378492.12052786356"/>
    <n v="325552.20720365766"/>
  </r>
  <r>
    <s v="GEE"/>
    <x v="0"/>
    <s v="Yes"/>
    <x v="2"/>
    <s v=""/>
    <s v=""/>
    <x v="3"/>
    <x v="195"/>
    <x v="6"/>
    <n v="89500"/>
    <n v="161800"/>
    <n v="25100"/>
    <n v="251300"/>
    <n v="51"/>
    <n v="77"/>
    <n v="74"/>
    <n v="89"/>
    <s v=""/>
    <n v="80"/>
    <s v=""/>
    <n v="71"/>
    <m/>
    <m/>
    <m/>
    <m/>
    <m/>
    <m/>
    <m/>
    <m/>
    <m/>
    <m/>
    <m/>
    <m/>
    <m/>
    <m/>
    <n v="73.666666666666671"/>
    <n v="6"/>
    <n v="80"/>
    <n v="75.5"/>
    <n v="263617.33482515009"/>
    <n v="12317.334825150087"/>
    <n v="36.839296798229803"/>
    <n v="316509.09033688938"/>
    <n v="291452.12068521901"/>
  </r>
  <r>
    <s v="GEE"/>
    <x v="0"/>
    <s v=""/>
    <x v="6"/>
    <s v=""/>
    <s v="P"/>
    <x v="8"/>
    <x v="196"/>
    <x v="0"/>
    <n v="388500"/>
    <n v="-91800"/>
    <n v="-20700"/>
    <n v="296700"/>
    <n v="87"/>
    <n v="76"/>
    <n v="77"/>
    <n v="116"/>
    <n v="53"/>
    <n v="55"/>
    <n v="67"/>
    <n v="58"/>
    <m/>
    <m/>
    <m/>
    <m/>
    <m/>
    <m/>
    <m/>
    <m/>
    <m/>
    <m/>
    <m/>
    <m/>
    <m/>
    <m/>
    <n v="73.625"/>
    <n v="8"/>
    <n v="60"/>
    <n v="62.5"/>
    <n v="288957.40172690852"/>
    <n v="-7742.5982730914839"/>
    <n v="96.774450298586487"/>
    <n v="237381.81775266703"/>
    <n v="291287.27220066852"/>
  </r>
  <r>
    <s v="GEE"/>
    <x v="0"/>
    <s v=""/>
    <x v="2"/>
    <s v=""/>
    <s v="P"/>
    <x v="2"/>
    <x v="197"/>
    <x v="2"/>
    <n v="276100"/>
    <n v="4600"/>
    <n v="4600"/>
    <n v="280700"/>
    <m/>
    <m/>
    <m/>
    <m/>
    <m/>
    <n v="84"/>
    <n v="80"/>
    <n v="56"/>
    <m/>
    <m/>
    <m/>
    <m/>
    <m/>
    <m/>
    <m/>
    <m/>
    <m/>
    <m/>
    <m/>
    <m/>
    <m/>
    <m/>
    <n v="73.333333333333329"/>
    <n v="3"/>
    <n v="73.333333333333329"/>
    <n v="68"/>
    <n v="280538.92621690547"/>
    <n v="-161.07378309452906"/>
    <n v="73.814924835905686"/>
    <n v="290133.33280881523"/>
    <n v="290133.33280881523"/>
  </r>
  <r>
    <s v="GEE"/>
    <x v="0"/>
    <s v=""/>
    <x v="2"/>
    <s v=""/>
    <s v="P"/>
    <x v="2"/>
    <x v="198"/>
    <x v="1"/>
    <n v="273100"/>
    <n v="10500"/>
    <n v="-19900"/>
    <n v="283600"/>
    <n v="57"/>
    <n v="99"/>
    <n v="87"/>
    <n v="109"/>
    <n v="62"/>
    <n v="60"/>
    <n v="61"/>
    <n v="51"/>
    <m/>
    <m/>
    <m/>
    <m/>
    <m/>
    <m/>
    <m/>
    <m/>
    <m/>
    <m/>
    <m/>
    <m/>
    <m/>
    <m/>
    <n v="73.25"/>
    <n v="8"/>
    <n v="57.333333333333336"/>
    <n v="56"/>
    <n v="274658.98008765158"/>
    <n v="-8941.0199123484199"/>
    <n v="99.98258882601661"/>
    <n v="226831.51474143739"/>
    <n v="289803.63583971432"/>
  </r>
  <r>
    <s v="GEE"/>
    <x v="1"/>
    <s v=""/>
    <x v="2"/>
    <s v=""/>
    <s v=""/>
    <x v="3"/>
    <x v="199"/>
    <x v="2"/>
    <n v="322000"/>
    <n v="0"/>
    <n v="0"/>
    <n v="322000"/>
    <m/>
    <m/>
    <m/>
    <m/>
    <m/>
    <m/>
    <m/>
    <n v="70"/>
    <m/>
    <m/>
    <m/>
    <m/>
    <m/>
    <m/>
    <m/>
    <m/>
    <m/>
    <m/>
    <m/>
    <m/>
    <m/>
    <m/>
    <n v="70"/>
    <n v="1"/>
    <n v="70"/>
    <n v="70"/>
    <n v="322000"/>
    <n v="0"/>
    <s v="N/A"/>
    <n v="276945.45404477819"/>
    <n v="276945.45404477819"/>
  </r>
  <r>
    <s v="GEE"/>
    <x v="0"/>
    <s v=""/>
    <x v="2"/>
    <s v=""/>
    <s v=""/>
    <x v="3"/>
    <x v="200"/>
    <x v="2"/>
    <n v="296500"/>
    <n v="-18200"/>
    <n v="24100"/>
    <n v="278300"/>
    <n v="77"/>
    <n v="50"/>
    <n v="58"/>
    <n v="78"/>
    <n v="28"/>
    <n v="76"/>
    <n v="75"/>
    <n v="107"/>
    <m/>
    <m/>
    <m/>
    <m/>
    <m/>
    <m/>
    <m/>
    <m/>
    <m/>
    <m/>
    <m/>
    <m/>
    <m/>
    <m/>
    <n v="68.625"/>
    <n v="8"/>
    <n v="86"/>
    <n v="91"/>
    <n v="292549.39613747736"/>
    <n v="14249.396137477364"/>
    <n v="26.020996016503595"/>
    <n v="340247.27211215609"/>
    <n v="271505.4540546129"/>
  </r>
  <r>
    <s v="GEE"/>
    <x v="0"/>
    <s v=""/>
    <x v="2"/>
    <s v=""/>
    <s v="P"/>
    <x v="2"/>
    <x v="201"/>
    <x v="3"/>
    <n v="239000"/>
    <n v="13200"/>
    <n v="0"/>
    <n v="252200"/>
    <n v="79"/>
    <n v="89"/>
    <m/>
    <n v="58"/>
    <n v="51"/>
    <n v="60"/>
    <s v=""/>
    <s v=""/>
    <m/>
    <m/>
    <m/>
    <m/>
    <m/>
    <m/>
    <m/>
    <m/>
    <m/>
    <m/>
    <m/>
    <m/>
    <m/>
    <m/>
    <n v="67.400000000000006"/>
    <n v="5"/>
    <n v="56.333333333333336"/>
    <n v="55.5"/>
    <n v="248817.91928549012"/>
    <n v="-3382.0807145098806"/>
    <n v="77.512020105505599"/>
    <n v="222875.15111222627"/>
    <n v="266658.90860882931"/>
  </r>
  <r>
    <s v="GEE"/>
    <x v="0"/>
    <s v=""/>
    <x v="2"/>
    <s v=""/>
    <s v=""/>
    <x v="3"/>
    <x v="202"/>
    <x v="0"/>
    <n v="262300"/>
    <n v="5300"/>
    <n v="11800"/>
    <n v="267600"/>
    <m/>
    <m/>
    <m/>
    <m/>
    <n v="40"/>
    <n v="65"/>
    <n v="71"/>
    <n v="89"/>
    <m/>
    <m/>
    <m/>
    <m/>
    <m/>
    <m/>
    <m/>
    <m/>
    <m/>
    <m/>
    <m/>
    <m/>
    <m/>
    <m/>
    <n v="66.25"/>
    <n v="4"/>
    <n v="75"/>
    <n v="80"/>
    <n v="276371.89875752322"/>
    <n v="8771.8987575232168"/>
    <n v="40.023063363335829"/>
    <n v="296727.27219083381"/>
    <n v="262109.09043523652"/>
  </r>
  <r>
    <s v="GEE"/>
    <x v="0"/>
    <s v=""/>
    <x v="2"/>
    <s v=""/>
    <s v=""/>
    <x v="3"/>
    <x v="203"/>
    <x v="1"/>
    <n v="164100"/>
    <n v="65400"/>
    <n v="4900"/>
    <n v="229500"/>
    <n v="46"/>
    <n v="66"/>
    <n v="81"/>
    <n v="59"/>
    <n v="40"/>
    <n v="64"/>
    <n v="67"/>
    <n v="51"/>
    <m/>
    <m/>
    <m/>
    <m/>
    <m/>
    <m/>
    <m/>
    <m/>
    <m/>
    <m/>
    <m/>
    <m/>
    <m/>
    <m/>
    <n v="59.25"/>
    <n v="8"/>
    <n v="60.666666666666664"/>
    <n v="59"/>
    <n v="231408.28863987178"/>
    <n v="1908.2886398717819"/>
    <n v="53.544443355327253"/>
    <n v="240019.39350547444"/>
    <n v="234414.54503075869"/>
  </r>
  <r>
    <s v="GEE"/>
    <x v="0"/>
    <s v=""/>
    <x v="2"/>
    <s v=""/>
    <s v="P"/>
    <x v="2"/>
    <x v="204"/>
    <x v="1"/>
    <n v="258300"/>
    <n v="-2000"/>
    <n v="-6400"/>
    <n v="256300"/>
    <n v="43"/>
    <n v="62"/>
    <n v="36"/>
    <n v="82"/>
    <n v="70"/>
    <n v="76"/>
    <n v="48"/>
    <n v="55"/>
    <m/>
    <m/>
    <m/>
    <m/>
    <m/>
    <m/>
    <m/>
    <m/>
    <m/>
    <m/>
    <m/>
    <m/>
    <m/>
    <m/>
    <n v="59"/>
    <n v="8"/>
    <n v="59.666666666666664"/>
    <n v="51.5"/>
    <n v="246407.75181754149"/>
    <n v="-9892.248182458512"/>
    <n v="88.576648505317536"/>
    <n v="236063.02987626332"/>
    <n v="233425.45412345591"/>
  </r>
  <r>
    <s v="GEE"/>
    <x v="0"/>
    <s v=""/>
    <x v="2"/>
    <s v=""/>
    <s v="P"/>
    <x v="2"/>
    <x v="205"/>
    <x v="2"/>
    <n v="202600"/>
    <n v="13800"/>
    <n v="-4500"/>
    <n v="216400"/>
    <n v="58"/>
    <n v="53"/>
    <n v="65"/>
    <n v="65"/>
    <n v="56"/>
    <n v="55"/>
    <n v="28"/>
    <n v="70"/>
    <m/>
    <m/>
    <m/>
    <m/>
    <m/>
    <m/>
    <m/>
    <m/>
    <m/>
    <m/>
    <m/>
    <m/>
    <m/>
    <m/>
    <n v="56.25"/>
    <n v="8"/>
    <n v="51"/>
    <n v="49"/>
    <n v="213890.67572750477"/>
    <n v="-2509.3242724952288"/>
    <n v="63.752581882757383"/>
    <n v="201774.54508976699"/>
    <n v="222545.45414312536"/>
  </r>
  <r>
    <s v="GEE"/>
    <x v="1"/>
    <s v="Yes"/>
    <x v="2"/>
    <s v=""/>
    <s v=""/>
    <x v="3"/>
    <x v="206"/>
    <x v="3"/>
    <n v="94500"/>
    <n v="0"/>
    <n v="0"/>
    <n v="94500"/>
    <m/>
    <m/>
    <n v="56"/>
    <s v=""/>
    <s v=""/>
    <s v=""/>
    <s v=""/>
    <s v=""/>
    <m/>
    <m/>
    <m/>
    <m/>
    <m/>
    <m/>
    <m/>
    <m/>
    <m/>
    <m/>
    <m/>
    <m/>
    <m/>
    <m/>
    <n v="56"/>
    <n v="1"/>
    <n v="56"/>
    <n v="56"/>
    <n v="94500"/>
    <n v="0"/>
    <s v="N/A"/>
    <n v="221556.36323582256"/>
    <n v="221556.36323582256"/>
  </r>
  <r>
    <s v="GEE"/>
    <x v="0"/>
    <s v=""/>
    <x v="2"/>
    <s v=""/>
    <s v=""/>
    <x v="3"/>
    <x v="207"/>
    <x v="3"/>
    <n v="245600"/>
    <n v="-54700"/>
    <n v="15000"/>
    <n v="190900"/>
    <n v="42"/>
    <n v="40"/>
    <n v="49"/>
    <n v="45"/>
    <n v="24"/>
    <n v="24"/>
    <n v="70"/>
    <n v="80"/>
    <m/>
    <m/>
    <m/>
    <m/>
    <m/>
    <m/>
    <m/>
    <m/>
    <m/>
    <m/>
    <m/>
    <m/>
    <m/>
    <m/>
    <n v="46.75"/>
    <n v="8"/>
    <n v="58"/>
    <n v="75"/>
    <n v="208980.2865438351"/>
    <n v="18080.2865438351"/>
    <n v="-7.3079118233900928"/>
    <n v="229469.0904942448"/>
    <n v="184959.99966561975"/>
  </r>
  <r>
    <s v="GEE"/>
    <x v="0"/>
    <s v=""/>
    <x v="2"/>
    <s v=""/>
    <s v="P"/>
    <x v="2"/>
    <x v="208"/>
    <x v="1"/>
    <n v="287200"/>
    <n v="-56900"/>
    <n v="-27600"/>
    <n v="230300"/>
    <n v="50"/>
    <n v="41"/>
    <m/>
    <s v=""/>
    <s v=""/>
    <s v=""/>
    <n v="40"/>
    <n v="35"/>
    <m/>
    <m/>
    <m/>
    <m/>
    <m/>
    <m/>
    <m/>
    <m/>
    <m/>
    <m/>
    <m/>
    <m/>
    <m/>
    <m/>
    <n v="41.5"/>
    <n v="4"/>
    <n v="38.666666666666664"/>
    <n v="37.5"/>
    <n v="211689.75670829372"/>
    <n v="-18610.243291706283"/>
    <n v="97.142419628461283"/>
    <n v="152979.39366282985"/>
    <n v="164189.09061226138"/>
  </r>
  <r>
    <s v="GEE"/>
    <x v="1"/>
    <s v=""/>
    <x v="2"/>
    <s v=""/>
    <s v=""/>
    <x v="3"/>
    <x v="209"/>
    <x v="0"/>
    <n v="193300"/>
    <n v="0"/>
    <n v="0"/>
    <n v="193300"/>
    <m/>
    <s v=""/>
    <n v="40"/>
    <s v=""/>
    <s v=""/>
    <s v=""/>
    <s v=""/>
    <s v=""/>
    <m/>
    <m/>
    <m/>
    <m/>
    <m/>
    <m/>
    <m/>
    <m/>
    <m/>
    <m/>
    <m/>
    <m/>
    <m/>
    <m/>
    <n v="40"/>
    <n v="1"/>
    <n v="40"/>
    <n v="40"/>
    <n v="193300"/>
    <n v="0"/>
    <s v="N/A"/>
    <n v="158254.54516844469"/>
    <n v="158254.54516844469"/>
  </r>
  <r>
    <s v="GEE"/>
    <x v="1"/>
    <s v=""/>
    <x v="2"/>
    <s v=""/>
    <s v=""/>
    <x v="3"/>
    <x v="210"/>
    <x v="2"/>
    <n v="234300"/>
    <n v="0"/>
    <n v="0"/>
    <n v="234300"/>
    <m/>
    <s v=""/>
    <n v="38"/>
    <s v=""/>
    <s v=""/>
    <s v=""/>
    <s v=""/>
    <s v=""/>
    <m/>
    <m/>
    <m/>
    <m/>
    <m/>
    <m/>
    <m/>
    <m/>
    <m/>
    <m/>
    <m/>
    <m/>
    <m/>
    <m/>
    <n v="38"/>
    <n v="1"/>
    <n v="38"/>
    <n v="38"/>
    <n v="234300"/>
    <n v="0"/>
    <s v="N/A"/>
    <n v="150341.81791002245"/>
    <n v="150341.81791002245"/>
  </r>
  <r>
    <s v="GEE"/>
    <x v="1"/>
    <s v=""/>
    <x v="2"/>
    <s v=""/>
    <s v=""/>
    <x v="3"/>
    <x v="211"/>
    <x v="2"/>
    <n v="274000"/>
    <n v="0"/>
    <n v="0"/>
    <n v="274000"/>
    <m/>
    <m/>
    <m/>
    <m/>
    <n v="36"/>
    <s v=""/>
    <s v=""/>
    <s v=""/>
    <m/>
    <m/>
    <m/>
    <m/>
    <m/>
    <m/>
    <m/>
    <m/>
    <m/>
    <m/>
    <m/>
    <m/>
    <m/>
    <m/>
    <n v="36"/>
    <n v="1"/>
    <n v="36"/>
    <n v="36"/>
    <n v="274000"/>
    <n v="0"/>
    <s v="N/A"/>
    <n v="142429.09065160021"/>
    <n v="142429.09065160021"/>
  </r>
  <r>
    <s v="GEE"/>
    <x v="1"/>
    <s v="Yes"/>
    <x v="2"/>
    <s v=""/>
    <s v=""/>
    <x v="3"/>
    <x v="212"/>
    <x v="2"/>
    <n v="94500"/>
    <n v="0"/>
    <n v="0"/>
    <n v="94500"/>
    <m/>
    <n v="13"/>
    <m/>
    <s v=""/>
    <s v=""/>
    <s v=""/>
    <s v=""/>
    <s v=""/>
    <m/>
    <m/>
    <m/>
    <m/>
    <m/>
    <m/>
    <m/>
    <m/>
    <m/>
    <m/>
    <m/>
    <m/>
    <m/>
    <m/>
    <n v="13"/>
    <n v="1"/>
    <n v="13"/>
    <n v="13"/>
    <n v="94500"/>
    <n v="0"/>
    <s v="N/A"/>
    <n v="51432.727179744528"/>
    <n v="51432.727179744528"/>
  </r>
  <r>
    <s v="HAW"/>
    <x v="0"/>
    <s v=""/>
    <x v="2"/>
    <s v=""/>
    <s v="P"/>
    <x v="2"/>
    <x v="213"/>
    <x v="4"/>
    <n v="366800"/>
    <n v="36300"/>
    <n v="-13300"/>
    <n v="403100"/>
    <n v="142"/>
    <n v="101"/>
    <n v="125"/>
    <n v="114"/>
    <n v="110"/>
    <n v="84"/>
    <n v="87"/>
    <n v="104"/>
    <m/>
    <m/>
    <m/>
    <m/>
    <m/>
    <m/>
    <m/>
    <m/>
    <m/>
    <m/>
    <m/>
    <m/>
    <m/>
    <m/>
    <n v="108.375"/>
    <n v="8"/>
    <n v="91.666666666666671"/>
    <n v="95.5"/>
    <n v="402454.39089738566"/>
    <n v="-645.60910261434037"/>
    <n v="110.30529462541358"/>
    <n v="362666.66601101909"/>
    <n v="428770.90831575484"/>
  </r>
  <r>
    <s v="HAW"/>
    <x v="0"/>
    <s v=""/>
    <x v="1"/>
    <s v=""/>
    <s v="P"/>
    <x v="1"/>
    <x v="214"/>
    <x v="0"/>
    <n v="449200"/>
    <n v="-32600"/>
    <n v="-12900"/>
    <n v="416600"/>
    <n v="112"/>
    <n v="98"/>
    <n v="112"/>
    <n v="66"/>
    <s v=""/>
    <s v=""/>
    <s v=""/>
    <n v="108"/>
    <m/>
    <m/>
    <m/>
    <m/>
    <m/>
    <m/>
    <m/>
    <m/>
    <m/>
    <m/>
    <m/>
    <m/>
    <m/>
    <m/>
    <n v="99.2"/>
    <n v="5"/>
    <n v="95.333333333333329"/>
    <n v="87"/>
    <n v="403824.86294168106"/>
    <n v="-12775.137058318942"/>
    <n v="137.39614423455049"/>
    <n v="377173.33265145984"/>
    <n v="392471.27201774286"/>
  </r>
  <r>
    <s v="HAW"/>
    <x v="0"/>
    <s v=""/>
    <x v="2"/>
    <s v=""/>
    <s v=""/>
    <x v="3"/>
    <x v="215"/>
    <x v="2"/>
    <n v="354900"/>
    <n v="13400"/>
    <n v="12700"/>
    <n v="368300"/>
    <m/>
    <n v="67"/>
    <n v="74"/>
    <s v=""/>
    <n v="98"/>
    <n v="108"/>
    <s v=""/>
    <n v="96"/>
    <m/>
    <m/>
    <m/>
    <m/>
    <m/>
    <m/>
    <m/>
    <m/>
    <m/>
    <m/>
    <m/>
    <m/>
    <m/>
    <m/>
    <n v="88.6"/>
    <n v="5"/>
    <n v="100.66666666666667"/>
    <n v="102"/>
    <n v="374088.41470254713"/>
    <n v="5788.414702547132"/>
    <n v="71.293326744082904"/>
    <n v="398273.93867391918"/>
    <n v="350533.81754810497"/>
  </r>
  <r>
    <s v="HAW"/>
    <x v="0"/>
    <s v=""/>
    <x v="3"/>
    <s v=""/>
    <s v=""/>
    <x v="4"/>
    <x v="216"/>
    <x v="0"/>
    <n v="411600"/>
    <n v="-61800"/>
    <n v="800"/>
    <n v="349800"/>
    <n v="109"/>
    <n v="68"/>
    <n v="64"/>
    <n v="63"/>
    <n v="112"/>
    <n v="59"/>
    <n v="104"/>
    <n v="101"/>
    <m/>
    <m/>
    <m/>
    <m/>
    <m/>
    <m/>
    <m/>
    <m/>
    <m/>
    <m/>
    <m/>
    <m/>
    <m/>
    <m/>
    <n v="85"/>
    <n v="8"/>
    <n v="88"/>
    <n v="102.5"/>
    <n v="359343.81498201867"/>
    <n v="9543.8149820186663"/>
    <n v="56.465125427858283"/>
    <n v="348159.99937057833"/>
    <n v="336290.908482945"/>
  </r>
  <r>
    <s v="HAW"/>
    <x v="0"/>
    <s v=""/>
    <x v="2"/>
    <s v=""/>
    <s v=""/>
    <x v="3"/>
    <x v="217"/>
    <x v="1"/>
    <n v="327900"/>
    <n v="-2200"/>
    <n v="-11300"/>
    <n v="325700"/>
    <n v="106"/>
    <n v="70"/>
    <n v="95"/>
    <n v="89"/>
    <n v="96"/>
    <n v="44"/>
    <n v="101"/>
    <n v="76"/>
    <m/>
    <m/>
    <m/>
    <m/>
    <m/>
    <m/>
    <m/>
    <m/>
    <m/>
    <m/>
    <m/>
    <m/>
    <m/>
    <m/>
    <n v="84.625"/>
    <n v="8"/>
    <n v="73.666666666666671"/>
    <n v="88.5"/>
    <n v="331778.47187817463"/>
    <n v="6078.4718781746342"/>
    <n v="66.451090199695358"/>
    <n v="291452.12068521901"/>
    <n v="334807.2721219908"/>
  </r>
  <r>
    <s v="HAW"/>
    <x v="0"/>
    <s v=""/>
    <x v="2"/>
    <s v=""/>
    <s v=""/>
    <x v="3"/>
    <x v="218"/>
    <x v="2"/>
    <n v="334900"/>
    <n v="-34400"/>
    <n v="3200"/>
    <n v="300500"/>
    <m/>
    <n v="71"/>
    <n v="130"/>
    <n v="68"/>
    <n v="52"/>
    <n v="61"/>
    <n v="67"/>
    <n v="104"/>
    <m/>
    <m/>
    <m/>
    <m/>
    <m/>
    <m/>
    <m/>
    <m/>
    <m/>
    <m/>
    <m/>
    <m/>
    <m/>
    <m/>
    <n v="79"/>
    <n v="7"/>
    <n v="77.333333333333329"/>
    <n v="85.5"/>
    <n v="308990.35774311959"/>
    <n v="8490.3577431195881"/>
    <n v="53.614837595973142"/>
    <n v="305958.78732565971"/>
    <n v="312552.72670767829"/>
  </r>
  <r>
    <s v="HAW"/>
    <x v="0"/>
    <s v=""/>
    <x v="0"/>
    <s v=""/>
    <s v="P"/>
    <x v="0"/>
    <x v="219"/>
    <x v="0"/>
    <n v="446100"/>
    <n v="-59500"/>
    <n v="-27800"/>
    <n v="386600"/>
    <m/>
    <m/>
    <m/>
    <m/>
    <n v="82"/>
    <n v="77"/>
    <n v="83"/>
    <n v="73"/>
    <m/>
    <m/>
    <m/>
    <m/>
    <m/>
    <m/>
    <m/>
    <m/>
    <m/>
    <m/>
    <m/>
    <m/>
    <m/>
    <m/>
    <n v="78.75"/>
    <n v="4"/>
    <n v="77.666666666666671"/>
    <n v="78"/>
    <n v="368464.82092078927"/>
    <n v="-18135.179079210735"/>
    <n v="132.97203399202402"/>
    <n v="307277.57520206348"/>
    <n v="311563.63580037549"/>
  </r>
  <r>
    <s v="HAW"/>
    <x v="0"/>
    <s v=""/>
    <x v="2"/>
    <s v=""/>
    <s v="P"/>
    <x v="2"/>
    <x v="220"/>
    <x v="1"/>
    <n v="305600"/>
    <n v="-17300"/>
    <n v="-18700"/>
    <n v="288300"/>
    <n v="84"/>
    <n v="82"/>
    <n v="84"/>
    <n v="83"/>
    <n v="90"/>
    <n v="42"/>
    <n v="70"/>
    <n v="66"/>
    <m/>
    <m/>
    <m/>
    <m/>
    <m/>
    <m/>
    <m/>
    <m/>
    <m/>
    <m/>
    <m/>
    <m/>
    <m/>
    <m/>
    <n v="75.125"/>
    <n v="8"/>
    <n v="59.333333333333336"/>
    <n v="68"/>
    <n v="286838.16961406451"/>
    <n v="-1461.8303859354928"/>
    <n v="79.495699430679082"/>
    <n v="234744.24199985963"/>
    <n v="297221.81764448521"/>
  </r>
  <r>
    <s v="HAW"/>
    <x v="0"/>
    <s v=""/>
    <x v="2"/>
    <s v=""/>
    <s v=""/>
    <x v="3"/>
    <x v="221"/>
    <x v="2"/>
    <n v="321700"/>
    <n v="-32900"/>
    <n v="2200"/>
    <n v="288800"/>
    <n v="91"/>
    <n v="84"/>
    <n v="81"/>
    <n v="54"/>
    <n v="63"/>
    <n v="39"/>
    <n v="119"/>
    <n v="63"/>
    <m/>
    <m/>
    <m/>
    <m/>
    <m/>
    <m/>
    <m/>
    <m/>
    <m/>
    <m/>
    <m/>
    <m/>
    <m/>
    <m/>
    <n v="74.25"/>
    <n v="8"/>
    <n v="73.666666666666671"/>
    <n v="91"/>
    <n v="302305.74168669758"/>
    <n v="13505.741686697584"/>
    <n v="33.869434601387844"/>
    <n v="291452.12068521901"/>
    <n v="293759.99946892547"/>
  </r>
  <r>
    <s v="HAW"/>
    <x v="1"/>
    <s v=""/>
    <x v="2"/>
    <s v=""/>
    <s v=""/>
    <x v="3"/>
    <x v="222"/>
    <x v="0"/>
    <n v="314600"/>
    <n v="0"/>
    <n v="0"/>
    <n v="314600"/>
    <m/>
    <m/>
    <m/>
    <m/>
    <m/>
    <m/>
    <m/>
    <n v="71"/>
    <m/>
    <m/>
    <m/>
    <m/>
    <m/>
    <m/>
    <m/>
    <m/>
    <m/>
    <m/>
    <m/>
    <m/>
    <m/>
    <m/>
    <n v="71"/>
    <n v="1"/>
    <n v="71"/>
    <n v="71"/>
    <n v="314600"/>
    <n v="0"/>
    <s v="N/A"/>
    <n v="280901.81767398934"/>
    <n v="280901.81767398934"/>
  </r>
  <r>
    <s v="HAW"/>
    <x v="0"/>
    <s v="Yes"/>
    <x v="2"/>
    <s v=""/>
    <s v=""/>
    <x v="3"/>
    <x v="223"/>
    <x v="0"/>
    <n v="77800"/>
    <n v="55600"/>
    <n v="0"/>
    <n v="133400"/>
    <n v="65"/>
    <s v=""/>
    <m/>
    <s v=""/>
    <n v="101"/>
    <n v="46"/>
    <s v=""/>
    <s v=""/>
    <m/>
    <m/>
    <m/>
    <m/>
    <m/>
    <m/>
    <m/>
    <m/>
    <m/>
    <m/>
    <m/>
    <m/>
    <m/>
    <m/>
    <n v="70.666666666666671"/>
    <n v="3"/>
    <n v="70.666666666666671"/>
    <n v="73.5"/>
    <n v="172851.10480834276"/>
    <n v="39451.104808342759"/>
    <n v="-47.287456454899107"/>
    <n v="279583.02979758562"/>
    <n v="279583.02979758562"/>
  </r>
  <r>
    <s v="HAW"/>
    <x v="0"/>
    <s v=""/>
    <x v="2"/>
    <s v=""/>
    <s v="P"/>
    <x v="2"/>
    <x v="224"/>
    <x v="1"/>
    <n v="313300"/>
    <n v="-21800"/>
    <n v="-23600"/>
    <n v="291500"/>
    <n v="62"/>
    <n v="64"/>
    <n v="89"/>
    <n v="61"/>
    <n v="113"/>
    <n v="53"/>
    <n v="66"/>
    <n v="51"/>
    <m/>
    <m/>
    <m/>
    <m/>
    <m/>
    <m/>
    <m/>
    <m/>
    <m/>
    <m/>
    <m/>
    <m/>
    <m/>
    <m/>
    <n v="69.875"/>
    <n v="8"/>
    <n v="56.666666666666664"/>
    <n v="58.5"/>
    <n v="281127.47991298186"/>
    <n v="-10372.520087018143"/>
    <n v="100.88760452321524"/>
    <n v="224193.93898862996"/>
    <n v="276450.90859112685"/>
  </r>
  <r>
    <s v="HAW"/>
    <x v="0"/>
    <s v=""/>
    <x v="2"/>
    <s v=""/>
    <s v=""/>
    <x v="3"/>
    <x v="225"/>
    <x v="0"/>
    <n v="231300"/>
    <n v="38300"/>
    <n v="16600"/>
    <n v="269600"/>
    <m/>
    <m/>
    <m/>
    <n v="72"/>
    <n v="37"/>
    <n v="96"/>
    <n v="73"/>
    <n v="67"/>
    <m/>
    <m/>
    <m/>
    <m/>
    <m/>
    <m/>
    <m/>
    <m/>
    <m/>
    <m/>
    <m/>
    <m/>
    <m/>
    <m/>
    <n v="69"/>
    <n v="5"/>
    <n v="78.666666666666671"/>
    <n v="70"/>
    <n v="272102.43907324795"/>
    <n v="2502.4390732479515"/>
    <n v="61.518004046170951"/>
    <m/>
    <n v="272989.0904155671"/>
  </r>
  <r>
    <s v="HAW"/>
    <x v="0"/>
    <s v=""/>
    <x v="3"/>
    <s v=""/>
    <s v="P"/>
    <x v="4"/>
    <x v="226"/>
    <x v="0"/>
    <n v="376100"/>
    <n v="-64000"/>
    <n v="0"/>
    <n v="312100"/>
    <m/>
    <n v="80"/>
    <n v="43"/>
    <n v="118"/>
    <n v="47"/>
    <n v="83"/>
    <n v="42"/>
    <s v=""/>
    <m/>
    <m/>
    <m/>
    <m/>
    <m/>
    <m/>
    <m/>
    <m/>
    <m/>
    <m/>
    <m/>
    <m/>
    <m/>
    <m/>
    <n v="68.833333333333329"/>
    <n v="6"/>
    <n v="57.333333333333336"/>
    <n v="62.5"/>
    <n v="298904.77403683204"/>
    <n v="-13195.225963167963"/>
    <n v="108.2854935564167"/>
    <n v="226831.51474143739"/>
    <n v="272329.69647736521"/>
  </r>
  <r>
    <s v="HAW"/>
    <x v="0"/>
    <s v="Yes"/>
    <x v="2"/>
    <s v=""/>
    <s v=""/>
    <x v="3"/>
    <x v="227"/>
    <x v="2"/>
    <n v="94500"/>
    <n v="116300"/>
    <n v="12100"/>
    <n v="210800"/>
    <n v="67"/>
    <n v="73"/>
    <n v="97"/>
    <n v="41"/>
    <n v="30"/>
    <s v=""/>
    <n v="73"/>
    <n v="80"/>
    <m/>
    <m/>
    <m/>
    <m/>
    <m/>
    <m/>
    <m/>
    <m/>
    <m/>
    <m/>
    <m/>
    <m/>
    <m/>
    <m/>
    <n v="65.857142857142861"/>
    <n v="7"/>
    <n v="61"/>
    <n v="76.5"/>
    <n v="231299.27317854809"/>
    <n v="20499.273178548086"/>
    <n v="4.566747970819101"/>
    <n v="241338.18138187815"/>
    <n v="260554.80472376075"/>
  </r>
  <r>
    <s v="HAW"/>
    <x v="0"/>
    <s v=""/>
    <x v="2"/>
    <s v=""/>
    <s v="P"/>
    <x v="2"/>
    <x v="228"/>
    <x v="3"/>
    <n v="212700"/>
    <n v="51000"/>
    <n v="2100"/>
    <n v="263700"/>
    <n v="54"/>
    <n v="74"/>
    <n v="67"/>
    <n v="60"/>
    <s v=""/>
    <n v="78"/>
    <n v="79"/>
    <n v="45"/>
    <m/>
    <m/>
    <m/>
    <m/>
    <m/>
    <m/>
    <m/>
    <m/>
    <m/>
    <m/>
    <m/>
    <m/>
    <m/>
    <m/>
    <n v="65.285714285714292"/>
    <n v="7"/>
    <n v="67.333333333333329"/>
    <n v="62"/>
    <n v="261083.77086264768"/>
    <n v="-2616.2291373523185"/>
    <n v="73.107929031807402"/>
    <n v="266395.15103354852"/>
    <n v="258294.02550706867"/>
  </r>
  <r>
    <s v="HAW"/>
    <x v="0"/>
    <s v=""/>
    <x v="2"/>
    <s v=""/>
    <s v="P"/>
    <x v="2"/>
    <x v="229"/>
    <x v="6"/>
    <n v="290900"/>
    <n v="-26000"/>
    <n v="0"/>
    <n v="264900"/>
    <n v="79"/>
    <n v="80"/>
    <n v="45"/>
    <n v="69"/>
    <s v=""/>
    <s v=""/>
    <n v="46"/>
    <s v=""/>
    <m/>
    <m/>
    <m/>
    <m/>
    <m/>
    <m/>
    <m/>
    <m/>
    <m/>
    <m/>
    <m/>
    <m/>
    <m/>
    <m/>
    <n v="63.8"/>
    <n v="5"/>
    <n v="53.333333333333336"/>
    <n v="57.5"/>
    <n v="258476.70385787913"/>
    <n v="-6423.2961421208747"/>
    <n v="83.004893441508472"/>
    <n v="211006.06022459292"/>
    <n v="252415.99954366928"/>
  </r>
  <r>
    <s v="HAW"/>
    <x v="0"/>
    <s v=""/>
    <x v="2"/>
    <s v=""/>
    <s v="P"/>
    <x v="2"/>
    <x v="230"/>
    <x v="0"/>
    <n v="270700"/>
    <n v="-2400"/>
    <n v="0"/>
    <n v="268300"/>
    <n v="80"/>
    <s v=""/>
    <n v="72"/>
    <n v="39"/>
    <s v=""/>
    <s v=""/>
    <s v=""/>
    <s v=""/>
    <m/>
    <m/>
    <m/>
    <m/>
    <m/>
    <m/>
    <m/>
    <m/>
    <m/>
    <m/>
    <m/>
    <m/>
    <m/>
    <m/>
    <n v="63.666666666666664"/>
    <n v="3"/>
    <n v="63.666666666666664"/>
    <n v="55.5"/>
    <n v="259644.26327652621"/>
    <n v="-8655.7367234737903"/>
    <n v="89.546292602328137"/>
    <n v="251888.48439310779"/>
    <n v="251888.48439310779"/>
  </r>
  <r>
    <s v="HAW"/>
    <x v="0"/>
    <s v=""/>
    <x v="2"/>
    <s v=""/>
    <s v="P"/>
    <x v="2"/>
    <x v="231"/>
    <x v="1"/>
    <n v="311600"/>
    <n v="-40300"/>
    <n v="-11800"/>
    <n v="271300"/>
    <m/>
    <m/>
    <m/>
    <n v="87"/>
    <n v="51"/>
    <n v="51"/>
    <n v="79"/>
    <n v="49"/>
    <m/>
    <m/>
    <m/>
    <m/>
    <m/>
    <m/>
    <m/>
    <m/>
    <m/>
    <m/>
    <m/>
    <m/>
    <m/>
    <m/>
    <n v="63.4"/>
    <n v="5"/>
    <n v="59.666666666666664"/>
    <n v="64"/>
    <n v="267490.91788813233"/>
    <n v="-3809.0821118676686"/>
    <n v="74.788703626580769"/>
    <m/>
    <n v="250833.45409198484"/>
  </r>
  <r>
    <s v="HAW"/>
    <x v="0"/>
    <s v=""/>
    <x v="2"/>
    <s v=""/>
    <s v=""/>
    <x v="3"/>
    <x v="232"/>
    <x v="1"/>
    <n v="248400"/>
    <n v="15300"/>
    <n v="-1300"/>
    <n v="263700"/>
    <n v="94"/>
    <n v="15"/>
    <n v="50"/>
    <n v="89"/>
    <n v="64"/>
    <n v="62"/>
    <n v="87"/>
    <n v="46"/>
    <m/>
    <m/>
    <m/>
    <m/>
    <m/>
    <m/>
    <m/>
    <m/>
    <m/>
    <m/>
    <m/>
    <m/>
    <m/>
    <m/>
    <n v="63.375"/>
    <n v="8"/>
    <n v="65"/>
    <n v="66.5"/>
    <n v="263454.86350722041"/>
    <n v="-245.13649277959485"/>
    <n v="64.107929031807402"/>
    <n v="257163.63589872263"/>
    <n v="250734.54500125456"/>
  </r>
  <r>
    <s v="HAW"/>
    <x v="0"/>
    <s v=""/>
    <x v="2"/>
    <s v=""/>
    <s v="P"/>
    <x v="2"/>
    <x v="233"/>
    <x v="1"/>
    <n v="266900"/>
    <n v="-23100"/>
    <n v="0"/>
    <n v="243800"/>
    <n v="86"/>
    <n v="77"/>
    <n v="27"/>
    <n v="85"/>
    <n v="37"/>
    <n v="50"/>
    <s v=""/>
    <s v=""/>
    <m/>
    <m/>
    <m/>
    <m/>
    <m/>
    <m/>
    <m/>
    <m/>
    <m/>
    <m/>
    <m/>
    <m/>
    <m/>
    <m/>
    <n v="60.333333333333336"/>
    <n v="6"/>
    <n v="57.333333333333336"/>
    <n v="43.5"/>
    <n v="232127.31749661179"/>
    <n v="-11672.682503388205"/>
    <n v="95.233269237598194"/>
    <n v="226831.51474143739"/>
    <n v="238700.60562907075"/>
  </r>
  <r>
    <s v="HAW"/>
    <x v="0"/>
    <s v=""/>
    <x v="2"/>
    <s v=""/>
    <s v="P"/>
    <x v="2"/>
    <x v="234"/>
    <x v="4"/>
    <n v="185100"/>
    <n v="36300"/>
    <n v="0"/>
    <n v="221400"/>
    <n v="86"/>
    <n v="60"/>
    <n v="71"/>
    <n v="49"/>
    <n v="66"/>
    <n v="42"/>
    <n v="46"/>
    <s v=""/>
    <m/>
    <m/>
    <m/>
    <m/>
    <m/>
    <m/>
    <m/>
    <m/>
    <m/>
    <m/>
    <m/>
    <m/>
    <m/>
    <m/>
    <n v="60"/>
    <n v="7"/>
    <n v="51.333333333333336"/>
    <n v="44"/>
    <n v="215550.29178392678"/>
    <n v="-5849.7082160732243"/>
    <n v="77.489933589845123"/>
    <n v="203093.33296617071"/>
    <n v="237381.81775266703"/>
  </r>
  <r>
    <s v="HAW"/>
    <x v="0"/>
    <s v=""/>
    <x v="2"/>
    <s v=""/>
    <s v="P"/>
    <x v="2"/>
    <x v="235"/>
    <x v="1"/>
    <n v="243400"/>
    <n v="-1500"/>
    <n v="-26000"/>
    <n v="241900"/>
    <n v="81"/>
    <n v="34"/>
    <n v="55"/>
    <n v="86"/>
    <n v="94"/>
    <n v="39"/>
    <n v="59"/>
    <n v="30"/>
    <m/>
    <m/>
    <m/>
    <m/>
    <m/>
    <m/>
    <m/>
    <m/>
    <m/>
    <m/>
    <m/>
    <m/>
    <m/>
    <m/>
    <n v="59.75"/>
    <n v="8"/>
    <n v="42.666666666666664"/>
    <n v="44.5"/>
    <n v="231176.13785715617"/>
    <n v="-10723.862142843835"/>
    <n v="91.813075588904837"/>
    <n v="168804.84817967433"/>
    <n v="236392.72684536426"/>
  </r>
  <r>
    <s v="HAW"/>
    <x v="0"/>
    <s v="Yes"/>
    <x v="2"/>
    <s v=""/>
    <s v=""/>
    <x v="3"/>
    <x v="236"/>
    <x v="1"/>
    <n v="158200"/>
    <n v="31500"/>
    <n v="5700"/>
    <n v="189700"/>
    <n v="84"/>
    <s v=""/>
    <n v="65"/>
    <s v=""/>
    <s v=""/>
    <s v=""/>
    <n v="40"/>
    <n v="49"/>
    <m/>
    <m/>
    <m/>
    <m/>
    <m/>
    <m/>
    <m/>
    <m/>
    <m/>
    <m/>
    <m/>
    <m/>
    <m/>
    <m/>
    <n v="59.5"/>
    <n v="4"/>
    <n v="51.333333333333336"/>
    <n v="44.5"/>
    <n v="191942.52249941303"/>
    <n v="2242.5224994130258"/>
    <n v="52.795123766908844"/>
    <n v="203093.33296617071"/>
    <n v="235403.63593806149"/>
  </r>
  <r>
    <s v="HAW"/>
    <x v="0"/>
    <s v=""/>
    <x v="2"/>
    <s v=""/>
    <s v="P"/>
    <x v="2"/>
    <x v="237"/>
    <x v="1"/>
    <n v="181800"/>
    <n v="23300"/>
    <n v="0"/>
    <n v="205100"/>
    <n v="94"/>
    <n v="77"/>
    <n v="53"/>
    <n v="54"/>
    <n v="47"/>
    <n v="56"/>
    <n v="21"/>
    <s v=""/>
    <m/>
    <m/>
    <m/>
    <m/>
    <m/>
    <m/>
    <m/>
    <m/>
    <m/>
    <m/>
    <m/>
    <m/>
    <m/>
    <m/>
    <n v="57.428571428571431"/>
    <n v="7"/>
    <n v="41.333333333333336"/>
    <n v="38.5"/>
    <n v="198786.17236358603"/>
    <n v="-6313.8276364139747"/>
    <n v="76.306167024739068"/>
    <n v="163529.69667405952"/>
    <n v="227208.31127755274"/>
  </r>
  <r>
    <s v="HAW"/>
    <x v="0"/>
    <s v="Yes"/>
    <x v="2"/>
    <s v=""/>
    <s v="P"/>
    <x v="2"/>
    <x v="238"/>
    <x v="1"/>
    <n v="89500"/>
    <n v="101500"/>
    <n v="-2600"/>
    <n v="191000"/>
    <m/>
    <m/>
    <n v="62"/>
    <n v="41"/>
    <n v="98"/>
    <n v="54"/>
    <n v="38"/>
    <n v="46"/>
    <m/>
    <m/>
    <m/>
    <m/>
    <m/>
    <m/>
    <m/>
    <m/>
    <m/>
    <m/>
    <m/>
    <m/>
    <m/>
    <m/>
    <n v="56.5"/>
    <n v="6"/>
    <n v="46"/>
    <n v="42"/>
    <n v="190241.8310516332"/>
    <n v="-758.16894836680149"/>
    <n v="58.766835210751658"/>
    <n v="181992.7269437114"/>
    <n v="223534.54505042813"/>
  </r>
  <r>
    <s v="HAW"/>
    <x v="0"/>
    <s v=""/>
    <x v="2"/>
    <s v=""/>
    <s v="P"/>
    <x v="2"/>
    <x v="239"/>
    <x v="6"/>
    <n v="294100"/>
    <n v="-50700"/>
    <n v="0"/>
    <n v="243400"/>
    <n v="47"/>
    <n v="52"/>
    <m/>
    <n v="51"/>
    <n v="48"/>
    <n v="60"/>
    <s v=""/>
    <s v=""/>
    <m/>
    <m/>
    <m/>
    <m/>
    <m/>
    <m/>
    <m/>
    <m/>
    <m/>
    <m/>
    <m/>
    <m/>
    <m/>
    <m/>
    <n v="51.6"/>
    <n v="5"/>
    <n v="53"/>
    <n v="54"/>
    <n v="235930.04438320754"/>
    <n v="-7469.9556167924602"/>
    <n v="73.934281101031175"/>
    <n v="209687.27234818923"/>
    <n v="204148.36326729367"/>
  </r>
  <r>
    <s v="HAW"/>
    <x v="0"/>
    <s v=""/>
    <x v="2"/>
    <s v=""/>
    <s v="P"/>
    <x v="2"/>
    <x v="240"/>
    <x v="0"/>
    <n v="250500"/>
    <n v="-31000"/>
    <n v="0"/>
    <n v="219500"/>
    <n v="70"/>
    <n v="65"/>
    <m/>
    <s v=""/>
    <n v="49"/>
    <n v="44"/>
    <n v="26"/>
    <s v=""/>
    <m/>
    <m/>
    <m/>
    <m/>
    <m/>
    <m/>
    <m/>
    <m/>
    <m/>
    <m/>
    <m/>
    <m/>
    <m/>
    <m/>
    <n v="50.8"/>
    <n v="5"/>
    <n v="39.666666666666664"/>
    <n v="35"/>
    <n v="205027.94086147536"/>
    <n v="-14472.059138524637"/>
    <n v="94.069739941151767"/>
    <n v="156935.75729204097"/>
    <n v="200983.27236392474"/>
  </r>
  <r>
    <s v="HAW"/>
    <x v="0"/>
    <s v=""/>
    <x v="2"/>
    <s v=""/>
    <s v="P"/>
    <x v="2"/>
    <x v="241"/>
    <x v="0"/>
    <n v="279300"/>
    <n v="0"/>
    <n v="0"/>
    <n v="279300"/>
    <m/>
    <m/>
    <m/>
    <m/>
    <m/>
    <m/>
    <n v="66"/>
    <n v="35"/>
    <m/>
    <m/>
    <m/>
    <m/>
    <m/>
    <m/>
    <m/>
    <m/>
    <m/>
    <m/>
    <m/>
    <m/>
    <m/>
    <m/>
    <n v="50.5"/>
    <n v="2"/>
    <n v="50.5"/>
    <n v="50.5"/>
    <n v="260145.90679233047"/>
    <n v="-19154.093207669532"/>
    <n v="107.76846635792114"/>
    <n v="199796.36327516142"/>
    <n v="199796.36327516142"/>
  </r>
  <r>
    <s v="HAW"/>
    <x v="0"/>
    <s v=""/>
    <x v="2"/>
    <s v=""/>
    <s v="P"/>
    <x v="2"/>
    <x v="242"/>
    <x v="2"/>
    <n v="237300"/>
    <n v="0"/>
    <n v="0"/>
    <n v="237300"/>
    <n v="87"/>
    <n v="7"/>
    <m/>
    <s v=""/>
    <s v=""/>
    <s v=""/>
    <s v=""/>
    <s v=""/>
    <m/>
    <m/>
    <m/>
    <m/>
    <m/>
    <m/>
    <m/>
    <m/>
    <m/>
    <m/>
    <m/>
    <m/>
    <m/>
    <m/>
    <n v="47"/>
    <n v="2"/>
    <n v="47"/>
    <n v="47"/>
    <n v="225134.06176711945"/>
    <n v="-12165.938232880551"/>
    <n v="83.37471201838413"/>
    <n v="185949.09057292252"/>
    <n v="185949.09057292252"/>
  </r>
  <r>
    <s v="HAW"/>
    <x v="0"/>
    <s v=""/>
    <x v="2"/>
    <s v=""/>
    <s v="P"/>
    <x v="2"/>
    <x v="243"/>
    <x v="1"/>
    <n v="303600"/>
    <n v="-31000"/>
    <n v="0"/>
    <n v="272600"/>
    <n v="83"/>
    <n v="48"/>
    <n v="3"/>
    <s v=""/>
    <s v=""/>
    <s v=""/>
    <s v=""/>
    <s v=""/>
    <m/>
    <m/>
    <m/>
    <m/>
    <m/>
    <m/>
    <m/>
    <m/>
    <m/>
    <m/>
    <m/>
    <m/>
    <m/>
    <m/>
    <n v="44.666666666666664"/>
    <n v="3"/>
    <n v="44.666666666666664"/>
    <n v="25.5"/>
    <n v="236446.81022970041"/>
    <n v="-36153.189770299592"/>
    <n v="152.76041507042356"/>
    <n v="176717.57543809657"/>
    <n v="176717.57543809657"/>
  </r>
  <r>
    <s v="HAW"/>
    <x v="1"/>
    <s v="Yes"/>
    <x v="2"/>
    <s v=""/>
    <s v=""/>
    <x v="3"/>
    <x v="244"/>
    <x v="3"/>
    <n v="95800"/>
    <n v="0"/>
    <n v="0"/>
    <n v="95800"/>
    <m/>
    <m/>
    <m/>
    <m/>
    <m/>
    <m/>
    <m/>
    <n v="37"/>
    <m/>
    <m/>
    <m/>
    <m/>
    <m/>
    <m/>
    <m/>
    <m/>
    <m/>
    <m/>
    <m/>
    <m/>
    <m/>
    <m/>
    <n v="37"/>
    <n v="1"/>
    <n v="37"/>
    <n v="37"/>
    <n v="95800"/>
    <n v="0"/>
    <s v="N/A"/>
    <n v="146385.45428081133"/>
    <n v="146385.45428081133"/>
  </r>
  <r>
    <s v="HAW"/>
    <x v="1"/>
    <s v="Yes"/>
    <x v="2"/>
    <s v=""/>
    <s v=""/>
    <x v="3"/>
    <x v="245"/>
    <x v="2"/>
    <n v="152500"/>
    <n v="0"/>
    <n v="0"/>
    <n v="152500"/>
    <m/>
    <m/>
    <m/>
    <m/>
    <m/>
    <m/>
    <m/>
    <n v="28"/>
    <m/>
    <m/>
    <m/>
    <m/>
    <m/>
    <m/>
    <m/>
    <m/>
    <m/>
    <m/>
    <m/>
    <m/>
    <m/>
    <m/>
    <n v="28"/>
    <n v="1"/>
    <n v="28"/>
    <n v="28"/>
    <n v="152500"/>
    <n v="0"/>
    <s v="N/A"/>
    <n v="110778.18161791128"/>
    <n v="110778.18161791128"/>
  </r>
  <r>
    <s v="MEL"/>
    <x v="0"/>
    <s v=""/>
    <x v="2"/>
    <s v=""/>
    <s v=""/>
    <x v="3"/>
    <x v="246"/>
    <x v="0"/>
    <n v="347600"/>
    <n v="65600"/>
    <n v="6000"/>
    <n v="413200"/>
    <n v="99"/>
    <n v="107"/>
    <n v="109"/>
    <n v="120"/>
    <n v="90"/>
    <n v="113"/>
    <n v="86"/>
    <n v="123"/>
    <m/>
    <m/>
    <m/>
    <m/>
    <m/>
    <m/>
    <m/>
    <m/>
    <m/>
    <m/>
    <m/>
    <m/>
    <m/>
    <m/>
    <n v="105.875"/>
    <n v="8"/>
    <n v="107.33333333333333"/>
    <n v="104.5"/>
    <n v="415213.54307745909"/>
    <n v="2013.5430774590932"/>
    <n v="99.854745073730797"/>
    <n v="424649.69620199321"/>
    <n v="418879.99924272706"/>
  </r>
  <r>
    <s v="MEL"/>
    <x v="0"/>
    <s v=""/>
    <x v="2"/>
    <s v=""/>
    <s v="P"/>
    <x v="2"/>
    <x v="247"/>
    <x v="0"/>
    <n v="379700"/>
    <n v="19000"/>
    <n v="-10300"/>
    <n v="398700"/>
    <n v="88"/>
    <n v="115"/>
    <n v="111"/>
    <n v="116"/>
    <n v="89"/>
    <n v="114"/>
    <n v="74"/>
    <n v="90"/>
    <m/>
    <m/>
    <m/>
    <m/>
    <m/>
    <m/>
    <m/>
    <m/>
    <m/>
    <m/>
    <m/>
    <m/>
    <m/>
    <m/>
    <n v="99.625"/>
    <n v="8"/>
    <n v="92.666666666666671"/>
    <n v="82"/>
    <n v="387197.39474011958"/>
    <n v="-11502.605259880424"/>
    <n v="134.01642512317639"/>
    <n v="366623.02964023023"/>
    <n v="394152.72656015755"/>
  </r>
  <r>
    <s v="MEL"/>
    <x v="0"/>
    <s v=""/>
    <x v="2"/>
    <s v=""/>
    <s v=""/>
    <x v="3"/>
    <x v="248"/>
    <x v="1"/>
    <n v="392300"/>
    <n v="-15800"/>
    <n v="18000"/>
    <n v="376500"/>
    <n v="93"/>
    <n v="94"/>
    <n v="81"/>
    <n v="82"/>
    <n v="58"/>
    <n v="128"/>
    <n v="79"/>
    <n v="112"/>
    <m/>
    <m/>
    <m/>
    <m/>
    <m/>
    <m/>
    <m/>
    <m/>
    <m/>
    <m/>
    <m/>
    <m/>
    <m/>
    <m/>
    <n v="90.875"/>
    <n v="8"/>
    <n v="106.33333333333333"/>
    <n v="95.5"/>
    <n v="376651.31585536734"/>
    <n v="151.31585536734201"/>
    <n v="90.422583543706793"/>
    <n v="420693.33257278212"/>
    <n v="359534.54480456031"/>
  </r>
  <r>
    <s v="MEL"/>
    <x v="0"/>
    <s v=""/>
    <x v="1"/>
    <s v=""/>
    <s v="P"/>
    <x v="1"/>
    <x v="249"/>
    <x v="0"/>
    <n v="388600"/>
    <n v="-34400"/>
    <n v="-23200"/>
    <n v="354200"/>
    <n v="86"/>
    <n v="83"/>
    <n v="83"/>
    <n v="131"/>
    <n v="103"/>
    <n v="65"/>
    <n v="66"/>
    <n v="87"/>
    <m/>
    <m/>
    <m/>
    <m/>
    <m/>
    <m/>
    <m/>
    <m/>
    <m/>
    <m/>
    <m/>
    <m/>
    <m/>
    <m/>
    <n v="88"/>
    <n v="8"/>
    <n v="72.666666666666671"/>
    <n v="76.5"/>
    <n v="346255.20486436726"/>
    <n v="-7944.7951356327394"/>
    <n v="111.75399493009549"/>
    <n v="287495.75705600786"/>
    <n v="348159.99937057833"/>
  </r>
  <r>
    <s v="MEL"/>
    <x v="0"/>
    <s v=""/>
    <x v="1"/>
    <s v=""/>
    <s v="P"/>
    <x v="1"/>
    <x v="250"/>
    <x v="0"/>
    <n v="409600"/>
    <n v="-28000"/>
    <n v="-9400"/>
    <n v="381600"/>
    <n v="88"/>
    <n v="58"/>
    <n v="90"/>
    <n v="97"/>
    <n v="102"/>
    <n v="96"/>
    <n v="105"/>
    <n v="66"/>
    <m/>
    <m/>
    <m/>
    <m/>
    <m/>
    <m/>
    <m/>
    <m/>
    <m/>
    <m/>
    <m/>
    <m/>
    <m/>
    <m/>
    <n v="87.75"/>
    <n v="8"/>
    <n v="89"/>
    <n v="85.5"/>
    <n v="372741.89526412875"/>
    <n v="-8858.1047358712531"/>
    <n v="114.23468228493631"/>
    <n v="352116.36299978942"/>
    <n v="347170.90846327553"/>
  </r>
  <r>
    <s v="MEL"/>
    <x v="0"/>
    <s v=""/>
    <x v="2"/>
    <s v="B10%"/>
    <s v=""/>
    <x v="9"/>
    <x v="251"/>
    <x v="0"/>
    <n v="202700"/>
    <n v="107100"/>
    <n v="1800"/>
    <n v="309800"/>
    <n v="105"/>
    <n v="112"/>
    <n v="60"/>
    <n v="92"/>
    <n v="87"/>
    <s v=""/>
    <n v="84"/>
    <n v="65"/>
    <m/>
    <m/>
    <m/>
    <m/>
    <m/>
    <m/>
    <m/>
    <m/>
    <m/>
    <m/>
    <m/>
    <m/>
    <m/>
    <m/>
    <n v="86.428571428571431"/>
    <n v="7"/>
    <n v="78.666666666666671"/>
    <n v="74.5"/>
    <n v="311091.77689180634"/>
    <n v="1291.7768918063375"/>
    <n v="82.566311771156336"/>
    <n v="311233.93883127457"/>
    <n v="341942.85652467515"/>
  </r>
  <r>
    <s v="MEL"/>
    <x v="0"/>
    <s v=""/>
    <x v="2"/>
    <s v=""/>
    <s v=""/>
    <x v="3"/>
    <x v="252"/>
    <x v="0"/>
    <n v="318700"/>
    <n v="18000"/>
    <n v="0"/>
    <n v="336700"/>
    <n v="87"/>
    <n v="67"/>
    <n v="94"/>
    <n v="85"/>
    <n v="56"/>
    <n v="115"/>
    <n v="89"/>
    <s v=""/>
    <m/>
    <m/>
    <m/>
    <m/>
    <m/>
    <m/>
    <m/>
    <m/>
    <m/>
    <m/>
    <m/>
    <m/>
    <m/>
    <m/>
    <n v="84.714285714285708"/>
    <n v="7"/>
    <n v="86.666666666666671"/>
    <n v="102"/>
    <n v="349088.79314219696"/>
    <n v="12388.793142196955"/>
    <n v="47.673263955288405"/>
    <n v="342884.84786496352"/>
    <n v="335160.5188745989"/>
  </r>
  <r>
    <s v="MEL"/>
    <x v="0"/>
    <s v=""/>
    <x v="3"/>
    <s v=""/>
    <s v="P"/>
    <x v="4"/>
    <x v="253"/>
    <x v="6"/>
    <n v="418700"/>
    <n v="-75000"/>
    <n v="-45200"/>
    <n v="343700"/>
    <m/>
    <m/>
    <m/>
    <n v="125"/>
    <n v="112"/>
    <n v="68"/>
    <n v="49"/>
    <n v="48"/>
    <m/>
    <m/>
    <m/>
    <m/>
    <m/>
    <m/>
    <m/>
    <m/>
    <m/>
    <m/>
    <m/>
    <m/>
    <m/>
    <m/>
    <n v="80.400000000000006"/>
    <n v="5"/>
    <n v="55"/>
    <n v="48.5"/>
    <n v="317108.45785451768"/>
    <n v="-26591.542145482323"/>
    <n v="159.90555634521124"/>
    <m/>
    <n v="318091.63578857388"/>
  </r>
  <r>
    <s v="MEL"/>
    <x v="0"/>
    <s v=""/>
    <x v="0"/>
    <s v=""/>
    <s v="P"/>
    <x v="0"/>
    <x v="254"/>
    <x v="0"/>
    <n v="387900"/>
    <n v="-50300"/>
    <n v="-11800"/>
    <n v="337600"/>
    <n v="69"/>
    <n v="108"/>
    <n v="79"/>
    <n v="70"/>
    <n v="81"/>
    <n v="94"/>
    <n v="83"/>
    <n v="52"/>
    <m/>
    <m/>
    <m/>
    <m/>
    <m/>
    <m/>
    <m/>
    <m/>
    <m/>
    <m/>
    <m/>
    <m/>
    <m/>
    <m/>
    <n v="79.5"/>
    <n v="8"/>
    <n v="76.333333333333329"/>
    <n v="67.5"/>
    <n v="324941.97694359662"/>
    <n v="-12658.023056403385"/>
    <n v="117.34598726256421"/>
    <n v="302002.42369644862"/>
    <n v="314530.90852228383"/>
  </r>
  <r>
    <s v="MEL"/>
    <x v="0"/>
    <s v=""/>
    <x v="2"/>
    <s v=""/>
    <s v=""/>
    <x v="3"/>
    <x v="255"/>
    <x v="2"/>
    <n v="348200"/>
    <n v="-20900"/>
    <n v="-17200"/>
    <n v="327300"/>
    <n v="60"/>
    <n v="65"/>
    <n v="78"/>
    <n v="109"/>
    <n v="108"/>
    <n v="40"/>
    <n v="94"/>
    <n v="76"/>
    <m/>
    <m/>
    <m/>
    <m/>
    <m/>
    <m/>
    <m/>
    <m/>
    <m/>
    <m/>
    <m/>
    <m/>
    <m/>
    <m/>
    <n v="78.75"/>
    <n v="8"/>
    <n v="70"/>
    <n v="85"/>
    <n v="328672.28095440398"/>
    <n v="1372.2809544039774"/>
    <n v="74.647042745963461"/>
    <n v="276945.45404477819"/>
    <n v="311563.63580037549"/>
  </r>
  <r>
    <s v="MEL"/>
    <x v="0"/>
    <s v="Yes"/>
    <x v="2"/>
    <s v=""/>
    <s v=""/>
    <x v="3"/>
    <x v="256"/>
    <x v="0"/>
    <n v="101500"/>
    <n v="57100"/>
    <n v="0"/>
    <n v="158600"/>
    <m/>
    <n v="67"/>
    <n v="87"/>
    <n v="79"/>
    <s v=""/>
    <s v=""/>
    <s v=""/>
    <s v=""/>
    <m/>
    <m/>
    <m/>
    <m/>
    <m/>
    <m/>
    <m/>
    <m/>
    <m/>
    <m/>
    <m/>
    <m/>
    <m/>
    <m/>
    <n v="77.666666666666671"/>
    <n v="3"/>
    <n v="77.666666666666671"/>
    <n v="83"/>
    <n v="200447.10201362721"/>
    <n v="41847.102013627213"/>
    <n v="-47.451203851176899"/>
    <n v="307277.57520206348"/>
    <n v="307277.57520206348"/>
  </r>
  <r>
    <s v="MEL"/>
    <x v="0"/>
    <s v=""/>
    <x v="2"/>
    <s v=""/>
    <s v="P"/>
    <x v="2"/>
    <x v="257"/>
    <x v="6"/>
    <n v="313300"/>
    <n v="-4000"/>
    <n v="0"/>
    <n v="309300"/>
    <n v="80"/>
    <n v="110"/>
    <n v="49"/>
    <n v="83"/>
    <n v="81"/>
    <n v="57"/>
    <s v=""/>
    <s v=""/>
    <m/>
    <m/>
    <m/>
    <m/>
    <m/>
    <m/>
    <m/>
    <m/>
    <m/>
    <m/>
    <m/>
    <m/>
    <m/>
    <m/>
    <n v="76.666666666666671"/>
    <n v="6"/>
    <n v="73.666666666666671"/>
    <n v="69"/>
    <n v="303772.72051542532"/>
    <n v="-5527.279484574683"/>
    <n v="93.19257660044758"/>
    <n v="291452.12068521901"/>
    <n v="303321.21157285233"/>
  </r>
  <r>
    <s v="MEL"/>
    <x v="0"/>
    <s v=""/>
    <x v="2"/>
    <s v=""/>
    <s v=""/>
    <x v="3"/>
    <x v="258"/>
    <x v="0"/>
    <n v="332400"/>
    <n v="-3300"/>
    <n v="-2800"/>
    <n v="329100"/>
    <n v="59"/>
    <n v="62"/>
    <n v="74"/>
    <n v="95"/>
    <n v="81"/>
    <n v="72"/>
    <n v="105"/>
    <n v="64"/>
    <m/>
    <m/>
    <m/>
    <m/>
    <m/>
    <m/>
    <m/>
    <m/>
    <m/>
    <m/>
    <m/>
    <m/>
    <m/>
    <m/>
    <n v="76.5"/>
    <n v="8"/>
    <n v="80.333333333333329"/>
    <n v="84.5"/>
    <n v="328935.28130374342"/>
    <n v="-164.71869625657564"/>
    <n v="76.992489360515009"/>
    <n v="317827.87821329309"/>
    <n v="302661.81763465045"/>
  </r>
  <r>
    <s v="MEL"/>
    <x v="0"/>
    <s v="Yes"/>
    <x v="2"/>
    <s v=""/>
    <s v=""/>
    <x v="3"/>
    <x v="259"/>
    <x v="0"/>
    <n v="157500"/>
    <n v="140600"/>
    <n v="30100"/>
    <n v="298100"/>
    <n v="61"/>
    <n v="57"/>
    <n v="56"/>
    <n v="88"/>
    <n v="51"/>
    <n v="74"/>
    <n v="134"/>
    <n v="77"/>
    <m/>
    <m/>
    <m/>
    <m/>
    <m/>
    <m/>
    <m/>
    <m/>
    <m/>
    <m/>
    <m/>
    <m/>
    <m/>
    <m/>
    <n v="74.75"/>
    <n v="8"/>
    <n v="95"/>
    <n v="105.5"/>
    <n v="319147.35390038567"/>
    <n v="21047.353900385671"/>
    <n v="11.820908776571045"/>
    <n v="375854.54477505613"/>
    <n v="295738.18128353101"/>
  </r>
  <r>
    <s v="MEL"/>
    <x v="0"/>
    <s v="Yes"/>
    <x v="2"/>
    <s v=""/>
    <s v=""/>
    <x v="3"/>
    <x v="260"/>
    <x v="0"/>
    <n v="153500"/>
    <n v="130200"/>
    <n v="-6300"/>
    <n v="283700"/>
    <n v="65"/>
    <n v="69"/>
    <n v="83"/>
    <n v="64"/>
    <n v="108"/>
    <n v="59"/>
    <n v="91"/>
    <n v="50"/>
    <m/>
    <m/>
    <m/>
    <m/>
    <m/>
    <m/>
    <m/>
    <m/>
    <m/>
    <m/>
    <m/>
    <m/>
    <m/>
    <m/>
    <n v="73.625"/>
    <n v="8"/>
    <n v="66.666666666666671"/>
    <n v="70.5"/>
    <n v="284558.78462246817"/>
    <n v="858.78462246817071"/>
    <n v="71.057335860158361"/>
    <n v="263757.57528074115"/>
    <n v="291287.27220066852"/>
  </r>
  <r>
    <s v="MEL"/>
    <x v="0"/>
    <s v=""/>
    <x v="2"/>
    <s v=""/>
    <s v=""/>
    <x v="3"/>
    <x v="261"/>
    <x v="1"/>
    <n v="299800"/>
    <n v="-9200"/>
    <n v="0"/>
    <n v="290600"/>
    <n v="63"/>
    <n v="80"/>
    <n v="69"/>
    <n v="61"/>
    <n v="68"/>
    <n v="90"/>
    <s v=""/>
    <s v=""/>
    <m/>
    <m/>
    <m/>
    <m/>
    <m/>
    <m/>
    <m/>
    <m/>
    <m/>
    <m/>
    <m/>
    <m/>
    <m/>
    <m/>
    <n v="71.833333333333329"/>
    <n v="6"/>
    <n v="73"/>
    <n v="79"/>
    <n v="294820.38555184123"/>
    <n v="4220.3855518412311"/>
    <n v="59.21488121593945"/>
    <n v="288814.54493241158"/>
    <n v="284198.7873649986"/>
  </r>
  <r>
    <s v="MEL"/>
    <x v="0"/>
    <s v=""/>
    <x v="2"/>
    <s v=""/>
    <s v=""/>
    <x v="3"/>
    <x v="262"/>
    <x v="1"/>
    <n v="242500"/>
    <n v="38200"/>
    <n v="7600"/>
    <n v="280700"/>
    <n v="86"/>
    <n v="58"/>
    <n v="88"/>
    <n v="51"/>
    <n v="60"/>
    <n v="86"/>
    <n v="70"/>
    <n v="70"/>
    <m/>
    <m/>
    <m/>
    <m/>
    <m/>
    <m/>
    <m/>
    <m/>
    <m/>
    <m/>
    <m/>
    <m/>
    <m/>
    <m/>
    <n v="71.125"/>
    <n v="8"/>
    <n v="75.333333333333329"/>
    <n v="70"/>
    <n v="281138.16961406451"/>
    <n v="438.16961406450719"/>
    <n v="69.814924835905714"/>
    <n v="298046.06006723747"/>
    <n v="281396.36312764074"/>
  </r>
  <r>
    <s v="MEL"/>
    <x v="0"/>
    <s v=""/>
    <x v="2"/>
    <s v=""/>
    <s v="P"/>
    <x v="2"/>
    <x v="263"/>
    <x v="3"/>
    <n v="284700"/>
    <n v="4900"/>
    <n v="-8300"/>
    <n v="289600"/>
    <n v="79"/>
    <n v="83"/>
    <n v="53"/>
    <n v="71"/>
    <n v="82"/>
    <n v="86"/>
    <n v="58"/>
    <n v="56"/>
    <m/>
    <m/>
    <m/>
    <m/>
    <m/>
    <m/>
    <m/>
    <m/>
    <m/>
    <m/>
    <m/>
    <m/>
    <m/>
    <m/>
    <n v="71"/>
    <n v="8"/>
    <n v="66.666666666666671"/>
    <n v="57"/>
    <n v="279075.36472990847"/>
    <n v="-10524.63527009153"/>
    <n v="102.46741087452189"/>
    <n v="263757.57528074115"/>
    <n v="280901.81767398934"/>
  </r>
  <r>
    <s v="MEL"/>
    <x v="0"/>
    <s v="Yes"/>
    <x v="2"/>
    <s v=""/>
    <s v=""/>
    <x v="3"/>
    <x v="264"/>
    <x v="2"/>
    <n v="94500"/>
    <n v="0"/>
    <n v="0"/>
    <n v="94500"/>
    <m/>
    <m/>
    <m/>
    <m/>
    <m/>
    <m/>
    <n v="63"/>
    <n v="74"/>
    <m/>
    <m/>
    <m/>
    <m/>
    <m/>
    <m/>
    <m/>
    <m/>
    <m/>
    <m/>
    <m/>
    <m/>
    <m/>
    <m/>
    <n v="68.5"/>
    <n v="2"/>
    <n v="68.5"/>
    <n v="68.5"/>
    <n v="139606.82406484429"/>
    <n v="45106.824064844288"/>
    <n v="-66.364052736041714"/>
    <n v="271010.90860096156"/>
    <n v="271010.90860096156"/>
  </r>
  <r>
    <s v="MEL"/>
    <x v="0"/>
    <s v=""/>
    <x v="2"/>
    <s v=""/>
    <s v=""/>
    <x v="3"/>
    <x v="265"/>
    <x v="1"/>
    <n v="195100"/>
    <n v="40800"/>
    <n v="27400"/>
    <n v="235900"/>
    <m/>
    <m/>
    <n v="40"/>
    <n v="46"/>
    <n v="24"/>
    <n v="94"/>
    <n v="67"/>
    <n v="72"/>
    <m/>
    <m/>
    <m/>
    <m/>
    <m/>
    <m/>
    <m/>
    <m/>
    <m/>
    <m/>
    <m/>
    <m/>
    <m/>
    <m/>
    <n v="57.166666666666664"/>
    <n v="6"/>
    <n v="77.666666666666671"/>
    <n v="69.5"/>
    <n v="242535.1840424345"/>
    <n v="6635.1840424344991"/>
    <n v="37.328253540399558"/>
    <n v="307277.57520206348"/>
    <n v="226172.12080323554"/>
  </r>
  <r>
    <s v="MEL"/>
    <x v="0"/>
    <s v=""/>
    <x v="2"/>
    <s v=""/>
    <s v="P"/>
    <x v="2"/>
    <x v="266"/>
    <x v="1"/>
    <n v="226300"/>
    <n v="2200"/>
    <n v="-100"/>
    <n v="228500"/>
    <n v="57"/>
    <m/>
    <m/>
    <s v=""/>
    <s v=""/>
    <n v="63"/>
    <n v="54"/>
    <n v="54"/>
    <m/>
    <m/>
    <m/>
    <m/>
    <m/>
    <m/>
    <m/>
    <m/>
    <m/>
    <m/>
    <m/>
    <m/>
    <m/>
    <m/>
    <n v="57"/>
    <n v="4"/>
    <n v="57"/>
    <n v="54"/>
    <n v="226561.13611045893"/>
    <n v="-1938.8638895410695"/>
    <n v="62.796973013909707"/>
    <n v="225512.72686503368"/>
    <n v="225512.72686503368"/>
  </r>
  <r>
    <s v="MEL"/>
    <x v="0"/>
    <s v=""/>
    <x v="2"/>
    <s v=""/>
    <s v=""/>
    <x v="3"/>
    <x v="267"/>
    <x v="0"/>
    <n v="218900"/>
    <n v="-1000"/>
    <n v="4800"/>
    <n v="217900"/>
    <n v="58"/>
    <n v="41"/>
    <n v="105"/>
    <n v="33"/>
    <n v="29"/>
    <n v="65"/>
    <n v="53"/>
    <n v="55"/>
    <m/>
    <m/>
    <m/>
    <m/>
    <m/>
    <m/>
    <m/>
    <m/>
    <m/>
    <m/>
    <m/>
    <m/>
    <m/>
    <m/>
    <n v="54.875"/>
    <n v="8"/>
    <n v="57.666666666666664"/>
    <n v="54"/>
    <n v="217900.4055696424"/>
    <n v="0.40556964240386151"/>
    <n v="54.873787394883706"/>
    <n v="228150.30261784108"/>
    <n v="217105.45415296007"/>
  </r>
  <r>
    <s v="MEL"/>
    <x v="0"/>
    <s v=""/>
    <x v="2"/>
    <s v=""/>
    <s v="P"/>
    <x v="2"/>
    <x v="268"/>
    <x v="1"/>
    <n v="267700"/>
    <n v="-35800"/>
    <n v="-15600"/>
    <n v="231900"/>
    <m/>
    <n v="49"/>
    <n v="66"/>
    <n v="55"/>
    <n v="70"/>
    <n v="47"/>
    <n v="57"/>
    <n v="38"/>
    <m/>
    <m/>
    <m/>
    <m/>
    <m/>
    <m/>
    <m/>
    <m/>
    <m/>
    <m/>
    <m/>
    <m/>
    <m/>
    <m/>
    <n v="54.571428571428569"/>
    <n v="7"/>
    <n v="47.333333333333336"/>
    <n v="47.5"/>
    <n v="223950.87403259781"/>
    <n v="-7949.1259674021858"/>
    <n v="78.338372174729372"/>
    <n v="187267.87844932624"/>
    <n v="215904.41519409241"/>
  </r>
  <r>
    <s v="MEL"/>
    <x v="1"/>
    <s v="Yes"/>
    <x v="2"/>
    <s v=""/>
    <s v=""/>
    <x v="3"/>
    <x v="269"/>
    <x v="2"/>
    <n v="145000"/>
    <n v="0"/>
    <n v="0"/>
    <n v="145000"/>
    <m/>
    <m/>
    <m/>
    <m/>
    <m/>
    <m/>
    <m/>
    <n v="53"/>
    <m/>
    <m/>
    <m/>
    <m/>
    <m/>
    <m/>
    <m/>
    <m/>
    <m/>
    <m/>
    <m/>
    <m/>
    <m/>
    <m/>
    <n v="53"/>
    <n v="1"/>
    <n v="53"/>
    <n v="53"/>
    <n v="145000"/>
    <n v="0"/>
    <s v="N/A"/>
    <n v="209687.27234818923"/>
    <n v="209687.27234818923"/>
  </r>
  <r>
    <s v="MEL"/>
    <x v="0"/>
    <s v=""/>
    <x v="2"/>
    <s v=""/>
    <s v=""/>
    <x v="3"/>
    <x v="270"/>
    <x v="1"/>
    <n v="186400"/>
    <n v="14800"/>
    <n v="24500"/>
    <n v="201200"/>
    <n v="33"/>
    <n v="37"/>
    <n v="31"/>
    <n v="39"/>
    <n v="26"/>
    <n v="71"/>
    <n v="59"/>
    <n v="71"/>
    <m/>
    <m/>
    <m/>
    <m/>
    <m/>
    <m/>
    <m/>
    <m/>
    <m/>
    <m/>
    <m/>
    <m/>
    <m/>
    <m/>
    <n v="45.875"/>
    <n v="8"/>
    <n v="67"/>
    <n v="65"/>
    <n v="209723.40417228462"/>
    <n v="8523.4041722846159"/>
    <n v="20.391032693210647"/>
    <n v="265076.36315714486"/>
    <n v="181498.18149006"/>
  </r>
  <r>
    <s v="MEL"/>
    <x v="1"/>
    <s v=""/>
    <x v="2"/>
    <s v=""/>
    <s v=""/>
    <x v="3"/>
    <x v="271"/>
    <x v="2"/>
    <n v="275000"/>
    <n v="0"/>
    <n v="0"/>
    <n v="275000"/>
    <n v="45"/>
    <s v=""/>
    <m/>
    <s v=""/>
    <s v=""/>
    <s v=""/>
    <s v=""/>
    <s v=""/>
    <m/>
    <m/>
    <m/>
    <m/>
    <m/>
    <m/>
    <m/>
    <m/>
    <m/>
    <m/>
    <m/>
    <m/>
    <m/>
    <m/>
    <n v="45"/>
    <n v="1"/>
    <n v="45"/>
    <n v="45"/>
    <n v="275000"/>
    <n v="0"/>
    <s v="N/A"/>
    <n v="178036.36331450028"/>
    <n v="178036.36331450028"/>
  </r>
  <r>
    <s v="MEL"/>
    <x v="0"/>
    <s v=""/>
    <x v="2"/>
    <s v=""/>
    <s v="P"/>
    <x v="2"/>
    <x v="272"/>
    <x v="2"/>
    <n v="266500"/>
    <n v="0"/>
    <n v="0"/>
    <n v="266500"/>
    <m/>
    <n v="28"/>
    <n v="58"/>
    <s v=""/>
    <s v=""/>
    <s v=""/>
    <s v=""/>
    <s v=""/>
    <m/>
    <m/>
    <m/>
    <m/>
    <m/>
    <m/>
    <m/>
    <m/>
    <m/>
    <m/>
    <m/>
    <m/>
    <m/>
    <m/>
    <n v="43"/>
    <n v="2"/>
    <n v="43"/>
    <n v="43"/>
    <n v="243020.52459544971"/>
    <n v="-23479.475404550292"/>
    <n v="113.20084598777652"/>
    <n v="170123.63605607804"/>
    <n v="170123.63605607804"/>
  </r>
  <r>
    <s v="MEL"/>
    <x v="0"/>
    <s v="Yes"/>
    <x v="2"/>
    <s v=""/>
    <s v=""/>
    <x v="3"/>
    <x v="273"/>
    <x v="0"/>
    <n v="94500"/>
    <n v="0"/>
    <n v="0"/>
    <n v="94500"/>
    <n v="46"/>
    <n v="26"/>
    <m/>
    <s v=""/>
    <s v=""/>
    <s v=""/>
    <s v=""/>
    <s v=""/>
    <m/>
    <m/>
    <m/>
    <m/>
    <m/>
    <m/>
    <m/>
    <m/>
    <m/>
    <m/>
    <m/>
    <m/>
    <m/>
    <m/>
    <n v="36"/>
    <n v="2"/>
    <n v="36"/>
    <n v="36"/>
    <n v="106996.83454502765"/>
    <n v="12496.834545027654"/>
    <n v="-1.3640527360417138"/>
    <n v="142429.09065160021"/>
    <n v="142429.09065160021"/>
  </r>
  <r>
    <s v="MEL"/>
    <x v="0"/>
    <s v=""/>
    <x v="2"/>
    <s v=""/>
    <s v="P"/>
    <x v="2"/>
    <x v="274"/>
    <x v="1"/>
    <n v="198000"/>
    <n v="0"/>
    <n v="0"/>
    <n v="198000"/>
    <m/>
    <m/>
    <m/>
    <m/>
    <n v="36"/>
    <n v="34"/>
    <s v=""/>
    <s v=""/>
    <m/>
    <m/>
    <m/>
    <m/>
    <m/>
    <m/>
    <m/>
    <m/>
    <m/>
    <m/>
    <m/>
    <m/>
    <m/>
    <m/>
    <n v="35"/>
    <n v="2"/>
    <n v="35"/>
    <n v="35"/>
    <n v="183618.45025211023"/>
    <n v="-14381.549747889774"/>
    <n v="77.999127600674498"/>
    <n v="138472.7270223891"/>
    <n v="138472.7270223891"/>
  </r>
  <r>
    <s v="MEL"/>
    <x v="0"/>
    <s v=""/>
    <x v="2"/>
    <s v=""/>
    <s v="P"/>
    <x v="2"/>
    <x v="275"/>
    <x v="3"/>
    <n v="302000"/>
    <n v="0"/>
    <n v="0"/>
    <n v="302000"/>
    <m/>
    <m/>
    <m/>
    <m/>
    <m/>
    <m/>
    <n v="28"/>
    <n v="36"/>
    <m/>
    <m/>
    <m/>
    <m/>
    <m/>
    <m/>
    <m/>
    <m/>
    <m/>
    <m/>
    <m/>
    <m/>
    <m/>
    <m/>
    <n v="32"/>
    <n v="2"/>
    <n v="32"/>
    <n v="32"/>
    <n v="258608.29737335793"/>
    <n v="-43391.702626642073"/>
    <n v="161.73604310809952"/>
    <n v="126603.63613475575"/>
    <n v="126603.63613475575"/>
  </r>
  <r>
    <s v="MEL"/>
    <x v="1"/>
    <s v=""/>
    <x v="2"/>
    <s v=""/>
    <s v=""/>
    <x v="3"/>
    <x v="276"/>
    <x v="3"/>
    <n v="187500"/>
    <n v="0"/>
    <n v="0"/>
    <n v="187500"/>
    <n v="9"/>
    <s v=""/>
    <m/>
    <s v=""/>
    <s v=""/>
    <s v=""/>
    <s v=""/>
    <s v=""/>
    <m/>
    <m/>
    <m/>
    <m/>
    <m/>
    <m/>
    <m/>
    <m/>
    <m/>
    <m/>
    <m/>
    <m/>
    <m/>
    <m/>
    <n v="9"/>
    <n v="1"/>
    <n v="9"/>
    <n v="9"/>
    <n v="187500"/>
    <n v="0"/>
    <s v="N/A"/>
    <n v="35607.272662900054"/>
    <n v="35607.272662900054"/>
  </r>
  <r>
    <s v="NTH"/>
    <x v="0"/>
    <s v=""/>
    <x v="2"/>
    <s v=""/>
    <s v=""/>
    <x v="3"/>
    <x v="277"/>
    <x v="0"/>
    <n v="394700"/>
    <n v="22700"/>
    <n v="13700"/>
    <n v="417400"/>
    <n v="56"/>
    <n v="99"/>
    <n v="119"/>
    <n v="87"/>
    <n v="94"/>
    <n v="114"/>
    <n v="98"/>
    <n v="129"/>
    <m/>
    <m/>
    <m/>
    <m/>
    <m/>
    <m/>
    <m/>
    <m/>
    <m/>
    <m/>
    <m/>
    <m/>
    <m/>
    <m/>
    <n v="99.5"/>
    <n v="8"/>
    <n v="113.66666666666667"/>
    <n v="113.5"/>
    <n v="422251.6572125142"/>
    <n v="4851.6572125141975"/>
    <n v="84.994120507684514"/>
    <n v="449706.6658536637"/>
    <n v="393658.18110650615"/>
  </r>
  <r>
    <s v="NTH"/>
    <x v="0"/>
    <s v=""/>
    <x v="1"/>
    <s v=""/>
    <s v=""/>
    <x v="1"/>
    <x v="278"/>
    <x v="0"/>
    <n v="422700"/>
    <n v="-42100"/>
    <n v="0"/>
    <n v="380600"/>
    <n v="132"/>
    <n v="75"/>
    <n v="115"/>
    <n v="71"/>
    <n v="78"/>
    <n v="112"/>
    <n v="83"/>
    <s v=""/>
    <m/>
    <m/>
    <m/>
    <m/>
    <m/>
    <m/>
    <m/>
    <m/>
    <m/>
    <m/>
    <m/>
    <m/>
    <m/>
    <m/>
    <n v="95.142857142857139"/>
    <n v="7"/>
    <n v="91"/>
    <n v="97.5"/>
    <n v="382491.59518644336"/>
    <n v="1891.5951864433591"/>
    <n v="89.487211943518759"/>
    <n v="360029.09025821165"/>
    <n v="376419.73957922915"/>
  </r>
  <r>
    <s v="NTH"/>
    <x v="0"/>
    <s v=""/>
    <x v="2"/>
    <s v=""/>
    <s v=""/>
    <x v="3"/>
    <x v="279"/>
    <x v="0"/>
    <n v="343200"/>
    <n v="15300"/>
    <n v="15200"/>
    <n v="358500"/>
    <n v="83"/>
    <n v="122"/>
    <n v="103"/>
    <n v="71"/>
    <n v="65"/>
    <n v="85"/>
    <n v="100"/>
    <n v="115"/>
    <m/>
    <m/>
    <m/>
    <m/>
    <m/>
    <m/>
    <m/>
    <m/>
    <m/>
    <m/>
    <m/>
    <m/>
    <m/>
    <m/>
    <n v="93"/>
    <n v="8"/>
    <n v="100"/>
    <n v="107.5"/>
    <n v="371889.12073952332"/>
    <n v="13389.120739523321"/>
    <n v="52.968117398190941"/>
    <n v="395636.36292111175"/>
    <n v="367941.81751663389"/>
  </r>
  <r>
    <s v="NTH"/>
    <x v="0"/>
    <s v=""/>
    <x v="2"/>
    <s v=""/>
    <s v=""/>
    <x v="3"/>
    <x v="280"/>
    <x v="6"/>
    <n v="388900"/>
    <n v="-4400"/>
    <n v="-11800"/>
    <n v="384500"/>
    <n v="93"/>
    <n v="18"/>
    <n v="163"/>
    <n v="96"/>
    <n v="108"/>
    <n v="64"/>
    <n v="112"/>
    <n v="88"/>
    <m/>
    <m/>
    <m/>
    <m/>
    <m/>
    <m/>
    <m/>
    <m/>
    <m/>
    <m/>
    <m/>
    <m/>
    <m/>
    <m/>
    <n v="92.75"/>
    <n v="8"/>
    <n v="88"/>
    <n v="100"/>
    <n v="386288.583917193"/>
    <n v="1788.5839171929983"/>
    <n v="87.402346275047165"/>
    <n v="348159.99937057833"/>
    <n v="366952.72660933115"/>
  </r>
  <r>
    <s v="NTH"/>
    <x v="0"/>
    <s v=""/>
    <x v="2"/>
    <s v=""/>
    <s v="P"/>
    <x v="2"/>
    <x v="281"/>
    <x v="0"/>
    <n v="298300"/>
    <n v="73900"/>
    <n v="3900"/>
    <n v="372200"/>
    <n v="61"/>
    <n v="63"/>
    <n v="116"/>
    <n v="94"/>
    <n v="100"/>
    <n v="105"/>
    <n v="75"/>
    <n v="107"/>
    <m/>
    <m/>
    <m/>
    <m/>
    <m/>
    <m/>
    <m/>
    <m/>
    <m/>
    <m/>
    <m/>
    <m/>
    <m/>
    <m/>
    <n v="90.125"/>
    <n v="8"/>
    <n v="95.666666666666671"/>
    <n v="91"/>
    <n v="370165.31690338568"/>
    <n v="-2034.683096614317"/>
    <n v="96.208461075611382"/>
    <n v="378492.12052786356"/>
    <n v="356567.27208265197"/>
  </r>
  <r>
    <s v="NTH"/>
    <x v="0"/>
    <s v=""/>
    <x v="0"/>
    <s v=""/>
    <s v="P"/>
    <x v="0"/>
    <x v="282"/>
    <x v="3"/>
    <n v="396300"/>
    <n v="-50000"/>
    <n v="0"/>
    <n v="346300"/>
    <n v="88"/>
    <n v="76"/>
    <n v="58"/>
    <n v="89"/>
    <n v="86"/>
    <n v="100"/>
    <n v="58"/>
    <s v=""/>
    <m/>
    <m/>
    <m/>
    <m/>
    <m/>
    <m/>
    <m/>
    <m/>
    <m/>
    <m/>
    <m/>
    <m/>
    <m/>
    <m/>
    <n v="79.285714285714292"/>
    <n v="7"/>
    <n v="81.333333333333329"/>
    <n v="79"/>
    <n v="339087.91954932665"/>
    <n v="-7212.0804506733548"/>
    <n v="100.84897923289685"/>
    <n v="321784.24184250418"/>
    <n v="313683.11631602433"/>
  </r>
  <r>
    <s v="NTH"/>
    <x v="0"/>
    <s v=""/>
    <x v="2"/>
    <s v=""/>
    <s v=""/>
    <x v="3"/>
    <x v="283"/>
    <x v="3"/>
    <n v="221100"/>
    <n v="57600"/>
    <n v="17200"/>
    <n v="278700"/>
    <n v="87"/>
    <n v="86"/>
    <n v="66"/>
    <n v="44"/>
    <n v="87"/>
    <n v="44"/>
    <n v="81"/>
    <n v="119"/>
    <m/>
    <m/>
    <m/>
    <m/>
    <m/>
    <m/>
    <m/>
    <m/>
    <m/>
    <m/>
    <m/>
    <m/>
    <m/>
    <m/>
    <n v="76.75"/>
    <n v="8"/>
    <n v="81.333333333333329"/>
    <n v="100"/>
    <n v="301587.20102163334"/>
    <n v="22887.201021633344"/>
    <n v="8.3199841530706209"/>
    <n v="321784.24184250418"/>
    <n v="303650.90854195325"/>
  </r>
  <r>
    <s v="NTH"/>
    <x v="0"/>
    <s v=""/>
    <x v="2"/>
    <s v=""/>
    <s v=""/>
    <x v="3"/>
    <x v="284"/>
    <x v="2"/>
    <n v="283900"/>
    <n v="-4000"/>
    <n v="7400"/>
    <n v="279900"/>
    <m/>
    <m/>
    <n v="83"/>
    <n v="69"/>
    <n v="53"/>
    <n v="80"/>
    <n v="53"/>
    <n v="92"/>
    <m/>
    <m/>
    <m/>
    <m/>
    <m/>
    <m/>
    <m/>
    <m/>
    <m/>
    <m/>
    <m/>
    <m/>
    <m/>
    <m/>
    <n v="71.666666666666671"/>
    <n v="6"/>
    <n v="75"/>
    <n v="72.5"/>
    <n v="282391.64337737032"/>
    <n v="2491.6433773703175"/>
    <n v="64.216948562771677"/>
    <n v="296727.27219083381"/>
    <n v="283539.39342679677"/>
  </r>
  <r>
    <s v="NTH"/>
    <x v="0"/>
    <s v=""/>
    <x v="2"/>
    <s v=""/>
    <s v=""/>
    <x v="3"/>
    <x v="285"/>
    <x v="0"/>
    <n v="271300"/>
    <n v="23900"/>
    <n v="0"/>
    <n v="295200"/>
    <n v="61"/>
    <n v="52"/>
    <n v="70"/>
    <n v="88"/>
    <n v="70"/>
    <n v="72"/>
    <n v="87"/>
    <s v=""/>
    <m/>
    <m/>
    <m/>
    <m/>
    <m/>
    <m/>
    <m/>
    <m/>
    <m/>
    <m/>
    <m/>
    <m/>
    <m/>
    <m/>
    <n v="71.428571428571431"/>
    <n v="7"/>
    <n v="76.333333333333329"/>
    <n v="79.5"/>
    <n v="298469.46973694395"/>
    <n v="3269.4697369439527"/>
    <n v="61.653244786460164"/>
    <n v="302002.42369644862"/>
    <n v="282597.4020865084"/>
  </r>
  <r>
    <s v="NTH"/>
    <x v="0"/>
    <s v=""/>
    <x v="2"/>
    <s v=""/>
    <s v=""/>
    <x v="3"/>
    <x v="286"/>
    <x v="4"/>
    <n v="314400"/>
    <n v="-29800"/>
    <n v="4700"/>
    <n v="284600"/>
    <n v="59"/>
    <n v="77"/>
    <n v="100"/>
    <n v="36"/>
    <n v="70"/>
    <n v="68"/>
    <n v="59"/>
    <n v="96"/>
    <m/>
    <m/>
    <m/>
    <m/>
    <m/>
    <m/>
    <m/>
    <m/>
    <m/>
    <m/>
    <m/>
    <m/>
    <m/>
    <m/>
    <n v="70.625"/>
    <n v="8"/>
    <n v="74.333333333333329"/>
    <n v="77.5"/>
    <n v="288912.86036316538"/>
    <n v="4312.8603631653823"/>
    <n v="57.73005916743417"/>
    <n v="294089.69643802638"/>
    <n v="279418.18131303514"/>
  </r>
  <r>
    <s v="NTH"/>
    <x v="0"/>
    <s v=""/>
    <x v="2"/>
    <s v=""/>
    <s v=""/>
    <x v="3"/>
    <x v="287"/>
    <x v="6"/>
    <n v="285600"/>
    <n v="-9000"/>
    <n v="6200"/>
    <n v="276600"/>
    <n v="92"/>
    <n v="34"/>
    <n v="85"/>
    <n v="60"/>
    <n v="69"/>
    <n v="58"/>
    <n v="68"/>
    <n v="94"/>
    <m/>
    <m/>
    <m/>
    <m/>
    <m/>
    <m/>
    <m/>
    <m/>
    <m/>
    <m/>
    <m/>
    <m/>
    <m/>
    <m/>
    <n v="70"/>
    <n v="8"/>
    <n v="73.333333333333329"/>
    <n v="81"/>
    <n v="285045.05198561493"/>
    <n v="8445.0519856149331"/>
    <n v="44.750296436093777"/>
    <n v="290133.33280881523"/>
    <n v="276945.45404477819"/>
  </r>
  <r>
    <s v="NTH"/>
    <x v="0"/>
    <s v="Yes"/>
    <x v="2"/>
    <s v=""/>
    <s v=""/>
    <x v="3"/>
    <x v="288"/>
    <x v="0"/>
    <n v="89500"/>
    <n v="148900"/>
    <n v="5100"/>
    <n v="238400"/>
    <n v="80"/>
    <n v="45"/>
    <n v="86"/>
    <n v="94"/>
    <n v="53"/>
    <n v="51"/>
    <n v="69"/>
    <n v="69"/>
    <m/>
    <m/>
    <m/>
    <m/>
    <m/>
    <m/>
    <m/>
    <m/>
    <m/>
    <m/>
    <m/>
    <m/>
    <m/>
    <m/>
    <n v="68.375"/>
    <n v="8"/>
    <n v="63"/>
    <n v="69"/>
    <n v="247824.47781694523"/>
    <n v="9424.4778169452329"/>
    <n v="40.196929393943428"/>
    <n v="249250.90864030039"/>
    <n v="270516.36314731016"/>
  </r>
  <r>
    <s v="NTH"/>
    <x v="0"/>
    <s v=""/>
    <x v="2"/>
    <s v=""/>
    <s v=""/>
    <x v="3"/>
    <x v="289"/>
    <x v="5"/>
    <n v="265600"/>
    <n v="-19100"/>
    <n v="5100"/>
    <n v="246500"/>
    <n v="88"/>
    <n v="80"/>
    <n v="61"/>
    <n v="48"/>
    <n v="54"/>
    <n v="64"/>
    <n v="42"/>
    <n v="89"/>
    <m/>
    <m/>
    <m/>
    <m/>
    <m/>
    <m/>
    <m/>
    <m/>
    <m/>
    <m/>
    <m/>
    <m/>
    <m/>
    <m/>
    <n v="65.75"/>
    <n v="8"/>
    <n v="65"/>
    <n v="65.5"/>
    <n v="250680.2865438351"/>
    <n v="4180.2865438351"/>
    <n v="53.251439159425573"/>
    <n v="257163.63589872263"/>
    <n v="260130.90862063097"/>
  </r>
  <r>
    <s v="NTH"/>
    <x v="0"/>
    <s v=""/>
    <x v="2"/>
    <s v=""/>
    <s v=""/>
    <x v="3"/>
    <x v="290"/>
    <x v="0"/>
    <n v="245200"/>
    <n v="0"/>
    <n v="0"/>
    <n v="245200"/>
    <m/>
    <m/>
    <m/>
    <m/>
    <m/>
    <m/>
    <n v="51"/>
    <n v="79"/>
    <m/>
    <m/>
    <m/>
    <m/>
    <m/>
    <m/>
    <m/>
    <m/>
    <m/>
    <m/>
    <m/>
    <m/>
    <m/>
    <m/>
    <n v="65"/>
    <n v="2"/>
    <n v="65"/>
    <n v="65"/>
    <n v="249119.97903963327"/>
    <n v="3919.9790396332683"/>
    <n v="53.279727715582752"/>
    <n v="257163.63589872263"/>
    <n v="257163.63589872263"/>
  </r>
  <r>
    <s v="NTH"/>
    <x v="0"/>
    <s v=""/>
    <x v="2"/>
    <s v=""/>
    <s v=""/>
    <x v="3"/>
    <x v="291"/>
    <x v="1"/>
    <n v="293400"/>
    <n v="-36500"/>
    <n v="19200"/>
    <n v="256900"/>
    <m/>
    <n v="71"/>
    <n v="78"/>
    <n v="30"/>
    <n v="32"/>
    <n v="66"/>
    <n v="84"/>
    <n v="82"/>
    <m/>
    <m/>
    <m/>
    <m/>
    <m/>
    <m/>
    <m/>
    <m/>
    <m/>
    <m/>
    <m/>
    <m/>
    <m/>
    <m/>
    <n v="63.285714285714285"/>
    <n v="7"/>
    <n v="77.333333333333329"/>
    <n v="83"/>
    <n v="269362.22810154682"/>
    <n v="12462.228101546818"/>
    <n v="26.025130710168078"/>
    <n v="305958.78732565971"/>
    <n v="250381.29824864643"/>
  </r>
  <r>
    <s v="NTH"/>
    <x v="0"/>
    <s v=""/>
    <x v="2"/>
    <s v=""/>
    <s v="P"/>
    <x v="2"/>
    <x v="292"/>
    <x v="1"/>
    <n v="320800"/>
    <n v="-59200"/>
    <n v="-5900"/>
    <n v="261600"/>
    <n v="69"/>
    <m/>
    <n v="66"/>
    <n v="53"/>
    <n v="70"/>
    <n v="55"/>
    <n v="51"/>
    <n v="78"/>
    <m/>
    <m/>
    <m/>
    <m/>
    <m/>
    <m/>
    <m/>
    <m/>
    <m/>
    <m/>
    <m/>
    <m/>
    <m/>
    <m/>
    <n v="63.142857142857146"/>
    <n v="7"/>
    <n v="61.333333333333336"/>
    <n v="64.5"/>
    <n v="260464.37495114049"/>
    <n v="-1135.6250488595106"/>
    <n v="66.538241314830557"/>
    <n v="242656.96925828187"/>
    <n v="249816.10344447341"/>
  </r>
  <r>
    <s v="NTH"/>
    <x v="0"/>
    <s v=""/>
    <x v="2"/>
    <s v=""/>
    <s v=""/>
    <x v="3"/>
    <x v="293"/>
    <x v="2"/>
    <n v="223400"/>
    <n v="0"/>
    <n v="0"/>
    <n v="223400"/>
    <n v="67"/>
    <n v="56"/>
    <m/>
    <s v=""/>
    <s v=""/>
    <s v=""/>
    <s v=""/>
    <s v=""/>
    <m/>
    <m/>
    <m/>
    <m/>
    <m/>
    <m/>
    <m/>
    <m/>
    <m/>
    <m/>
    <m/>
    <m/>
    <m/>
    <m/>
    <n v="61.5"/>
    <n v="2"/>
    <n v="61.5"/>
    <n v="61.5"/>
    <n v="229258.13401442225"/>
    <n v="5858.1340144222486"/>
    <n v="43.984874272680209"/>
    <n v="243316.36319648373"/>
    <n v="243316.36319648373"/>
  </r>
  <r>
    <s v="NTH"/>
    <x v="0"/>
    <s v=""/>
    <x v="2"/>
    <s v=""/>
    <s v=""/>
    <x v="3"/>
    <x v="294"/>
    <x v="2"/>
    <n v="268000"/>
    <n v="-27800"/>
    <n v="4400"/>
    <n v="240200"/>
    <n v="83"/>
    <n v="50"/>
    <n v="44"/>
    <n v="52"/>
    <n v="56"/>
    <n v="57"/>
    <n v="69"/>
    <n v="63"/>
    <m/>
    <m/>
    <m/>
    <m/>
    <m/>
    <m/>
    <m/>
    <m/>
    <m/>
    <m/>
    <m/>
    <m/>
    <m/>
    <m/>
    <n v="59.25"/>
    <n v="8"/>
    <n v="63"/>
    <n v="66"/>
    <n v="244115.74867348647"/>
    <n v="3915.7486734864651"/>
    <n v="47.542376008495012"/>
    <n v="249250.90864030039"/>
    <n v="234414.54503075869"/>
  </r>
  <r>
    <s v="NTH"/>
    <x v="0"/>
    <s v="Yes"/>
    <x v="2"/>
    <s v=""/>
    <s v=""/>
    <x v="3"/>
    <x v="295"/>
    <x v="0"/>
    <n v="141500"/>
    <n v="44200"/>
    <n v="24400"/>
    <n v="185700"/>
    <m/>
    <m/>
    <m/>
    <m/>
    <n v="48"/>
    <n v="36"/>
    <n v="76"/>
    <n v="77"/>
    <m/>
    <m/>
    <m/>
    <m/>
    <m/>
    <m/>
    <m/>
    <m/>
    <m/>
    <m/>
    <m/>
    <m/>
    <m/>
    <m/>
    <n v="59.25"/>
    <n v="4"/>
    <n v="63"/>
    <n v="76.5"/>
    <n v="210264.4387239085"/>
    <n v="24564.438723908504"/>
    <n v="-14.194757598761342"/>
    <n v="249250.90864030039"/>
    <n v="234414.54503075869"/>
  </r>
  <r>
    <s v="NTH"/>
    <x v="1"/>
    <s v=""/>
    <x v="2"/>
    <s v=""/>
    <s v=""/>
    <x v="3"/>
    <x v="296"/>
    <x v="1"/>
    <n v="302900"/>
    <n v="0"/>
    <n v="0"/>
    <n v="302900"/>
    <m/>
    <m/>
    <m/>
    <m/>
    <m/>
    <m/>
    <m/>
    <n v="59"/>
    <m/>
    <m/>
    <m/>
    <m/>
    <m/>
    <m/>
    <m/>
    <m/>
    <m/>
    <m/>
    <m/>
    <m/>
    <m/>
    <m/>
    <n v="59"/>
    <n v="1"/>
    <n v="59"/>
    <n v="59"/>
    <n v="302900"/>
    <n v="0"/>
    <s v="N/A"/>
    <n v="233425.45412345591"/>
    <n v="233425.45412345591"/>
  </r>
  <r>
    <s v="NTH"/>
    <x v="1"/>
    <s v=""/>
    <x v="2"/>
    <s v=""/>
    <s v=""/>
    <x v="3"/>
    <x v="297"/>
    <x v="2"/>
    <n v="300100"/>
    <n v="0"/>
    <n v="0"/>
    <n v="300100"/>
    <m/>
    <n v="59"/>
    <m/>
    <s v=""/>
    <s v=""/>
    <s v=""/>
    <s v=""/>
    <s v=""/>
    <m/>
    <m/>
    <m/>
    <m/>
    <m/>
    <m/>
    <m/>
    <m/>
    <m/>
    <m/>
    <m/>
    <m/>
    <m/>
    <m/>
    <n v="59"/>
    <n v="1"/>
    <n v="59"/>
    <n v="59"/>
    <n v="300100"/>
    <n v="0"/>
    <s v="N/A"/>
    <n v="233425.45412345591"/>
    <n v="233425.45412345591"/>
  </r>
  <r>
    <s v="NTH"/>
    <x v="0"/>
    <s v=""/>
    <x v="2"/>
    <s v=""/>
    <s v=""/>
    <x v="3"/>
    <x v="298"/>
    <x v="4"/>
    <n v="220100"/>
    <n v="4300"/>
    <n v="4300"/>
    <n v="224400"/>
    <m/>
    <m/>
    <m/>
    <m/>
    <n v="61"/>
    <n v="57"/>
    <s v=""/>
    <n v="59"/>
    <m/>
    <m/>
    <m/>
    <m/>
    <m/>
    <m/>
    <m/>
    <m/>
    <m/>
    <m/>
    <m/>
    <m/>
    <m/>
    <m/>
    <n v="59"/>
    <n v="3"/>
    <n v="59"/>
    <n v="58"/>
    <n v="226830.7504201837"/>
    <n v="2430.7504201837"/>
    <n v="51.732344614097769"/>
    <n v="233425.45412345591"/>
    <n v="233425.45412345591"/>
  </r>
  <r>
    <s v="NTH"/>
    <x v="0"/>
    <s v=""/>
    <x v="2"/>
    <s v=""/>
    <s v="P"/>
    <x v="2"/>
    <x v="299"/>
    <x v="1"/>
    <n v="294600"/>
    <n v="-25200"/>
    <n v="0"/>
    <n v="269400"/>
    <n v="56"/>
    <n v="52"/>
    <n v="89"/>
    <n v="46"/>
    <n v="42"/>
    <s v=""/>
    <s v=""/>
    <s v=""/>
    <m/>
    <m/>
    <m/>
    <m/>
    <m/>
    <m/>
    <m/>
    <m/>
    <m/>
    <m/>
    <m/>
    <m/>
    <m/>
    <m/>
    <n v="57"/>
    <n v="5"/>
    <n v="59"/>
    <n v="44"/>
    <n v="250546.90749100933"/>
    <n v="-18853.092508990667"/>
    <n v="113.36850997788741"/>
    <n v="233425.45412345591"/>
    <n v="225512.72686503368"/>
  </r>
  <r>
    <s v="NTH"/>
    <x v="0"/>
    <s v=""/>
    <x v="2"/>
    <s v=""/>
    <s v="P"/>
    <x v="2"/>
    <x v="300"/>
    <x v="1"/>
    <n v="278600"/>
    <n v="-28500"/>
    <n v="6200"/>
    <n v="250100"/>
    <n v="40"/>
    <n v="71"/>
    <n v="64"/>
    <n v="33"/>
    <n v="47"/>
    <n v="92"/>
    <n v="50"/>
    <n v="58"/>
    <m/>
    <m/>
    <m/>
    <m/>
    <m/>
    <m/>
    <m/>
    <m/>
    <m/>
    <m/>
    <m/>
    <m/>
    <m/>
    <m/>
    <n v="56.875"/>
    <n v="8"/>
    <n v="66.666666666666671"/>
    <n v="54"/>
    <n v="242719.32843158735"/>
    <n v="-7380.6715684126539"/>
    <n v="78.94233238852874"/>
    <n v="263757.57528074115"/>
    <n v="225018.18141138231"/>
  </r>
  <r>
    <s v="NTH"/>
    <x v="0"/>
    <s v=""/>
    <x v="2"/>
    <s v=""/>
    <s v="P"/>
    <x v="2"/>
    <x v="301"/>
    <x v="2"/>
    <n v="234800"/>
    <n v="-6600"/>
    <n v="0"/>
    <n v="228200"/>
    <n v="61"/>
    <n v="61"/>
    <n v="54"/>
    <n v="47"/>
    <n v="69"/>
    <n v="42"/>
    <n v="59"/>
    <s v=""/>
    <m/>
    <m/>
    <m/>
    <m/>
    <m/>
    <m/>
    <m/>
    <m/>
    <m/>
    <m/>
    <m/>
    <m/>
    <m/>
    <m/>
    <n v="56.142857142857146"/>
    <n v="7"/>
    <n v="56.666666666666664"/>
    <n v="50.5"/>
    <n v="223708.22486710374"/>
    <n v="-4491.7751328962622"/>
    <n v="69.572731911484453"/>
    <n v="224193.93898862996"/>
    <n v="222121.55803999561"/>
  </r>
  <r>
    <s v="NTH"/>
    <x v="0"/>
    <s v=""/>
    <x v="2"/>
    <s v=""/>
    <s v="P"/>
    <x v="2"/>
    <x v="302"/>
    <x v="2"/>
    <n v="235900"/>
    <n v="-13400"/>
    <n v="-18500"/>
    <n v="222500"/>
    <n v="38"/>
    <n v="76"/>
    <n v="63"/>
    <n v="61"/>
    <n v="55"/>
    <n v="50"/>
    <n v="74"/>
    <n v="5"/>
    <m/>
    <m/>
    <m/>
    <m/>
    <m/>
    <m/>
    <m/>
    <m/>
    <m/>
    <m/>
    <m/>
    <m/>
    <m/>
    <m/>
    <n v="52.75"/>
    <n v="8"/>
    <n v="43"/>
    <n v="39.5"/>
    <n v="210940.29353062401"/>
    <n v="-11559.706469375989"/>
    <n v="87.312150965404427"/>
    <n v="170123.63605607804"/>
    <n v="208698.18144088643"/>
  </r>
  <r>
    <s v="NTH"/>
    <x v="0"/>
    <s v=""/>
    <x v="2"/>
    <s v=""/>
    <s v="P"/>
    <x v="2"/>
    <x v="303"/>
    <x v="0"/>
    <n v="355400"/>
    <n v="-75200"/>
    <n v="-34700"/>
    <n v="280200"/>
    <n v="71"/>
    <m/>
    <n v="43"/>
    <n v="33"/>
    <s v=""/>
    <s v=""/>
    <s v=""/>
    <n v="63"/>
    <m/>
    <m/>
    <m/>
    <m/>
    <m/>
    <m/>
    <m/>
    <m/>
    <m/>
    <m/>
    <m/>
    <m/>
    <m/>
    <m/>
    <n v="52.5"/>
    <n v="4"/>
    <n v="46.333333333333336"/>
    <n v="48"/>
    <n v="259817.52249941303"/>
    <n v="-20382.477500586974"/>
    <n v="113.44118966519694"/>
    <n v="183311.51482011512"/>
    <n v="207709.09053358366"/>
  </r>
  <r>
    <s v="NTH"/>
    <x v="0"/>
    <s v=""/>
    <x v="2"/>
    <s v=""/>
    <s v=""/>
    <x v="3"/>
    <x v="304"/>
    <x v="2"/>
    <n v="198800"/>
    <n v="16200"/>
    <n v="14000"/>
    <n v="215000"/>
    <n v="46"/>
    <n v="40"/>
    <n v="58"/>
    <n v="28"/>
    <s v=""/>
    <n v="57"/>
    <n v="81"/>
    <n v="52"/>
    <m/>
    <m/>
    <m/>
    <m/>
    <m/>
    <m/>
    <m/>
    <m/>
    <m/>
    <m/>
    <m/>
    <m/>
    <m/>
    <m/>
    <n v="51.714285714285715"/>
    <n v="7"/>
    <n v="63.333333333333336"/>
    <n v="66.5"/>
    <n v="223029.8043210592"/>
    <n v="8029.8043210592004"/>
    <n v="27.706123404772811"/>
    <n v="250569.69651670411"/>
    <n v="204600.51911063207"/>
  </r>
  <r>
    <s v="NTH"/>
    <x v="0"/>
    <s v=""/>
    <x v="2"/>
    <s v=""/>
    <s v="P"/>
    <x v="2"/>
    <x v="305"/>
    <x v="0"/>
    <n v="265800"/>
    <n v="0"/>
    <n v="0"/>
    <n v="265800"/>
    <n v="66"/>
    <n v="32"/>
    <m/>
    <s v=""/>
    <s v=""/>
    <s v=""/>
    <s v=""/>
    <s v=""/>
    <m/>
    <m/>
    <m/>
    <m/>
    <m/>
    <m/>
    <m/>
    <m/>
    <m/>
    <m/>
    <m/>
    <m/>
    <m/>
    <m/>
    <n v="49"/>
    <n v="2"/>
    <n v="49"/>
    <n v="49"/>
    <n v="248515.8303529543"/>
    <n v="-17284.169647045695"/>
    <n v="100.67761674878423"/>
    <n v="193861.81783134476"/>
    <n v="193861.81783134476"/>
  </r>
  <r>
    <s v="NTH"/>
    <x v="1"/>
    <s v=""/>
    <x v="2"/>
    <s v=""/>
    <s v=""/>
    <x v="3"/>
    <x v="306"/>
    <x v="2"/>
    <n v="241700"/>
    <n v="0"/>
    <n v="0"/>
    <n v="241700"/>
    <m/>
    <m/>
    <m/>
    <m/>
    <m/>
    <m/>
    <m/>
    <n v="47"/>
    <m/>
    <m/>
    <m/>
    <m/>
    <m/>
    <m/>
    <m/>
    <m/>
    <m/>
    <m/>
    <m/>
    <m/>
    <m/>
    <m/>
    <n v="47"/>
    <n v="1"/>
    <n v="47"/>
    <n v="47"/>
    <n v="241700"/>
    <n v="0"/>
    <s v="N/A"/>
    <n v="185949.09057292252"/>
    <n v="185949.09057292252"/>
  </r>
  <r>
    <s v="PTA"/>
    <x v="0"/>
    <s v=""/>
    <x v="2"/>
    <s v=""/>
    <s v="P"/>
    <x v="2"/>
    <x v="307"/>
    <x v="0"/>
    <n v="418400"/>
    <n v="-7700"/>
    <n v="-2500"/>
    <n v="410700"/>
    <n v="131"/>
    <n v="109"/>
    <n v="94"/>
    <n v="91"/>
    <n v="92"/>
    <n v="114"/>
    <n v="110"/>
    <n v="79"/>
    <m/>
    <m/>
    <m/>
    <m/>
    <m/>
    <m/>
    <m/>
    <m/>
    <m/>
    <m/>
    <m/>
    <m/>
    <m/>
    <m/>
    <n v="102.5"/>
    <n v="8"/>
    <n v="101"/>
    <n v="94.5"/>
    <n v="405520.50712847745"/>
    <n v="-5179.4928715225542"/>
    <n v="117.98606922018695"/>
    <n v="399592.72655032284"/>
    <n v="405527.27199413953"/>
  </r>
  <r>
    <s v="PTA"/>
    <x v="0"/>
    <s v=""/>
    <x v="1"/>
    <s v=""/>
    <s v="P"/>
    <x v="1"/>
    <x v="308"/>
    <x v="0"/>
    <n v="396900"/>
    <n v="-38900"/>
    <n v="-6100"/>
    <n v="358000"/>
    <n v="98"/>
    <n v="104"/>
    <n v="92"/>
    <n v="59"/>
    <n v="85"/>
    <n v="94"/>
    <n v="106"/>
    <n v="56"/>
    <m/>
    <m/>
    <m/>
    <m/>
    <m/>
    <m/>
    <m/>
    <m/>
    <m/>
    <m/>
    <m/>
    <m/>
    <m/>
    <m/>
    <n v="86.75"/>
    <n v="8"/>
    <n v="85.333333333333329"/>
    <n v="81"/>
    <n v="351697.28095440398"/>
    <n v="-6302.7190455960226"/>
    <n v="105.59438222748216"/>
    <n v="337609.69635934866"/>
    <n v="343214.54483406444"/>
  </r>
  <r>
    <s v="PTA"/>
    <x v="0"/>
    <s v=""/>
    <x v="2"/>
    <s v=""/>
    <s v="P"/>
    <x v="2"/>
    <x v="309"/>
    <x v="0"/>
    <n v="412000"/>
    <n v="-20100"/>
    <n v="-900"/>
    <n v="391900"/>
    <n v="72"/>
    <n v="46"/>
    <n v="59"/>
    <n v="95"/>
    <n v="121"/>
    <n v="100"/>
    <n v="113"/>
    <n v="79"/>
    <m/>
    <m/>
    <m/>
    <m/>
    <m/>
    <m/>
    <m/>
    <m/>
    <m/>
    <m/>
    <m/>
    <m/>
    <m/>
    <m/>
    <n v="85.625"/>
    <n v="8"/>
    <n v="97.333333333333329"/>
    <n v="96"/>
    <n v="386779.85477373429"/>
    <n v="-5120.1452262657112"/>
    <n v="100.93362680153706"/>
    <n v="385086.05990988208"/>
    <n v="338763.63575120195"/>
  </r>
  <r>
    <s v="PTA"/>
    <x v="0"/>
    <s v=""/>
    <x v="2"/>
    <s v=""/>
    <s v="P"/>
    <x v="2"/>
    <x v="310"/>
    <x v="0"/>
    <n v="337500"/>
    <n v="19600"/>
    <n v="-7200"/>
    <n v="357100"/>
    <n v="88"/>
    <n v="85"/>
    <n v="72"/>
    <n v="89"/>
    <n v="90"/>
    <n v="103"/>
    <n v="106"/>
    <n v="44"/>
    <m/>
    <m/>
    <m/>
    <m/>
    <m/>
    <m/>
    <m/>
    <m/>
    <m/>
    <m/>
    <m/>
    <m/>
    <m/>
    <m/>
    <n v="84.625"/>
    <n v="8"/>
    <n v="84.333333333333329"/>
    <n v="75"/>
    <n v="346298.01324191771"/>
    <n v="-10801.98675808229"/>
    <n v="116.92165892020635"/>
    <n v="333653.33273013757"/>
    <n v="334807.2721219908"/>
  </r>
  <r>
    <s v="PTA"/>
    <x v="0"/>
    <s v=""/>
    <x v="2"/>
    <s v=""/>
    <s v="P"/>
    <x v="2"/>
    <x v="311"/>
    <x v="1"/>
    <n v="312000"/>
    <n v="26700"/>
    <n v="-22900"/>
    <n v="338700"/>
    <m/>
    <n v="103"/>
    <n v="76"/>
    <n v="73"/>
    <n v="130"/>
    <n v="99"/>
    <n v="51"/>
    <n v="57"/>
    <m/>
    <m/>
    <m/>
    <m/>
    <m/>
    <m/>
    <m/>
    <m/>
    <m/>
    <m/>
    <m/>
    <m/>
    <m/>
    <m/>
    <n v="84.142857142857139"/>
    <n v="7"/>
    <n v="69"/>
    <n v="54"/>
    <n v="318289.37495114049"/>
    <n v="-20410.625048859511"/>
    <n v="145.16820463812351"/>
    <n v="272989.0904155671"/>
    <n v="332899.73965790687"/>
  </r>
  <r>
    <s v="PTA"/>
    <x v="0"/>
    <s v=""/>
    <x v="2"/>
    <s v=""/>
    <s v="P"/>
    <x v="2"/>
    <x v="312"/>
    <x v="0"/>
    <n v="353300"/>
    <n v="-28300"/>
    <n v="-14000"/>
    <n v="325000"/>
    <n v="59"/>
    <n v="124"/>
    <n v="76"/>
    <n v="92"/>
    <s v=""/>
    <n v="80"/>
    <n v="39"/>
    <n v="96"/>
    <m/>
    <m/>
    <m/>
    <m/>
    <m/>
    <m/>
    <m/>
    <m/>
    <m/>
    <m/>
    <m/>
    <m/>
    <m/>
    <m/>
    <n v="80.857142857142861"/>
    <n v="7"/>
    <n v="71.666666666666671"/>
    <n v="67.5"/>
    <n v="315945.88888563064"/>
    <n v="-9054.1111143693561"/>
    <n v="107.9278609607031"/>
    <n v="283539.39342679677"/>
    <n v="319900.2591619275"/>
  </r>
  <r>
    <s v="PTA"/>
    <x v="0"/>
    <s v=""/>
    <x v="2"/>
    <s v=""/>
    <s v="P"/>
    <x v="2"/>
    <x v="313"/>
    <x v="0"/>
    <n v="373200"/>
    <n v="-57600"/>
    <n v="-12900"/>
    <n v="315600"/>
    <n v="82"/>
    <n v="70"/>
    <n v="113"/>
    <n v="53"/>
    <n v="88"/>
    <n v="77"/>
    <n v="56"/>
    <n v="77"/>
    <m/>
    <m/>
    <m/>
    <m/>
    <m/>
    <m/>
    <m/>
    <m/>
    <m/>
    <m/>
    <m/>
    <m/>
    <m/>
    <m/>
    <n v="77"/>
    <n v="8"/>
    <n v="70"/>
    <n v="66.5"/>
    <n v="306936.90050422045"/>
    <n v="-8663.0994957795483"/>
    <n v="102.9016397513781"/>
    <n v="276945.45404477819"/>
    <n v="304639.99944925605"/>
  </r>
  <r>
    <s v="PTA"/>
    <x v="0"/>
    <s v=""/>
    <x v="2"/>
    <s v=""/>
    <s v=""/>
    <x v="3"/>
    <x v="314"/>
    <x v="2"/>
    <n v="283400"/>
    <n v="10200"/>
    <n v="-4000"/>
    <n v="293600"/>
    <n v="111"/>
    <n v="80"/>
    <n v="50"/>
    <n v="72"/>
    <n v="84"/>
    <n v="59"/>
    <n v="95"/>
    <n v="58"/>
    <m/>
    <m/>
    <m/>
    <m/>
    <m/>
    <m/>
    <m/>
    <m/>
    <m/>
    <m/>
    <m/>
    <m/>
    <m/>
    <m/>
    <n v="76.125"/>
    <n v="8"/>
    <n v="70.666666666666671"/>
    <n v="76.5"/>
    <n v="296833.4753715691"/>
    <n v="3233.475371569104"/>
    <n v="66.457292240192061"/>
    <n v="279583.02979758562"/>
    <n v="301178.1812736963"/>
  </r>
  <r>
    <s v="PTA"/>
    <x v="0"/>
    <s v=""/>
    <x v="2"/>
    <s v=""/>
    <s v=""/>
    <x v="3"/>
    <x v="315"/>
    <x v="2"/>
    <n v="283600"/>
    <n v="7000"/>
    <n v="-1800"/>
    <n v="290600"/>
    <n v="59"/>
    <n v="121"/>
    <n v="61"/>
    <n v="69"/>
    <n v="73"/>
    <n v="48"/>
    <n v="103"/>
    <n v="63"/>
    <m/>
    <m/>
    <m/>
    <m/>
    <m/>
    <m/>
    <m/>
    <m/>
    <m/>
    <m/>
    <m/>
    <m/>
    <m/>
    <m/>
    <n v="74.625"/>
    <n v="8"/>
    <n v="71.333333333333329"/>
    <n v="83"/>
    <n v="298429.78182775259"/>
    <n v="7829.7818277525948"/>
    <n v="51.214881215939435"/>
    <n v="282220.605550393"/>
    <n v="295243.63582987961"/>
  </r>
  <r>
    <s v="PTA"/>
    <x v="0"/>
    <s v=""/>
    <x v="2"/>
    <s v=""/>
    <s v="P"/>
    <x v="2"/>
    <x v="316"/>
    <x v="2"/>
    <n v="321200"/>
    <n v="4300"/>
    <n v="4400"/>
    <n v="325500"/>
    <m/>
    <m/>
    <m/>
    <n v="65"/>
    <n v="52"/>
    <n v="120"/>
    <n v="65"/>
    <n v="68"/>
    <m/>
    <m/>
    <m/>
    <m/>
    <m/>
    <m/>
    <m/>
    <m/>
    <m/>
    <m/>
    <m/>
    <m/>
    <m/>
    <m/>
    <n v="74"/>
    <n v="5"/>
    <n v="84.333333333333329"/>
    <n v="66.5"/>
    <n v="313358.51621130301"/>
    <n v="-12141.483788696991"/>
    <n v="110.30159613141186"/>
    <m/>
    <n v="292770.90856162267"/>
  </r>
  <r>
    <s v="PTA"/>
    <x v="0"/>
    <s v=""/>
    <x v="2"/>
    <s v=""/>
    <s v="P"/>
    <x v="2"/>
    <x v="317"/>
    <x v="2"/>
    <n v="298000"/>
    <n v="0"/>
    <n v="0"/>
    <n v="298000"/>
    <m/>
    <m/>
    <m/>
    <m/>
    <m/>
    <m/>
    <n v="86"/>
    <n v="61"/>
    <m/>
    <m/>
    <m/>
    <m/>
    <m/>
    <m/>
    <m/>
    <m/>
    <m/>
    <m/>
    <m/>
    <m/>
    <m/>
    <m/>
    <n v="73.5"/>
    <n v="2"/>
    <n v="73.5"/>
    <n v="73.5"/>
    <n v="297248.7455294315"/>
    <n v="-751.25447056849953"/>
    <n v="75.74616174242928"/>
    <n v="290792.72674701712"/>
    <n v="290792.72674701712"/>
  </r>
  <r>
    <s v="PTA"/>
    <x v="0"/>
    <s v=""/>
    <x v="2"/>
    <s v=""/>
    <s v="P"/>
    <x v="2"/>
    <x v="318"/>
    <x v="3"/>
    <n v="315900"/>
    <n v="300"/>
    <n v="2900"/>
    <n v="316200"/>
    <n v="64"/>
    <n v="57"/>
    <m/>
    <n v="59"/>
    <n v="80"/>
    <n v="92"/>
    <n v="96"/>
    <n v="55"/>
    <m/>
    <m/>
    <m/>
    <m/>
    <m/>
    <m/>
    <m/>
    <m/>
    <m/>
    <m/>
    <m/>
    <m/>
    <m/>
    <m/>
    <n v="71.857142857142861"/>
    <n v="7"/>
    <n v="81"/>
    <n v="75.5"/>
    <n v="311687.11890243803"/>
    <n v="-4512.8810975619708"/>
    <n v="85.350121956228662"/>
    <n v="320465.45396610053"/>
    <n v="284292.98649902747"/>
  </r>
  <r>
    <s v="PTA"/>
    <x v="0"/>
    <s v=""/>
    <x v="3"/>
    <s v=""/>
    <s v=""/>
    <x v="4"/>
    <x v="319"/>
    <x v="4"/>
    <n v="383300"/>
    <n v="-66600"/>
    <n v="10000"/>
    <n v="316700"/>
    <n v="58"/>
    <n v="69"/>
    <n v="45"/>
    <n v="33"/>
    <n v="85"/>
    <n v="98"/>
    <n v="85"/>
    <n v="75"/>
    <m/>
    <m/>
    <m/>
    <m/>
    <m/>
    <m/>
    <m/>
    <m/>
    <m/>
    <m/>
    <m/>
    <m/>
    <m/>
    <m/>
    <n v="68.5"/>
    <n v="8"/>
    <n v="86"/>
    <n v="80"/>
    <n v="313949.43697721127"/>
    <n v="-2750.5630227887304"/>
    <n v="76.723857126937418"/>
    <n v="340247.27211215609"/>
    <n v="271010.90860096156"/>
  </r>
  <r>
    <s v="PTA"/>
    <x v="0"/>
    <s v=""/>
    <x v="2"/>
    <s v=""/>
    <s v="P"/>
    <x v="2"/>
    <x v="320"/>
    <x v="0"/>
    <n v="305500"/>
    <n v="-16300"/>
    <n v="-16000"/>
    <n v="289200"/>
    <m/>
    <m/>
    <m/>
    <n v="44"/>
    <n v="109"/>
    <n v="57"/>
    <n v="70"/>
    <n v="57"/>
    <m/>
    <m/>
    <m/>
    <m/>
    <m/>
    <m/>
    <m/>
    <m/>
    <m/>
    <m/>
    <m/>
    <m/>
    <m/>
    <m/>
    <n v="67.400000000000006"/>
    <n v="5"/>
    <n v="61.333333333333336"/>
    <n v="63.5"/>
    <n v="281919.30218104977"/>
    <n v="-7280.6978189502261"/>
    <n v="89.16842273795487"/>
    <m/>
    <n v="266658.90860882931"/>
  </r>
  <r>
    <s v="PTA"/>
    <x v="0"/>
    <s v=""/>
    <x v="2"/>
    <s v=""/>
    <s v="P"/>
    <x v="2"/>
    <x v="321"/>
    <x v="0"/>
    <n v="288400"/>
    <n v="0"/>
    <n v="0"/>
    <n v="288400"/>
    <m/>
    <m/>
    <m/>
    <m/>
    <n v="72"/>
    <n v="62"/>
    <s v=""/>
    <s v=""/>
    <m/>
    <m/>
    <m/>
    <m/>
    <m/>
    <m/>
    <m/>
    <m/>
    <m/>
    <m/>
    <m/>
    <m/>
    <m/>
    <m/>
    <n v="67"/>
    <n v="2"/>
    <n v="67"/>
    <n v="67"/>
    <n v="283526.74762546812"/>
    <n v="-4873.2523745318758"/>
    <n v="81.570446464820833"/>
    <n v="265076.36315714486"/>
    <n v="265076.36315714486"/>
  </r>
  <r>
    <s v="PTA"/>
    <x v="0"/>
    <s v=""/>
    <x v="2"/>
    <s v=""/>
    <s v=""/>
    <x v="3"/>
    <x v="322"/>
    <x v="0"/>
    <n v="283000"/>
    <n v="-19800"/>
    <n v="-5400"/>
    <n v="263200"/>
    <n v="87"/>
    <n v="75"/>
    <n v="45"/>
    <n v="55"/>
    <n v="84"/>
    <n v="53"/>
    <n v="70"/>
    <n v="63"/>
    <m/>
    <m/>
    <m/>
    <m/>
    <m/>
    <m/>
    <m/>
    <m/>
    <m/>
    <m/>
    <m/>
    <m/>
    <m/>
    <m/>
    <n v="66.5"/>
    <n v="8"/>
    <n v="62"/>
    <n v="66.5"/>
    <n v="264125.0554790094"/>
    <n v="925.05547900940292"/>
    <n v="63.734193861098611"/>
    <n v="245294.54501108927"/>
    <n v="263098.18134253932"/>
  </r>
  <r>
    <s v="PTA"/>
    <x v="0"/>
    <s v=""/>
    <x v="2"/>
    <s v=""/>
    <s v="P"/>
    <x v="2"/>
    <x v="323"/>
    <x v="1"/>
    <n v="298300"/>
    <n v="-2600"/>
    <n v="0"/>
    <n v="295700"/>
    <n v="44"/>
    <n v="68"/>
    <n v="86"/>
    <n v="71"/>
    <s v=""/>
    <s v=""/>
    <n v="61"/>
    <s v=""/>
    <m/>
    <m/>
    <m/>
    <m/>
    <m/>
    <m/>
    <m/>
    <m/>
    <m/>
    <m/>
    <m/>
    <m/>
    <m/>
    <m/>
    <n v="66"/>
    <n v="5"/>
    <n v="72.666666666666671"/>
    <n v="66"/>
    <n v="287998.36333255068"/>
    <n v="-7701.6366674493183"/>
    <n v="89.026979957168919"/>
    <n v="287495.75705600786"/>
    <n v="261119.99952793375"/>
  </r>
  <r>
    <s v="PTA"/>
    <x v="0"/>
    <s v=""/>
    <x v="2"/>
    <s v=""/>
    <s v="P"/>
    <x v="2"/>
    <x v="324"/>
    <x v="0"/>
    <n v="264700"/>
    <n v="0"/>
    <n v="0"/>
    <n v="264700"/>
    <m/>
    <m/>
    <m/>
    <m/>
    <n v="68"/>
    <n v="63"/>
    <s v=""/>
    <s v=""/>
    <m/>
    <m/>
    <m/>
    <m/>
    <m/>
    <m/>
    <m/>
    <m/>
    <m/>
    <m/>
    <m/>
    <m/>
    <m/>
    <m/>
    <n v="65.5"/>
    <n v="2"/>
    <n v="65.5"/>
    <n v="65.5"/>
    <n v="264246.67118609196"/>
    <n v="-453.32881390803959"/>
    <n v="66.855399373224941"/>
    <n v="259141.81771332817"/>
    <n v="259141.81771332817"/>
  </r>
  <r>
    <s v="PTA"/>
    <x v="0"/>
    <s v=""/>
    <x v="2"/>
    <s v=""/>
    <s v="P"/>
    <x v="2"/>
    <x v="325"/>
    <x v="4"/>
    <n v="208400"/>
    <n v="44000"/>
    <n v="-2600"/>
    <n v="252400"/>
    <n v="77"/>
    <n v="39"/>
    <n v="47"/>
    <s v=""/>
    <n v="89"/>
    <n v="69"/>
    <n v="72"/>
    <n v="43"/>
    <m/>
    <m/>
    <m/>
    <m/>
    <m/>
    <m/>
    <m/>
    <m/>
    <m/>
    <m/>
    <m/>
    <m/>
    <m/>
    <m/>
    <n v="62.285714285714285"/>
    <n v="7"/>
    <n v="61.333333333333336"/>
    <n v="57.5"/>
    <n v="248595.23369097794"/>
    <n v="-3804.7663090220594"/>
    <n v="73.661514173789087"/>
    <n v="242656.96925828187"/>
    <n v="246424.93461943531"/>
  </r>
  <r>
    <s v="PTA"/>
    <x v="0"/>
    <s v=""/>
    <x v="2"/>
    <s v=""/>
    <s v="P"/>
    <x v="2"/>
    <x v="326"/>
    <x v="1"/>
    <n v="251500"/>
    <n v="-17500"/>
    <n v="-17800"/>
    <n v="234000"/>
    <n v="68"/>
    <n v="77"/>
    <n v="64"/>
    <n v="63"/>
    <n v="85"/>
    <n v="34"/>
    <n v="40"/>
    <n v="65"/>
    <m/>
    <m/>
    <m/>
    <m/>
    <m/>
    <m/>
    <m/>
    <m/>
    <m/>
    <m/>
    <m/>
    <m/>
    <m/>
    <m/>
    <n v="62"/>
    <n v="8"/>
    <n v="46.333333333333336"/>
    <n v="52.5"/>
    <n v="231355.05897240387"/>
    <n v="-2644.9410275961272"/>
    <n v="69.90805989170623"/>
    <n v="183311.51482011512"/>
    <n v="245294.54501108927"/>
  </r>
  <r>
    <s v="PTA"/>
    <x v="0"/>
    <s v=""/>
    <x v="2"/>
    <s v=""/>
    <s v="P"/>
    <x v="2"/>
    <x v="327"/>
    <x v="0"/>
    <n v="251900"/>
    <n v="-16000"/>
    <n v="-8200"/>
    <n v="235900"/>
    <m/>
    <n v="72"/>
    <n v="66"/>
    <n v="56"/>
    <n v="66"/>
    <s v=""/>
    <n v="36"/>
    <n v="58"/>
    <m/>
    <m/>
    <m/>
    <m/>
    <m/>
    <m/>
    <m/>
    <m/>
    <m/>
    <m/>
    <m/>
    <m/>
    <m/>
    <m/>
    <n v="59"/>
    <n v="6"/>
    <n v="53.333333333333336"/>
    <n v="47"/>
    <n v="228097.59893878919"/>
    <n v="-7802.4010612108104"/>
    <n v="82.328253540399572"/>
    <n v="211006.06022459292"/>
    <n v="233425.45412345591"/>
  </r>
  <r>
    <s v="PTA"/>
    <x v="0"/>
    <s v=""/>
    <x v="2"/>
    <s v=""/>
    <s v="P"/>
    <x v="2"/>
    <x v="328"/>
    <x v="1"/>
    <n v="224700"/>
    <n v="21000"/>
    <n v="-13200"/>
    <n v="245700"/>
    <n v="28"/>
    <n v="62"/>
    <n v="74"/>
    <n v="68"/>
    <n v="71"/>
    <n v="59"/>
    <n v="66"/>
    <n v="32"/>
    <m/>
    <m/>
    <m/>
    <m/>
    <m/>
    <m/>
    <m/>
    <m/>
    <m/>
    <m/>
    <m/>
    <m/>
    <m/>
    <m/>
    <n v="57.5"/>
    <n v="8"/>
    <n v="52.333333333333336"/>
    <n v="49"/>
    <n v="236283.75251622038"/>
    <n v="-9416.2474837796181"/>
    <n v="85.65346288629155"/>
    <n v="207049.69659538183"/>
    <n v="227490.90867963925"/>
  </r>
  <r>
    <s v="PTA"/>
    <x v="0"/>
    <s v="Yes"/>
    <x v="2"/>
    <s v=""/>
    <s v=""/>
    <x v="3"/>
    <x v="329"/>
    <x v="0"/>
    <n v="94500"/>
    <n v="34800"/>
    <n v="0"/>
    <n v="129300"/>
    <n v="79"/>
    <n v="48"/>
    <n v="38"/>
    <s v=""/>
    <s v=""/>
    <s v=""/>
    <s v=""/>
    <s v=""/>
    <m/>
    <m/>
    <m/>
    <m/>
    <m/>
    <m/>
    <m/>
    <m/>
    <m/>
    <m/>
    <m/>
    <m/>
    <m/>
    <m/>
    <n v="55"/>
    <n v="3"/>
    <n v="55"/>
    <n v="43"/>
    <n v="144134.06176711945"/>
    <n v="14834.061767119449"/>
    <n v="10.647915145288945"/>
    <n v="217599.99960661144"/>
    <n v="217599.99960661144"/>
  </r>
  <r>
    <s v="PTA"/>
    <x v="0"/>
    <s v=""/>
    <x v="2"/>
    <s v=""/>
    <s v="P"/>
    <x v="2"/>
    <x v="330"/>
    <x v="2"/>
    <n v="336200"/>
    <n v="-81000"/>
    <n v="0"/>
    <n v="255200"/>
    <n v="71"/>
    <n v="22"/>
    <n v="95"/>
    <n v="68"/>
    <n v="51"/>
    <n v="67"/>
    <n v="9"/>
    <s v=""/>
    <m/>
    <m/>
    <m/>
    <m/>
    <m/>
    <m/>
    <m/>
    <m/>
    <m/>
    <m/>
    <m/>
    <m/>
    <m/>
    <m/>
    <n v="54.714285714285715"/>
    <n v="7"/>
    <n v="42.333333333333336"/>
    <n v="38"/>
    <n v="235118.88704854538"/>
    <n v="-20081.112951454619"/>
    <n v="114.75443112975825"/>
    <n v="167486.06030327064"/>
    <n v="216469.60999826543"/>
  </r>
  <r>
    <s v="PTA"/>
    <x v="0"/>
    <s v=""/>
    <x v="2"/>
    <s v=""/>
    <s v="P"/>
    <x v="2"/>
    <x v="331"/>
    <x v="2"/>
    <n v="199500"/>
    <n v="10100"/>
    <n v="-19100"/>
    <n v="209600"/>
    <n v="65"/>
    <n v="78"/>
    <n v="67"/>
    <s v=""/>
    <n v="64"/>
    <n v="16"/>
    <s v=""/>
    <n v="38"/>
    <m/>
    <m/>
    <m/>
    <m/>
    <m/>
    <m/>
    <m/>
    <m/>
    <m/>
    <m/>
    <m/>
    <m/>
    <m/>
    <m/>
    <n v="54.666666666666664"/>
    <n v="6"/>
    <n v="39.333333333333336"/>
    <n v="27"/>
    <n v="193544.80883234265"/>
    <n v="-16055.191167657351"/>
    <n v="102.66978356111804"/>
    <n v="155616.96941563729"/>
    <n v="216281.21173020772"/>
  </r>
  <r>
    <s v="PTA"/>
    <x v="1"/>
    <s v="Yes"/>
    <x v="2"/>
    <s v=""/>
    <s v=""/>
    <x v="3"/>
    <x v="332"/>
    <x v="5"/>
    <n v="125500"/>
    <n v="0"/>
    <n v="0"/>
    <n v="125500"/>
    <n v="54"/>
    <s v=""/>
    <m/>
    <s v=""/>
    <s v=""/>
    <s v=""/>
    <s v=""/>
    <s v=""/>
    <m/>
    <m/>
    <m/>
    <m/>
    <m/>
    <m/>
    <m/>
    <m/>
    <m/>
    <m/>
    <m/>
    <m/>
    <m/>
    <m/>
    <n v="54"/>
    <n v="1"/>
    <n v="54"/>
    <n v="54"/>
    <n v="125500"/>
    <n v="0"/>
    <s v="N/A"/>
    <n v="213643.63597740032"/>
    <n v="213643.63597740032"/>
  </r>
  <r>
    <s v="PTA"/>
    <x v="0"/>
    <s v="Yes"/>
    <x v="2"/>
    <s v=""/>
    <s v=""/>
    <x v="3"/>
    <x v="333"/>
    <x v="2"/>
    <n v="97800"/>
    <n v="66000"/>
    <n v="19700"/>
    <n v="163800"/>
    <n v="63"/>
    <n v="43"/>
    <n v="57"/>
    <n v="32"/>
    <s v=""/>
    <s v=""/>
    <s v=""/>
    <n v="74"/>
    <m/>
    <m/>
    <m/>
    <m/>
    <m/>
    <m/>
    <m/>
    <m/>
    <m/>
    <m/>
    <m/>
    <m/>
    <m/>
    <m/>
    <n v="53.8"/>
    <n v="5"/>
    <n v="54.333333333333336"/>
    <n v="53"/>
    <n v="176296.93666940203"/>
    <n v="12496.936669402028"/>
    <n v="16.43564192419435"/>
    <n v="214962.42385380404"/>
    <n v="212852.3632515581"/>
  </r>
  <r>
    <s v="PTA"/>
    <x v="1"/>
    <s v=""/>
    <x v="2"/>
    <s v=""/>
    <s v=""/>
    <x v="3"/>
    <x v="334"/>
    <x v="7"/>
    <n v="279900"/>
    <n v="0"/>
    <n v="0"/>
    <n v="279900"/>
    <m/>
    <m/>
    <n v="48"/>
    <s v=""/>
    <s v=""/>
    <s v=""/>
    <s v=""/>
    <s v=""/>
    <m/>
    <m/>
    <m/>
    <m/>
    <m/>
    <m/>
    <m/>
    <m/>
    <m/>
    <m/>
    <m/>
    <m/>
    <m/>
    <m/>
    <n v="48"/>
    <n v="1"/>
    <n v="48"/>
    <n v="48"/>
    <n v="279900"/>
    <n v="0"/>
    <s v="N/A"/>
    <n v="189905.45420213364"/>
    <n v="189905.45420213364"/>
  </r>
  <r>
    <s v="PTA"/>
    <x v="1"/>
    <s v=""/>
    <x v="2"/>
    <s v=""/>
    <s v=""/>
    <x v="3"/>
    <x v="335"/>
    <x v="0"/>
    <n v="202800"/>
    <n v="0"/>
    <n v="0"/>
    <n v="202800"/>
    <n v="46"/>
    <m/>
    <m/>
    <s v=""/>
    <s v=""/>
    <s v=""/>
    <s v=""/>
    <s v=""/>
    <m/>
    <m/>
    <m/>
    <m/>
    <m/>
    <m/>
    <m/>
    <m/>
    <m/>
    <m/>
    <m/>
    <m/>
    <m/>
    <m/>
    <n v="46"/>
    <n v="1"/>
    <n v="46"/>
    <n v="46"/>
    <n v="202800"/>
    <n v="0"/>
    <s v="N/A"/>
    <n v="181992.7269437114"/>
    <n v="181992.7269437114"/>
  </r>
  <r>
    <s v="PTA"/>
    <x v="0"/>
    <s v="Yes"/>
    <x v="2"/>
    <s v=""/>
    <s v=""/>
    <x v="3"/>
    <x v="336"/>
    <x v="9"/>
    <n v="94500"/>
    <n v="60600"/>
    <n v="19900"/>
    <n v="155100"/>
    <n v="40"/>
    <n v="15"/>
    <n v="50"/>
    <n v="27"/>
    <s v=""/>
    <s v=""/>
    <n v="70"/>
    <n v="60"/>
    <m/>
    <m/>
    <m/>
    <m/>
    <m/>
    <m/>
    <m/>
    <m/>
    <m/>
    <m/>
    <m/>
    <m/>
    <m/>
    <m/>
    <n v="43.666666666666664"/>
    <n v="6"/>
    <n v="52.333333333333336"/>
    <n v="65"/>
    <n v="174409.80184555374"/>
    <n v="19309.801845553739"/>
    <n v="-14.067350046138316"/>
    <n v="207049.69659538183"/>
    <n v="172761.21180888545"/>
  </r>
  <r>
    <s v="PTA"/>
    <x v="1"/>
    <s v="Yes"/>
    <x v="2"/>
    <s v=""/>
    <s v=""/>
    <x v="3"/>
    <x v="337"/>
    <x v="2"/>
    <n v="89500"/>
    <n v="0"/>
    <n v="0"/>
    <n v="89500"/>
    <m/>
    <m/>
    <m/>
    <n v="33"/>
    <s v=""/>
    <s v=""/>
    <s v=""/>
    <s v=""/>
    <m/>
    <m/>
    <m/>
    <m/>
    <m/>
    <m/>
    <m/>
    <m/>
    <m/>
    <m/>
    <m/>
    <m/>
    <m/>
    <m/>
    <n v="33"/>
    <n v="1"/>
    <n v="33"/>
    <n v="33"/>
    <n v="89500"/>
    <n v="0"/>
    <s v="N/A"/>
    <m/>
    <n v="130559.99976396687"/>
  </r>
  <r>
    <s v="PTA"/>
    <x v="0"/>
    <s v="Yes"/>
    <x v="2"/>
    <s v=""/>
    <s v=""/>
    <x v="3"/>
    <x v="338"/>
    <x v="7"/>
    <n v="94500"/>
    <n v="0"/>
    <n v="0"/>
    <n v="94500"/>
    <m/>
    <m/>
    <m/>
    <m/>
    <n v="28"/>
    <n v="28"/>
    <s v=""/>
    <s v=""/>
    <m/>
    <m/>
    <m/>
    <m/>
    <m/>
    <m/>
    <m/>
    <m/>
    <m/>
    <m/>
    <m/>
    <m/>
    <m/>
    <m/>
    <n v="28"/>
    <n v="2"/>
    <n v="28"/>
    <n v="28"/>
    <n v="98969.760201688172"/>
    <n v="4469.7602016881719"/>
    <n v="14.635947263958283"/>
    <n v="110778.18161791128"/>
    <n v="110778.18161791128"/>
  </r>
  <r>
    <s v="RIC"/>
    <x v="0"/>
    <s v=""/>
    <x v="2"/>
    <s v=""/>
    <s v="P"/>
    <x v="2"/>
    <x v="339"/>
    <x v="0"/>
    <n v="422300"/>
    <n v="-7800"/>
    <n v="-17500"/>
    <n v="414500"/>
    <m/>
    <m/>
    <n v="63"/>
    <n v="127"/>
    <n v="103"/>
    <n v="117"/>
    <n v="103"/>
    <n v="55"/>
    <m/>
    <m/>
    <m/>
    <m/>
    <m/>
    <m/>
    <m/>
    <m/>
    <m/>
    <m/>
    <m/>
    <m/>
    <m/>
    <m/>
    <n v="94.666666666666671"/>
    <n v="6"/>
    <n v="91.666666666666671"/>
    <n v="79"/>
    <n v="395382.25489237951"/>
    <n v="-19117.745107620489"/>
    <n v="151.82645651757363"/>
    <n v="362666.66601101909"/>
    <n v="374535.75689865247"/>
  </r>
  <r>
    <s v="RIC"/>
    <x v="0"/>
    <s v=""/>
    <x v="1"/>
    <s v=""/>
    <s v=""/>
    <x v="1"/>
    <x v="340"/>
    <x v="0"/>
    <n v="422200"/>
    <n v="-30700"/>
    <n v="10500"/>
    <n v="391500"/>
    <n v="94"/>
    <n v="75"/>
    <n v="79"/>
    <n v="93"/>
    <n v="84"/>
    <n v="111"/>
    <n v="91"/>
    <n v="113"/>
    <m/>
    <m/>
    <m/>
    <m/>
    <m/>
    <m/>
    <m/>
    <m/>
    <m/>
    <m/>
    <m/>
    <m/>
    <m/>
    <m/>
    <n v="92.5"/>
    <n v="8"/>
    <n v="105"/>
    <n v="102"/>
    <n v="392792.81428333983"/>
    <n v="1292.8142833398306"/>
    <n v="88.634638664970012"/>
    <n v="415418.18106716732"/>
    <n v="365963.63570202835"/>
  </r>
  <r>
    <s v="RIC"/>
    <x v="0"/>
    <s v=""/>
    <x v="0"/>
    <s v=""/>
    <s v=""/>
    <x v="0"/>
    <x v="341"/>
    <x v="0"/>
    <n v="399100"/>
    <n v="-42200"/>
    <n v="13000"/>
    <n v="356900"/>
    <n v="85"/>
    <n v="70"/>
    <n v="86"/>
    <n v="72"/>
    <s v=""/>
    <n v="68"/>
    <n v="105"/>
    <n v="121"/>
    <m/>
    <m/>
    <m/>
    <m/>
    <m/>
    <m/>
    <m/>
    <m/>
    <m/>
    <m/>
    <m/>
    <m/>
    <m/>
    <m/>
    <n v="86.714285714285708"/>
    <n v="7"/>
    <n v="98"/>
    <n v="113"/>
    <n v="372265.86748553644"/>
    <n v="15365.867485536437"/>
    <n v="40.772164851922867"/>
    <n v="387723.63566268951"/>
    <n v="343073.24613302114"/>
  </r>
  <r>
    <s v="RIC"/>
    <x v="0"/>
    <s v=""/>
    <x v="2"/>
    <s v=""/>
    <s v="P"/>
    <x v="2"/>
    <x v="342"/>
    <x v="2"/>
    <n v="327400"/>
    <n v="-1600"/>
    <n v="-4600"/>
    <n v="325800"/>
    <n v="71"/>
    <n v="61"/>
    <n v="96"/>
    <n v="120"/>
    <n v="59"/>
    <n v="83"/>
    <n v="63"/>
    <n v="89"/>
    <m/>
    <m/>
    <m/>
    <m/>
    <m/>
    <m/>
    <m/>
    <m/>
    <m/>
    <m/>
    <m/>
    <m/>
    <m/>
    <m/>
    <n v="80.25"/>
    <n v="8"/>
    <n v="78.333333333333329"/>
    <n v="76"/>
    <n v="322028.66734335804"/>
    <n v="-3771.3326566419564"/>
    <n v="91.525837233837109"/>
    <n v="309915.15095487086"/>
    <n v="317498.18124419218"/>
  </r>
  <r>
    <s v="RIC"/>
    <x v="0"/>
    <s v=""/>
    <x v="2"/>
    <s v=""/>
    <s v=""/>
    <x v="3"/>
    <x v="343"/>
    <x v="1"/>
    <n v="349800"/>
    <n v="-10400"/>
    <n v="17900"/>
    <n v="339400"/>
    <n v="37"/>
    <n v="93"/>
    <n v="48"/>
    <s v=""/>
    <n v="79"/>
    <n v="107"/>
    <n v="62"/>
    <n v="122"/>
    <m/>
    <m/>
    <m/>
    <m/>
    <m/>
    <m/>
    <m/>
    <m/>
    <m/>
    <m/>
    <m/>
    <m/>
    <m/>
    <m/>
    <n v="78.285714285714292"/>
    <n v="7"/>
    <n v="97"/>
    <n v="92"/>
    <n v="342274.45532363863"/>
    <n v="2874.4553236386273"/>
    <n v="69.69143387711577"/>
    <n v="383767.27203347837"/>
    <n v="309726.75268681318"/>
  </r>
  <r>
    <s v="RIC"/>
    <x v="1"/>
    <s v=""/>
    <x v="2"/>
    <s v=""/>
    <s v=""/>
    <x v="3"/>
    <x v="344"/>
    <x v="3"/>
    <n v="251300"/>
    <n v="0"/>
    <n v="0"/>
    <n v="251300"/>
    <m/>
    <m/>
    <m/>
    <m/>
    <m/>
    <m/>
    <m/>
    <n v="77"/>
    <m/>
    <m/>
    <m/>
    <m/>
    <m/>
    <m/>
    <m/>
    <m/>
    <m/>
    <m/>
    <m/>
    <m/>
    <m/>
    <m/>
    <n v="77"/>
    <n v="1"/>
    <n v="77"/>
    <n v="77"/>
    <n v="251300"/>
    <n v="0"/>
    <s v="N/A"/>
    <n v="304639.99944925605"/>
    <n v="304639.99944925605"/>
  </r>
  <r>
    <s v="RIC"/>
    <x v="0"/>
    <s v=""/>
    <x v="2"/>
    <s v=""/>
    <s v="P"/>
    <x v="2"/>
    <x v="345"/>
    <x v="0"/>
    <n v="374100"/>
    <n v="-20900"/>
    <n v="-20900"/>
    <n v="353200"/>
    <m/>
    <m/>
    <m/>
    <m/>
    <n v="79"/>
    <n v="46"/>
    <s v=""/>
    <n v="97"/>
    <m/>
    <m/>
    <m/>
    <m/>
    <m/>
    <m/>
    <m/>
    <m/>
    <m/>
    <m/>
    <m/>
    <m/>
    <m/>
    <m/>
    <n v="74"/>
    <n v="3"/>
    <n v="74"/>
    <n v="71.5"/>
    <n v="337478.13052102778"/>
    <n v="-15721.869478972221"/>
    <n v="121.00652458867793"/>
    <n v="292770.90856162267"/>
    <n v="292770.90856162267"/>
  </r>
  <r>
    <s v="RIC"/>
    <x v="0"/>
    <s v="Yes"/>
    <x v="2"/>
    <s v=""/>
    <s v=""/>
    <x v="3"/>
    <x v="346"/>
    <x v="0"/>
    <n v="156000"/>
    <n v="39300"/>
    <n v="0"/>
    <n v="195300"/>
    <n v="77"/>
    <n v="72"/>
    <n v="73"/>
    <s v=""/>
    <s v=""/>
    <s v=""/>
    <s v=""/>
    <s v=""/>
    <m/>
    <m/>
    <m/>
    <m/>
    <m/>
    <m/>
    <m/>
    <m/>
    <m/>
    <m/>
    <m/>
    <m/>
    <m/>
    <m/>
    <n v="74"/>
    <n v="3"/>
    <n v="74"/>
    <n v="72.5"/>
    <n v="219722.05338297275"/>
    <n v="24422.05338297275"/>
    <n v="0.98095767884709772"/>
    <n v="292770.90856162267"/>
    <n v="292770.90856162267"/>
  </r>
  <r>
    <s v="RIC"/>
    <x v="0"/>
    <s v=""/>
    <x v="2"/>
    <s v=""/>
    <s v=""/>
    <x v="3"/>
    <x v="347"/>
    <x v="0"/>
    <n v="352100"/>
    <n v="-26900"/>
    <n v="0"/>
    <n v="325200"/>
    <n v="65"/>
    <m/>
    <n v="64"/>
    <s v=""/>
    <n v="73"/>
    <n v="90"/>
    <s v=""/>
    <s v=""/>
    <m/>
    <m/>
    <m/>
    <m/>
    <m/>
    <m/>
    <m/>
    <m/>
    <m/>
    <m/>
    <m/>
    <m/>
    <m/>
    <m/>
    <n v="73"/>
    <n v="4"/>
    <n v="75.666666666666671"/>
    <n v="81.5"/>
    <n v="322832.89770950488"/>
    <n v="-2367.1022904951242"/>
    <n v="80.077355028986602"/>
    <n v="299364.84794364125"/>
    <n v="288814.54493241158"/>
  </r>
  <r>
    <s v="RIC"/>
    <x v="0"/>
    <s v=""/>
    <x v="2"/>
    <s v=""/>
    <s v=""/>
    <x v="3"/>
    <x v="348"/>
    <x v="0"/>
    <n v="296200"/>
    <n v="-9500"/>
    <n v="16700"/>
    <n v="286700"/>
    <n v="65"/>
    <n v="99"/>
    <n v="41"/>
    <n v="48"/>
    <n v="73"/>
    <s v=""/>
    <n v="86"/>
    <n v="90"/>
    <m/>
    <m/>
    <m/>
    <m/>
    <m/>
    <m/>
    <m/>
    <m/>
    <m/>
    <m/>
    <m/>
    <m/>
    <m/>
    <m/>
    <n v="71.714285714285708"/>
    <n v="7"/>
    <n v="83"/>
    <n v="88"/>
    <n v="297875.87447232532"/>
    <n v="11175.874472325318"/>
    <n v="38.299746884410986"/>
    <n v="328378.18122452276"/>
    <n v="283727.79169485439"/>
  </r>
  <r>
    <s v="RIC"/>
    <x v="0"/>
    <s v=""/>
    <x v="2"/>
    <s v=""/>
    <s v=""/>
    <x v="3"/>
    <x v="349"/>
    <x v="0"/>
    <n v="210900"/>
    <n v="0"/>
    <n v="0"/>
    <n v="210900"/>
    <n v="77"/>
    <n v="59"/>
    <m/>
    <s v=""/>
    <s v=""/>
    <s v=""/>
    <s v=""/>
    <s v=""/>
    <m/>
    <m/>
    <m/>
    <m/>
    <m/>
    <m/>
    <m/>
    <m/>
    <m/>
    <m/>
    <m/>
    <m/>
    <m/>
    <m/>
    <n v="68"/>
    <n v="2"/>
    <n v="68"/>
    <n v="68"/>
    <n v="226405.13191838557"/>
    <n v="15505.131918385567"/>
    <n v="21.641495004960866"/>
    <n v="269032.72678635595"/>
    <n v="269032.72678635595"/>
  </r>
  <r>
    <s v="RIC"/>
    <x v="0"/>
    <s v=""/>
    <x v="2"/>
    <s v=""/>
    <s v=""/>
    <x v="3"/>
    <x v="350"/>
    <x v="6"/>
    <n v="209200"/>
    <n v="59500"/>
    <n v="-3200"/>
    <n v="268700"/>
    <n v="56"/>
    <n v="62"/>
    <n v="81"/>
    <n v="75"/>
    <n v="74"/>
    <n v="51"/>
    <n v="90"/>
    <n v="54"/>
    <m/>
    <m/>
    <m/>
    <m/>
    <m/>
    <m/>
    <m/>
    <m/>
    <m/>
    <m/>
    <m/>
    <m/>
    <m/>
    <m/>
    <n v="67.875"/>
    <n v="8"/>
    <n v="65"/>
    <n v="72"/>
    <n v="272389.01568729384"/>
    <n v="3689.0156872938387"/>
    <n v="56.845280738895141"/>
    <n v="257163.63589872263"/>
    <n v="268538.18133270461"/>
  </r>
  <r>
    <s v="RIC"/>
    <x v="0"/>
    <s v=""/>
    <x v="2"/>
    <s v=""/>
    <s v="P"/>
    <x v="2"/>
    <x v="351"/>
    <x v="0"/>
    <n v="329100"/>
    <n v="-26700"/>
    <n v="0"/>
    <n v="302400"/>
    <m/>
    <m/>
    <m/>
    <n v="82"/>
    <n v="62"/>
    <n v="71"/>
    <n v="56"/>
    <s v=""/>
    <m/>
    <m/>
    <m/>
    <m/>
    <m/>
    <m/>
    <m/>
    <m/>
    <m/>
    <m/>
    <m/>
    <m/>
    <m/>
    <m/>
    <n v="67.75"/>
    <n v="4"/>
    <n v="63"/>
    <n v="63.5"/>
    <n v="291936.36368189013"/>
    <n v="-10463.636318109871"/>
    <n v="99.035031244666499"/>
    <m/>
    <n v="268043.63587905321"/>
  </r>
  <r>
    <s v="RIC"/>
    <x v="0"/>
    <s v=""/>
    <x v="2"/>
    <s v=""/>
    <s v="P"/>
    <x v="2"/>
    <x v="352"/>
    <x v="2"/>
    <n v="313100"/>
    <n v="-24200"/>
    <n v="-18400"/>
    <n v="288900"/>
    <n v="56"/>
    <n v="58"/>
    <m/>
    <s v=""/>
    <n v="104"/>
    <n v="56"/>
    <n v="72"/>
    <n v="51"/>
    <m/>
    <m/>
    <m/>
    <m/>
    <m/>
    <m/>
    <m/>
    <m/>
    <m/>
    <m/>
    <m/>
    <m/>
    <m/>
    <m/>
    <n v="66.166666666666671"/>
    <n v="6"/>
    <n v="59.666666666666664"/>
    <n v="61.5"/>
    <n v="279943.95402562711"/>
    <n v="-8956.0459743728861"/>
    <n v="92.944181635529588"/>
    <n v="236063.02987626332"/>
    <n v="261779.3934661356"/>
  </r>
  <r>
    <s v="RIC"/>
    <x v="0"/>
    <s v="Yes"/>
    <x v="2"/>
    <s v=""/>
    <s v=""/>
    <x v="3"/>
    <x v="353"/>
    <x v="1"/>
    <n v="89500"/>
    <n v="138400"/>
    <n v="3900"/>
    <n v="227900"/>
    <n v="49"/>
    <n v="68"/>
    <n v="70"/>
    <n v="78"/>
    <n v="61"/>
    <n v="60"/>
    <n v="49"/>
    <n v="70"/>
    <m/>
    <m/>
    <m/>
    <m/>
    <m/>
    <m/>
    <m/>
    <m/>
    <m/>
    <m/>
    <m/>
    <m/>
    <m/>
    <m/>
    <n v="63.125"/>
    <n v="8"/>
    <n v="59.666666666666664"/>
    <n v="59.5"/>
    <n v="231838.78811586261"/>
    <n v="3938.7881158626114"/>
    <n v="51.348490809059186"/>
    <n v="236063.02987626332"/>
    <n v="249745.45409395179"/>
  </r>
  <r>
    <s v="RIC"/>
    <x v="0"/>
    <s v="Yes"/>
    <x v="2"/>
    <s v=""/>
    <s v=""/>
    <x v="3"/>
    <x v="354"/>
    <x v="0"/>
    <n v="149500"/>
    <n v="83400"/>
    <n v="11000"/>
    <n v="232900"/>
    <n v="62"/>
    <n v="66"/>
    <n v="64"/>
    <n v="48"/>
    <n v="80"/>
    <s v=""/>
    <n v="54"/>
    <n v="63"/>
    <m/>
    <m/>
    <m/>
    <m/>
    <m/>
    <m/>
    <m/>
    <m/>
    <m/>
    <m/>
    <m/>
    <m/>
    <m/>
    <m/>
    <n v="62.428571428571431"/>
    <n v="7"/>
    <n v="65.666666666666671"/>
    <n v="58.5"/>
    <n v="234686.93675734755"/>
    <n v="1786.9367573475465"/>
    <n v="57.085842516146926"/>
    <n v="259801.21165153006"/>
    <n v="246990.12942360833"/>
  </r>
  <r>
    <s v="RIC"/>
    <x v="0"/>
    <s v=""/>
    <x v="2"/>
    <s v=""/>
    <s v=""/>
    <x v="3"/>
    <x v="355"/>
    <x v="0"/>
    <n v="270000"/>
    <n v="-23700"/>
    <n v="-1200"/>
    <n v="246300"/>
    <m/>
    <m/>
    <n v="53"/>
    <n v="47"/>
    <s v=""/>
    <s v=""/>
    <n v="37"/>
    <n v="98"/>
    <m/>
    <m/>
    <m/>
    <m/>
    <m/>
    <m/>
    <m/>
    <m/>
    <m/>
    <m/>
    <m/>
    <m/>
    <m/>
    <m/>
    <n v="58.75"/>
    <n v="4"/>
    <n v="60.666666666666664"/>
    <n v="67.5"/>
    <n v="249526.90225091766"/>
    <n v="3226.9022509176575"/>
    <n v="49.101945091142063"/>
    <n v="240019.39350547444"/>
    <n v="232436.36321615314"/>
  </r>
  <r>
    <s v="RIC"/>
    <x v="0"/>
    <s v=""/>
    <x v="2"/>
    <s v=""/>
    <s v=""/>
    <x v="3"/>
    <x v="356"/>
    <x v="1"/>
    <n v="219200"/>
    <n v="10100"/>
    <n v="11800"/>
    <n v="229300"/>
    <n v="41"/>
    <n v="93"/>
    <n v="26"/>
    <n v="68"/>
    <n v="39"/>
    <n v="31"/>
    <n v="109"/>
    <n v="56"/>
    <m/>
    <m/>
    <m/>
    <m/>
    <m/>
    <m/>
    <m/>
    <m/>
    <m/>
    <m/>
    <m/>
    <m/>
    <m/>
    <m/>
    <n v="57.875"/>
    <n v="8"/>
    <n v="65.333333333333329"/>
    <n v="82.5"/>
    <n v="246518.09142799111"/>
    <n v="17218.091427991109"/>
    <n v="6.3949492870437368"/>
    <n v="258482.42377512631"/>
    <n v="228974.54504059342"/>
  </r>
  <r>
    <s v="RIC"/>
    <x v="0"/>
    <s v=""/>
    <x v="5"/>
    <s v=""/>
    <s v=""/>
    <x v="7"/>
    <x v="357"/>
    <x v="0"/>
    <n v="390200"/>
    <n v="-130000"/>
    <n v="-5000"/>
    <n v="260200"/>
    <n v="76"/>
    <n v="49"/>
    <n v="30"/>
    <n v="63"/>
    <n v="37"/>
    <s v=""/>
    <n v="85"/>
    <n v="63"/>
    <m/>
    <m/>
    <m/>
    <m/>
    <m/>
    <m/>
    <m/>
    <m/>
    <m/>
    <m/>
    <m/>
    <m/>
    <m/>
    <m/>
    <n v="57.571428571428569"/>
    <n v="7"/>
    <n v="61.666666666666664"/>
    <n v="74"/>
    <n v="263905.71416705661"/>
    <n v="3705.7141670566052"/>
    <n v="46.49178283684595"/>
    <n v="243975.75713468555"/>
    <n v="227773.50608172573"/>
  </r>
  <r>
    <s v="RIC"/>
    <x v="0"/>
    <s v=""/>
    <x v="2"/>
    <s v=""/>
    <s v="P"/>
    <x v="2"/>
    <x v="358"/>
    <x v="2"/>
    <n v="343600"/>
    <n v="-64900"/>
    <n v="0"/>
    <n v="278700"/>
    <n v="52"/>
    <n v="69"/>
    <n v="54"/>
    <n v="55"/>
    <s v=""/>
    <n v="57"/>
    <s v=""/>
    <s v=""/>
    <m/>
    <m/>
    <m/>
    <m/>
    <m/>
    <m/>
    <m/>
    <m/>
    <m/>
    <m/>
    <m/>
    <m/>
    <m/>
    <m/>
    <n v="57.4"/>
    <n v="5"/>
    <n v="55.333333333333336"/>
    <n v="56"/>
    <n v="265682.76640673785"/>
    <n v="-13017.23359326215"/>
    <n v="96.319984153070635"/>
    <n v="218918.78748301516"/>
    <n v="227095.27231671812"/>
  </r>
  <r>
    <s v="RIC"/>
    <x v="0"/>
    <s v="Yes"/>
    <x v="2"/>
    <s v=""/>
    <s v=""/>
    <x v="3"/>
    <x v="359"/>
    <x v="1"/>
    <n v="89500"/>
    <n v="0"/>
    <n v="0"/>
    <n v="89500"/>
    <m/>
    <m/>
    <m/>
    <m/>
    <m/>
    <m/>
    <n v="61"/>
    <n v="52"/>
    <m/>
    <m/>
    <m/>
    <m/>
    <m/>
    <m/>
    <m/>
    <m/>
    <m/>
    <m/>
    <m/>
    <m/>
    <m/>
    <m/>
    <n v="56.5"/>
    <n v="2"/>
    <n v="56.5"/>
    <n v="56.5"/>
    <n v="123816.21254983507"/>
    <n v="34316.212549835065"/>
    <n v="-46.101404443129454"/>
    <n v="223534.54505042813"/>
    <n v="223534.54505042813"/>
  </r>
  <r>
    <s v="RIC"/>
    <x v="0"/>
    <s v=""/>
    <x v="2"/>
    <s v=""/>
    <s v="P"/>
    <x v="2"/>
    <x v="360"/>
    <x v="1"/>
    <n v="288500"/>
    <n v="-18900"/>
    <n v="0"/>
    <n v="269600"/>
    <m/>
    <s v=""/>
    <n v="62"/>
    <s v=""/>
    <s v=""/>
    <n v="62"/>
    <n v="37"/>
    <s v=""/>
    <m/>
    <m/>
    <m/>
    <m/>
    <m/>
    <m/>
    <m/>
    <m/>
    <m/>
    <m/>
    <m/>
    <m/>
    <m/>
    <m/>
    <n v="53.666666666666664"/>
    <n v="3"/>
    <n v="53.666666666666664"/>
    <n v="49.5"/>
    <n v="253261.1117951317"/>
    <n v="-16338.888204868301"/>
    <n v="102.51800404617094"/>
    <n v="212324.84810099661"/>
    <n v="212324.84810099661"/>
  </r>
  <r>
    <s v="RIC"/>
    <x v="0"/>
    <s v=""/>
    <x v="2"/>
    <s v=""/>
    <s v=""/>
    <x v="3"/>
    <x v="361"/>
    <x v="1"/>
    <n v="242300"/>
    <n v="-34400"/>
    <n v="7900"/>
    <n v="207900"/>
    <n v="61"/>
    <n v="66"/>
    <n v="41"/>
    <s v=""/>
    <n v="35"/>
    <n v="36"/>
    <n v="62"/>
    <n v="74"/>
    <m/>
    <m/>
    <m/>
    <m/>
    <m/>
    <m/>
    <m/>
    <m/>
    <m/>
    <m/>
    <m/>
    <m/>
    <m/>
    <m/>
    <n v="53.571428571428569"/>
    <n v="7"/>
    <n v="57.333333333333336"/>
    <n v="68"/>
    <n v="219329.33127149695"/>
    <n v="11429.331271496951"/>
    <n v="19.399083980708205"/>
    <n v="226831.51474143739"/>
    <n v="211948.05156488129"/>
  </r>
  <r>
    <s v="RIC"/>
    <x v="0"/>
    <s v=""/>
    <x v="2"/>
    <s v=""/>
    <s v=""/>
    <x v="3"/>
    <x v="362"/>
    <x v="3"/>
    <n v="299600"/>
    <n v="-58500"/>
    <n v="0"/>
    <n v="241100"/>
    <n v="41"/>
    <n v="32"/>
    <n v="59"/>
    <n v="49"/>
    <n v="61"/>
    <n v="63"/>
    <s v=""/>
    <s v=""/>
    <m/>
    <m/>
    <m/>
    <m/>
    <m/>
    <m/>
    <m/>
    <m/>
    <m/>
    <m/>
    <m/>
    <m/>
    <m/>
    <m/>
    <n v="50.833333333333336"/>
    <n v="6"/>
    <n v="57.666666666666664"/>
    <n v="62"/>
    <n v="239300.00684835497"/>
    <n v="-1799.9931516450306"/>
    <n v="56.215099315770807"/>
    <n v="228150.30261784108"/>
    <n v="201115.15115156514"/>
  </r>
  <r>
    <s v="RIC"/>
    <x v="0"/>
    <s v=""/>
    <x v="2"/>
    <s v=""/>
    <s v="P"/>
    <x v="2"/>
    <x v="363"/>
    <x v="0"/>
    <n v="221200"/>
    <n v="-3800"/>
    <n v="0"/>
    <n v="217400"/>
    <n v="49"/>
    <n v="39"/>
    <m/>
    <n v="63"/>
    <s v=""/>
    <s v=""/>
    <s v=""/>
    <s v=""/>
    <m/>
    <m/>
    <m/>
    <m/>
    <m/>
    <m/>
    <m/>
    <m/>
    <m/>
    <m/>
    <m/>
    <m/>
    <m/>
    <m/>
    <n v="50.333333333333336"/>
    <n v="3"/>
    <n v="50.333333333333336"/>
    <n v="51"/>
    <n v="213999.62465147418"/>
    <n v="-3400.3753485258203"/>
    <n v="60.500052224174929"/>
    <n v="199136.96933695959"/>
    <n v="199136.96933695959"/>
  </r>
  <r>
    <s v="RIC"/>
    <x v="0"/>
    <s v="Yes"/>
    <x v="2"/>
    <s v=""/>
    <s v=""/>
    <x v="3"/>
    <x v="364"/>
    <x v="5"/>
    <n v="149400"/>
    <n v="0"/>
    <n v="0"/>
    <n v="149400"/>
    <m/>
    <m/>
    <m/>
    <m/>
    <m/>
    <m/>
    <n v="72"/>
    <n v="27"/>
    <m/>
    <m/>
    <m/>
    <m/>
    <m/>
    <m/>
    <m/>
    <m/>
    <m/>
    <m/>
    <m/>
    <m/>
    <m/>
    <m/>
    <n v="49.5"/>
    <n v="2"/>
    <n v="49.5"/>
    <n v="49.5"/>
    <n v="161717.52249941303"/>
    <n v="12317.522499413026"/>
    <n v="12.672069007781666"/>
    <n v="195839.9996459503"/>
    <n v="195839.9996459503"/>
  </r>
  <r>
    <s v="RIC"/>
    <x v="0"/>
    <s v="Yes"/>
    <x v="2"/>
    <s v=""/>
    <s v=""/>
    <x v="3"/>
    <x v="365"/>
    <x v="4"/>
    <n v="115000"/>
    <n v="63300"/>
    <n v="4000"/>
    <n v="178300"/>
    <n v="33"/>
    <n v="42"/>
    <m/>
    <n v="60"/>
    <n v="51"/>
    <n v="61"/>
    <s v=""/>
    <n v="30"/>
    <m/>
    <m/>
    <m/>
    <m/>
    <m/>
    <m/>
    <m/>
    <m/>
    <m/>
    <m/>
    <m/>
    <m/>
    <m/>
    <m/>
    <n v="46.166666666666664"/>
    <n v="6"/>
    <n v="47.333333333333336"/>
    <n v="45.5"/>
    <n v="179601.95961505827"/>
    <n v="1301.9596150582656"/>
    <n v="42.273961874748807"/>
    <n v="187267.87844932624"/>
    <n v="182652.12088191323"/>
  </r>
  <r>
    <s v="RIC"/>
    <x v="0"/>
    <s v="Yes"/>
    <x v="2"/>
    <s v=""/>
    <s v=""/>
    <x v="3"/>
    <x v="366"/>
    <x v="1"/>
    <n v="124000"/>
    <n v="31800"/>
    <n v="18700"/>
    <n v="155800"/>
    <n v="37"/>
    <n v="26"/>
    <m/>
    <s v=""/>
    <s v=""/>
    <n v="34"/>
    <n v="64"/>
    <n v="57"/>
    <m/>
    <m/>
    <m/>
    <m/>
    <m/>
    <m/>
    <m/>
    <m/>
    <m/>
    <m/>
    <m/>
    <m/>
    <m/>
    <m/>
    <n v="43.6"/>
    <n v="5"/>
    <n v="51.666666666666664"/>
    <n v="60.5"/>
    <n v="171902.35153806992"/>
    <n v="16102.351538069925"/>
    <n v="-4.5441208071460366"/>
    <n v="204412.1208425744"/>
    <n v="172497.45423360472"/>
  </r>
  <r>
    <s v="RIC"/>
    <x v="0"/>
    <s v="Yes"/>
    <x v="2"/>
    <s v=""/>
    <s v=""/>
    <x v="3"/>
    <x v="367"/>
    <x v="2"/>
    <n v="89500"/>
    <n v="21300"/>
    <n v="0"/>
    <n v="110800"/>
    <m/>
    <m/>
    <m/>
    <n v="30"/>
    <n v="72"/>
    <n v="23"/>
    <s v=""/>
    <s v=""/>
    <m/>
    <m/>
    <m/>
    <m/>
    <m/>
    <m/>
    <m/>
    <m/>
    <m/>
    <m/>
    <m/>
    <m/>
    <m/>
    <m/>
    <n v="41.666666666666664"/>
    <n v="3"/>
    <n v="41.666666666666664"/>
    <n v="47.5"/>
    <n v="128809.72889957204"/>
    <n v="18009.728899572045"/>
    <n v="-12.180286170935691"/>
    <m/>
    <n v="164848.48455046321"/>
  </r>
  <r>
    <s v="RIC"/>
    <x v="0"/>
    <s v="Yes"/>
    <x v="2"/>
    <s v=""/>
    <s v=""/>
    <x v="3"/>
    <x v="368"/>
    <x v="2"/>
    <n v="89500"/>
    <n v="37100"/>
    <n v="0"/>
    <n v="126600"/>
    <m/>
    <m/>
    <m/>
    <n v="51"/>
    <n v="22"/>
    <n v="67"/>
    <n v="26"/>
    <s v=""/>
    <m/>
    <m/>
    <m/>
    <m/>
    <m/>
    <m/>
    <m/>
    <m/>
    <m/>
    <m/>
    <m/>
    <m/>
    <m/>
    <m/>
    <n v="41.5"/>
    <n v="4"/>
    <n v="38.333333333333336"/>
    <n v="46.5"/>
    <n v="139935.06246579834"/>
    <n v="13335.062465798343"/>
    <n v="1.6297452234615726"/>
    <m/>
    <n v="164189.09061226138"/>
  </r>
  <r>
    <s v="RIC"/>
    <x v="0"/>
    <s v=""/>
    <x v="2"/>
    <s v=""/>
    <s v="P"/>
    <x v="2"/>
    <x v="369"/>
    <x v="1"/>
    <n v="227600"/>
    <n v="-36500"/>
    <n v="-17200"/>
    <n v="191100"/>
    <m/>
    <s v=""/>
    <n v="24"/>
    <n v="36"/>
    <n v="75"/>
    <n v="34"/>
    <n v="40"/>
    <n v="34"/>
    <m/>
    <m/>
    <m/>
    <m/>
    <m/>
    <m/>
    <m/>
    <m/>
    <m/>
    <m/>
    <m/>
    <m/>
    <m/>
    <m/>
    <n v="40.5"/>
    <n v="6"/>
    <n v="36"/>
    <n v="37"/>
    <n v="181620.83384634877"/>
    <n v="-9479.1661536512256"/>
    <n v="68.841582244893402"/>
    <n v="142429.09065160021"/>
    <n v="160232.72698305026"/>
  </r>
  <r>
    <s v="RIC"/>
    <x v="0"/>
    <s v=""/>
    <x v="2"/>
    <s v=""/>
    <s v="P"/>
    <x v="2"/>
    <x v="370"/>
    <x v="3"/>
    <n v="197200"/>
    <n v="-25300"/>
    <n v="-7200"/>
    <n v="171900"/>
    <n v="28"/>
    <n v="23"/>
    <n v="59"/>
    <n v="44"/>
    <n v="38"/>
    <n v="44"/>
    <n v="47"/>
    <n v="23"/>
    <m/>
    <m/>
    <m/>
    <m/>
    <m/>
    <m/>
    <m/>
    <m/>
    <m/>
    <m/>
    <m/>
    <m/>
    <m/>
    <m/>
    <n v="38.25"/>
    <n v="8"/>
    <n v="38"/>
    <n v="35"/>
    <n v="165130.44990277078"/>
    <n v="-6769.5500972292211"/>
    <n v="58.490151689676495"/>
    <n v="150341.81791002245"/>
    <n v="151330.90881732522"/>
  </r>
  <r>
    <s v="RIC"/>
    <x v="0"/>
    <s v=""/>
    <x v="2"/>
    <s v=""/>
    <s v="P"/>
    <x v="2"/>
    <x v="371"/>
    <x v="1"/>
    <n v="214000"/>
    <n v="-19200"/>
    <n v="0"/>
    <n v="194800"/>
    <m/>
    <n v="37"/>
    <n v="32"/>
    <n v="34"/>
    <s v=""/>
    <s v=""/>
    <s v=""/>
    <s v=""/>
    <m/>
    <m/>
    <m/>
    <m/>
    <m/>
    <m/>
    <m/>
    <m/>
    <m/>
    <m/>
    <m/>
    <m/>
    <m/>
    <m/>
    <n v="34.333333333333336"/>
    <n v="3"/>
    <n v="34.333333333333336"/>
    <n v="33"/>
    <n v="179657.63024090533"/>
    <n v="-15142.369759094669"/>
    <n v="79.607222508138349"/>
    <n v="135835.15126958169"/>
    <n v="135835.15126958169"/>
  </r>
  <r>
    <s v="RIC"/>
    <x v="0"/>
    <s v="Yes"/>
    <x v="2"/>
    <s v=""/>
    <s v=""/>
    <x v="3"/>
    <x v="372"/>
    <x v="2"/>
    <n v="89500"/>
    <n v="0"/>
    <n v="0"/>
    <n v="89500"/>
    <m/>
    <m/>
    <m/>
    <n v="46"/>
    <n v="17"/>
    <s v=""/>
    <s v=""/>
    <s v=""/>
    <m/>
    <m/>
    <m/>
    <m/>
    <m/>
    <m/>
    <m/>
    <m/>
    <m/>
    <m/>
    <m/>
    <m/>
    <m/>
    <m/>
    <n v="31.5"/>
    <n v="2"/>
    <n v="31.5"/>
    <n v="31.5"/>
    <n v="98731.605226899206"/>
    <n v="9231.6052268992062"/>
    <n v="3.8985955568705393"/>
    <m/>
    <n v="124625.45432015019"/>
  </r>
  <r>
    <s v="RIC"/>
    <x v="1"/>
    <s v=""/>
    <x v="2"/>
    <s v=""/>
    <s v=""/>
    <x v="3"/>
    <x v="373"/>
    <x v="1"/>
    <n v="242700"/>
    <n v="0"/>
    <n v="0"/>
    <n v="242700"/>
    <m/>
    <n v="30"/>
    <m/>
    <s v=""/>
    <s v=""/>
    <s v=""/>
    <s v=""/>
    <s v=""/>
    <m/>
    <m/>
    <m/>
    <m/>
    <m/>
    <m/>
    <m/>
    <m/>
    <m/>
    <m/>
    <m/>
    <m/>
    <m/>
    <m/>
    <n v="30"/>
    <n v="1"/>
    <n v="30"/>
    <n v="30"/>
    <n v="242700"/>
    <n v="0"/>
    <s v="N/A"/>
    <n v="118690.90887633352"/>
    <n v="118690.90887633352"/>
  </r>
  <r>
    <s v="RIC"/>
    <x v="0"/>
    <s v="Yes"/>
    <x v="2"/>
    <s v=""/>
    <s v=""/>
    <x v="3"/>
    <x v="374"/>
    <x v="2"/>
    <n v="77800"/>
    <n v="0"/>
    <n v="0"/>
    <n v="77800"/>
    <n v="38"/>
    <m/>
    <n v="18"/>
    <s v=""/>
    <s v=""/>
    <s v=""/>
    <s v=""/>
    <s v=""/>
    <m/>
    <m/>
    <m/>
    <m/>
    <m/>
    <m/>
    <m/>
    <m/>
    <m/>
    <m/>
    <m/>
    <m/>
    <m/>
    <m/>
    <n v="28"/>
    <n v="2"/>
    <n v="28"/>
    <n v="28"/>
    <n v="86444.760201688172"/>
    <n v="8644.7602016881719"/>
    <n v="2.1531925622852306"/>
    <n v="110778.18161791128"/>
    <n v="110778.18161791128"/>
  </r>
  <r>
    <s v="STK"/>
    <x v="0"/>
    <s v=""/>
    <x v="0"/>
    <s v=""/>
    <s v="P"/>
    <x v="0"/>
    <x v="375"/>
    <x v="0"/>
    <n v="509100"/>
    <n v="-58500"/>
    <n v="-6700"/>
    <n v="450600"/>
    <n v="100"/>
    <n v="134"/>
    <n v="106"/>
    <n v="95"/>
    <n v="126"/>
    <n v="112"/>
    <n v="75"/>
    <n v="137"/>
    <m/>
    <m/>
    <m/>
    <m/>
    <m/>
    <m/>
    <m/>
    <m/>
    <m/>
    <m/>
    <m/>
    <m/>
    <m/>
    <m/>
    <n v="110.625"/>
    <n v="8"/>
    <n v="108"/>
    <n v="106"/>
    <n v="445855.61916749581"/>
    <n v="-4744.38083250419"/>
    <n v="124.81013584274707"/>
    <n v="427287.27195480064"/>
    <n v="437672.72648147983"/>
  </r>
  <r>
    <s v="STK"/>
    <x v="0"/>
    <s v=""/>
    <x v="1"/>
    <s v=""/>
    <s v="P"/>
    <x v="1"/>
    <x v="376"/>
    <x v="4"/>
    <n v="455700"/>
    <n v="-30300"/>
    <n v="500"/>
    <n v="425400"/>
    <n v="88"/>
    <n v="137"/>
    <n v="97"/>
    <n v="130"/>
    <n v="67"/>
    <n v="109"/>
    <n v="110"/>
    <n v="101"/>
    <m/>
    <m/>
    <m/>
    <m/>
    <m/>
    <m/>
    <m/>
    <m/>
    <m/>
    <m/>
    <m/>
    <m/>
    <m/>
    <m/>
    <n v="104.875"/>
    <n v="8"/>
    <n v="106.66666666666667"/>
    <n v="105.5"/>
    <n v="424698.00450843159"/>
    <n v="-701.99549156840658"/>
    <n v="106.97388323902493"/>
    <n v="422012.12044918584"/>
    <n v="414923.63561351591"/>
  </r>
  <r>
    <s v="STK"/>
    <x v="0"/>
    <s v=""/>
    <x v="1"/>
    <s v=""/>
    <s v=""/>
    <x v="1"/>
    <x v="377"/>
    <x v="0"/>
    <n v="478500"/>
    <n v="-35000"/>
    <n v="10400"/>
    <n v="443500"/>
    <n v="99"/>
    <n v="75"/>
    <n v="88"/>
    <n v="99"/>
    <n v="105"/>
    <n v="126"/>
    <n v="106"/>
    <n v="122"/>
    <m/>
    <m/>
    <m/>
    <m/>
    <m/>
    <m/>
    <m/>
    <m/>
    <m/>
    <m/>
    <m/>
    <m/>
    <m/>
    <m/>
    <n v="102.5"/>
    <n v="8"/>
    <n v="118"/>
    <n v="114"/>
    <n v="443164.50293640408"/>
    <n v="-335.49706359591801"/>
    <n v="103.5030964186825"/>
    <n v="466850.90824691183"/>
    <n v="405527.27199413953"/>
  </r>
  <r>
    <s v="STK"/>
    <x v="0"/>
    <s v=""/>
    <x v="2"/>
    <s v=""/>
    <s v=""/>
    <x v="3"/>
    <x v="378"/>
    <x v="1"/>
    <n v="391500"/>
    <n v="-2300"/>
    <n v="-5700"/>
    <n v="389200"/>
    <n v="103"/>
    <n v="102"/>
    <n v="152"/>
    <n v="62"/>
    <n v="104"/>
    <n v="87"/>
    <n v="85"/>
    <n v="108"/>
    <m/>
    <m/>
    <m/>
    <m/>
    <m/>
    <m/>
    <m/>
    <m/>
    <m/>
    <m/>
    <m/>
    <m/>
    <m/>
    <m/>
    <n v="100.375"/>
    <n v="8"/>
    <n v="93.333333333333329"/>
    <n v="96.5"/>
    <n v="390022.62231155077"/>
    <n v="822.62231155077461"/>
    <n v="97.915456879709666"/>
    <n v="369260.60539303761"/>
    <n v="397119.9992820659"/>
  </r>
  <r>
    <s v="STK"/>
    <x v="0"/>
    <s v=""/>
    <x v="0"/>
    <s v=""/>
    <s v="P"/>
    <x v="0"/>
    <x v="379"/>
    <x v="0"/>
    <n v="457200"/>
    <n v="-62700"/>
    <n v="-15600"/>
    <n v="394500"/>
    <n v="77"/>
    <n v="144"/>
    <n v="112"/>
    <n v="130"/>
    <n v="75"/>
    <n v="99"/>
    <n v="47"/>
    <n v="118"/>
    <m/>
    <m/>
    <m/>
    <m/>
    <m/>
    <m/>
    <m/>
    <m/>
    <m/>
    <m/>
    <m/>
    <m/>
    <m/>
    <m/>
    <n v="100.25"/>
    <n v="8"/>
    <n v="88"/>
    <n v="82.5"/>
    <n v="384590.89456544985"/>
    <n v="-9909.105434550147"/>
    <n v="129.87704968922267"/>
    <n v="348159.99937057833"/>
    <n v="396625.45382841449"/>
  </r>
  <r>
    <s v="STK"/>
    <x v="0"/>
    <s v=""/>
    <x v="2"/>
    <s v=""/>
    <s v="P"/>
    <x v="2"/>
    <x v="380"/>
    <x v="2"/>
    <n v="468100"/>
    <n v="-23100"/>
    <n v="0"/>
    <n v="445000"/>
    <n v="108"/>
    <n v="147"/>
    <n v="20"/>
    <s v=""/>
    <s v=""/>
    <s v=""/>
    <s v=""/>
    <s v=""/>
    <m/>
    <m/>
    <m/>
    <m/>
    <m/>
    <m/>
    <m/>
    <m/>
    <m/>
    <m/>
    <m/>
    <m/>
    <m/>
    <m/>
    <n v="91.666666666666671"/>
    <n v="3"/>
    <n v="91.666666666666671"/>
    <n v="83.5"/>
    <n v="420264.0234782144"/>
    <n v="-24735.976521785604"/>
    <n v="165.62430193080885"/>
    <n v="362666.66601101909"/>
    <n v="362666.66601101909"/>
  </r>
  <r>
    <s v="STK"/>
    <x v="0"/>
    <s v=""/>
    <x v="2"/>
    <s v=""/>
    <s v="P"/>
    <x v="2"/>
    <x v="381"/>
    <x v="0"/>
    <n v="323700"/>
    <n v="25400"/>
    <n v="-19500"/>
    <n v="349100"/>
    <n v="70"/>
    <n v="78"/>
    <n v="91"/>
    <n v="99"/>
    <n v="118"/>
    <n v="86"/>
    <n v="62"/>
    <n v="74"/>
    <m/>
    <m/>
    <m/>
    <m/>
    <m/>
    <m/>
    <m/>
    <m/>
    <m/>
    <m/>
    <m/>
    <m/>
    <m/>
    <m/>
    <n v="84.75"/>
    <n v="8"/>
    <n v="74"/>
    <n v="68"/>
    <n v="335657.36088717461"/>
    <n v="-13442.639112825389"/>
    <n v="124.941896188866"/>
    <n v="292770.90856162267"/>
    <n v="335301.8175756422"/>
  </r>
  <r>
    <s v="STK"/>
    <x v="0"/>
    <s v=""/>
    <x v="2"/>
    <s v=""/>
    <s v="P"/>
    <x v="2"/>
    <x v="382"/>
    <x v="1"/>
    <n v="373300"/>
    <n v="-44800"/>
    <n v="-14300"/>
    <n v="328500"/>
    <m/>
    <m/>
    <n v="106"/>
    <n v="71"/>
    <n v="96"/>
    <n v="80"/>
    <n v="37"/>
    <n v="100"/>
    <m/>
    <m/>
    <m/>
    <m/>
    <m/>
    <m/>
    <m/>
    <m/>
    <m/>
    <m/>
    <m/>
    <m/>
    <m/>
    <m/>
    <n v="81.666666666666671"/>
    <n v="6"/>
    <n v="72.333333333333329"/>
    <n v="68.5"/>
    <n v="319510.56623931526"/>
    <n v="-8989.4337606847403"/>
    <n v="108.54400715566453"/>
    <n v="286176.96917960414"/>
    <n v="323103.02971890796"/>
  </r>
  <r>
    <s v="STK"/>
    <x v="0"/>
    <s v=""/>
    <x v="0"/>
    <s v=""/>
    <s v=""/>
    <x v="0"/>
    <x v="383"/>
    <x v="0"/>
    <n v="393500"/>
    <n v="-51500"/>
    <n v="5100"/>
    <n v="342000"/>
    <n v="76"/>
    <n v="88"/>
    <n v="80"/>
    <n v="54"/>
    <s v=""/>
    <n v="73"/>
    <n v="119"/>
    <n v="75"/>
    <m/>
    <m/>
    <m/>
    <m/>
    <m/>
    <m/>
    <m/>
    <m/>
    <m/>
    <m/>
    <m/>
    <m/>
    <m/>
    <m/>
    <n v="80.714285714285708"/>
    <n v="7"/>
    <n v="89"/>
    <n v="97"/>
    <n v="348381.33310858224"/>
    <n v="6381.3331085822429"/>
    <n v="61.63485676480137"/>
    <n v="352116.36299978942"/>
    <n v="319335.06435775443"/>
  </r>
  <r>
    <s v="STK"/>
    <x v="0"/>
    <s v=""/>
    <x v="2"/>
    <s v=""/>
    <s v="P"/>
    <x v="2"/>
    <x v="384"/>
    <x v="1"/>
    <n v="320600"/>
    <n v="-8800"/>
    <n v="-2200"/>
    <n v="311800"/>
    <n v="92"/>
    <n v="68"/>
    <n v="98"/>
    <n v="79"/>
    <n v="73"/>
    <n v="81"/>
    <n v="48"/>
    <n v="100"/>
    <m/>
    <m/>
    <m/>
    <m/>
    <m/>
    <m/>
    <m/>
    <m/>
    <m/>
    <m/>
    <m/>
    <m/>
    <m/>
    <m/>
    <n v="79.875"/>
    <n v="8"/>
    <n v="76.333333333333329"/>
    <n v="74"/>
    <n v="310065.39858285349"/>
    <n v="-1734.6014171465067"/>
    <n v="85.061252453991443"/>
    <n v="302002.42369644862"/>
    <n v="316014.54488323798"/>
  </r>
  <r>
    <s v="STK"/>
    <x v="0"/>
    <s v=""/>
    <x v="1"/>
    <s v=""/>
    <s v="P"/>
    <x v="1"/>
    <x v="385"/>
    <x v="4"/>
    <n v="403600"/>
    <n v="-37800"/>
    <n v="-32900"/>
    <n v="365800"/>
    <n v="68"/>
    <n v="98"/>
    <n v="101"/>
    <n v="104"/>
    <s v=""/>
    <s v=""/>
    <n v="88"/>
    <n v="15"/>
    <m/>
    <m/>
    <m/>
    <m/>
    <m/>
    <m/>
    <m/>
    <m/>
    <m/>
    <m/>
    <m/>
    <m/>
    <m/>
    <m/>
    <n v="79"/>
    <n v="6"/>
    <n v="69"/>
    <n v="51.5"/>
    <n v="335221.98043699109"/>
    <n v="-30578.019563008915"/>
    <n v="170.42465089053903"/>
    <n v="272989.0904155671"/>
    <n v="312552.72670767829"/>
  </r>
  <r>
    <s v="STK"/>
    <x v="0"/>
    <s v=""/>
    <x v="2"/>
    <s v=""/>
    <s v="P"/>
    <x v="2"/>
    <x v="386"/>
    <x v="1"/>
    <n v="263000"/>
    <n v="39300"/>
    <n v="-10100"/>
    <n v="302300"/>
    <n v="41"/>
    <n v="82"/>
    <n v="115"/>
    <n v="85"/>
    <n v="68"/>
    <n v="85"/>
    <n v="57"/>
    <n v="64"/>
    <m/>
    <m/>
    <m/>
    <m/>
    <m/>
    <m/>
    <m/>
    <m/>
    <m/>
    <m/>
    <m/>
    <m/>
    <m/>
    <m/>
    <n v="74.625"/>
    <n v="8"/>
    <n v="68.666666666666671"/>
    <n v="60.5"/>
    <n v="292154.01743399107"/>
    <n v="-10145.982566008926"/>
    <n v="104.96028421052475"/>
    <n v="271670.30253916339"/>
    <n v="295243.63582987961"/>
  </r>
  <r>
    <s v="STK"/>
    <x v="0"/>
    <s v=""/>
    <x v="2"/>
    <s v=""/>
    <s v="P"/>
    <x v="2"/>
    <x v="387"/>
    <x v="2"/>
    <n v="348000"/>
    <n v="-36100"/>
    <n v="-12000"/>
    <n v="311900"/>
    <n v="57"/>
    <n v="78"/>
    <n v="49"/>
    <n v="76"/>
    <n v="110"/>
    <n v="71"/>
    <n v="61"/>
    <n v="77"/>
    <m/>
    <m/>
    <m/>
    <m/>
    <m/>
    <m/>
    <m/>
    <m/>
    <m/>
    <m/>
    <m/>
    <m/>
    <m/>
    <m/>
    <n v="72.375"/>
    <n v="8"/>
    <n v="69.666666666666671"/>
    <n v="69"/>
    <n v="304287.32354083512"/>
    <n v="-7612.6764591648825"/>
    <n v="95.135999488133194"/>
    <n v="275626.66616837453"/>
    <n v="286341.81766415463"/>
  </r>
  <r>
    <s v="STK"/>
    <x v="0"/>
    <s v=""/>
    <x v="2"/>
    <s v=""/>
    <s v="P"/>
    <x v="2"/>
    <x v="388"/>
    <x v="5"/>
    <n v="249600"/>
    <n v="17000"/>
    <n v="-19900"/>
    <n v="266600"/>
    <n v="55"/>
    <n v="104"/>
    <n v="103"/>
    <n v="70"/>
    <n v="70"/>
    <n v="62"/>
    <n v="49"/>
    <n v="48"/>
    <m/>
    <m/>
    <m/>
    <m/>
    <m/>
    <m/>
    <m/>
    <m/>
    <m/>
    <m/>
    <m/>
    <m/>
    <m/>
    <m/>
    <n v="70.125"/>
    <n v="8"/>
    <n v="53"/>
    <n v="48.5"/>
    <n v="255846.86665127543"/>
    <n v="-10753.133348724572"/>
    <n v="102.27559302191827"/>
    <n v="209687.27234818923"/>
    <n v="277439.99949842959"/>
  </r>
  <r>
    <s v="STK"/>
    <x v="0"/>
    <s v=""/>
    <x v="2"/>
    <s v=""/>
    <s v="P"/>
    <x v="2"/>
    <x v="389"/>
    <x v="0"/>
    <n v="321100"/>
    <n v="-26600"/>
    <n v="-19400"/>
    <n v="294500"/>
    <n v="49"/>
    <n v="103"/>
    <n v="54"/>
    <n v="99"/>
    <n v="65"/>
    <n v="65"/>
    <s v=""/>
    <n v="51"/>
    <m/>
    <m/>
    <m/>
    <m/>
    <m/>
    <m/>
    <m/>
    <m/>
    <m/>
    <m/>
    <m/>
    <m/>
    <m/>
    <m/>
    <n v="69.428571428571431"/>
    <n v="7"/>
    <n v="60.333333333333336"/>
    <n v="58"/>
    <n v="282893.70534318243"/>
    <n v="-11606.294656817568"/>
    <n v="104.13001554746788"/>
    <n v="238700.60562907075"/>
    <n v="274684.67482808616"/>
  </r>
  <r>
    <s v="STK"/>
    <x v="0"/>
    <s v=""/>
    <x v="2"/>
    <s v=""/>
    <s v=""/>
    <x v="3"/>
    <x v="390"/>
    <x v="0"/>
    <n v="278500"/>
    <n v="-5200"/>
    <n v="0"/>
    <n v="273300"/>
    <n v="57"/>
    <n v="78"/>
    <n v="63"/>
    <n v="49"/>
    <n v="91"/>
    <s v=""/>
    <s v=""/>
    <s v=""/>
    <m/>
    <m/>
    <m/>
    <m/>
    <m/>
    <m/>
    <m/>
    <m/>
    <m/>
    <m/>
    <m/>
    <m/>
    <m/>
    <m/>
    <n v="67.599999999999994"/>
    <n v="5"/>
    <n v="67.666666666666671"/>
    <n v="70"/>
    <n v="274409.19306988647"/>
    <n v="1109.1930698864744"/>
    <n v="64.283644309415877"/>
    <n v="267713.9389099523"/>
    <n v="267450.18133467151"/>
  </r>
  <r>
    <s v="STK"/>
    <x v="0"/>
    <s v=""/>
    <x v="2"/>
    <s v=""/>
    <s v="P"/>
    <x v="2"/>
    <x v="391"/>
    <x v="2"/>
    <n v="283900"/>
    <n v="-3300"/>
    <n v="800"/>
    <n v="280600"/>
    <n v="75"/>
    <n v="66"/>
    <n v="52"/>
    <n v="84"/>
    <n v="47"/>
    <n v="98"/>
    <n v="59"/>
    <n v="55"/>
    <m/>
    <m/>
    <m/>
    <m/>
    <m/>
    <m/>
    <m/>
    <m/>
    <m/>
    <m/>
    <m/>
    <m/>
    <m/>
    <m/>
    <n v="67"/>
    <n v="8"/>
    <n v="70.666666666666671"/>
    <n v="57"/>
    <n v="270987.51900601859"/>
    <n v="-9612.4809939814149"/>
    <n v="95.740177801763949"/>
    <n v="279583.02979758562"/>
    <n v="265076.36315714486"/>
  </r>
  <r>
    <s v="STK"/>
    <x v="0"/>
    <s v=""/>
    <x v="2"/>
    <s v=""/>
    <s v="P"/>
    <x v="2"/>
    <x v="392"/>
    <x v="2"/>
    <n v="326500"/>
    <n v="-63600"/>
    <n v="-25900"/>
    <n v="262900"/>
    <n v="53"/>
    <n v="109"/>
    <n v="75"/>
    <n v="108"/>
    <n v="45"/>
    <n v="52"/>
    <n v="51"/>
    <n v="41"/>
    <m/>
    <m/>
    <m/>
    <m/>
    <m/>
    <m/>
    <m/>
    <m/>
    <m/>
    <m/>
    <m/>
    <m/>
    <m/>
    <m/>
    <n v="66.75"/>
    <n v="8"/>
    <n v="48"/>
    <n v="46"/>
    <n v="250270.75216688093"/>
    <n v="-12629.247833119065"/>
    <n v="104.50995275867335"/>
    <n v="189905.45420213364"/>
    <n v="264087.27224984206"/>
  </r>
  <r>
    <s v="STK"/>
    <x v="0"/>
    <s v=""/>
    <x v="2"/>
    <s v=""/>
    <s v="P"/>
    <x v="2"/>
    <x v="393"/>
    <x v="1"/>
    <n v="315500"/>
    <n v="-43700"/>
    <n v="-13100"/>
    <n v="271800"/>
    <n v="60"/>
    <n v="51"/>
    <n v="63"/>
    <n v="95"/>
    <n v="68"/>
    <n v="55"/>
    <n v="64"/>
    <n v="58"/>
    <m/>
    <m/>
    <m/>
    <m/>
    <m/>
    <m/>
    <m/>
    <m/>
    <m/>
    <m/>
    <m/>
    <m/>
    <m/>
    <m/>
    <n v="64.25"/>
    <n v="8"/>
    <n v="59"/>
    <n v="61"/>
    <n v="266143.44151862408"/>
    <n v="-5656.5584813759197"/>
    <n v="81.162438797289553"/>
    <n v="233425.45412345591"/>
    <n v="254196.36317681428"/>
  </r>
  <r>
    <s v="STK"/>
    <x v="1"/>
    <s v=""/>
    <x v="2"/>
    <s v=""/>
    <s v=""/>
    <x v="3"/>
    <x v="394"/>
    <x v="0"/>
    <n v="230800"/>
    <n v="0"/>
    <n v="0"/>
    <n v="230800"/>
    <m/>
    <m/>
    <m/>
    <m/>
    <n v="61"/>
    <s v=""/>
    <s v=""/>
    <s v=""/>
    <m/>
    <m/>
    <m/>
    <m/>
    <m/>
    <m/>
    <m/>
    <m/>
    <m/>
    <m/>
    <m/>
    <m/>
    <m/>
    <m/>
    <n v="61"/>
    <n v="1"/>
    <n v="61"/>
    <n v="61"/>
    <n v="230800"/>
    <n v="0"/>
    <s v="N/A"/>
    <n v="241338.18138187815"/>
    <n v="241338.18138187815"/>
  </r>
  <r>
    <s v="STK"/>
    <x v="0"/>
    <s v=""/>
    <x v="2"/>
    <s v=""/>
    <s v=""/>
    <x v="3"/>
    <x v="395"/>
    <x v="3"/>
    <n v="279900"/>
    <n v="-41700"/>
    <n v="9500"/>
    <n v="238200"/>
    <m/>
    <n v="59"/>
    <n v="62"/>
    <n v="47"/>
    <n v="50"/>
    <n v="46"/>
    <n v="55"/>
    <n v="97"/>
    <m/>
    <m/>
    <m/>
    <m/>
    <m/>
    <m/>
    <m/>
    <m/>
    <m/>
    <m/>
    <m/>
    <m/>
    <m/>
    <m/>
    <n v="59.428571428571431"/>
    <n v="7"/>
    <n v="66"/>
    <n v="76"/>
    <n v="249364.70254846686"/>
    <n v="11164.702548466856"/>
    <n v="26.047435325659933"/>
    <n v="261119.99952793375"/>
    <n v="235121.03853597498"/>
  </r>
  <r>
    <s v="STK"/>
    <x v="0"/>
    <s v=""/>
    <x v="2"/>
    <s v=""/>
    <s v="P"/>
    <x v="2"/>
    <x v="396"/>
    <x v="2"/>
    <n v="306300"/>
    <n v="-49000"/>
    <n v="-4800"/>
    <n v="257300"/>
    <n v="52"/>
    <m/>
    <m/>
    <s v=""/>
    <n v="43"/>
    <n v="67"/>
    <n v="40"/>
    <n v="76"/>
    <m/>
    <m/>
    <m/>
    <m/>
    <m/>
    <m/>
    <m/>
    <m/>
    <m/>
    <m/>
    <m/>
    <m/>
    <m/>
    <m/>
    <n v="55.6"/>
    <n v="5"/>
    <n v="61"/>
    <n v="58"/>
    <n v="250368.58155487728"/>
    <n v="-6931.4184451227193"/>
    <n v="76.324118846735104"/>
    <n v="241338.18138187815"/>
    <n v="219973.81778413814"/>
  </r>
  <r>
    <s v="STK"/>
    <x v="0"/>
    <s v=""/>
    <x v="2"/>
    <s v=""/>
    <s v=""/>
    <x v="3"/>
    <x v="397"/>
    <x v="0"/>
    <n v="200400"/>
    <n v="0"/>
    <n v="0"/>
    <n v="200400"/>
    <m/>
    <m/>
    <m/>
    <m/>
    <m/>
    <n v="59"/>
    <n v="52"/>
    <s v=""/>
    <m/>
    <m/>
    <m/>
    <m/>
    <m/>
    <m/>
    <m/>
    <m/>
    <m/>
    <m/>
    <m/>
    <m/>
    <m/>
    <m/>
    <n v="55.5"/>
    <n v="2"/>
    <n v="55.5"/>
    <n v="55.5"/>
    <n v="205987.82825691765"/>
    <n v="5587.8282569176517"/>
    <n v="38.793056420076603"/>
    <n v="219578.18142121701"/>
    <n v="219578.18142121701"/>
  </r>
  <r>
    <s v="STK"/>
    <x v="0"/>
    <s v=""/>
    <x v="2"/>
    <s v=""/>
    <s v=""/>
    <x v="3"/>
    <x v="398"/>
    <x v="1"/>
    <n v="250100"/>
    <n v="-11300"/>
    <n v="0"/>
    <n v="238800"/>
    <m/>
    <m/>
    <m/>
    <n v="43"/>
    <n v="48"/>
    <n v="68"/>
    <n v="56"/>
    <s v=""/>
    <m/>
    <m/>
    <m/>
    <m/>
    <m/>
    <m/>
    <m/>
    <m/>
    <m/>
    <m/>
    <m/>
    <m/>
    <m/>
    <m/>
    <n v="53.75"/>
    <n v="4"/>
    <n v="57.333333333333336"/>
    <n v="62"/>
    <n v="238550.51935535803"/>
    <n v="-249.48064464196796"/>
    <n v="54.495917530510447"/>
    <m/>
    <n v="212654.54507009755"/>
  </r>
  <r>
    <s v="STK"/>
    <x v="0"/>
    <s v=""/>
    <x v="2"/>
    <s v=""/>
    <s v=""/>
    <x v="3"/>
    <x v="399"/>
    <x v="1"/>
    <n v="225900"/>
    <n v="-45900"/>
    <n v="2500"/>
    <n v="180000"/>
    <n v="37"/>
    <n v="60"/>
    <n v="21"/>
    <n v="49"/>
    <n v="39"/>
    <n v="32"/>
    <n v="54"/>
    <n v="54"/>
    <m/>
    <m/>
    <m/>
    <m/>
    <m/>
    <m/>
    <m/>
    <m/>
    <m/>
    <m/>
    <m/>
    <m/>
    <m/>
    <m/>
    <n v="43.25"/>
    <n v="8"/>
    <n v="46.666666666666664"/>
    <n v="54"/>
    <n v="185587.29143458733"/>
    <n v="5587.2914345873287"/>
    <n v="26.544661455158632"/>
    <n v="184630.3026965188"/>
    <n v="171112.72696338082"/>
  </r>
  <r>
    <s v="STK"/>
    <x v="0"/>
    <s v=""/>
    <x v="2"/>
    <s v=""/>
    <s v="P"/>
    <x v="2"/>
    <x v="400"/>
    <x v="3"/>
    <n v="235600"/>
    <n v="-45100"/>
    <n v="0"/>
    <n v="190500"/>
    <n v="39"/>
    <s v=""/>
    <n v="63"/>
    <n v="29"/>
    <n v="41"/>
    <n v="53"/>
    <n v="30"/>
    <s v=""/>
    <m/>
    <m/>
    <m/>
    <m/>
    <m/>
    <m/>
    <m/>
    <m/>
    <m/>
    <m/>
    <m/>
    <m/>
    <m/>
    <m/>
    <n v="42.5"/>
    <n v="6"/>
    <n v="41.333333333333336"/>
    <n v="41.5"/>
    <n v="184849.90958704602"/>
    <n v="-5650.0904129539849"/>
    <n v="59.393100040042881"/>
    <n v="163529.69667405952"/>
    <n v="168145.4542414725"/>
  </r>
  <r>
    <s v="STK"/>
    <x v="1"/>
    <s v="Yes"/>
    <x v="2"/>
    <s v=""/>
    <s v=""/>
    <x v="3"/>
    <x v="401"/>
    <x v="2"/>
    <n v="94500"/>
    <n v="0"/>
    <n v="0"/>
    <n v="94500"/>
    <m/>
    <m/>
    <m/>
    <m/>
    <m/>
    <m/>
    <m/>
    <n v="40"/>
    <m/>
    <m/>
    <m/>
    <m/>
    <m/>
    <m/>
    <m/>
    <m/>
    <m/>
    <m/>
    <m/>
    <m/>
    <m/>
    <m/>
    <n v="40"/>
    <n v="1"/>
    <n v="40"/>
    <n v="40"/>
    <n v="94500"/>
    <n v="0"/>
    <s v="N/A"/>
    <n v="158254.54516844469"/>
    <n v="158254.54516844469"/>
  </r>
  <r>
    <s v="STK"/>
    <x v="0"/>
    <s v=""/>
    <x v="2"/>
    <s v=""/>
    <s v="P"/>
    <x v="2"/>
    <x v="402"/>
    <x v="3"/>
    <n v="194100"/>
    <n v="-11600"/>
    <n v="-11600"/>
    <n v="182500"/>
    <n v="34"/>
    <n v="28"/>
    <m/>
    <s v=""/>
    <s v=""/>
    <s v=""/>
    <s v=""/>
    <n v="51"/>
    <m/>
    <m/>
    <m/>
    <m/>
    <m/>
    <m/>
    <m/>
    <m/>
    <m/>
    <m/>
    <m/>
    <m/>
    <m/>
    <m/>
    <n v="37.666666666666664"/>
    <n v="3"/>
    <n v="37.666666666666664"/>
    <n v="39.5"/>
    <n v="175895.50028012245"/>
    <n v="-6604.4997198775527"/>
    <n v="57.413337308702495"/>
    <n v="149023.03003361874"/>
    <n v="149023.03003361874"/>
  </r>
  <r>
    <s v="STK"/>
    <x v="1"/>
    <s v=""/>
    <x v="2"/>
    <s v=""/>
    <s v=""/>
    <x v="3"/>
    <x v="403"/>
    <x v="3"/>
    <n v="238800"/>
    <n v="0"/>
    <n v="0"/>
    <n v="238800"/>
    <m/>
    <n v="21"/>
    <m/>
    <s v=""/>
    <s v=""/>
    <s v=""/>
    <s v=""/>
    <s v=""/>
    <m/>
    <m/>
    <m/>
    <m/>
    <m/>
    <m/>
    <m/>
    <m/>
    <m/>
    <m/>
    <m/>
    <m/>
    <m/>
    <m/>
    <n v="21"/>
    <n v="1"/>
    <n v="21"/>
    <n v="21"/>
    <n v="238800"/>
    <n v="0"/>
    <s v="N/A"/>
    <n v="83083.636213433463"/>
    <n v="83083.636213433463"/>
  </r>
  <r>
    <s v="SYD"/>
    <x v="0"/>
    <s v=""/>
    <x v="1"/>
    <s v=""/>
    <s v="P"/>
    <x v="1"/>
    <x v="404"/>
    <x v="6"/>
    <n v="425400"/>
    <n v="-42100"/>
    <n v="-24100"/>
    <n v="383300"/>
    <n v="123"/>
    <n v="130"/>
    <n v="91"/>
    <n v="92"/>
    <n v="111"/>
    <n v="94"/>
    <n v="71"/>
    <n v="73"/>
    <m/>
    <m/>
    <m/>
    <m/>
    <m/>
    <m/>
    <m/>
    <m/>
    <m/>
    <m/>
    <m/>
    <m/>
    <m/>
    <m/>
    <n v="98.125"/>
    <n v="8"/>
    <n v="79.333333333333329"/>
    <n v="72"/>
    <n v="368456.47397421132"/>
    <n v="-14843.526025788684"/>
    <n v="142.50538186534612"/>
    <n v="313871.51458408195"/>
    <n v="388218.18111634091"/>
  </r>
  <r>
    <s v="SYD"/>
    <x v="0"/>
    <s v=""/>
    <x v="3"/>
    <s v=""/>
    <s v="P"/>
    <x v="4"/>
    <x v="405"/>
    <x v="6"/>
    <n v="434800"/>
    <n v="-70700"/>
    <n v="-13100"/>
    <n v="364100"/>
    <n v="86"/>
    <n v="100"/>
    <n v="106"/>
    <n v="90"/>
    <n v="93"/>
    <n v="80"/>
    <n v="63"/>
    <n v="103"/>
    <m/>
    <m/>
    <m/>
    <m/>
    <m/>
    <m/>
    <m/>
    <m/>
    <m/>
    <m/>
    <m/>
    <m/>
    <m/>
    <m/>
    <n v="90.125"/>
    <n v="8"/>
    <n v="82"/>
    <n v="83"/>
    <n v="358738.93400782603"/>
    <n v="-5361.0659921739716"/>
    <n v="106.15395131012923"/>
    <n v="324421.81759531162"/>
    <n v="356567.27208265197"/>
  </r>
  <r>
    <s v="SYD"/>
    <x v="0"/>
    <s v=""/>
    <x v="2"/>
    <s v=""/>
    <s v="P"/>
    <x v="2"/>
    <x v="406"/>
    <x v="0"/>
    <n v="373500"/>
    <n v="27200"/>
    <n v="0"/>
    <n v="400700"/>
    <n v="29"/>
    <n v="134"/>
    <n v="142"/>
    <n v="47"/>
    <s v=""/>
    <s v=""/>
    <s v=""/>
    <s v=""/>
    <m/>
    <m/>
    <m/>
    <m/>
    <m/>
    <m/>
    <m/>
    <m/>
    <m/>
    <m/>
    <m/>
    <m/>
    <m/>
    <m/>
    <n v="88"/>
    <n v="4"/>
    <n v="107.66666666666667"/>
    <n v="94.5"/>
    <n v="393170.81637937645"/>
    <n v="-7529.1836206235457"/>
    <n v="110.51136580601145"/>
    <n v="425968.48407839698"/>
    <n v="348159.99937057833"/>
  </r>
  <r>
    <s v="SYD"/>
    <x v="0"/>
    <s v=""/>
    <x v="2"/>
    <s v=""/>
    <s v="P"/>
    <x v="2"/>
    <x v="407"/>
    <x v="1"/>
    <n v="242800"/>
    <n v="94700"/>
    <n v="-1500"/>
    <n v="337500"/>
    <n v="106"/>
    <n v="78"/>
    <n v="119"/>
    <n v="38"/>
    <n v="106"/>
    <n v="99"/>
    <n v="90"/>
    <n v="61"/>
    <m/>
    <m/>
    <m/>
    <m/>
    <m/>
    <m/>
    <m/>
    <m/>
    <m/>
    <m/>
    <m/>
    <m/>
    <m/>
    <m/>
    <n v="87.125"/>
    <n v="8"/>
    <n v="83.333333333333329"/>
    <n v="75.5"/>
    <n v="332768.62825032137"/>
    <n v="-4731.3717496786267"/>
    <n v="101.27124022842241"/>
    <n v="329696.96910092642"/>
    <n v="344698.18119501858"/>
  </r>
  <r>
    <s v="SYD"/>
    <x v="0"/>
    <s v=""/>
    <x v="2"/>
    <s v=""/>
    <s v="P"/>
    <x v="2"/>
    <x v="408"/>
    <x v="0"/>
    <n v="355200"/>
    <n v="-15000"/>
    <n v="-500"/>
    <n v="340200"/>
    <n v="108"/>
    <n v="72"/>
    <n v="99"/>
    <n v="51"/>
    <n v="100"/>
    <n v="88"/>
    <n v="66"/>
    <n v="100"/>
    <m/>
    <m/>
    <m/>
    <m/>
    <m/>
    <m/>
    <m/>
    <m/>
    <m/>
    <m/>
    <m/>
    <m/>
    <m/>
    <m/>
    <n v="85.5"/>
    <n v="8"/>
    <n v="84.666666666666671"/>
    <n v="83"/>
    <n v="339267.04988957831"/>
    <n v="-932.95011042169062"/>
    <n v="88.289410150249807"/>
    <n v="334972.12060654128"/>
    <n v="338269.09029755055"/>
  </r>
  <r>
    <s v="SYD"/>
    <x v="0"/>
    <s v=""/>
    <x v="3"/>
    <s v=""/>
    <s v="P"/>
    <x v="4"/>
    <x v="409"/>
    <x v="0"/>
    <n v="414200"/>
    <n v="-63700"/>
    <n v="-16500"/>
    <n v="350500"/>
    <n v="94"/>
    <n v="53"/>
    <n v="115"/>
    <n v="88"/>
    <n v="95"/>
    <n v="81"/>
    <n v="63"/>
    <n v="85"/>
    <m/>
    <m/>
    <m/>
    <m/>
    <m/>
    <m/>
    <m/>
    <m/>
    <m/>
    <m/>
    <m/>
    <m/>
    <m/>
    <m/>
    <n v="84.25"/>
    <n v="8"/>
    <n v="76.333333333333329"/>
    <n v="74"/>
    <n v="340553.6673433581"/>
    <n v="-9946.3326566418982"/>
    <n v="113.98835466685057"/>
    <n v="302002.42369644862"/>
    <n v="333323.63576103665"/>
  </r>
  <r>
    <s v="SYD"/>
    <x v="0"/>
    <s v=""/>
    <x v="2"/>
    <s v=""/>
    <s v="P"/>
    <x v="2"/>
    <x v="410"/>
    <x v="5"/>
    <n v="287400"/>
    <n v="43900"/>
    <n v="-16300"/>
    <n v="331300"/>
    <n v="65"/>
    <n v="110"/>
    <n v="114"/>
    <n v="68"/>
    <n v="96"/>
    <n v="90"/>
    <n v="71"/>
    <n v="54"/>
    <m/>
    <m/>
    <m/>
    <m/>
    <m/>
    <m/>
    <m/>
    <m/>
    <m/>
    <m/>
    <m/>
    <m/>
    <m/>
    <m/>
    <n v="83.5"/>
    <n v="8"/>
    <n v="71.666666666666671"/>
    <n v="62.5"/>
    <n v="318210.20835776173"/>
    <n v="-13089.79164223827"/>
    <n v="122.63692411163365"/>
    <n v="283539.39342679677"/>
    <n v="330356.36303912831"/>
  </r>
  <r>
    <s v="SYD"/>
    <x v="0"/>
    <s v=""/>
    <x v="2"/>
    <s v=""/>
    <s v="P"/>
    <x v="2"/>
    <x v="411"/>
    <x v="0"/>
    <n v="272400"/>
    <n v="71700"/>
    <n v="600"/>
    <n v="344100"/>
    <n v="81"/>
    <n v="73"/>
    <n v="71"/>
    <n v="73"/>
    <n v="101"/>
    <n v="108"/>
    <n v="92"/>
    <n v="59"/>
    <m/>
    <m/>
    <m/>
    <m/>
    <m/>
    <m/>
    <m/>
    <m/>
    <m/>
    <m/>
    <m/>
    <m/>
    <m/>
    <m/>
    <n v="82.25"/>
    <n v="8"/>
    <n v="86.333333333333329"/>
    <n v="75.5"/>
    <n v="336088.12877433054"/>
    <n v="-8011.8712256694562"/>
    <n v="106.20454448177824"/>
    <n v="341566.05998855975"/>
    <n v="325410.90850261442"/>
  </r>
  <r>
    <s v="SYD"/>
    <x v="0"/>
    <s v=""/>
    <x v="1"/>
    <s v=""/>
    <s v=""/>
    <x v="1"/>
    <x v="412"/>
    <x v="1"/>
    <n v="378500"/>
    <n v="-32400"/>
    <n v="3700"/>
    <n v="346100"/>
    <n v="64"/>
    <n v="61"/>
    <n v="86"/>
    <n v="75"/>
    <n v="91"/>
    <n v="82"/>
    <n v="84"/>
    <n v="101"/>
    <m/>
    <m/>
    <m/>
    <m/>
    <m/>
    <m/>
    <m/>
    <m/>
    <m/>
    <m/>
    <m/>
    <m/>
    <m/>
    <m/>
    <n v="80.5"/>
    <n v="8"/>
    <n v="89"/>
    <n v="92.5"/>
    <n v="348374.50992319302"/>
    <n v="2274.5099231930217"/>
    <n v="73.69948516461335"/>
    <n v="352116.36299978942"/>
    <n v="318487.27215149492"/>
  </r>
  <r>
    <s v="SYD"/>
    <x v="0"/>
    <s v=""/>
    <x v="2"/>
    <s v=""/>
    <s v=""/>
    <x v="3"/>
    <x v="413"/>
    <x v="0"/>
    <n v="315500"/>
    <n v="-8300"/>
    <n v="-2000"/>
    <n v="307200"/>
    <n v="61"/>
    <n v="92"/>
    <n v="101"/>
    <n v="71"/>
    <n v="70"/>
    <n v="63"/>
    <n v="78"/>
    <n v="85"/>
    <m/>
    <m/>
    <m/>
    <m/>
    <m/>
    <m/>
    <m/>
    <m/>
    <m/>
    <m/>
    <m/>
    <m/>
    <m/>
    <m/>
    <n v="77.625"/>
    <n v="8"/>
    <n v="75.333333333333329"/>
    <n v="81.5"/>
    <n v="310879.78182775259"/>
    <n v="3679.7818277525948"/>
    <n v="66.622888883470722"/>
    <n v="298046.06006723747"/>
    <n v="307112.726717513"/>
  </r>
  <r>
    <s v="SYD"/>
    <x v="0"/>
    <s v=""/>
    <x v="2"/>
    <s v=""/>
    <s v="P"/>
    <x v="2"/>
    <x v="414"/>
    <x v="1"/>
    <n v="204700"/>
    <n v="78100"/>
    <n v="-8200"/>
    <n v="282800"/>
    <n v="108"/>
    <n v="59"/>
    <n v="82"/>
    <n v="96"/>
    <n v="75"/>
    <n v="62"/>
    <n v="75"/>
    <n v="58"/>
    <m/>
    <m/>
    <m/>
    <m/>
    <m/>
    <m/>
    <m/>
    <m/>
    <m/>
    <m/>
    <m/>
    <m/>
    <m/>
    <m/>
    <n v="76.875"/>
    <n v="8"/>
    <n v="65"/>
    <n v="66.5"/>
    <n v="282295.0928253489"/>
    <n v="-504.90717465110356"/>
    <n v="78.384612552882544"/>
    <n v="257163.63589872263"/>
    <n v="304145.45399560465"/>
  </r>
  <r>
    <s v="SYD"/>
    <x v="0"/>
    <s v=""/>
    <x v="6"/>
    <s v=""/>
    <s v="P"/>
    <x v="8"/>
    <x v="415"/>
    <x v="0"/>
    <n v="384900"/>
    <n v="-84200"/>
    <n v="-21300"/>
    <n v="300700"/>
    <n v="74"/>
    <n v="65"/>
    <n v="71"/>
    <n v="111"/>
    <n v="79"/>
    <n v="44"/>
    <n v="69"/>
    <n v="69"/>
    <m/>
    <m/>
    <m/>
    <m/>
    <m/>
    <m/>
    <m/>
    <m/>
    <m/>
    <m/>
    <m/>
    <m/>
    <m/>
    <m/>
    <n v="72.75"/>
    <n v="8"/>
    <n v="60.666666666666664"/>
    <n v="69"/>
    <n v="296012.74657744978"/>
    <n v="-4687.2534225502168"/>
    <n v="86.764331664256687"/>
    <n v="240019.39350547444"/>
    <n v="287825.45402510877"/>
  </r>
  <r>
    <s v="SYD"/>
    <x v="0"/>
    <s v=""/>
    <x v="2"/>
    <s v=""/>
    <s v="P"/>
    <x v="2"/>
    <x v="416"/>
    <x v="2"/>
    <n v="310100"/>
    <n v="19600"/>
    <n v="0"/>
    <n v="329700"/>
    <n v="51"/>
    <n v="41"/>
    <n v="80"/>
    <n v="117"/>
    <n v="95"/>
    <n v="94"/>
    <n v="15"/>
    <s v=""/>
    <m/>
    <m/>
    <m/>
    <m/>
    <m/>
    <m/>
    <m/>
    <m/>
    <m/>
    <m/>
    <m/>
    <m/>
    <m/>
    <m/>
    <n v="70.428571428571431"/>
    <n v="7"/>
    <n v="68"/>
    <n v="54.5"/>
    <n v="307286.93675734755"/>
    <n v="-22413.063242652453"/>
    <n v="137.44097156536557"/>
    <n v="269032.72678635595"/>
    <n v="278641.03845729725"/>
  </r>
  <r>
    <s v="SYD"/>
    <x v="0"/>
    <s v=""/>
    <x v="2"/>
    <s v=""/>
    <s v="P"/>
    <x v="2"/>
    <x v="417"/>
    <x v="0"/>
    <n v="202100"/>
    <n v="50100"/>
    <n v="-15200"/>
    <n v="252200"/>
    <m/>
    <n v="84"/>
    <n v="59"/>
    <n v="115"/>
    <n v="44"/>
    <n v="61"/>
    <s v=""/>
    <n v="53"/>
    <m/>
    <m/>
    <m/>
    <m/>
    <m/>
    <m/>
    <m/>
    <m/>
    <m/>
    <m/>
    <m/>
    <m/>
    <m/>
    <m/>
    <n v="69.333333333333329"/>
    <n v="6"/>
    <n v="52.666666666666664"/>
    <n v="57"/>
    <n v="250467.92901162102"/>
    <n v="-1732.0709883789823"/>
    <n v="74.512020105505599"/>
    <n v="208368.48447178552"/>
    <n v="274307.87829197076"/>
  </r>
  <r>
    <s v="SYD"/>
    <x v="0"/>
    <s v=""/>
    <x v="2"/>
    <s v=""/>
    <s v=""/>
    <x v="3"/>
    <x v="418"/>
    <x v="3"/>
    <n v="242900"/>
    <n v="20100"/>
    <n v="0"/>
    <n v="263000"/>
    <n v="66"/>
    <n v="55"/>
    <n v="78"/>
    <n v="83"/>
    <n v="43"/>
    <n v="59"/>
    <n v="94"/>
    <s v=""/>
    <m/>
    <m/>
    <m/>
    <m/>
    <m/>
    <m/>
    <m/>
    <m/>
    <m/>
    <m/>
    <m/>
    <m/>
    <m/>
    <m/>
    <n v="68.285714285714292"/>
    <n v="7"/>
    <n v="65.333333333333329"/>
    <n v="76.5"/>
    <n v="271261.53665376699"/>
    <n v="8261.5366537669906"/>
    <n v="43.584699792815115"/>
    <n v="258482.42377512631"/>
    <n v="270163.11639470205"/>
  </r>
  <r>
    <s v="SYD"/>
    <x v="1"/>
    <s v="Yes"/>
    <x v="2"/>
    <s v=""/>
    <s v=""/>
    <x v="3"/>
    <x v="419"/>
    <x v="2"/>
    <n v="101800"/>
    <n v="0"/>
    <n v="0"/>
    <n v="101800"/>
    <m/>
    <m/>
    <m/>
    <m/>
    <m/>
    <m/>
    <m/>
    <n v="62"/>
    <m/>
    <m/>
    <m/>
    <m/>
    <m/>
    <m/>
    <m/>
    <m/>
    <m/>
    <m/>
    <m/>
    <m/>
    <m/>
    <m/>
    <n v="62"/>
    <n v="1"/>
    <n v="62"/>
    <n v="62"/>
    <n v="101800"/>
    <n v="0"/>
    <s v="N/A"/>
    <n v="245294.54501108927"/>
    <n v="245294.54501108927"/>
  </r>
  <r>
    <s v="SYD"/>
    <x v="0"/>
    <s v=""/>
    <x v="2"/>
    <s v=""/>
    <s v="P"/>
    <x v="2"/>
    <x v="420"/>
    <x v="2"/>
    <n v="232300"/>
    <n v="17100"/>
    <n v="0"/>
    <n v="249400"/>
    <n v="70"/>
    <n v="69"/>
    <n v="73"/>
    <n v="64"/>
    <n v="64"/>
    <n v="71"/>
    <n v="21"/>
    <s v=""/>
    <m/>
    <m/>
    <m/>
    <m/>
    <m/>
    <m/>
    <m/>
    <m/>
    <m/>
    <m/>
    <m/>
    <m/>
    <m/>
    <m/>
    <n v="61.714285714285715"/>
    <n v="7"/>
    <n v="52"/>
    <n v="46"/>
    <n v="238461.49996091239"/>
    <n v="-10938.500039087608"/>
    <n v="94.419103149536454"/>
    <n v="205730.90871897811"/>
    <n v="244164.15540274326"/>
  </r>
  <r>
    <s v="SYD"/>
    <x v="0"/>
    <s v=""/>
    <x v="2"/>
    <s v=""/>
    <s v=""/>
    <x v="3"/>
    <x v="421"/>
    <x v="1"/>
    <n v="317200"/>
    <n v="-69100"/>
    <n v="-5900"/>
    <n v="248100"/>
    <n v="39"/>
    <n v="55"/>
    <n v="78"/>
    <n v="71"/>
    <n v="59"/>
    <n v="46"/>
    <n v="38"/>
    <n v="90"/>
    <m/>
    <m/>
    <m/>
    <m/>
    <m/>
    <m/>
    <m/>
    <m/>
    <m/>
    <m/>
    <m/>
    <m/>
    <m/>
    <m/>
    <n v="59.5"/>
    <n v="8"/>
    <n v="58"/>
    <n v="64"/>
    <n v="248786.51830733969"/>
    <n v="686.51830733969109"/>
    <n v="57.447391705693654"/>
    <n v="229469.0904942448"/>
    <n v="235403.63593806149"/>
  </r>
  <r>
    <s v="SYD"/>
    <x v="0"/>
    <s v=""/>
    <x v="2"/>
    <s v=""/>
    <s v="P"/>
    <x v="2"/>
    <x v="422"/>
    <x v="3"/>
    <n v="226700"/>
    <n v="-7000"/>
    <n v="0"/>
    <n v="219700"/>
    <n v="82"/>
    <n v="127"/>
    <n v="30"/>
    <n v="55"/>
    <n v="56"/>
    <n v="1"/>
    <s v=""/>
    <s v=""/>
    <m/>
    <m/>
    <m/>
    <m/>
    <m/>
    <m/>
    <m/>
    <m/>
    <m/>
    <m/>
    <m/>
    <m/>
    <m/>
    <m/>
    <n v="58.5"/>
    <n v="6"/>
    <n v="37.333333333333336"/>
    <n v="28.5"/>
    <n v="203405.29527732125"/>
    <n v="-16294.704722678754"/>
    <n v="107.2192340094353"/>
    <n v="147704.24215721505"/>
    <n v="231447.27230885037"/>
  </r>
  <r>
    <s v="SYD"/>
    <x v="0"/>
    <s v=""/>
    <x v="2"/>
    <s v=""/>
    <s v="P"/>
    <x v="2"/>
    <x v="423"/>
    <x v="1"/>
    <n v="285000"/>
    <n v="-27000"/>
    <n v="-22600"/>
    <n v="258000"/>
    <n v="35"/>
    <n v="64"/>
    <n v="86"/>
    <n v="69"/>
    <n v="65"/>
    <n v="59"/>
    <s v=""/>
    <n v="23"/>
    <m/>
    <m/>
    <m/>
    <m/>
    <m/>
    <m/>
    <m/>
    <m/>
    <m/>
    <m/>
    <m/>
    <m/>
    <m/>
    <m/>
    <n v="57.285714285714285"/>
    <n v="7"/>
    <n v="49"/>
    <n v="41"/>
    <n v="240085.69931402378"/>
    <n v="-17914.300685976224"/>
    <n v="110.8473480857274"/>
    <n v="193861.81783134476"/>
    <n v="226643.11647337972"/>
  </r>
  <r>
    <s v="SYD"/>
    <x v="0"/>
    <s v="Yes"/>
    <x v="2"/>
    <s v=""/>
    <s v=""/>
    <x v="3"/>
    <x v="424"/>
    <x v="0"/>
    <n v="105500"/>
    <n v="98300"/>
    <n v="-8200"/>
    <n v="203800"/>
    <n v="52"/>
    <n v="64"/>
    <n v="56"/>
    <n v="65"/>
    <n v="76"/>
    <n v="30"/>
    <n v="65"/>
    <n v="41"/>
    <m/>
    <m/>
    <m/>
    <m/>
    <m/>
    <m/>
    <m/>
    <m/>
    <m/>
    <m/>
    <m/>
    <m/>
    <m/>
    <m/>
    <n v="56.125"/>
    <n v="8"/>
    <n v="45.333333333333336"/>
    <n v="53"/>
    <n v="207074.55949641304"/>
    <n v="3274.5594964130432"/>
    <n v="46.334455580896261"/>
    <n v="179355.151190904"/>
    <n v="222050.90868947396"/>
  </r>
  <r>
    <s v="SYD"/>
    <x v="0"/>
    <s v=""/>
    <x v="2"/>
    <s v=""/>
    <s v="P"/>
    <x v="2"/>
    <x v="425"/>
    <x v="1"/>
    <n v="296900"/>
    <n v="-35300"/>
    <n v="-19600"/>
    <n v="261600"/>
    <n v="52"/>
    <s v=""/>
    <m/>
    <s v=""/>
    <s v=""/>
    <n v="74"/>
    <n v="50"/>
    <n v="32"/>
    <m/>
    <m/>
    <m/>
    <m/>
    <m/>
    <m/>
    <m/>
    <m/>
    <m/>
    <m/>
    <m/>
    <m/>
    <m/>
    <m/>
    <n v="52"/>
    <n v="4"/>
    <n v="52"/>
    <n v="41"/>
    <n v="241017.83175031209"/>
    <n v="-20582.168249687908"/>
    <n v="113.53824131483057"/>
    <n v="205730.90871897811"/>
    <n v="205730.90871897811"/>
  </r>
  <r>
    <s v="SYD"/>
    <x v="1"/>
    <s v=""/>
    <x v="2"/>
    <s v=""/>
    <s v=""/>
    <x v="3"/>
    <x v="426"/>
    <x v="1"/>
    <n v="270100"/>
    <n v="0"/>
    <n v="0"/>
    <n v="270100"/>
    <m/>
    <m/>
    <m/>
    <m/>
    <m/>
    <m/>
    <m/>
    <n v="51"/>
    <m/>
    <m/>
    <m/>
    <m/>
    <m/>
    <m/>
    <m/>
    <m/>
    <m/>
    <m/>
    <m/>
    <m/>
    <m/>
    <m/>
    <n v="51"/>
    <n v="1"/>
    <n v="51"/>
    <n v="51"/>
    <n v="270100"/>
    <n v="0"/>
    <s v="N/A"/>
    <n v="201774.54508976699"/>
    <n v="201774.54508976699"/>
  </r>
  <r>
    <s v="SYD"/>
    <x v="0"/>
    <s v=""/>
    <x v="2"/>
    <s v=""/>
    <s v="P"/>
    <x v="2"/>
    <x v="427"/>
    <x v="0"/>
    <n v="233700"/>
    <n v="-23000"/>
    <n v="-15100"/>
    <n v="210700"/>
    <m/>
    <s v=""/>
    <m/>
    <m/>
    <n v="59"/>
    <n v="42"/>
    <n v="50"/>
    <n v="35"/>
    <m/>
    <m/>
    <m/>
    <m/>
    <m/>
    <m/>
    <m/>
    <m/>
    <m/>
    <m/>
    <m/>
    <m/>
    <m/>
    <m/>
    <n v="46.5"/>
    <n v="4"/>
    <n v="42.333333333333336"/>
    <n v="42.5"/>
    <n v="202006.6781728809"/>
    <n v="-8693.3218271190999"/>
    <n v="72.492000936677357"/>
    <n v="167486.06030327064"/>
    <n v="183970.90875831695"/>
  </r>
  <r>
    <s v="SYD"/>
    <x v="1"/>
    <s v=""/>
    <x v="2"/>
    <s v=""/>
    <s v=""/>
    <x v="3"/>
    <x v="428"/>
    <x v="0"/>
    <n v="284400"/>
    <n v="0"/>
    <n v="0"/>
    <n v="284400"/>
    <m/>
    <m/>
    <m/>
    <m/>
    <m/>
    <m/>
    <n v="46"/>
    <s v=""/>
    <m/>
    <m/>
    <m/>
    <m/>
    <m/>
    <m/>
    <m/>
    <m/>
    <m/>
    <m/>
    <m/>
    <m/>
    <m/>
    <m/>
    <n v="46"/>
    <n v="1"/>
    <n v="46"/>
    <n v="46"/>
    <n v="284400"/>
    <n v="0"/>
    <s v="N/A"/>
    <n v="181992.7269437114"/>
    <n v="181992.7269437114"/>
  </r>
  <r>
    <s v="SYD"/>
    <x v="0"/>
    <s v="Yes"/>
    <x v="2"/>
    <s v=""/>
    <s v=""/>
    <x v="3"/>
    <x v="429"/>
    <x v="6"/>
    <n v="137500"/>
    <n v="0"/>
    <n v="0"/>
    <n v="137500"/>
    <m/>
    <m/>
    <m/>
    <m/>
    <m/>
    <m/>
    <n v="40"/>
    <n v="52"/>
    <m/>
    <m/>
    <m/>
    <m/>
    <m/>
    <m/>
    <m/>
    <m/>
    <m/>
    <m/>
    <m/>
    <m/>
    <m/>
    <m/>
    <n v="46"/>
    <n v="2"/>
    <n v="46"/>
    <n v="46"/>
    <n v="149280.67747420201"/>
    <n v="11780.677474202006"/>
    <n v="10.777171944912833"/>
    <n v="181992.7269437114"/>
    <n v="181992.7269437114"/>
  </r>
  <r>
    <s v="SYD"/>
    <x v="0"/>
    <s v=""/>
    <x v="2"/>
    <s v=""/>
    <s v="P"/>
    <x v="2"/>
    <x v="430"/>
    <x v="1"/>
    <n v="272900"/>
    <n v="-65900"/>
    <n v="0"/>
    <n v="207000"/>
    <n v="49"/>
    <n v="36"/>
    <n v="59"/>
    <n v="11"/>
    <n v="46"/>
    <s v=""/>
    <s v=""/>
    <s v=""/>
    <m/>
    <m/>
    <m/>
    <m/>
    <m/>
    <m/>
    <m/>
    <m/>
    <m/>
    <m/>
    <m/>
    <m/>
    <m/>
    <m/>
    <n v="40.200000000000003"/>
    <n v="5"/>
    <n v="38.666666666666664"/>
    <n v="28.5"/>
    <n v="187759.65109052489"/>
    <n v="-19240.348909475113"/>
    <n v="97.726360673432424"/>
    <n v="152979.39366282985"/>
    <n v="159045.81789428694"/>
  </r>
  <r>
    <s v="SYD"/>
    <x v="0"/>
    <s v=""/>
    <x v="2"/>
    <s v=""/>
    <s v="P"/>
    <x v="2"/>
    <x v="431"/>
    <x v="3"/>
    <n v="215100"/>
    <n v="-44100"/>
    <n v="-10300"/>
    <n v="171000"/>
    <n v="37"/>
    <n v="53"/>
    <n v="39"/>
    <n v="30"/>
    <n v="55"/>
    <n v="36"/>
    <n v="42"/>
    <n v="29"/>
    <m/>
    <m/>
    <m/>
    <m/>
    <m/>
    <m/>
    <m/>
    <m/>
    <m/>
    <m/>
    <m/>
    <m/>
    <m/>
    <m/>
    <n v="40.125"/>
    <n v="8"/>
    <n v="35.666666666666664"/>
    <n v="35.5"/>
    <n v="165417.02651681667"/>
    <n v="-5582.9734831833339"/>
    <n v="56.817428382400692"/>
    <n v="141110.3027751965"/>
    <n v="158749.09062209609"/>
  </r>
  <r>
    <s v="SYD"/>
    <x v="0"/>
    <s v="Yes"/>
    <x v="2"/>
    <s v=""/>
    <s v=""/>
    <x v="3"/>
    <x v="432"/>
    <x v="3"/>
    <n v="128500"/>
    <n v="0"/>
    <n v="0"/>
    <n v="128500"/>
    <m/>
    <m/>
    <m/>
    <m/>
    <m/>
    <m/>
    <n v="47"/>
    <n v="27"/>
    <m/>
    <m/>
    <m/>
    <m/>
    <m/>
    <m/>
    <m/>
    <m/>
    <m/>
    <m/>
    <m/>
    <m/>
    <m/>
    <m/>
    <n v="37"/>
    <n v="2"/>
    <n v="37"/>
    <n v="37"/>
    <n v="133500.21883794508"/>
    <n v="5000.2188379450818"/>
    <n v="22.049938872154915"/>
    <n v="146385.45428081133"/>
    <n v="146385.45428081133"/>
  </r>
  <r>
    <s v="WBD"/>
    <x v="0"/>
    <s v=""/>
    <x v="2"/>
    <s v=""/>
    <s v="P"/>
    <x v="2"/>
    <x v="433"/>
    <x v="0"/>
    <n v="456400"/>
    <n v="-10600"/>
    <n v="-26000"/>
    <n v="445800"/>
    <n v="128"/>
    <n v="105"/>
    <n v="154"/>
    <n v="95"/>
    <s v=""/>
    <s v=""/>
    <n v="86"/>
    <n v="100"/>
    <m/>
    <m/>
    <m/>
    <m/>
    <m/>
    <m/>
    <m/>
    <m/>
    <m/>
    <m/>
    <m/>
    <m/>
    <m/>
    <m/>
    <n v="111.33333333333333"/>
    <n v="6"/>
    <n v="93.666666666666671"/>
    <n v="93"/>
    <n v="433796.53214248357"/>
    <n v="-12003.467857516429"/>
    <n v="147.22227820394286"/>
    <n v="370579.39326944132"/>
    <n v="440475.15071883769"/>
  </r>
  <r>
    <s v="WBD"/>
    <x v="0"/>
    <s v=""/>
    <x v="2"/>
    <s v=""/>
    <s v=""/>
    <x v="3"/>
    <x v="434"/>
    <x v="0"/>
    <n v="372300"/>
    <n v="50100"/>
    <n v="0"/>
    <n v="422400"/>
    <n v="72"/>
    <n v="92"/>
    <n v="126"/>
    <n v="97"/>
    <n v="118"/>
    <n v="96"/>
    <n v="115"/>
    <s v=""/>
    <m/>
    <m/>
    <m/>
    <m/>
    <m/>
    <m/>
    <m/>
    <m/>
    <m/>
    <m/>
    <m/>
    <m/>
    <m/>
    <m/>
    <n v="102.28571428571429"/>
    <n v="7"/>
    <n v="109.66666666666667"/>
    <n v="105.5"/>
    <n v="421581.98830323498"/>
    <n v="-818.01169676502468"/>
    <n v="104.73147221477227"/>
    <n v="433881.21133681922"/>
    <n v="404679.47978788003"/>
  </r>
  <r>
    <s v="WBD"/>
    <x v="0"/>
    <s v=""/>
    <x v="2"/>
    <s v=""/>
    <s v=""/>
    <x v="3"/>
    <x v="435"/>
    <x v="0"/>
    <n v="420900"/>
    <n v="-12900"/>
    <n v="14700"/>
    <n v="408000"/>
    <n v="107"/>
    <n v="100"/>
    <n v="105"/>
    <n v="65"/>
    <n v="95"/>
    <n v="108"/>
    <n v="100"/>
    <n v="128"/>
    <m/>
    <m/>
    <m/>
    <m/>
    <m/>
    <m/>
    <m/>
    <m/>
    <m/>
    <m/>
    <m/>
    <m/>
    <m/>
    <m/>
    <n v="101"/>
    <n v="8"/>
    <n v="112"/>
    <n v="114"/>
    <n v="416037.81078994536"/>
    <n v="8037.8107899453607"/>
    <n v="76.967899298359583"/>
    <n v="443112.72647164512"/>
    <n v="399592.72655032284"/>
  </r>
  <r>
    <s v="WBD"/>
    <x v="0"/>
    <s v=""/>
    <x v="2"/>
    <s v=""/>
    <s v="P"/>
    <x v="2"/>
    <x v="436"/>
    <x v="2"/>
    <n v="378500"/>
    <n v="71600"/>
    <n v="7200"/>
    <n v="450100"/>
    <n v="63"/>
    <n v="89"/>
    <n v="72"/>
    <n v="86"/>
    <n v="125"/>
    <n v="154"/>
    <n v="142"/>
    <n v="56"/>
    <m/>
    <m/>
    <m/>
    <m/>
    <m/>
    <m/>
    <m/>
    <m/>
    <m/>
    <m/>
    <m/>
    <m/>
    <m/>
    <m/>
    <n v="98.375"/>
    <n v="8"/>
    <n v="117.33333333333333"/>
    <n v="99"/>
    <n v="436701.00660446822"/>
    <n v="-13398.993395531783"/>
    <n v="138.43640067203833"/>
    <n v="464213.3324941044"/>
    <n v="389207.27202364366"/>
  </r>
  <r>
    <s v="WBD"/>
    <x v="0"/>
    <s v=""/>
    <x v="2"/>
    <s v=""/>
    <s v="P"/>
    <x v="2"/>
    <x v="437"/>
    <x v="4"/>
    <n v="360900"/>
    <n v="44900"/>
    <n v="-6900"/>
    <n v="405800"/>
    <n v="65"/>
    <n v="130"/>
    <n v="97"/>
    <n v="46"/>
    <n v="124"/>
    <n v="167"/>
    <n v="55"/>
    <n v="68"/>
    <m/>
    <m/>
    <m/>
    <m/>
    <m/>
    <m/>
    <m/>
    <m/>
    <m/>
    <m/>
    <m/>
    <m/>
    <m/>
    <m/>
    <n v="94"/>
    <n v="8"/>
    <n v="96.666666666666671"/>
    <n v="61.5"/>
    <n v="376928.13052102778"/>
    <n v="-28871.869478972221"/>
    <n v="180.32346454724097"/>
    <n v="382448.48415707471"/>
    <n v="371898.18114584504"/>
  </r>
  <r>
    <s v="WBD"/>
    <x v="0"/>
    <s v=""/>
    <x v="2"/>
    <s v=""/>
    <s v="P"/>
    <x v="2"/>
    <x v="438"/>
    <x v="0"/>
    <n v="396800"/>
    <n v="-11100"/>
    <n v="-9400"/>
    <n v="385700"/>
    <n v="82"/>
    <n v="115"/>
    <n v="93"/>
    <n v="89"/>
    <n v="99"/>
    <n v="119"/>
    <n v="63"/>
    <n v="88"/>
    <m/>
    <m/>
    <m/>
    <m/>
    <m/>
    <m/>
    <m/>
    <m/>
    <m/>
    <m/>
    <m/>
    <m/>
    <m/>
    <m/>
    <n v="93.5"/>
    <n v="8"/>
    <n v="90"/>
    <n v="75.5"/>
    <n v="371050.81987277092"/>
    <n v="-14649.180127229076"/>
    <n v="137.29931068474824"/>
    <n v="356072.72662900056"/>
    <n v="369919.99933123949"/>
  </r>
  <r>
    <s v="WBD"/>
    <x v="0"/>
    <s v=""/>
    <x v="1"/>
    <s v=""/>
    <s v=""/>
    <x v="1"/>
    <x v="439"/>
    <x v="6"/>
    <n v="389000"/>
    <n v="-20600"/>
    <n v="-11300"/>
    <n v="368400"/>
    <n v="85"/>
    <n v="114"/>
    <n v="106"/>
    <n v="98"/>
    <n v="87"/>
    <n v="68"/>
    <n v="109"/>
    <n v="76"/>
    <m/>
    <m/>
    <m/>
    <m/>
    <m/>
    <m/>
    <m/>
    <m/>
    <m/>
    <m/>
    <m/>
    <m/>
    <m/>
    <m/>
    <n v="92.875"/>
    <n v="8"/>
    <n v="84.333333333333329"/>
    <n v="92.5"/>
    <n v="369238.4701314774"/>
    <n v="838.47013147739926"/>
    <n v="90.368073778224669"/>
    <n v="333653.33273013757"/>
    <n v="367447.27206298255"/>
  </r>
  <r>
    <s v="WBD"/>
    <x v="0"/>
    <s v=""/>
    <x v="2"/>
    <s v=""/>
    <s v=""/>
    <x v="3"/>
    <x v="440"/>
    <x v="1"/>
    <n v="356900"/>
    <n v="14900"/>
    <n v="12900"/>
    <n v="371800"/>
    <n v="55"/>
    <n v="96"/>
    <n v="111"/>
    <n v="64"/>
    <n v="80"/>
    <n v="111"/>
    <n v="84"/>
    <n v="110"/>
    <m/>
    <m/>
    <m/>
    <m/>
    <m/>
    <m/>
    <m/>
    <m/>
    <m/>
    <m/>
    <m/>
    <m/>
    <m/>
    <m/>
    <n v="88.875"/>
    <n v="8"/>
    <n v="101.66666666666667"/>
    <n v="97"/>
    <n v="373460.77728633978"/>
    <n v="1660.777286339784"/>
    <n v="83.909472939044306"/>
    <n v="402230.30230313027"/>
    <n v="351621.81754613807"/>
  </r>
  <r>
    <s v="WBD"/>
    <x v="0"/>
    <s v=""/>
    <x v="2"/>
    <s v=""/>
    <s v="P"/>
    <x v="2"/>
    <x v="441"/>
    <x v="1"/>
    <n v="332400"/>
    <n v="12000"/>
    <n v="-7800"/>
    <n v="344400"/>
    <n v="74"/>
    <n v="74"/>
    <n v="100"/>
    <n v="77"/>
    <n v="72"/>
    <n v="129"/>
    <n v="68"/>
    <n v="45"/>
    <m/>
    <m/>
    <m/>
    <m/>
    <m/>
    <m/>
    <m/>
    <m/>
    <m/>
    <m/>
    <m/>
    <m/>
    <m/>
    <m/>
    <n v="79.875"/>
    <n v="8"/>
    <n v="80.666666666666671"/>
    <n v="56.5"/>
    <n v="322809.24849881674"/>
    <n v="-21590.751501183258"/>
    <n v="144.4287855842035"/>
    <n v="319146.66608969681"/>
    <n v="316014.54488323798"/>
  </r>
  <r>
    <s v="WBD"/>
    <x v="0"/>
    <s v=""/>
    <x v="2"/>
    <s v=""/>
    <s v="P"/>
    <x v="2"/>
    <x v="442"/>
    <x v="2"/>
    <n v="309200"/>
    <n v="13700"/>
    <n v="9200"/>
    <n v="322900"/>
    <n v="63"/>
    <n v="123"/>
    <n v="53"/>
    <n v="25"/>
    <n v="94"/>
    <n v="121"/>
    <n v="53"/>
    <n v="87"/>
    <m/>
    <m/>
    <m/>
    <m/>
    <m/>
    <m/>
    <m/>
    <m/>
    <m/>
    <m/>
    <m/>
    <m/>
    <m/>
    <m/>
    <n v="77.375"/>
    <n v="8"/>
    <n v="87"/>
    <n v="70"/>
    <n v="314878.55355764244"/>
    <n v="-8021.4464423575555"/>
    <n v="101.35817324372624"/>
    <n v="344203.63574136718"/>
    <n v="306123.63581021019"/>
  </r>
  <r>
    <s v="WBD"/>
    <x v="0"/>
    <s v=""/>
    <x v="2"/>
    <s v=""/>
    <s v="P"/>
    <x v="2"/>
    <x v="443"/>
    <x v="0"/>
    <n v="352900"/>
    <n v="-11400"/>
    <n v="-4000"/>
    <n v="341500"/>
    <m/>
    <m/>
    <m/>
    <n v="59"/>
    <n v="114"/>
    <n v="66"/>
    <s v=""/>
    <n v="68"/>
    <m/>
    <m/>
    <m/>
    <m/>
    <m/>
    <m/>
    <m/>
    <m/>
    <m/>
    <m/>
    <m/>
    <m/>
    <m/>
    <m/>
    <n v="76.75"/>
    <n v="4"/>
    <n v="82.666666666666671"/>
    <n v="67"/>
    <n v="326612.74657744978"/>
    <n v="-14887.253422550217"/>
    <n v="121.26112159409263"/>
    <m/>
    <n v="303650.90854195325"/>
  </r>
  <r>
    <s v="WBD"/>
    <x v="0"/>
    <s v="Yes"/>
    <x v="2"/>
    <s v=""/>
    <s v=""/>
    <x v="3"/>
    <x v="444"/>
    <x v="2"/>
    <n v="96700"/>
    <n v="100600"/>
    <n v="47400"/>
    <n v="197300"/>
    <m/>
    <m/>
    <m/>
    <m/>
    <n v="58"/>
    <n v="92"/>
    <n v="70"/>
    <n v="83"/>
    <m/>
    <m/>
    <m/>
    <m/>
    <m/>
    <m/>
    <m/>
    <m/>
    <m/>
    <m/>
    <m/>
    <m/>
    <m/>
    <m/>
    <n v="75.75"/>
    <n v="4"/>
    <n v="81.666666666666671"/>
    <n v="76.5"/>
    <n v="224483.05233495441"/>
    <n v="27183.052334954409"/>
    <n v="-5.5241016383177879"/>
    <n v="323103.02971890796"/>
    <n v="299694.54491274216"/>
  </r>
  <r>
    <s v="WBD"/>
    <x v="0"/>
    <s v=""/>
    <x v="2"/>
    <s v=""/>
    <s v="P"/>
    <x v="2"/>
    <x v="445"/>
    <x v="2"/>
    <n v="350800"/>
    <n v="-51500"/>
    <n v="-3600"/>
    <n v="299300"/>
    <n v="111"/>
    <n v="93"/>
    <n v="69"/>
    <n v="33"/>
    <n v="72"/>
    <n v="96"/>
    <n v="65"/>
    <n v="56"/>
    <m/>
    <m/>
    <m/>
    <m/>
    <m/>
    <m/>
    <m/>
    <m/>
    <m/>
    <m/>
    <m/>
    <m/>
    <m/>
    <m/>
    <n v="74.375"/>
    <n v="8"/>
    <n v="72.333333333333329"/>
    <n v="60.5"/>
    <n v="289820.40207624796"/>
    <n v="-9479.5979237520369"/>
    <n v="102.71787318627207"/>
    <n v="286176.96917960414"/>
    <n v="294254.54492257687"/>
  </r>
  <r>
    <s v="WBD"/>
    <x v="0"/>
    <s v=""/>
    <x v="3"/>
    <s v=""/>
    <s v="P"/>
    <x v="4"/>
    <x v="446"/>
    <x v="2"/>
    <n v="413200"/>
    <n v="-77400"/>
    <n v="4600"/>
    <n v="335800"/>
    <n v="63"/>
    <n v="83"/>
    <n v="39"/>
    <s v=""/>
    <n v="74"/>
    <n v="96"/>
    <n v="82"/>
    <n v="83"/>
    <m/>
    <m/>
    <m/>
    <m/>
    <m/>
    <m/>
    <m/>
    <m/>
    <m/>
    <m/>
    <m/>
    <m/>
    <m/>
    <m/>
    <n v="74.285714285714292"/>
    <n v="7"/>
    <n v="87"/>
    <n v="82.5"/>
    <n v="331881.84241127159"/>
    <n v="-3918.1575887284125"/>
    <n v="86.000540648012603"/>
    <n v="344203.63574136718"/>
    <n v="293901.29816996877"/>
  </r>
  <r>
    <s v="WBD"/>
    <x v="0"/>
    <s v="Yes"/>
    <x v="2"/>
    <s v=""/>
    <s v=""/>
    <x v="3"/>
    <x v="447"/>
    <x v="0"/>
    <n v="83800"/>
    <n v="89800"/>
    <n v="0"/>
    <n v="173600"/>
    <m/>
    <n v="82"/>
    <n v="63"/>
    <n v="49"/>
    <n v="102"/>
    <s v=""/>
    <s v=""/>
    <s v=""/>
    <m/>
    <m/>
    <m/>
    <m/>
    <m/>
    <m/>
    <m/>
    <m/>
    <m/>
    <m/>
    <m/>
    <m/>
    <m/>
    <m/>
    <n v="74"/>
    <n v="4"/>
    <n v="71.333333333333329"/>
    <n v="75.5"/>
    <n v="205453.82196880761"/>
    <n v="31853.821968807606"/>
    <n v="-21.23914872991368"/>
    <n v="282220.605550393"/>
    <n v="292770.90856162267"/>
  </r>
  <r>
    <s v="WBD"/>
    <x v="0"/>
    <s v=""/>
    <x v="2"/>
    <s v=""/>
    <s v=""/>
    <x v="3"/>
    <x v="448"/>
    <x v="2"/>
    <n v="281200"/>
    <n v="2600"/>
    <n v="1100"/>
    <n v="283800"/>
    <n v="55"/>
    <n v="52"/>
    <n v="109"/>
    <n v="55"/>
    <n v="98"/>
    <n v="43"/>
    <n v="42"/>
    <n v="130"/>
    <m/>
    <m/>
    <m/>
    <m/>
    <m/>
    <m/>
    <m/>
    <m/>
    <m/>
    <m/>
    <m/>
    <m/>
    <m/>
    <m/>
    <n v="73"/>
    <n v="8"/>
    <n v="71.666666666666671"/>
    <n v="86"/>
    <n v="294793.0505882572"/>
    <n v="10993.050588257203"/>
    <n v="40.132082894300105"/>
    <n v="283539.39342679677"/>
    <n v="288814.54493241158"/>
  </r>
  <r>
    <s v="WBD"/>
    <x v="0"/>
    <s v=""/>
    <x v="2"/>
    <s v=""/>
    <s v="P"/>
    <x v="2"/>
    <x v="449"/>
    <x v="2"/>
    <n v="333500"/>
    <n v="-32300"/>
    <n v="-12200"/>
    <n v="301200"/>
    <n v="73"/>
    <n v="71"/>
    <n v="80"/>
    <n v="54"/>
    <s v=""/>
    <s v=""/>
    <n v="95"/>
    <n v="52"/>
    <m/>
    <m/>
    <m/>
    <m/>
    <m/>
    <m/>
    <m/>
    <m/>
    <m/>
    <m/>
    <m/>
    <m/>
    <m/>
    <m/>
    <n v="70.833333333333329"/>
    <n v="6"/>
    <n v="67"/>
    <n v="73.5"/>
    <n v="298756.84838017152"/>
    <n v="-2443.1516198284808"/>
    <n v="78.138066834965443"/>
    <n v="265076.36315714486"/>
    <n v="280242.42373578745"/>
  </r>
  <r>
    <s v="WBD"/>
    <x v="0"/>
    <s v=""/>
    <x v="1"/>
    <s v=""/>
    <s v="P"/>
    <x v="1"/>
    <x v="450"/>
    <x v="2"/>
    <n v="431400"/>
    <n v="-38600"/>
    <n v="0"/>
    <n v="392800"/>
    <n v="59"/>
    <s v=""/>
    <m/>
    <s v=""/>
    <n v="83"/>
    <n v="68"/>
    <s v=""/>
    <s v=""/>
    <m/>
    <m/>
    <m/>
    <m/>
    <m/>
    <m/>
    <m/>
    <m/>
    <m/>
    <m/>
    <m/>
    <m/>
    <m/>
    <m/>
    <n v="70"/>
    <n v="3"/>
    <n v="70"/>
    <n v="75.5"/>
    <n v="368515.97624491772"/>
    <n v="-24284.023755082279"/>
    <n v="142.60635010881282"/>
    <n v="276945.45404477819"/>
    <n v="276945.45404477819"/>
  </r>
  <r>
    <s v="WBD"/>
    <x v="0"/>
    <s v=""/>
    <x v="2"/>
    <s v=""/>
    <s v=""/>
    <x v="3"/>
    <x v="451"/>
    <x v="3"/>
    <n v="273500"/>
    <n v="-5600"/>
    <n v="5900"/>
    <n v="267900"/>
    <n v="52"/>
    <n v="64"/>
    <n v="63"/>
    <n v="68"/>
    <n v="64"/>
    <n v="44"/>
    <n v="92"/>
    <n v="77"/>
    <m/>
    <m/>
    <m/>
    <m/>
    <m/>
    <m/>
    <m/>
    <m/>
    <m/>
    <m/>
    <m/>
    <m/>
    <m/>
    <m/>
    <n v="65.5"/>
    <n v="8"/>
    <n v="71"/>
    <n v="84.5"/>
    <n v="279356.20556304615"/>
    <n v="11456.205563046155"/>
    <n v="31.247304465761083"/>
    <n v="280901.81767398934"/>
    <n v="259141.81771332817"/>
  </r>
  <r>
    <s v="WBD"/>
    <x v="0"/>
    <s v=""/>
    <x v="2"/>
    <s v=""/>
    <s v=""/>
    <x v="3"/>
    <x v="452"/>
    <x v="1"/>
    <n v="237300"/>
    <n v="22200"/>
    <n v="0"/>
    <n v="259500"/>
    <n v="54"/>
    <n v="70"/>
    <n v="67"/>
    <n v="42"/>
    <n v="66"/>
    <n v="77"/>
    <n v="79"/>
    <s v=""/>
    <m/>
    <m/>
    <m/>
    <m/>
    <m/>
    <m/>
    <m/>
    <m/>
    <m/>
    <m/>
    <m/>
    <m/>
    <m/>
    <m/>
    <n v="65"/>
    <n v="7"/>
    <n v="74"/>
    <n v="78"/>
    <n v="268540.97624491772"/>
    <n v="9040.9762449177215"/>
    <n v="37.968553597853699"/>
    <n v="292770.90856162267"/>
    <n v="257163.63589872263"/>
  </r>
  <r>
    <s v="WBD"/>
    <x v="0"/>
    <s v=""/>
    <x v="4"/>
    <s v=""/>
    <s v="P"/>
    <x v="5"/>
    <x v="453"/>
    <x v="1"/>
    <n v="409500"/>
    <n v="-116100"/>
    <n v="-1500"/>
    <n v="293400"/>
    <n v="49"/>
    <n v="69"/>
    <n v="9"/>
    <n v="65"/>
    <s v=""/>
    <n v="108"/>
    <n v="51"/>
    <n v="58"/>
    <m/>
    <m/>
    <m/>
    <m/>
    <m/>
    <m/>
    <m/>
    <m/>
    <m/>
    <m/>
    <m/>
    <m/>
    <m/>
    <m/>
    <n v="58.428571428571431"/>
    <n v="7"/>
    <n v="72.333333333333329"/>
    <n v="54.5"/>
    <n v="276048.39958567778"/>
    <n v="-17351.600414322224"/>
    <n v="110.30779817190856"/>
    <n v="286176.96917960414"/>
    <n v="231164.67490676386"/>
  </r>
  <r>
    <s v="WBD"/>
    <x v="0"/>
    <s v=""/>
    <x v="2"/>
    <s v=""/>
    <s v="P"/>
    <x v="2"/>
    <x v="454"/>
    <x v="3"/>
    <n v="296000"/>
    <n v="-37100"/>
    <n v="-10300"/>
    <n v="258900"/>
    <n v="70"/>
    <n v="49"/>
    <n v="64"/>
    <n v="52"/>
    <s v=""/>
    <s v=""/>
    <s v=""/>
    <n v="57"/>
    <m/>
    <m/>
    <m/>
    <m/>
    <m/>
    <m/>
    <m/>
    <m/>
    <m/>
    <m/>
    <m/>
    <m/>
    <m/>
    <m/>
    <n v="58.4"/>
    <n v="5"/>
    <n v="57.666666666666664"/>
    <n v="54.5"/>
    <n v="250163.84354479285"/>
    <n v="-8736.1564552071504"/>
    <n v="84.52007139300315"/>
    <n v="228150.30261784108"/>
    <n v="231051.63594592924"/>
  </r>
  <r>
    <s v="WBD"/>
    <x v="0"/>
    <s v=""/>
    <x v="2"/>
    <s v=""/>
    <s v=""/>
    <x v="3"/>
    <x v="455"/>
    <x v="2"/>
    <n v="188900"/>
    <n v="0"/>
    <n v="0"/>
    <n v="188900"/>
    <m/>
    <m/>
    <m/>
    <m/>
    <m/>
    <m/>
    <n v="35"/>
    <n v="70"/>
    <m/>
    <m/>
    <m/>
    <m/>
    <m/>
    <m/>
    <m/>
    <m/>
    <m/>
    <m/>
    <m/>
    <m/>
    <m/>
    <m/>
    <n v="52.5"/>
    <n v="2"/>
    <n v="52.5"/>
    <n v="52.5"/>
    <n v="194352.67537816532"/>
    <n v="5452.6753781653242"/>
    <n v="36.1971474937748"/>
    <n v="207709.09053358366"/>
    <n v="207709.09053358366"/>
  </r>
  <r>
    <s v="WBD"/>
    <x v="0"/>
    <s v="Yes"/>
    <x v="2"/>
    <s v=""/>
    <s v=""/>
    <x v="3"/>
    <x v="456"/>
    <x v="3"/>
    <n v="94500"/>
    <n v="0"/>
    <n v="0"/>
    <n v="94500"/>
    <m/>
    <s v=""/>
    <m/>
    <m/>
    <n v="64"/>
    <n v="39"/>
    <s v=""/>
    <s v=""/>
    <m/>
    <m/>
    <m/>
    <m/>
    <m/>
    <m/>
    <m/>
    <m/>
    <m/>
    <m/>
    <m/>
    <m/>
    <m/>
    <m/>
    <n v="51.5"/>
    <n v="2"/>
    <n v="51.5"/>
    <n v="51.5"/>
    <n v="122549.2910852479"/>
    <n v="28049.291085247896"/>
    <n v="-32.364052736041721"/>
    <n v="203752.72690437254"/>
    <n v="203752.72690437254"/>
  </r>
  <r>
    <s v="WBD"/>
    <x v="0"/>
    <s v=""/>
    <x v="2"/>
    <s v=""/>
    <s v="P"/>
    <x v="2"/>
    <x v="457"/>
    <x v="1"/>
    <n v="179800"/>
    <n v="20700"/>
    <n v="-4100"/>
    <n v="200500"/>
    <n v="50"/>
    <n v="54"/>
    <n v="38"/>
    <n v="40"/>
    <n v="68"/>
    <n v="63"/>
    <n v="32"/>
    <n v="47"/>
    <m/>
    <m/>
    <m/>
    <m/>
    <m/>
    <m/>
    <m/>
    <m/>
    <m/>
    <m/>
    <m/>
    <m/>
    <m/>
    <m/>
    <n v="49"/>
    <n v="8"/>
    <n v="47.333333333333336"/>
    <n v="39.5"/>
    <n v="193186.06316447724"/>
    <n v="-7313.9368355227634"/>
    <n v="70.867803454218361"/>
    <n v="187267.87844932624"/>
    <n v="193861.81783134476"/>
  </r>
  <r>
    <s v="WBD"/>
    <x v="0"/>
    <s v=""/>
    <x v="2"/>
    <s v=""/>
    <s v=""/>
    <x v="3"/>
    <x v="458"/>
    <x v="1"/>
    <n v="227100"/>
    <n v="-26700"/>
    <n v="7700"/>
    <n v="200400"/>
    <m/>
    <n v="59"/>
    <n v="32"/>
    <n v="46"/>
    <n v="31"/>
    <n v="61"/>
    <n v="45"/>
    <n v="60"/>
    <m/>
    <m/>
    <m/>
    <m/>
    <m/>
    <m/>
    <m/>
    <m/>
    <m/>
    <m/>
    <m/>
    <m/>
    <m/>
    <m/>
    <n v="47.714285714285715"/>
    <n v="7"/>
    <n v="55.333333333333336"/>
    <n v="52.5"/>
    <n v="201377.03852993989"/>
    <n v="977.0385299398913"/>
    <n v="44.793056420076603"/>
    <n v="218918.78748301516"/>
    <n v="188775.0645937876"/>
  </r>
  <r>
    <s v="WBD"/>
    <x v="0"/>
    <s v=""/>
    <x v="2"/>
    <s v=""/>
    <s v="P"/>
    <x v="2"/>
    <x v="459"/>
    <x v="0"/>
    <n v="209400"/>
    <n v="-13300"/>
    <n v="-11200"/>
    <n v="196100"/>
    <n v="32"/>
    <s v=""/>
    <m/>
    <n v="73"/>
    <n v="54"/>
    <n v="58"/>
    <n v="12"/>
    <n v="54"/>
    <m/>
    <m/>
    <m/>
    <m/>
    <m/>
    <m/>
    <m/>
    <m/>
    <m/>
    <m/>
    <m/>
    <m/>
    <m/>
    <m/>
    <n v="47.166666666666664"/>
    <n v="6"/>
    <n v="41.333333333333336"/>
    <n v="33"/>
    <n v="184924.88527171878"/>
    <n v="-11175.114728281216"/>
    <n v="80.578933951981156"/>
    <n v="163529.69667405952"/>
    <n v="186608.48451112435"/>
  </r>
  <r>
    <s v="WBD"/>
    <x v="0"/>
    <s v=""/>
    <x v="2"/>
    <s v=""/>
    <s v="P"/>
    <x v="2"/>
    <x v="460"/>
    <x v="0"/>
    <n v="248300"/>
    <n v="-20200"/>
    <n v="0"/>
    <n v="228100"/>
    <n v="38"/>
    <n v="42"/>
    <n v="44"/>
    <s v=""/>
    <s v=""/>
    <s v=""/>
    <s v=""/>
    <s v=""/>
    <m/>
    <m/>
    <m/>
    <m/>
    <m/>
    <m/>
    <m/>
    <m/>
    <m/>
    <m/>
    <m/>
    <m/>
    <m/>
    <m/>
    <n v="41.333333333333336"/>
    <n v="3"/>
    <n v="41.333333333333336"/>
    <n v="43"/>
    <n v="213663.08887716223"/>
    <n v="-14436.911122837773"/>
    <n v="84.497984877342674"/>
    <n v="163529.69667405952"/>
    <n v="163529.69667405952"/>
  </r>
  <r>
    <s v="WCE"/>
    <x v="0"/>
    <s v=""/>
    <x v="2"/>
    <s v=""/>
    <s v=""/>
    <x v="3"/>
    <x v="461"/>
    <x v="0"/>
    <n v="422000"/>
    <n v="-7700"/>
    <n v="19200"/>
    <n v="414300"/>
    <n v="95"/>
    <n v="79"/>
    <n v="116"/>
    <n v="92"/>
    <n v="85"/>
    <n v="106"/>
    <n v="90"/>
    <n v="154"/>
    <m/>
    <m/>
    <m/>
    <m/>
    <m/>
    <m/>
    <m/>
    <m/>
    <m/>
    <m/>
    <m/>
    <m/>
    <m/>
    <m/>
    <n v="102.125"/>
    <n v="8"/>
    <n v="116.66666666666667"/>
    <n v="122"/>
    <n v="426490.46279534907"/>
    <n v="12190.462795349071"/>
    <n v="65.67696244929013"/>
    <n v="461575.75674129702"/>
    <n v="404043.63563318533"/>
  </r>
  <r>
    <s v="WCE"/>
    <x v="0"/>
    <s v=""/>
    <x v="2"/>
    <s v=""/>
    <s v="P"/>
    <x v="2"/>
    <x v="462"/>
    <x v="0"/>
    <n v="386500"/>
    <n v="-10800"/>
    <n v="-7100"/>
    <n v="375700"/>
    <n v="108"/>
    <n v="130"/>
    <n v="75"/>
    <n v="107"/>
    <n v="99"/>
    <n v="87"/>
    <n v="64"/>
    <n v="116"/>
    <m/>
    <m/>
    <m/>
    <m/>
    <m/>
    <m/>
    <m/>
    <m/>
    <m/>
    <m/>
    <m/>
    <m/>
    <m/>
    <m/>
    <n v="98.25"/>
    <n v="8"/>
    <n v="89"/>
    <n v="90"/>
    <n v="374838.89316809207"/>
    <n v="-861.10683190793497"/>
    <n v="100.82460727057278"/>
    <n v="352116.36299978942"/>
    <n v="388712.72656999226"/>
  </r>
  <r>
    <s v="WCE"/>
    <x v="0"/>
    <s v=""/>
    <x v="2"/>
    <s v=""/>
    <s v=""/>
    <x v="3"/>
    <x v="463"/>
    <x v="0"/>
    <n v="316900"/>
    <n v="39600"/>
    <n v="10600"/>
    <n v="356500"/>
    <n v="95"/>
    <n v="96"/>
    <n v="111"/>
    <n v="94"/>
    <n v="57"/>
    <n v="99"/>
    <n v="83"/>
    <n v="107"/>
    <m/>
    <m/>
    <m/>
    <m/>
    <m/>
    <m/>
    <m/>
    <m/>
    <m/>
    <m/>
    <m/>
    <m/>
    <m/>
    <m/>
    <n v="92.75"/>
    <n v="8"/>
    <n v="96.333333333333329"/>
    <n v="95"/>
    <n v="361943.96960746823"/>
    <n v="5443.9696074682288"/>
    <n v="76.473176715355834"/>
    <n v="381129.69628067093"/>
    <n v="366952.72660933115"/>
  </r>
  <r>
    <s v="WCE"/>
    <x v="0"/>
    <s v=""/>
    <x v="2"/>
    <s v=""/>
    <s v="P"/>
    <x v="2"/>
    <x v="464"/>
    <x v="0"/>
    <n v="382900"/>
    <n v="7800"/>
    <n v="0"/>
    <n v="390700"/>
    <n v="83"/>
    <n v="102"/>
    <n v="111"/>
    <n v="111"/>
    <n v="84"/>
    <n v="60"/>
    <s v=""/>
    <s v=""/>
    <m/>
    <m/>
    <m/>
    <m/>
    <m/>
    <m/>
    <m/>
    <m/>
    <m/>
    <m/>
    <m/>
    <m/>
    <m/>
    <m/>
    <n v="91.833333333333329"/>
    <n v="6"/>
    <n v="85"/>
    <n v="72"/>
    <n v="371902.15413767612"/>
    <n v="-18797.845862323884"/>
    <n v="148.03666239183599"/>
    <n v="336290.908482945"/>
    <n v="363326.05994922091"/>
  </r>
  <r>
    <s v="WCE"/>
    <x v="0"/>
    <s v=""/>
    <x v="2"/>
    <s v=""/>
    <s v=""/>
    <x v="3"/>
    <x v="465"/>
    <x v="0"/>
    <n v="264200"/>
    <n v="0"/>
    <n v="0"/>
    <n v="264200"/>
    <n v="113"/>
    <n v="56"/>
    <m/>
    <s v=""/>
    <s v=""/>
    <s v=""/>
    <s v=""/>
    <s v=""/>
    <m/>
    <m/>
    <m/>
    <m/>
    <m/>
    <m/>
    <m/>
    <m/>
    <m/>
    <m/>
    <m/>
    <m/>
    <m/>
    <m/>
    <n v="84.5"/>
    <n v="2"/>
    <n v="84.5"/>
    <n v="84.5"/>
    <n v="282935.97275152325"/>
    <n v="18735.972751523252"/>
    <n v="28.481664202516164"/>
    <n v="334312.7266683394"/>
    <n v="334312.7266683394"/>
  </r>
  <r>
    <s v="WCE"/>
    <x v="0"/>
    <s v=""/>
    <x v="3"/>
    <s v=""/>
    <s v=""/>
    <x v="4"/>
    <x v="466"/>
    <x v="3"/>
    <n v="471500"/>
    <n v="-79600"/>
    <n v="1600"/>
    <n v="391900"/>
    <n v="52"/>
    <n v="45"/>
    <n v="73"/>
    <n v="99"/>
    <n v="102"/>
    <n v="93"/>
    <n v="108"/>
    <n v="96"/>
    <m/>
    <m/>
    <m/>
    <m/>
    <m/>
    <m/>
    <m/>
    <m/>
    <m/>
    <m/>
    <m/>
    <m/>
    <m/>
    <m/>
    <n v="83.5"/>
    <n v="8"/>
    <n v="99"/>
    <n v="102"/>
    <n v="390082.6614045875"/>
    <n v="-1817.3385954124969"/>
    <n v="88.933626801537059"/>
    <n v="391679.9992919006"/>
    <n v="330356.36303912831"/>
  </r>
  <r>
    <s v="WCE"/>
    <x v="0"/>
    <s v="Yes"/>
    <x v="2"/>
    <s v=""/>
    <s v=""/>
    <x v="3"/>
    <x v="467"/>
    <x v="1"/>
    <n v="152800"/>
    <n v="142400"/>
    <n v="-1600"/>
    <n v="295200"/>
    <n v="72"/>
    <n v="84"/>
    <n v="64"/>
    <n v="98"/>
    <n v="115"/>
    <n v="49"/>
    <n v="66"/>
    <n v="103"/>
    <m/>
    <m/>
    <m/>
    <m/>
    <m/>
    <m/>
    <m/>
    <m/>
    <m/>
    <m/>
    <m/>
    <m/>
    <m/>
    <m/>
    <n v="81.375"/>
    <n v="8"/>
    <n v="72.666666666666671"/>
    <n v="84.5"/>
    <n v="305140.78077973425"/>
    <n v="9940.7807797342539"/>
    <n v="51.653244786460156"/>
    <n v="287495.75705600786"/>
    <n v="321949.09032705467"/>
  </r>
  <r>
    <s v="WCE"/>
    <x v="0"/>
    <s v=""/>
    <x v="2"/>
    <s v=""/>
    <s v=""/>
    <x v="3"/>
    <x v="468"/>
    <x v="2"/>
    <n v="323500"/>
    <n v="-2900"/>
    <n v="6600"/>
    <n v="320600"/>
    <n v="78"/>
    <n v="73"/>
    <n v="63"/>
    <n v="87"/>
    <n v="72"/>
    <n v="62"/>
    <n v="112"/>
    <n v="80"/>
    <m/>
    <m/>
    <m/>
    <m/>
    <m/>
    <m/>
    <m/>
    <m/>
    <m/>
    <m/>
    <m/>
    <m/>
    <m/>
    <m/>
    <n v="78.375"/>
    <n v="8"/>
    <n v="84.666666666666671"/>
    <n v="96"/>
    <n v="330880.00939918379"/>
    <n v="10280.009399183793"/>
    <n v="47.638991458465881"/>
    <n v="334972.12060654128"/>
    <n v="310079.99943942134"/>
  </r>
  <r>
    <s v="WCE"/>
    <x v="0"/>
    <s v=""/>
    <x v="2"/>
    <s v=""/>
    <s v="P"/>
    <x v="2"/>
    <x v="469"/>
    <x v="0"/>
    <n v="346500"/>
    <n v="-53600"/>
    <n v="-14500"/>
    <n v="292900"/>
    <m/>
    <m/>
    <n v="120"/>
    <n v="77"/>
    <n v="72"/>
    <n v="63"/>
    <n v="37"/>
    <n v="90"/>
    <m/>
    <m/>
    <m/>
    <m/>
    <m/>
    <m/>
    <m/>
    <m/>
    <m/>
    <m/>
    <m/>
    <m/>
    <m/>
    <m/>
    <n v="76.5"/>
    <n v="6"/>
    <n v="63.333333333333336"/>
    <n v="63.5"/>
    <n v="287737.90120289935"/>
    <n v="-5162.0987971006543"/>
    <n v="91.934063001199803"/>
    <n v="250569.69651670411"/>
    <n v="302661.81763465045"/>
  </r>
  <r>
    <s v="WCE"/>
    <x v="0"/>
    <s v="Yes"/>
    <x v="2"/>
    <s v=""/>
    <s v=""/>
    <x v="3"/>
    <x v="470"/>
    <x v="0"/>
    <n v="94500"/>
    <n v="53300"/>
    <n v="53300"/>
    <n v="147800"/>
    <m/>
    <m/>
    <m/>
    <m/>
    <n v="56"/>
    <s v=""/>
    <n v="79"/>
    <n v="85"/>
    <m/>
    <m/>
    <m/>
    <m/>
    <m/>
    <m/>
    <m/>
    <m/>
    <m/>
    <m/>
    <m/>
    <m/>
    <m/>
    <m/>
    <n v="73.333333333333329"/>
    <n v="3"/>
    <n v="73.333333333333329"/>
    <n v="82"/>
    <n v="190228.84628413484"/>
    <n v="42428.846284134837"/>
    <n v="-53.523883538486409"/>
    <n v="290133.33280881523"/>
    <n v="290133.33280881523"/>
  </r>
  <r>
    <s v="WCE"/>
    <x v="0"/>
    <s v=""/>
    <x v="0"/>
    <s v=""/>
    <s v="P"/>
    <x v="0"/>
    <x v="471"/>
    <x v="2"/>
    <n v="386100"/>
    <n v="-50000"/>
    <n v="-25300"/>
    <n v="336100"/>
    <n v="88"/>
    <s v=""/>
    <m/>
    <s v=""/>
    <s v=""/>
    <n v="45"/>
    <n v="84"/>
    <n v="71"/>
    <m/>
    <m/>
    <m/>
    <m/>
    <m/>
    <m/>
    <m/>
    <m/>
    <m/>
    <m/>
    <m/>
    <m/>
    <m/>
    <m/>
    <n v="72"/>
    <n v="4"/>
    <n v="66.666666666666671"/>
    <n v="77.5"/>
    <n v="327997.74483075255"/>
    <n v="-8102.2551692474517"/>
    <n v="96.22478175043787"/>
    <n v="263757.57528074115"/>
    <n v="284858.18130320043"/>
  </r>
  <r>
    <s v="WCE"/>
    <x v="0"/>
    <s v=""/>
    <x v="2"/>
    <s v=""/>
    <s v=""/>
    <x v="3"/>
    <x v="472"/>
    <x v="2"/>
    <n v="251400"/>
    <n v="0"/>
    <n v="0"/>
    <n v="251400"/>
    <m/>
    <m/>
    <n v="68"/>
    <n v="73"/>
    <s v=""/>
    <s v=""/>
    <s v=""/>
    <s v=""/>
    <m/>
    <m/>
    <m/>
    <m/>
    <m/>
    <m/>
    <m/>
    <m/>
    <m/>
    <m/>
    <m/>
    <m/>
    <m/>
    <m/>
    <n v="70.5"/>
    <n v="2"/>
    <n v="70.5"/>
    <n v="70.5"/>
    <n v="259288.59265067917"/>
    <n v="7888.5926506791729"/>
    <n v="46.914043832371561"/>
    <n v="278923.63585938379"/>
    <n v="278923.63585938379"/>
  </r>
  <r>
    <s v="WCE"/>
    <x v="0"/>
    <s v=""/>
    <x v="2"/>
    <s v=""/>
    <s v=""/>
    <x v="3"/>
    <x v="473"/>
    <x v="1"/>
    <n v="312400"/>
    <n v="-31500"/>
    <n v="700"/>
    <n v="280900"/>
    <n v="80"/>
    <n v="72"/>
    <m/>
    <s v=""/>
    <n v="55"/>
    <n v="61"/>
    <n v="69"/>
    <n v="82"/>
    <m/>
    <m/>
    <m/>
    <m/>
    <m/>
    <m/>
    <m/>
    <m/>
    <m/>
    <m/>
    <m/>
    <m/>
    <m/>
    <m/>
    <n v="69.833333333333329"/>
    <n v="6"/>
    <n v="70.666666666666671"/>
    <n v="75.5"/>
    <n v="284535.23267308896"/>
    <n v="3635.2326730889617"/>
    <n v="58.964418904189195"/>
    <n v="279583.02979758562"/>
    <n v="276286.06010657636"/>
  </r>
  <r>
    <s v="WCE"/>
    <x v="0"/>
    <s v=""/>
    <x v="2"/>
    <s v=""/>
    <s v=""/>
    <x v="3"/>
    <x v="474"/>
    <x v="2"/>
    <n v="330000"/>
    <n v="-36400"/>
    <n v="15600"/>
    <n v="293600"/>
    <n v="58"/>
    <m/>
    <n v="67"/>
    <n v="60"/>
    <n v="46"/>
    <n v="77"/>
    <n v="81"/>
    <n v="94"/>
    <m/>
    <m/>
    <m/>
    <m/>
    <m/>
    <m/>
    <m/>
    <m/>
    <m/>
    <m/>
    <m/>
    <m/>
    <m/>
    <m/>
    <n v="69"/>
    <n v="7"/>
    <n v="84"/>
    <n v="87.5"/>
    <n v="301808.5891572847"/>
    <n v="8208.5891572847031"/>
    <n v="44.457292240192054"/>
    <n v="332334.54485373385"/>
    <n v="272989.0904155671"/>
  </r>
  <r>
    <s v="WCE"/>
    <x v="0"/>
    <s v=""/>
    <x v="2"/>
    <s v=""/>
    <s v=""/>
    <x v="3"/>
    <x v="475"/>
    <x v="3"/>
    <n v="232400"/>
    <n v="36100"/>
    <n v="-1600"/>
    <n v="268500"/>
    <n v="54"/>
    <n v="100"/>
    <n v="62"/>
    <n v="79"/>
    <n v="55"/>
    <n v="65"/>
    <n v="81"/>
    <n v="52"/>
    <m/>
    <m/>
    <m/>
    <m/>
    <m/>
    <m/>
    <m/>
    <m/>
    <m/>
    <m/>
    <m/>
    <m/>
    <m/>
    <m/>
    <n v="68.5"/>
    <n v="8"/>
    <n v="66"/>
    <n v="66.5"/>
    <n v="268768.9783409544"/>
    <n v="268.97834095440339"/>
    <n v="67.695786670611625"/>
    <n v="261119.99952793375"/>
    <n v="271010.90860096156"/>
  </r>
  <r>
    <s v="WCE"/>
    <x v="0"/>
    <s v=""/>
    <x v="2"/>
    <s v=""/>
    <s v="P"/>
    <x v="2"/>
    <x v="476"/>
    <x v="0"/>
    <n v="332200"/>
    <n v="-25800"/>
    <n v="0"/>
    <n v="306400"/>
    <m/>
    <m/>
    <n v="61"/>
    <n v="72"/>
    <n v="66"/>
    <s v=""/>
    <n v="70"/>
    <s v=""/>
    <m/>
    <m/>
    <m/>
    <m/>
    <m/>
    <m/>
    <m/>
    <m/>
    <m/>
    <m/>
    <m/>
    <m/>
    <m/>
    <m/>
    <n v="67.25"/>
    <n v="4"/>
    <n v="69.333333333333329"/>
    <n v="68"/>
    <n v="297779.28584515624"/>
    <n v="-8620.7141548437648"/>
    <n v="93.024912610336713"/>
    <n v="274307.87829197076"/>
    <n v="266065.45406444767"/>
  </r>
  <r>
    <s v="WCE"/>
    <x v="0"/>
    <s v="Yes"/>
    <x v="2"/>
    <s v=""/>
    <s v=""/>
    <x v="3"/>
    <x v="477"/>
    <x v="0"/>
    <n v="94500"/>
    <n v="45600"/>
    <n v="0"/>
    <n v="140100"/>
    <n v="85"/>
    <n v="64"/>
    <n v="46"/>
    <s v=""/>
    <s v=""/>
    <s v=""/>
    <s v=""/>
    <s v=""/>
    <m/>
    <m/>
    <m/>
    <m/>
    <m/>
    <m/>
    <m/>
    <m/>
    <m/>
    <m/>
    <m/>
    <m/>
    <m/>
    <m/>
    <n v="65"/>
    <n v="3"/>
    <n v="65"/>
    <n v="55"/>
    <n v="163605.7504201837"/>
    <n v="23505.7504201837"/>
    <n v="-5.2794051674015208"/>
    <n v="257163.63589872263"/>
    <n v="257163.63589872263"/>
  </r>
  <r>
    <s v="WCE"/>
    <x v="0"/>
    <s v=""/>
    <x v="2"/>
    <s v=""/>
    <s v="P"/>
    <x v="2"/>
    <x v="478"/>
    <x v="0"/>
    <n v="301400"/>
    <n v="-15700"/>
    <n v="10700"/>
    <n v="285700"/>
    <n v="32"/>
    <n v="65"/>
    <n v="40"/>
    <s v=""/>
    <s v=""/>
    <n v="95"/>
    <n v="75"/>
    <n v="66"/>
    <m/>
    <m/>
    <m/>
    <m/>
    <m/>
    <m/>
    <m/>
    <m/>
    <m/>
    <m/>
    <m/>
    <m/>
    <m/>
    <m/>
    <n v="62.166666666666664"/>
    <n v="6"/>
    <n v="78.666666666666671"/>
    <n v="70.5"/>
    <n v="282226.41405924183"/>
    <n v="-3473.5859407581738"/>
    <n v="72.552276542993468"/>
    <n v="311233.93883127457"/>
    <n v="245953.93894929113"/>
  </r>
  <r>
    <s v="WCE"/>
    <x v="0"/>
    <s v=""/>
    <x v="2"/>
    <s v=""/>
    <s v=""/>
    <x v="3"/>
    <x v="479"/>
    <x v="2"/>
    <n v="261100"/>
    <n v="-4600"/>
    <n v="-4600"/>
    <n v="256500"/>
    <m/>
    <m/>
    <m/>
    <m/>
    <m/>
    <n v="30"/>
    <n v="75"/>
    <n v="78"/>
    <m/>
    <m/>
    <m/>
    <m/>
    <m/>
    <m/>
    <m/>
    <m/>
    <m/>
    <m/>
    <m/>
    <m/>
    <m/>
    <m/>
    <n v="61"/>
    <n v="3"/>
    <n v="61"/>
    <n v="76.5"/>
    <n v="263949.74622811034"/>
    <n v="7449.7462281103362"/>
    <n v="38.726142573601059"/>
    <n v="241338.18138187815"/>
    <n v="241338.18138187815"/>
  </r>
  <r>
    <s v="WCE"/>
    <x v="0"/>
    <s v=""/>
    <x v="2"/>
    <s v=""/>
    <s v=""/>
    <x v="3"/>
    <x v="480"/>
    <x v="1"/>
    <n v="198000"/>
    <n v="36500"/>
    <n v="10400"/>
    <n v="234500"/>
    <n v="46"/>
    <n v="62"/>
    <m/>
    <s v=""/>
    <s v=""/>
    <n v="71"/>
    <n v="62"/>
    <n v="64"/>
    <m/>
    <m/>
    <m/>
    <m/>
    <m/>
    <m/>
    <m/>
    <m/>
    <m/>
    <m/>
    <m/>
    <m/>
    <m/>
    <m/>
    <n v="61"/>
    <n v="5"/>
    <n v="65.666666666666671"/>
    <n v="63"/>
    <n v="238419.28759185344"/>
    <n v="3919.287591853441"/>
    <n v="49.281795062414986"/>
    <n v="259801.21165153006"/>
    <n v="241338.18138187815"/>
  </r>
  <r>
    <s v="WCE"/>
    <x v="0"/>
    <s v=""/>
    <x v="2"/>
    <s v=""/>
    <s v="P"/>
    <x v="2"/>
    <x v="481"/>
    <x v="1"/>
    <n v="202600"/>
    <n v="35000"/>
    <n v="0"/>
    <n v="237600"/>
    <n v="53"/>
    <n v="60"/>
    <n v="87"/>
    <n v="54"/>
    <n v="61"/>
    <n v="43"/>
    <s v=""/>
    <s v=""/>
    <m/>
    <m/>
    <m/>
    <m/>
    <m/>
    <m/>
    <m/>
    <m/>
    <m/>
    <m/>
    <m/>
    <m/>
    <m/>
    <m/>
    <n v="59.666666666666664"/>
    <n v="6"/>
    <n v="52.666666666666664"/>
    <n v="52"/>
    <n v="232940.18753582894"/>
    <n v="-4659.8124641710601"/>
    <n v="73.598953120809398"/>
    <n v="208368.48447178552"/>
    <n v="236063.02987626332"/>
  </r>
  <r>
    <s v="WCE"/>
    <x v="0"/>
    <s v=""/>
    <x v="2"/>
    <s v=""/>
    <s v="P"/>
    <x v="2"/>
    <x v="482"/>
    <x v="0"/>
    <n v="271600"/>
    <n v="-14600"/>
    <n v="0"/>
    <n v="257000"/>
    <n v="77"/>
    <n v="62"/>
    <n v="55"/>
    <n v="43"/>
    <s v=""/>
    <s v=""/>
    <s v=""/>
    <s v=""/>
    <m/>
    <m/>
    <m/>
    <m/>
    <m/>
    <m/>
    <m/>
    <m/>
    <m/>
    <m/>
    <m/>
    <m/>
    <m/>
    <m/>
    <n v="59.25"/>
    <n v="4"/>
    <n v="53.333333333333336"/>
    <n v="49"/>
    <n v="245344.06002042221"/>
    <n v="-11655.939979577786"/>
    <n v="94.09987774430985"/>
    <n v="211006.06022459292"/>
    <n v="234414.54503075869"/>
  </r>
  <r>
    <s v="WCE"/>
    <x v="0"/>
    <s v=""/>
    <x v="2"/>
    <s v=""/>
    <s v=""/>
    <x v="3"/>
    <x v="483"/>
    <x v="0"/>
    <n v="229900"/>
    <n v="-17000"/>
    <n v="4100"/>
    <n v="212900"/>
    <n v="76"/>
    <n v="82"/>
    <m/>
    <n v="57"/>
    <n v="30"/>
    <n v="56"/>
    <n v="26"/>
    <n v="86"/>
    <m/>
    <m/>
    <m/>
    <m/>
    <m/>
    <m/>
    <m/>
    <m/>
    <m/>
    <m/>
    <m/>
    <m/>
    <m/>
    <m/>
    <n v="59"/>
    <n v="7"/>
    <n v="56"/>
    <n v="56"/>
    <n v="216867.90469629379"/>
    <n v="3967.9046962937864"/>
    <n v="47.136435687795952"/>
    <n v="221556.36323582256"/>
    <n v="233425.45412345591"/>
  </r>
  <r>
    <s v="WCE"/>
    <x v="0"/>
    <s v=""/>
    <x v="2"/>
    <s v=""/>
    <s v="P"/>
    <x v="2"/>
    <x v="484"/>
    <x v="1"/>
    <n v="251400"/>
    <n v="-11800"/>
    <n v="-12500"/>
    <n v="239600"/>
    <m/>
    <n v="68"/>
    <n v="63"/>
    <n v="66"/>
    <n v="49"/>
    <n v="70"/>
    <s v=""/>
    <n v="35"/>
    <m/>
    <m/>
    <m/>
    <m/>
    <m/>
    <m/>
    <m/>
    <m/>
    <m/>
    <m/>
    <m/>
    <m/>
    <m/>
    <m/>
    <n v="58.5"/>
    <n v="6"/>
    <n v="51.333333333333336"/>
    <n v="52.5"/>
    <n v="234384.44396400021"/>
    <n v="-5215.5560359997908"/>
    <n v="74.093893803644477"/>
    <n v="203093.33296617071"/>
    <n v="231447.27230885037"/>
  </r>
  <r>
    <s v="WCE"/>
    <x v="0"/>
    <s v=""/>
    <x v="2"/>
    <s v=""/>
    <s v="P"/>
    <x v="2"/>
    <x v="485"/>
    <x v="0"/>
    <n v="293900"/>
    <n v="-33300"/>
    <n v="0"/>
    <n v="260600"/>
    <n v="51"/>
    <n v="71"/>
    <n v="75"/>
    <n v="68"/>
    <n v="43"/>
    <n v="42"/>
    <s v=""/>
    <s v=""/>
    <m/>
    <m/>
    <m/>
    <m/>
    <m/>
    <m/>
    <m/>
    <m/>
    <m/>
    <m/>
    <m/>
    <m/>
    <m/>
    <m/>
    <n v="58.333333333333336"/>
    <n v="6"/>
    <n v="51"/>
    <n v="42.5"/>
    <n v="243389.47177272188"/>
    <n v="-17210.528227278119"/>
    <n v="109.79077097341302"/>
    <n v="201774.54508976699"/>
    <n v="230787.87837064851"/>
  </r>
  <r>
    <s v="WCE"/>
    <x v="0"/>
    <s v="Yes"/>
    <x v="2"/>
    <s v=""/>
    <s v=""/>
    <x v="3"/>
    <x v="486"/>
    <x v="1"/>
    <n v="77800"/>
    <n v="89500"/>
    <n v="13900"/>
    <n v="167300"/>
    <m/>
    <m/>
    <m/>
    <n v="48"/>
    <n v="68"/>
    <n v="68"/>
    <n v="39"/>
    <n v="47"/>
    <m/>
    <m/>
    <m/>
    <m/>
    <m/>
    <m/>
    <m/>
    <m/>
    <m/>
    <m/>
    <m/>
    <m/>
    <m/>
    <m/>
    <n v="54"/>
    <n v="5"/>
    <n v="51.333333333333336"/>
    <n v="43"/>
    <n v="172299.60033614695"/>
    <n v="4999.6003361469484"/>
    <n v="39.051788119155773"/>
    <m/>
    <n v="213643.63597740032"/>
  </r>
  <r>
    <s v="WCE"/>
    <x v="0"/>
    <s v=""/>
    <x v="2"/>
    <s v=""/>
    <s v="P"/>
    <x v="2"/>
    <x v="487"/>
    <x v="1"/>
    <n v="248600"/>
    <n v="-11900"/>
    <n v="0"/>
    <n v="236700"/>
    <n v="54"/>
    <n v="72"/>
    <n v="60"/>
    <n v="59"/>
    <n v="21"/>
    <s v=""/>
    <s v=""/>
    <s v=""/>
    <m/>
    <m/>
    <m/>
    <m/>
    <m/>
    <m/>
    <m/>
    <m/>
    <m/>
    <m/>
    <m/>
    <m/>
    <m/>
    <m/>
    <n v="53.2"/>
    <n v="5"/>
    <n v="46.666666666666664"/>
    <n v="40"/>
    <n v="222075.26260553411"/>
    <n v="-14624.73739446589"/>
    <n v="96.926229813533581"/>
    <n v="184630.3026965188"/>
    <n v="210478.54507403146"/>
  </r>
  <r>
    <s v="WCE"/>
    <x v="0"/>
    <s v="Yes"/>
    <x v="2"/>
    <s v=""/>
    <s v=""/>
    <x v="3"/>
    <x v="488"/>
    <x v="1"/>
    <n v="133500"/>
    <n v="0"/>
    <n v="0"/>
    <n v="133500"/>
    <m/>
    <m/>
    <m/>
    <m/>
    <m/>
    <m/>
    <n v="35"/>
    <n v="65"/>
    <m/>
    <m/>
    <m/>
    <m/>
    <m/>
    <m/>
    <m/>
    <m/>
    <m/>
    <m/>
    <m/>
    <m/>
    <m/>
    <m/>
    <n v="50"/>
    <n v="2"/>
    <n v="50"/>
    <n v="50"/>
    <n v="150294.21464587175"/>
    <n v="16794.214645871747"/>
    <n v="-0.21270942075736343"/>
    <n v="197818.18146055588"/>
    <n v="197818.18146055588"/>
  </r>
  <r>
    <s v="WCE"/>
    <x v="0"/>
    <s v="Yes"/>
    <x v="2"/>
    <s v=""/>
    <s v=""/>
    <x v="3"/>
    <x v="489"/>
    <x v="1"/>
    <n v="153800"/>
    <n v="21100"/>
    <n v="5800"/>
    <n v="174900"/>
    <m/>
    <m/>
    <n v="66"/>
    <n v="41"/>
    <n v="44"/>
    <n v="44"/>
    <n v="37"/>
    <n v="62"/>
    <m/>
    <m/>
    <m/>
    <m/>
    <m/>
    <m/>
    <m/>
    <m/>
    <m/>
    <m/>
    <m/>
    <m/>
    <m/>
    <m/>
    <n v="49"/>
    <n v="6"/>
    <n v="47.666666666666664"/>
    <n v="49.5"/>
    <n v="180675.29178392678"/>
    <n v="5775.2917839267757"/>
    <n v="31.732562713929134"/>
    <n v="188586.66632572992"/>
    <n v="193861.81783134476"/>
  </r>
  <r>
    <s v="WCE"/>
    <x v="0"/>
    <s v=""/>
    <x v="2"/>
    <s v=""/>
    <s v="P"/>
    <x v="2"/>
    <x v="490"/>
    <x v="1"/>
    <n v="238500"/>
    <n v="-19100"/>
    <n v="0"/>
    <n v="219400"/>
    <m/>
    <n v="35"/>
    <n v="50"/>
    <n v="43"/>
    <n v="64"/>
    <s v=""/>
    <s v=""/>
    <s v=""/>
    <m/>
    <m/>
    <m/>
    <m/>
    <m/>
    <m/>
    <m/>
    <m/>
    <m/>
    <m/>
    <m/>
    <m/>
    <m/>
    <m/>
    <n v="48"/>
    <n v="4"/>
    <n v="52.333333333333336"/>
    <n v="53.5"/>
    <n v="216391.52180073413"/>
    <n v="-3008.4781992658682"/>
    <n v="56.994992907010023"/>
    <n v="207049.69659538183"/>
    <n v="189905.45420213364"/>
  </r>
  <r>
    <s v="WCE"/>
    <x v="0"/>
    <s v=""/>
    <x v="2"/>
    <s v=""/>
    <s v="P"/>
    <x v="2"/>
    <x v="491"/>
    <x v="1"/>
    <n v="216700"/>
    <n v="-19000"/>
    <n v="-14200"/>
    <n v="197700"/>
    <n v="69"/>
    <n v="21"/>
    <m/>
    <s v=""/>
    <s v=""/>
    <s v=""/>
    <n v="57"/>
    <n v="41"/>
    <m/>
    <m/>
    <m/>
    <m/>
    <m/>
    <m/>
    <m/>
    <m/>
    <m/>
    <m/>
    <m/>
    <m/>
    <m/>
    <m/>
    <n v="47"/>
    <n v="4"/>
    <n v="39.666666666666664"/>
    <n v="49"/>
    <n v="196771.90749100933"/>
    <n v="-928.09250899066683"/>
    <n v="49.774886498249245"/>
    <n v="156935.75729204097"/>
    <n v="185949.09057292252"/>
  </r>
  <r>
    <s v="WCE"/>
    <x v="0"/>
    <s v=""/>
    <x v="2"/>
    <s v=""/>
    <s v=""/>
    <x v="3"/>
    <x v="492"/>
    <x v="1"/>
    <n v="189500"/>
    <n v="-15900"/>
    <n v="12500"/>
    <n v="173600"/>
    <n v="24"/>
    <n v="31"/>
    <n v="54"/>
    <n v="42"/>
    <n v="17"/>
    <n v="49"/>
    <n v="46"/>
    <n v="61"/>
    <m/>
    <m/>
    <m/>
    <m/>
    <m/>
    <m/>
    <m/>
    <m/>
    <m/>
    <m/>
    <m/>
    <m/>
    <m/>
    <m/>
    <n v="40.5"/>
    <n v="8"/>
    <n v="52"/>
    <n v="53.5"/>
    <n v="179533.06106844055"/>
    <n v="5933.0610684405547"/>
    <n v="22.760851270086334"/>
    <n v="205730.90871897811"/>
    <n v="160232.72698305026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  <r>
    <m/>
    <x v="1"/>
    <s v="Yes"/>
    <x v="2"/>
    <s v=""/>
    <s v=""/>
    <x v="3"/>
    <x v="493"/>
    <x v="10"/>
    <m/>
    <n v="0"/>
    <m/>
    <m/>
    <m/>
    <m/>
    <m/>
    <m/>
    <m/>
    <m/>
    <m/>
    <m/>
    <m/>
    <m/>
    <m/>
    <m/>
    <m/>
    <m/>
    <m/>
    <m/>
    <m/>
    <m/>
    <m/>
    <m/>
    <m/>
    <m/>
    <s v=""/>
    <n v="0"/>
    <s v=""/>
    <s v=""/>
    <n v="0"/>
    <n v="0"/>
    <s v="N/A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5:H71" firstHeaderRow="1" firstDataRow="2" firstDataCol="1" rowPageCount="3" colPageCount="1"/>
  <pivotFields count="44">
    <pivotField showAll="0"/>
    <pivotField axis="axisPage" showAll="0">
      <items count="4">
        <item x="1"/>
        <item x="0"/>
        <item m="1" x="2"/>
        <item t="default"/>
      </items>
    </pivotField>
    <pivotField showAll="0" defaultSubtotal="0"/>
    <pivotField showAll="0" defaultSubtotal="0">
      <items count="7">
        <item x="2"/>
        <item x="0"/>
        <item x="3"/>
        <item x="6"/>
        <item x="4"/>
        <item x="5"/>
        <item x="1"/>
      </items>
    </pivotField>
    <pivotField showAll="0" defaultSubtotal="0"/>
    <pivotField showAll="0" defaultSubtotal="0"/>
    <pivotField axis="axisPage" multipleItemSelectionAllowed="1" showAll="0">
      <items count="16">
        <item h="1" x="3"/>
        <item m="1" x="14"/>
        <item h="1" x="2"/>
        <item m="1" x="13"/>
        <item h="1" m="1" x="11"/>
        <item h="1" m="1" x="12"/>
        <item x="0"/>
        <item x="1"/>
        <item h="1" m="1" x="10"/>
        <item x="4"/>
        <item x="5"/>
        <item x="6"/>
        <item x="7"/>
        <item x="8"/>
        <item x="9"/>
        <item t="default"/>
      </items>
    </pivotField>
    <pivotField axis="axisRow" showAll="0" sortType="ascending">
      <items count="495">
        <item x="165"/>
        <item x="41"/>
        <item x="236"/>
        <item x="353"/>
        <item x="467"/>
        <item x="237"/>
        <item x="78"/>
        <item x="414"/>
        <item x="332"/>
        <item x="65"/>
        <item x="234"/>
        <item x="407"/>
        <item x="29"/>
        <item x="203"/>
        <item x="365"/>
        <item x="336"/>
        <item x="311"/>
        <item x="213"/>
        <item x="85"/>
        <item x="388"/>
        <item x="169"/>
        <item x="289"/>
        <item x="356"/>
        <item x="457"/>
        <item x="366"/>
        <item x="233"/>
        <item x="262"/>
        <item x="176"/>
        <item x="410"/>
        <item x="481"/>
        <item x="24"/>
        <item x="325"/>
        <item x="480"/>
        <item x="326"/>
        <item x="138"/>
        <item x="140"/>
        <item x="67"/>
        <item x="110"/>
        <item x="198"/>
        <item x="53"/>
        <item x="133"/>
        <item x="484"/>
        <item x="458"/>
        <item x="168"/>
        <item x="452"/>
        <item x="361"/>
        <item x="266"/>
        <item x="220"/>
        <item x="487"/>
        <item x="105"/>
        <item x="98"/>
        <item x="66"/>
        <item x="59"/>
        <item x="174"/>
        <item x="217"/>
        <item x="89"/>
        <item x="42"/>
        <item x="235"/>
        <item x="120"/>
        <item x="437"/>
        <item x="270"/>
        <item x="386"/>
        <item x="399"/>
        <item x="491"/>
        <item x="291"/>
        <item x="156"/>
        <item x="384"/>
        <item x="232"/>
        <item x="91"/>
        <item x="473"/>
        <item x="261"/>
        <item x="328"/>
        <item x="57"/>
        <item x="378"/>
        <item x="146"/>
        <item x="70"/>
        <item x="189"/>
        <item x="72"/>
        <item x="371"/>
        <item x="204"/>
        <item x="118"/>
        <item x="83"/>
        <item x="492"/>
        <item x="21"/>
        <item x="111"/>
        <item x="166"/>
        <item x="243"/>
        <item x="300"/>
        <item x="286"/>
        <item x="441"/>
        <item x="10"/>
        <item x="292"/>
        <item x="248"/>
        <item x="190"/>
        <item x="268"/>
        <item x="224"/>
        <item x="376"/>
        <item x="323"/>
        <item x="490"/>
        <item x="299"/>
        <item x="440"/>
        <item x="423"/>
        <item x="18"/>
        <item x="425"/>
        <item x="81"/>
        <item x="157"/>
        <item x="430"/>
        <item x="393"/>
        <item x="373"/>
        <item x="208"/>
        <item x="134"/>
        <item x="191"/>
        <item x="192"/>
        <item x="343"/>
        <item x="54"/>
        <item x="385"/>
        <item x="9"/>
        <item x="421"/>
        <item x="412"/>
        <item x="319"/>
        <item x="5"/>
        <item x="17"/>
        <item x="453"/>
        <item x="58"/>
        <item x="181"/>
        <item x="43"/>
        <item x="360"/>
        <item x="369"/>
        <item x="182"/>
        <item x="285"/>
        <item x="459"/>
        <item x="446"/>
        <item x="116"/>
        <item x="278"/>
        <item x="389"/>
        <item x="7"/>
        <item x="256"/>
        <item x="97"/>
        <item x="164"/>
        <item x="51"/>
        <item x="329"/>
        <item x="154"/>
        <item x="184"/>
        <item x="288"/>
        <item x="255"/>
        <item x="226"/>
        <item x="99"/>
        <item x="267"/>
        <item x="73"/>
        <item x="36"/>
        <item x="207"/>
        <item x="308"/>
        <item x="409"/>
        <item x="433"/>
        <item x="416"/>
        <item x="35"/>
        <item x="318"/>
        <item x="33"/>
        <item x="250"/>
        <item x="60"/>
        <item x="11"/>
        <item x="465"/>
        <item x="193"/>
        <item x="293"/>
        <item x="309"/>
        <item x="183"/>
        <item x="46"/>
        <item x="100"/>
        <item x="346"/>
        <item x="26"/>
        <item x="438"/>
        <item x="188"/>
        <item x="307"/>
        <item x="348"/>
        <item x="347"/>
        <item x="466"/>
        <item x="435"/>
        <item x="163"/>
        <item x="379"/>
        <item x="22"/>
        <item x="312"/>
        <item x="254"/>
        <item x="139"/>
        <item x="107"/>
        <item x="340"/>
        <item x="96"/>
        <item x="209"/>
        <item x="15"/>
        <item x="195"/>
        <item x="252"/>
        <item x="131"/>
        <item x="463"/>
        <item x="314"/>
        <item x="350"/>
        <item x="1"/>
        <item x="464"/>
        <item x="50"/>
        <item x="215"/>
        <item x="115"/>
        <item x="173"/>
        <item x="210"/>
        <item x="395"/>
        <item x="436"/>
        <item x="69"/>
        <item x="283"/>
        <item x="405"/>
        <item x="247"/>
        <item x="434"/>
        <item x="27"/>
        <item x="145"/>
        <item x="442"/>
        <item x="302"/>
        <item x="448"/>
        <item x="417"/>
        <item x="303"/>
        <item x="335"/>
        <item x="280"/>
        <item x="162"/>
        <item x="200"/>
        <item x="377"/>
        <item x="175"/>
        <item x="30"/>
        <item x="439"/>
        <item x="449"/>
        <item x="161"/>
        <item x="127"/>
        <item x="363"/>
        <item x="333"/>
        <item x="126"/>
        <item x="242"/>
        <item x="75"/>
        <item x="135"/>
        <item x="451"/>
        <item x="178"/>
        <item x="411"/>
        <item x="341"/>
        <item x="263"/>
        <item x="424"/>
        <item x="103"/>
        <item x="450"/>
        <item x="185"/>
        <item x="38"/>
        <item x="109"/>
        <item x="381"/>
        <item x="297"/>
        <item x="258"/>
        <item x="90"/>
        <item x="223"/>
        <item x="468"/>
        <item x="413"/>
        <item x="482"/>
        <item x="400"/>
        <item x="415"/>
        <item x="396"/>
        <item x="71"/>
        <item x="474"/>
        <item x="45"/>
        <item x="216"/>
        <item x="196"/>
        <item x="106"/>
        <item x="327"/>
        <item x="205"/>
        <item x="471"/>
        <item x="16"/>
        <item x="13"/>
        <item x="354"/>
        <item x="485"/>
        <item x="167"/>
        <item x="246"/>
        <item x="402"/>
        <item x="483"/>
        <item x="406"/>
        <item x="282"/>
        <item x="251"/>
        <item x="79"/>
        <item x="172"/>
        <item x="391"/>
        <item x="408"/>
        <item x="144"/>
        <item x="108"/>
        <item x="271"/>
        <item x="392"/>
        <item x="454"/>
        <item x="214"/>
        <item x="447"/>
        <item x="249"/>
        <item x="125"/>
        <item x="375"/>
        <item x="194"/>
        <item x="420"/>
        <item x="171"/>
        <item x="229"/>
        <item x="358"/>
        <item x="230"/>
        <item x="212"/>
        <item x="418"/>
        <item x="159"/>
        <item x="68"/>
        <item x="445"/>
        <item x="352"/>
        <item x="475"/>
        <item x="151"/>
        <item x="272"/>
        <item x="104"/>
        <item x="404"/>
        <item x="239"/>
        <item x="201"/>
        <item x="403"/>
        <item x="155"/>
        <item x="390"/>
        <item x="310"/>
        <item x="93"/>
        <item x="227"/>
        <item x="257"/>
        <item x="460"/>
        <item x="187"/>
        <item x="20"/>
        <item x="37"/>
        <item x="461"/>
        <item x="122"/>
        <item x="56"/>
        <item x="279"/>
        <item x="383"/>
        <item x="49"/>
        <item x="117"/>
        <item x="3"/>
        <item x="129"/>
        <item x="228"/>
        <item x="47"/>
        <item x="342"/>
        <item x="380"/>
        <item x="218"/>
        <item x="34"/>
        <item x="374"/>
        <item x="87"/>
        <item x="52"/>
        <item x="305"/>
        <item x="221"/>
        <item x="456"/>
        <item x="128"/>
        <item x="313"/>
        <item x="153"/>
        <item x="387"/>
        <item x="331"/>
        <item x="259"/>
        <item x="422"/>
        <item x="32"/>
        <item x="462"/>
        <item x="186"/>
        <item x="40"/>
        <item x="240"/>
        <item x="477"/>
        <item x="101"/>
        <item x="362"/>
        <item x="64"/>
        <item x="149"/>
        <item x="28"/>
        <item x="427"/>
        <item x="276"/>
        <item x="55"/>
        <item x="121"/>
        <item x="48"/>
        <item x="273"/>
        <item x="277"/>
        <item x="92"/>
        <item x="478"/>
        <item x="357"/>
        <item x="95"/>
        <item x="294"/>
        <item x="322"/>
        <item x="0"/>
        <item x="349"/>
        <item x="25"/>
        <item x="330"/>
        <item x="260"/>
        <item x="179"/>
        <item x="12"/>
        <item x="370"/>
        <item x="2"/>
        <item x="76"/>
        <item x="14"/>
        <item x="88"/>
        <item x="301"/>
        <item x="124"/>
        <item x="94"/>
        <item x="281"/>
        <item x="136"/>
        <item x="315"/>
        <item x="431"/>
        <item x="152"/>
        <item x="132"/>
        <item x="304"/>
        <item x="82"/>
        <item x="137"/>
        <item x="287"/>
        <item x="8"/>
        <item x="6"/>
        <item x="44"/>
        <item x="84"/>
        <item x="114"/>
        <item x="112"/>
        <item x="123"/>
        <item x="130"/>
        <item x="142"/>
        <item x="143"/>
        <item x="141"/>
        <item x="180"/>
        <item x="206"/>
        <item x="238"/>
        <item x="265"/>
        <item x="284"/>
        <item x="334"/>
        <item x="339"/>
        <item x="355"/>
        <item x="382"/>
        <item x="469"/>
        <item x="472"/>
        <item x="489"/>
        <item x="476"/>
        <item x="253"/>
        <item x="63"/>
        <item x="170"/>
        <item x="231"/>
        <item x="351"/>
        <item x="80"/>
        <item x="77"/>
        <item x="39"/>
        <item x="225"/>
        <item x="23"/>
        <item x="316"/>
        <item x="4"/>
        <item x="443"/>
        <item x="368"/>
        <item x="486"/>
        <item x="148"/>
        <item x="372"/>
        <item x="320"/>
        <item x="398"/>
        <item x="337"/>
        <item x="367"/>
        <item x="493"/>
        <item x="31"/>
        <item x="102"/>
        <item x="119"/>
        <item x="202"/>
        <item x="211"/>
        <item x="219"/>
        <item x="274"/>
        <item x="298"/>
        <item x="295"/>
        <item x="321"/>
        <item x="324"/>
        <item x="338"/>
        <item x="345"/>
        <item x="394"/>
        <item x="444"/>
        <item x="470"/>
        <item x="19"/>
        <item x="61"/>
        <item x="62"/>
        <item x="74"/>
        <item x="86"/>
        <item x="113"/>
        <item x="147"/>
        <item x="158"/>
        <item x="160"/>
        <item x="177"/>
        <item x="197"/>
        <item x="241"/>
        <item x="264"/>
        <item x="275"/>
        <item x="290"/>
        <item x="317"/>
        <item x="364"/>
        <item x="359"/>
        <item x="397"/>
        <item x="432"/>
        <item x="428"/>
        <item x="429"/>
        <item x="455"/>
        <item x="479"/>
        <item x="488"/>
        <item x="344"/>
        <item x="222"/>
        <item x="199"/>
        <item x="419"/>
        <item x="296"/>
        <item x="269"/>
        <item x="426"/>
        <item x="306"/>
        <item x="150"/>
        <item x="401"/>
        <item x="244"/>
        <item x="24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x="1"/>
        <item x="5"/>
        <item x="4"/>
        <item x="9"/>
        <item x="2"/>
        <item x="8"/>
        <item x="6"/>
        <item x="7"/>
        <item x="0"/>
        <item x="3"/>
        <item x="10"/>
        <item t="default"/>
      </items>
    </pivotField>
    <pivotField showAll="0" defaultSubtotal="0"/>
    <pivotField showAll="0" defaultSubtotal="0"/>
    <pivotField showAll="0" defaultSubtota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 defaultSubtotal="0"/>
    <pivotField dataField="1" numFmtId="6" showAll="0" defaultSubtotal="0"/>
    <pivotField dataField="1" showAll="0"/>
    <pivotField showAll="0"/>
    <pivotField dataField="1" showAll="0"/>
  </pivotFields>
  <rowFields count="1">
    <field x="7"/>
  </rowFields>
  <rowItems count="65">
    <i>
      <x v="9"/>
    </i>
    <i>
      <x v="141"/>
    </i>
    <i>
      <x v="120"/>
    </i>
    <i>
      <x v="235"/>
    </i>
    <i>
      <x v="116"/>
    </i>
    <i>
      <x v="366"/>
    </i>
    <i>
      <x v="162"/>
    </i>
    <i>
      <x v="149"/>
    </i>
    <i>
      <x v="121"/>
    </i>
    <i>
      <x v="257"/>
    </i>
    <i>
      <x v="322"/>
    </i>
    <i>
      <x v="183"/>
    </i>
    <i>
      <x v="242"/>
    </i>
    <i>
      <x v="65"/>
    </i>
    <i>
      <x v="118"/>
    </i>
    <i>
      <x v="349"/>
    </i>
    <i>
      <x v="198"/>
    </i>
    <i>
      <x v="119"/>
    </i>
    <i>
      <x v="185"/>
    </i>
    <i>
      <x v="378"/>
    </i>
    <i>
      <x v="273"/>
    </i>
    <i>
      <x v="131"/>
    </i>
    <i>
      <x v="166"/>
    </i>
    <i>
      <x v="252"/>
    </i>
    <i>
      <x v="184"/>
    </i>
    <i>
      <x v="175"/>
    </i>
    <i>
      <x v="317"/>
    </i>
    <i>
      <x v="133"/>
    </i>
    <i>
      <x v="348"/>
    </i>
    <i>
      <x v="222"/>
    </i>
    <i>
      <x v="262"/>
    </i>
    <i>
      <x v="258"/>
    </i>
    <i>
      <x v="370"/>
    </i>
    <i>
      <x v="142"/>
    </i>
    <i>
      <x v="272"/>
    </i>
    <i>
      <x v="219"/>
    </i>
    <i>
      <x v="151"/>
    </i>
    <i>
      <x v="205"/>
    </i>
    <i>
      <x v="96"/>
    </i>
    <i>
      <x v="364"/>
    </i>
    <i>
      <x v="145"/>
    </i>
    <i>
      <x v="105"/>
    </i>
    <i>
      <x v="157"/>
    </i>
    <i>
      <x v="311"/>
    </i>
    <i>
      <x v="122"/>
    </i>
    <i>
      <x v="390"/>
    </i>
    <i>
      <x v="203"/>
    </i>
    <i>
      <x v="285"/>
    </i>
    <i>
      <x v="152"/>
    </i>
    <i>
      <x v="158"/>
    </i>
    <i>
      <x v="171"/>
    </i>
    <i>
      <x v="194"/>
    </i>
    <i>
      <x v="181"/>
    </i>
    <i>
      <x v="287"/>
    </i>
    <i>
      <x v="178"/>
    </i>
    <i>
      <x v="446"/>
    </i>
    <i>
      <x v="283"/>
    </i>
    <i>
      <x v="297"/>
    </i>
    <i>
      <x v="304"/>
    </i>
    <i>
      <x v="239"/>
    </i>
    <i>
      <x v="259"/>
    </i>
    <i>
      <x v="196"/>
    </i>
    <i>
      <x v="419"/>
    </i>
    <i>
      <x v="11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6" hier="-1"/>
    <pageField fld="1" item="1" hier="-1"/>
    <pageField fld="8" hier="-1"/>
  </pageFields>
  <dataFields count="6">
    <dataField name="Sum of BE" fld="41" baseField="0" baseItem="0"/>
    <dataField name="Sum of Current Price" fld="12" baseField="0" baseItem="0" numFmtId="164"/>
    <dataField name="Sum of Estimated $ Change" fld="40" baseField="0" baseItem="0"/>
    <dataField name="Sum of Peak Price (Avg)" fld="43" baseField="0" baseItem="0" numFmtId="164"/>
    <dataField name="Sum of Rnd 8" fld="20" baseField="0" baseItem="0"/>
    <dataField name="Sum of Games" fld="36" baseField="0" baseItem="0"/>
  </dataFields>
  <formats count="5">
    <format dxfId="4">
      <pivotArea collapsedLevelsAreSubtotals="1" fieldPosition="0">
        <references count="1">
          <reference field="7" count="0"/>
        </references>
      </pivotArea>
    </format>
    <format dxfId="3">
      <pivotArea outline="0" collapsedLevelsAreSubtotals="1" fieldPosition="0">
        <references count="1">
          <reference field="4294967294" count="2" selected="0">
            <x v="1"/>
            <x v="3"/>
          </reference>
        </references>
      </pivotArea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4294967294" count="2">
            <x v="1"/>
            <x v="3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2"/>
          </reference>
          <reference field="7" count="3">
            <x v="9"/>
            <x v="141"/>
            <x v="27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50"/>
  <sheetViews>
    <sheetView tabSelected="1" workbookViewId="0">
      <pane ySplit="1" topLeftCell="A2" activePane="bottomLeft" state="frozen"/>
      <selection pane="bottomLeft" activeCell="L2" sqref="L2"/>
    </sheetView>
  </sheetViews>
  <sheetFormatPr defaultRowHeight="15"/>
  <cols>
    <col min="1" max="1" width="4.7109375" style="31" customWidth="1"/>
    <col min="2" max="2" width="6.85546875" style="33" customWidth="1"/>
    <col min="3" max="3" width="6.28515625" style="33" customWidth="1"/>
    <col min="4" max="5" width="6.28515625" style="33" hidden="1" customWidth="1"/>
    <col min="6" max="6" width="6.28515625" style="90" customWidth="1"/>
    <col min="7" max="7" width="7.140625" style="33" customWidth="1"/>
    <col min="8" max="8" width="18.5703125" style="31" bestFit="1" customWidth="1"/>
    <col min="9" max="9" width="10" style="28" customWidth="1"/>
    <col min="10" max="10" width="9.28515625" style="28" customWidth="1"/>
    <col min="11" max="12" width="10" style="28" customWidth="1"/>
    <col min="13" max="13" width="8.7109375" style="32" bestFit="1" customWidth="1"/>
    <col min="14" max="14" width="4.85546875" style="28" customWidth="1"/>
    <col min="15" max="16" width="4.85546875" style="28" bestFit="1" customWidth="1"/>
    <col min="17" max="17" width="5.7109375" style="1" customWidth="1"/>
    <col min="18" max="18" width="5.7109375" style="40" customWidth="1"/>
    <col min="19" max="21" width="5.7109375" style="1" customWidth="1"/>
    <col min="22" max="22" width="5.7109375" style="1" hidden="1" customWidth="1"/>
    <col min="23" max="35" width="6.7109375" style="1" hidden="1" customWidth="1"/>
    <col min="36" max="36" width="6.7109375" style="41" bestFit="1" customWidth="1"/>
    <col min="37" max="37" width="6.7109375" style="41" customWidth="1"/>
    <col min="38" max="38" width="8.42578125" style="41" customWidth="1"/>
    <col min="39" max="39" width="9" style="42" customWidth="1"/>
    <col min="40" max="41" width="10.28515625" style="32" customWidth="1"/>
    <col min="42" max="42" width="9.7109375" style="31" bestFit="1" customWidth="1"/>
    <col min="43" max="43" width="11.5703125" style="32" customWidth="1"/>
    <col min="44" max="45" width="10.140625" style="32" customWidth="1"/>
    <col min="46" max="46" width="9.140625" style="31"/>
    <col min="47" max="47" width="15.140625" style="31" customWidth="1"/>
    <col min="48" max="49" width="11" style="31" bestFit="1" customWidth="1"/>
    <col min="50" max="50" width="9.28515625" style="31" bestFit="1" customWidth="1"/>
    <col min="51" max="51" width="9.28515625" style="31" customWidth="1"/>
    <col min="52" max="16384" width="9.140625" style="31"/>
  </cols>
  <sheetData>
    <row r="1" spans="1:51" s="28" customFormat="1" ht="30.75" customHeight="1" thickBot="1">
      <c r="A1" s="65" t="s">
        <v>35</v>
      </c>
      <c r="B1" s="66" t="s">
        <v>449</v>
      </c>
      <c r="C1" s="12" t="s">
        <v>584</v>
      </c>
      <c r="D1" s="12" t="s">
        <v>585</v>
      </c>
      <c r="E1" s="12" t="s">
        <v>586</v>
      </c>
      <c r="F1" s="12" t="s">
        <v>587</v>
      </c>
      <c r="G1" s="66" t="s">
        <v>454</v>
      </c>
      <c r="H1" s="65" t="s">
        <v>0</v>
      </c>
      <c r="I1" s="65" t="s">
        <v>465</v>
      </c>
      <c r="J1" s="65" t="s">
        <v>499</v>
      </c>
      <c r="K1" s="74" t="s">
        <v>523</v>
      </c>
      <c r="L1" s="7" t="s">
        <v>526</v>
      </c>
      <c r="M1" s="7" t="s">
        <v>23</v>
      </c>
      <c r="N1" s="8" t="s">
        <v>1</v>
      </c>
      <c r="O1" s="8" t="s">
        <v>2</v>
      </c>
      <c r="P1" s="8" t="s">
        <v>3</v>
      </c>
      <c r="Q1" s="8" t="s">
        <v>4</v>
      </c>
      <c r="R1" s="36" t="s">
        <v>5</v>
      </c>
      <c r="S1" s="8" t="s">
        <v>6</v>
      </c>
      <c r="T1" s="8" t="s">
        <v>7</v>
      </c>
      <c r="U1" s="8" t="s">
        <v>8</v>
      </c>
      <c r="V1" s="8" t="s">
        <v>9</v>
      </c>
      <c r="W1" s="8" t="s">
        <v>10</v>
      </c>
      <c r="X1" s="8" t="s">
        <v>11</v>
      </c>
      <c r="Y1" s="8" t="s">
        <v>12</v>
      </c>
      <c r="Z1" s="8" t="s">
        <v>13</v>
      </c>
      <c r="AA1" s="8" t="s">
        <v>14</v>
      </c>
      <c r="AB1" s="8" t="s">
        <v>15</v>
      </c>
      <c r="AC1" s="8" t="s">
        <v>16</v>
      </c>
      <c r="AD1" s="8" t="s">
        <v>17</v>
      </c>
      <c r="AE1" s="8" t="s">
        <v>18</v>
      </c>
      <c r="AF1" s="8" t="s">
        <v>19</v>
      </c>
      <c r="AG1" s="8" t="s">
        <v>20</v>
      </c>
      <c r="AH1" s="8" t="s">
        <v>21</v>
      </c>
      <c r="AI1" s="9" t="s">
        <v>22</v>
      </c>
      <c r="AJ1" s="37" t="s">
        <v>466</v>
      </c>
      <c r="AK1" s="76" t="s">
        <v>501</v>
      </c>
      <c r="AL1" s="38" t="s">
        <v>467</v>
      </c>
      <c r="AM1" s="38" t="s">
        <v>68</v>
      </c>
      <c r="AN1" s="11" t="s">
        <v>500</v>
      </c>
      <c r="AO1" s="11" t="s">
        <v>527</v>
      </c>
      <c r="AP1" s="10" t="s">
        <v>416</v>
      </c>
      <c r="AQ1" s="11" t="s">
        <v>31</v>
      </c>
      <c r="AR1" s="12" t="s">
        <v>30</v>
      </c>
      <c r="AS1" s="82" t="s">
        <v>529</v>
      </c>
      <c r="AU1" s="29" t="s">
        <v>24</v>
      </c>
      <c r="AV1" s="64">
        <f>AVERAGE(AX4:AX7)*0.9</f>
        <v>3956.3636292111173</v>
      </c>
      <c r="AW1" s="64">
        <f>AV9</f>
        <v>4013.5371716697396</v>
      </c>
      <c r="AX1" s="30">
        <f>AVERAGE(AX4:AX7)</f>
        <v>4395.9595880123525</v>
      </c>
      <c r="AY1" s="83"/>
    </row>
    <row r="2" spans="1:51" s="2" customFormat="1">
      <c r="A2" s="13" t="s">
        <v>368</v>
      </c>
      <c r="B2" s="34" t="str">
        <f>IF(COUNTBLANK(N2:AI2)&lt;20.5,"Yes","No")</f>
        <v>Yes</v>
      </c>
      <c r="C2" s="34" t="str">
        <f>IF(J2&lt;160000,"Yes","")</f>
        <v/>
      </c>
      <c r="D2" s="34" t="str">
        <f>IF(J2&gt;375000,IF((K2/J2)&lt;-0.4,"FP40%",IF((K2/J2)&lt;-0.35,"FP35%",IF((K2/J2)&lt;-0.3,"FP30%",IF((K2/J2)&lt;-0.25,"FP25%",IF((K2/J2)&lt;-0.2,"FP20%",IF((K2/J2)&lt;-0.15,"FP15%",IF((K2/J2)&lt;-0.1,"FP10%",IF((K2/J2)&lt;-0.05,"FP5%","")))))))),"")</f>
        <v>FP10%</v>
      </c>
      <c r="E2" s="34" t="str">
        <f>IF(AK2&gt;1.9,IF(M2&gt;300000,IF((AR2/M2)&gt;1.3,"B30%",IF((AR2/M2)&gt;1.25,"B25%",IF((AR2/M2)&gt;1.2,"B20%",IF((AR2/M2)&gt;1.15,"B15%",IF((AR2/M2)&gt;1.1,"B10%",""))))),""),"")</f>
        <v/>
      </c>
      <c r="F2" s="89" t="str">
        <f>IF(AP2="N/A","",IF(AP2&gt;AJ2,IF(AP2&gt;AM2,"P",""),""))</f>
        <v>P</v>
      </c>
      <c r="G2" s="34" t="str">
        <f>IF(D2="",IF(E2="",F2,E2),D2)</f>
        <v>FP10%</v>
      </c>
      <c r="H2" s="13" t="s">
        <v>305</v>
      </c>
      <c r="I2" s="15" t="s">
        <v>37</v>
      </c>
      <c r="J2" s="14">
        <v>430200</v>
      </c>
      <c r="K2" s="14">
        <f>M2-J2</f>
        <v>-43500</v>
      </c>
      <c r="L2" s="75">
        <v>0</v>
      </c>
      <c r="M2" s="14">
        <v>386700</v>
      </c>
      <c r="N2" s="15">
        <v>85</v>
      </c>
      <c r="O2" s="21">
        <v>94</v>
      </c>
      <c r="P2" s="15">
        <v>78</v>
      </c>
      <c r="Q2" s="15">
        <v>88</v>
      </c>
      <c r="R2" s="15">
        <v>108</v>
      </c>
      <c r="S2" s="15">
        <v>68</v>
      </c>
      <c r="T2" s="15">
        <v>121</v>
      </c>
      <c r="U2" s="15" t="s">
        <v>590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70">
        <f>AVERAGE(N2:AI2)</f>
        <v>91.714285714285708</v>
      </c>
      <c r="AK2" s="39">
        <f>IF(COUNTBLANK(N2:AI2)=0,22,IF(COUNTBLANK(N2:AI2)=1,21,IF(COUNTBLANK(N2:AI2)=2,20,IF(COUNTBLANK(N2:AI2)=3,19,IF(COUNTBLANK(N2:AI2)=4,18,IF(COUNTBLANK(N2:AI2)=5,17,IF(COUNTBLANK(N2:AI2)=6,16,IF(COUNTBLANK(N2:AI2)=7,15,IF(COUNTBLANK(N2:AI2)=8,14,IF(COUNTBLANK(N2:AI2)=9,13,IF(COUNTBLANK(N2:AI2)=10,12,IF(COUNTBLANK(N2:AI2)=11,11,IF(COUNTBLANK(N2:AI2)=12,10,IF(COUNTBLANK(N2:AI2)=13,9,IF(COUNTBLANK(N2:AI2)=14,8,IF(COUNTBLANK(N2:AI2)=15,7,IF(COUNTBLANK(N2:AI2)=16,6,IF(COUNTBLANK(N2:AI2)=17,5,IF(COUNTBLANK(N2:AI2)=18,4,IF(COUNTBLANK(N2:AI2)=19,3,IF(COUNTBLANK(N2:AI2)=20,2,IF(COUNTBLANK(N2:AI2)=21,1,IF(COUNTBLANK(N2:AI2)=22,0,"Error")))))))))))))))))))))))</f>
        <v>7</v>
      </c>
      <c r="AL2" s="70">
        <f>IF(AK2=0,"",IF(COUNTBLANK(AG2:AI2)=0,AVERAGE(AG2:AI2),IF(COUNTBLANK(AF2:AI2)&lt;1.5,AVERAGE(AF2:AI2),IF(COUNTBLANK(AE2:AI2)&lt;2.5,AVERAGE(AE2:AI2),IF(COUNTBLANK(AD2:AI2)&lt;3.5,AVERAGE(AD2:AI2),IF(COUNTBLANK(AC2:AI2)&lt;4.5,AVERAGE(AC2:AI2),IF(COUNTBLANK(AB2:AI2)&lt;5.5,AVERAGE(AB2:AI2),IF(COUNTBLANK(AA2:AI2)&lt;6.5,AVERAGE(AA2:AI2),IF(COUNTBLANK(Z2:AI2)&lt;7.5,AVERAGE(Z2:AI2),IF(COUNTBLANK(Y2:AI2)&lt;8.5,AVERAGE(Y2:AI2),IF(COUNTBLANK(X2:AI2)&lt;9.5,AVERAGE(X2:AI2),IF(COUNTBLANK(W2:AI2)&lt;10.5,AVERAGE(W2:AI2),IF(COUNTBLANK(V2:AI2)&lt;11.5,AVERAGE(V2:AI2),IF(COUNTBLANK(U2:AI2)&lt;12.5,AVERAGE(U2:AI2),IF(COUNTBLANK(T2:AI2)&lt;13.5,AVERAGE(T2:AI2),IF(COUNTBLANK(S2:AI2)&lt;14.5,AVERAGE(S2:AI2),IF(COUNTBLANK(R2:AI2)&lt;15.5,AVERAGE(R2:AI2),IF(COUNTBLANK(Q2:AI2)&lt;16.5,AVERAGE(Q2:AI2),IF(COUNTBLANK(P2:AI2)&lt;17.5,AVERAGE(P2:AI2),IF(COUNTBLANK(O2:AI2)&lt;18.5,AVERAGE(O2:AI2),AVERAGE(N2:AI2)))))))))))))))))))))</f>
        <v>99</v>
      </c>
      <c r="AM2" s="16">
        <f>IF(COUNTBLANK(AH2:AI2)=0,AVERAGE(AH2:AI2),IF(COUNTBLANK(AG2:AI2)&lt;1.5,AVERAGE(AG2:AI2),IF(COUNTBLANK(AF2:AI2)&lt;2.5,AVERAGE(AF2:AI2),IF(COUNTBLANK(AE2:AI2)&lt;3.5,AVERAGE(AE2:AI2),IF(COUNTBLANK(AD2:AI2)&lt;4.5,AVERAGE(AD2:AI2),IF(COUNTBLANK(AC2:AI2)&lt;5.5,AVERAGE(AC2:AI2),IF(COUNTBLANK(AB2:AI2)&lt;6.5,AVERAGE(AB2:AI2),IF(COUNTBLANK(AA2:AI2)&lt;7.5,AVERAGE(AA2:AI2),IF(COUNTBLANK(Z2:AI2)&lt;8.5,AVERAGE(Z2:AI2),IF(COUNTBLANK(Y2:AI2)&lt;9.5,AVERAGE(Y2:AI2),IF(COUNTBLANK(X2:AI2)&lt;10.5,AVERAGE(X2:AI2),IF(COUNTBLANK(W2:AI2)&lt;11.5,AVERAGE(W2:AI2),IF(COUNTBLANK(V2:AI2)&lt;12.5,AVERAGE(V2:AI2),IF(COUNTBLANK(U2:AI2)&lt;13.5,AVERAGE(U2:AI2),IF(COUNTBLANK(T2:AI2)&lt;14.5,AVERAGE(T2:AI2),IF(COUNTBLANK(S2:AI2)&lt;15.5,AVERAGE(S2:AI2),IF(COUNTBLANK(R2:AI2)&lt;16.5,AVERAGE(R2:AI2),IF(COUNTBLANK(Q2:AI2)&lt;17.5,AVERAGE(Q2:AI2),IF(COUNTBLANK(P2:AI2)&lt;18.5,AVERAGE(P2:AI2),IF(COUNTBLANK(O2:AI2)&lt;19.5,AVERAGE(O2:AI2),AVERAGE(N2:AI2)))))))))))))))))))))</f>
        <v>94.5</v>
      </c>
      <c r="AN2" s="17">
        <f>IF(AK2&lt;1.5,M2,(0.75*M2)+(0.25*((AM2*2/3+AJ2*1/3)*$AW$1)))</f>
        <v>383913.10169441713</v>
      </c>
      <c r="AO2" s="18">
        <f>AN2-M2</f>
        <v>-2786.8983055828721</v>
      </c>
      <c r="AP2" s="22">
        <f>IF(AK2&lt;1.5,"N/A",3*((M2/$AW$1)-(AM2*2/3)))</f>
        <v>100.04678102616579</v>
      </c>
      <c r="AQ2" s="20">
        <f>IF(AK2=0,"",AL2*$AV$1)</f>
        <v>391679.9992919006</v>
      </c>
      <c r="AR2" s="20">
        <f>IF(AK2=0,"",AJ2*$AV$1)</f>
        <v>362855.06427907676</v>
      </c>
      <c r="AS2" s="23" t="str">
        <f>IF(F2="P","P","")</f>
        <v>P</v>
      </c>
      <c r="AU2" s="43"/>
      <c r="AV2" s="44"/>
      <c r="AW2" s="44"/>
      <c r="AX2" s="45"/>
      <c r="AY2" s="44"/>
    </row>
    <row r="3" spans="1:51" s="2" customFormat="1">
      <c r="A3" s="19" t="s">
        <v>368</v>
      </c>
      <c r="B3" s="23" t="str">
        <f>IF(COUNTBLANK(N3:AI3)&lt;20.5,"Yes","No")</f>
        <v>Yes</v>
      </c>
      <c r="C3" s="34" t="str">
        <f>IF(J3&lt;160000,"Yes","")</f>
        <v/>
      </c>
      <c r="D3" s="34" t="str">
        <f>IF(J3&gt;375000,IF((K3/J3)&lt;-0.4,"FP40%",IF((K3/J3)&lt;-0.35,"FP35%",IF((K3/J3)&lt;-0.3,"FP30%",IF((K3/J3)&lt;-0.25,"FP25%",IF((K3/J3)&lt;-0.2,"FP20%",IF((K3/J3)&lt;-0.15,"FP15%",IF((K3/J3)&lt;-0.1,"FP10%",IF((K3/J3)&lt;-0.05,"FP5%","")))))))),"")</f>
        <v>FP5%</v>
      </c>
      <c r="E3" s="34" t="str">
        <f t="shared" ref="E3:E66" si="0">IF(AK3&gt;1.9,IF(M3&gt;300000,IF((AR3/M3)&gt;1.3,"B30%",IF((AR3/M3)&gt;1.25,"B25%",IF((AR3/M3)&gt;1.2,"B20%",IF((AR3/M3)&gt;1.15,"B15%",IF((AR3/M3)&gt;1.1,"B10%",""))))),""),"")</f>
        <v/>
      </c>
      <c r="F3" s="89" t="str">
        <f>IF(AP3="N/A","",IF(AP3&gt;AJ3,IF(AP3&gt;AM3,"P",""),""))</f>
        <v>P</v>
      </c>
      <c r="G3" s="34" t="str">
        <f>IF(D3="",IF(E3="",F3,E3),D3)</f>
        <v>FP5%</v>
      </c>
      <c r="H3" s="19" t="s">
        <v>369</v>
      </c>
      <c r="I3" s="21" t="s">
        <v>37</v>
      </c>
      <c r="J3" s="20">
        <v>425100</v>
      </c>
      <c r="K3" s="20">
        <f>M3-J3</f>
        <v>-35700</v>
      </c>
      <c r="L3" s="75">
        <v>-2800</v>
      </c>
      <c r="M3" s="20">
        <v>389400</v>
      </c>
      <c r="N3" s="21">
        <v>99</v>
      </c>
      <c r="O3" s="21">
        <v>72</v>
      </c>
      <c r="P3" s="21">
        <v>74</v>
      </c>
      <c r="Q3" s="21">
        <v>105</v>
      </c>
      <c r="R3" s="21">
        <v>97</v>
      </c>
      <c r="S3" s="21">
        <v>112</v>
      </c>
      <c r="T3" s="21">
        <v>76</v>
      </c>
      <c r="U3" s="21">
        <v>98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39">
        <f>IF(AK3=0,"",AVERAGE(N3:AI3))</f>
        <v>91.625</v>
      </c>
      <c r="AK3" s="39">
        <f>IF(COUNTBLANK(N3:AI3)=0,22,IF(COUNTBLANK(N3:AI3)=1,21,IF(COUNTBLANK(N3:AI3)=2,20,IF(COUNTBLANK(N3:AI3)=3,19,IF(COUNTBLANK(N3:AI3)=4,18,IF(COUNTBLANK(N3:AI3)=5,17,IF(COUNTBLANK(N3:AI3)=6,16,IF(COUNTBLANK(N3:AI3)=7,15,IF(COUNTBLANK(N3:AI3)=8,14,IF(COUNTBLANK(N3:AI3)=9,13,IF(COUNTBLANK(N3:AI3)=10,12,IF(COUNTBLANK(N3:AI3)=11,11,IF(COUNTBLANK(N3:AI3)=12,10,IF(COUNTBLANK(N3:AI3)=13,9,IF(COUNTBLANK(N3:AI3)=14,8,IF(COUNTBLANK(N3:AI3)=15,7,IF(COUNTBLANK(N3:AI3)=16,6,IF(COUNTBLANK(N3:AI3)=17,5,IF(COUNTBLANK(N3:AI3)=18,4,IF(COUNTBLANK(N3:AI3)=19,3,IF(COUNTBLANK(N3:AI3)=20,2,IF(COUNTBLANK(N3:AI3)=21,1,IF(COUNTBLANK(N3:AI3)=22,0,"Error")))))))))))))))))))))))</f>
        <v>8</v>
      </c>
      <c r="AL3" s="39">
        <f>IF(AK3=0,"",IF(COUNTBLANK(AG3:AI3)=0,AVERAGE(AG3:AI3),IF(COUNTBLANK(AF3:AI3)&lt;1.5,AVERAGE(AF3:AI3),IF(COUNTBLANK(AE3:AI3)&lt;2.5,AVERAGE(AE3:AI3),IF(COUNTBLANK(AD3:AI3)&lt;3.5,AVERAGE(AD3:AI3),IF(COUNTBLANK(AC3:AI3)&lt;4.5,AVERAGE(AC3:AI3),IF(COUNTBLANK(AB3:AI3)&lt;5.5,AVERAGE(AB3:AI3),IF(COUNTBLANK(AA3:AI3)&lt;6.5,AVERAGE(AA3:AI3),IF(COUNTBLANK(Z3:AI3)&lt;7.5,AVERAGE(Z3:AI3),IF(COUNTBLANK(Y3:AI3)&lt;8.5,AVERAGE(Y3:AI3),IF(COUNTBLANK(X3:AI3)&lt;9.5,AVERAGE(X3:AI3),IF(COUNTBLANK(W3:AI3)&lt;10.5,AVERAGE(W3:AI3),IF(COUNTBLANK(V3:AI3)&lt;11.5,AVERAGE(V3:AI3),IF(COUNTBLANK(U3:AI3)&lt;12.5,AVERAGE(U3:AI3),IF(COUNTBLANK(T3:AI3)&lt;13.5,AVERAGE(T3:AI3),IF(COUNTBLANK(S3:AI3)&lt;14.5,AVERAGE(S3:AI3),IF(COUNTBLANK(R3:AI3)&lt;15.5,AVERAGE(R3:AI3),IF(COUNTBLANK(Q3:AI3)&lt;16.5,AVERAGE(Q3:AI3),IF(COUNTBLANK(P3:AI3)&lt;17.5,AVERAGE(P3:AI3),IF(COUNTBLANK(O3:AI3)&lt;18.5,AVERAGE(O3:AI3),AVERAGE(N3:AI3)))))))))))))))))))))</f>
        <v>95.333333333333329</v>
      </c>
      <c r="AM3" s="22">
        <f>IF(AK3=0,"",IF(COUNTBLANK(AH3:AI3)=0,AVERAGE(AH3:AI3),IF(COUNTBLANK(AG3:AI3)&lt;1.5,AVERAGE(AG3:AI3),IF(COUNTBLANK(AF3:AI3)&lt;2.5,AVERAGE(AF3:AI3),IF(COUNTBLANK(AE3:AI3)&lt;3.5,AVERAGE(AE3:AI3),IF(COUNTBLANK(AD3:AI3)&lt;4.5,AVERAGE(AD3:AI3),IF(COUNTBLANK(AC3:AI3)&lt;5.5,AVERAGE(AC3:AI3),IF(COUNTBLANK(AB3:AI3)&lt;6.5,AVERAGE(AB3:AI3),IF(COUNTBLANK(AA3:AI3)&lt;7.5,AVERAGE(AA3:AI3),IF(COUNTBLANK(Z3:AI3)&lt;8.5,AVERAGE(Z3:AI3),IF(COUNTBLANK(Y3:AI3)&lt;9.5,AVERAGE(Y3:AI3),IF(COUNTBLANK(X3:AI3)&lt;10.5,AVERAGE(X3:AI3),IF(COUNTBLANK(W3:AI3)&lt;11.5,AVERAGE(W3:AI3),IF(COUNTBLANK(V3:AI3)&lt;12.5,AVERAGE(V3:AI3),IF(COUNTBLANK(U3:AI3)&lt;13.5,AVERAGE(U3:AI3),IF(COUNTBLANK(T3:AI3)&lt;14.5,AVERAGE(T3:AI3),IF(COUNTBLANK(S3:AI3)&lt;15.5,AVERAGE(S3:AI3),IF(COUNTBLANK(R3:AI3)&lt;16.5,AVERAGE(R3:AI3),IF(COUNTBLANK(Q3:AI3)&lt;17.5,AVERAGE(Q3:AI3),IF(COUNTBLANK(P3:AI3)&lt;18.5,AVERAGE(P3:AI3),IF(COUNTBLANK(O3:AI3)&lt;19.5,AVERAGE(O3:AI3),AVERAGE(N3:AI3))))))))))))))))))))))</f>
        <v>87</v>
      </c>
      <c r="AN3" s="23">
        <f>IF(AK3&lt;1.5,M3,(0.75*M3)+(0.25*((AM3*2/3+AJ3*1/3)*$AW$1)))</f>
        <v>380891.31760206458</v>
      </c>
      <c r="AO3" s="24">
        <f>AN3-M3</f>
        <v>-8508.6823979354231</v>
      </c>
      <c r="AP3" s="22">
        <f>IF(AK3&lt;1.5,"N/A",3*((M3/$AW$1)-(AM3*2/3)))</f>
        <v>117.06495094799315</v>
      </c>
      <c r="AQ3" s="20">
        <f>IF(AK3=0,"",AL3*$AV$1)</f>
        <v>377173.33265145984</v>
      </c>
      <c r="AR3" s="20">
        <f>IF(AK3=0,"",AJ3*$AV$1)</f>
        <v>362501.8175264686</v>
      </c>
      <c r="AS3" s="23" t="str">
        <f>IF(F3="P","P","")</f>
        <v>P</v>
      </c>
      <c r="AU3" s="46" t="s">
        <v>32</v>
      </c>
      <c r="AV3" s="47" t="s">
        <v>33</v>
      </c>
      <c r="AW3" s="48" t="s">
        <v>34</v>
      </c>
      <c r="AX3" s="49" t="s">
        <v>29</v>
      </c>
      <c r="AY3" s="47"/>
    </row>
    <row r="4" spans="1:51" s="2" customFormat="1">
      <c r="A4" s="19" t="s">
        <v>368</v>
      </c>
      <c r="B4" s="23" t="str">
        <f>IF(COUNTBLANK(N4:AI4)&lt;20.5,"Yes","No")</f>
        <v>Yes</v>
      </c>
      <c r="C4" s="34" t="str">
        <f>IF(J4&lt;160000,"Yes","")</f>
        <v/>
      </c>
      <c r="D4" s="34" t="str">
        <f>IF(J4&gt;375000,IF((K4/J4)&lt;-0.4,"FP40%",IF((K4/J4)&lt;-0.35,"FP35%",IF((K4/J4)&lt;-0.3,"FP30%",IF((K4/J4)&lt;-0.25,"FP25%",IF((K4/J4)&lt;-0.2,"FP20%",IF((K4/J4)&lt;-0.15,"FP15%",IF((K4/J4)&lt;-0.1,"FP10%",IF((K4/J4)&lt;-0.05,"FP5%","")))))))),"")</f>
        <v>FP10%</v>
      </c>
      <c r="E4" s="34" t="str">
        <f t="shared" si="0"/>
        <v/>
      </c>
      <c r="F4" s="89" t="str">
        <f>IF(AP4="N/A","",IF(AP4&gt;AJ4,IF(AP4&gt;AM4,"P",""),""))</f>
        <v/>
      </c>
      <c r="G4" s="34" t="str">
        <f>IF(D4="",IF(E4="",F4,E4),D4)</f>
        <v>FP10%</v>
      </c>
      <c r="H4" s="19" t="s">
        <v>377</v>
      </c>
      <c r="I4" s="21" t="s">
        <v>37</v>
      </c>
      <c r="J4" s="20">
        <v>441400</v>
      </c>
      <c r="K4" s="20">
        <f>M4-J4</f>
        <v>-57800</v>
      </c>
      <c r="L4" s="75">
        <v>-2700</v>
      </c>
      <c r="M4" s="20">
        <v>383600</v>
      </c>
      <c r="N4" s="21">
        <v>69</v>
      </c>
      <c r="O4" s="21">
        <v>65</v>
      </c>
      <c r="P4" s="21">
        <v>113</v>
      </c>
      <c r="Q4" s="21">
        <v>90</v>
      </c>
      <c r="R4" s="21">
        <v>94</v>
      </c>
      <c r="S4" s="21">
        <v>72</v>
      </c>
      <c r="T4" s="21">
        <v>109</v>
      </c>
      <c r="U4" s="21">
        <v>99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39">
        <f>IF(AK4=0,"",AVERAGE(N4:AI4))</f>
        <v>88.875</v>
      </c>
      <c r="AK4" s="39">
        <f>IF(COUNTBLANK(N4:AI4)=0,22,IF(COUNTBLANK(N4:AI4)=1,21,IF(COUNTBLANK(N4:AI4)=2,20,IF(COUNTBLANK(N4:AI4)=3,19,IF(COUNTBLANK(N4:AI4)=4,18,IF(COUNTBLANK(N4:AI4)=5,17,IF(COUNTBLANK(N4:AI4)=6,16,IF(COUNTBLANK(N4:AI4)=7,15,IF(COUNTBLANK(N4:AI4)=8,14,IF(COUNTBLANK(N4:AI4)=9,13,IF(COUNTBLANK(N4:AI4)=10,12,IF(COUNTBLANK(N4:AI4)=11,11,IF(COUNTBLANK(N4:AI4)=12,10,IF(COUNTBLANK(N4:AI4)=13,9,IF(COUNTBLANK(N4:AI4)=14,8,IF(COUNTBLANK(N4:AI4)=15,7,IF(COUNTBLANK(N4:AI4)=16,6,IF(COUNTBLANK(N4:AI4)=17,5,IF(COUNTBLANK(N4:AI4)=18,4,IF(COUNTBLANK(N4:AI4)=19,3,IF(COUNTBLANK(N4:AI4)=20,2,IF(COUNTBLANK(N4:AI4)=21,1,IF(COUNTBLANK(N4:AI4)=22,0,"Error")))))))))))))))))))))))</f>
        <v>8</v>
      </c>
      <c r="AL4" s="39">
        <f>IF(AK4=0,"",IF(COUNTBLANK(AG4:AI4)=0,AVERAGE(AG4:AI4),IF(COUNTBLANK(AF4:AI4)&lt;1.5,AVERAGE(AF4:AI4),IF(COUNTBLANK(AE4:AI4)&lt;2.5,AVERAGE(AE4:AI4),IF(COUNTBLANK(AD4:AI4)&lt;3.5,AVERAGE(AD4:AI4),IF(COUNTBLANK(AC4:AI4)&lt;4.5,AVERAGE(AC4:AI4),IF(COUNTBLANK(AB4:AI4)&lt;5.5,AVERAGE(AB4:AI4),IF(COUNTBLANK(AA4:AI4)&lt;6.5,AVERAGE(AA4:AI4),IF(COUNTBLANK(Z4:AI4)&lt;7.5,AVERAGE(Z4:AI4),IF(COUNTBLANK(Y4:AI4)&lt;8.5,AVERAGE(Y4:AI4),IF(COUNTBLANK(X4:AI4)&lt;9.5,AVERAGE(X4:AI4),IF(COUNTBLANK(W4:AI4)&lt;10.5,AVERAGE(W4:AI4),IF(COUNTBLANK(V4:AI4)&lt;11.5,AVERAGE(V4:AI4),IF(COUNTBLANK(U4:AI4)&lt;12.5,AVERAGE(U4:AI4),IF(COUNTBLANK(T4:AI4)&lt;13.5,AVERAGE(T4:AI4),IF(COUNTBLANK(S4:AI4)&lt;14.5,AVERAGE(S4:AI4),IF(COUNTBLANK(R4:AI4)&lt;15.5,AVERAGE(R4:AI4),IF(COUNTBLANK(Q4:AI4)&lt;16.5,AVERAGE(Q4:AI4),IF(COUNTBLANK(P4:AI4)&lt;17.5,AVERAGE(P4:AI4),IF(COUNTBLANK(O4:AI4)&lt;18.5,AVERAGE(O4:AI4),AVERAGE(N4:AI4)))))))))))))))))))))</f>
        <v>93.333333333333329</v>
      </c>
      <c r="AM4" s="22">
        <f>IF(AK4=0,"",IF(COUNTBLANK(AH4:AI4)=0,AVERAGE(AH4:AI4),IF(COUNTBLANK(AG4:AI4)&lt;1.5,AVERAGE(AG4:AI4),IF(COUNTBLANK(AF4:AI4)&lt;2.5,AVERAGE(AF4:AI4),IF(COUNTBLANK(AE4:AI4)&lt;3.5,AVERAGE(AE4:AI4),IF(COUNTBLANK(AD4:AI4)&lt;4.5,AVERAGE(AD4:AI4),IF(COUNTBLANK(AC4:AI4)&lt;5.5,AVERAGE(AC4:AI4),IF(COUNTBLANK(AB4:AI4)&lt;6.5,AVERAGE(AB4:AI4),IF(COUNTBLANK(AA4:AI4)&lt;7.5,AVERAGE(AA4:AI4),IF(COUNTBLANK(Z4:AI4)&lt;8.5,AVERAGE(Z4:AI4),IF(COUNTBLANK(Y4:AI4)&lt;9.5,AVERAGE(Y4:AI4),IF(COUNTBLANK(X4:AI4)&lt;10.5,AVERAGE(X4:AI4),IF(COUNTBLANK(W4:AI4)&lt;11.5,AVERAGE(W4:AI4),IF(COUNTBLANK(V4:AI4)&lt;12.5,AVERAGE(V4:AI4),IF(COUNTBLANK(U4:AI4)&lt;13.5,AVERAGE(U4:AI4),IF(COUNTBLANK(T4:AI4)&lt;14.5,AVERAGE(T4:AI4),IF(COUNTBLANK(S4:AI4)&lt;15.5,AVERAGE(S4:AI4),IF(COUNTBLANK(R4:AI4)&lt;16.5,AVERAGE(R4:AI4),IF(COUNTBLANK(Q4:AI4)&lt;17.5,AVERAGE(Q4:AI4),IF(COUNTBLANK(P4:AI4)&lt;18.5,AVERAGE(P4:AI4),IF(COUNTBLANK(O4:AI4)&lt;19.5,AVERAGE(O4:AI4),AVERAGE(N4:AI4))))))))))))))))))))))</f>
        <v>104</v>
      </c>
      <c r="AN4" s="23">
        <f>IF(AK4&lt;1.5,M4,(0.75*M4)+(0.25*((AM4*2/3+AJ4*1/3)*$AW$1)))</f>
        <v>386993.2373199545</v>
      </c>
      <c r="AO4" s="24">
        <f>AN4-M4</f>
        <v>3393.2373199544963</v>
      </c>
      <c r="AP4" s="22">
        <f>IF(AK4&lt;1.5,"N/A",3*((M4/$AW$1)-(AM4*2/3)))</f>
        <v>78.729622967771391</v>
      </c>
      <c r="AQ4" s="20">
        <f>IF(AK4=0,"",AL4*$AV$1)</f>
        <v>369260.60539303761</v>
      </c>
      <c r="AR4" s="20">
        <f>IF(AK4=0,"",AJ4*$AV$1)</f>
        <v>351621.81754613807</v>
      </c>
      <c r="AS4" s="23" t="str">
        <f>IF(F4="P","P","")</f>
        <v/>
      </c>
      <c r="AU4" s="43" t="s">
        <v>25</v>
      </c>
      <c r="AV4" s="44">
        <v>96.8</v>
      </c>
      <c r="AW4" s="58">
        <v>425400</v>
      </c>
      <c r="AX4" s="60">
        <f>AW4/AV4</f>
        <v>4394.6280991735539</v>
      </c>
      <c r="AY4" s="84"/>
    </row>
    <row r="5" spans="1:51" s="2" customFormat="1">
      <c r="A5" s="19" t="s">
        <v>368</v>
      </c>
      <c r="B5" s="23" t="str">
        <f>IF(COUNTBLANK(N5:AI5)&lt;20.5,"Yes","No")</f>
        <v>Yes</v>
      </c>
      <c r="C5" s="34" t="str">
        <f>IF(J5&lt;160000,"Yes","")</f>
        <v/>
      </c>
      <c r="D5" s="34" t="str">
        <f>IF(J5&gt;375000,IF((K5/J5)&lt;-0.4,"FP40%",IF((K5/J5)&lt;-0.35,"FP35%",IF((K5/J5)&lt;-0.3,"FP30%",IF((K5/J5)&lt;-0.25,"FP25%",IF((K5/J5)&lt;-0.2,"FP20%",IF((K5/J5)&lt;-0.15,"FP15%",IF((K5/J5)&lt;-0.1,"FP10%",IF((K5/J5)&lt;-0.05,"FP5%","")))))))),"")</f>
        <v/>
      </c>
      <c r="E5" s="34" t="str">
        <f t="shared" si="0"/>
        <v/>
      </c>
      <c r="F5" s="89" t="str">
        <f>IF(AP5="N/A","",IF(AP5&gt;AJ5,IF(AP5&gt;AM5,"P",""),""))</f>
        <v>P</v>
      </c>
      <c r="G5" s="34" t="str">
        <f>IF(D5="",IF(E5="",F5,E5),D5)</f>
        <v>P</v>
      </c>
      <c r="H5" s="19" t="s">
        <v>381</v>
      </c>
      <c r="I5" s="21" t="s">
        <v>37</v>
      </c>
      <c r="J5" s="20">
        <v>328300</v>
      </c>
      <c r="K5" s="20">
        <f>M5-J5</f>
        <v>32400</v>
      </c>
      <c r="L5" s="75">
        <v>6600</v>
      </c>
      <c r="M5" s="20">
        <v>360700</v>
      </c>
      <c r="N5" s="21">
        <v>56</v>
      </c>
      <c r="O5" s="21">
        <v>93</v>
      </c>
      <c r="P5" s="21">
        <v>79</v>
      </c>
      <c r="Q5" s="21">
        <v>74</v>
      </c>
      <c r="R5" s="21">
        <v>95</v>
      </c>
      <c r="S5" s="21">
        <v>110</v>
      </c>
      <c r="T5" s="21">
        <v>98</v>
      </c>
      <c r="U5" s="21">
        <v>81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39">
        <f>IF(AK5=0,"",AVERAGE(N5:AI5))</f>
        <v>85.75</v>
      </c>
      <c r="AK5" s="39">
        <f>IF(COUNTBLANK(N5:AI5)=0,22,IF(COUNTBLANK(N5:AI5)=1,21,IF(COUNTBLANK(N5:AI5)=2,20,IF(COUNTBLANK(N5:AI5)=3,19,IF(COUNTBLANK(N5:AI5)=4,18,IF(COUNTBLANK(N5:AI5)=5,17,IF(COUNTBLANK(N5:AI5)=6,16,IF(COUNTBLANK(N5:AI5)=7,15,IF(COUNTBLANK(N5:AI5)=8,14,IF(COUNTBLANK(N5:AI5)=9,13,IF(COUNTBLANK(N5:AI5)=10,12,IF(COUNTBLANK(N5:AI5)=11,11,IF(COUNTBLANK(N5:AI5)=12,10,IF(COUNTBLANK(N5:AI5)=13,9,IF(COUNTBLANK(N5:AI5)=14,8,IF(COUNTBLANK(N5:AI5)=15,7,IF(COUNTBLANK(N5:AI5)=16,6,IF(COUNTBLANK(N5:AI5)=17,5,IF(COUNTBLANK(N5:AI5)=18,4,IF(COUNTBLANK(N5:AI5)=19,3,IF(COUNTBLANK(N5:AI5)=20,2,IF(COUNTBLANK(N5:AI5)=21,1,IF(COUNTBLANK(N5:AI5)=22,0,"Error")))))))))))))))))))))))</f>
        <v>8</v>
      </c>
      <c r="AL5" s="39">
        <f>IF(AK5=0,"",IF(COUNTBLANK(AG5:AI5)=0,AVERAGE(AG5:AI5),IF(COUNTBLANK(AF5:AI5)&lt;1.5,AVERAGE(AF5:AI5),IF(COUNTBLANK(AE5:AI5)&lt;2.5,AVERAGE(AE5:AI5),IF(COUNTBLANK(AD5:AI5)&lt;3.5,AVERAGE(AD5:AI5),IF(COUNTBLANK(AC5:AI5)&lt;4.5,AVERAGE(AC5:AI5),IF(COUNTBLANK(AB5:AI5)&lt;5.5,AVERAGE(AB5:AI5),IF(COUNTBLANK(AA5:AI5)&lt;6.5,AVERAGE(AA5:AI5),IF(COUNTBLANK(Z5:AI5)&lt;7.5,AVERAGE(Z5:AI5),IF(COUNTBLANK(Y5:AI5)&lt;8.5,AVERAGE(Y5:AI5),IF(COUNTBLANK(X5:AI5)&lt;9.5,AVERAGE(X5:AI5),IF(COUNTBLANK(W5:AI5)&lt;10.5,AVERAGE(W5:AI5),IF(COUNTBLANK(V5:AI5)&lt;11.5,AVERAGE(V5:AI5),IF(COUNTBLANK(U5:AI5)&lt;12.5,AVERAGE(U5:AI5),IF(COUNTBLANK(T5:AI5)&lt;13.5,AVERAGE(T5:AI5),IF(COUNTBLANK(S5:AI5)&lt;14.5,AVERAGE(S5:AI5),IF(COUNTBLANK(R5:AI5)&lt;15.5,AVERAGE(R5:AI5),IF(COUNTBLANK(Q5:AI5)&lt;16.5,AVERAGE(Q5:AI5),IF(COUNTBLANK(P5:AI5)&lt;17.5,AVERAGE(P5:AI5),IF(COUNTBLANK(O5:AI5)&lt;18.5,AVERAGE(O5:AI5),AVERAGE(N5:AI5)))))))))))))))))))))</f>
        <v>96.333333333333329</v>
      </c>
      <c r="AM5" s="22">
        <f>IF(AK5=0,"",IF(COUNTBLANK(AH5:AI5)=0,AVERAGE(AH5:AI5),IF(COUNTBLANK(AG5:AI5)&lt;1.5,AVERAGE(AG5:AI5),IF(COUNTBLANK(AF5:AI5)&lt;2.5,AVERAGE(AF5:AI5),IF(COUNTBLANK(AE5:AI5)&lt;3.5,AVERAGE(AE5:AI5),IF(COUNTBLANK(AD5:AI5)&lt;4.5,AVERAGE(AD5:AI5),IF(COUNTBLANK(AC5:AI5)&lt;5.5,AVERAGE(AC5:AI5),IF(COUNTBLANK(AB5:AI5)&lt;6.5,AVERAGE(AB5:AI5),IF(COUNTBLANK(AA5:AI5)&lt;7.5,AVERAGE(AA5:AI5),IF(COUNTBLANK(Z5:AI5)&lt;8.5,AVERAGE(Z5:AI5),IF(COUNTBLANK(Y5:AI5)&lt;9.5,AVERAGE(Y5:AI5),IF(COUNTBLANK(X5:AI5)&lt;10.5,AVERAGE(X5:AI5),IF(COUNTBLANK(W5:AI5)&lt;11.5,AVERAGE(W5:AI5),IF(COUNTBLANK(V5:AI5)&lt;12.5,AVERAGE(V5:AI5),IF(COUNTBLANK(U5:AI5)&lt;13.5,AVERAGE(U5:AI5),IF(COUNTBLANK(T5:AI5)&lt;14.5,AVERAGE(T5:AI5),IF(COUNTBLANK(S5:AI5)&lt;15.5,AVERAGE(S5:AI5),IF(COUNTBLANK(R5:AI5)&lt;16.5,AVERAGE(R5:AI5),IF(COUNTBLANK(Q5:AI5)&lt;17.5,AVERAGE(Q5:AI5),IF(COUNTBLANK(P5:AI5)&lt;18.5,AVERAGE(P5:AI5),IF(COUNTBLANK(O5:AI5)&lt;19.5,AVERAGE(O5:AI5),AVERAGE(N5:AI5))))))))))))))))))))))</f>
        <v>89.5</v>
      </c>
      <c r="AN5" s="23">
        <f>IF(AK5&lt;1.5,M5,(0.75*M5)+(0.25*((AM5*2/3+AJ5*1/3)*$AW$1)))</f>
        <v>359073.66384996363</v>
      </c>
      <c r="AO5" s="24">
        <f>AN5-M5</f>
        <v>-1626.3361500363681</v>
      </c>
      <c r="AP5" s="22">
        <f>IF(AK5&lt;1.5,"N/A",3*((M5/$AW$1)-(AM5*2/3)))</f>
        <v>90.612552149309579</v>
      </c>
      <c r="AQ5" s="20">
        <f>IF(AK5=0,"",AL5*$AV$1)</f>
        <v>381129.69628067093</v>
      </c>
      <c r="AR5" s="20">
        <f>IF(AK5=0,"",AJ5*$AV$1)</f>
        <v>339258.18120485329</v>
      </c>
      <c r="AS5" s="23" t="str">
        <f>IF(F5="P","P","")</f>
        <v>P</v>
      </c>
      <c r="AU5" s="43" t="s">
        <v>26</v>
      </c>
      <c r="AV5" s="44">
        <v>92.1</v>
      </c>
      <c r="AW5" s="58">
        <v>404900</v>
      </c>
      <c r="AX5" s="60">
        <f>AW5/AV5</f>
        <v>4396.3083604777421</v>
      </c>
      <c r="AY5" s="84"/>
    </row>
    <row r="6" spans="1:51" s="2" customFormat="1">
      <c r="A6" s="19" t="s">
        <v>368</v>
      </c>
      <c r="B6" s="23" t="str">
        <f>IF(COUNTBLANK(N6:AI6)&lt;20.5,"Yes","No")</f>
        <v>Yes</v>
      </c>
      <c r="C6" s="34" t="str">
        <f>IF(J6&lt;160000,"Yes","")</f>
        <v/>
      </c>
      <c r="D6" s="34" t="str">
        <f>IF(J6&gt;375000,IF((K6/J6)&lt;-0.4,"FP40%",IF((K6/J6)&lt;-0.35,"FP35%",IF((K6/J6)&lt;-0.3,"FP30%",IF((K6/J6)&lt;-0.25,"FP25%",IF((K6/J6)&lt;-0.2,"FP20%",IF((K6/J6)&lt;-0.15,"FP15%",IF((K6/J6)&lt;-0.1,"FP10%",IF((K6/J6)&lt;-0.05,"FP5%","")))))))),"")</f>
        <v/>
      </c>
      <c r="E6" s="34" t="str">
        <f t="shared" si="0"/>
        <v/>
      </c>
      <c r="F6" s="89" t="str">
        <f>IF(AP6="N/A","",IF(AP6&gt;AJ6,IF(AP6&gt;AM6,"P",""),""))</f>
        <v/>
      </c>
      <c r="G6" s="34" t="str">
        <f>IF(D6="",IF(E6="",F6,E6),D6)</f>
        <v/>
      </c>
      <c r="H6" s="19" t="s">
        <v>513</v>
      </c>
      <c r="I6" s="21" t="s">
        <v>48</v>
      </c>
      <c r="J6" s="20">
        <v>358100</v>
      </c>
      <c r="K6" s="20">
        <f>M6-J6</f>
        <v>-1200</v>
      </c>
      <c r="L6" s="75">
        <v>0</v>
      </c>
      <c r="M6" s="20">
        <v>356900</v>
      </c>
      <c r="N6" s="21"/>
      <c r="O6" s="21"/>
      <c r="P6" s="21"/>
      <c r="Q6" s="21">
        <v>61</v>
      </c>
      <c r="R6" s="21">
        <v>81</v>
      </c>
      <c r="S6" s="21">
        <v>102</v>
      </c>
      <c r="T6" s="21">
        <v>93</v>
      </c>
      <c r="U6" s="21" t="s">
        <v>590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9">
        <f>IF(AK6=0,"",AVERAGE(N6:AI6))</f>
        <v>84.25</v>
      </c>
      <c r="AK6" s="39">
        <f>IF(COUNTBLANK(N6:AI6)=0,22,IF(COUNTBLANK(N6:AI6)=1,21,IF(COUNTBLANK(N6:AI6)=2,20,IF(COUNTBLANK(N6:AI6)=3,19,IF(COUNTBLANK(N6:AI6)=4,18,IF(COUNTBLANK(N6:AI6)=5,17,IF(COUNTBLANK(N6:AI6)=6,16,IF(COUNTBLANK(N6:AI6)=7,15,IF(COUNTBLANK(N6:AI6)=8,14,IF(COUNTBLANK(N6:AI6)=9,13,IF(COUNTBLANK(N6:AI6)=10,12,IF(COUNTBLANK(N6:AI6)=11,11,IF(COUNTBLANK(N6:AI6)=12,10,IF(COUNTBLANK(N6:AI6)=13,9,IF(COUNTBLANK(N6:AI6)=14,8,IF(COUNTBLANK(N6:AI6)=15,7,IF(COUNTBLANK(N6:AI6)=16,6,IF(COUNTBLANK(N6:AI6)=17,5,IF(COUNTBLANK(N6:AI6)=18,4,IF(COUNTBLANK(N6:AI6)=19,3,IF(COUNTBLANK(N6:AI6)=20,2,IF(COUNTBLANK(N6:AI6)=21,1,IF(COUNTBLANK(N6:AI6)=22,0,"Error")))))))))))))))))))))))</f>
        <v>4</v>
      </c>
      <c r="AL6" s="39">
        <f>IF(AK6=0,"",IF(COUNTBLANK(AG6:AI6)=0,AVERAGE(AG6:AI6),IF(COUNTBLANK(AF6:AI6)&lt;1.5,AVERAGE(AF6:AI6),IF(COUNTBLANK(AE6:AI6)&lt;2.5,AVERAGE(AE6:AI6),IF(COUNTBLANK(AD6:AI6)&lt;3.5,AVERAGE(AD6:AI6),IF(COUNTBLANK(AC6:AI6)&lt;4.5,AVERAGE(AC6:AI6),IF(COUNTBLANK(AB6:AI6)&lt;5.5,AVERAGE(AB6:AI6),IF(COUNTBLANK(AA6:AI6)&lt;6.5,AVERAGE(AA6:AI6),IF(COUNTBLANK(Z6:AI6)&lt;7.5,AVERAGE(Z6:AI6),IF(COUNTBLANK(Y6:AI6)&lt;8.5,AVERAGE(Y6:AI6),IF(COUNTBLANK(X6:AI6)&lt;9.5,AVERAGE(X6:AI6),IF(COUNTBLANK(W6:AI6)&lt;10.5,AVERAGE(W6:AI6),IF(COUNTBLANK(V6:AI6)&lt;11.5,AVERAGE(V6:AI6),IF(COUNTBLANK(U6:AI6)&lt;12.5,AVERAGE(U6:AI6),IF(COUNTBLANK(T6:AI6)&lt;13.5,AVERAGE(T6:AI6),IF(COUNTBLANK(S6:AI6)&lt;14.5,AVERAGE(S6:AI6),IF(COUNTBLANK(R6:AI6)&lt;15.5,AVERAGE(R6:AI6),IF(COUNTBLANK(Q6:AI6)&lt;16.5,AVERAGE(Q6:AI6),IF(COUNTBLANK(P6:AI6)&lt;17.5,AVERAGE(P6:AI6),IF(COUNTBLANK(O6:AI6)&lt;18.5,AVERAGE(O6:AI6),AVERAGE(N6:AI6)))))))))))))))))))))</f>
        <v>92</v>
      </c>
      <c r="AM6" s="22">
        <f>IF(AK6=0,"",IF(COUNTBLANK(AH6:AI6)=0,AVERAGE(AH6:AI6),IF(COUNTBLANK(AG6:AI6)&lt;1.5,AVERAGE(AG6:AI6),IF(COUNTBLANK(AF6:AI6)&lt;2.5,AVERAGE(AF6:AI6),IF(COUNTBLANK(AE6:AI6)&lt;3.5,AVERAGE(AE6:AI6),IF(COUNTBLANK(AD6:AI6)&lt;4.5,AVERAGE(AD6:AI6),IF(COUNTBLANK(AC6:AI6)&lt;5.5,AVERAGE(AC6:AI6),IF(COUNTBLANK(AB6:AI6)&lt;6.5,AVERAGE(AB6:AI6),IF(COUNTBLANK(AA6:AI6)&lt;7.5,AVERAGE(AA6:AI6),IF(COUNTBLANK(Z6:AI6)&lt;8.5,AVERAGE(Z6:AI6),IF(COUNTBLANK(Y6:AI6)&lt;9.5,AVERAGE(Y6:AI6),IF(COUNTBLANK(X6:AI6)&lt;10.5,AVERAGE(X6:AI6),IF(COUNTBLANK(W6:AI6)&lt;11.5,AVERAGE(W6:AI6),IF(COUNTBLANK(V6:AI6)&lt;12.5,AVERAGE(V6:AI6),IF(COUNTBLANK(U6:AI6)&lt;13.5,AVERAGE(U6:AI6),IF(COUNTBLANK(T6:AI6)&lt;14.5,AVERAGE(T6:AI6),IF(COUNTBLANK(S6:AI6)&lt;15.5,AVERAGE(S6:AI6),IF(COUNTBLANK(R6:AI6)&lt;16.5,AVERAGE(R6:AI6),IF(COUNTBLANK(Q6:AI6)&lt;17.5,AVERAGE(Q6:AI6),IF(COUNTBLANK(P6:AI6)&lt;18.5,AVERAGE(P6:AI6),IF(COUNTBLANK(O6:AI6)&lt;19.5,AVERAGE(O6:AI6),AVERAGE(N6:AI6))))))))))))))))))))))</f>
        <v>97.5</v>
      </c>
      <c r="AN6" s="23">
        <f>IF(AK6&lt;1.5,M6,(0.75*M6)+(0.25*((AM6*2/3+AJ6*1/3)*$AW$1)))</f>
        <v>361073.35459906457</v>
      </c>
      <c r="AO6" s="24">
        <f>AN6-M6</f>
        <v>4173.3545990645653</v>
      </c>
      <c r="AP6" s="22">
        <f>IF(AK6&lt;1.5,"N/A",3*((M6/$AW$1)-(AM6*2/3)))</f>
        <v>71.772164851922852</v>
      </c>
      <c r="AQ6" s="20"/>
      <c r="AR6" s="20">
        <f>IF(AK6=0,"",AJ6*$AV$1)</f>
        <v>333323.63576103665</v>
      </c>
      <c r="AS6" s="23" t="str">
        <f>IF(F6="P","P","")</f>
        <v/>
      </c>
      <c r="AU6" s="43" t="s">
        <v>27</v>
      </c>
      <c r="AV6" s="44">
        <v>109.2</v>
      </c>
      <c r="AW6" s="58">
        <v>480200</v>
      </c>
      <c r="AX6" s="60">
        <f>AW6/AV6</f>
        <v>4397.4358974358975</v>
      </c>
      <c r="AY6" s="84"/>
    </row>
    <row r="7" spans="1:51" s="2" customFormat="1" ht="15.75" thickBot="1">
      <c r="A7" s="19" t="s">
        <v>368</v>
      </c>
      <c r="B7" s="23" t="str">
        <f>IF(COUNTBLANK(N7:AI7)&lt;20.5,"Yes","No")</f>
        <v>Yes</v>
      </c>
      <c r="C7" s="34" t="str">
        <f>IF(J7&lt;160000,"Yes","")</f>
        <v/>
      </c>
      <c r="D7" s="34" t="str">
        <f>IF(J7&gt;375000,IF((K7/J7)&lt;-0.4,"FP40%",IF((K7/J7)&lt;-0.35,"FP35%",IF((K7/J7)&lt;-0.3,"FP30%",IF((K7/J7)&lt;-0.25,"FP25%",IF((K7/J7)&lt;-0.2,"FP20%",IF((K7/J7)&lt;-0.15,"FP15%",IF((K7/J7)&lt;-0.1,"FP10%",IF((K7/J7)&lt;-0.05,"FP5%","")))))))),"")</f>
        <v>FP10%</v>
      </c>
      <c r="E7" s="34" t="str">
        <f t="shared" si="0"/>
        <v/>
      </c>
      <c r="F7" s="89" t="str">
        <f>IF(AP7="N/A","",IF(AP7&gt;AJ7,IF(AP7&gt;AM7,"P",""),""))</f>
        <v/>
      </c>
      <c r="G7" s="34" t="str">
        <f>IF(D7="",IF(E7="",F7,E7),D7)</f>
        <v>FP10%</v>
      </c>
      <c r="H7" s="19" t="s">
        <v>376</v>
      </c>
      <c r="I7" s="21" t="s">
        <v>48</v>
      </c>
      <c r="J7" s="20">
        <v>393600</v>
      </c>
      <c r="K7" s="20">
        <f>M7-J7</f>
        <v>-50700</v>
      </c>
      <c r="L7" s="75">
        <v>7100</v>
      </c>
      <c r="M7" s="20">
        <v>342900</v>
      </c>
      <c r="N7" s="21">
        <v>70</v>
      </c>
      <c r="O7" s="21">
        <v>63</v>
      </c>
      <c r="P7" s="21">
        <v>116</v>
      </c>
      <c r="Q7" s="21">
        <v>66</v>
      </c>
      <c r="R7" s="21">
        <v>82</v>
      </c>
      <c r="S7" s="21">
        <v>61</v>
      </c>
      <c r="T7" s="21">
        <v>108</v>
      </c>
      <c r="U7" s="21">
        <v>108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39">
        <f>IF(AK7=0,"",AVERAGE(N7:AI7))</f>
        <v>84.25</v>
      </c>
      <c r="AK7" s="39">
        <f>IF(COUNTBLANK(N7:AI7)=0,22,IF(COUNTBLANK(N7:AI7)=1,21,IF(COUNTBLANK(N7:AI7)=2,20,IF(COUNTBLANK(N7:AI7)=3,19,IF(COUNTBLANK(N7:AI7)=4,18,IF(COUNTBLANK(N7:AI7)=5,17,IF(COUNTBLANK(N7:AI7)=6,16,IF(COUNTBLANK(N7:AI7)=7,15,IF(COUNTBLANK(N7:AI7)=8,14,IF(COUNTBLANK(N7:AI7)=9,13,IF(COUNTBLANK(N7:AI7)=10,12,IF(COUNTBLANK(N7:AI7)=11,11,IF(COUNTBLANK(N7:AI7)=12,10,IF(COUNTBLANK(N7:AI7)=13,9,IF(COUNTBLANK(N7:AI7)=14,8,IF(COUNTBLANK(N7:AI7)=15,7,IF(COUNTBLANK(N7:AI7)=16,6,IF(COUNTBLANK(N7:AI7)=17,5,IF(COUNTBLANK(N7:AI7)=18,4,IF(COUNTBLANK(N7:AI7)=19,3,IF(COUNTBLANK(N7:AI7)=20,2,IF(COUNTBLANK(N7:AI7)=21,1,IF(COUNTBLANK(N7:AI7)=22,0,"Error")))))))))))))))))))))))</f>
        <v>8</v>
      </c>
      <c r="AL7" s="39">
        <f>IF(AK7=0,"",IF(COUNTBLANK(AG7:AI7)=0,AVERAGE(AG7:AI7),IF(COUNTBLANK(AF7:AI7)&lt;1.5,AVERAGE(AF7:AI7),IF(COUNTBLANK(AE7:AI7)&lt;2.5,AVERAGE(AE7:AI7),IF(COUNTBLANK(AD7:AI7)&lt;3.5,AVERAGE(AD7:AI7),IF(COUNTBLANK(AC7:AI7)&lt;4.5,AVERAGE(AC7:AI7),IF(COUNTBLANK(AB7:AI7)&lt;5.5,AVERAGE(AB7:AI7),IF(COUNTBLANK(AA7:AI7)&lt;6.5,AVERAGE(AA7:AI7),IF(COUNTBLANK(Z7:AI7)&lt;7.5,AVERAGE(Z7:AI7),IF(COUNTBLANK(Y7:AI7)&lt;8.5,AVERAGE(Y7:AI7),IF(COUNTBLANK(X7:AI7)&lt;9.5,AVERAGE(X7:AI7),IF(COUNTBLANK(W7:AI7)&lt;10.5,AVERAGE(W7:AI7),IF(COUNTBLANK(V7:AI7)&lt;11.5,AVERAGE(V7:AI7),IF(COUNTBLANK(U7:AI7)&lt;12.5,AVERAGE(U7:AI7),IF(COUNTBLANK(T7:AI7)&lt;13.5,AVERAGE(T7:AI7),IF(COUNTBLANK(S7:AI7)&lt;14.5,AVERAGE(S7:AI7),IF(COUNTBLANK(R7:AI7)&lt;15.5,AVERAGE(R7:AI7),IF(COUNTBLANK(Q7:AI7)&lt;16.5,AVERAGE(Q7:AI7),IF(COUNTBLANK(P7:AI7)&lt;17.5,AVERAGE(P7:AI7),IF(COUNTBLANK(O7:AI7)&lt;18.5,AVERAGE(O7:AI7),AVERAGE(N7:AI7)))))))))))))))))))))</f>
        <v>92.333333333333329</v>
      </c>
      <c r="AM7" s="22">
        <f>IF(AK7=0,"",IF(COUNTBLANK(AH7:AI7)=0,AVERAGE(AH7:AI7),IF(COUNTBLANK(AG7:AI7)&lt;1.5,AVERAGE(AG7:AI7),IF(COUNTBLANK(AF7:AI7)&lt;2.5,AVERAGE(AF7:AI7),IF(COUNTBLANK(AE7:AI7)&lt;3.5,AVERAGE(AE7:AI7),IF(COUNTBLANK(AD7:AI7)&lt;4.5,AVERAGE(AD7:AI7),IF(COUNTBLANK(AC7:AI7)&lt;5.5,AVERAGE(AC7:AI7),IF(COUNTBLANK(AB7:AI7)&lt;6.5,AVERAGE(AB7:AI7),IF(COUNTBLANK(AA7:AI7)&lt;7.5,AVERAGE(AA7:AI7),IF(COUNTBLANK(Z7:AI7)&lt;8.5,AVERAGE(Z7:AI7),IF(COUNTBLANK(Y7:AI7)&lt;9.5,AVERAGE(Y7:AI7),IF(COUNTBLANK(X7:AI7)&lt;10.5,AVERAGE(X7:AI7),IF(COUNTBLANK(W7:AI7)&lt;11.5,AVERAGE(W7:AI7),IF(COUNTBLANK(V7:AI7)&lt;12.5,AVERAGE(V7:AI7),IF(COUNTBLANK(U7:AI7)&lt;13.5,AVERAGE(U7:AI7),IF(COUNTBLANK(T7:AI7)&lt;14.5,AVERAGE(T7:AI7),IF(COUNTBLANK(S7:AI7)&lt;15.5,AVERAGE(S7:AI7),IF(COUNTBLANK(R7:AI7)&lt;16.5,AVERAGE(R7:AI7),IF(COUNTBLANK(Q7:AI7)&lt;17.5,AVERAGE(Q7:AI7),IF(COUNTBLANK(P7:AI7)&lt;18.5,AVERAGE(P7:AI7),IF(COUNTBLANK(O7:AI7)&lt;19.5,AVERAGE(O7:AI7),AVERAGE(N7:AI7))))))))))))))))))))))</f>
        <v>108</v>
      </c>
      <c r="AN7" s="23">
        <f>IF(AK7&lt;1.5,M7,(0.75*M7)+(0.25*((AM7*2/3+AJ7*1/3)*$AW$1)))</f>
        <v>357597.0446494866</v>
      </c>
      <c r="AO7" s="24">
        <f>AN7-M7</f>
        <v>14697.044649486605</v>
      </c>
      <c r="AP7" s="22">
        <f>IF(AK7&lt;1.5,"N/A",3*((M7/$AW$1)-(AM7*2/3)))</f>
        <v>40.307580072077187</v>
      </c>
      <c r="AQ7" s="20">
        <f>IF(AK7=0,"",AL7*$AV$1)</f>
        <v>365304.24176382646</v>
      </c>
      <c r="AR7" s="20">
        <f>IF(AK7=0,"",AJ7*$AV$1)</f>
        <v>333323.63576103665</v>
      </c>
      <c r="AS7" s="23" t="str">
        <f>IF(F7="P","P","")</f>
        <v/>
      </c>
      <c r="AU7" s="50" t="s">
        <v>28</v>
      </c>
      <c r="AV7" s="51">
        <v>119.1</v>
      </c>
      <c r="AW7" s="59">
        <v>523500</v>
      </c>
      <c r="AX7" s="61">
        <f>AW7/AV7</f>
        <v>4395.4659949622164</v>
      </c>
      <c r="AY7" s="84"/>
    </row>
    <row r="8" spans="1:51" s="2" customFormat="1" ht="15.75" thickBot="1">
      <c r="A8" s="19" t="s">
        <v>368</v>
      </c>
      <c r="B8" s="23" t="str">
        <f>IF(COUNTBLANK(N8:AI8)&lt;20.5,"Yes","No")</f>
        <v>Yes</v>
      </c>
      <c r="C8" s="34" t="str">
        <f>IF(J8&lt;160000,"Yes","")</f>
        <v/>
      </c>
      <c r="D8" s="34" t="str">
        <f>IF(J8&gt;375000,IF((K8/J8)&lt;-0.4,"FP40%",IF((K8/J8)&lt;-0.35,"FP35%",IF((K8/J8)&lt;-0.3,"FP30%",IF((K8/J8)&lt;-0.25,"FP25%",IF((K8/J8)&lt;-0.2,"FP20%",IF((K8/J8)&lt;-0.15,"FP15%",IF((K8/J8)&lt;-0.1,"FP10%",IF((K8/J8)&lt;-0.05,"FP5%","")))))))),"")</f>
        <v/>
      </c>
      <c r="E8" s="34" t="str">
        <f t="shared" si="0"/>
        <v/>
      </c>
      <c r="F8" s="89" t="str">
        <f>IF(AP8="N/A","",IF(AP8&gt;AJ8,IF(AP8&gt;AM8,"P",""),""))</f>
        <v>P</v>
      </c>
      <c r="G8" s="34" t="str">
        <f>IF(D8="",IF(E8="",F8,E8),D8)</f>
        <v>P</v>
      </c>
      <c r="H8" s="19" t="s">
        <v>478</v>
      </c>
      <c r="I8" s="21" t="s">
        <v>62</v>
      </c>
      <c r="J8" s="20">
        <v>372000</v>
      </c>
      <c r="K8" s="20">
        <f>M8-J8</f>
        <v>-12800</v>
      </c>
      <c r="L8" s="75">
        <v>0</v>
      </c>
      <c r="M8" s="20">
        <v>359200</v>
      </c>
      <c r="N8" s="21"/>
      <c r="O8" s="21"/>
      <c r="P8" s="21">
        <v>68</v>
      </c>
      <c r="Q8" s="21">
        <v>105</v>
      </c>
      <c r="R8" s="21">
        <v>66</v>
      </c>
      <c r="S8" s="21" t="s">
        <v>590</v>
      </c>
      <c r="T8" s="21" t="s">
        <v>590</v>
      </c>
      <c r="U8" s="21" t="s">
        <v>590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9">
        <f>IF(AK8=0,"",AVERAGE(N8:AI8))</f>
        <v>79.666666666666671</v>
      </c>
      <c r="AK8" s="39">
        <f>IF(COUNTBLANK(N8:AI8)=0,22,IF(COUNTBLANK(N8:AI8)=1,21,IF(COUNTBLANK(N8:AI8)=2,20,IF(COUNTBLANK(N8:AI8)=3,19,IF(COUNTBLANK(N8:AI8)=4,18,IF(COUNTBLANK(N8:AI8)=5,17,IF(COUNTBLANK(N8:AI8)=6,16,IF(COUNTBLANK(N8:AI8)=7,15,IF(COUNTBLANK(N8:AI8)=8,14,IF(COUNTBLANK(N8:AI8)=9,13,IF(COUNTBLANK(N8:AI8)=10,12,IF(COUNTBLANK(N8:AI8)=11,11,IF(COUNTBLANK(N8:AI8)=12,10,IF(COUNTBLANK(N8:AI8)=13,9,IF(COUNTBLANK(N8:AI8)=14,8,IF(COUNTBLANK(N8:AI8)=15,7,IF(COUNTBLANK(N8:AI8)=16,6,IF(COUNTBLANK(N8:AI8)=17,5,IF(COUNTBLANK(N8:AI8)=18,4,IF(COUNTBLANK(N8:AI8)=19,3,IF(COUNTBLANK(N8:AI8)=20,2,IF(COUNTBLANK(N8:AI8)=21,1,IF(COUNTBLANK(N8:AI8)=22,0,"Error")))))))))))))))))))))))</f>
        <v>3</v>
      </c>
      <c r="AL8" s="39">
        <f>IF(AK8=0,"",IF(COUNTBLANK(AG8:AI8)=0,AVERAGE(AG8:AI8),IF(COUNTBLANK(AF8:AI8)&lt;1.5,AVERAGE(AF8:AI8),IF(COUNTBLANK(AE8:AI8)&lt;2.5,AVERAGE(AE8:AI8),IF(COUNTBLANK(AD8:AI8)&lt;3.5,AVERAGE(AD8:AI8),IF(COUNTBLANK(AC8:AI8)&lt;4.5,AVERAGE(AC8:AI8),IF(COUNTBLANK(AB8:AI8)&lt;5.5,AVERAGE(AB8:AI8),IF(COUNTBLANK(AA8:AI8)&lt;6.5,AVERAGE(AA8:AI8),IF(COUNTBLANK(Z8:AI8)&lt;7.5,AVERAGE(Z8:AI8),IF(COUNTBLANK(Y8:AI8)&lt;8.5,AVERAGE(Y8:AI8),IF(COUNTBLANK(X8:AI8)&lt;9.5,AVERAGE(X8:AI8),IF(COUNTBLANK(W8:AI8)&lt;10.5,AVERAGE(W8:AI8),IF(COUNTBLANK(V8:AI8)&lt;11.5,AVERAGE(V8:AI8),IF(COUNTBLANK(U8:AI8)&lt;12.5,AVERAGE(U8:AI8),IF(COUNTBLANK(T8:AI8)&lt;13.5,AVERAGE(T8:AI8),IF(COUNTBLANK(S8:AI8)&lt;14.5,AVERAGE(S8:AI8),IF(COUNTBLANK(R8:AI8)&lt;15.5,AVERAGE(R8:AI8),IF(COUNTBLANK(Q8:AI8)&lt;16.5,AVERAGE(Q8:AI8),IF(COUNTBLANK(P8:AI8)&lt;17.5,AVERAGE(P8:AI8),IF(COUNTBLANK(O8:AI8)&lt;18.5,AVERAGE(O8:AI8),AVERAGE(N8:AI8)))))))))))))))))))))</f>
        <v>79.666666666666671</v>
      </c>
      <c r="AM8" s="22">
        <f>IF(AK8=0,"",IF(COUNTBLANK(AH8:AI8)=0,AVERAGE(AH8:AI8),IF(COUNTBLANK(AG8:AI8)&lt;1.5,AVERAGE(AG8:AI8),IF(COUNTBLANK(AF8:AI8)&lt;2.5,AVERAGE(AF8:AI8),IF(COUNTBLANK(AE8:AI8)&lt;3.5,AVERAGE(AE8:AI8),IF(COUNTBLANK(AD8:AI8)&lt;4.5,AVERAGE(AD8:AI8),IF(COUNTBLANK(AC8:AI8)&lt;5.5,AVERAGE(AC8:AI8),IF(COUNTBLANK(AB8:AI8)&lt;6.5,AVERAGE(AB8:AI8),IF(COUNTBLANK(AA8:AI8)&lt;7.5,AVERAGE(AA8:AI8),IF(COUNTBLANK(Z8:AI8)&lt;8.5,AVERAGE(Z8:AI8),IF(COUNTBLANK(Y8:AI8)&lt;9.5,AVERAGE(Y8:AI8),IF(COUNTBLANK(X8:AI8)&lt;10.5,AVERAGE(X8:AI8),IF(COUNTBLANK(W8:AI8)&lt;11.5,AVERAGE(W8:AI8),IF(COUNTBLANK(V8:AI8)&lt;12.5,AVERAGE(V8:AI8),IF(COUNTBLANK(U8:AI8)&lt;13.5,AVERAGE(U8:AI8),IF(COUNTBLANK(T8:AI8)&lt;14.5,AVERAGE(T8:AI8),IF(COUNTBLANK(S8:AI8)&lt;15.5,AVERAGE(S8:AI8),IF(COUNTBLANK(R8:AI8)&lt;16.5,AVERAGE(R8:AI8),IF(COUNTBLANK(Q8:AI8)&lt;17.5,AVERAGE(Q8:AI8),IF(COUNTBLANK(P8:AI8)&lt;18.5,AVERAGE(P8:AI8),IF(COUNTBLANK(O8:AI8)&lt;19.5,AVERAGE(O8:AI8),AVERAGE(N8:AI8))))))))))))))))))))))</f>
        <v>85.5</v>
      </c>
      <c r="AN8" s="23">
        <f>IF(AK8&lt;1.5,M8,(0.75*M8)+(0.25*((AM8*2/3+AJ8*1/3)*$AW$1)))</f>
        <v>353238.33203043457</v>
      </c>
      <c r="AO8" s="24">
        <f>AN8-M8</f>
        <v>-5961.6679695654311</v>
      </c>
      <c r="AP8" s="22">
        <f>IF(AK8&lt;1.5,"N/A",3*((M8/$AW$1)-(AM8*2/3)))</f>
        <v>97.491346637183213</v>
      </c>
      <c r="AQ8" s="20">
        <f>IF(AK8=0,"",AL8*$AV$1)</f>
        <v>315190.30246048572</v>
      </c>
      <c r="AR8" s="20">
        <f>IF(AK8=0,"",AJ8*$AV$1)</f>
        <v>315190.30246048572</v>
      </c>
      <c r="AS8" s="23" t="str">
        <f>IF(F8="P","P","")</f>
        <v>P</v>
      </c>
      <c r="AU8" s="31"/>
      <c r="AV8" s="85"/>
      <c r="AW8" s="85"/>
      <c r="AX8" s="62"/>
      <c r="AY8" s="62"/>
    </row>
    <row r="9" spans="1:51" s="2" customFormat="1" ht="15.75" thickBot="1">
      <c r="A9" s="19" t="s">
        <v>368</v>
      </c>
      <c r="B9" s="23" t="str">
        <f>IF(COUNTBLANK(N9:AI9)&lt;20.5,"Yes","No")</f>
        <v>Yes</v>
      </c>
      <c r="C9" s="34" t="str">
        <f>IF(J9&lt;160000,"Yes","")</f>
        <v>Yes</v>
      </c>
      <c r="D9" s="34" t="str">
        <f>IF(J9&gt;375000,IF((K9/J9)&lt;-0.4,"FP40%",IF((K9/J9)&lt;-0.35,"FP35%",IF((K9/J9)&lt;-0.3,"FP30%",IF((K9/J9)&lt;-0.25,"FP25%",IF((K9/J9)&lt;-0.2,"FP20%",IF((K9/J9)&lt;-0.15,"FP15%",IF((K9/J9)&lt;-0.1,"FP10%",IF((K9/J9)&lt;-0.05,"FP5%","")))))))),"")</f>
        <v/>
      </c>
      <c r="E9" s="34" t="str">
        <f t="shared" si="0"/>
        <v/>
      </c>
      <c r="F9" s="89" t="str">
        <f>IF(AP9="N/A","",IF(AP9&gt;AJ9,IF(AP9&gt;AM9,"P",""),""))</f>
        <v/>
      </c>
      <c r="G9" s="34" t="str">
        <f>IF(D9="",IF(E9="",F9,E9),D9)</f>
        <v/>
      </c>
      <c r="H9" s="19" t="s">
        <v>401</v>
      </c>
      <c r="I9" s="21" t="s">
        <v>37</v>
      </c>
      <c r="J9" s="20">
        <v>94500</v>
      </c>
      <c r="K9" s="20">
        <f>M9-J9</f>
        <v>0</v>
      </c>
      <c r="L9" s="75">
        <v>0</v>
      </c>
      <c r="M9" s="20">
        <v>94500</v>
      </c>
      <c r="N9" s="21">
        <v>36</v>
      </c>
      <c r="O9" s="21" t="s">
        <v>590</v>
      </c>
      <c r="P9" s="21"/>
      <c r="Q9" s="21" t="s">
        <v>590</v>
      </c>
      <c r="R9" s="21" t="s">
        <v>590</v>
      </c>
      <c r="S9" s="21" t="s">
        <v>590</v>
      </c>
      <c r="T9" s="21" t="s">
        <v>590</v>
      </c>
      <c r="U9" s="21">
        <v>123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39">
        <f>IF(AK9=0,"",AVERAGE(N9:AI9))</f>
        <v>79.5</v>
      </c>
      <c r="AK9" s="39">
        <f>IF(COUNTBLANK(N9:AI9)=0,22,IF(COUNTBLANK(N9:AI9)=1,21,IF(COUNTBLANK(N9:AI9)=2,20,IF(COUNTBLANK(N9:AI9)=3,19,IF(COUNTBLANK(N9:AI9)=4,18,IF(COUNTBLANK(N9:AI9)=5,17,IF(COUNTBLANK(N9:AI9)=6,16,IF(COUNTBLANK(N9:AI9)=7,15,IF(COUNTBLANK(N9:AI9)=8,14,IF(COUNTBLANK(N9:AI9)=9,13,IF(COUNTBLANK(N9:AI9)=10,12,IF(COUNTBLANK(N9:AI9)=11,11,IF(COUNTBLANK(N9:AI9)=12,10,IF(COUNTBLANK(N9:AI9)=13,9,IF(COUNTBLANK(N9:AI9)=14,8,IF(COUNTBLANK(N9:AI9)=15,7,IF(COUNTBLANK(N9:AI9)=16,6,IF(COUNTBLANK(N9:AI9)=17,5,IF(COUNTBLANK(N9:AI9)=18,4,IF(COUNTBLANK(N9:AI9)=19,3,IF(COUNTBLANK(N9:AI9)=20,2,IF(COUNTBLANK(N9:AI9)=21,1,IF(COUNTBLANK(N9:AI9)=22,0,"Error")))))))))))))))))))))))</f>
        <v>2</v>
      </c>
      <c r="AL9" s="39">
        <f>IF(AK9=0,"",IF(COUNTBLANK(AG9:AI9)=0,AVERAGE(AG9:AI9),IF(COUNTBLANK(AF9:AI9)&lt;1.5,AVERAGE(AF9:AI9),IF(COUNTBLANK(AE9:AI9)&lt;2.5,AVERAGE(AE9:AI9),IF(COUNTBLANK(AD9:AI9)&lt;3.5,AVERAGE(AD9:AI9),IF(COUNTBLANK(AC9:AI9)&lt;4.5,AVERAGE(AC9:AI9),IF(COUNTBLANK(AB9:AI9)&lt;5.5,AVERAGE(AB9:AI9),IF(COUNTBLANK(AA9:AI9)&lt;6.5,AVERAGE(AA9:AI9),IF(COUNTBLANK(Z9:AI9)&lt;7.5,AVERAGE(Z9:AI9),IF(COUNTBLANK(Y9:AI9)&lt;8.5,AVERAGE(Y9:AI9),IF(COUNTBLANK(X9:AI9)&lt;9.5,AVERAGE(X9:AI9),IF(COUNTBLANK(W9:AI9)&lt;10.5,AVERAGE(W9:AI9),IF(COUNTBLANK(V9:AI9)&lt;11.5,AVERAGE(V9:AI9),IF(COUNTBLANK(U9:AI9)&lt;12.5,AVERAGE(U9:AI9),IF(COUNTBLANK(T9:AI9)&lt;13.5,AVERAGE(T9:AI9),IF(COUNTBLANK(S9:AI9)&lt;14.5,AVERAGE(S9:AI9),IF(COUNTBLANK(R9:AI9)&lt;15.5,AVERAGE(R9:AI9),IF(COUNTBLANK(Q9:AI9)&lt;16.5,AVERAGE(Q9:AI9),IF(COUNTBLANK(P9:AI9)&lt;17.5,AVERAGE(P9:AI9),IF(COUNTBLANK(O9:AI9)&lt;18.5,AVERAGE(O9:AI9),AVERAGE(N9:AI9)))))))))))))))))))))</f>
        <v>79.5</v>
      </c>
      <c r="AM9" s="22">
        <f>IF(AK9=0,"",IF(COUNTBLANK(AH9:AI9)=0,AVERAGE(AH9:AI9),IF(COUNTBLANK(AG9:AI9)&lt;1.5,AVERAGE(AG9:AI9),IF(COUNTBLANK(AF9:AI9)&lt;2.5,AVERAGE(AF9:AI9),IF(COUNTBLANK(AE9:AI9)&lt;3.5,AVERAGE(AE9:AI9),IF(COUNTBLANK(AD9:AI9)&lt;4.5,AVERAGE(AD9:AI9),IF(COUNTBLANK(AC9:AI9)&lt;5.5,AVERAGE(AC9:AI9),IF(COUNTBLANK(AB9:AI9)&lt;6.5,AVERAGE(AB9:AI9),IF(COUNTBLANK(AA9:AI9)&lt;7.5,AVERAGE(AA9:AI9),IF(COUNTBLANK(Z9:AI9)&lt;8.5,AVERAGE(Z9:AI9),IF(COUNTBLANK(Y9:AI9)&lt;9.5,AVERAGE(Y9:AI9),IF(COUNTBLANK(X9:AI9)&lt;10.5,AVERAGE(X9:AI9),IF(COUNTBLANK(W9:AI9)&lt;11.5,AVERAGE(W9:AI9),IF(COUNTBLANK(V9:AI9)&lt;12.5,AVERAGE(V9:AI9),IF(COUNTBLANK(U9:AI9)&lt;13.5,AVERAGE(U9:AI9),IF(COUNTBLANK(T9:AI9)&lt;14.5,AVERAGE(T9:AI9),IF(COUNTBLANK(S9:AI9)&lt;15.5,AVERAGE(S9:AI9),IF(COUNTBLANK(R9:AI9)&lt;16.5,AVERAGE(R9:AI9),IF(COUNTBLANK(Q9:AI9)&lt;17.5,AVERAGE(Q9:AI9),IF(COUNTBLANK(P9:AI9)&lt;18.5,AVERAGE(P9:AI9),IF(COUNTBLANK(O9:AI9)&lt;19.5,AVERAGE(O9:AI9),AVERAGE(N9:AI9))))))))))))))))))))))</f>
        <v>79.5</v>
      </c>
      <c r="AN9" s="23">
        <f>IF(AK9&lt;1.5,M9,(0.75*M9)+(0.25*((AM9*2/3+AJ9*1/3)*$AW$1)))</f>
        <v>150644.05128693607</v>
      </c>
      <c r="AO9" s="24">
        <f>AN9-M9</f>
        <v>56144.051286936068</v>
      </c>
      <c r="AP9" s="22">
        <f>IF(AK9&lt;1.5,"N/A",3*((M9/$AW$1)-(AM9*2/3)))</f>
        <v>-88.364052736041714</v>
      </c>
      <c r="AQ9" s="20">
        <f>IF(AK9=0,"",AL9*$AV$1)</f>
        <v>314530.90852228383</v>
      </c>
      <c r="AR9" s="20">
        <f>IF(AK9=0,"",AJ9*$AV$1)</f>
        <v>314530.90852228383</v>
      </c>
      <c r="AS9" s="23" t="str">
        <f>IF(F9="P","P","")</f>
        <v/>
      </c>
      <c r="AT9" s="3"/>
      <c r="AU9" s="72" t="s">
        <v>451</v>
      </c>
      <c r="AV9" s="73">
        <f>AVERAGE(AX11:AX34)</f>
        <v>4013.5371716697396</v>
      </c>
      <c r="AW9" s="52"/>
      <c r="AX9" s="79"/>
      <c r="AY9" s="81" t="s">
        <v>525</v>
      </c>
    </row>
    <row r="10" spans="1:51" s="2" customFormat="1">
      <c r="A10" s="19" t="s">
        <v>368</v>
      </c>
      <c r="B10" s="23" t="str">
        <f>IF(COUNTBLANK(N10:AI10)&lt;20.5,"Yes","No")</f>
        <v>Yes</v>
      </c>
      <c r="C10" s="34" t="str">
        <f>IF(J10&lt;160000,"Yes","")</f>
        <v>Yes</v>
      </c>
      <c r="D10" s="34" t="str">
        <f>IF(J10&gt;375000,IF((K10/J10)&lt;-0.4,"FP40%",IF((K10/J10)&lt;-0.35,"FP35%",IF((K10/J10)&lt;-0.3,"FP30%",IF((K10/J10)&lt;-0.25,"FP25%",IF((K10/J10)&lt;-0.2,"FP20%",IF((K10/J10)&lt;-0.15,"FP15%",IF((K10/J10)&lt;-0.1,"FP10%",IF((K10/J10)&lt;-0.05,"FP5%","")))))))),"")</f>
        <v/>
      </c>
      <c r="E10" s="34" t="str">
        <f t="shared" si="0"/>
        <v/>
      </c>
      <c r="F10" s="89" t="str">
        <f>IF(AP10="N/A","",IF(AP10&gt;AJ10,IF(AP10&gt;AM10,"P",""),""))</f>
        <v/>
      </c>
      <c r="G10" s="34" t="str">
        <f>IF(D10="",IF(E10="",F10,E10),D10)</f>
        <v/>
      </c>
      <c r="H10" s="19" t="s">
        <v>476</v>
      </c>
      <c r="I10" s="21" t="s">
        <v>48</v>
      </c>
      <c r="J10" s="20">
        <v>94500</v>
      </c>
      <c r="K10" s="20">
        <f>M10-J10</f>
        <v>109200</v>
      </c>
      <c r="L10" s="75">
        <v>35800</v>
      </c>
      <c r="M10" s="20">
        <v>203700</v>
      </c>
      <c r="N10" s="21"/>
      <c r="O10" s="21"/>
      <c r="P10" s="21">
        <v>81</v>
      </c>
      <c r="Q10" s="21">
        <v>60</v>
      </c>
      <c r="R10" s="21">
        <v>67</v>
      </c>
      <c r="S10" s="21">
        <v>71</v>
      </c>
      <c r="T10" s="21">
        <v>67</v>
      </c>
      <c r="U10" s="21">
        <v>115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9">
        <f>IF(AK10=0,"",AVERAGE(N10:AI10))</f>
        <v>76.833333333333329</v>
      </c>
      <c r="AK10" s="39">
        <f>IF(COUNTBLANK(N10:AI10)=0,22,IF(COUNTBLANK(N10:AI10)=1,21,IF(COUNTBLANK(N10:AI10)=2,20,IF(COUNTBLANK(N10:AI10)=3,19,IF(COUNTBLANK(N10:AI10)=4,18,IF(COUNTBLANK(N10:AI10)=5,17,IF(COUNTBLANK(N10:AI10)=6,16,IF(COUNTBLANK(N10:AI10)=7,15,IF(COUNTBLANK(N10:AI10)=8,14,IF(COUNTBLANK(N10:AI10)=9,13,IF(COUNTBLANK(N10:AI10)=10,12,IF(COUNTBLANK(N10:AI10)=11,11,IF(COUNTBLANK(N10:AI10)=12,10,IF(COUNTBLANK(N10:AI10)=13,9,IF(COUNTBLANK(N10:AI10)=14,8,IF(COUNTBLANK(N10:AI10)=15,7,IF(COUNTBLANK(N10:AI10)=16,6,IF(COUNTBLANK(N10:AI10)=17,5,IF(COUNTBLANK(N10:AI10)=18,4,IF(COUNTBLANK(N10:AI10)=19,3,IF(COUNTBLANK(N10:AI10)=20,2,IF(COUNTBLANK(N10:AI10)=21,1,IF(COUNTBLANK(N10:AI10)=22,0,"Error")))))))))))))))))))))))</f>
        <v>6</v>
      </c>
      <c r="AL10" s="39">
        <f>IF(AK10=0,"",IF(COUNTBLANK(AG10:AI10)=0,AVERAGE(AG10:AI10),IF(COUNTBLANK(AF10:AI10)&lt;1.5,AVERAGE(AF10:AI10),IF(COUNTBLANK(AE10:AI10)&lt;2.5,AVERAGE(AE10:AI10),IF(COUNTBLANK(AD10:AI10)&lt;3.5,AVERAGE(AD10:AI10),IF(COUNTBLANK(AC10:AI10)&lt;4.5,AVERAGE(AC10:AI10),IF(COUNTBLANK(AB10:AI10)&lt;5.5,AVERAGE(AB10:AI10),IF(COUNTBLANK(AA10:AI10)&lt;6.5,AVERAGE(AA10:AI10),IF(COUNTBLANK(Z10:AI10)&lt;7.5,AVERAGE(Z10:AI10),IF(COUNTBLANK(Y10:AI10)&lt;8.5,AVERAGE(Y10:AI10),IF(COUNTBLANK(X10:AI10)&lt;9.5,AVERAGE(X10:AI10),IF(COUNTBLANK(W10:AI10)&lt;10.5,AVERAGE(W10:AI10),IF(COUNTBLANK(V10:AI10)&lt;11.5,AVERAGE(V10:AI10),IF(COUNTBLANK(U10:AI10)&lt;12.5,AVERAGE(U10:AI10),IF(COUNTBLANK(T10:AI10)&lt;13.5,AVERAGE(T10:AI10),IF(COUNTBLANK(S10:AI10)&lt;14.5,AVERAGE(S10:AI10),IF(COUNTBLANK(R10:AI10)&lt;15.5,AVERAGE(R10:AI10),IF(COUNTBLANK(Q10:AI10)&lt;16.5,AVERAGE(Q10:AI10),IF(COUNTBLANK(P10:AI10)&lt;17.5,AVERAGE(P10:AI10),IF(COUNTBLANK(O10:AI10)&lt;18.5,AVERAGE(O10:AI10),AVERAGE(N10:AI10)))))))))))))))))))))</f>
        <v>84.333333333333329</v>
      </c>
      <c r="AM10" s="22">
        <f>IF(AK10=0,"",IF(COUNTBLANK(AH10:AI10)=0,AVERAGE(AH10:AI10),IF(COUNTBLANK(AG10:AI10)&lt;1.5,AVERAGE(AG10:AI10),IF(COUNTBLANK(AF10:AI10)&lt;2.5,AVERAGE(AF10:AI10),IF(COUNTBLANK(AE10:AI10)&lt;3.5,AVERAGE(AE10:AI10),IF(COUNTBLANK(AD10:AI10)&lt;4.5,AVERAGE(AD10:AI10),IF(COUNTBLANK(AC10:AI10)&lt;5.5,AVERAGE(AC10:AI10),IF(COUNTBLANK(AB10:AI10)&lt;6.5,AVERAGE(AB10:AI10),IF(COUNTBLANK(AA10:AI10)&lt;7.5,AVERAGE(AA10:AI10),IF(COUNTBLANK(Z10:AI10)&lt;8.5,AVERAGE(Z10:AI10),IF(COUNTBLANK(Y10:AI10)&lt;9.5,AVERAGE(Y10:AI10),IF(COUNTBLANK(X10:AI10)&lt;10.5,AVERAGE(X10:AI10),IF(COUNTBLANK(W10:AI10)&lt;11.5,AVERAGE(W10:AI10),IF(COUNTBLANK(V10:AI10)&lt;12.5,AVERAGE(V10:AI10),IF(COUNTBLANK(U10:AI10)&lt;13.5,AVERAGE(U10:AI10),IF(COUNTBLANK(T10:AI10)&lt;14.5,AVERAGE(T10:AI10),IF(COUNTBLANK(S10:AI10)&lt;15.5,AVERAGE(S10:AI10),IF(COUNTBLANK(R10:AI10)&lt;16.5,AVERAGE(R10:AI10),IF(COUNTBLANK(Q10:AI10)&lt;17.5,AVERAGE(Q10:AI10),IF(COUNTBLANK(P10:AI10)&lt;18.5,AVERAGE(P10:AI10),IF(COUNTBLANK(O10:AI10)&lt;19.5,AVERAGE(O10:AI10),AVERAGE(N10:AI10))))))))))))))))))))))</f>
        <v>91</v>
      </c>
      <c r="AN10" s="23">
        <f>IF(AK10&lt;1.5,M10,(0.75*M10)+(0.25*((AM10*2/3+AJ10*1/3)*$AW$1)))</f>
        <v>239344.76705004313</v>
      </c>
      <c r="AO10" s="24">
        <f>AN10-M10</f>
        <v>35644.767050043127</v>
      </c>
      <c r="AP10" s="22">
        <f>IF(AK10&lt;1.5,"N/A",3*((M10/$AW$1)-(AM10*2/3)))</f>
        <v>-29.740291453245476</v>
      </c>
      <c r="AQ10" s="20">
        <f>IF(AK10=0,"",AL10*$AV$1)</f>
        <v>333653.33273013757</v>
      </c>
      <c r="AR10" s="20">
        <f>IF(AK10=0,"",AJ10*$AV$1)</f>
        <v>303980.60551105416</v>
      </c>
      <c r="AS10" s="23" t="str">
        <f>IF(F10="P","P","")</f>
        <v/>
      </c>
      <c r="AU10" s="53" t="s">
        <v>32</v>
      </c>
      <c r="AV10" s="54" t="s">
        <v>453</v>
      </c>
      <c r="AW10" s="54" t="s">
        <v>452</v>
      </c>
      <c r="AX10" s="78" t="s">
        <v>29</v>
      </c>
      <c r="AY10" s="80" t="s">
        <v>524</v>
      </c>
    </row>
    <row r="11" spans="1:51" s="2" customFormat="1">
      <c r="A11" s="19" t="s">
        <v>368</v>
      </c>
      <c r="B11" s="23" t="str">
        <f>IF(COUNTBLANK(N11:AI11)&lt;20.5,"Yes","No")</f>
        <v>Yes</v>
      </c>
      <c r="C11" s="34" t="str">
        <f>IF(J11&lt;160000,"Yes","")</f>
        <v/>
      </c>
      <c r="D11" s="34" t="str">
        <f>IF(J11&gt;375000,IF((K11/J11)&lt;-0.4,"FP40%",IF((K11/J11)&lt;-0.35,"FP35%",IF((K11/J11)&lt;-0.3,"FP30%",IF((K11/J11)&lt;-0.25,"FP25%",IF((K11/J11)&lt;-0.2,"FP20%",IF((K11/J11)&lt;-0.15,"FP15%",IF((K11/J11)&lt;-0.1,"FP10%",IF((K11/J11)&lt;-0.05,"FP5%","")))))))),"")</f>
        <v>FP15%</v>
      </c>
      <c r="E11" s="34" t="str">
        <f t="shared" si="0"/>
        <v/>
      </c>
      <c r="F11" s="89" t="str">
        <f>IF(AP11="N/A","",IF(AP11&gt;AJ11,IF(AP11&gt;AM11,"P",""),""))</f>
        <v/>
      </c>
      <c r="G11" s="34" t="str">
        <f>IF(D11="",IF(E11="",F11,E11),D11)</f>
        <v>FP15%</v>
      </c>
      <c r="H11" s="19" t="s">
        <v>372</v>
      </c>
      <c r="I11" s="21" t="s">
        <v>48</v>
      </c>
      <c r="J11" s="20">
        <v>386400</v>
      </c>
      <c r="K11" s="20">
        <f>M11-J11</f>
        <v>-75400</v>
      </c>
      <c r="L11" s="75">
        <v>3500</v>
      </c>
      <c r="M11" s="20">
        <v>311000</v>
      </c>
      <c r="N11" s="21">
        <v>76</v>
      </c>
      <c r="O11" s="21">
        <v>76</v>
      </c>
      <c r="P11" s="21">
        <v>59</v>
      </c>
      <c r="Q11" s="21" t="s">
        <v>590</v>
      </c>
      <c r="R11" s="21" t="s">
        <v>590</v>
      </c>
      <c r="S11" s="21">
        <v>52</v>
      </c>
      <c r="T11" s="21">
        <v>74</v>
      </c>
      <c r="U11" s="21">
        <v>117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9">
        <f>IF(AK11=0,"",AVERAGE(N11:AI11))</f>
        <v>75.666666666666671</v>
      </c>
      <c r="AK11" s="39">
        <f>IF(COUNTBLANK(N11:AI11)=0,22,IF(COUNTBLANK(N11:AI11)=1,21,IF(COUNTBLANK(N11:AI11)=2,20,IF(COUNTBLANK(N11:AI11)=3,19,IF(COUNTBLANK(N11:AI11)=4,18,IF(COUNTBLANK(N11:AI11)=5,17,IF(COUNTBLANK(N11:AI11)=6,16,IF(COUNTBLANK(N11:AI11)=7,15,IF(COUNTBLANK(N11:AI11)=8,14,IF(COUNTBLANK(N11:AI11)=9,13,IF(COUNTBLANK(N11:AI11)=10,12,IF(COUNTBLANK(N11:AI11)=11,11,IF(COUNTBLANK(N11:AI11)=12,10,IF(COUNTBLANK(N11:AI11)=13,9,IF(COUNTBLANK(N11:AI11)=14,8,IF(COUNTBLANK(N11:AI11)=15,7,IF(COUNTBLANK(N11:AI11)=16,6,IF(COUNTBLANK(N11:AI11)=17,5,IF(COUNTBLANK(N11:AI11)=18,4,IF(COUNTBLANK(N11:AI11)=19,3,IF(COUNTBLANK(N11:AI11)=20,2,IF(COUNTBLANK(N11:AI11)=21,1,IF(COUNTBLANK(N11:AI11)=22,0,"Error")))))))))))))))))))))))</f>
        <v>6</v>
      </c>
      <c r="AL11" s="39">
        <f>IF(AK11=0,"",IF(COUNTBLANK(AG11:AI11)=0,AVERAGE(AG11:AI11),IF(COUNTBLANK(AF11:AI11)&lt;1.5,AVERAGE(AF11:AI11),IF(COUNTBLANK(AE11:AI11)&lt;2.5,AVERAGE(AE11:AI11),IF(COUNTBLANK(AD11:AI11)&lt;3.5,AVERAGE(AD11:AI11),IF(COUNTBLANK(AC11:AI11)&lt;4.5,AVERAGE(AC11:AI11),IF(COUNTBLANK(AB11:AI11)&lt;5.5,AVERAGE(AB11:AI11),IF(COUNTBLANK(AA11:AI11)&lt;6.5,AVERAGE(AA11:AI11),IF(COUNTBLANK(Z11:AI11)&lt;7.5,AVERAGE(Z11:AI11),IF(COUNTBLANK(Y11:AI11)&lt;8.5,AVERAGE(Y11:AI11),IF(COUNTBLANK(X11:AI11)&lt;9.5,AVERAGE(X11:AI11),IF(COUNTBLANK(W11:AI11)&lt;10.5,AVERAGE(W11:AI11),IF(COUNTBLANK(V11:AI11)&lt;11.5,AVERAGE(V11:AI11),IF(COUNTBLANK(U11:AI11)&lt;12.5,AVERAGE(U11:AI11),IF(COUNTBLANK(T11:AI11)&lt;13.5,AVERAGE(T11:AI11),IF(COUNTBLANK(S11:AI11)&lt;14.5,AVERAGE(S11:AI11),IF(COUNTBLANK(R11:AI11)&lt;15.5,AVERAGE(R11:AI11),IF(COUNTBLANK(Q11:AI11)&lt;16.5,AVERAGE(Q11:AI11),IF(COUNTBLANK(P11:AI11)&lt;17.5,AVERAGE(P11:AI11),IF(COUNTBLANK(O11:AI11)&lt;18.5,AVERAGE(O11:AI11),AVERAGE(N11:AI11)))))))))))))))))))))</f>
        <v>81</v>
      </c>
      <c r="AM11" s="22">
        <f>IF(AK11=0,"",IF(COUNTBLANK(AH11:AI11)=0,AVERAGE(AH11:AI11),IF(COUNTBLANK(AG11:AI11)&lt;1.5,AVERAGE(AG11:AI11),IF(COUNTBLANK(AF11:AI11)&lt;2.5,AVERAGE(AF11:AI11),IF(COUNTBLANK(AE11:AI11)&lt;3.5,AVERAGE(AE11:AI11),IF(COUNTBLANK(AD11:AI11)&lt;4.5,AVERAGE(AD11:AI11),IF(COUNTBLANK(AC11:AI11)&lt;5.5,AVERAGE(AC11:AI11),IF(COUNTBLANK(AB11:AI11)&lt;6.5,AVERAGE(AB11:AI11),IF(COUNTBLANK(AA11:AI11)&lt;7.5,AVERAGE(AA11:AI11),IF(COUNTBLANK(Z11:AI11)&lt;8.5,AVERAGE(Z11:AI11),IF(COUNTBLANK(Y11:AI11)&lt;9.5,AVERAGE(Y11:AI11),IF(COUNTBLANK(X11:AI11)&lt;10.5,AVERAGE(X11:AI11),IF(COUNTBLANK(W11:AI11)&lt;11.5,AVERAGE(W11:AI11),IF(COUNTBLANK(V11:AI11)&lt;12.5,AVERAGE(V11:AI11),IF(COUNTBLANK(U11:AI11)&lt;13.5,AVERAGE(U11:AI11),IF(COUNTBLANK(T11:AI11)&lt;14.5,AVERAGE(T11:AI11),IF(COUNTBLANK(S11:AI11)&lt;15.5,AVERAGE(S11:AI11),IF(COUNTBLANK(R11:AI11)&lt;16.5,AVERAGE(R11:AI11),IF(COUNTBLANK(Q11:AI11)&lt;17.5,AVERAGE(Q11:AI11),IF(COUNTBLANK(P11:AI11)&lt;18.5,AVERAGE(P11:AI11),IF(COUNTBLANK(O11:AI11)&lt;19.5,AVERAGE(O11:AI11),AVERAGE(N11:AI11))))))))))))))))))))))</f>
        <v>95.5</v>
      </c>
      <c r="AN11" s="23">
        <f>IF(AK11&lt;1.5,M11,(0.75*M11)+(0.25*((AM11*2/3+AJ11*1/3)*$AW$1)))</f>
        <v>322439.71492599422</v>
      </c>
      <c r="AO11" s="24">
        <f>AN11-M11</f>
        <v>11439.714925994223</v>
      </c>
      <c r="AP11" s="22">
        <f>IF(AK11&lt;1.5,"N/A",3*((M11/$AW$1)-(AM11*2/3)))</f>
        <v>41.463276180857441</v>
      </c>
      <c r="AQ11" s="20">
        <f>IF(AK11=0,"",AL11*$AV$1)</f>
        <v>320465.45396610053</v>
      </c>
      <c r="AR11" s="20">
        <f>IF(AK11=0,"",AJ11*$AV$1)</f>
        <v>299364.84794364125</v>
      </c>
      <c r="AS11" s="23" t="str">
        <f>IF(F11="P","P","")</f>
        <v/>
      </c>
      <c r="AT11" s="71"/>
      <c r="AU11" s="55" t="s">
        <v>381</v>
      </c>
      <c r="AV11" s="57">
        <v>360700</v>
      </c>
      <c r="AW11" s="57">
        <v>367300</v>
      </c>
      <c r="AX11" s="77">
        <f t="shared" ref="AX11:AX34" si="1">IF(AV11=AW11,"",((AW11-0.75*AV11)/0.25)/AY11)</f>
        <v>4018.339100346021</v>
      </c>
      <c r="AY11" s="63">
        <f t="shared" ref="AY11:AY34" si="2">VLOOKUP(AU11,$H$1:$AR$496,31,FALSE)</f>
        <v>96.333333333333329</v>
      </c>
    </row>
    <row r="12" spans="1:51" s="2" customFormat="1">
      <c r="A12" s="19" t="s">
        <v>368</v>
      </c>
      <c r="B12" s="23" t="str">
        <f>IF(COUNTBLANK(N12:AI12)&lt;20.5,"Yes","No")</f>
        <v>Yes</v>
      </c>
      <c r="C12" s="34" t="str">
        <f>IF(J12&lt;160000,"Yes","")</f>
        <v/>
      </c>
      <c r="D12" s="34" t="str">
        <f>IF(J12&gt;375000,IF((K12/J12)&lt;-0.4,"FP40%",IF((K12/J12)&lt;-0.35,"FP35%",IF((K12/J12)&lt;-0.3,"FP30%",IF((K12/J12)&lt;-0.25,"FP25%",IF((K12/J12)&lt;-0.2,"FP20%",IF((K12/J12)&lt;-0.15,"FP15%",IF((K12/J12)&lt;-0.1,"FP10%",IF((K12/J12)&lt;-0.05,"FP5%","")))))))),"")</f>
        <v/>
      </c>
      <c r="E12" s="34" t="str">
        <f t="shared" si="0"/>
        <v/>
      </c>
      <c r="F12" s="89" t="str">
        <f>IF(AP12="N/A","",IF(AP12&gt;AJ12,IF(AP12&gt;AM12,"P",""),""))</f>
        <v/>
      </c>
      <c r="G12" s="34" t="str">
        <f>IF(D12="",IF(E12="",F12,E12),D12)</f>
        <v/>
      </c>
      <c r="H12" s="19" t="s">
        <v>371</v>
      </c>
      <c r="I12" s="21" t="s">
        <v>48</v>
      </c>
      <c r="J12" s="20">
        <v>337300</v>
      </c>
      <c r="K12" s="20">
        <f>M12-J12</f>
        <v>-38000</v>
      </c>
      <c r="L12" s="75">
        <v>13000</v>
      </c>
      <c r="M12" s="20">
        <v>299300</v>
      </c>
      <c r="N12" s="21">
        <v>80</v>
      </c>
      <c r="O12" s="21">
        <v>71</v>
      </c>
      <c r="P12" s="21">
        <v>40</v>
      </c>
      <c r="Q12" s="21">
        <v>80</v>
      </c>
      <c r="R12" s="21">
        <v>65</v>
      </c>
      <c r="S12" s="21">
        <v>83</v>
      </c>
      <c r="T12" s="21">
        <v>83</v>
      </c>
      <c r="U12" s="21">
        <v>95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9">
        <f>IF(AK12=0,"",AVERAGE(N12:AI12))</f>
        <v>74.625</v>
      </c>
      <c r="AK12" s="39">
        <f>IF(COUNTBLANK(N12:AI12)=0,22,IF(COUNTBLANK(N12:AI12)=1,21,IF(COUNTBLANK(N12:AI12)=2,20,IF(COUNTBLANK(N12:AI12)=3,19,IF(COUNTBLANK(N12:AI12)=4,18,IF(COUNTBLANK(N12:AI12)=5,17,IF(COUNTBLANK(N12:AI12)=6,16,IF(COUNTBLANK(N12:AI12)=7,15,IF(COUNTBLANK(N12:AI12)=8,14,IF(COUNTBLANK(N12:AI12)=9,13,IF(COUNTBLANK(N12:AI12)=10,12,IF(COUNTBLANK(N12:AI12)=11,11,IF(COUNTBLANK(N12:AI12)=12,10,IF(COUNTBLANK(N12:AI12)=13,9,IF(COUNTBLANK(N12:AI12)=14,8,IF(COUNTBLANK(N12:AI12)=15,7,IF(COUNTBLANK(N12:AI12)=16,6,IF(COUNTBLANK(N12:AI12)=17,5,IF(COUNTBLANK(N12:AI12)=18,4,IF(COUNTBLANK(N12:AI12)=19,3,IF(COUNTBLANK(N12:AI12)=20,2,IF(COUNTBLANK(N12:AI12)=21,1,IF(COUNTBLANK(N12:AI12)=22,0,"Error")))))))))))))))))))))))</f>
        <v>8</v>
      </c>
      <c r="AL12" s="39">
        <f>IF(AK12=0,"",IF(COUNTBLANK(AG12:AI12)=0,AVERAGE(AG12:AI12),IF(COUNTBLANK(AF12:AI12)&lt;1.5,AVERAGE(AF12:AI12),IF(COUNTBLANK(AE12:AI12)&lt;2.5,AVERAGE(AE12:AI12),IF(COUNTBLANK(AD12:AI12)&lt;3.5,AVERAGE(AD12:AI12),IF(COUNTBLANK(AC12:AI12)&lt;4.5,AVERAGE(AC12:AI12),IF(COUNTBLANK(AB12:AI12)&lt;5.5,AVERAGE(AB12:AI12),IF(COUNTBLANK(AA12:AI12)&lt;6.5,AVERAGE(AA12:AI12),IF(COUNTBLANK(Z12:AI12)&lt;7.5,AVERAGE(Z12:AI12),IF(COUNTBLANK(Y12:AI12)&lt;8.5,AVERAGE(Y12:AI12),IF(COUNTBLANK(X12:AI12)&lt;9.5,AVERAGE(X12:AI12),IF(COUNTBLANK(W12:AI12)&lt;10.5,AVERAGE(W12:AI12),IF(COUNTBLANK(V12:AI12)&lt;11.5,AVERAGE(V12:AI12),IF(COUNTBLANK(U12:AI12)&lt;12.5,AVERAGE(U12:AI12),IF(COUNTBLANK(T12:AI12)&lt;13.5,AVERAGE(T12:AI12),IF(COUNTBLANK(S12:AI12)&lt;14.5,AVERAGE(S12:AI12),IF(COUNTBLANK(R12:AI12)&lt;15.5,AVERAGE(R12:AI12),IF(COUNTBLANK(Q12:AI12)&lt;16.5,AVERAGE(Q12:AI12),IF(COUNTBLANK(P12:AI12)&lt;17.5,AVERAGE(P12:AI12),IF(COUNTBLANK(O12:AI12)&lt;18.5,AVERAGE(O12:AI12),AVERAGE(N12:AI12)))))))))))))))))))))</f>
        <v>87</v>
      </c>
      <c r="AM12" s="22">
        <f>IF(AK12=0,"",IF(COUNTBLANK(AH12:AI12)=0,AVERAGE(AH12:AI12),IF(COUNTBLANK(AG12:AI12)&lt;1.5,AVERAGE(AG12:AI12),IF(COUNTBLANK(AF12:AI12)&lt;2.5,AVERAGE(AF12:AI12),IF(COUNTBLANK(AE12:AI12)&lt;3.5,AVERAGE(AE12:AI12),IF(COUNTBLANK(AD12:AI12)&lt;4.5,AVERAGE(AD12:AI12),IF(COUNTBLANK(AC12:AI12)&lt;5.5,AVERAGE(AC12:AI12),IF(COUNTBLANK(AB12:AI12)&lt;6.5,AVERAGE(AB12:AI12),IF(COUNTBLANK(AA12:AI12)&lt;7.5,AVERAGE(AA12:AI12),IF(COUNTBLANK(Z12:AI12)&lt;8.5,AVERAGE(Z12:AI12),IF(COUNTBLANK(Y12:AI12)&lt;9.5,AVERAGE(Y12:AI12),IF(COUNTBLANK(X12:AI12)&lt;10.5,AVERAGE(X12:AI12),IF(COUNTBLANK(W12:AI12)&lt;11.5,AVERAGE(W12:AI12),IF(COUNTBLANK(V12:AI12)&lt;12.5,AVERAGE(V12:AI12),IF(COUNTBLANK(U12:AI12)&lt;13.5,AVERAGE(U12:AI12),IF(COUNTBLANK(T12:AI12)&lt;14.5,AVERAGE(T12:AI12),IF(COUNTBLANK(S12:AI12)&lt;15.5,AVERAGE(S12:AI12),IF(COUNTBLANK(R12:AI12)&lt;16.5,AVERAGE(R12:AI12),IF(COUNTBLANK(Q12:AI12)&lt;17.5,AVERAGE(Q12:AI12),IF(COUNTBLANK(P12:AI12)&lt;18.5,AVERAGE(P12:AI12),IF(COUNTBLANK(O12:AI12)&lt;19.5,AVERAGE(O12:AI12),AVERAGE(N12:AI12))))))))))))))))))))))</f>
        <v>89</v>
      </c>
      <c r="AN12" s="23">
        <f>IF(AK12&lt;1.5,M12,(0.75*M12)+(0.25*((AM12*2/3+AJ12*1/3)*$AW$1)))</f>
        <v>308968.31899942236</v>
      </c>
      <c r="AO12" s="24">
        <f>AN12-M12</f>
        <v>9668.3189994223649</v>
      </c>
      <c r="AP12" s="22">
        <f>IF(AK12&lt;1.5,"N/A",3*((M12/$AW$1)-(AM12*2/3)))</f>
        <v>45.71787318627208</v>
      </c>
      <c r="AQ12" s="20">
        <f>IF(AK12=0,"",AL12*$AV$1)</f>
        <v>344203.63574136718</v>
      </c>
      <c r="AR12" s="20">
        <f>IF(AK12=0,"",AJ12*$AV$1)</f>
        <v>295243.63582987961</v>
      </c>
      <c r="AS12" s="23" t="str">
        <f>IF(F12="P","P","")</f>
        <v/>
      </c>
      <c r="AU12" s="55" t="s">
        <v>374</v>
      </c>
      <c r="AV12" s="57">
        <v>306400</v>
      </c>
      <c r="AW12" s="57">
        <v>306400</v>
      </c>
      <c r="AX12" s="77" t="str">
        <f t="shared" si="1"/>
        <v/>
      </c>
      <c r="AY12" s="63">
        <f t="shared" si="2"/>
        <v>67.333333333333329</v>
      </c>
    </row>
    <row r="13" spans="1:51" s="2" customFormat="1">
      <c r="A13" s="19" t="s">
        <v>368</v>
      </c>
      <c r="B13" s="23" t="str">
        <f>IF(COUNTBLANK(N13:AI13)&lt;20.5,"Yes","No")</f>
        <v>Yes</v>
      </c>
      <c r="C13" s="34" t="str">
        <f>IF(J13&lt;160000,"Yes","")</f>
        <v/>
      </c>
      <c r="D13" s="34" t="str">
        <f>IF(J13&gt;375000,IF((K13/J13)&lt;-0.4,"FP40%",IF((K13/J13)&lt;-0.35,"FP35%",IF((K13/J13)&lt;-0.3,"FP30%",IF((K13/J13)&lt;-0.25,"FP25%",IF((K13/J13)&lt;-0.2,"FP20%",IF((K13/J13)&lt;-0.15,"FP15%",IF((K13/J13)&lt;-0.1,"FP10%",IF((K13/J13)&lt;-0.05,"FP5%","")))))))),"")</f>
        <v/>
      </c>
      <c r="E13" s="34" t="str">
        <f t="shared" si="0"/>
        <v/>
      </c>
      <c r="F13" s="89" t="str">
        <f>IF(AP13="N/A","",IF(AP13&gt;AJ13,IF(AP13&gt;AM13,"P",""),""))</f>
        <v>P</v>
      </c>
      <c r="G13" s="34" t="str">
        <f>IF(D13="",IF(E13="",F13,E13),D13)</f>
        <v>P</v>
      </c>
      <c r="H13" s="19" t="s">
        <v>456</v>
      </c>
      <c r="I13" s="21" t="s">
        <v>62</v>
      </c>
      <c r="J13" s="20">
        <v>229400</v>
      </c>
      <c r="K13" s="20">
        <f>M13-J13</f>
        <v>53100</v>
      </c>
      <c r="L13" s="75">
        <v>0</v>
      </c>
      <c r="M13" s="20">
        <v>282500</v>
      </c>
      <c r="N13" s="21"/>
      <c r="O13" s="21">
        <v>60</v>
      </c>
      <c r="P13" s="21">
        <v>101</v>
      </c>
      <c r="Q13" s="21">
        <v>85</v>
      </c>
      <c r="R13" s="21">
        <v>82</v>
      </c>
      <c r="S13" s="21">
        <v>54</v>
      </c>
      <c r="T13" s="21">
        <v>59</v>
      </c>
      <c r="U13" s="21" t="s">
        <v>590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9">
        <f>IF(AK13=0,"",AVERAGE(N13:AI13))</f>
        <v>73.5</v>
      </c>
      <c r="AK13" s="39">
        <f>IF(COUNTBLANK(N13:AI13)=0,22,IF(COUNTBLANK(N13:AI13)=1,21,IF(COUNTBLANK(N13:AI13)=2,20,IF(COUNTBLANK(N13:AI13)=3,19,IF(COUNTBLANK(N13:AI13)=4,18,IF(COUNTBLANK(N13:AI13)=5,17,IF(COUNTBLANK(N13:AI13)=6,16,IF(COUNTBLANK(N13:AI13)=7,15,IF(COUNTBLANK(N13:AI13)=8,14,IF(COUNTBLANK(N13:AI13)=9,13,IF(COUNTBLANK(N13:AI13)=10,12,IF(COUNTBLANK(N13:AI13)=11,11,IF(COUNTBLANK(N13:AI13)=12,10,IF(COUNTBLANK(N13:AI13)=13,9,IF(COUNTBLANK(N13:AI13)=14,8,IF(COUNTBLANK(N13:AI13)=15,7,IF(COUNTBLANK(N13:AI13)=16,6,IF(COUNTBLANK(N13:AI13)=17,5,IF(COUNTBLANK(N13:AI13)=18,4,IF(COUNTBLANK(N13:AI13)=19,3,IF(COUNTBLANK(N13:AI13)=20,2,IF(COUNTBLANK(N13:AI13)=21,1,IF(COUNTBLANK(N13:AI13)=22,0,"Error")))))))))))))))))))))))</f>
        <v>6</v>
      </c>
      <c r="AL13" s="39">
        <f>IF(AK13=0,"",IF(COUNTBLANK(AG13:AI13)=0,AVERAGE(AG13:AI13),IF(COUNTBLANK(AF13:AI13)&lt;1.5,AVERAGE(AF13:AI13),IF(COUNTBLANK(AE13:AI13)&lt;2.5,AVERAGE(AE13:AI13),IF(COUNTBLANK(AD13:AI13)&lt;3.5,AVERAGE(AD13:AI13),IF(COUNTBLANK(AC13:AI13)&lt;4.5,AVERAGE(AC13:AI13),IF(COUNTBLANK(AB13:AI13)&lt;5.5,AVERAGE(AB13:AI13),IF(COUNTBLANK(AA13:AI13)&lt;6.5,AVERAGE(AA13:AI13),IF(COUNTBLANK(Z13:AI13)&lt;7.5,AVERAGE(Z13:AI13),IF(COUNTBLANK(Y13:AI13)&lt;8.5,AVERAGE(Y13:AI13),IF(COUNTBLANK(X13:AI13)&lt;9.5,AVERAGE(X13:AI13),IF(COUNTBLANK(W13:AI13)&lt;10.5,AVERAGE(W13:AI13),IF(COUNTBLANK(V13:AI13)&lt;11.5,AVERAGE(V13:AI13),IF(COUNTBLANK(U13:AI13)&lt;12.5,AVERAGE(U13:AI13),IF(COUNTBLANK(T13:AI13)&lt;13.5,AVERAGE(T13:AI13),IF(COUNTBLANK(S13:AI13)&lt;14.5,AVERAGE(S13:AI13),IF(COUNTBLANK(R13:AI13)&lt;15.5,AVERAGE(R13:AI13),IF(COUNTBLANK(Q13:AI13)&lt;16.5,AVERAGE(Q13:AI13),IF(COUNTBLANK(P13:AI13)&lt;17.5,AVERAGE(P13:AI13),IF(COUNTBLANK(O13:AI13)&lt;18.5,AVERAGE(O13:AI13),AVERAGE(N13:AI13)))))))))))))))))))))</f>
        <v>65</v>
      </c>
      <c r="AM13" s="22">
        <f>IF(AK13=0,"",IF(COUNTBLANK(AH13:AI13)=0,AVERAGE(AH13:AI13),IF(COUNTBLANK(AG13:AI13)&lt;1.5,AVERAGE(AG13:AI13),IF(COUNTBLANK(AF13:AI13)&lt;2.5,AVERAGE(AF13:AI13),IF(COUNTBLANK(AE13:AI13)&lt;3.5,AVERAGE(AE13:AI13),IF(COUNTBLANK(AD13:AI13)&lt;4.5,AVERAGE(AD13:AI13),IF(COUNTBLANK(AC13:AI13)&lt;5.5,AVERAGE(AC13:AI13),IF(COUNTBLANK(AB13:AI13)&lt;6.5,AVERAGE(AB13:AI13),IF(COUNTBLANK(AA13:AI13)&lt;7.5,AVERAGE(AA13:AI13),IF(COUNTBLANK(Z13:AI13)&lt;8.5,AVERAGE(Z13:AI13),IF(COUNTBLANK(Y13:AI13)&lt;9.5,AVERAGE(Y13:AI13),IF(COUNTBLANK(X13:AI13)&lt;10.5,AVERAGE(X13:AI13),IF(COUNTBLANK(W13:AI13)&lt;11.5,AVERAGE(W13:AI13),IF(COUNTBLANK(V13:AI13)&lt;12.5,AVERAGE(V13:AI13),IF(COUNTBLANK(U13:AI13)&lt;13.5,AVERAGE(U13:AI13),IF(COUNTBLANK(T13:AI13)&lt;14.5,AVERAGE(T13:AI13),IF(COUNTBLANK(S13:AI13)&lt;15.5,AVERAGE(S13:AI13),IF(COUNTBLANK(R13:AI13)&lt;16.5,AVERAGE(R13:AI13),IF(COUNTBLANK(Q13:AI13)&lt;17.5,AVERAGE(Q13:AI13),IF(COUNTBLANK(P13:AI13)&lt;18.5,AVERAGE(P13:AI13),IF(COUNTBLANK(O13:AI13)&lt;19.5,AVERAGE(O13:AI13),AVERAGE(N13:AI13))))))))))))))))))))))</f>
        <v>56.5</v>
      </c>
      <c r="AN13" s="23">
        <f>IF(AK13&lt;1.5,M13,(0.75*M13)+(0.25*((AM13*2/3+AJ13*1/3)*$AW$1)))</f>
        <v>274252.05687636719</v>
      </c>
      <c r="AO13" s="24">
        <f>AN13-M13</f>
        <v>-8247.9431236328091</v>
      </c>
      <c r="AP13" s="22">
        <f>IF(AK13&lt;1.5,"N/A",3*((M13/$AW$1)-(AM13*2/3)))</f>
        <v>98.160371450457319</v>
      </c>
      <c r="AQ13" s="20">
        <f>IF(AK13=0,"",AL13*$AV$1)</f>
        <v>257163.63589872263</v>
      </c>
      <c r="AR13" s="20">
        <f>IF(AK13=0,"",AJ13*$AV$1)</f>
        <v>290792.72674701712</v>
      </c>
      <c r="AS13" s="23" t="str">
        <f>IF(F13="P","P","")</f>
        <v>P</v>
      </c>
      <c r="AU13" s="55" t="s">
        <v>379</v>
      </c>
      <c r="AV13" s="57">
        <v>252800</v>
      </c>
      <c r="AW13" s="57">
        <v>251500</v>
      </c>
      <c r="AX13" s="77">
        <f t="shared" si="1"/>
        <v>3993.5483870967741</v>
      </c>
      <c r="AY13" s="63">
        <f t="shared" si="2"/>
        <v>62</v>
      </c>
    </row>
    <row r="14" spans="1:51" s="2" customFormat="1">
      <c r="A14" s="19" t="s">
        <v>368</v>
      </c>
      <c r="B14" s="23" t="str">
        <f>IF(COUNTBLANK(N14:AI14)&lt;20.5,"Yes","No")</f>
        <v>Yes</v>
      </c>
      <c r="C14" s="34" t="str">
        <f>IF(J14&lt;160000,"Yes","")</f>
        <v/>
      </c>
      <c r="D14" s="34" t="str">
        <f>IF(J14&gt;375000,IF((K14/J14)&lt;-0.4,"FP40%",IF((K14/J14)&lt;-0.35,"FP35%",IF((K14/J14)&lt;-0.3,"FP30%",IF((K14/J14)&lt;-0.25,"FP25%",IF((K14/J14)&lt;-0.2,"FP20%",IF((K14/J14)&lt;-0.15,"FP15%",IF((K14/J14)&lt;-0.1,"FP10%",IF((K14/J14)&lt;-0.05,"FP5%","")))))))),"")</f>
        <v/>
      </c>
      <c r="E14" s="34" t="str">
        <f t="shared" si="0"/>
        <v/>
      </c>
      <c r="F14" s="89" t="str">
        <f>IF(AP14="N/A","",IF(AP14&gt;AJ14,IF(AP14&gt;AM14,"P",""),""))</f>
        <v/>
      </c>
      <c r="G14" s="34" t="str">
        <f>IF(D14="",IF(E14="",F14,E14),D14)</f>
        <v/>
      </c>
      <c r="H14" s="19" t="s">
        <v>375</v>
      </c>
      <c r="I14" s="21" t="s">
        <v>37</v>
      </c>
      <c r="J14" s="20">
        <v>343100</v>
      </c>
      <c r="K14" s="20">
        <f>M14-J14</f>
        <v>-38100</v>
      </c>
      <c r="L14" s="75">
        <v>2700</v>
      </c>
      <c r="M14" s="20">
        <v>305000</v>
      </c>
      <c r="N14" s="21">
        <v>70</v>
      </c>
      <c r="O14" s="21" t="s">
        <v>590</v>
      </c>
      <c r="P14" s="21"/>
      <c r="Q14" s="21" t="s">
        <v>590</v>
      </c>
      <c r="R14" s="21">
        <v>51</v>
      </c>
      <c r="S14" s="21">
        <v>51</v>
      </c>
      <c r="T14" s="21">
        <v>105</v>
      </c>
      <c r="U14" s="21">
        <v>80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9">
        <f>IF(AK14=0,"",AVERAGE(N14:AI14))</f>
        <v>71.400000000000006</v>
      </c>
      <c r="AK14" s="39">
        <f>IF(COUNTBLANK(N14:AI14)=0,22,IF(COUNTBLANK(N14:AI14)=1,21,IF(COUNTBLANK(N14:AI14)=2,20,IF(COUNTBLANK(N14:AI14)=3,19,IF(COUNTBLANK(N14:AI14)=4,18,IF(COUNTBLANK(N14:AI14)=5,17,IF(COUNTBLANK(N14:AI14)=6,16,IF(COUNTBLANK(N14:AI14)=7,15,IF(COUNTBLANK(N14:AI14)=8,14,IF(COUNTBLANK(N14:AI14)=9,13,IF(COUNTBLANK(N14:AI14)=10,12,IF(COUNTBLANK(N14:AI14)=11,11,IF(COUNTBLANK(N14:AI14)=12,10,IF(COUNTBLANK(N14:AI14)=13,9,IF(COUNTBLANK(N14:AI14)=14,8,IF(COUNTBLANK(N14:AI14)=15,7,IF(COUNTBLANK(N14:AI14)=16,6,IF(COUNTBLANK(N14:AI14)=17,5,IF(COUNTBLANK(N14:AI14)=18,4,IF(COUNTBLANK(N14:AI14)=19,3,IF(COUNTBLANK(N14:AI14)=20,2,IF(COUNTBLANK(N14:AI14)=21,1,IF(COUNTBLANK(N14:AI14)=22,0,"Error")))))))))))))))))))))))</f>
        <v>5</v>
      </c>
      <c r="AL14" s="39">
        <f>IF(AK14=0,"",IF(COUNTBLANK(AG14:AI14)=0,AVERAGE(AG14:AI14),IF(COUNTBLANK(AF14:AI14)&lt;1.5,AVERAGE(AF14:AI14),IF(COUNTBLANK(AE14:AI14)&lt;2.5,AVERAGE(AE14:AI14),IF(COUNTBLANK(AD14:AI14)&lt;3.5,AVERAGE(AD14:AI14),IF(COUNTBLANK(AC14:AI14)&lt;4.5,AVERAGE(AC14:AI14),IF(COUNTBLANK(AB14:AI14)&lt;5.5,AVERAGE(AB14:AI14),IF(COUNTBLANK(AA14:AI14)&lt;6.5,AVERAGE(AA14:AI14),IF(COUNTBLANK(Z14:AI14)&lt;7.5,AVERAGE(Z14:AI14),IF(COUNTBLANK(Y14:AI14)&lt;8.5,AVERAGE(Y14:AI14),IF(COUNTBLANK(X14:AI14)&lt;9.5,AVERAGE(X14:AI14),IF(COUNTBLANK(W14:AI14)&lt;10.5,AVERAGE(W14:AI14),IF(COUNTBLANK(V14:AI14)&lt;11.5,AVERAGE(V14:AI14),IF(COUNTBLANK(U14:AI14)&lt;12.5,AVERAGE(U14:AI14),IF(COUNTBLANK(T14:AI14)&lt;13.5,AVERAGE(T14:AI14),IF(COUNTBLANK(S14:AI14)&lt;14.5,AVERAGE(S14:AI14),IF(COUNTBLANK(R14:AI14)&lt;15.5,AVERAGE(R14:AI14),IF(COUNTBLANK(Q14:AI14)&lt;16.5,AVERAGE(Q14:AI14),IF(COUNTBLANK(P14:AI14)&lt;17.5,AVERAGE(P14:AI14),IF(COUNTBLANK(O14:AI14)&lt;18.5,AVERAGE(O14:AI14),AVERAGE(N14:AI14)))))))))))))))))))))</f>
        <v>78.666666666666671</v>
      </c>
      <c r="AM14" s="22">
        <f>IF(AK14=0,"",IF(COUNTBLANK(AH14:AI14)=0,AVERAGE(AH14:AI14),IF(COUNTBLANK(AG14:AI14)&lt;1.5,AVERAGE(AG14:AI14),IF(COUNTBLANK(AF14:AI14)&lt;2.5,AVERAGE(AF14:AI14),IF(COUNTBLANK(AE14:AI14)&lt;3.5,AVERAGE(AE14:AI14),IF(COUNTBLANK(AD14:AI14)&lt;4.5,AVERAGE(AD14:AI14),IF(COUNTBLANK(AC14:AI14)&lt;5.5,AVERAGE(AC14:AI14),IF(COUNTBLANK(AB14:AI14)&lt;6.5,AVERAGE(AB14:AI14),IF(COUNTBLANK(AA14:AI14)&lt;7.5,AVERAGE(AA14:AI14),IF(COUNTBLANK(Z14:AI14)&lt;8.5,AVERAGE(Z14:AI14),IF(COUNTBLANK(Y14:AI14)&lt;9.5,AVERAGE(Y14:AI14),IF(COUNTBLANK(X14:AI14)&lt;10.5,AVERAGE(X14:AI14),IF(COUNTBLANK(W14:AI14)&lt;11.5,AVERAGE(W14:AI14),IF(COUNTBLANK(V14:AI14)&lt;12.5,AVERAGE(V14:AI14),IF(COUNTBLANK(U14:AI14)&lt;13.5,AVERAGE(U14:AI14),IF(COUNTBLANK(T14:AI14)&lt;14.5,AVERAGE(T14:AI14),IF(COUNTBLANK(S14:AI14)&lt;15.5,AVERAGE(S14:AI14),IF(COUNTBLANK(R14:AI14)&lt;16.5,AVERAGE(R14:AI14),IF(COUNTBLANK(Q14:AI14)&lt;17.5,AVERAGE(Q14:AI14),IF(COUNTBLANK(P14:AI14)&lt;18.5,AVERAGE(P14:AI14),IF(COUNTBLANK(O14:AI14)&lt;19.5,AVERAGE(O14:AI14),AVERAGE(N14:AI14))))))))))))))))))))))</f>
        <v>92.5</v>
      </c>
      <c r="AN14" s="23">
        <f>IF(AK14&lt;1.5,M14,(0.75*M14)+(0.25*((AM14*2/3+AJ14*1/3)*$AW$1)))</f>
        <v>314505.91090134345</v>
      </c>
      <c r="AO14" s="24">
        <f>AN14-M14</f>
        <v>9505.91090134345</v>
      </c>
      <c r="AP14" s="22">
        <f>IF(AK14&lt;1.5,"N/A",3*((M14/$AW$1)-(AM14*2/3)))</f>
        <v>42.97845413235212</v>
      </c>
      <c r="AQ14" s="20">
        <f>IF(AK14=0,"",AL14*$AV$1)</f>
        <v>311233.93883127457</v>
      </c>
      <c r="AR14" s="20">
        <f>IF(AK14=0,"",AJ14*$AV$1)</f>
        <v>282484.36312567379</v>
      </c>
      <c r="AS14" s="23" t="str">
        <f>IF(F14="P","P","")</f>
        <v/>
      </c>
      <c r="AU14" s="55" t="s">
        <v>384</v>
      </c>
      <c r="AV14" s="57">
        <v>278900</v>
      </c>
      <c r="AW14" s="57">
        <v>290300</v>
      </c>
      <c r="AX14" s="77">
        <f t="shared" si="1"/>
        <v>4039.4190871369296</v>
      </c>
      <c r="AY14" s="63">
        <f t="shared" si="2"/>
        <v>80.333333333333329</v>
      </c>
    </row>
    <row r="15" spans="1:51" s="2" customFormat="1">
      <c r="A15" s="19" t="s">
        <v>368</v>
      </c>
      <c r="B15" s="23" t="str">
        <f>IF(COUNTBLANK(N15:AI15)&lt;20.5,"Yes","No")</f>
        <v>Yes</v>
      </c>
      <c r="C15" s="34" t="str">
        <f>IF(J15&lt;160000,"Yes","")</f>
        <v/>
      </c>
      <c r="D15" s="34" t="str">
        <f>IF(J15&gt;375000,IF((K15/J15)&lt;-0.4,"FP40%",IF((K15/J15)&lt;-0.35,"FP35%",IF((K15/J15)&lt;-0.3,"FP30%",IF((K15/J15)&lt;-0.25,"FP25%",IF((K15/J15)&lt;-0.2,"FP20%",IF((K15/J15)&lt;-0.15,"FP15%",IF((K15/J15)&lt;-0.1,"FP10%",IF((K15/J15)&lt;-0.05,"FP5%","")))))))),"")</f>
        <v/>
      </c>
      <c r="E15" s="34" t="str">
        <f t="shared" si="0"/>
        <v/>
      </c>
      <c r="F15" s="89" t="str">
        <f>IF(AP15="N/A","",IF(AP15&gt;AJ15,IF(AP15&gt;AM15,"P",""),""))</f>
        <v/>
      </c>
      <c r="G15" s="34" t="str">
        <f>IF(D15="",IF(E15="",F15,E15),D15)</f>
        <v/>
      </c>
      <c r="H15" s="19" t="s">
        <v>457</v>
      </c>
      <c r="I15" s="21" t="s">
        <v>388</v>
      </c>
      <c r="J15" s="20">
        <v>240400</v>
      </c>
      <c r="K15" s="20">
        <f>M15-J15</f>
        <v>30500</v>
      </c>
      <c r="L15" s="75">
        <v>4300</v>
      </c>
      <c r="M15" s="20">
        <v>270900</v>
      </c>
      <c r="N15" s="21"/>
      <c r="O15" s="21">
        <v>76</v>
      </c>
      <c r="P15" s="21">
        <v>91</v>
      </c>
      <c r="Q15" s="21">
        <v>52</v>
      </c>
      <c r="R15" s="21">
        <v>65</v>
      </c>
      <c r="S15" s="21">
        <v>74</v>
      </c>
      <c r="T15" s="21">
        <v>80</v>
      </c>
      <c r="U15" s="21">
        <v>61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9">
        <f>AVERAGE(N15:AI15)</f>
        <v>71.285714285714292</v>
      </c>
      <c r="AK15" s="39">
        <f>IF(COUNTBLANK(N15:AI15)=0,22,IF(COUNTBLANK(N15:AI15)=1,21,IF(COUNTBLANK(N15:AI15)=2,20,IF(COUNTBLANK(N15:AI15)=3,19,IF(COUNTBLANK(N15:AI15)=4,18,IF(COUNTBLANK(N15:AI15)=5,17,IF(COUNTBLANK(N15:AI15)=6,16,IF(COUNTBLANK(N15:AI15)=7,15,IF(COUNTBLANK(N15:AI15)=8,14,IF(COUNTBLANK(N15:AI15)=9,13,IF(COUNTBLANK(N15:AI15)=10,12,IF(COUNTBLANK(N15:AI15)=11,11,IF(COUNTBLANK(N15:AI15)=12,10,IF(COUNTBLANK(N15:AI15)=13,9,IF(COUNTBLANK(N15:AI15)=14,8,IF(COUNTBLANK(N15:AI15)=15,7,IF(COUNTBLANK(N15:AI15)=16,6,IF(COUNTBLANK(N15:AI15)=17,5,IF(COUNTBLANK(N15:AI15)=18,4,IF(COUNTBLANK(N15:AI15)=19,3,IF(COUNTBLANK(N15:AI15)=20,2,IF(COUNTBLANK(N15:AI15)=21,1,IF(COUNTBLANK(N15:AI15)=22,0,"Error")))))))))))))))))))))))</f>
        <v>7</v>
      </c>
      <c r="AL15" s="39">
        <f>IF(AK15=0,"",IF(COUNTBLANK(AG15:AI15)=0,AVERAGE(AG15:AI15),IF(COUNTBLANK(AF15:AI15)&lt;1.5,AVERAGE(AF15:AI15),IF(COUNTBLANK(AE15:AI15)&lt;2.5,AVERAGE(AE15:AI15),IF(COUNTBLANK(AD15:AI15)&lt;3.5,AVERAGE(AD15:AI15),IF(COUNTBLANK(AC15:AI15)&lt;4.5,AVERAGE(AC15:AI15),IF(COUNTBLANK(AB15:AI15)&lt;5.5,AVERAGE(AB15:AI15),IF(COUNTBLANK(AA15:AI15)&lt;6.5,AVERAGE(AA15:AI15),IF(COUNTBLANK(Z15:AI15)&lt;7.5,AVERAGE(Z15:AI15),IF(COUNTBLANK(Y15:AI15)&lt;8.5,AVERAGE(Y15:AI15),IF(COUNTBLANK(X15:AI15)&lt;9.5,AVERAGE(X15:AI15),IF(COUNTBLANK(W15:AI15)&lt;10.5,AVERAGE(W15:AI15),IF(COUNTBLANK(V15:AI15)&lt;11.5,AVERAGE(V15:AI15),IF(COUNTBLANK(U15:AI15)&lt;12.5,AVERAGE(U15:AI15),IF(COUNTBLANK(T15:AI15)&lt;13.5,AVERAGE(T15:AI15),IF(COUNTBLANK(S15:AI15)&lt;14.5,AVERAGE(S15:AI15),IF(COUNTBLANK(R15:AI15)&lt;15.5,AVERAGE(R15:AI15),IF(COUNTBLANK(Q15:AI15)&lt;16.5,AVERAGE(Q15:AI15),IF(COUNTBLANK(P15:AI15)&lt;17.5,AVERAGE(P15:AI15),IF(COUNTBLANK(O15:AI15)&lt;18.5,AVERAGE(O15:AI15),AVERAGE(N15:AI15)))))))))))))))))))))</f>
        <v>71.666666666666671</v>
      </c>
      <c r="AM15" s="22">
        <f>IF(AK15=0,"",IF(COUNTBLANK(AH15:AI15)=0,AVERAGE(AH15:AI15),IF(COUNTBLANK(AG15:AI15)&lt;1.5,AVERAGE(AG15:AI15),IF(COUNTBLANK(AF15:AI15)&lt;2.5,AVERAGE(AF15:AI15),IF(COUNTBLANK(AE15:AI15)&lt;3.5,AVERAGE(AE15:AI15),IF(COUNTBLANK(AD15:AI15)&lt;4.5,AVERAGE(AD15:AI15),IF(COUNTBLANK(AC15:AI15)&lt;5.5,AVERAGE(AC15:AI15),IF(COUNTBLANK(AB15:AI15)&lt;6.5,AVERAGE(AB15:AI15),IF(COUNTBLANK(AA15:AI15)&lt;7.5,AVERAGE(AA15:AI15),IF(COUNTBLANK(Z15:AI15)&lt;8.5,AVERAGE(Z15:AI15),IF(COUNTBLANK(Y15:AI15)&lt;9.5,AVERAGE(Y15:AI15),IF(COUNTBLANK(X15:AI15)&lt;10.5,AVERAGE(X15:AI15),IF(COUNTBLANK(W15:AI15)&lt;11.5,AVERAGE(W15:AI15),IF(COUNTBLANK(V15:AI15)&lt;12.5,AVERAGE(V15:AI15),IF(COUNTBLANK(U15:AI15)&lt;13.5,AVERAGE(U15:AI15),IF(COUNTBLANK(T15:AI15)&lt;14.5,AVERAGE(T15:AI15),IF(COUNTBLANK(S15:AI15)&lt;15.5,AVERAGE(S15:AI15),IF(COUNTBLANK(R15:AI15)&lt;16.5,AVERAGE(R15:AI15),IF(COUNTBLANK(Q15:AI15)&lt;17.5,AVERAGE(Q15:AI15),IF(COUNTBLANK(P15:AI15)&lt;18.5,AVERAGE(P15:AI15),IF(COUNTBLANK(O15:AI15)&lt;19.5,AVERAGE(O15:AI15),AVERAGE(N15:AI15))))))))))))))))))))))</f>
        <v>70.5</v>
      </c>
      <c r="AN15" s="23">
        <f>IF(AK15&lt;1.5,M15,(0.75*M15)+(0.25*((AM15*2/3+AJ15*1/3)*$AW$1)))</f>
        <v>274176.38377501466</v>
      </c>
      <c r="AO15" s="24">
        <f>AN15-M15</f>
        <v>3276.3837750146631</v>
      </c>
      <c r="AP15" s="22">
        <f>IF(AK15&lt;1.5,"N/A",3*((M15/$AW$1)-(AM15*2/3)))</f>
        <v>61.489715490013751</v>
      </c>
      <c r="AQ15" s="20">
        <f>IF(AK15=0,"",AL15*$AV$1)</f>
        <v>283539.39342679677</v>
      </c>
      <c r="AR15" s="20">
        <f>IF(AK15=0,"",AJ15*$AV$1)</f>
        <v>282032.20728233538</v>
      </c>
      <c r="AS15" s="23" t="str">
        <f>IF(F15="P","P","")</f>
        <v/>
      </c>
      <c r="AU15" s="55" t="s">
        <v>383</v>
      </c>
      <c r="AV15" s="57">
        <v>268000</v>
      </c>
      <c r="AW15" s="57">
        <v>275500</v>
      </c>
      <c r="AX15" s="77">
        <f t="shared" si="1"/>
        <v>4027.0270270270271</v>
      </c>
      <c r="AY15" s="63">
        <f t="shared" si="2"/>
        <v>74</v>
      </c>
    </row>
    <row r="16" spans="1:51" s="2" customFormat="1">
      <c r="A16" s="19" t="s">
        <v>368</v>
      </c>
      <c r="B16" s="23" t="str">
        <f>IF(COUNTBLANK(N16:AI16)&lt;20.5,"Yes","No")</f>
        <v>Yes</v>
      </c>
      <c r="C16" s="34" t="str">
        <f>IF(J16&lt;160000,"Yes","")</f>
        <v/>
      </c>
      <c r="D16" s="34" t="str">
        <f>IF(J16&gt;375000,IF((K16/J16)&lt;-0.4,"FP40%",IF((K16/J16)&lt;-0.35,"FP35%",IF((K16/J16)&lt;-0.3,"FP30%",IF((K16/J16)&lt;-0.25,"FP25%",IF((K16/J16)&lt;-0.2,"FP20%",IF((K16/J16)&lt;-0.15,"FP15%",IF((K16/J16)&lt;-0.1,"FP10%",IF((K16/J16)&lt;-0.05,"FP5%","")))))))),"")</f>
        <v/>
      </c>
      <c r="E16" s="34" t="str">
        <f t="shared" si="0"/>
        <v/>
      </c>
      <c r="F16" s="89" t="str">
        <f>IF(AP16="N/A","",IF(AP16&gt;AJ16,IF(AP16&gt;AM16,"P",""),""))</f>
        <v/>
      </c>
      <c r="G16" s="34" t="str">
        <f>IF(D16="",IF(E16="",F16,E16),D16)</f>
        <v/>
      </c>
      <c r="H16" s="19" t="s">
        <v>370</v>
      </c>
      <c r="I16" s="21" t="s">
        <v>62</v>
      </c>
      <c r="J16" s="20">
        <v>221000</v>
      </c>
      <c r="K16" s="20">
        <f>M16-J16</f>
        <v>29400</v>
      </c>
      <c r="L16" s="75">
        <v>15300</v>
      </c>
      <c r="M16" s="20">
        <v>250400</v>
      </c>
      <c r="N16" s="21">
        <v>89</v>
      </c>
      <c r="O16" s="21">
        <v>48</v>
      </c>
      <c r="P16" s="21">
        <v>62</v>
      </c>
      <c r="Q16" s="21">
        <v>62</v>
      </c>
      <c r="R16" s="21" t="s">
        <v>590</v>
      </c>
      <c r="S16" s="21" t="s">
        <v>590</v>
      </c>
      <c r="T16" s="21" t="s">
        <v>590</v>
      </c>
      <c r="U16" s="21">
        <v>95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9">
        <f>IF(AK16=0,"",AVERAGE(N16:AI16))</f>
        <v>71.2</v>
      </c>
      <c r="AK16" s="39">
        <f>IF(COUNTBLANK(N16:AI16)=0,22,IF(COUNTBLANK(N16:AI16)=1,21,IF(COUNTBLANK(N16:AI16)=2,20,IF(COUNTBLANK(N16:AI16)=3,19,IF(COUNTBLANK(N16:AI16)=4,18,IF(COUNTBLANK(N16:AI16)=5,17,IF(COUNTBLANK(N16:AI16)=6,16,IF(COUNTBLANK(N16:AI16)=7,15,IF(COUNTBLANK(N16:AI16)=8,14,IF(COUNTBLANK(N16:AI16)=9,13,IF(COUNTBLANK(N16:AI16)=10,12,IF(COUNTBLANK(N16:AI16)=11,11,IF(COUNTBLANK(N16:AI16)=12,10,IF(COUNTBLANK(N16:AI16)=13,9,IF(COUNTBLANK(N16:AI16)=14,8,IF(COUNTBLANK(N16:AI16)=15,7,IF(COUNTBLANK(N16:AI16)=16,6,IF(COUNTBLANK(N16:AI16)=17,5,IF(COUNTBLANK(N16:AI16)=18,4,IF(COUNTBLANK(N16:AI16)=19,3,IF(COUNTBLANK(N16:AI16)=20,2,IF(COUNTBLANK(N16:AI16)=21,1,IF(COUNTBLANK(N16:AI16)=22,0,"Error")))))))))))))))))))))))</f>
        <v>5</v>
      </c>
      <c r="AL16" s="39">
        <f>IF(AK16=0,"",IF(COUNTBLANK(AG16:AI16)=0,AVERAGE(AG16:AI16),IF(COUNTBLANK(AF16:AI16)&lt;1.5,AVERAGE(AF16:AI16),IF(COUNTBLANK(AE16:AI16)&lt;2.5,AVERAGE(AE16:AI16),IF(COUNTBLANK(AD16:AI16)&lt;3.5,AVERAGE(AD16:AI16),IF(COUNTBLANK(AC16:AI16)&lt;4.5,AVERAGE(AC16:AI16),IF(COUNTBLANK(AB16:AI16)&lt;5.5,AVERAGE(AB16:AI16),IF(COUNTBLANK(AA16:AI16)&lt;6.5,AVERAGE(AA16:AI16),IF(COUNTBLANK(Z16:AI16)&lt;7.5,AVERAGE(Z16:AI16),IF(COUNTBLANK(Y16:AI16)&lt;8.5,AVERAGE(Y16:AI16),IF(COUNTBLANK(X16:AI16)&lt;9.5,AVERAGE(X16:AI16),IF(COUNTBLANK(W16:AI16)&lt;10.5,AVERAGE(W16:AI16),IF(COUNTBLANK(V16:AI16)&lt;11.5,AVERAGE(V16:AI16),IF(COUNTBLANK(U16:AI16)&lt;12.5,AVERAGE(U16:AI16),IF(COUNTBLANK(T16:AI16)&lt;13.5,AVERAGE(T16:AI16),IF(COUNTBLANK(S16:AI16)&lt;14.5,AVERAGE(S16:AI16),IF(COUNTBLANK(R16:AI16)&lt;15.5,AVERAGE(R16:AI16),IF(COUNTBLANK(Q16:AI16)&lt;16.5,AVERAGE(Q16:AI16),IF(COUNTBLANK(P16:AI16)&lt;17.5,AVERAGE(P16:AI16),IF(COUNTBLANK(O16:AI16)&lt;18.5,AVERAGE(O16:AI16),AVERAGE(N16:AI16)))))))))))))))))))))</f>
        <v>73</v>
      </c>
      <c r="AM16" s="22">
        <f>IF(AK16=0,"",IF(COUNTBLANK(AH16:AI16)=0,AVERAGE(AH16:AI16),IF(COUNTBLANK(AG16:AI16)&lt;1.5,AVERAGE(AG16:AI16),IF(COUNTBLANK(AF16:AI16)&lt;2.5,AVERAGE(AF16:AI16),IF(COUNTBLANK(AE16:AI16)&lt;3.5,AVERAGE(AE16:AI16),IF(COUNTBLANK(AD16:AI16)&lt;4.5,AVERAGE(AD16:AI16),IF(COUNTBLANK(AC16:AI16)&lt;5.5,AVERAGE(AC16:AI16),IF(COUNTBLANK(AB16:AI16)&lt;6.5,AVERAGE(AB16:AI16),IF(COUNTBLANK(AA16:AI16)&lt;7.5,AVERAGE(AA16:AI16),IF(COUNTBLANK(Z16:AI16)&lt;8.5,AVERAGE(Z16:AI16),IF(COUNTBLANK(Y16:AI16)&lt;9.5,AVERAGE(Y16:AI16),IF(COUNTBLANK(X16:AI16)&lt;10.5,AVERAGE(X16:AI16),IF(COUNTBLANK(W16:AI16)&lt;11.5,AVERAGE(W16:AI16),IF(COUNTBLANK(V16:AI16)&lt;12.5,AVERAGE(V16:AI16),IF(COUNTBLANK(U16:AI16)&lt;13.5,AVERAGE(U16:AI16),IF(COUNTBLANK(T16:AI16)&lt;14.5,AVERAGE(T16:AI16),IF(COUNTBLANK(S16:AI16)&lt;15.5,AVERAGE(S16:AI16),IF(COUNTBLANK(R16:AI16)&lt;16.5,AVERAGE(R16:AI16),IF(COUNTBLANK(Q16:AI16)&lt;17.5,AVERAGE(Q16:AI16),IF(COUNTBLANK(P16:AI16)&lt;18.5,AVERAGE(P16:AI16),IF(COUNTBLANK(O16:AI16)&lt;19.5,AVERAGE(O16:AI16),AVERAGE(N16:AI16))))))))))))))))))))))</f>
        <v>78.5</v>
      </c>
      <c r="AN16" s="23">
        <f>IF(AK16&lt;1.5,M16,(0.75*M16)+(0.25*((AM16*2/3+AJ16*1/3)*$AW$1)))</f>
        <v>264124.09854791954</v>
      </c>
      <c r="AO16" s="24">
        <f>AN16-M16</f>
        <v>13724.098547919537</v>
      </c>
      <c r="AP16" s="22">
        <f>IF(AK16&lt;1.5,"N/A",3*((M16/$AW$1)-(AM16*2/3)))</f>
        <v>30.166573490954001</v>
      </c>
      <c r="AQ16" s="20">
        <f>IF(AK16=0,"",AL16*$AV$1)</f>
        <v>288814.54493241158</v>
      </c>
      <c r="AR16" s="20">
        <f>IF(AK16=0,"",AJ16*$AV$1)</f>
        <v>281693.09039983159</v>
      </c>
      <c r="AS16" s="23" t="str">
        <f>IF(F16="P","P","")</f>
        <v/>
      </c>
      <c r="AU16" s="55" t="s">
        <v>385</v>
      </c>
      <c r="AV16" s="57">
        <v>239800</v>
      </c>
      <c r="AW16" s="57">
        <v>260600</v>
      </c>
      <c r="AX16" s="77">
        <f t="shared" si="1"/>
        <v>4071.4285714285716</v>
      </c>
      <c r="AY16" s="63">
        <f t="shared" si="2"/>
        <v>79.333333333333329</v>
      </c>
    </row>
    <row r="17" spans="1:51" s="2" customFormat="1">
      <c r="A17" s="19" t="s">
        <v>368</v>
      </c>
      <c r="B17" s="23" t="str">
        <f>IF(COUNTBLANK(N17:AI17)&lt;20.5,"Yes","No")</f>
        <v>Yes</v>
      </c>
      <c r="C17" s="34" t="str">
        <f>IF(J17&lt;160000,"Yes","")</f>
        <v/>
      </c>
      <c r="D17" s="34" t="str">
        <f>IF(J17&gt;375000,IF((K17/J17)&lt;-0.4,"FP40%",IF((K17/J17)&lt;-0.35,"FP35%",IF((K17/J17)&lt;-0.3,"FP30%",IF((K17/J17)&lt;-0.25,"FP25%",IF((K17/J17)&lt;-0.2,"FP20%",IF((K17/J17)&lt;-0.15,"FP15%",IF((K17/J17)&lt;-0.1,"FP10%",IF((K17/J17)&lt;-0.05,"FP5%","")))))))),"")</f>
        <v/>
      </c>
      <c r="E17" s="34" t="str">
        <f t="shared" si="0"/>
        <v/>
      </c>
      <c r="F17" s="89" t="str">
        <f>IF(AP17="N/A","",IF(AP17&gt;AJ17,IF(AP17&gt;AM17,"P",""),""))</f>
        <v/>
      </c>
      <c r="G17" s="34" t="str">
        <f>IF(D17="",IF(E17="",F17,E17),D17)</f>
        <v/>
      </c>
      <c r="H17" s="19" t="s">
        <v>384</v>
      </c>
      <c r="I17" s="21" t="s">
        <v>62</v>
      </c>
      <c r="J17" s="20">
        <v>289000</v>
      </c>
      <c r="K17" s="20">
        <f>M17-J17</f>
        <v>-10100</v>
      </c>
      <c r="L17" s="75">
        <v>11400</v>
      </c>
      <c r="M17" s="20">
        <v>278900</v>
      </c>
      <c r="N17" s="21">
        <v>44</v>
      </c>
      <c r="O17" s="21">
        <v>84</v>
      </c>
      <c r="P17" s="21">
        <v>74</v>
      </c>
      <c r="Q17" s="21">
        <v>58</v>
      </c>
      <c r="R17" s="21">
        <v>54</v>
      </c>
      <c r="S17" s="21">
        <v>65</v>
      </c>
      <c r="T17" s="21">
        <v>108</v>
      </c>
      <c r="U17" s="21">
        <v>68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9">
        <f>IF(AK17=0,"",AVERAGE(N17:AI17))</f>
        <v>69.375</v>
      </c>
      <c r="AK17" s="39">
        <f>IF(COUNTBLANK(N17:AI17)=0,22,IF(COUNTBLANK(N17:AI17)=1,21,IF(COUNTBLANK(N17:AI17)=2,20,IF(COUNTBLANK(N17:AI17)=3,19,IF(COUNTBLANK(N17:AI17)=4,18,IF(COUNTBLANK(N17:AI17)=5,17,IF(COUNTBLANK(N17:AI17)=6,16,IF(COUNTBLANK(N17:AI17)=7,15,IF(COUNTBLANK(N17:AI17)=8,14,IF(COUNTBLANK(N17:AI17)=9,13,IF(COUNTBLANK(N17:AI17)=10,12,IF(COUNTBLANK(N17:AI17)=11,11,IF(COUNTBLANK(N17:AI17)=12,10,IF(COUNTBLANK(N17:AI17)=13,9,IF(COUNTBLANK(N17:AI17)=14,8,IF(COUNTBLANK(N17:AI17)=15,7,IF(COUNTBLANK(N17:AI17)=16,6,IF(COUNTBLANK(N17:AI17)=17,5,IF(COUNTBLANK(N17:AI17)=18,4,IF(COUNTBLANK(N17:AI17)=19,3,IF(COUNTBLANK(N17:AI17)=20,2,IF(COUNTBLANK(N17:AI17)=21,1,IF(COUNTBLANK(N17:AI17)=22,0,"Error")))))))))))))))))))))))</f>
        <v>8</v>
      </c>
      <c r="AL17" s="39">
        <f>IF(AK17=0,"",IF(COUNTBLANK(AG17:AI17)=0,AVERAGE(AG17:AI17),IF(COUNTBLANK(AF17:AI17)&lt;1.5,AVERAGE(AF17:AI17),IF(COUNTBLANK(AE17:AI17)&lt;2.5,AVERAGE(AE17:AI17),IF(COUNTBLANK(AD17:AI17)&lt;3.5,AVERAGE(AD17:AI17),IF(COUNTBLANK(AC17:AI17)&lt;4.5,AVERAGE(AC17:AI17),IF(COUNTBLANK(AB17:AI17)&lt;5.5,AVERAGE(AB17:AI17),IF(COUNTBLANK(AA17:AI17)&lt;6.5,AVERAGE(AA17:AI17),IF(COUNTBLANK(Z17:AI17)&lt;7.5,AVERAGE(Z17:AI17),IF(COUNTBLANK(Y17:AI17)&lt;8.5,AVERAGE(Y17:AI17),IF(COUNTBLANK(X17:AI17)&lt;9.5,AVERAGE(X17:AI17),IF(COUNTBLANK(W17:AI17)&lt;10.5,AVERAGE(W17:AI17),IF(COUNTBLANK(V17:AI17)&lt;11.5,AVERAGE(V17:AI17),IF(COUNTBLANK(U17:AI17)&lt;12.5,AVERAGE(U17:AI17),IF(COUNTBLANK(T17:AI17)&lt;13.5,AVERAGE(T17:AI17),IF(COUNTBLANK(S17:AI17)&lt;14.5,AVERAGE(S17:AI17),IF(COUNTBLANK(R17:AI17)&lt;15.5,AVERAGE(R17:AI17),IF(COUNTBLANK(Q17:AI17)&lt;16.5,AVERAGE(Q17:AI17),IF(COUNTBLANK(P17:AI17)&lt;17.5,AVERAGE(P17:AI17),IF(COUNTBLANK(O17:AI17)&lt;18.5,AVERAGE(O17:AI17),AVERAGE(N17:AI17)))))))))))))))))))))</f>
        <v>80.333333333333329</v>
      </c>
      <c r="AM17" s="22">
        <f>IF(AK17=0,"",IF(COUNTBLANK(AH17:AI17)=0,AVERAGE(AH17:AI17),IF(COUNTBLANK(AG17:AI17)&lt;1.5,AVERAGE(AG17:AI17),IF(COUNTBLANK(AF17:AI17)&lt;2.5,AVERAGE(AF17:AI17),IF(COUNTBLANK(AE17:AI17)&lt;3.5,AVERAGE(AE17:AI17),IF(COUNTBLANK(AD17:AI17)&lt;4.5,AVERAGE(AD17:AI17),IF(COUNTBLANK(AC17:AI17)&lt;5.5,AVERAGE(AC17:AI17),IF(COUNTBLANK(AB17:AI17)&lt;6.5,AVERAGE(AB17:AI17),IF(COUNTBLANK(AA17:AI17)&lt;7.5,AVERAGE(AA17:AI17),IF(COUNTBLANK(Z17:AI17)&lt;8.5,AVERAGE(Z17:AI17),IF(COUNTBLANK(Y17:AI17)&lt;9.5,AVERAGE(Y17:AI17),IF(COUNTBLANK(X17:AI17)&lt;10.5,AVERAGE(X17:AI17),IF(COUNTBLANK(W17:AI17)&lt;11.5,AVERAGE(W17:AI17),IF(COUNTBLANK(V17:AI17)&lt;12.5,AVERAGE(V17:AI17),IF(COUNTBLANK(U17:AI17)&lt;13.5,AVERAGE(U17:AI17),IF(COUNTBLANK(T17:AI17)&lt;14.5,AVERAGE(T17:AI17),IF(COUNTBLANK(S17:AI17)&lt;15.5,AVERAGE(S17:AI17),IF(COUNTBLANK(R17:AI17)&lt;16.5,AVERAGE(R17:AI17),IF(COUNTBLANK(Q17:AI17)&lt;17.5,AVERAGE(Q17:AI17),IF(COUNTBLANK(P17:AI17)&lt;18.5,AVERAGE(P17:AI17),IF(COUNTBLANK(O17:AI17)&lt;19.5,AVERAGE(O17:AI17),AVERAGE(N17:AI17))))))))))))))))))))))</f>
        <v>88</v>
      </c>
      <c r="AN17" s="23">
        <f>IF(AK17&lt;1.5,M17,(0.75*M17)+(0.25*((AM17*2/3+AJ17*1/3)*$AW$1)))</f>
        <v>291243.47362487187</v>
      </c>
      <c r="AO17" s="24">
        <f>AN17-M17</f>
        <v>12343.473624871869</v>
      </c>
      <c r="AP17" s="22">
        <f>IF(AK17&lt;1.5,"N/A",3*((M17/$AW$1)-(AM17*2/3)))</f>
        <v>32.469478221354144</v>
      </c>
      <c r="AQ17" s="20">
        <f>IF(AK17=0,"",AL17*$AV$1)</f>
        <v>317827.87821329309</v>
      </c>
      <c r="AR17" s="20">
        <f>IF(AK17=0,"",AJ17*$AV$1)</f>
        <v>274472.72677652125</v>
      </c>
      <c r="AS17" s="23" t="str">
        <f>IF(F17="P","P","")</f>
        <v/>
      </c>
      <c r="AU17" s="55" t="s">
        <v>387</v>
      </c>
      <c r="AV17" s="57">
        <v>217900</v>
      </c>
      <c r="AW17" s="57">
        <v>217900</v>
      </c>
      <c r="AX17" s="77" t="str">
        <f t="shared" si="1"/>
        <v/>
      </c>
      <c r="AY17" s="63">
        <f t="shared" si="2"/>
        <v>34.666666666666664</v>
      </c>
    </row>
    <row r="18" spans="1:51" s="2" customFormat="1">
      <c r="A18" s="19" t="s">
        <v>368</v>
      </c>
      <c r="B18" s="23" t="str">
        <f>IF(COUNTBLANK(N18:AI18)&lt;20.5,"Yes","No")</f>
        <v>Yes</v>
      </c>
      <c r="C18" s="34" t="str">
        <f>IF(J18&lt;160000,"Yes","")</f>
        <v/>
      </c>
      <c r="D18" s="34" t="str">
        <f>IF(J18&gt;375000,IF((K18/J18)&lt;-0.4,"FP40%",IF((K18/J18)&lt;-0.35,"FP35%",IF((K18/J18)&lt;-0.3,"FP30%",IF((K18/J18)&lt;-0.25,"FP25%",IF((K18/J18)&lt;-0.2,"FP20%",IF((K18/J18)&lt;-0.15,"FP15%",IF((K18/J18)&lt;-0.1,"FP10%",IF((K18/J18)&lt;-0.05,"FP5%","")))))))),"")</f>
        <v/>
      </c>
      <c r="E18" s="34" t="str">
        <f t="shared" si="0"/>
        <v/>
      </c>
      <c r="F18" s="89" t="str">
        <f>IF(AP18="N/A","",IF(AP18&gt;AJ18,IF(AP18&gt;AM18,"P",""),""))</f>
        <v>P</v>
      </c>
      <c r="G18" s="34" t="str">
        <f>IF(D18="",IF(E18="",F18,E18),D18)</f>
        <v>P</v>
      </c>
      <c r="H18" s="19" t="s">
        <v>374</v>
      </c>
      <c r="I18" s="21" t="s">
        <v>37</v>
      </c>
      <c r="J18" s="20">
        <v>320800</v>
      </c>
      <c r="K18" s="20">
        <f>M18-J18</f>
        <v>-14400</v>
      </c>
      <c r="L18" s="75">
        <v>0</v>
      </c>
      <c r="M18" s="20">
        <v>306400</v>
      </c>
      <c r="N18" s="21">
        <v>71</v>
      </c>
      <c r="O18" s="21">
        <v>62</v>
      </c>
      <c r="P18" s="21">
        <v>89</v>
      </c>
      <c r="Q18" s="21">
        <v>51</v>
      </c>
      <c r="R18" s="21" t="s">
        <v>590</v>
      </c>
      <c r="S18" s="21" t="s">
        <v>590</v>
      </c>
      <c r="T18" s="21" t="s">
        <v>590</v>
      </c>
      <c r="U18" s="21" t="s">
        <v>590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9">
        <f>IF(AK18=0,"",AVERAGE(N18:AI18))</f>
        <v>68.25</v>
      </c>
      <c r="AK18" s="39">
        <f>IF(COUNTBLANK(N18:AI18)=0,22,IF(COUNTBLANK(N18:AI18)=1,21,IF(COUNTBLANK(N18:AI18)=2,20,IF(COUNTBLANK(N18:AI18)=3,19,IF(COUNTBLANK(N18:AI18)=4,18,IF(COUNTBLANK(N18:AI18)=5,17,IF(COUNTBLANK(N18:AI18)=6,16,IF(COUNTBLANK(N18:AI18)=7,15,IF(COUNTBLANK(N18:AI18)=8,14,IF(COUNTBLANK(N18:AI18)=9,13,IF(COUNTBLANK(N18:AI18)=10,12,IF(COUNTBLANK(N18:AI18)=11,11,IF(COUNTBLANK(N18:AI18)=12,10,IF(COUNTBLANK(N18:AI18)=13,9,IF(COUNTBLANK(N18:AI18)=14,8,IF(COUNTBLANK(N18:AI18)=15,7,IF(COUNTBLANK(N18:AI18)=16,6,IF(COUNTBLANK(N18:AI18)=17,5,IF(COUNTBLANK(N18:AI18)=18,4,IF(COUNTBLANK(N18:AI18)=19,3,IF(COUNTBLANK(N18:AI18)=20,2,IF(COUNTBLANK(N18:AI18)=21,1,IF(COUNTBLANK(N18:AI18)=22,0,"Error")))))))))))))))))))))))</f>
        <v>4</v>
      </c>
      <c r="AL18" s="39">
        <f>IF(AK18=0,"",IF(COUNTBLANK(AG18:AI18)=0,AVERAGE(AG18:AI18),IF(COUNTBLANK(AF18:AI18)&lt;1.5,AVERAGE(AF18:AI18),IF(COUNTBLANK(AE18:AI18)&lt;2.5,AVERAGE(AE18:AI18),IF(COUNTBLANK(AD18:AI18)&lt;3.5,AVERAGE(AD18:AI18),IF(COUNTBLANK(AC18:AI18)&lt;4.5,AVERAGE(AC18:AI18),IF(COUNTBLANK(AB18:AI18)&lt;5.5,AVERAGE(AB18:AI18),IF(COUNTBLANK(AA18:AI18)&lt;6.5,AVERAGE(AA18:AI18),IF(COUNTBLANK(Z18:AI18)&lt;7.5,AVERAGE(Z18:AI18),IF(COUNTBLANK(Y18:AI18)&lt;8.5,AVERAGE(Y18:AI18),IF(COUNTBLANK(X18:AI18)&lt;9.5,AVERAGE(X18:AI18),IF(COUNTBLANK(W18:AI18)&lt;10.5,AVERAGE(W18:AI18),IF(COUNTBLANK(V18:AI18)&lt;11.5,AVERAGE(V18:AI18),IF(COUNTBLANK(U18:AI18)&lt;12.5,AVERAGE(U18:AI18),IF(COUNTBLANK(T18:AI18)&lt;13.5,AVERAGE(T18:AI18),IF(COUNTBLANK(S18:AI18)&lt;14.5,AVERAGE(S18:AI18),IF(COUNTBLANK(R18:AI18)&lt;15.5,AVERAGE(R18:AI18),IF(COUNTBLANK(Q18:AI18)&lt;16.5,AVERAGE(Q18:AI18),IF(COUNTBLANK(P18:AI18)&lt;17.5,AVERAGE(P18:AI18),IF(COUNTBLANK(O18:AI18)&lt;18.5,AVERAGE(O18:AI18),AVERAGE(N18:AI18)))))))))))))))))))))</f>
        <v>67.333333333333329</v>
      </c>
      <c r="AM18" s="22">
        <f>IF(AK18=0,"",IF(COUNTBLANK(AH18:AI18)=0,AVERAGE(AH18:AI18),IF(COUNTBLANK(AG18:AI18)&lt;1.5,AVERAGE(AG18:AI18),IF(COUNTBLANK(AF18:AI18)&lt;2.5,AVERAGE(AF18:AI18),IF(COUNTBLANK(AE18:AI18)&lt;3.5,AVERAGE(AE18:AI18),IF(COUNTBLANK(AD18:AI18)&lt;4.5,AVERAGE(AD18:AI18),IF(COUNTBLANK(AC18:AI18)&lt;5.5,AVERAGE(AC18:AI18),IF(COUNTBLANK(AB18:AI18)&lt;6.5,AVERAGE(AB18:AI18),IF(COUNTBLANK(AA18:AI18)&lt;7.5,AVERAGE(AA18:AI18),IF(COUNTBLANK(Z18:AI18)&lt;8.5,AVERAGE(Z18:AI18),IF(COUNTBLANK(Y18:AI18)&lt;9.5,AVERAGE(Y18:AI18),IF(COUNTBLANK(X18:AI18)&lt;10.5,AVERAGE(X18:AI18),IF(COUNTBLANK(W18:AI18)&lt;11.5,AVERAGE(W18:AI18),IF(COUNTBLANK(V18:AI18)&lt;12.5,AVERAGE(V18:AI18),IF(COUNTBLANK(U18:AI18)&lt;13.5,AVERAGE(U18:AI18),IF(COUNTBLANK(T18:AI18)&lt;14.5,AVERAGE(T18:AI18),IF(COUNTBLANK(S18:AI18)&lt;15.5,AVERAGE(S18:AI18),IF(COUNTBLANK(R18:AI18)&lt;16.5,AVERAGE(R18:AI18),IF(COUNTBLANK(Q18:AI18)&lt;17.5,AVERAGE(Q18:AI18),IF(COUNTBLANK(P18:AI18)&lt;18.5,AVERAGE(P18:AI18),IF(COUNTBLANK(O18:AI18)&lt;19.5,AVERAGE(O18:AI18),AVERAGE(N18:AI18))))))))))))))))))))))</f>
        <v>70</v>
      </c>
      <c r="AN18" s="23">
        <f>IF(AK18&lt;1.5,M18,(0.75*M18)+(0.25*((AM18*2/3+AJ18*1/3)*$AW$1)))</f>
        <v>299451.59300001862</v>
      </c>
      <c r="AO18" s="24">
        <f>AN18-M18</f>
        <v>-6948.4069999813801</v>
      </c>
      <c r="AP18" s="22">
        <f>IF(AK18&lt;1.5,"N/A",3*((M18/$AW$1)-(AM18*2/3)))</f>
        <v>89.024912610336713</v>
      </c>
      <c r="AQ18" s="20">
        <f>IF(AK18=0,"",AL18*$AV$1)</f>
        <v>266395.15103354852</v>
      </c>
      <c r="AR18" s="20">
        <f>IF(AK18=0,"",AJ18*$AV$1)</f>
        <v>270021.81769365876</v>
      </c>
      <c r="AS18" s="23" t="str">
        <f>IF(F18="P","P","")</f>
        <v>P</v>
      </c>
      <c r="AU18" s="55" t="s">
        <v>457</v>
      </c>
      <c r="AV18" s="57">
        <v>270900</v>
      </c>
      <c r="AW18" s="57">
        <v>275200</v>
      </c>
      <c r="AX18" s="77">
        <f t="shared" si="1"/>
        <v>4019.9999999999995</v>
      </c>
      <c r="AY18" s="63">
        <f t="shared" si="2"/>
        <v>71.666666666666671</v>
      </c>
    </row>
    <row r="19" spans="1:51" s="2" customFormat="1">
      <c r="A19" s="19" t="s">
        <v>368</v>
      </c>
      <c r="B19" s="23" t="str">
        <f>IF(COUNTBLANK(N19:AI19)&lt;20.5,"Yes","No")</f>
        <v>Yes</v>
      </c>
      <c r="C19" s="34" t="str">
        <f>IF(J19&lt;160000,"Yes","")</f>
        <v/>
      </c>
      <c r="D19" s="34" t="str">
        <f>IF(J19&gt;375000,IF((K19/J19)&lt;-0.4,"FP40%",IF((K19/J19)&lt;-0.35,"FP35%",IF((K19/J19)&lt;-0.3,"FP30%",IF((K19/J19)&lt;-0.25,"FP25%",IF((K19/J19)&lt;-0.2,"FP20%",IF((K19/J19)&lt;-0.15,"FP15%",IF((K19/J19)&lt;-0.1,"FP10%",IF((K19/J19)&lt;-0.05,"FP5%","")))))))),"")</f>
        <v>FP25%</v>
      </c>
      <c r="E19" s="34" t="str">
        <f t="shared" si="0"/>
        <v/>
      </c>
      <c r="F19" s="89" t="str">
        <f>IF(AP19="N/A","",IF(AP19&gt;AJ19,IF(AP19&gt;AM19,"P",""),""))</f>
        <v/>
      </c>
      <c r="G19" s="34" t="str">
        <f>IF(D19="",IF(E19="",F19,E19),D19)</f>
        <v>FP25%</v>
      </c>
      <c r="H19" s="19" t="s">
        <v>380</v>
      </c>
      <c r="I19" s="21" t="s">
        <v>392</v>
      </c>
      <c r="J19" s="20">
        <v>382300</v>
      </c>
      <c r="K19" s="20">
        <f>M19-J19</f>
        <v>-104800</v>
      </c>
      <c r="L19" s="75">
        <v>-4900</v>
      </c>
      <c r="M19" s="20">
        <v>277500</v>
      </c>
      <c r="N19" s="21">
        <v>59</v>
      </c>
      <c r="O19" s="21">
        <v>58</v>
      </c>
      <c r="P19" s="21">
        <v>99</v>
      </c>
      <c r="Q19" s="21">
        <v>50</v>
      </c>
      <c r="R19" s="21">
        <v>72</v>
      </c>
      <c r="S19" s="21">
        <v>47</v>
      </c>
      <c r="T19" s="21">
        <v>48</v>
      </c>
      <c r="U19" s="21">
        <v>103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9">
        <f>IF(AK19=0,"",AVERAGE(N19:AI19))</f>
        <v>67</v>
      </c>
      <c r="AK19" s="39">
        <f>IF(COUNTBLANK(N19:AI19)=0,22,IF(COUNTBLANK(N19:AI19)=1,21,IF(COUNTBLANK(N19:AI19)=2,20,IF(COUNTBLANK(N19:AI19)=3,19,IF(COUNTBLANK(N19:AI19)=4,18,IF(COUNTBLANK(N19:AI19)=5,17,IF(COUNTBLANK(N19:AI19)=6,16,IF(COUNTBLANK(N19:AI19)=7,15,IF(COUNTBLANK(N19:AI19)=8,14,IF(COUNTBLANK(N19:AI19)=9,13,IF(COUNTBLANK(N19:AI19)=10,12,IF(COUNTBLANK(N19:AI19)=11,11,IF(COUNTBLANK(N19:AI19)=12,10,IF(COUNTBLANK(N19:AI19)=13,9,IF(COUNTBLANK(N19:AI19)=14,8,IF(COUNTBLANK(N19:AI19)=15,7,IF(COUNTBLANK(N19:AI19)=16,6,IF(COUNTBLANK(N19:AI19)=17,5,IF(COUNTBLANK(N19:AI19)=18,4,IF(COUNTBLANK(N19:AI19)=19,3,IF(COUNTBLANK(N19:AI19)=20,2,IF(COUNTBLANK(N19:AI19)=21,1,IF(COUNTBLANK(N19:AI19)=22,0,"Error")))))))))))))))))))))))</f>
        <v>8</v>
      </c>
      <c r="AL19" s="39">
        <f>IF(AK19=0,"",IF(COUNTBLANK(AG19:AI19)=0,AVERAGE(AG19:AI19),IF(COUNTBLANK(AF19:AI19)&lt;1.5,AVERAGE(AF19:AI19),IF(COUNTBLANK(AE19:AI19)&lt;2.5,AVERAGE(AE19:AI19),IF(COUNTBLANK(AD19:AI19)&lt;3.5,AVERAGE(AD19:AI19),IF(COUNTBLANK(AC19:AI19)&lt;4.5,AVERAGE(AC19:AI19),IF(COUNTBLANK(AB19:AI19)&lt;5.5,AVERAGE(AB19:AI19),IF(COUNTBLANK(AA19:AI19)&lt;6.5,AVERAGE(AA19:AI19),IF(COUNTBLANK(Z19:AI19)&lt;7.5,AVERAGE(Z19:AI19),IF(COUNTBLANK(Y19:AI19)&lt;8.5,AVERAGE(Y19:AI19),IF(COUNTBLANK(X19:AI19)&lt;9.5,AVERAGE(X19:AI19),IF(COUNTBLANK(W19:AI19)&lt;10.5,AVERAGE(W19:AI19),IF(COUNTBLANK(V19:AI19)&lt;11.5,AVERAGE(V19:AI19),IF(COUNTBLANK(U19:AI19)&lt;12.5,AVERAGE(U19:AI19),IF(COUNTBLANK(T19:AI19)&lt;13.5,AVERAGE(T19:AI19),IF(COUNTBLANK(S19:AI19)&lt;14.5,AVERAGE(S19:AI19),IF(COUNTBLANK(R19:AI19)&lt;15.5,AVERAGE(R19:AI19),IF(COUNTBLANK(Q19:AI19)&lt;16.5,AVERAGE(Q19:AI19),IF(COUNTBLANK(P19:AI19)&lt;17.5,AVERAGE(P19:AI19),IF(COUNTBLANK(O19:AI19)&lt;18.5,AVERAGE(O19:AI19),AVERAGE(N19:AI19)))))))))))))))))))))</f>
        <v>66</v>
      </c>
      <c r="AM19" s="22">
        <f>IF(AK19=0,"",IF(COUNTBLANK(AH19:AI19)=0,AVERAGE(AH19:AI19),IF(COUNTBLANK(AG19:AI19)&lt;1.5,AVERAGE(AG19:AI19),IF(COUNTBLANK(AF19:AI19)&lt;2.5,AVERAGE(AF19:AI19),IF(COUNTBLANK(AE19:AI19)&lt;3.5,AVERAGE(AE19:AI19),IF(COUNTBLANK(AD19:AI19)&lt;4.5,AVERAGE(AD19:AI19),IF(COUNTBLANK(AC19:AI19)&lt;5.5,AVERAGE(AC19:AI19),IF(COUNTBLANK(AB19:AI19)&lt;6.5,AVERAGE(AB19:AI19),IF(COUNTBLANK(AA19:AI19)&lt;7.5,AVERAGE(AA19:AI19),IF(COUNTBLANK(Z19:AI19)&lt;8.5,AVERAGE(Z19:AI19),IF(COUNTBLANK(Y19:AI19)&lt;9.5,AVERAGE(Y19:AI19),IF(COUNTBLANK(X19:AI19)&lt;10.5,AVERAGE(X19:AI19),IF(COUNTBLANK(W19:AI19)&lt;11.5,AVERAGE(W19:AI19),IF(COUNTBLANK(V19:AI19)&lt;12.5,AVERAGE(V19:AI19),IF(COUNTBLANK(U19:AI19)&lt;13.5,AVERAGE(U19:AI19),IF(COUNTBLANK(T19:AI19)&lt;14.5,AVERAGE(T19:AI19),IF(COUNTBLANK(S19:AI19)&lt;15.5,AVERAGE(S19:AI19),IF(COUNTBLANK(R19:AI19)&lt;16.5,AVERAGE(R19:AI19),IF(COUNTBLANK(Q19:AI19)&lt;17.5,AVERAGE(Q19:AI19),IF(COUNTBLANK(P19:AI19)&lt;18.5,AVERAGE(P19:AI19),IF(COUNTBLANK(O19:AI19)&lt;19.5,AVERAGE(O19:AI19),AVERAGE(N19:AI19))))))))))))))))))))))</f>
        <v>75.5</v>
      </c>
      <c r="AN19" s="23">
        <f>IF(AK19&lt;1.5,M19,(0.75*M19)+(0.25*((AM19*2/3+AJ19*1/3)*$AW$1)))</f>
        <v>281037.59195200028</v>
      </c>
      <c r="AO19" s="24">
        <f>AN19-M19</f>
        <v>3537.591952000279</v>
      </c>
      <c r="AP19" s="22">
        <f>IF(AK19&lt;1.5,"N/A",3*((M19/$AW$1)-(AM19*2/3)))</f>
        <v>56.42301974336953</v>
      </c>
      <c r="AQ19" s="20">
        <f>IF(AK19=0,"",AL19*$AV$1)</f>
        <v>261119.99952793375</v>
      </c>
      <c r="AR19" s="20">
        <f>IF(AK19=0,"",AJ19*$AV$1)</f>
        <v>265076.36315714486</v>
      </c>
      <c r="AS19" s="23" t="str">
        <f>IF(F19="P","P","")</f>
        <v/>
      </c>
      <c r="AU19" s="55" t="s">
        <v>373</v>
      </c>
      <c r="AV19" s="57">
        <v>228700</v>
      </c>
      <c r="AW19" s="57">
        <v>227400</v>
      </c>
      <c r="AX19" s="77">
        <f t="shared" si="1"/>
        <v>3991.0714285714284</v>
      </c>
      <c r="AY19" s="63">
        <f t="shared" si="2"/>
        <v>56</v>
      </c>
    </row>
    <row r="20" spans="1:51" s="2" customFormat="1">
      <c r="A20" s="19" t="s">
        <v>368</v>
      </c>
      <c r="B20" s="23" t="str">
        <f>IF(COUNTBLANK(N20:AI20)&lt;20.5,"Yes","No")</f>
        <v>Yes</v>
      </c>
      <c r="C20" s="34" t="str">
        <f>IF(J20&lt;160000,"Yes","")</f>
        <v/>
      </c>
      <c r="D20" s="34" t="str">
        <f>IF(J20&gt;375000,IF((K20/J20)&lt;-0.4,"FP40%",IF((K20/J20)&lt;-0.35,"FP35%",IF((K20/J20)&lt;-0.3,"FP30%",IF((K20/J20)&lt;-0.25,"FP25%",IF((K20/J20)&lt;-0.2,"FP20%",IF((K20/J20)&lt;-0.15,"FP15%",IF((K20/J20)&lt;-0.1,"FP10%",IF((K20/J20)&lt;-0.05,"FP5%","")))))))),"")</f>
        <v/>
      </c>
      <c r="E20" s="34" t="str">
        <f t="shared" si="0"/>
        <v/>
      </c>
      <c r="F20" s="89" t="str">
        <f>IF(AP20="N/A","",IF(AP20&gt;AJ20,IF(AP20&gt;AM20,"P",""),""))</f>
        <v>P</v>
      </c>
      <c r="G20" s="34" t="str">
        <f>IF(D20="",IF(E20="",F20,E20),D20)</f>
        <v>P</v>
      </c>
      <c r="H20" s="19" t="s">
        <v>383</v>
      </c>
      <c r="I20" s="21" t="s">
        <v>391</v>
      </c>
      <c r="J20" s="20">
        <v>274600</v>
      </c>
      <c r="K20" s="20">
        <f>M20-J20</f>
        <v>900</v>
      </c>
      <c r="L20" s="75">
        <v>7500</v>
      </c>
      <c r="M20" s="20">
        <v>275500</v>
      </c>
      <c r="N20" s="21">
        <v>45</v>
      </c>
      <c r="O20" s="21"/>
      <c r="P20" s="21"/>
      <c r="Q20" s="21" t="s">
        <v>590</v>
      </c>
      <c r="R20" s="21" t="s">
        <v>590</v>
      </c>
      <c r="S20" s="21">
        <v>98</v>
      </c>
      <c r="T20" s="21">
        <v>42</v>
      </c>
      <c r="U20" s="21">
        <v>82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39">
        <f>IF(AK20=0,"",AVERAGE(N20:AI20))</f>
        <v>66.75</v>
      </c>
      <c r="AK20" s="39">
        <f>IF(COUNTBLANK(N20:AI20)=0,22,IF(COUNTBLANK(N20:AI20)=1,21,IF(COUNTBLANK(N20:AI20)=2,20,IF(COUNTBLANK(N20:AI20)=3,19,IF(COUNTBLANK(N20:AI20)=4,18,IF(COUNTBLANK(N20:AI20)=5,17,IF(COUNTBLANK(N20:AI20)=6,16,IF(COUNTBLANK(N20:AI20)=7,15,IF(COUNTBLANK(N20:AI20)=8,14,IF(COUNTBLANK(N20:AI20)=9,13,IF(COUNTBLANK(N20:AI20)=10,12,IF(COUNTBLANK(N20:AI20)=11,11,IF(COUNTBLANK(N20:AI20)=12,10,IF(COUNTBLANK(N20:AI20)=13,9,IF(COUNTBLANK(N20:AI20)=14,8,IF(COUNTBLANK(N20:AI20)=15,7,IF(COUNTBLANK(N20:AI20)=16,6,IF(COUNTBLANK(N20:AI20)=17,5,IF(COUNTBLANK(N20:AI20)=18,4,IF(COUNTBLANK(N20:AI20)=19,3,IF(COUNTBLANK(N20:AI20)=20,2,IF(COUNTBLANK(N20:AI20)=21,1,IF(COUNTBLANK(N20:AI20)=22,0,"Error")))))))))))))))))))))))</f>
        <v>4</v>
      </c>
      <c r="AL20" s="39">
        <f>IF(AK20=0,"",IF(COUNTBLANK(AG20:AI20)=0,AVERAGE(AG20:AI20),IF(COUNTBLANK(AF20:AI20)&lt;1.5,AVERAGE(AF20:AI20),IF(COUNTBLANK(AE20:AI20)&lt;2.5,AVERAGE(AE20:AI20),IF(COUNTBLANK(AD20:AI20)&lt;3.5,AVERAGE(AD20:AI20),IF(COUNTBLANK(AC20:AI20)&lt;4.5,AVERAGE(AC20:AI20),IF(COUNTBLANK(AB20:AI20)&lt;5.5,AVERAGE(AB20:AI20),IF(COUNTBLANK(AA20:AI20)&lt;6.5,AVERAGE(AA20:AI20),IF(COUNTBLANK(Z20:AI20)&lt;7.5,AVERAGE(Z20:AI20),IF(COUNTBLANK(Y20:AI20)&lt;8.5,AVERAGE(Y20:AI20),IF(COUNTBLANK(X20:AI20)&lt;9.5,AVERAGE(X20:AI20),IF(COUNTBLANK(W20:AI20)&lt;10.5,AVERAGE(W20:AI20),IF(COUNTBLANK(V20:AI20)&lt;11.5,AVERAGE(V20:AI20),IF(COUNTBLANK(U20:AI20)&lt;12.5,AVERAGE(U20:AI20),IF(COUNTBLANK(T20:AI20)&lt;13.5,AVERAGE(T20:AI20),IF(COUNTBLANK(S20:AI20)&lt;14.5,AVERAGE(S20:AI20),IF(COUNTBLANK(R20:AI20)&lt;15.5,AVERAGE(R20:AI20),IF(COUNTBLANK(Q20:AI20)&lt;16.5,AVERAGE(Q20:AI20),IF(COUNTBLANK(P20:AI20)&lt;17.5,AVERAGE(P20:AI20),IF(COUNTBLANK(O20:AI20)&lt;18.5,AVERAGE(O20:AI20),AVERAGE(N20:AI20)))))))))))))))))))))</f>
        <v>74</v>
      </c>
      <c r="AM20" s="22">
        <f>IF(AK20=0,"",IF(COUNTBLANK(AH20:AI20)=0,AVERAGE(AH20:AI20),IF(COUNTBLANK(AG20:AI20)&lt;1.5,AVERAGE(AG20:AI20),IF(COUNTBLANK(AF20:AI20)&lt;2.5,AVERAGE(AF20:AI20),IF(COUNTBLANK(AE20:AI20)&lt;3.5,AVERAGE(AE20:AI20),IF(COUNTBLANK(AD20:AI20)&lt;4.5,AVERAGE(AD20:AI20),IF(COUNTBLANK(AC20:AI20)&lt;5.5,AVERAGE(AC20:AI20),IF(COUNTBLANK(AB20:AI20)&lt;6.5,AVERAGE(AB20:AI20),IF(COUNTBLANK(AA20:AI20)&lt;7.5,AVERAGE(AA20:AI20),IF(COUNTBLANK(Z20:AI20)&lt;8.5,AVERAGE(Z20:AI20),IF(COUNTBLANK(Y20:AI20)&lt;9.5,AVERAGE(Y20:AI20),IF(COUNTBLANK(X20:AI20)&lt;10.5,AVERAGE(X20:AI20),IF(COUNTBLANK(W20:AI20)&lt;11.5,AVERAGE(W20:AI20),IF(COUNTBLANK(V20:AI20)&lt;12.5,AVERAGE(V20:AI20),IF(COUNTBLANK(U20:AI20)&lt;13.5,AVERAGE(U20:AI20),IF(COUNTBLANK(T20:AI20)&lt;14.5,AVERAGE(T20:AI20),IF(COUNTBLANK(S20:AI20)&lt;15.5,AVERAGE(S20:AI20),IF(COUNTBLANK(R20:AI20)&lt;16.5,AVERAGE(R20:AI20),IF(COUNTBLANK(Q20:AI20)&lt;17.5,AVERAGE(Q20:AI20),IF(COUNTBLANK(P20:AI20)&lt;18.5,AVERAGE(P20:AI20),IF(COUNTBLANK(O20:AI20)&lt;19.5,AVERAGE(O20:AI20),AVERAGE(N20:AI20))))))))))))))))))))))</f>
        <v>62</v>
      </c>
      <c r="AN20" s="23">
        <f>IF(AK20&lt;1.5,M20,(0.75*M20)+(0.25*((AM20*2/3+AJ20*1/3)*$AW$1)))</f>
        <v>270423.51795800024</v>
      </c>
      <c r="AO20" s="24">
        <f>AN20-M20</f>
        <v>-5076.4820419997559</v>
      </c>
      <c r="AP20" s="22">
        <f>IF(AK20&lt;1.5,"N/A",3*((M20/$AW$1)-(AM20*2/3)))</f>
        <v>81.928079060534458</v>
      </c>
      <c r="AQ20" s="20">
        <f>IF(AK20=0,"",AL20*$AV$1)</f>
        <v>292770.90856162267</v>
      </c>
      <c r="AR20" s="20">
        <f>IF(AK20=0,"",AJ20*$AV$1)</f>
        <v>264087.27224984206</v>
      </c>
      <c r="AS20" s="23" t="str">
        <f>IF(F20="P","P","")</f>
        <v>P</v>
      </c>
      <c r="AU20" s="55" t="s">
        <v>456</v>
      </c>
      <c r="AV20" s="57">
        <v>282500</v>
      </c>
      <c r="AW20" s="57">
        <v>282500</v>
      </c>
      <c r="AX20" s="77" t="str">
        <f t="shared" si="1"/>
        <v/>
      </c>
      <c r="AY20" s="63">
        <f t="shared" si="2"/>
        <v>65</v>
      </c>
    </row>
    <row r="21" spans="1:51" s="2" customFormat="1">
      <c r="A21" s="19" t="s">
        <v>368</v>
      </c>
      <c r="B21" s="23" t="str">
        <f>IF(COUNTBLANK(N21:AI21)&lt;20.5,"Yes","No")</f>
        <v>Yes</v>
      </c>
      <c r="C21" s="34" t="str">
        <f>IF(J21&lt;160000,"Yes","")</f>
        <v>Yes</v>
      </c>
      <c r="D21" s="34" t="str">
        <f>IF(J21&gt;375000,IF((K21/J21)&lt;-0.4,"FP40%",IF((K21/J21)&lt;-0.35,"FP35%",IF((K21/J21)&lt;-0.3,"FP30%",IF((K21/J21)&lt;-0.25,"FP25%",IF((K21/J21)&lt;-0.2,"FP20%",IF((K21/J21)&lt;-0.15,"FP15%",IF((K21/J21)&lt;-0.1,"FP10%",IF((K21/J21)&lt;-0.05,"FP5%","")))))))),"")</f>
        <v/>
      </c>
      <c r="E21" s="34" t="str">
        <f t="shared" si="0"/>
        <v/>
      </c>
      <c r="F21" s="89" t="str">
        <f>IF(AP21="N/A","",IF(AP21&gt;AJ21,IF(AP21&gt;AM21,"P",""),""))</f>
        <v/>
      </c>
      <c r="G21" s="34" t="str">
        <f>IF(D21="",IF(E21="",F21,E21),D21)</f>
        <v/>
      </c>
      <c r="H21" s="19" t="s">
        <v>551</v>
      </c>
      <c r="I21" s="21" t="s">
        <v>62</v>
      </c>
      <c r="J21" s="20">
        <v>77800</v>
      </c>
      <c r="K21" s="20">
        <f>M21-J21</f>
        <v>50700</v>
      </c>
      <c r="L21" s="75">
        <v>50700</v>
      </c>
      <c r="M21" s="20">
        <v>128500</v>
      </c>
      <c r="N21" s="21"/>
      <c r="O21" s="21"/>
      <c r="P21" s="21"/>
      <c r="Q21" s="21"/>
      <c r="R21" s="21"/>
      <c r="S21" s="21">
        <v>68</v>
      </c>
      <c r="T21" s="21">
        <v>38</v>
      </c>
      <c r="U21" s="21">
        <v>94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39">
        <f>IF(AK21=0,"",AVERAGE(N21:AI21))</f>
        <v>66.666666666666671</v>
      </c>
      <c r="AK21" s="39">
        <f>IF(COUNTBLANK(N21:AI21)=0,22,IF(COUNTBLANK(N21:AI21)=1,21,IF(COUNTBLANK(N21:AI21)=2,20,IF(COUNTBLANK(N21:AI21)=3,19,IF(COUNTBLANK(N21:AI21)=4,18,IF(COUNTBLANK(N21:AI21)=5,17,IF(COUNTBLANK(N21:AI21)=6,16,IF(COUNTBLANK(N21:AI21)=7,15,IF(COUNTBLANK(N21:AI21)=8,14,IF(COUNTBLANK(N21:AI21)=9,13,IF(COUNTBLANK(N21:AI21)=10,12,IF(COUNTBLANK(N21:AI21)=11,11,IF(COUNTBLANK(N21:AI21)=12,10,IF(COUNTBLANK(N21:AI21)=13,9,IF(COUNTBLANK(N21:AI21)=14,8,IF(COUNTBLANK(N21:AI21)=15,7,IF(COUNTBLANK(N21:AI21)=16,6,IF(COUNTBLANK(N21:AI21)=17,5,IF(COUNTBLANK(N21:AI21)=18,4,IF(COUNTBLANK(N21:AI21)=19,3,IF(COUNTBLANK(N21:AI21)=20,2,IF(COUNTBLANK(N21:AI21)=21,1,IF(COUNTBLANK(N21:AI21)=22,0,"Error")))))))))))))))))))))))</f>
        <v>3</v>
      </c>
      <c r="AL21" s="39">
        <f>IF(AK21=0,"",IF(COUNTBLANK(AG21:AI21)=0,AVERAGE(AG21:AI21),IF(COUNTBLANK(AF21:AI21)&lt;1.5,AVERAGE(AF21:AI21),IF(COUNTBLANK(AE21:AI21)&lt;2.5,AVERAGE(AE21:AI21),IF(COUNTBLANK(AD21:AI21)&lt;3.5,AVERAGE(AD21:AI21),IF(COUNTBLANK(AC21:AI21)&lt;4.5,AVERAGE(AC21:AI21),IF(COUNTBLANK(AB21:AI21)&lt;5.5,AVERAGE(AB21:AI21),IF(COUNTBLANK(AA21:AI21)&lt;6.5,AVERAGE(AA21:AI21),IF(COUNTBLANK(Z21:AI21)&lt;7.5,AVERAGE(Z21:AI21),IF(COUNTBLANK(Y21:AI21)&lt;8.5,AVERAGE(Y21:AI21),IF(COUNTBLANK(X21:AI21)&lt;9.5,AVERAGE(X21:AI21),IF(COUNTBLANK(W21:AI21)&lt;10.5,AVERAGE(W21:AI21),IF(COUNTBLANK(V21:AI21)&lt;11.5,AVERAGE(V21:AI21),IF(COUNTBLANK(U21:AI21)&lt;12.5,AVERAGE(U21:AI21),IF(COUNTBLANK(T21:AI21)&lt;13.5,AVERAGE(T21:AI21),IF(COUNTBLANK(S21:AI21)&lt;14.5,AVERAGE(S21:AI21),IF(COUNTBLANK(R21:AI21)&lt;15.5,AVERAGE(R21:AI21),IF(COUNTBLANK(Q21:AI21)&lt;16.5,AVERAGE(Q21:AI21),IF(COUNTBLANK(P21:AI21)&lt;17.5,AVERAGE(P21:AI21),IF(COUNTBLANK(O21:AI21)&lt;18.5,AVERAGE(O21:AI21),AVERAGE(N21:AI21)))))))))))))))))))))</f>
        <v>66.666666666666671</v>
      </c>
      <c r="AM21" s="22">
        <f>IF(AK21=0,"",IF(COUNTBLANK(AH21:AI21)=0,AVERAGE(AH21:AI21),IF(COUNTBLANK(AG21:AI21)&lt;1.5,AVERAGE(AG21:AI21),IF(COUNTBLANK(AF21:AI21)&lt;2.5,AVERAGE(AF21:AI21),IF(COUNTBLANK(AE21:AI21)&lt;3.5,AVERAGE(AE21:AI21),IF(COUNTBLANK(AD21:AI21)&lt;4.5,AVERAGE(AD21:AI21),IF(COUNTBLANK(AC21:AI21)&lt;5.5,AVERAGE(AC21:AI21),IF(COUNTBLANK(AB21:AI21)&lt;6.5,AVERAGE(AB21:AI21),IF(COUNTBLANK(AA21:AI21)&lt;7.5,AVERAGE(AA21:AI21),IF(COUNTBLANK(Z21:AI21)&lt;8.5,AVERAGE(Z21:AI21),IF(COUNTBLANK(Y21:AI21)&lt;9.5,AVERAGE(Y21:AI21),IF(COUNTBLANK(X21:AI21)&lt;10.5,AVERAGE(X21:AI21),IF(COUNTBLANK(W21:AI21)&lt;11.5,AVERAGE(W21:AI21),IF(COUNTBLANK(V21:AI21)&lt;12.5,AVERAGE(V21:AI21),IF(COUNTBLANK(U21:AI21)&lt;13.5,AVERAGE(U21:AI21),IF(COUNTBLANK(T21:AI21)&lt;14.5,AVERAGE(T21:AI21),IF(COUNTBLANK(S21:AI21)&lt;15.5,AVERAGE(S21:AI21),IF(COUNTBLANK(R21:AI21)&lt;16.5,AVERAGE(R21:AI21),IF(COUNTBLANK(Q21:AI21)&lt;17.5,AVERAGE(Q21:AI21),IF(COUNTBLANK(P21:AI21)&lt;18.5,AVERAGE(P21:AI21),IF(COUNTBLANK(O21:AI21)&lt;19.5,AVERAGE(O21:AI21),AVERAGE(N21:AI21))))))))))))))))))))))</f>
        <v>66</v>
      </c>
      <c r="AN21" s="23">
        <f>IF(AK21&lt;1.5,M21,(0.75*M21)+(0.25*((AM21*2/3+AJ21*1/3)*$AW$1)))</f>
        <v>162821.33761986569</v>
      </c>
      <c r="AO21" s="24">
        <f>AN21-M21</f>
        <v>34321.337619865692</v>
      </c>
      <c r="AP21" s="22">
        <f>IF(AK21&lt;1.5,"N/A",3*((M21/$AW$1)-(AM21*2/3)))</f>
        <v>-35.950061127845082</v>
      </c>
      <c r="AQ21" s="20">
        <f>IF(AK21=0,"",AL21*$AV$1)</f>
        <v>263757.57528074115</v>
      </c>
      <c r="AR21" s="20">
        <f>IF(AK21=0,"",AJ21*$AV$1)</f>
        <v>263757.57528074115</v>
      </c>
      <c r="AS21" s="23" t="str">
        <f>IF(F21="P","P","")</f>
        <v/>
      </c>
      <c r="AU21" s="55" t="s">
        <v>370</v>
      </c>
      <c r="AV21" s="57">
        <v>235100</v>
      </c>
      <c r="AW21" s="57">
        <v>250400</v>
      </c>
      <c r="AX21" s="77">
        <f t="shared" si="1"/>
        <v>4058.9041095890411</v>
      </c>
      <c r="AY21" s="63">
        <f t="shared" si="2"/>
        <v>73</v>
      </c>
    </row>
    <row r="22" spans="1:51" s="2" customFormat="1">
      <c r="A22" s="19" t="s">
        <v>368</v>
      </c>
      <c r="B22" s="23" t="str">
        <f>IF(COUNTBLANK(N22:AI22)&lt;20.5,"Yes","No")</f>
        <v>Yes</v>
      </c>
      <c r="C22" s="34" t="str">
        <f>IF(J22&lt;160000,"Yes","")</f>
        <v/>
      </c>
      <c r="D22" s="34" t="str">
        <f>IF(J22&gt;375000,IF((K22/J22)&lt;-0.4,"FP40%",IF((K22/J22)&lt;-0.35,"FP35%",IF((K22/J22)&lt;-0.3,"FP30%",IF((K22/J22)&lt;-0.25,"FP25%",IF((K22/J22)&lt;-0.2,"FP20%",IF((K22/J22)&lt;-0.15,"FP15%",IF((K22/J22)&lt;-0.1,"FP10%",IF((K22/J22)&lt;-0.05,"FP5%","")))))))),"")</f>
        <v/>
      </c>
      <c r="E22" s="34" t="str">
        <f t="shared" si="0"/>
        <v/>
      </c>
      <c r="F22" s="89" t="str">
        <f>IF(AP22="N/A","",IF(AP22&gt;AJ22,IF(AP22&gt;AM22,"P",""),""))</f>
        <v>P</v>
      </c>
      <c r="G22" s="34" t="str">
        <f>IF(D22="",IF(E22="",F22,E22),D22)</f>
        <v>P</v>
      </c>
      <c r="H22" s="19" t="s">
        <v>458</v>
      </c>
      <c r="I22" s="21" t="s">
        <v>62</v>
      </c>
      <c r="J22" s="20">
        <v>332900</v>
      </c>
      <c r="K22" s="20">
        <f>M22-J22</f>
        <v>-37700</v>
      </c>
      <c r="L22" s="75">
        <v>-1600</v>
      </c>
      <c r="M22" s="20">
        <v>295200</v>
      </c>
      <c r="N22" s="21"/>
      <c r="O22" s="21">
        <v>65</v>
      </c>
      <c r="P22" s="21">
        <v>65</v>
      </c>
      <c r="Q22" s="21">
        <v>40</v>
      </c>
      <c r="R22" s="21">
        <v>77</v>
      </c>
      <c r="S22" s="21">
        <v>97</v>
      </c>
      <c r="T22" s="21">
        <v>58</v>
      </c>
      <c r="U22" s="21">
        <v>63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9">
        <f>IF(AK22=0,"",AVERAGE(N22:AI22))</f>
        <v>66.428571428571431</v>
      </c>
      <c r="AK22" s="39">
        <f>IF(COUNTBLANK(N22:AI22)=0,22,IF(COUNTBLANK(N22:AI22)=1,21,IF(COUNTBLANK(N22:AI22)=2,20,IF(COUNTBLANK(N22:AI22)=3,19,IF(COUNTBLANK(N22:AI22)=4,18,IF(COUNTBLANK(N22:AI22)=5,17,IF(COUNTBLANK(N22:AI22)=6,16,IF(COUNTBLANK(N22:AI22)=7,15,IF(COUNTBLANK(N22:AI22)=8,14,IF(COUNTBLANK(N22:AI22)=9,13,IF(COUNTBLANK(N22:AI22)=10,12,IF(COUNTBLANK(N22:AI22)=11,11,IF(COUNTBLANK(N22:AI22)=12,10,IF(COUNTBLANK(N22:AI22)=13,9,IF(COUNTBLANK(N22:AI22)=14,8,IF(COUNTBLANK(N22:AI22)=15,7,IF(COUNTBLANK(N22:AI22)=16,6,IF(COUNTBLANK(N22:AI22)=17,5,IF(COUNTBLANK(N22:AI22)=18,4,IF(COUNTBLANK(N22:AI22)=19,3,IF(COUNTBLANK(N22:AI22)=20,2,IF(COUNTBLANK(N22:AI22)=21,1,IF(COUNTBLANK(N22:AI22)=22,0,"Error")))))))))))))))))))))))</f>
        <v>7</v>
      </c>
      <c r="AL22" s="39">
        <f>IF(AK22=0,"",IF(COUNTBLANK(AG22:AI22)=0,AVERAGE(AG22:AI22),IF(COUNTBLANK(AF22:AI22)&lt;1.5,AVERAGE(AF22:AI22),IF(COUNTBLANK(AE22:AI22)&lt;2.5,AVERAGE(AE22:AI22),IF(COUNTBLANK(AD22:AI22)&lt;3.5,AVERAGE(AD22:AI22),IF(COUNTBLANK(AC22:AI22)&lt;4.5,AVERAGE(AC22:AI22),IF(COUNTBLANK(AB22:AI22)&lt;5.5,AVERAGE(AB22:AI22),IF(COUNTBLANK(AA22:AI22)&lt;6.5,AVERAGE(AA22:AI22),IF(COUNTBLANK(Z22:AI22)&lt;7.5,AVERAGE(Z22:AI22),IF(COUNTBLANK(Y22:AI22)&lt;8.5,AVERAGE(Y22:AI22),IF(COUNTBLANK(X22:AI22)&lt;9.5,AVERAGE(X22:AI22),IF(COUNTBLANK(W22:AI22)&lt;10.5,AVERAGE(W22:AI22),IF(COUNTBLANK(V22:AI22)&lt;11.5,AVERAGE(V22:AI22),IF(COUNTBLANK(U22:AI22)&lt;12.5,AVERAGE(U22:AI22),IF(COUNTBLANK(T22:AI22)&lt;13.5,AVERAGE(T22:AI22),IF(COUNTBLANK(S22:AI22)&lt;14.5,AVERAGE(S22:AI22),IF(COUNTBLANK(R22:AI22)&lt;15.5,AVERAGE(R22:AI22),IF(COUNTBLANK(Q22:AI22)&lt;16.5,AVERAGE(Q22:AI22),IF(COUNTBLANK(P22:AI22)&lt;17.5,AVERAGE(P22:AI22),IF(COUNTBLANK(O22:AI22)&lt;18.5,AVERAGE(O22:AI22),AVERAGE(N22:AI22)))))))))))))))))))))</f>
        <v>72.666666666666671</v>
      </c>
      <c r="AM22" s="22">
        <f>IF(AK22=0,"",IF(COUNTBLANK(AH22:AI22)=0,AVERAGE(AH22:AI22),IF(COUNTBLANK(AG22:AI22)&lt;1.5,AVERAGE(AG22:AI22),IF(COUNTBLANK(AF22:AI22)&lt;2.5,AVERAGE(AF22:AI22),IF(COUNTBLANK(AE22:AI22)&lt;3.5,AVERAGE(AE22:AI22),IF(COUNTBLANK(AD22:AI22)&lt;4.5,AVERAGE(AD22:AI22),IF(COUNTBLANK(AC22:AI22)&lt;5.5,AVERAGE(AC22:AI22),IF(COUNTBLANK(AB22:AI22)&lt;6.5,AVERAGE(AB22:AI22),IF(COUNTBLANK(AA22:AI22)&lt;7.5,AVERAGE(AA22:AI22),IF(COUNTBLANK(Z22:AI22)&lt;8.5,AVERAGE(Z22:AI22),IF(COUNTBLANK(Y22:AI22)&lt;9.5,AVERAGE(Y22:AI22),IF(COUNTBLANK(X22:AI22)&lt;10.5,AVERAGE(X22:AI22),IF(COUNTBLANK(W22:AI22)&lt;11.5,AVERAGE(W22:AI22),IF(COUNTBLANK(V22:AI22)&lt;12.5,AVERAGE(V22:AI22),IF(COUNTBLANK(U22:AI22)&lt;13.5,AVERAGE(U22:AI22),IF(COUNTBLANK(T22:AI22)&lt;14.5,AVERAGE(T22:AI22),IF(COUNTBLANK(S22:AI22)&lt;15.5,AVERAGE(S22:AI22),IF(COUNTBLANK(R22:AI22)&lt;16.5,AVERAGE(R22:AI22),IF(COUNTBLANK(Q22:AI22)&lt;17.5,AVERAGE(Q22:AI22),IF(COUNTBLANK(P22:AI22)&lt;18.5,AVERAGE(P22:AI22),IF(COUNTBLANK(O22:AI22)&lt;19.5,AVERAGE(O22:AI22),AVERAGE(N22:AI22))))))))))))))))))))))</f>
        <v>60.5</v>
      </c>
      <c r="AN22" s="23">
        <f>IF(AK22&lt;1.5,M22,(0.75*M22)+(0.25*((AM22*2/3+AJ22*1/3)*$AW$1)))</f>
        <v>284087.62820512737</v>
      </c>
      <c r="AO22" s="24">
        <f>AN22-M22</f>
        <v>-11112.371794872626</v>
      </c>
      <c r="AP22" s="22">
        <f>IF(AK22&lt;1.5,"N/A",3*((M22/$AW$1)-(AM22*2/3)))</f>
        <v>99.653244786460164</v>
      </c>
      <c r="AQ22" s="20">
        <f>IF(AK22=0,"",AL22*$AV$1)</f>
        <v>287495.75705600786</v>
      </c>
      <c r="AR22" s="20">
        <f>IF(AK22=0,"",AJ22*$AV$1)</f>
        <v>262815.58394045278</v>
      </c>
      <c r="AS22" s="23" t="str">
        <f>IF(F22="P","P","")</f>
        <v>P</v>
      </c>
      <c r="AU22" s="55" t="s">
        <v>382</v>
      </c>
      <c r="AV22" s="57">
        <v>210900</v>
      </c>
      <c r="AW22" s="57">
        <v>210900</v>
      </c>
      <c r="AX22" s="77" t="str">
        <f t="shared" si="1"/>
        <v/>
      </c>
      <c r="AY22" s="63">
        <f t="shared" si="2"/>
        <v>53</v>
      </c>
    </row>
    <row r="23" spans="1:51" s="2" customFormat="1">
      <c r="A23" s="19" t="s">
        <v>368</v>
      </c>
      <c r="B23" s="23" t="str">
        <f>IF(COUNTBLANK(N23:AI23)&lt;20.5,"Yes","No")</f>
        <v>Yes</v>
      </c>
      <c r="C23" s="34" t="str">
        <f>IF(J23&lt;160000,"Yes","")</f>
        <v/>
      </c>
      <c r="D23" s="34" t="str">
        <f>IF(J23&gt;375000,IF((K23/J23)&lt;-0.4,"FP40%",IF((K23/J23)&lt;-0.35,"FP35%",IF((K23/J23)&lt;-0.3,"FP30%",IF((K23/J23)&lt;-0.25,"FP25%",IF((K23/J23)&lt;-0.2,"FP20%",IF((K23/J23)&lt;-0.15,"FP15%",IF((K23/J23)&lt;-0.1,"FP10%",IF((K23/J23)&lt;-0.05,"FP5%","")))))))),"")</f>
        <v/>
      </c>
      <c r="E23" s="34" t="str">
        <f t="shared" si="0"/>
        <v/>
      </c>
      <c r="F23" s="89" t="str">
        <f>IF(AP23="N/A","",IF(AP23&gt;AJ23,IF(AP23&gt;AM23,"P",""),""))</f>
        <v/>
      </c>
      <c r="G23" s="34" t="str">
        <f>IF(D23="",IF(E23="",F23,E23),D23)</f>
        <v/>
      </c>
      <c r="H23" s="19" t="s">
        <v>385</v>
      </c>
      <c r="I23" s="21" t="s">
        <v>48</v>
      </c>
      <c r="J23" s="20">
        <v>263800</v>
      </c>
      <c r="K23" s="20">
        <f>M23-J23</f>
        <v>-3200</v>
      </c>
      <c r="L23" s="75">
        <v>20800</v>
      </c>
      <c r="M23" s="20">
        <v>260600</v>
      </c>
      <c r="N23" s="21">
        <v>43</v>
      </c>
      <c r="O23" s="21">
        <v>64</v>
      </c>
      <c r="P23" s="21">
        <v>61</v>
      </c>
      <c r="Q23" s="21">
        <v>38</v>
      </c>
      <c r="R23" s="21">
        <v>63</v>
      </c>
      <c r="S23" s="21">
        <v>63</v>
      </c>
      <c r="T23" s="21">
        <v>61</v>
      </c>
      <c r="U23" s="21">
        <v>114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39">
        <f>IF(AK23=0,"",AVERAGE(N23:AI23))</f>
        <v>63.375</v>
      </c>
      <c r="AK23" s="39">
        <f>IF(COUNTBLANK(N23:AI23)=0,22,IF(COUNTBLANK(N23:AI23)=1,21,IF(COUNTBLANK(N23:AI23)=2,20,IF(COUNTBLANK(N23:AI23)=3,19,IF(COUNTBLANK(N23:AI23)=4,18,IF(COUNTBLANK(N23:AI23)=5,17,IF(COUNTBLANK(N23:AI23)=6,16,IF(COUNTBLANK(N23:AI23)=7,15,IF(COUNTBLANK(N23:AI23)=8,14,IF(COUNTBLANK(N23:AI23)=9,13,IF(COUNTBLANK(N23:AI23)=10,12,IF(COUNTBLANK(N23:AI23)=11,11,IF(COUNTBLANK(N23:AI23)=12,10,IF(COUNTBLANK(N23:AI23)=13,9,IF(COUNTBLANK(N23:AI23)=14,8,IF(COUNTBLANK(N23:AI23)=15,7,IF(COUNTBLANK(N23:AI23)=16,6,IF(COUNTBLANK(N23:AI23)=17,5,IF(COUNTBLANK(N23:AI23)=18,4,IF(COUNTBLANK(N23:AI23)=19,3,IF(COUNTBLANK(N23:AI23)=20,2,IF(COUNTBLANK(N23:AI23)=21,1,IF(COUNTBLANK(N23:AI23)=22,0,"Error")))))))))))))))))))))))</f>
        <v>8</v>
      </c>
      <c r="AL23" s="39">
        <f>IF(AK23=0,"",IF(COUNTBLANK(AG23:AI23)=0,AVERAGE(AG23:AI23),IF(COUNTBLANK(AF23:AI23)&lt;1.5,AVERAGE(AF23:AI23),IF(COUNTBLANK(AE23:AI23)&lt;2.5,AVERAGE(AE23:AI23),IF(COUNTBLANK(AD23:AI23)&lt;3.5,AVERAGE(AD23:AI23),IF(COUNTBLANK(AC23:AI23)&lt;4.5,AVERAGE(AC23:AI23),IF(COUNTBLANK(AB23:AI23)&lt;5.5,AVERAGE(AB23:AI23),IF(COUNTBLANK(AA23:AI23)&lt;6.5,AVERAGE(AA23:AI23),IF(COUNTBLANK(Z23:AI23)&lt;7.5,AVERAGE(Z23:AI23),IF(COUNTBLANK(Y23:AI23)&lt;8.5,AVERAGE(Y23:AI23),IF(COUNTBLANK(X23:AI23)&lt;9.5,AVERAGE(X23:AI23),IF(COUNTBLANK(W23:AI23)&lt;10.5,AVERAGE(W23:AI23),IF(COUNTBLANK(V23:AI23)&lt;11.5,AVERAGE(V23:AI23),IF(COUNTBLANK(U23:AI23)&lt;12.5,AVERAGE(U23:AI23),IF(COUNTBLANK(T23:AI23)&lt;13.5,AVERAGE(T23:AI23),IF(COUNTBLANK(S23:AI23)&lt;14.5,AVERAGE(S23:AI23),IF(COUNTBLANK(R23:AI23)&lt;15.5,AVERAGE(R23:AI23),IF(COUNTBLANK(Q23:AI23)&lt;16.5,AVERAGE(Q23:AI23),IF(COUNTBLANK(P23:AI23)&lt;17.5,AVERAGE(P23:AI23),IF(COUNTBLANK(O23:AI23)&lt;18.5,AVERAGE(O23:AI23),AVERAGE(N23:AI23)))))))))))))))))))))</f>
        <v>79.333333333333329</v>
      </c>
      <c r="AM23" s="22">
        <f>IF(AK23=0,"",IF(COUNTBLANK(AH23:AI23)=0,AVERAGE(AH23:AI23),IF(COUNTBLANK(AG23:AI23)&lt;1.5,AVERAGE(AG23:AI23),IF(COUNTBLANK(AF23:AI23)&lt;2.5,AVERAGE(AF23:AI23),IF(COUNTBLANK(AE23:AI23)&lt;3.5,AVERAGE(AE23:AI23),IF(COUNTBLANK(AD23:AI23)&lt;4.5,AVERAGE(AD23:AI23),IF(COUNTBLANK(AC23:AI23)&lt;5.5,AVERAGE(AC23:AI23),IF(COUNTBLANK(AB23:AI23)&lt;6.5,AVERAGE(AB23:AI23),IF(COUNTBLANK(AA23:AI23)&lt;7.5,AVERAGE(AA23:AI23),IF(COUNTBLANK(Z23:AI23)&lt;8.5,AVERAGE(Z23:AI23),IF(COUNTBLANK(Y23:AI23)&lt;9.5,AVERAGE(Y23:AI23),IF(COUNTBLANK(X23:AI23)&lt;10.5,AVERAGE(X23:AI23),IF(COUNTBLANK(W23:AI23)&lt;11.5,AVERAGE(W23:AI23),IF(COUNTBLANK(V23:AI23)&lt;12.5,AVERAGE(V23:AI23),IF(COUNTBLANK(U23:AI23)&lt;13.5,AVERAGE(U23:AI23),IF(COUNTBLANK(T23:AI23)&lt;14.5,AVERAGE(T23:AI23),IF(COUNTBLANK(S23:AI23)&lt;15.5,AVERAGE(S23:AI23),IF(COUNTBLANK(R23:AI23)&lt;16.5,AVERAGE(R23:AI23),IF(COUNTBLANK(Q23:AI23)&lt;17.5,AVERAGE(Q23:AI23),IF(COUNTBLANK(P23:AI23)&lt;18.5,AVERAGE(P23:AI23),IF(COUNTBLANK(O23:AI23)&lt;19.5,AVERAGE(O23:AI23),AVERAGE(N23:AI23))))))))))))))))))))))</f>
        <v>87.5</v>
      </c>
      <c r="AN23" s="23">
        <f>IF(AK23&lt;1.5,M23,(0.75*M23)+(0.25*((AM23*2/3+AJ23*1/3)*$AW$1)))</f>
        <v>275177.24360806454</v>
      </c>
      <c r="AO23" s="24">
        <f>AN23-M23</f>
        <v>14577.243608064542</v>
      </c>
      <c r="AP23" s="22">
        <f>IF(AK23&lt;1.5,"N/A",3*((M23/$AW$1)-(AM23*2/3)))</f>
        <v>19.790770973412997</v>
      </c>
      <c r="AQ23" s="20">
        <f>IF(AK23=0,"",AL23*$AV$1)</f>
        <v>313871.51458408195</v>
      </c>
      <c r="AR23" s="20">
        <f>IF(AK23=0,"",AJ23*$AV$1)</f>
        <v>250734.54500125456</v>
      </c>
      <c r="AS23" s="23" t="str">
        <f>IF(F23="P","P","")</f>
        <v/>
      </c>
      <c r="AU23" s="55" t="s">
        <v>378</v>
      </c>
      <c r="AV23" s="57">
        <v>218800</v>
      </c>
      <c r="AW23" s="57">
        <v>213500</v>
      </c>
      <c r="AX23" s="77">
        <f t="shared" si="1"/>
        <v>3978.5234899328862</v>
      </c>
      <c r="AY23" s="63">
        <f t="shared" si="2"/>
        <v>49.666666666666664</v>
      </c>
    </row>
    <row r="24" spans="1:51" s="2" customFormat="1">
      <c r="A24" s="19" t="s">
        <v>368</v>
      </c>
      <c r="B24" s="23" t="str">
        <f>IF(COUNTBLANK(N24:AI24)&lt;20.5,"Yes","No")</f>
        <v>Yes</v>
      </c>
      <c r="C24" s="34" t="str">
        <f>IF(J24&lt;160000,"Yes","")</f>
        <v/>
      </c>
      <c r="D24" s="34" t="str">
        <f>IF(J24&gt;375000,IF((K24/J24)&lt;-0.4,"FP40%",IF((K24/J24)&lt;-0.35,"FP35%",IF((K24/J24)&lt;-0.3,"FP30%",IF((K24/J24)&lt;-0.25,"FP25%",IF((K24/J24)&lt;-0.2,"FP20%",IF((K24/J24)&lt;-0.15,"FP15%",IF((K24/J24)&lt;-0.1,"FP10%",IF((K24/J24)&lt;-0.05,"FP5%","")))))))),"")</f>
        <v/>
      </c>
      <c r="E24" s="34" t="str">
        <f t="shared" si="0"/>
        <v/>
      </c>
      <c r="F24" s="89" t="str">
        <f>IF(AP24="N/A","",IF(AP24&gt;AJ24,IF(AP24&gt;AM24,"P",""),""))</f>
        <v/>
      </c>
      <c r="G24" s="34" t="str">
        <f>IF(D24="",IF(E24="",F24,E24),D24)</f>
        <v/>
      </c>
      <c r="H24" s="19" t="s">
        <v>373</v>
      </c>
      <c r="I24" s="21" t="s">
        <v>390</v>
      </c>
      <c r="J24" s="20">
        <v>232000</v>
      </c>
      <c r="K24" s="20">
        <f>M24-J24</f>
        <v>-4600</v>
      </c>
      <c r="L24" s="75">
        <v>-1300</v>
      </c>
      <c r="M24" s="20">
        <v>227400</v>
      </c>
      <c r="N24" s="21">
        <v>76</v>
      </c>
      <c r="O24" s="21">
        <v>94</v>
      </c>
      <c r="P24" s="21">
        <v>30</v>
      </c>
      <c r="Q24" s="21">
        <v>56</v>
      </c>
      <c r="R24" s="21">
        <v>51</v>
      </c>
      <c r="S24" s="21" t="s">
        <v>590</v>
      </c>
      <c r="T24" s="21" t="s">
        <v>590</v>
      </c>
      <c r="U24" s="21">
        <v>61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39">
        <f>IF(AK24=0,"",AVERAGE(N24:AI24))</f>
        <v>61.333333333333336</v>
      </c>
      <c r="AK24" s="39">
        <f>IF(COUNTBLANK(N24:AI24)=0,22,IF(COUNTBLANK(N24:AI24)=1,21,IF(COUNTBLANK(N24:AI24)=2,20,IF(COUNTBLANK(N24:AI24)=3,19,IF(COUNTBLANK(N24:AI24)=4,18,IF(COUNTBLANK(N24:AI24)=5,17,IF(COUNTBLANK(N24:AI24)=6,16,IF(COUNTBLANK(N24:AI24)=7,15,IF(COUNTBLANK(N24:AI24)=8,14,IF(COUNTBLANK(N24:AI24)=9,13,IF(COUNTBLANK(N24:AI24)=10,12,IF(COUNTBLANK(N24:AI24)=11,11,IF(COUNTBLANK(N24:AI24)=12,10,IF(COUNTBLANK(N24:AI24)=13,9,IF(COUNTBLANK(N24:AI24)=14,8,IF(COUNTBLANK(N24:AI24)=15,7,IF(COUNTBLANK(N24:AI24)=16,6,IF(COUNTBLANK(N24:AI24)=17,5,IF(COUNTBLANK(N24:AI24)=18,4,IF(COUNTBLANK(N24:AI24)=19,3,IF(COUNTBLANK(N24:AI24)=20,2,IF(COUNTBLANK(N24:AI24)=21,1,IF(COUNTBLANK(N24:AI24)=22,0,"Error")))))))))))))))))))))))</f>
        <v>6</v>
      </c>
      <c r="AL24" s="39">
        <f>IF(AK24=0,"",IF(COUNTBLANK(AG24:AI24)=0,AVERAGE(AG24:AI24),IF(COUNTBLANK(AF24:AI24)&lt;1.5,AVERAGE(AF24:AI24),IF(COUNTBLANK(AE24:AI24)&lt;2.5,AVERAGE(AE24:AI24),IF(COUNTBLANK(AD24:AI24)&lt;3.5,AVERAGE(AD24:AI24),IF(COUNTBLANK(AC24:AI24)&lt;4.5,AVERAGE(AC24:AI24),IF(COUNTBLANK(AB24:AI24)&lt;5.5,AVERAGE(AB24:AI24),IF(COUNTBLANK(AA24:AI24)&lt;6.5,AVERAGE(AA24:AI24),IF(COUNTBLANK(Z24:AI24)&lt;7.5,AVERAGE(Z24:AI24),IF(COUNTBLANK(Y24:AI24)&lt;8.5,AVERAGE(Y24:AI24),IF(COUNTBLANK(X24:AI24)&lt;9.5,AVERAGE(X24:AI24),IF(COUNTBLANK(W24:AI24)&lt;10.5,AVERAGE(W24:AI24),IF(COUNTBLANK(V24:AI24)&lt;11.5,AVERAGE(V24:AI24),IF(COUNTBLANK(U24:AI24)&lt;12.5,AVERAGE(U24:AI24),IF(COUNTBLANK(T24:AI24)&lt;13.5,AVERAGE(T24:AI24),IF(COUNTBLANK(S24:AI24)&lt;14.5,AVERAGE(S24:AI24),IF(COUNTBLANK(R24:AI24)&lt;15.5,AVERAGE(R24:AI24),IF(COUNTBLANK(Q24:AI24)&lt;16.5,AVERAGE(Q24:AI24),IF(COUNTBLANK(P24:AI24)&lt;17.5,AVERAGE(P24:AI24),IF(COUNTBLANK(O24:AI24)&lt;18.5,AVERAGE(O24:AI24),AVERAGE(N24:AI24)))))))))))))))))))))</f>
        <v>56</v>
      </c>
      <c r="AM24" s="22">
        <f>IF(AK24=0,"",IF(COUNTBLANK(AH24:AI24)=0,AVERAGE(AH24:AI24),IF(COUNTBLANK(AG24:AI24)&lt;1.5,AVERAGE(AG24:AI24),IF(COUNTBLANK(AF24:AI24)&lt;2.5,AVERAGE(AF24:AI24),IF(COUNTBLANK(AE24:AI24)&lt;3.5,AVERAGE(AE24:AI24),IF(COUNTBLANK(AD24:AI24)&lt;4.5,AVERAGE(AD24:AI24),IF(COUNTBLANK(AC24:AI24)&lt;5.5,AVERAGE(AC24:AI24),IF(COUNTBLANK(AB24:AI24)&lt;6.5,AVERAGE(AB24:AI24),IF(COUNTBLANK(AA24:AI24)&lt;7.5,AVERAGE(AA24:AI24),IF(COUNTBLANK(Z24:AI24)&lt;8.5,AVERAGE(Z24:AI24),IF(COUNTBLANK(Y24:AI24)&lt;9.5,AVERAGE(Y24:AI24),IF(COUNTBLANK(X24:AI24)&lt;10.5,AVERAGE(X24:AI24),IF(COUNTBLANK(W24:AI24)&lt;11.5,AVERAGE(W24:AI24),IF(COUNTBLANK(V24:AI24)&lt;12.5,AVERAGE(V24:AI24),IF(COUNTBLANK(U24:AI24)&lt;13.5,AVERAGE(U24:AI24),IF(COUNTBLANK(T24:AI24)&lt;14.5,AVERAGE(T24:AI24),IF(COUNTBLANK(S24:AI24)&lt;15.5,AVERAGE(S24:AI24),IF(COUNTBLANK(R24:AI24)&lt;16.5,AVERAGE(R24:AI24),IF(COUNTBLANK(Q24:AI24)&lt;17.5,AVERAGE(Q24:AI24),IF(COUNTBLANK(P24:AI24)&lt;18.5,AVERAGE(P24:AI24),IF(COUNTBLANK(O24:AI24)&lt;19.5,AVERAGE(O24:AI24),AVERAGE(N24:AI24))))))))))))))))))))))</f>
        <v>56</v>
      </c>
      <c r="AN24" s="23">
        <f>IF(AK24&lt;1.5,M24,(0.75*M24)+(0.25*((AM24*2/3+AJ24*1/3)*$AW$1)))</f>
        <v>228523.31470189625</v>
      </c>
      <c r="AO24" s="24">
        <f>AN24-M24</f>
        <v>1123.3147018962482</v>
      </c>
      <c r="AP24" s="22">
        <f>IF(AK24&lt;1.5,"N/A",3*((M24/$AW$1)-(AM24*2/3)))</f>
        <v>57.974755638350395</v>
      </c>
      <c r="AQ24" s="20">
        <f>IF(AK24=0,"",AL24*$AV$1)</f>
        <v>221556.36323582256</v>
      </c>
      <c r="AR24" s="20">
        <f>IF(AK24=0,"",AJ24*$AV$1)</f>
        <v>242656.96925828187</v>
      </c>
      <c r="AS24" s="23" t="str">
        <f>IF(F24="P","P","")</f>
        <v/>
      </c>
      <c r="AU24" s="55" t="s">
        <v>400</v>
      </c>
      <c r="AV24" s="57">
        <v>201200</v>
      </c>
      <c r="AW24" s="57">
        <v>214800</v>
      </c>
      <c r="AX24" s="77">
        <f t="shared" si="1"/>
        <v>4057.1428571428573</v>
      </c>
      <c r="AY24" s="63">
        <f t="shared" si="2"/>
        <v>63</v>
      </c>
    </row>
    <row r="25" spans="1:51" s="2" customFormat="1">
      <c r="A25" s="19" t="s">
        <v>368</v>
      </c>
      <c r="B25" s="23" t="str">
        <f>IF(COUNTBLANK(N25:AI25)&lt;20.5,"Yes","No")</f>
        <v>Yes</v>
      </c>
      <c r="C25" s="34" t="str">
        <f>IF(J25&lt;160000,"Yes","")</f>
        <v>Yes</v>
      </c>
      <c r="D25" s="34" t="str">
        <f>IF(J25&gt;375000,IF((K25/J25)&lt;-0.4,"FP40%",IF((K25/J25)&lt;-0.35,"FP35%",IF((K25/J25)&lt;-0.3,"FP30%",IF((K25/J25)&lt;-0.25,"FP25%",IF((K25/J25)&lt;-0.2,"FP20%",IF((K25/J25)&lt;-0.15,"FP15%",IF((K25/J25)&lt;-0.1,"FP10%",IF((K25/J25)&lt;-0.05,"FP5%","")))))))),"")</f>
        <v/>
      </c>
      <c r="E25" s="34" t="str">
        <f t="shared" si="0"/>
        <v/>
      </c>
      <c r="F25" s="89" t="str">
        <f>IF(AP25="N/A","",IF(AP25&gt;AJ25,IF(AP25&gt;AM25,"P",""),""))</f>
        <v/>
      </c>
      <c r="G25" s="34" t="str">
        <f>IF(D25="",IF(E25="",F25,E25),D25)</f>
        <v/>
      </c>
      <c r="H25" s="19" t="s">
        <v>511</v>
      </c>
      <c r="I25" s="21" t="s">
        <v>391</v>
      </c>
      <c r="J25" s="20">
        <v>94500</v>
      </c>
      <c r="K25" s="20">
        <f>M25-J25</f>
        <v>77500</v>
      </c>
      <c r="L25" s="75">
        <v>9300</v>
      </c>
      <c r="M25" s="20">
        <v>172000</v>
      </c>
      <c r="N25" s="21"/>
      <c r="O25" s="21"/>
      <c r="P25" s="21"/>
      <c r="Q25" s="21">
        <v>69</v>
      </c>
      <c r="R25" s="21">
        <v>71</v>
      </c>
      <c r="S25" s="21">
        <v>56</v>
      </c>
      <c r="T25" s="21">
        <v>40</v>
      </c>
      <c r="U25" s="21">
        <v>52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9">
        <f>IF(AK25=0,"",AVERAGE(N25:AI25))</f>
        <v>57.6</v>
      </c>
      <c r="AK25" s="39">
        <f>IF(COUNTBLANK(N25:AI25)=0,22,IF(COUNTBLANK(N25:AI25)=1,21,IF(COUNTBLANK(N25:AI25)=2,20,IF(COUNTBLANK(N25:AI25)=3,19,IF(COUNTBLANK(N25:AI25)=4,18,IF(COUNTBLANK(N25:AI25)=5,17,IF(COUNTBLANK(N25:AI25)=6,16,IF(COUNTBLANK(N25:AI25)=7,15,IF(COUNTBLANK(N25:AI25)=8,14,IF(COUNTBLANK(N25:AI25)=9,13,IF(COUNTBLANK(N25:AI25)=10,12,IF(COUNTBLANK(N25:AI25)=11,11,IF(COUNTBLANK(N25:AI25)=12,10,IF(COUNTBLANK(N25:AI25)=13,9,IF(COUNTBLANK(N25:AI25)=14,8,IF(COUNTBLANK(N25:AI25)=15,7,IF(COUNTBLANK(N25:AI25)=16,6,IF(COUNTBLANK(N25:AI25)=17,5,IF(COUNTBLANK(N25:AI25)=18,4,IF(COUNTBLANK(N25:AI25)=19,3,IF(COUNTBLANK(N25:AI25)=20,2,IF(COUNTBLANK(N25:AI25)=21,1,IF(COUNTBLANK(N25:AI25)=22,0,"Error")))))))))))))))))))))))</f>
        <v>5</v>
      </c>
      <c r="AL25" s="39">
        <f>IF(AK25=0,"",IF(COUNTBLANK(AG25:AI25)=0,AVERAGE(AG25:AI25),IF(COUNTBLANK(AF25:AI25)&lt;1.5,AVERAGE(AF25:AI25),IF(COUNTBLANK(AE25:AI25)&lt;2.5,AVERAGE(AE25:AI25),IF(COUNTBLANK(AD25:AI25)&lt;3.5,AVERAGE(AD25:AI25),IF(COUNTBLANK(AC25:AI25)&lt;4.5,AVERAGE(AC25:AI25),IF(COUNTBLANK(AB25:AI25)&lt;5.5,AVERAGE(AB25:AI25),IF(COUNTBLANK(AA25:AI25)&lt;6.5,AVERAGE(AA25:AI25),IF(COUNTBLANK(Z25:AI25)&lt;7.5,AVERAGE(Z25:AI25),IF(COUNTBLANK(Y25:AI25)&lt;8.5,AVERAGE(Y25:AI25),IF(COUNTBLANK(X25:AI25)&lt;9.5,AVERAGE(X25:AI25),IF(COUNTBLANK(W25:AI25)&lt;10.5,AVERAGE(W25:AI25),IF(COUNTBLANK(V25:AI25)&lt;11.5,AVERAGE(V25:AI25),IF(COUNTBLANK(U25:AI25)&lt;12.5,AVERAGE(U25:AI25),IF(COUNTBLANK(T25:AI25)&lt;13.5,AVERAGE(T25:AI25),IF(COUNTBLANK(S25:AI25)&lt;14.5,AVERAGE(S25:AI25),IF(COUNTBLANK(R25:AI25)&lt;15.5,AVERAGE(R25:AI25),IF(COUNTBLANK(Q25:AI25)&lt;16.5,AVERAGE(Q25:AI25),IF(COUNTBLANK(P25:AI25)&lt;17.5,AVERAGE(P25:AI25),IF(COUNTBLANK(O25:AI25)&lt;18.5,AVERAGE(O25:AI25),AVERAGE(N25:AI25)))))))))))))))))))))</f>
        <v>49.333333333333336</v>
      </c>
      <c r="AM25" s="22">
        <f>IF(AK25=0,"",IF(COUNTBLANK(AH25:AI25)=0,AVERAGE(AH25:AI25),IF(COUNTBLANK(AG25:AI25)&lt;1.5,AVERAGE(AG25:AI25),IF(COUNTBLANK(AF25:AI25)&lt;2.5,AVERAGE(AF25:AI25),IF(COUNTBLANK(AE25:AI25)&lt;3.5,AVERAGE(AE25:AI25),IF(COUNTBLANK(AD25:AI25)&lt;4.5,AVERAGE(AD25:AI25),IF(COUNTBLANK(AC25:AI25)&lt;5.5,AVERAGE(AC25:AI25),IF(COUNTBLANK(AB25:AI25)&lt;6.5,AVERAGE(AB25:AI25),IF(COUNTBLANK(AA25:AI25)&lt;7.5,AVERAGE(AA25:AI25),IF(COUNTBLANK(Z25:AI25)&lt;8.5,AVERAGE(Z25:AI25),IF(COUNTBLANK(Y25:AI25)&lt;9.5,AVERAGE(Y25:AI25),IF(COUNTBLANK(X25:AI25)&lt;10.5,AVERAGE(X25:AI25),IF(COUNTBLANK(W25:AI25)&lt;11.5,AVERAGE(W25:AI25),IF(COUNTBLANK(V25:AI25)&lt;12.5,AVERAGE(V25:AI25),IF(COUNTBLANK(U25:AI25)&lt;13.5,AVERAGE(U25:AI25),IF(COUNTBLANK(T25:AI25)&lt;14.5,AVERAGE(T25:AI25),IF(COUNTBLANK(S25:AI25)&lt;15.5,AVERAGE(S25:AI25),IF(COUNTBLANK(R25:AI25)&lt;16.5,AVERAGE(R25:AI25),IF(COUNTBLANK(Q25:AI25)&lt;17.5,AVERAGE(Q25:AI25),IF(COUNTBLANK(P25:AI25)&lt;18.5,AVERAGE(P25:AI25),IF(COUNTBLANK(O25:AI25)&lt;19.5,AVERAGE(O25:AI25),AVERAGE(N25:AI25))))))))))))))))))))))</f>
        <v>46</v>
      </c>
      <c r="AN25" s="23">
        <f>IF(AK25&lt;1.5,M25,(0.75*M25)+(0.25*((AM25*2/3+AJ25*1/3)*$AW$1)))</f>
        <v>179035.43007348274</v>
      </c>
      <c r="AO25" s="24">
        <f>AN25-M25</f>
        <v>7035.4300734827411</v>
      </c>
      <c r="AP25" s="22">
        <f>IF(AK25&lt;1.5,"N/A",3*((M25/$AW$1)-(AM25*2/3)))</f>
        <v>36.564898723818246</v>
      </c>
      <c r="AQ25" s="20"/>
      <c r="AR25" s="20">
        <f>IF(AK25=0,"",AJ25*$AV$1)</f>
        <v>227886.54504256035</v>
      </c>
      <c r="AS25" s="23" t="str">
        <f>IF(F25="P","P","")</f>
        <v/>
      </c>
      <c r="AU25" s="55" t="s">
        <v>386</v>
      </c>
      <c r="AV25" s="57">
        <v>175800</v>
      </c>
      <c r="AW25" s="57">
        <v>175800</v>
      </c>
      <c r="AX25" s="77" t="str">
        <f t="shared" si="1"/>
        <v/>
      </c>
      <c r="AY25" s="63">
        <f t="shared" si="2"/>
        <v>42</v>
      </c>
    </row>
    <row r="26" spans="1:51" s="2" customFormat="1">
      <c r="A26" s="19" t="s">
        <v>368</v>
      </c>
      <c r="B26" s="23" t="str">
        <f>IF(COUNTBLANK(N26:AI26)&lt;20.5,"Yes","No")</f>
        <v>Yes</v>
      </c>
      <c r="C26" s="34" t="str">
        <f>IF(J26&lt;160000,"Yes","")</f>
        <v/>
      </c>
      <c r="D26" s="34" t="str">
        <f>IF(J26&gt;375000,IF((K26/J26)&lt;-0.4,"FP40%",IF((K26/J26)&lt;-0.35,"FP35%",IF((K26/J26)&lt;-0.3,"FP30%",IF((K26/J26)&lt;-0.25,"FP25%",IF((K26/J26)&lt;-0.2,"FP20%",IF((K26/J26)&lt;-0.15,"FP15%",IF((K26/J26)&lt;-0.1,"FP10%",IF((K26/J26)&lt;-0.05,"FP5%","")))))))),"")</f>
        <v/>
      </c>
      <c r="E26" s="34" t="str">
        <f t="shared" si="0"/>
        <v/>
      </c>
      <c r="F26" s="89" t="str">
        <f>IF(AP26="N/A","",IF(AP26&gt;AJ26,IF(AP26&gt;AM26,"P",""),""))</f>
        <v/>
      </c>
      <c r="G26" s="34" t="str">
        <f>IF(D26="",IF(E26="",F26,E26),D26)</f>
        <v/>
      </c>
      <c r="H26" s="19" t="s">
        <v>400</v>
      </c>
      <c r="I26" s="21" t="s">
        <v>48</v>
      </c>
      <c r="J26" s="20">
        <v>194800</v>
      </c>
      <c r="K26" s="20">
        <f>M26-J26</f>
        <v>20000</v>
      </c>
      <c r="L26" s="75">
        <v>13600</v>
      </c>
      <c r="M26" s="20">
        <v>214800</v>
      </c>
      <c r="N26" s="21">
        <v>43</v>
      </c>
      <c r="O26" s="21">
        <v>64</v>
      </c>
      <c r="P26" s="21">
        <v>66</v>
      </c>
      <c r="Q26" s="21">
        <v>42</v>
      </c>
      <c r="R26" s="21">
        <v>36</v>
      </c>
      <c r="S26" s="21">
        <v>49</v>
      </c>
      <c r="T26" s="21">
        <v>68</v>
      </c>
      <c r="U26" s="21">
        <v>72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39">
        <f>IF(AK26=0,"",AVERAGE(N26:AI26))</f>
        <v>55</v>
      </c>
      <c r="AK26" s="39">
        <f>IF(COUNTBLANK(N26:AI26)=0,22,IF(COUNTBLANK(N26:AI26)=1,21,IF(COUNTBLANK(N26:AI26)=2,20,IF(COUNTBLANK(N26:AI26)=3,19,IF(COUNTBLANK(N26:AI26)=4,18,IF(COUNTBLANK(N26:AI26)=5,17,IF(COUNTBLANK(N26:AI26)=6,16,IF(COUNTBLANK(N26:AI26)=7,15,IF(COUNTBLANK(N26:AI26)=8,14,IF(COUNTBLANK(N26:AI26)=9,13,IF(COUNTBLANK(N26:AI26)=10,12,IF(COUNTBLANK(N26:AI26)=11,11,IF(COUNTBLANK(N26:AI26)=12,10,IF(COUNTBLANK(N26:AI26)=13,9,IF(COUNTBLANK(N26:AI26)=14,8,IF(COUNTBLANK(N26:AI26)=15,7,IF(COUNTBLANK(N26:AI26)=16,6,IF(COUNTBLANK(N26:AI26)=17,5,IF(COUNTBLANK(N26:AI26)=18,4,IF(COUNTBLANK(N26:AI26)=19,3,IF(COUNTBLANK(N26:AI26)=20,2,IF(COUNTBLANK(N26:AI26)=21,1,IF(COUNTBLANK(N26:AI26)=22,0,"Error")))))))))))))))))))))))</f>
        <v>8</v>
      </c>
      <c r="AL26" s="39">
        <f>IF(AK26=0,"",IF(COUNTBLANK(AG26:AI26)=0,AVERAGE(AG26:AI26),IF(COUNTBLANK(AF26:AI26)&lt;1.5,AVERAGE(AF26:AI26),IF(COUNTBLANK(AE26:AI26)&lt;2.5,AVERAGE(AE26:AI26),IF(COUNTBLANK(AD26:AI26)&lt;3.5,AVERAGE(AD26:AI26),IF(COUNTBLANK(AC26:AI26)&lt;4.5,AVERAGE(AC26:AI26),IF(COUNTBLANK(AB26:AI26)&lt;5.5,AVERAGE(AB26:AI26),IF(COUNTBLANK(AA26:AI26)&lt;6.5,AVERAGE(AA26:AI26),IF(COUNTBLANK(Z26:AI26)&lt;7.5,AVERAGE(Z26:AI26),IF(COUNTBLANK(Y26:AI26)&lt;8.5,AVERAGE(Y26:AI26),IF(COUNTBLANK(X26:AI26)&lt;9.5,AVERAGE(X26:AI26),IF(COUNTBLANK(W26:AI26)&lt;10.5,AVERAGE(W26:AI26),IF(COUNTBLANK(V26:AI26)&lt;11.5,AVERAGE(V26:AI26),IF(COUNTBLANK(U26:AI26)&lt;12.5,AVERAGE(U26:AI26),IF(COUNTBLANK(T26:AI26)&lt;13.5,AVERAGE(T26:AI26),IF(COUNTBLANK(S26:AI26)&lt;14.5,AVERAGE(S26:AI26),IF(COUNTBLANK(R26:AI26)&lt;15.5,AVERAGE(R26:AI26),IF(COUNTBLANK(Q26:AI26)&lt;16.5,AVERAGE(Q26:AI26),IF(COUNTBLANK(P26:AI26)&lt;17.5,AVERAGE(P26:AI26),IF(COUNTBLANK(O26:AI26)&lt;18.5,AVERAGE(O26:AI26),AVERAGE(N26:AI26)))))))))))))))))))))</f>
        <v>63</v>
      </c>
      <c r="AM26" s="22">
        <f>IF(AK26=0,"",IF(COUNTBLANK(AH26:AI26)=0,AVERAGE(AH26:AI26),IF(COUNTBLANK(AG26:AI26)&lt;1.5,AVERAGE(AG26:AI26),IF(COUNTBLANK(AF26:AI26)&lt;2.5,AVERAGE(AF26:AI26),IF(COUNTBLANK(AE26:AI26)&lt;3.5,AVERAGE(AE26:AI26),IF(COUNTBLANK(AD26:AI26)&lt;4.5,AVERAGE(AD26:AI26),IF(COUNTBLANK(AC26:AI26)&lt;5.5,AVERAGE(AC26:AI26),IF(COUNTBLANK(AB26:AI26)&lt;6.5,AVERAGE(AB26:AI26),IF(COUNTBLANK(AA26:AI26)&lt;7.5,AVERAGE(AA26:AI26),IF(COUNTBLANK(Z26:AI26)&lt;8.5,AVERAGE(Z26:AI26),IF(COUNTBLANK(Y26:AI26)&lt;9.5,AVERAGE(Y26:AI26),IF(COUNTBLANK(X26:AI26)&lt;10.5,AVERAGE(X26:AI26),IF(COUNTBLANK(W26:AI26)&lt;11.5,AVERAGE(W26:AI26),IF(COUNTBLANK(V26:AI26)&lt;12.5,AVERAGE(V26:AI26),IF(COUNTBLANK(U26:AI26)&lt;13.5,AVERAGE(U26:AI26),IF(COUNTBLANK(T26:AI26)&lt;14.5,AVERAGE(T26:AI26),IF(COUNTBLANK(S26:AI26)&lt;15.5,AVERAGE(S26:AI26),IF(COUNTBLANK(R26:AI26)&lt;16.5,AVERAGE(R26:AI26),IF(COUNTBLANK(Q26:AI26)&lt;17.5,AVERAGE(Q26:AI26),IF(COUNTBLANK(P26:AI26)&lt;18.5,AVERAGE(P26:AI26),IF(COUNTBLANK(O26:AI26)&lt;19.5,AVERAGE(O26:AI26),AVERAGE(N26:AI26))))))))))))))))))))))</f>
        <v>70</v>
      </c>
      <c r="AN26" s="23">
        <f>IF(AK26&lt;1.5,M26,(0.75*M26)+(0.25*((AM26*2/3+AJ26*1/3)*$AW$1)))</f>
        <v>226319.97903963327</v>
      </c>
      <c r="AO26" s="24">
        <f>AN26-M26</f>
        <v>11519.979039633268</v>
      </c>
      <c r="AP26" s="22">
        <f>IF(AK26&lt;1.5,"N/A",3*((M26/$AW$1)-(AM26*2/3)))</f>
        <v>20.556629336489301</v>
      </c>
      <c r="AQ26" s="20">
        <f>IF(AK26=0,"",AL26*$AV$1)</f>
        <v>249250.90864030039</v>
      </c>
      <c r="AR26" s="20">
        <f>IF(AK26=0,"",AJ26*$AV$1)</f>
        <v>217599.99960661144</v>
      </c>
      <c r="AS26" s="23" t="str">
        <f>IF(F26="P","P","")</f>
        <v/>
      </c>
      <c r="AU26" s="55" t="s">
        <v>503</v>
      </c>
      <c r="AV26" s="57">
        <v>426800</v>
      </c>
      <c r="AW26" s="57">
        <v>431800</v>
      </c>
      <c r="AX26" s="77">
        <f t="shared" si="1"/>
        <v>4013.1736526946111</v>
      </c>
      <c r="AY26" s="63">
        <f t="shared" si="2"/>
        <v>111.33333333333333</v>
      </c>
    </row>
    <row r="27" spans="1:51" s="2" customFormat="1">
      <c r="A27" s="19" t="s">
        <v>368</v>
      </c>
      <c r="B27" s="23" t="str">
        <f>IF(COUNTBLANK(N27:AI27)&lt;20.5,"Yes","No")</f>
        <v>Yes</v>
      </c>
      <c r="C27" s="34" t="str">
        <f>IF(J27&lt;160000,"Yes","")</f>
        <v/>
      </c>
      <c r="D27" s="34" t="str">
        <f>IF(J27&gt;375000,IF((K27/J27)&lt;-0.4,"FP40%",IF((K27/J27)&lt;-0.35,"FP35%",IF((K27/J27)&lt;-0.3,"FP30%",IF((K27/J27)&lt;-0.25,"FP25%",IF((K27/J27)&lt;-0.2,"FP20%",IF((K27/J27)&lt;-0.15,"FP15%",IF((K27/J27)&lt;-0.1,"FP10%",IF((K27/J27)&lt;-0.05,"FP5%","")))))))),"")</f>
        <v/>
      </c>
      <c r="E27" s="34" t="str">
        <f t="shared" si="0"/>
        <v/>
      </c>
      <c r="F27" s="89" t="str">
        <f>IF(AP27="N/A","",IF(AP27&gt;AJ27,IF(AP27&gt;AM27,"P",""),""))</f>
        <v>P</v>
      </c>
      <c r="G27" s="34" t="str">
        <f>IF(D27="",IF(E27="",F27,E27),D27)</f>
        <v>P</v>
      </c>
      <c r="H27" s="19" t="s">
        <v>379</v>
      </c>
      <c r="I27" s="21" t="s">
        <v>393</v>
      </c>
      <c r="J27" s="20">
        <v>319400</v>
      </c>
      <c r="K27" s="20">
        <f>M27-J27</f>
        <v>-67900</v>
      </c>
      <c r="L27" s="75">
        <v>-1300</v>
      </c>
      <c r="M27" s="20">
        <v>251500</v>
      </c>
      <c r="N27" s="21">
        <v>60</v>
      </c>
      <c r="O27" s="21">
        <v>40</v>
      </c>
      <c r="P27" s="21">
        <v>33</v>
      </c>
      <c r="Q27" s="21">
        <v>46</v>
      </c>
      <c r="R27" s="21">
        <v>68</v>
      </c>
      <c r="S27" s="21">
        <v>64</v>
      </c>
      <c r="T27" s="21">
        <v>83</v>
      </c>
      <c r="U27" s="21">
        <v>39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39">
        <f>IF(AK27=0,"",AVERAGE(N27:AI27))</f>
        <v>54.125</v>
      </c>
      <c r="AK27" s="39">
        <f>IF(COUNTBLANK(N27:AI27)=0,22,IF(COUNTBLANK(N27:AI27)=1,21,IF(COUNTBLANK(N27:AI27)=2,20,IF(COUNTBLANK(N27:AI27)=3,19,IF(COUNTBLANK(N27:AI27)=4,18,IF(COUNTBLANK(N27:AI27)=5,17,IF(COUNTBLANK(N27:AI27)=6,16,IF(COUNTBLANK(N27:AI27)=7,15,IF(COUNTBLANK(N27:AI27)=8,14,IF(COUNTBLANK(N27:AI27)=9,13,IF(COUNTBLANK(N27:AI27)=10,12,IF(COUNTBLANK(N27:AI27)=11,11,IF(COUNTBLANK(N27:AI27)=12,10,IF(COUNTBLANK(N27:AI27)=13,9,IF(COUNTBLANK(N27:AI27)=14,8,IF(COUNTBLANK(N27:AI27)=15,7,IF(COUNTBLANK(N27:AI27)=16,6,IF(COUNTBLANK(N27:AI27)=17,5,IF(COUNTBLANK(N27:AI27)=18,4,IF(COUNTBLANK(N27:AI27)=19,3,IF(COUNTBLANK(N27:AI27)=20,2,IF(COUNTBLANK(N27:AI27)=21,1,IF(COUNTBLANK(N27:AI27)=22,0,"Error")))))))))))))))))))))))</f>
        <v>8</v>
      </c>
      <c r="AL27" s="39">
        <f>IF(AK27=0,"",IF(COUNTBLANK(AG27:AI27)=0,AVERAGE(AG27:AI27),IF(COUNTBLANK(AF27:AI27)&lt;1.5,AVERAGE(AF27:AI27),IF(COUNTBLANK(AE27:AI27)&lt;2.5,AVERAGE(AE27:AI27),IF(COUNTBLANK(AD27:AI27)&lt;3.5,AVERAGE(AD27:AI27),IF(COUNTBLANK(AC27:AI27)&lt;4.5,AVERAGE(AC27:AI27),IF(COUNTBLANK(AB27:AI27)&lt;5.5,AVERAGE(AB27:AI27),IF(COUNTBLANK(AA27:AI27)&lt;6.5,AVERAGE(AA27:AI27),IF(COUNTBLANK(Z27:AI27)&lt;7.5,AVERAGE(Z27:AI27),IF(COUNTBLANK(Y27:AI27)&lt;8.5,AVERAGE(Y27:AI27),IF(COUNTBLANK(X27:AI27)&lt;9.5,AVERAGE(X27:AI27),IF(COUNTBLANK(W27:AI27)&lt;10.5,AVERAGE(W27:AI27),IF(COUNTBLANK(V27:AI27)&lt;11.5,AVERAGE(V27:AI27),IF(COUNTBLANK(U27:AI27)&lt;12.5,AVERAGE(U27:AI27),IF(COUNTBLANK(T27:AI27)&lt;13.5,AVERAGE(T27:AI27),IF(COUNTBLANK(S27:AI27)&lt;14.5,AVERAGE(S27:AI27),IF(COUNTBLANK(R27:AI27)&lt;15.5,AVERAGE(R27:AI27),IF(COUNTBLANK(Q27:AI27)&lt;16.5,AVERAGE(Q27:AI27),IF(COUNTBLANK(P27:AI27)&lt;17.5,AVERAGE(P27:AI27),IF(COUNTBLANK(O27:AI27)&lt;18.5,AVERAGE(O27:AI27),AVERAGE(N27:AI27)))))))))))))))))))))</f>
        <v>62</v>
      </c>
      <c r="AM27" s="22">
        <f>IF(AK27=0,"",IF(COUNTBLANK(AH27:AI27)=0,AVERAGE(AH27:AI27),IF(COUNTBLANK(AG27:AI27)&lt;1.5,AVERAGE(AG27:AI27),IF(COUNTBLANK(AF27:AI27)&lt;2.5,AVERAGE(AF27:AI27),IF(COUNTBLANK(AE27:AI27)&lt;3.5,AVERAGE(AE27:AI27),IF(COUNTBLANK(AD27:AI27)&lt;4.5,AVERAGE(AD27:AI27),IF(COUNTBLANK(AC27:AI27)&lt;5.5,AVERAGE(AC27:AI27),IF(COUNTBLANK(AB27:AI27)&lt;6.5,AVERAGE(AB27:AI27),IF(COUNTBLANK(AA27:AI27)&lt;7.5,AVERAGE(AA27:AI27),IF(COUNTBLANK(Z27:AI27)&lt;8.5,AVERAGE(Z27:AI27),IF(COUNTBLANK(Y27:AI27)&lt;9.5,AVERAGE(Y27:AI27),IF(COUNTBLANK(X27:AI27)&lt;10.5,AVERAGE(X27:AI27),IF(COUNTBLANK(W27:AI27)&lt;11.5,AVERAGE(W27:AI27),IF(COUNTBLANK(V27:AI27)&lt;12.5,AVERAGE(V27:AI27),IF(COUNTBLANK(U27:AI27)&lt;13.5,AVERAGE(U27:AI27),IF(COUNTBLANK(T27:AI27)&lt;14.5,AVERAGE(T27:AI27),IF(COUNTBLANK(S27:AI27)&lt;15.5,AVERAGE(S27:AI27),IF(COUNTBLANK(R27:AI27)&lt;16.5,AVERAGE(R27:AI27),IF(COUNTBLANK(Q27:AI27)&lt;17.5,AVERAGE(Q27:AI27),IF(COUNTBLANK(P27:AI27)&lt;18.5,AVERAGE(P27:AI27),IF(COUNTBLANK(O27:AI27)&lt;19.5,AVERAGE(O27:AI27),AVERAGE(N27:AI27))))))))))))))))))))))</f>
        <v>61</v>
      </c>
      <c r="AN27" s="23">
        <f>IF(AK27&lt;1.5,M27,(0.75*M27)+(0.25*((AM27*2/3+AJ27*1/3)*$AW$1)))</f>
        <v>247532.01953002773</v>
      </c>
      <c r="AO27" s="24">
        <f>AN27-M27</f>
        <v>-3967.9804699722736</v>
      </c>
      <c r="AP27" s="22">
        <f>IF(AK27&lt;1.5,"N/A",3*((M27/$AW$1)-(AM27*2/3)))</f>
        <v>65.988790866513312</v>
      </c>
      <c r="AQ27" s="20">
        <f>IF(AK27=0,"",AL27*$AV$1)</f>
        <v>245294.54501108927</v>
      </c>
      <c r="AR27" s="20">
        <f>IF(AK27=0,"",AJ27*$AV$1)</f>
        <v>214138.18143105172</v>
      </c>
      <c r="AS27" s="23" t="str">
        <f>IF(F27="P","P","")</f>
        <v>P</v>
      </c>
      <c r="AU27" s="55" t="s">
        <v>133</v>
      </c>
      <c r="AV27" s="57">
        <v>405100</v>
      </c>
      <c r="AW27" s="57">
        <v>400600</v>
      </c>
      <c r="AX27" s="77">
        <f t="shared" si="1"/>
        <v>3990.7216494845361</v>
      </c>
      <c r="AY27" s="63">
        <f t="shared" si="2"/>
        <v>97</v>
      </c>
    </row>
    <row r="28" spans="1:51" s="2" customFormat="1">
      <c r="A28" s="19" t="s">
        <v>368</v>
      </c>
      <c r="B28" s="23" t="str">
        <f>IF(COUNTBLANK(N28:AI28)&lt;20.5,"Yes","No")</f>
        <v>Yes</v>
      </c>
      <c r="C28" s="34" t="str">
        <f>IF(J28&lt;160000,"Yes","")</f>
        <v/>
      </c>
      <c r="D28" s="34" t="str">
        <f>IF(J28&gt;375000,IF((K28/J28)&lt;-0.4,"FP40%",IF((K28/J28)&lt;-0.35,"FP35%",IF((K28/J28)&lt;-0.3,"FP30%",IF((K28/J28)&lt;-0.25,"FP25%",IF((K28/J28)&lt;-0.2,"FP20%",IF((K28/J28)&lt;-0.15,"FP15%",IF((K28/J28)&lt;-0.1,"FP10%",IF((K28/J28)&lt;-0.05,"FP5%","")))))))),"")</f>
        <v/>
      </c>
      <c r="E28" s="34" t="str">
        <f t="shared" si="0"/>
        <v/>
      </c>
      <c r="F28" s="89" t="str">
        <f>IF(AP28="N/A","",IF(AP28&gt;AJ28,IF(AP28&gt;AM28,"P",""),""))</f>
        <v>P</v>
      </c>
      <c r="G28" s="34" t="str">
        <f>IF(D28="",IF(E28="",F28,E28),D28)</f>
        <v>P</v>
      </c>
      <c r="H28" s="19" t="s">
        <v>378</v>
      </c>
      <c r="I28" s="21" t="s">
        <v>37</v>
      </c>
      <c r="J28" s="20">
        <v>197700</v>
      </c>
      <c r="K28" s="20">
        <f>M28-J28</f>
        <v>15800</v>
      </c>
      <c r="L28" s="75">
        <v>-5300</v>
      </c>
      <c r="M28" s="20">
        <v>213500</v>
      </c>
      <c r="N28" s="21">
        <v>65</v>
      </c>
      <c r="O28" s="21">
        <v>40</v>
      </c>
      <c r="P28" s="21">
        <v>41</v>
      </c>
      <c r="Q28" s="21">
        <v>52</v>
      </c>
      <c r="R28" s="21">
        <v>83</v>
      </c>
      <c r="S28" s="21">
        <v>44</v>
      </c>
      <c r="T28" s="21">
        <v>41</v>
      </c>
      <c r="U28" s="21">
        <v>64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39">
        <f>IF(AK28=0,"",AVERAGE(N28:AI28))</f>
        <v>53.75</v>
      </c>
      <c r="AK28" s="39">
        <f>IF(COUNTBLANK(N28:AI28)=0,22,IF(COUNTBLANK(N28:AI28)=1,21,IF(COUNTBLANK(N28:AI28)=2,20,IF(COUNTBLANK(N28:AI28)=3,19,IF(COUNTBLANK(N28:AI28)=4,18,IF(COUNTBLANK(N28:AI28)=5,17,IF(COUNTBLANK(N28:AI28)=6,16,IF(COUNTBLANK(N28:AI28)=7,15,IF(COUNTBLANK(N28:AI28)=8,14,IF(COUNTBLANK(N28:AI28)=9,13,IF(COUNTBLANK(N28:AI28)=10,12,IF(COUNTBLANK(N28:AI28)=11,11,IF(COUNTBLANK(N28:AI28)=12,10,IF(COUNTBLANK(N28:AI28)=13,9,IF(COUNTBLANK(N28:AI28)=14,8,IF(COUNTBLANK(N28:AI28)=15,7,IF(COUNTBLANK(N28:AI28)=16,6,IF(COUNTBLANK(N28:AI28)=17,5,IF(COUNTBLANK(N28:AI28)=18,4,IF(COUNTBLANK(N28:AI28)=19,3,IF(COUNTBLANK(N28:AI28)=20,2,IF(COUNTBLANK(N28:AI28)=21,1,IF(COUNTBLANK(N28:AI28)=22,0,"Error")))))))))))))))))))))))</f>
        <v>8</v>
      </c>
      <c r="AL28" s="39">
        <f>IF(AK28=0,"",IF(COUNTBLANK(AG28:AI28)=0,AVERAGE(AG28:AI28),IF(COUNTBLANK(AF28:AI28)&lt;1.5,AVERAGE(AF28:AI28),IF(COUNTBLANK(AE28:AI28)&lt;2.5,AVERAGE(AE28:AI28),IF(COUNTBLANK(AD28:AI28)&lt;3.5,AVERAGE(AD28:AI28),IF(COUNTBLANK(AC28:AI28)&lt;4.5,AVERAGE(AC28:AI28),IF(COUNTBLANK(AB28:AI28)&lt;5.5,AVERAGE(AB28:AI28),IF(COUNTBLANK(AA28:AI28)&lt;6.5,AVERAGE(AA28:AI28),IF(COUNTBLANK(Z28:AI28)&lt;7.5,AVERAGE(Z28:AI28),IF(COUNTBLANK(Y28:AI28)&lt;8.5,AVERAGE(Y28:AI28),IF(COUNTBLANK(X28:AI28)&lt;9.5,AVERAGE(X28:AI28),IF(COUNTBLANK(W28:AI28)&lt;10.5,AVERAGE(W28:AI28),IF(COUNTBLANK(V28:AI28)&lt;11.5,AVERAGE(V28:AI28),IF(COUNTBLANK(U28:AI28)&lt;12.5,AVERAGE(U28:AI28),IF(COUNTBLANK(T28:AI28)&lt;13.5,AVERAGE(T28:AI28),IF(COUNTBLANK(S28:AI28)&lt;14.5,AVERAGE(S28:AI28),IF(COUNTBLANK(R28:AI28)&lt;15.5,AVERAGE(R28:AI28),IF(COUNTBLANK(Q28:AI28)&lt;16.5,AVERAGE(Q28:AI28),IF(COUNTBLANK(P28:AI28)&lt;17.5,AVERAGE(P28:AI28),IF(COUNTBLANK(O28:AI28)&lt;18.5,AVERAGE(O28:AI28),AVERAGE(N28:AI28)))))))))))))))))))))</f>
        <v>49.666666666666664</v>
      </c>
      <c r="AM28" s="22">
        <f>IF(AK28=0,"",IF(COUNTBLANK(AH28:AI28)=0,AVERAGE(AH28:AI28),IF(COUNTBLANK(AG28:AI28)&lt;1.5,AVERAGE(AG28:AI28),IF(COUNTBLANK(AF28:AI28)&lt;2.5,AVERAGE(AF28:AI28),IF(COUNTBLANK(AE28:AI28)&lt;3.5,AVERAGE(AE28:AI28),IF(COUNTBLANK(AD28:AI28)&lt;4.5,AVERAGE(AD28:AI28),IF(COUNTBLANK(AC28:AI28)&lt;5.5,AVERAGE(AC28:AI28),IF(COUNTBLANK(AB28:AI28)&lt;6.5,AVERAGE(AB28:AI28),IF(COUNTBLANK(AA28:AI28)&lt;7.5,AVERAGE(AA28:AI28),IF(COUNTBLANK(Z28:AI28)&lt;8.5,AVERAGE(Z28:AI28),IF(COUNTBLANK(Y28:AI28)&lt;9.5,AVERAGE(Y28:AI28),IF(COUNTBLANK(X28:AI28)&lt;10.5,AVERAGE(X28:AI28),IF(COUNTBLANK(W28:AI28)&lt;11.5,AVERAGE(W28:AI28),IF(COUNTBLANK(V28:AI28)&lt;12.5,AVERAGE(V28:AI28),IF(COUNTBLANK(U28:AI28)&lt;13.5,AVERAGE(U28:AI28),IF(COUNTBLANK(T28:AI28)&lt;14.5,AVERAGE(T28:AI28),IF(COUNTBLANK(S28:AI28)&lt;15.5,AVERAGE(S28:AI28),IF(COUNTBLANK(R28:AI28)&lt;16.5,AVERAGE(R28:AI28),IF(COUNTBLANK(Q28:AI28)&lt;17.5,AVERAGE(Q28:AI28),IF(COUNTBLANK(P28:AI28)&lt;18.5,AVERAGE(P28:AI28),IF(COUNTBLANK(O28:AI28)&lt;19.5,AVERAGE(O28:AI28),AVERAGE(N28:AI28))))))))))))))))))))))</f>
        <v>52.5</v>
      </c>
      <c r="AN28" s="23">
        <f>IF(AK28&lt;1.5,M28,(0.75*M28)+(0.25*((AM28*2/3+AJ28*1/3)*$AW$1)))</f>
        <v>213220.75216688093</v>
      </c>
      <c r="AO28" s="24">
        <f>AN28-M28</f>
        <v>-279.24783311906504</v>
      </c>
      <c r="AP28" s="22">
        <f>IF(AK28&lt;1.5,"N/A",3*((M28/$AW$1)-(AM28*2/3)))</f>
        <v>54.584917892646487</v>
      </c>
      <c r="AQ28" s="20">
        <f>IF(AK28=0,"",AL28*$AV$1)</f>
        <v>196499.39358415216</v>
      </c>
      <c r="AR28" s="20">
        <f>IF(AK28=0,"",AJ28*$AV$1)</f>
        <v>212654.54507009755</v>
      </c>
      <c r="AS28" s="23" t="str">
        <f>IF(F28="P","P","")</f>
        <v>P</v>
      </c>
      <c r="AU28" s="55" t="s">
        <v>329</v>
      </c>
      <c r="AV28" s="57">
        <v>469300</v>
      </c>
      <c r="AW28" s="57">
        <v>484300</v>
      </c>
      <c r="AX28" s="77">
        <f t="shared" si="1"/>
        <v>4030.203045685279</v>
      </c>
      <c r="AY28" s="63">
        <f t="shared" si="2"/>
        <v>131.33333333333334</v>
      </c>
    </row>
    <row r="29" spans="1:51" s="2" customFormat="1">
      <c r="A29" s="19" t="s">
        <v>368</v>
      </c>
      <c r="B29" s="23" t="str">
        <f>IF(COUNTBLANK(N29:AI29)&lt;20.5,"Yes","No")</f>
        <v>No</v>
      </c>
      <c r="C29" s="34" t="str">
        <f>IF(J29&lt;160000,"Yes","")</f>
        <v/>
      </c>
      <c r="D29" s="34" t="str">
        <f>IF(J29&gt;375000,IF((K29/J29)&lt;-0.4,"FP40%",IF((K29/J29)&lt;-0.35,"FP35%",IF((K29/J29)&lt;-0.3,"FP30%",IF((K29/J29)&lt;-0.25,"FP25%",IF((K29/J29)&lt;-0.2,"FP20%",IF((K29/J29)&lt;-0.15,"FP15%",IF((K29/J29)&lt;-0.1,"FP10%",IF((K29/J29)&lt;-0.05,"FP5%","")))))))),"")</f>
        <v/>
      </c>
      <c r="E29" s="34" t="str">
        <f t="shared" si="0"/>
        <v/>
      </c>
      <c r="F29" s="89" t="str">
        <f>IF(AP29="N/A","",IF(AP29&gt;AJ29,IF(AP29&gt;AM29,"P",""),""))</f>
        <v/>
      </c>
      <c r="G29" s="34" t="str">
        <f>IF(D29="",IF(E29="",F29,E29),D29)</f>
        <v/>
      </c>
      <c r="H29" s="19" t="s">
        <v>382</v>
      </c>
      <c r="I29" s="21" t="s">
        <v>388</v>
      </c>
      <c r="J29" s="20">
        <v>210900</v>
      </c>
      <c r="K29" s="20">
        <f>M29-J29</f>
        <v>0</v>
      </c>
      <c r="L29" s="75">
        <v>0</v>
      </c>
      <c r="M29" s="20">
        <v>210900</v>
      </c>
      <c r="N29" s="21">
        <v>53</v>
      </c>
      <c r="O29" s="21" t="s">
        <v>590</v>
      </c>
      <c r="P29" s="21"/>
      <c r="Q29" s="21" t="s">
        <v>590</v>
      </c>
      <c r="R29" s="21" t="s">
        <v>590</v>
      </c>
      <c r="S29" s="21" t="s">
        <v>590</v>
      </c>
      <c r="T29" s="21" t="s">
        <v>590</v>
      </c>
      <c r="U29" s="21" t="s">
        <v>590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39">
        <f>IF(AK29=0,"",AVERAGE(N29:AI29))</f>
        <v>53</v>
      </c>
      <c r="AK29" s="39">
        <f>IF(COUNTBLANK(N29:AI29)=0,22,IF(COUNTBLANK(N29:AI29)=1,21,IF(COUNTBLANK(N29:AI29)=2,20,IF(COUNTBLANK(N29:AI29)=3,19,IF(COUNTBLANK(N29:AI29)=4,18,IF(COUNTBLANK(N29:AI29)=5,17,IF(COUNTBLANK(N29:AI29)=6,16,IF(COUNTBLANK(N29:AI29)=7,15,IF(COUNTBLANK(N29:AI29)=8,14,IF(COUNTBLANK(N29:AI29)=9,13,IF(COUNTBLANK(N29:AI29)=10,12,IF(COUNTBLANK(N29:AI29)=11,11,IF(COUNTBLANK(N29:AI29)=12,10,IF(COUNTBLANK(N29:AI29)=13,9,IF(COUNTBLANK(N29:AI29)=14,8,IF(COUNTBLANK(N29:AI29)=15,7,IF(COUNTBLANK(N29:AI29)=16,6,IF(COUNTBLANK(N29:AI29)=17,5,IF(COUNTBLANK(N29:AI29)=18,4,IF(COUNTBLANK(N29:AI29)=19,3,IF(COUNTBLANK(N29:AI29)=20,2,IF(COUNTBLANK(N29:AI29)=21,1,IF(COUNTBLANK(N29:AI29)=22,0,"Error")))))))))))))))))))))))</f>
        <v>1</v>
      </c>
      <c r="AL29" s="39">
        <f>IF(AK29=0,"",IF(COUNTBLANK(AG29:AI29)=0,AVERAGE(AG29:AI29),IF(COUNTBLANK(AF29:AI29)&lt;1.5,AVERAGE(AF29:AI29),IF(COUNTBLANK(AE29:AI29)&lt;2.5,AVERAGE(AE29:AI29),IF(COUNTBLANK(AD29:AI29)&lt;3.5,AVERAGE(AD29:AI29),IF(COUNTBLANK(AC29:AI29)&lt;4.5,AVERAGE(AC29:AI29),IF(COUNTBLANK(AB29:AI29)&lt;5.5,AVERAGE(AB29:AI29),IF(COUNTBLANK(AA29:AI29)&lt;6.5,AVERAGE(AA29:AI29),IF(COUNTBLANK(Z29:AI29)&lt;7.5,AVERAGE(Z29:AI29),IF(COUNTBLANK(Y29:AI29)&lt;8.5,AVERAGE(Y29:AI29),IF(COUNTBLANK(X29:AI29)&lt;9.5,AVERAGE(X29:AI29),IF(COUNTBLANK(W29:AI29)&lt;10.5,AVERAGE(W29:AI29),IF(COUNTBLANK(V29:AI29)&lt;11.5,AVERAGE(V29:AI29),IF(COUNTBLANK(U29:AI29)&lt;12.5,AVERAGE(U29:AI29),IF(COUNTBLANK(T29:AI29)&lt;13.5,AVERAGE(T29:AI29),IF(COUNTBLANK(S29:AI29)&lt;14.5,AVERAGE(S29:AI29),IF(COUNTBLANK(R29:AI29)&lt;15.5,AVERAGE(R29:AI29),IF(COUNTBLANK(Q29:AI29)&lt;16.5,AVERAGE(Q29:AI29),IF(COUNTBLANK(P29:AI29)&lt;17.5,AVERAGE(P29:AI29),IF(COUNTBLANK(O29:AI29)&lt;18.5,AVERAGE(O29:AI29),AVERAGE(N29:AI29)))))))))))))))))))))</f>
        <v>53</v>
      </c>
      <c r="AM29" s="22">
        <f>IF(AK29=0,"",IF(COUNTBLANK(AH29:AI29)=0,AVERAGE(AH29:AI29),IF(COUNTBLANK(AG29:AI29)&lt;1.5,AVERAGE(AG29:AI29),IF(COUNTBLANK(AF29:AI29)&lt;2.5,AVERAGE(AF29:AI29),IF(COUNTBLANK(AE29:AI29)&lt;3.5,AVERAGE(AE29:AI29),IF(COUNTBLANK(AD29:AI29)&lt;4.5,AVERAGE(AD29:AI29),IF(COUNTBLANK(AC29:AI29)&lt;5.5,AVERAGE(AC29:AI29),IF(COUNTBLANK(AB29:AI29)&lt;6.5,AVERAGE(AB29:AI29),IF(COUNTBLANK(AA29:AI29)&lt;7.5,AVERAGE(AA29:AI29),IF(COUNTBLANK(Z29:AI29)&lt;8.5,AVERAGE(Z29:AI29),IF(COUNTBLANK(Y29:AI29)&lt;9.5,AVERAGE(Y29:AI29),IF(COUNTBLANK(X29:AI29)&lt;10.5,AVERAGE(X29:AI29),IF(COUNTBLANK(W29:AI29)&lt;11.5,AVERAGE(W29:AI29),IF(COUNTBLANK(V29:AI29)&lt;12.5,AVERAGE(V29:AI29),IF(COUNTBLANK(U29:AI29)&lt;13.5,AVERAGE(U29:AI29),IF(COUNTBLANK(T29:AI29)&lt;14.5,AVERAGE(T29:AI29),IF(COUNTBLANK(S29:AI29)&lt;15.5,AVERAGE(S29:AI29),IF(COUNTBLANK(R29:AI29)&lt;16.5,AVERAGE(R29:AI29),IF(COUNTBLANK(Q29:AI29)&lt;17.5,AVERAGE(Q29:AI29),IF(COUNTBLANK(P29:AI29)&lt;18.5,AVERAGE(P29:AI29),IF(COUNTBLANK(O29:AI29)&lt;19.5,AVERAGE(O29:AI29),AVERAGE(N29:AI29))))))))))))))))))))))</f>
        <v>53</v>
      </c>
      <c r="AN29" s="23">
        <f>IF(AK29&lt;1.5,M29,(0.75*M29)+(0.25*((AM29*2/3+AJ29*1/3)*$AW$1)))</f>
        <v>210900</v>
      </c>
      <c r="AO29" s="24">
        <f>AN29-M29</f>
        <v>0</v>
      </c>
      <c r="AP29" s="22" t="str">
        <f>IF(AK29&lt;1.5,"N/A",3*((M29/$AW$1)-(AM29*2/3)))</f>
        <v>N/A</v>
      </c>
      <c r="AQ29" s="20">
        <f>IF(AK29=0,"",AL29*$AV$1)</f>
        <v>209687.27234818923</v>
      </c>
      <c r="AR29" s="20">
        <f>IF(AK29=0,"",AJ29*$AV$1)</f>
        <v>209687.27234818923</v>
      </c>
      <c r="AS29" s="23" t="str">
        <f>IF(F29="P","P","")</f>
        <v/>
      </c>
      <c r="AU29" s="55" t="s">
        <v>330</v>
      </c>
      <c r="AV29" s="57">
        <v>359000</v>
      </c>
      <c r="AW29" s="57">
        <v>339300</v>
      </c>
      <c r="AX29" s="77">
        <f t="shared" si="1"/>
        <v>3928.0373831775705</v>
      </c>
      <c r="AY29" s="63">
        <f t="shared" si="2"/>
        <v>71.333333333333329</v>
      </c>
    </row>
    <row r="30" spans="1:51" s="2" customFormat="1">
      <c r="A30" s="19" t="s">
        <v>368</v>
      </c>
      <c r="B30" s="23" t="str">
        <f>IF(COUNTBLANK(N30:AI30)&lt;20.5,"Yes","No")</f>
        <v>No</v>
      </c>
      <c r="C30" s="34" t="str">
        <f>IF(J30&lt;160000,"Yes","")</f>
        <v/>
      </c>
      <c r="D30" s="34" t="str">
        <f>IF(J30&gt;375000,IF((K30/J30)&lt;-0.4,"FP40%",IF((K30/J30)&lt;-0.35,"FP35%",IF((K30/J30)&lt;-0.3,"FP30%",IF((K30/J30)&lt;-0.25,"FP25%",IF((K30/J30)&lt;-0.2,"FP20%",IF((K30/J30)&lt;-0.15,"FP15%",IF((K30/J30)&lt;-0.1,"FP10%",IF((K30/J30)&lt;-0.05,"FP5%","")))))))),"")</f>
        <v/>
      </c>
      <c r="E30" s="34" t="str">
        <f t="shared" si="0"/>
        <v/>
      </c>
      <c r="F30" s="89" t="str">
        <f>IF(AP30="N/A","",IF(AP30&gt;AJ30,IF(AP30&gt;AM30,"P",""),""))</f>
        <v/>
      </c>
      <c r="G30" s="34" t="str">
        <f>IF(D30="",IF(E30="",F30,E30),D30)</f>
        <v/>
      </c>
      <c r="H30" s="19" t="s">
        <v>386</v>
      </c>
      <c r="I30" s="21" t="s">
        <v>37</v>
      </c>
      <c r="J30" s="20">
        <v>175800</v>
      </c>
      <c r="K30" s="20">
        <f>M30-J30</f>
        <v>0</v>
      </c>
      <c r="L30" s="75">
        <v>0</v>
      </c>
      <c r="M30" s="20">
        <v>175800</v>
      </c>
      <c r="N30" s="21">
        <v>42</v>
      </c>
      <c r="O30" s="21"/>
      <c r="P30" s="21"/>
      <c r="Q30" s="21" t="s">
        <v>590</v>
      </c>
      <c r="R30" s="21" t="s">
        <v>590</v>
      </c>
      <c r="S30" s="21" t="s">
        <v>590</v>
      </c>
      <c r="T30" s="21" t="s">
        <v>590</v>
      </c>
      <c r="U30" s="21" t="s">
        <v>590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39">
        <f>IF(AK30=0,"",AVERAGE(N30:AI30))</f>
        <v>42</v>
      </c>
      <c r="AK30" s="39">
        <f>IF(COUNTBLANK(N30:AI30)=0,22,IF(COUNTBLANK(N30:AI30)=1,21,IF(COUNTBLANK(N30:AI30)=2,20,IF(COUNTBLANK(N30:AI30)=3,19,IF(COUNTBLANK(N30:AI30)=4,18,IF(COUNTBLANK(N30:AI30)=5,17,IF(COUNTBLANK(N30:AI30)=6,16,IF(COUNTBLANK(N30:AI30)=7,15,IF(COUNTBLANK(N30:AI30)=8,14,IF(COUNTBLANK(N30:AI30)=9,13,IF(COUNTBLANK(N30:AI30)=10,12,IF(COUNTBLANK(N30:AI30)=11,11,IF(COUNTBLANK(N30:AI30)=12,10,IF(COUNTBLANK(N30:AI30)=13,9,IF(COUNTBLANK(N30:AI30)=14,8,IF(COUNTBLANK(N30:AI30)=15,7,IF(COUNTBLANK(N30:AI30)=16,6,IF(COUNTBLANK(N30:AI30)=17,5,IF(COUNTBLANK(N30:AI30)=18,4,IF(COUNTBLANK(N30:AI30)=19,3,IF(COUNTBLANK(N30:AI30)=20,2,IF(COUNTBLANK(N30:AI30)=21,1,IF(COUNTBLANK(N30:AI30)=22,0,"Error")))))))))))))))))))))))</f>
        <v>1</v>
      </c>
      <c r="AL30" s="39">
        <f>IF(AK30=0,"",IF(COUNTBLANK(AG30:AI30)=0,AVERAGE(AG30:AI30),IF(COUNTBLANK(AF30:AI30)&lt;1.5,AVERAGE(AF30:AI30),IF(COUNTBLANK(AE30:AI30)&lt;2.5,AVERAGE(AE30:AI30),IF(COUNTBLANK(AD30:AI30)&lt;3.5,AVERAGE(AD30:AI30),IF(COUNTBLANK(AC30:AI30)&lt;4.5,AVERAGE(AC30:AI30),IF(COUNTBLANK(AB30:AI30)&lt;5.5,AVERAGE(AB30:AI30),IF(COUNTBLANK(AA30:AI30)&lt;6.5,AVERAGE(AA30:AI30),IF(COUNTBLANK(Z30:AI30)&lt;7.5,AVERAGE(Z30:AI30),IF(COUNTBLANK(Y30:AI30)&lt;8.5,AVERAGE(Y30:AI30),IF(COUNTBLANK(X30:AI30)&lt;9.5,AVERAGE(X30:AI30),IF(COUNTBLANK(W30:AI30)&lt;10.5,AVERAGE(W30:AI30),IF(COUNTBLANK(V30:AI30)&lt;11.5,AVERAGE(V30:AI30),IF(COUNTBLANK(U30:AI30)&lt;12.5,AVERAGE(U30:AI30),IF(COUNTBLANK(T30:AI30)&lt;13.5,AVERAGE(T30:AI30),IF(COUNTBLANK(S30:AI30)&lt;14.5,AVERAGE(S30:AI30),IF(COUNTBLANK(R30:AI30)&lt;15.5,AVERAGE(R30:AI30),IF(COUNTBLANK(Q30:AI30)&lt;16.5,AVERAGE(Q30:AI30),IF(COUNTBLANK(P30:AI30)&lt;17.5,AVERAGE(P30:AI30),IF(COUNTBLANK(O30:AI30)&lt;18.5,AVERAGE(O30:AI30),AVERAGE(N30:AI30)))))))))))))))))))))</f>
        <v>42</v>
      </c>
      <c r="AM30" s="22">
        <f>IF(AK30=0,"",IF(COUNTBLANK(AH30:AI30)=0,AVERAGE(AH30:AI30),IF(COUNTBLANK(AG30:AI30)&lt;1.5,AVERAGE(AG30:AI30),IF(COUNTBLANK(AF30:AI30)&lt;2.5,AVERAGE(AF30:AI30),IF(COUNTBLANK(AE30:AI30)&lt;3.5,AVERAGE(AE30:AI30),IF(COUNTBLANK(AD30:AI30)&lt;4.5,AVERAGE(AD30:AI30),IF(COUNTBLANK(AC30:AI30)&lt;5.5,AVERAGE(AC30:AI30),IF(COUNTBLANK(AB30:AI30)&lt;6.5,AVERAGE(AB30:AI30),IF(COUNTBLANK(AA30:AI30)&lt;7.5,AVERAGE(AA30:AI30),IF(COUNTBLANK(Z30:AI30)&lt;8.5,AVERAGE(Z30:AI30),IF(COUNTBLANK(Y30:AI30)&lt;9.5,AVERAGE(Y30:AI30),IF(COUNTBLANK(X30:AI30)&lt;10.5,AVERAGE(X30:AI30),IF(COUNTBLANK(W30:AI30)&lt;11.5,AVERAGE(W30:AI30),IF(COUNTBLANK(V30:AI30)&lt;12.5,AVERAGE(V30:AI30),IF(COUNTBLANK(U30:AI30)&lt;13.5,AVERAGE(U30:AI30),IF(COUNTBLANK(T30:AI30)&lt;14.5,AVERAGE(T30:AI30),IF(COUNTBLANK(S30:AI30)&lt;15.5,AVERAGE(S30:AI30),IF(COUNTBLANK(R30:AI30)&lt;16.5,AVERAGE(R30:AI30),IF(COUNTBLANK(Q30:AI30)&lt;17.5,AVERAGE(Q30:AI30),IF(COUNTBLANK(P30:AI30)&lt;18.5,AVERAGE(P30:AI30),IF(COUNTBLANK(O30:AI30)&lt;19.5,AVERAGE(O30:AI30),AVERAGE(N30:AI30))))))))))))))))))))))</f>
        <v>42</v>
      </c>
      <c r="AN30" s="23">
        <f>IF(AK30&lt;1.5,M30,(0.75*M30)+(0.25*((AM30*2/3+AJ30*1/3)*$AW$1)))</f>
        <v>175800</v>
      </c>
      <c r="AO30" s="24">
        <f>AN30-M30</f>
        <v>0</v>
      </c>
      <c r="AP30" s="22" t="str">
        <f>IF(AK30&lt;1.5,"N/A",3*((M30/$AW$1)-(AM30*2/3)))</f>
        <v>N/A</v>
      </c>
      <c r="AQ30" s="20">
        <f>IF(AK30=0,"",AL30*$AV$1)</f>
        <v>166167.27242686693</v>
      </c>
      <c r="AR30" s="20">
        <f>IF(AK30=0,"",AJ30*$AV$1)</f>
        <v>166167.27242686693</v>
      </c>
      <c r="AS30" s="23" t="str">
        <f>IF(F30="P","P","")</f>
        <v/>
      </c>
      <c r="AU30" s="55" t="s">
        <v>336</v>
      </c>
      <c r="AV30" s="57">
        <v>412600</v>
      </c>
      <c r="AW30" s="57">
        <v>415000</v>
      </c>
      <c r="AX30" s="77">
        <f t="shared" si="1"/>
        <v>4008.2278481012659</v>
      </c>
      <c r="AY30" s="63">
        <f t="shared" si="2"/>
        <v>105.33333333333333</v>
      </c>
    </row>
    <row r="31" spans="1:51" s="2" customFormat="1">
      <c r="A31" s="19" t="s">
        <v>368</v>
      </c>
      <c r="B31" s="23" t="str">
        <f>IF(COUNTBLANK(N31:AI31)&lt;20.5,"Yes","No")</f>
        <v>No</v>
      </c>
      <c r="C31" s="34" t="str">
        <f>IF(J31&lt;160000,"Yes","")</f>
        <v>Yes</v>
      </c>
      <c r="D31" s="34" t="str">
        <f>IF(J31&gt;375000,IF((K31/J31)&lt;-0.4,"FP40%",IF((K31/J31)&lt;-0.35,"FP35%",IF((K31/J31)&lt;-0.3,"FP30%",IF((K31/J31)&lt;-0.25,"FP25%",IF((K31/J31)&lt;-0.2,"FP20%",IF((K31/J31)&lt;-0.15,"FP15%",IF((K31/J31)&lt;-0.1,"FP10%",IF((K31/J31)&lt;-0.05,"FP5%","")))))))),"")</f>
        <v/>
      </c>
      <c r="E31" s="34" t="str">
        <f t="shared" si="0"/>
        <v/>
      </c>
      <c r="F31" s="89" t="str">
        <f>IF(AP31="N/A","",IF(AP31&gt;AJ31,IF(AP31&gt;AM31,"P",""),""))</f>
        <v/>
      </c>
      <c r="G31" s="34" t="str">
        <f>IF(D31="",IF(E31="",F31,E31),D31)</f>
        <v/>
      </c>
      <c r="H31" s="19" t="s">
        <v>460</v>
      </c>
      <c r="I31" s="21" t="s">
        <v>48</v>
      </c>
      <c r="J31" s="20">
        <v>94500</v>
      </c>
      <c r="K31" s="20">
        <f>M31-J31</f>
        <v>0</v>
      </c>
      <c r="L31" s="75">
        <v>0</v>
      </c>
      <c r="M31" s="20">
        <v>94500</v>
      </c>
      <c r="N31" s="21"/>
      <c r="O31" s="21">
        <v>36</v>
      </c>
      <c r="P31" s="21"/>
      <c r="Q31" s="21" t="s">
        <v>590</v>
      </c>
      <c r="R31" s="21" t="s">
        <v>590</v>
      </c>
      <c r="S31" s="21" t="s">
        <v>590</v>
      </c>
      <c r="T31" s="21" t="s">
        <v>590</v>
      </c>
      <c r="U31" s="21" t="s">
        <v>590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9">
        <f>IF(AK31=0,"",AVERAGE(N31:AI31))</f>
        <v>36</v>
      </c>
      <c r="AK31" s="39">
        <f>IF(COUNTBLANK(N31:AI31)=0,22,IF(COUNTBLANK(N31:AI31)=1,21,IF(COUNTBLANK(N31:AI31)=2,20,IF(COUNTBLANK(N31:AI31)=3,19,IF(COUNTBLANK(N31:AI31)=4,18,IF(COUNTBLANK(N31:AI31)=5,17,IF(COUNTBLANK(N31:AI31)=6,16,IF(COUNTBLANK(N31:AI31)=7,15,IF(COUNTBLANK(N31:AI31)=8,14,IF(COUNTBLANK(N31:AI31)=9,13,IF(COUNTBLANK(N31:AI31)=10,12,IF(COUNTBLANK(N31:AI31)=11,11,IF(COUNTBLANK(N31:AI31)=12,10,IF(COUNTBLANK(N31:AI31)=13,9,IF(COUNTBLANK(N31:AI31)=14,8,IF(COUNTBLANK(N31:AI31)=15,7,IF(COUNTBLANK(N31:AI31)=16,6,IF(COUNTBLANK(N31:AI31)=17,5,IF(COUNTBLANK(N31:AI31)=18,4,IF(COUNTBLANK(N31:AI31)=19,3,IF(COUNTBLANK(N31:AI31)=20,2,IF(COUNTBLANK(N31:AI31)=21,1,IF(COUNTBLANK(N31:AI31)=22,0,"Error")))))))))))))))))))))))</f>
        <v>1</v>
      </c>
      <c r="AL31" s="39">
        <f>IF(AK31=0,"",IF(COUNTBLANK(AG31:AI31)=0,AVERAGE(AG31:AI31),IF(COUNTBLANK(AF31:AI31)&lt;1.5,AVERAGE(AF31:AI31),IF(COUNTBLANK(AE31:AI31)&lt;2.5,AVERAGE(AE31:AI31),IF(COUNTBLANK(AD31:AI31)&lt;3.5,AVERAGE(AD31:AI31),IF(COUNTBLANK(AC31:AI31)&lt;4.5,AVERAGE(AC31:AI31),IF(COUNTBLANK(AB31:AI31)&lt;5.5,AVERAGE(AB31:AI31),IF(COUNTBLANK(AA31:AI31)&lt;6.5,AVERAGE(AA31:AI31),IF(COUNTBLANK(Z31:AI31)&lt;7.5,AVERAGE(Z31:AI31),IF(COUNTBLANK(Y31:AI31)&lt;8.5,AVERAGE(Y31:AI31),IF(COUNTBLANK(X31:AI31)&lt;9.5,AVERAGE(X31:AI31),IF(COUNTBLANK(W31:AI31)&lt;10.5,AVERAGE(W31:AI31),IF(COUNTBLANK(V31:AI31)&lt;11.5,AVERAGE(V31:AI31),IF(COUNTBLANK(U31:AI31)&lt;12.5,AVERAGE(U31:AI31),IF(COUNTBLANK(T31:AI31)&lt;13.5,AVERAGE(T31:AI31),IF(COUNTBLANK(S31:AI31)&lt;14.5,AVERAGE(S31:AI31),IF(COUNTBLANK(R31:AI31)&lt;15.5,AVERAGE(R31:AI31),IF(COUNTBLANK(Q31:AI31)&lt;16.5,AVERAGE(Q31:AI31),IF(COUNTBLANK(P31:AI31)&lt;17.5,AVERAGE(P31:AI31),IF(COUNTBLANK(O31:AI31)&lt;18.5,AVERAGE(O31:AI31),AVERAGE(N31:AI31)))))))))))))))))))))</f>
        <v>36</v>
      </c>
      <c r="AM31" s="22">
        <f>IF(AK31=0,"",IF(COUNTBLANK(AH31:AI31)=0,AVERAGE(AH31:AI31),IF(COUNTBLANK(AG31:AI31)&lt;1.5,AVERAGE(AG31:AI31),IF(COUNTBLANK(AF31:AI31)&lt;2.5,AVERAGE(AF31:AI31),IF(COUNTBLANK(AE31:AI31)&lt;3.5,AVERAGE(AE31:AI31),IF(COUNTBLANK(AD31:AI31)&lt;4.5,AVERAGE(AD31:AI31),IF(COUNTBLANK(AC31:AI31)&lt;5.5,AVERAGE(AC31:AI31),IF(COUNTBLANK(AB31:AI31)&lt;6.5,AVERAGE(AB31:AI31),IF(COUNTBLANK(AA31:AI31)&lt;7.5,AVERAGE(AA31:AI31),IF(COUNTBLANK(Z31:AI31)&lt;8.5,AVERAGE(Z31:AI31),IF(COUNTBLANK(Y31:AI31)&lt;9.5,AVERAGE(Y31:AI31),IF(COUNTBLANK(X31:AI31)&lt;10.5,AVERAGE(X31:AI31),IF(COUNTBLANK(W31:AI31)&lt;11.5,AVERAGE(W31:AI31),IF(COUNTBLANK(V31:AI31)&lt;12.5,AVERAGE(V31:AI31),IF(COUNTBLANK(U31:AI31)&lt;13.5,AVERAGE(U31:AI31),IF(COUNTBLANK(T31:AI31)&lt;14.5,AVERAGE(T31:AI31),IF(COUNTBLANK(S31:AI31)&lt;15.5,AVERAGE(S31:AI31),IF(COUNTBLANK(R31:AI31)&lt;16.5,AVERAGE(R31:AI31),IF(COUNTBLANK(Q31:AI31)&lt;17.5,AVERAGE(Q31:AI31),IF(COUNTBLANK(P31:AI31)&lt;18.5,AVERAGE(P31:AI31),IF(COUNTBLANK(O31:AI31)&lt;19.5,AVERAGE(O31:AI31),AVERAGE(N31:AI31))))))))))))))))))))))</f>
        <v>36</v>
      </c>
      <c r="AN31" s="23">
        <f>IF(AK31&lt;1.5,M31,(0.75*M31)+(0.25*((AM31*2/3+AJ31*1/3)*$AW$1)))</f>
        <v>94500</v>
      </c>
      <c r="AO31" s="24">
        <f>AN31-M31</f>
        <v>0</v>
      </c>
      <c r="AP31" s="22" t="str">
        <f>IF(AK31&lt;1.5,"N/A",3*((M31/$AW$1)-(AM31*2/3)))</f>
        <v>N/A</v>
      </c>
      <c r="AQ31" s="20">
        <f>IF(AK31=0,"",AL31*$AV$1)</f>
        <v>142429.09065160021</v>
      </c>
      <c r="AR31" s="20">
        <f>IF(AK31=0,"",AJ31*$AV$1)</f>
        <v>142429.09065160021</v>
      </c>
      <c r="AS31" s="23" t="str">
        <f>IF(F31="P","P","")</f>
        <v/>
      </c>
      <c r="AU31" s="55" t="s">
        <v>354</v>
      </c>
      <c r="AV31" s="57">
        <v>418000</v>
      </c>
      <c r="AW31" s="57">
        <v>423200</v>
      </c>
      <c r="AX31" s="77">
        <f t="shared" si="1"/>
        <v>4013.4146341463415</v>
      </c>
      <c r="AY31" s="63">
        <f t="shared" si="2"/>
        <v>109.33333333333333</v>
      </c>
    </row>
    <row r="32" spans="1:51" s="2" customFormat="1">
      <c r="A32" s="19" t="s">
        <v>368</v>
      </c>
      <c r="B32" s="23" t="str">
        <f>IF(COUNTBLANK(N32:AI32)&lt;20.5,"Yes","No")</f>
        <v>Yes</v>
      </c>
      <c r="C32" s="34" t="str">
        <f>IF(J32&lt;160000,"Yes","")</f>
        <v/>
      </c>
      <c r="D32" s="34" t="str">
        <f>IF(J32&gt;375000,IF((K32/J32)&lt;-0.4,"FP40%",IF((K32/J32)&lt;-0.35,"FP35%",IF((K32/J32)&lt;-0.3,"FP30%",IF((K32/J32)&lt;-0.25,"FP25%",IF((K32/J32)&lt;-0.2,"FP20%",IF((K32/J32)&lt;-0.15,"FP15%",IF((K32/J32)&lt;-0.1,"FP10%",IF((K32/J32)&lt;-0.05,"FP5%","")))))))),"")</f>
        <v/>
      </c>
      <c r="E32" s="34" t="str">
        <f t="shared" si="0"/>
        <v/>
      </c>
      <c r="F32" s="89" t="str">
        <f>IF(AP32="N/A","",IF(AP32&gt;AJ32,IF(AP32&gt;AM32,"P",""),""))</f>
        <v>P</v>
      </c>
      <c r="G32" s="34" t="str">
        <f>IF(D32="",IF(E32="",F32,E32),D32)</f>
        <v>P</v>
      </c>
      <c r="H32" s="19" t="s">
        <v>387</v>
      </c>
      <c r="I32" s="21" t="s">
        <v>62</v>
      </c>
      <c r="J32" s="20">
        <v>244300</v>
      </c>
      <c r="K32" s="20">
        <f>M32-J32</f>
        <v>-26400</v>
      </c>
      <c r="L32" s="75">
        <v>0</v>
      </c>
      <c r="M32" s="20">
        <v>217900</v>
      </c>
      <c r="N32" s="21">
        <v>41</v>
      </c>
      <c r="O32" s="21">
        <v>55</v>
      </c>
      <c r="P32" s="21">
        <v>8</v>
      </c>
      <c r="Q32" s="21" t="s">
        <v>590</v>
      </c>
      <c r="R32" s="21" t="s">
        <v>590</v>
      </c>
      <c r="S32" s="21" t="s">
        <v>590</v>
      </c>
      <c r="T32" s="21" t="s">
        <v>590</v>
      </c>
      <c r="U32" s="21" t="s">
        <v>590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39">
        <f>IF(AK32=0,"",AVERAGE(N32:AI32))</f>
        <v>34.666666666666664</v>
      </c>
      <c r="AK32" s="39">
        <f>IF(COUNTBLANK(N32:AI32)=0,22,IF(COUNTBLANK(N32:AI32)=1,21,IF(COUNTBLANK(N32:AI32)=2,20,IF(COUNTBLANK(N32:AI32)=3,19,IF(COUNTBLANK(N32:AI32)=4,18,IF(COUNTBLANK(N32:AI32)=5,17,IF(COUNTBLANK(N32:AI32)=6,16,IF(COUNTBLANK(N32:AI32)=7,15,IF(COUNTBLANK(N32:AI32)=8,14,IF(COUNTBLANK(N32:AI32)=9,13,IF(COUNTBLANK(N32:AI32)=10,12,IF(COUNTBLANK(N32:AI32)=11,11,IF(COUNTBLANK(N32:AI32)=12,10,IF(COUNTBLANK(N32:AI32)=13,9,IF(COUNTBLANK(N32:AI32)=14,8,IF(COUNTBLANK(N32:AI32)=15,7,IF(COUNTBLANK(N32:AI32)=16,6,IF(COUNTBLANK(N32:AI32)=17,5,IF(COUNTBLANK(N32:AI32)=18,4,IF(COUNTBLANK(N32:AI32)=19,3,IF(COUNTBLANK(N32:AI32)=20,2,IF(COUNTBLANK(N32:AI32)=21,1,IF(COUNTBLANK(N32:AI32)=22,0,"Error")))))))))))))))))))))))</f>
        <v>3</v>
      </c>
      <c r="AL32" s="39">
        <f>IF(AK32=0,"",IF(COUNTBLANK(AG32:AI32)=0,AVERAGE(AG32:AI32),IF(COUNTBLANK(AF32:AI32)&lt;1.5,AVERAGE(AF32:AI32),IF(COUNTBLANK(AE32:AI32)&lt;2.5,AVERAGE(AE32:AI32),IF(COUNTBLANK(AD32:AI32)&lt;3.5,AVERAGE(AD32:AI32),IF(COUNTBLANK(AC32:AI32)&lt;4.5,AVERAGE(AC32:AI32),IF(COUNTBLANK(AB32:AI32)&lt;5.5,AVERAGE(AB32:AI32),IF(COUNTBLANK(AA32:AI32)&lt;6.5,AVERAGE(AA32:AI32),IF(COUNTBLANK(Z32:AI32)&lt;7.5,AVERAGE(Z32:AI32),IF(COUNTBLANK(Y32:AI32)&lt;8.5,AVERAGE(Y32:AI32),IF(COUNTBLANK(X32:AI32)&lt;9.5,AVERAGE(X32:AI32),IF(COUNTBLANK(W32:AI32)&lt;10.5,AVERAGE(W32:AI32),IF(COUNTBLANK(V32:AI32)&lt;11.5,AVERAGE(V32:AI32),IF(COUNTBLANK(U32:AI32)&lt;12.5,AVERAGE(U32:AI32),IF(COUNTBLANK(T32:AI32)&lt;13.5,AVERAGE(T32:AI32),IF(COUNTBLANK(S32:AI32)&lt;14.5,AVERAGE(S32:AI32),IF(COUNTBLANK(R32:AI32)&lt;15.5,AVERAGE(R32:AI32),IF(COUNTBLANK(Q32:AI32)&lt;16.5,AVERAGE(Q32:AI32),IF(COUNTBLANK(P32:AI32)&lt;17.5,AVERAGE(P32:AI32),IF(COUNTBLANK(O32:AI32)&lt;18.5,AVERAGE(O32:AI32),AVERAGE(N32:AI32)))))))))))))))))))))</f>
        <v>34.666666666666664</v>
      </c>
      <c r="AM32" s="22">
        <f>IF(AK32=0,"",IF(COUNTBLANK(AH32:AI32)=0,AVERAGE(AH32:AI32),IF(COUNTBLANK(AG32:AI32)&lt;1.5,AVERAGE(AG32:AI32),IF(COUNTBLANK(AF32:AI32)&lt;2.5,AVERAGE(AF32:AI32),IF(COUNTBLANK(AE32:AI32)&lt;3.5,AVERAGE(AE32:AI32),IF(COUNTBLANK(AD32:AI32)&lt;4.5,AVERAGE(AD32:AI32),IF(COUNTBLANK(AC32:AI32)&lt;5.5,AVERAGE(AC32:AI32),IF(COUNTBLANK(AB32:AI32)&lt;6.5,AVERAGE(AB32:AI32),IF(COUNTBLANK(AA32:AI32)&lt;7.5,AVERAGE(AA32:AI32),IF(COUNTBLANK(Z32:AI32)&lt;8.5,AVERAGE(Z32:AI32),IF(COUNTBLANK(Y32:AI32)&lt;9.5,AVERAGE(Y32:AI32),IF(COUNTBLANK(X32:AI32)&lt;10.5,AVERAGE(X32:AI32),IF(COUNTBLANK(W32:AI32)&lt;11.5,AVERAGE(W32:AI32),IF(COUNTBLANK(V32:AI32)&lt;12.5,AVERAGE(V32:AI32),IF(COUNTBLANK(U32:AI32)&lt;13.5,AVERAGE(U32:AI32),IF(COUNTBLANK(T32:AI32)&lt;14.5,AVERAGE(T32:AI32),IF(COUNTBLANK(S32:AI32)&lt;15.5,AVERAGE(S32:AI32),IF(COUNTBLANK(R32:AI32)&lt;16.5,AVERAGE(R32:AI32),IF(COUNTBLANK(Q32:AI32)&lt;17.5,AVERAGE(Q32:AI32),IF(COUNTBLANK(P32:AI32)&lt;18.5,AVERAGE(P32:AI32),IF(COUNTBLANK(O32:AI32)&lt;19.5,AVERAGE(O32:AI32),AVERAGE(N32:AI32))))))))))))))))))))))</f>
        <v>31.5</v>
      </c>
      <c r="AN32" s="23">
        <f>IF(AK32&lt;1.5,M32,(0.75*M32)+(0.25*((AM32*2/3+AJ32*1/3)*$AW$1)))</f>
        <v>196090.73309164538</v>
      </c>
      <c r="AO32" s="24">
        <f>AN32-M32</f>
        <v>-21809.266908354621</v>
      </c>
      <c r="AP32" s="22">
        <f>IF(AK32&lt;1.5,"N/A",3*((M32/$AW$1)-(AM32*2/3)))</f>
        <v>99.873787394883706</v>
      </c>
      <c r="AQ32" s="20">
        <f>IF(AK32=0,"",AL32*$AV$1)</f>
        <v>137153.93914598538</v>
      </c>
      <c r="AR32" s="20">
        <f>IF(AK32=0,"",AJ32*$AV$1)</f>
        <v>137153.93914598538</v>
      </c>
      <c r="AS32" s="23" t="str">
        <f>IF(F32="P","P","")</f>
        <v>P</v>
      </c>
      <c r="AU32" s="55" t="s">
        <v>355</v>
      </c>
      <c r="AV32" s="57">
        <v>422300</v>
      </c>
      <c r="AW32" s="57">
        <v>432100</v>
      </c>
      <c r="AX32" s="77">
        <f t="shared" si="1"/>
        <v>4024.7093023255811</v>
      </c>
      <c r="AY32" s="63">
        <f t="shared" si="2"/>
        <v>114.66666666666667</v>
      </c>
    </row>
    <row r="33" spans="1:51" s="2" customFormat="1">
      <c r="A33" s="19" t="s">
        <v>368</v>
      </c>
      <c r="B33" s="23" t="str">
        <f>IF(COUNTBLANK(N33:AI33)&lt;20.5,"Yes","No")</f>
        <v>No</v>
      </c>
      <c r="C33" s="34" t="str">
        <f>IF(J33&lt;160000,"Yes","")</f>
        <v>Yes</v>
      </c>
      <c r="D33" s="34" t="str">
        <f>IF(J33&gt;375000,IF((K33/J33)&lt;-0.4,"FP40%",IF((K33/J33)&lt;-0.35,"FP35%",IF((K33/J33)&lt;-0.3,"FP30%",IF((K33/J33)&lt;-0.25,"FP25%",IF((K33/J33)&lt;-0.2,"FP20%",IF((K33/J33)&lt;-0.15,"FP15%",IF((K33/J33)&lt;-0.1,"FP10%",IF((K33/J33)&lt;-0.05,"FP5%","")))))))),"")</f>
        <v/>
      </c>
      <c r="E33" s="34" t="str">
        <f t="shared" si="0"/>
        <v/>
      </c>
      <c r="F33" s="89" t="str">
        <f>IF(AP33="N/A","",IF(AP33&gt;AJ33,IF(AP33&gt;AM33,"P",""),""))</f>
        <v/>
      </c>
      <c r="G33" s="34" t="str">
        <f>IF(D33="",IF(E33="",F33,E33),D33)</f>
        <v/>
      </c>
      <c r="H33" s="19" t="s">
        <v>544</v>
      </c>
      <c r="I33" s="21" t="s">
        <v>394</v>
      </c>
      <c r="J33" s="20">
        <v>94500</v>
      </c>
      <c r="K33" s="20">
        <f>M33-J33</f>
        <v>0</v>
      </c>
      <c r="L33" s="75">
        <v>0</v>
      </c>
      <c r="M33" s="20">
        <v>94500</v>
      </c>
      <c r="N33" s="21"/>
      <c r="O33" s="21"/>
      <c r="P33" s="21"/>
      <c r="Q33" s="21"/>
      <c r="R33" s="21">
        <v>33</v>
      </c>
      <c r="S33" s="21" t="s">
        <v>590</v>
      </c>
      <c r="T33" s="21" t="s">
        <v>590</v>
      </c>
      <c r="U33" s="21" t="s">
        <v>590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9">
        <f>IF(AK33=0,"",AVERAGE(N33:AI33))</f>
        <v>33</v>
      </c>
      <c r="AK33" s="39">
        <f>IF(COUNTBLANK(N33:AI33)=0,22,IF(COUNTBLANK(N33:AI33)=1,21,IF(COUNTBLANK(N33:AI33)=2,20,IF(COUNTBLANK(N33:AI33)=3,19,IF(COUNTBLANK(N33:AI33)=4,18,IF(COUNTBLANK(N33:AI33)=5,17,IF(COUNTBLANK(N33:AI33)=6,16,IF(COUNTBLANK(N33:AI33)=7,15,IF(COUNTBLANK(N33:AI33)=8,14,IF(COUNTBLANK(N33:AI33)=9,13,IF(COUNTBLANK(N33:AI33)=10,12,IF(COUNTBLANK(N33:AI33)=11,11,IF(COUNTBLANK(N33:AI33)=12,10,IF(COUNTBLANK(N33:AI33)=13,9,IF(COUNTBLANK(N33:AI33)=14,8,IF(COUNTBLANK(N33:AI33)=15,7,IF(COUNTBLANK(N33:AI33)=16,6,IF(COUNTBLANK(N33:AI33)=17,5,IF(COUNTBLANK(N33:AI33)=18,4,IF(COUNTBLANK(N33:AI33)=19,3,IF(COUNTBLANK(N33:AI33)=20,2,IF(COUNTBLANK(N33:AI33)=21,1,IF(COUNTBLANK(N33:AI33)=22,0,"Error")))))))))))))))))))))))</f>
        <v>1</v>
      </c>
      <c r="AL33" s="39">
        <f>IF(AK33=0,"",IF(COUNTBLANK(AG33:AI33)=0,AVERAGE(AG33:AI33),IF(COUNTBLANK(AF33:AI33)&lt;1.5,AVERAGE(AF33:AI33),IF(COUNTBLANK(AE33:AI33)&lt;2.5,AVERAGE(AE33:AI33),IF(COUNTBLANK(AD33:AI33)&lt;3.5,AVERAGE(AD33:AI33),IF(COUNTBLANK(AC33:AI33)&lt;4.5,AVERAGE(AC33:AI33),IF(COUNTBLANK(AB33:AI33)&lt;5.5,AVERAGE(AB33:AI33),IF(COUNTBLANK(AA33:AI33)&lt;6.5,AVERAGE(AA33:AI33),IF(COUNTBLANK(Z33:AI33)&lt;7.5,AVERAGE(Z33:AI33),IF(COUNTBLANK(Y33:AI33)&lt;8.5,AVERAGE(Y33:AI33),IF(COUNTBLANK(X33:AI33)&lt;9.5,AVERAGE(X33:AI33),IF(COUNTBLANK(W33:AI33)&lt;10.5,AVERAGE(W33:AI33),IF(COUNTBLANK(V33:AI33)&lt;11.5,AVERAGE(V33:AI33),IF(COUNTBLANK(U33:AI33)&lt;12.5,AVERAGE(U33:AI33),IF(COUNTBLANK(T33:AI33)&lt;13.5,AVERAGE(T33:AI33),IF(COUNTBLANK(S33:AI33)&lt;14.5,AVERAGE(S33:AI33),IF(COUNTBLANK(R33:AI33)&lt;15.5,AVERAGE(R33:AI33),IF(COUNTBLANK(Q33:AI33)&lt;16.5,AVERAGE(Q33:AI33),IF(COUNTBLANK(P33:AI33)&lt;17.5,AVERAGE(P33:AI33),IF(COUNTBLANK(O33:AI33)&lt;18.5,AVERAGE(O33:AI33),AVERAGE(N33:AI33)))))))))))))))))))))</f>
        <v>33</v>
      </c>
      <c r="AM33" s="22">
        <f>IF(AK33=0,"",IF(COUNTBLANK(AH33:AI33)=0,AVERAGE(AH33:AI33),IF(COUNTBLANK(AG33:AI33)&lt;1.5,AVERAGE(AG33:AI33),IF(COUNTBLANK(AF33:AI33)&lt;2.5,AVERAGE(AF33:AI33),IF(COUNTBLANK(AE33:AI33)&lt;3.5,AVERAGE(AE33:AI33),IF(COUNTBLANK(AD33:AI33)&lt;4.5,AVERAGE(AD33:AI33),IF(COUNTBLANK(AC33:AI33)&lt;5.5,AVERAGE(AC33:AI33),IF(COUNTBLANK(AB33:AI33)&lt;6.5,AVERAGE(AB33:AI33),IF(COUNTBLANK(AA33:AI33)&lt;7.5,AVERAGE(AA33:AI33),IF(COUNTBLANK(Z33:AI33)&lt;8.5,AVERAGE(Z33:AI33),IF(COUNTBLANK(Y33:AI33)&lt;9.5,AVERAGE(Y33:AI33),IF(COUNTBLANK(X33:AI33)&lt;10.5,AVERAGE(X33:AI33),IF(COUNTBLANK(W33:AI33)&lt;11.5,AVERAGE(W33:AI33),IF(COUNTBLANK(V33:AI33)&lt;12.5,AVERAGE(V33:AI33),IF(COUNTBLANK(U33:AI33)&lt;13.5,AVERAGE(U33:AI33),IF(COUNTBLANK(T33:AI33)&lt;14.5,AVERAGE(T33:AI33),IF(COUNTBLANK(S33:AI33)&lt;15.5,AVERAGE(S33:AI33),IF(COUNTBLANK(R33:AI33)&lt;16.5,AVERAGE(R33:AI33),IF(COUNTBLANK(Q33:AI33)&lt;17.5,AVERAGE(Q33:AI33),IF(COUNTBLANK(P33:AI33)&lt;18.5,AVERAGE(P33:AI33),IF(COUNTBLANK(O33:AI33)&lt;19.5,AVERAGE(O33:AI33),AVERAGE(N33:AI33))))))))))))))))))))))</f>
        <v>33</v>
      </c>
      <c r="AN33" s="23">
        <f>IF(AK33&lt;1.5,M33,(0.75*M33)+(0.25*((AM33*2/3+AJ33*1/3)*$AW$1)))</f>
        <v>94500</v>
      </c>
      <c r="AO33" s="24">
        <f>AN33-M33</f>
        <v>0</v>
      </c>
      <c r="AP33" s="22" t="str">
        <f>IF(AK33&lt;1.5,"N/A",3*((M33/$AW$1)-(AM33*2/3)))</f>
        <v>N/A</v>
      </c>
      <c r="AQ33" s="20">
        <f>IF(AK33=0,"",AL33*$AV$1)</f>
        <v>130559.99976396687</v>
      </c>
      <c r="AR33" s="20">
        <f>IF(AK33=0,"",AJ33*$AV$1)</f>
        <v>130559.99976396687</v>
      </c>
      <c r="AS33" s="23" t="str">
        <f>IF(F33="P","P","")</f>
        <v/>
      </c>
      <c r="AU33" s="55" t="s">
        <v>150</v>
      </c>
      <c r="AV33" s="57">
        <v>549400</v>
      </c>
      <c r="AW33" s="57">
        <v>548000</v>
      </c>
      <c r="AX33" s="77">
        <f t="shared" si="1"/>
        <v>3998.5294117647059</v>
      </c>
      <c r="AY33" s="63">
        <f t="shared" si="2"/>
        <v>136</v>
      </c>
    </row>
    <row r="34" spans="1:51" s="2" customFormat="1">
      <c r="A34" s="19" t="s">
        <v>368</v>
      </c>
      <c r="B34" s="23" t="str">
        <f>IF(COUNTBLANK(N34:AI34)&lt;20.5,"Yes","No")</f>
        <v>No</v>
      </c>
      <c r="C34" s="34" t="str">
        <f>IF(J34&lt;160000,"Yes","")</f>
        <v/>
      </c>
      <c r="D34" s="34" t="str">
        <f>IF(J34&gt;375000,IF((K34/J34)&lt;-0.4,"FP40%",IF((K34/J34)&lt;-0.35,"FP35%",IF((K34/J34)&lt;-0.3,"FP30%",IF((K34/J34)&lt;-0.25,"FP25%",IF((K34/J34)&lt;-0.2,"FP20%",IF((K34/J34)&lt;-0.15,"FP15%",IF((K34/J34)&lt;-0.1,"FP10%",IF((K34/J34)&lt;-0.05,"FP5%","")))))))),"")</f>
        <v/>
      </c>
      <c r="E34" s="34" t="str">
        <f t="shared" si="0"/>
        <v/>
      </c>
      <c r="F34" s="89" t="str">
        <f>IF(AP34="N/A","",IF(AP34&gt;AJ34,IF(AP34&gt;AM34,"P",""),""))</f>
        <v/>
      </c>
      <c r="G34" s="34" t="str">
        <f>IF(D34="",IF(E34="",F34,E34),D34)</f>
        <v/>
      </c>
      <c r="H34" s="19" t="s">
        <v>459</v>
      </c>
      <c r="I34" s="21" t="s">
        <v>388</v>
      </c>
      <c r="J34" s="20">
        <v>163600</v>
      </c>
      <c r="K34" s="20">
        <f>M34-J34</f>
        <v>0</v>
      </c>
      <c r="L34" s="75">
        <v>0</v>
      </c>
      <c r="M34" s="20">
        <v>163600</v>
      </c>
      <c r="N34" s="21"/>
      <c r="O34" s="21">
        <v>24</v>
      </c>
      <c r="P34" s="21"/>
      <c r="Q34" s="21" t="s">
        <v>590</v>
      </c>
      <c r="R34" s="21" t="s">
        <v>590</v>
      </c>
      <c r="S34" s="21" t="s">
        <v>590</v>
      </c>
      <c r="T34" s="21" t="s">
        <v>590</v>
      </c>
      <c r="U34" s="21" t="s">
        <v>590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9">
        <f>IF(AK34=0,"",AVERAGE(N34:AI34))</f>
        <v>24</v>
      </c>
      <c r="AK34" s="39">
        <f>IF(COUNTBLANK(N34:AI34)=0,22,IF(COUNTBLANK(N34:AI34)=1,21,IF(COUNTBLANK(N34:AI34)=2,20,IF(COUNTBLANK(N34:AI34)=3,19,IF(COUNTBLANK(N34:AI34)=4,18,IF(COUNTBLANK(N34:AI34)=5,17,IF(COUNTBLANK(N34:AI34)=6,16,IF(COUNTBLANK(N34:AI34)=7,15,IF(COUNTBLANK(N34:AI34)=8,14,IF(COUNTBLANK(N34:AI34)=9,13,IF(COUNTBLANK(N34:AI34)=10,12,IF(COUNTBLANK(N34:AI34)=11,11,IF(COUNTBLANK(N34:AI34)=12,10,IF(COUNTBLANK(N34:AI34)=13,9,IF(COUNTBLANK(N34:AI34)=14,8,IF(COUNTBLANK(N34:AI34)=15,7,IF(COUNTBLANK(N34:AI34)=16,6,IF(COUNTBLANK(N34:AI34)=17,5,IF(COUNTBLANK(N34:AI34)=18,4,IF(COUNTBLANK(N34:AI34)=19,3,IF(COUNTBLANK(N34:AI34)=20,2,IF(COUNTBLANK(N34:AI34)=21,1,IF(COUNTBLANK(N34:AI34)=22,0,"Error")))))))))))))))))))))))</f>
        <v>1</v>
      </c>
      <c r="AL34" s="39">
        <f>IF(AK34=0,"",IF(COUNTBLANK(AG34:AI34)=0,AVERAGE(AG34:AI34),IF(COUNTBLANK(AF34:AI34)&lt;1.5,AVERAGE(AF34:AI34),IF(COUNTBLANK(AE34:AI34)&lt;2.5,AVERAGE(AE34:AI34),IF(COUNTBLANK(AD34:AI34)&lt;3.5,AVERAGE(AD34:AI34),IF(COUNTBLANK(AC34:AI34)&lt;4.5,AVERAGE(AC34:AI34),IF(COUNTBLANK(AB34:AI34)&lt;5.5,AVERAGE(AB34:AI34),IF(COUNTBLANK(AA34:AI34)&lt;6.5,AVERAGE(AA34:AI34),IF(COUNTBLANK(Z34:AI34)&lt;7.5,AVERAGE(Z34:AI34),IF(COUNTBLANK(Y34:AI34)&lt;8.5,AVERAGE(Y34:AI34),IF(COUNTBLANK(X34:AI34)&lt;9.5,AVERAGE(X34:AI34),IF(COUNTBLANK(W34:AI34)&lt;10.5,AVERAGE(W34:AI34),IF(COUNTBLANK(V34:AI34)&lt;11.5,AVERAGE(V34:AI34),IF(COUNTBLANK(U34:AI34)&lt;12.5,AVERAGE(U34:AI34),IF(COUNTBLANK(T34:AI34)&lt;13.5,AVERAGE(T34:AI34),IF(COUNTBLANK(S34:AI34)&lt;14.5,AVERAGE(S34:AI34),IF(COUNTBLANK(R34:AI34)&lt;15.5,AVERAGE(R34:AI34),IF(COUNTBLANK(Q34:AI34)&lt;16.5,AVERAGE(Q34:AI34),IF(COUNTBLANK(P34:AI34)&lt;17.5,AVERAGE(P34:AI34),IF(COUNTBLANK(O34:AI34)&lt;18.5,AVERAGE(O34:AI34),AVERAGE(N34:AI34)))))))))))))))))))))</f>
        <v>24</v>
      </c>
      <c r="AM34" s="22">
        <f>IF(AK34=0,"",IF(COUNTBLANK(AH34:AI34)=0,AVERAGE(AH34:AI34),IF(COUNTBLANK(AG34:AI34)&lt;1.5,AVERAGE(AG34:AI34),IF(COUNTBLANK(AF34:AI34)&lt;2.5,AVERAGE(AF34:AI34),IF(COUNTBLANK(AE34:AI34)&lt;3.5,AVERAGE(AE34:AI34),IF(COUNTBLANK(AD34:AI34)&lt;4.5,AVERAGE(AD34:AI34),IF(COUNTBLANK(AC34:AI34)&lt;5.5,AVERAGE(AC34:AI34),IF(COUNTBLANK(AB34:AI34)&lt;6.5,AVERAGE(AB34:AI34),IF(COUNTBLANK(AA34:AI34)&lt;7.5,AVERAGE(AA34:AI34),IF(COUNTBLANK(Z34:AI34)&lt;8.5,AVERAGE(Z34:AI34),IF(COUNTBLANK(Y34:AI34)&lt;9.5,AVERAGE(Y34:AI34),IF(COUNTBLANK(X34:AI34)&lt;10.5,AVERAGE(X34:AI34),IF(COUNTBLANK(W34:AI34)&lt;11.5,AVERAGE(W34:AI34),IF(COUNTBLANK(V34:AI34)&lt;12.5,AVERAGE(V34:AI34),IF(COUNTBLANK(U34:AI34)&lt;13.5,AVERAGE(U34:AI34),IF(COUNTBLANK(T34:AI34)&lt;14.5,AVERAGE(T34:AI34),IF(COUNTBLANK(S34:AI34)&lt;15.5,AVERAGE(S34:AI34),IF(COUNTBLANK(R34:AI34)&lt;16.5,AVERAGE(R34:AI34),IF(COUNTBLANK(Q34:AI34)&lt;17.5,AVERAGE(Q34:AI34),IF(COUNTBLANK(P34:AI34)&lt;18.5,AVERAGE(P34:AI34),IF(COUNTBLANK(O34:AI34)&lt;19.5,AVERAGE(O34:AI34),AVERAGE(N34:AI34))))))))))))))))))))))</f>
        <v>24</v>
      </c>
      <c r="AN34" s="23">
        <f>IF(AK34&lt;1.5,M34,(0.75*M34)+(0.25*((AM34*2/3+AJ34*1/3)*$AW$1)))</f>
        <v>163600</v>
      </c>
      <c r="AO34" s="24">
        <f>AN34-M34</f>
        <v>0</v>
      </c>
      <c r="AP34" s="22" t="str">
        <f>IF(AK34&lt;1.5,"N/A",3*((M34/$AW$1)-(AM34*2/3)))</f>
        <v>N/A</v>
      </c>
      <c r="AQ34" s="20">
        <f>IF(AK34=0,"",AL34*$AV$1)</f>
        <v>94952.727101066819</v>
      </c>
      <c r="AR34" s="20">
        <f>IF(AK34=0,"",AJ34*$AV$1)</f>
        <v>94952.727101066819</v>
      </c>
      <c r="AS34" s="23" t="str">
        <f>IF(F34="P","P","")</f>
        <v/>
      </c>
      <c r="AU34" s="55" t="s">
        <v>151</v>
      </c>
      <c r="AV34" s="57">
        <v>444500</v>
      </c>
      <c r="AW34" s="57">
        <v>441900</v>
      </c>
      <c r="AX34" s="77">
        <f t="shared" si="1"/>
        <v>3994.7852760736196</v>
      </c>
      <c r="AY34" s="63">
        <f t="shared" si="2"/>
        <v>108.66666666666667</v>
      </c>
    </row>
    <row r="35" spans="1:51" s="2" customFormat="1" ht="15.75" thickBot="1">
      <c r="A35" s="25" t="s">
        <v>496</v>
      </c>
      <c r="B35" s="23" t="str">
        <f>IF(COUNTBLANK(N35:AI35)&lt;20.5,"Yes","No")</f>
        <v>Yes</v>
      </c>
      <c r="C35" s="34" t="str">
        <f>IF(J35&lt;160000,"Yes","")</f>
        <v/>
      </c>
      <c r="D35" s="34" t="str">
        <f>IF(J35&gt;375000,IF((K35/J35)&lt;-0.4,"FP40%",IF((K35/J35)&lt;-0.35,"FP35%",IF((K35/J35)&lt;-0.3,"FP30%",IF((K35/J35)&lt;-0.25,"FP25%",IF((K35/J35)&lt;-0.2,"FP20%",IF((K35/J35)&lt;-0.15,"FP15%",IF((K35/J35)&lt;-0.1,"FP10%",IF((K35/J35)&lt;-0.05,"FP5%","")))))))),"")</f>
        <v>FP15%</v>
      </c>
      <c r="E35" s="34" t="str">
        <f t="shared" si="0"/>
        <v/>
      </c>
      <c r="F35" s="89" t="str">
        <f>IF(AP35="N/A","",IF(AP35&gt;AJ35,IF(AP35&gt;AM35,"P",""),""))</f>
        <v>P</v>
      </c>
      <c r="G35" s="34" t="str">
        <f>IF(D35="",IF(E35="",F35,E35),D35)</f>
        <v>FP15%</v>
      </c>
      <c r="H35" s="19" t="s">
        <v>399</v>
      </c>
      <c r="I35" s="21" t="s">
        <v>62</v>
      </c>
      <c r="J35" s="20">
        <v>415800</v>
      </c>
      <c r="K35" s="20">
        <f>M35-J35</f>
        <v>-79800</v>
      </c>
      <c r="L35" s="75">
        <v>-6800</v>
      </c>
      <c r="M35" s="20">
        <v>336000</v>
      </c>
      <c r="N35" s="21">
        <v>138</v>
      </c>
      <c r="O35" s="21">
        <v>141</v>
      </c>
      <c r="P35" s="21">
        <v>94</v>
      </c>
      <c r="Q35" s="21">
        <v>87</v>
      </c>
      <c r="R35" s="21">
        <v>38</v>
      </c>
      <c r="S35" s="21">
        <v>96</v>
      </c>
      <c r="T35" s="21">
        <v>52</v>
      </c>
      <c r="U35" s="21">
        <v>90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39">
        <f>IF(AK35=0,"",AVERAGE(N35:AI35))</f>
        <v>92</v>
      </c>
      <c r="AK35" s="39">
        <f>IF(COUNTBLANK(N35:AI35)=0,22,IF(COUNTBLANK(N35:AI35)=1,21,IF(COUNTBLANK(N35:AI35)=2,20,IF(COUNTBLANK(N35:AI35)=3,19,IF(COUNTBLANK(N35:AI35)=4,18,IF(COUNTBLANK(N35:AI35)=5,17,IF(COUNTBLANK(N35:AI35)=6,16,IF(COUNTBLANK(N35:AI35)=7,15,IF(COUNTBLANK(N35:AI35)=8,14,IF(COUNTBLANK(N35:AI35)=9,13,IF(COUNTBLANK(N35:AI35)=10,12,IF(COUNTBLANK(N35:AI35)=11,11,IF(COUNTBLANK(N35:AI35)=12,10,IF(COUNTBLANK(N35:AI35)=13,9,IF(COUNTBLANK(N35:AI35)=14,8,IF(COUNTBLANK(N35:AI35)=15,7,IF(COUNTBLANK(N35:AI35)=16,6,IF(COUNTBLANK(N35:AI35)=17,5,IF(COUNTBLANK(N35:AI35)=18,4,IF(COUNTBLANK(N35:AI35)=19,3,IF(COUNTBLANK(N35:AI35)=20,2,IF(COUNTBLANK(N35:AI35)=21,1,IF(COUNTBLANK(N35:AI35)=22,0,"Error")))))))))))))))))))))))</f>
        <v>8</v>
      </c>
      <c r="AL35" s="39">
        <f>IF(AK35=0,"",IF(COUNTBLANK(AG35:AI35)=0,AVERAGE(AG35:AI35),IF(COUNTBLANK(AF35:AI35)&lt;1.5,AVERAGE(AF35:AI35),IF(COUNTBLANK(AE35:AI35)&lt;2.5,AVERAGE(AE35:AI35),IF(COUNTBLANK(AD35:AI35)&lt;3.5,AVERAGE(AD35:AI35),IF(COUNTBLANK(AC35:AI35)&lt;4.5,AVERAGE(AC35:AI35),IF(COUNTBLANK(AB35:AI35)&lt;5.5,AVERAGE(AB35:AI35),IF(COUNTBLANK(AA35:AI35)&lt;6.5,AVERAGE(AA35:AI35),IF(COUNTBLANK(Z35:AI35)&lt;7.5,AVERAGE(Z35:AI35),IF(COUNTBLANK(Y35:AI35)&lt;8.5,AVERAGE(Y35:AI35),IF(COUNTBLANK(X35:AI35)&lt;9.5,AVERAGE(X35:AI35),IF(COUNTBLANK(W35:AI35)&lt;10.5,AVERAGE(W35:AI35),IF(COUNTBLANK(V35:AI35)&lt;11.5,AVERAGE(V35:AI35),IF(COUNTBLANK(U35:AI35)&lt;12.5,AVERAGE(U35:AI35),IF(COUNTBLANK(T35:AI35)&lt;13.5,AVERAGE(T35:AI35),IF(COUNTBLANK(S35:AI35)&lt;14.5,AVERAGE(S35:AI35),IF(COUNTBLANK(R35:AI35)&lt;15.5,AVERAGE(R35:AI35),IF(COUNTBLANK(Q35:AI35)&lt;16.5,AVERAGE(Q35:AI35),IF(COUNTBLANK(P35:AI35)&lt;17.5,AVERAGE(P35:AI35),IF(COUNTBLANK(O35:AI35)&lt;18.5,AVERAGE(O35:AI35),AVERAGE(N35:AI35)))))))))))))))))))))</f>
        <v>79.333333333333329</v>
      </c>
      <c r="AM35" s="22">
        <f>IF(AK35=0,"",IF(COUNTBLANK(AH35:AI35)=0,AVERAGE(AH35:AI35),IF(COUNTBLANK(AG35:AI35)&lt;1.5,AVERAGE(AG35:AI35),IF(COUNTBLANK(AF35:AI35)&lt;2.5,AVERAGE(AF35:AI35),IF(COUNTBLANK(AE35:AI35)&lt;3.5,AVERAGE(AE35:AI35),IF(COUNTBLANK(AD35:AI35)&lt;4.5,AVERAGE(AD35:AI35),IF(COUNTBLANK(AC35:AI35)&lt;5.5,AVERAGE(AC35:AI35),IF(COUNTBLANK(AB35:AI35)&lt;6.5,AVERAGE(AB35:AI35),IF(COUNTBLANK(AA35:AI35)&lt;7.5,AVERAGE(AA35:AI35),IF(COUNTBLANK(Z35:AI35)&lt;8.5,AVERAGE(Z35:AI35),IF(COUNTBLANK(Y35:AI35)&lt;9.5,AVERAGE(Y35:AI35),IF(COUNTBLANK(X35:AI35)&lt;10.5,AVERAGE(X35:AI35),IF(COUNTBLANK(W35:AI35)&lt;11.5,AVERAGE(W35:AI35),IF(COUNTBLANK(V35:AI35)&lt;12.5,AVERAGE(V35:AI35),IF(COUNTBLANK(U35:AI35)&lt;13.5,AVERAGE(U35:AI35),IF(COUNTBLANK(T35:AI35)&lt;14.5,AVERAGE(T35:AI35),IF(COUNTBLANK(S35:AI35)&lt;15.5,AVERAGE(S35:AI35),IF(COUNTBLANK(R35:AI35)&lt;16.5,AVERAGE(R35:AI35),IF(COUNTBLANK(Q35:AI35)&lt;17.5,AVERAGE(Q35:AI35),IF(COUNTBLANK(P35:AI35)&lt;18.5,AVERAGE(P35:AI35),IF(COUNTBLANK(O35:AI35)&lt;19.5,AVERAGE(O35:AI35),AVERAGE(N35:AI35))))))))))))))))))))))</f>
        <v>71</v>
      </c>
      <c r="AN35" s="23">
        <f>IF(AK35&lt;1.5,M35,(0.75*M35)+(0.25*((AM35*2/3+AJ35*1/3)*$AW$1)))</f>
        <v>330263.97484755993</v>
      </c>
      <c r="AO35" s="24">
        <f>AN35-M35</f>
        <v>-5736.0251524400664</v>
      </c>
      <c r="AP35" s="22">
        <f>IF(AK35&lt;1.5,"N/A",3*((M35/$AW$1)-(AM35*2/3)))</f>
        <v>109.15003471629609</v>
      </c>
      <c r="AQ35" s="20">
        <f>IF(AK35=0,"",AL35*$AV$1)</f>
        <v>313871.51458408195</v>
      </c>
      <c r="AR35" s="20">
        <f>IF(AK35=0,"",AJ35*$AV$1)</f>
        <v>363985.4538874228</v>
      </c>
      <c r="AS35" s="23" t="str">
        <f>IF(F35="P","P","")</f>
        <v>P</v>
      </c>
      <c r="AU35" s="56"/>
      <c r="AV35" s="87"/>
      <c r="AW35" s="87"/>
      <c r="AX35" s="87"/>
      <c r="AY35" s="88"/>
    </row>
    <row r="36" spans="1:51" s="2" customFormat="1">
      <c r="A36" s="25" t="s">
        <v>496</v>
      </c>
      <c r="B36" s="23" t="str">
        <f>IF(COUNTBLANK(N36:AI36)&lt;20.5,"Yes","No")</f>
        <v>Yes</v>
      </c>
      <c r="C36" s="34" t="str">
        <f>IF(J36&lt;160000,"Yes","")</f>
        <v/>
      </c>
      <c r="D36" s="34" t="str">
        <f>IF(J36&gt;375000,IF((K36/J36)&lt;-0.4,"FP40%",IF((K36/J36)&lt;-0.35,"FP35%",IF((K36/J36)&lt;-0.3,"FP30%",IF((K36/J36)&lt;-0.25,"FP25%",IF((K36/J36)&lt;-0.2,"FP20%",IF((K36/J36)&lt;-0.15,"FP15%",IF((K36/J36)&lt;-0.1,"FP10%",IF((K36/J36)&lt;-0.05,"FP5%","")))))))),"")</f>
        <v/>
      </c>
      <c r="E36" s="34" t="str">
        <f t="shared" si="0"/>
        <v/>
      </c>
      <c r="F36" s="89" t="str">
        <f>IF(AP36="N/A","",IF(AP36&gt;AJ36,IF(AP36&gt;AM36,"P",""),""))</f>
        <v>P</v>
      </c>
      <c r="G36" s="34" t="str">
        <f>IF(D36="",IF(E36="",F36,E36),D36)</f>
        <v>P</v>
      </c>
      <c r="H36" s="19" t="s">
        <v>191</v>
      </c>
      <c r="I36" s="21" t="s">
        <v>37</v>
      </c>
      <c r="J36" s="20">
        <v>309600</v>
      </c>
      <c r="K36" s="20">
        <f>M36-J36</f>
        <v>41500</v>
      </c>
      <c r="L36" s="75">
        <v>-18700</v>
      </c>
      <c r="M36" s="20">
        <v>351100</v>
      </c>
      <c r="N36" s="21">
        <v>114</v>
      </c>
      <c r="O36" s="21">
        <v>96</v>
      </c>
      <c r="P36" s="21">
        <v>105</v>
      </c>
      <c r="Q36" s="21">
        <v>89</v>
      </c>
      <c r="R36" s="21">
        <v>97</v>
      </c>
      <c r="S36" s="21">
        <v>91</v>
      </c>
      <c r="T36" s="21">
        <v>87</v>
      </c>
      <c r="U36" s="21">
        <v>47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39">
        <f>IF(AK36=0,"",AVERAGE(N36:AI36))</f>
        <v>90.75</v>
      </c>
      <c r="AK36" s="39">
        <f>IF(COUNTBLANK(N36:AI36)=0,22,IF(COUNTBLANK(N36:AI36)=1,21,IF(COUNTBLANK(N36:AI36)=2,20,IF(COUNTBLANK(N36:AI36)=3,19,IF(COUNTBLANK(N36:AI36)=4,18,IF(COUNTBLANK(N36:AI36)=5,17,IF(COUNTBLANK(N36:AI36)=6,16,IF(COUNTBLANK(N36:AI36)=7,15,IF(COUNTBLANK(N36:AI36)=8,14,IF(COUNTBLANK(N36:AI36)=9,13,IF(COUNTBLANK(N36:AI36)=10,12,IF(COUNTBLANK(N36:AI36)=11,11,IF(COUNTBLANK(N36:AI36)=12,10,IF(COUNTBLANK(N36:AI36)=13,9,IF(COUNTBLANK(N36:AI36)=14,8,IF(COUNTBLANK(N36:AI36)=15,7,IF(COUNTBLANK(N36:AI36)=16,6,IF(COUNTBLANK(N36:AI36)=17,5,IF(COUNTBLANK(N36:AI36)=18,4,IF(COUNTBLANK(N36:AI36)=19,3,IF(COUNTBLANK(N36:AI36)=20,2,IF(COUNTBLANK(N36:AI36)=21,1,IF(COUNTBLANK(N36:AI36)=22,0,"Error")))))))))))))))))))))))</f>
        <v>8</v>
      </c>
      <c r="AL36" s="39">
        <f>IF(AK36=0,"",IF(COUNTBLANK(AG36:AI36)=0,AVERAGE(AG36:AI36),IF(COUNTBLANK(AF36:AI36)&lt;1.5,AVERAGE(AF36:AI36),IF(COUNTBLANK(AE36:AI36)&lt;2.5,AVERAGE(AE36:AI36),IF(COUNTBLANK(AD36:AI36)&lt;3.5,AVERAGE(AD36:AI36),IF(COUNTBLANK(AC36:AI36)&lt;4.5,AVERAGE(AC36:AI36),IF(COUNTBLANK(AB36:AI36)&lt;5.5,AVERAGE(AB36:AI36),IF(COUNTBLANK(AA36:AI36)&lt;6.5,AVERAGE(AA36:AI36),IF(COUNTBLANK(Z36:AI36)&lt;7.5,AVERAGE(Z36:AI36),IF(COUNTBLANK(Y36:AI36)&lt;8.5,AVERAGE(Y36:AI36),IF(COUNTBLANK(X36:AI36)&lt;9.5,AVERAGE(X36:AI36),IF(COUNTBLANK(W36:AI36)&lt;10.5,AVERAGE(W36:AI36),IF(COUNTBLANK(V36:AI36)&lt;11.5,AVERAGE(V36:AI36),IF(COUNTBLANK(U36:AI36)&lt;12.5,AVERAGE(U36:AI36),IF(COUNTBLANK(T36:AI36)&lt;13.5,AVERAGE(T36:AI36),IF(COUNTBLANK(S36:AI36)&lt;14.5,AVERAGE(S36:AI36),IF(COUNTBLANK(R36:AI36)&lt;15.5,AVERAGE(R36:AI36),IF(COUNTBLANK(Q36:AI36)&lt;16.5,AVERAGE(Q36:AI36),IF(COUNTBLANK(P36:AI36)&lt;17.5,AVERAGE(P36:AI36),IF(COUNTBLANK(O36:AI36)&lt;18.5,AVERAGE(O36:AI36),AVERAGE(N36:AI36)))))))))))))))))))))</f>
        <v>75</v>
      </c>
      <c r="AM36" s="22">
        <f>IF(AK36=0,"",IF(COUNTBLANK(AH36:AI36)=0,AVERAGE(AH36:AI36),IF(COUNTBLANK(AG36:AI36)&lt;1.5,AVERAGE(AG36:AI36),IF(COUNTBLANK(AF36:AI36)&lt;2.5,AVERAGE(AF36:AI36),IF(COUNTBLANK(AE36:AI36)&lt;3.5,AVERAGE(AE36:AI36),IF(COUNTBLANK(AD36:AI36)&lt;4.5,AVERAGE(AD36:AI36),IF(COUNTBLANK(AC36:AI36)&lt;5.5,AVERAGE(AC36:AI36),IF(COUNTBLANK(AB36:AI36)&lt;6.5,AVERAGE(AB36:AI36),IF(COUNTBLANK(AA36:AI36)&lt;7.5,AVERAGE(AA36:AI36),IF(COUNTBLANK(Z36:AI36)&lt;8.5,AVERAGE(Z36:AI36),IF(COUNTBLANK(Y36:AI36)&lt;9.5,AVERAGE(Y36:AI36),IF(COUNTBLANK(X36:AI36)&lt;10.5,AVERAGE(X36:AI36),IF(COUNTBLANK(W36:AI36)&lt;11.5,AVERAGE(W36:AI36),IF(COUNTBLANK(V36:AI36)&lt;12.5,AVERAGE(V36:AI36),IF(COUNTBLANK(U36:AI36)&lt;13.5,AVERAGE(U36:AI36),IF(COUNTBLANK(T36:AI36)&lt;14.5,AVERAGE(T36:AI36),IF(COUNTBLANK(S36:AI36)&lt;15.5,AVERAGE(S36:AI36),IF(COUNTBLANK(R36:AI36)&lt;16.5,AVERAGE(R36:AI36),IF(COUNTBLANK(Q36:AI36)&lt;17.5,AVERAGE(Q36:AI36),IF(COUNTBLANK(P36:AI36)&lt;18.5,AVERAGE(P36:AI36),IF(COUNTBLANK(O36:AI36)&lt;19.5,AVERAGE(O36:AI36),AVERAGE(N36:AI36))))))))))))))))))))))</f>
        <v>67</v>
      </c>
      <c r="AN36" s="23">
        <f>IF(AK36&lt;1.5,M36,(0.75*M36)+(0.25*((AM36*2/3+AJ36*1/3)*$AW$1)))</f>
        <v>338495.2066110645</v>
      </c>
      <c r="AO36" s="24">
        <f>AN36-M36</f>
        <v>-12604.793388935504</v>
      </c>
      <c r="AP36" s="22">
        <f>IF(AK36&lt;1.5,"N/A",3*((M36/$AW$1)-(AM36*2/3)))</f>
        <v>128.43683687170108</v>
      </c>
      <c r="AQ36" s="20">
        <f>IF(AK36=0,"",AL36*$AV$1)</f>
        <v>296727.27219083381</v>
      </c>
      <c r="AR36" s="20">
        <f>IF(AK36=0,"",AJ36*$AV$1)</f>
        <v>359039.99935090891</v>
      </c>
      <c r="AS36" s="23" t="str">
        <f>IF(F36="P","P","")</f>
        <v>P</v>
      </c>
      <c r="AY36" s="86"/>
    </row>
    <row r="37" spans="1:51" s="2" customFormat="1">
      <c r="A37" s="25" t="s">
        <v>496</v>
      </c>
      <c r="B37" s="23" t="str">
        <f>IF(COUNTBLANK(N37:AI37)&lt;20.5,"Yes","No")</f>
        <v>Yes</v>
      </c>
      <c r="C37" s="34" t="str">
        <f>IF(J37&lt;160000,"Yes","")</f>
        <v/>
      </c>
      <c r="D37" s="34" t="str">
        <f>IF(J37&gt;375000,IF((K37/J37)&lt;-0.4,"FP40%",IF((K37/J37)&lt;-0.35,"FP35%",IF((K37/J37)&lt;-0.3,"FP30%",IF((K37/J37)&lt;-0.25,"FP25%",IF((K37/J37)&lt;-0.2,"FP20%",IF((K37/J37)&lt;-0.15,"FP15%",IF((K37/J37)&lt;-0.1,"FP10%",IF((K37/J37)&lt;-0.05,"FP5%","")))))))),"")</f>
        <v/>
      </c>
      <c r="E37" s="34" t="str">
        <f t="shared" si="0"/>
        <v/>
      </c>
      <c r="F37" s="89" t="str">
        <f>IF(AP37="N/A","",IF(AP37&gt;AJ37,IF(AP37&gt;AM37,"P",""),""))</f>
        <v>P</v>
      </c>
      <c r="G37" s="34" t="str">
        <f>IF(D37="",IF(E37="",F37,E37),D37)</f>
        <v>P</v>
      </c>
      <c r="H37" s="19" t="s">
        <v>190</v>
      </c>
      <c r="I37" s="21" t="s">
        <v>390</v>
      </c>
      <c r="J37" s="20">
        <v>373000</v>
      </c>
      <c r="K37" s="20">
        <f>M37-J37</f>
        <v>-24800</v>
      </c>
      <c r="L37" s="75">
        <v>0</v>
      </c>
      <c r="M37" s="20">
        <v>348200</v>
      </c>
      <c r="N37" s="21">
        <v>121</v>
      </c>
      <c r="O37" s="21">
        <v>119</v>
      </c>
      <c r="P37" s="21"/>
      <c r="Q37" s="21">
        <v>108</v>
      </c>
      <c r="R37" s="21">
        <v>69</v>
      </c>
      <c r="S37" s="21">
        <v>59</v>
      </c>
      <c r="T37" s="21">
        <v>66</v>
      </c>
      <c r="U37" s="21" t="s">
        <v>590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9">
        <f>IF(AK37=0,"",AVERAGE(N37:AI37))</f>
        <v>90.333333333333329</v>
      </c>
      <c r="AK37" s="39">
        <f>IF(COUNTBLANK(N37:AI37)=0,22,IF(COUNTBLANK(N37:AI37)=1,21,IF(COUNTBLANK(N37:AI37)=2,20,IF(COUNTBLANK(N37:AI37)=3,19,IF(COUNTBLANK(N37:AI37)=4,18,IF(COUNTBLANK(N37:AI37)=5,17,IF(COUNTBLANK(N37:AI37)=6,16,IF(COUNTBLANK(N37:AI37)=7,15,IF(COUNTBLANK(N37:AI37)=8,14,IF(COUNTBLANK(N37:AI37)=9,13,IF(COUNTBLANK(N37:AI37)=10,12,IF(COUNTBLANK(N37:AI37)=11,11,IF(COUNTBLANK(N37:AI37)=12,10,IF(COUNTBLANK(N37:AI37)=13,9,IF(COUNTBLANK(N37:AI37)=14,8,IF(COUNTBLANK(N37:AI37)=15,7,IF(COUNTBLANK(N37:AI37)=16,6,IF(COUNTBLANK(N37:AI37)=17,5,IF(COUNTBLANK(N37:AI37)=18,4,IF(COUNTBLANK(N37:AI37)=19,3,IF(COUNTBLANK(N37:AI37)=20,2,IF(COUNTBLANK(N37:AI37)=21,1,IF(COUNTBLANK(N37:AI37)=22,0,"Error")))))))))))))))))))))))</f>
        <v>6</v>
      </c>
      <c r="AL37" s="39">
        <f>IF(AK37=0,"",IF(COUNTBLANK(AG37:AI37)=0,AVERAGE(AG37:AI37),IF(COUNTBLANK(AF37:AI37)&lt;1.5,AVERAGE(AF37:AI37),IF(COUNTBLANK(AE37:AI37)&lt;2.5,AVERAGE(AE37:AI37),IF(COUNTBLANK(AD37:AI37)&lt;3.5,AVERAGE(AD37:AI37),IF(COUNTBLANK(AC37:AI37)&lt;4.5,AVERAGE(AC37:AI37),IF(COUNTBLANK(AB37:AI37)&lt;5.5,AVERAGE(AB37:AI37),IF(COUNTBLANK(AA37:AI37)&lt;6.5,AVERAGE(AA37:AI37),IF(COUNTBLANK(Z37:AI37)&lt;7.5,AVERAGE(Z37:AI37),IF(COUNTBLANK(Y37:AI37)&lt;8.5,AVERAGE(Y37:AI37),IF(COUNTBLANK(X37:AI37)&lt;9.5,AVERAGE(X37:AI37),IF(COUNTBLANK(W37:AI37)&lt;10.5,AVERAGE(W37:AI37),IF(COUNTBLANK(V37:AI37)&lt;11.5,AVERAGE(V37:AI37),IF(COUNTBLANK(U37:AI37)&lt;12.5,AVERAGE(U37:AI37),IF(COUNTBLANK(T37:AI37)&lt;13.5,AVERAGE(T37:AI37),IF(COUNTBLANK(S37:AI37)&lt;14.5,AVERAGE(S37:AI37),IF(COUNTBLANK(R37:AI37)&lt;15.5,AVERAGE(R37:AI37),IF(COUNTBLANK(Q37:AI37)&lt;16.5,AVERAGE(Q37:AI37),IF(COUNTBLANK(P37:AI37)&lt;17.5,AVERAGE(P37:AI37),IF(COUNTBLANK(O37:AI37)&lt;18.5,AVERAGE(O37:AI37),AVERAGE(N37:AI37)))))))))))))))))))))</f>
        <v>64.666666666666671</v>
      </c>
      <c r="AM37" s="22">
        <f>IF(AK37=0,"",IF(COUNTBLANK(AH37:AI37)=0,AVERAGE(AH37:AI37),IF(COUNTBLANK(AG37:AI37)&lt;1.5,AVERAGE(AG37:AI37),IF(COUNTBLANK(AF37:AI37)&lt;2.5,AVERAGE(AF37:AI37),IF(COUNTBLANK(AE37:AI37)&lt;3.5,AVERAGE(AE37:AI37),IF(COUNTBLANK(AD37:AI37)&lt;4.5,AVERAGE(AD37:AI37),IF(COUNTBLANK(AC37:AI37)&lt;5.5,AVERAGE(AC37:AI37),IF(COUNTBLANK(AB37:AI37)&lt;6.5,AVERAGE(AB37:AI37),IF(COUNTBLANK(AA37:AI37)&lt;7.5,AVERAGE(AA37:AI37),IF(COUNTBLANK(Z37:AI37)&lt;8.5,AVERAGE(Z37:AI37),IF(COUNTBLANK(Y37:AI37)&lt;9.5,AVERAGE(Y37:AI37),IF(COUNTBLANK(X37:AI37)&lt;10.5,AVERAGE(X37:AI37),IF(COUNTBLANK(W37:AI37)&lt;11.5,AVERAGE(W37:AI37),IF(COUNTBLANK(V37:AI37)&lt;12.5,AVERAGE(V37:AI37),IF(COUNTBLANK(U37:AI37)&lt;13.5,AVERAGE(U37:AI37),IF(COUNTBLANK(T37:AI37)&lt;14.5,AVERAGE(T37:AI37),IF(COUNTBLANK(S37:AI37)&lt;15.5,AVERAGE(S37:AI37),IF(COUNTBLANK(R37:AI37)&lt;16.5,AVERAGE(R37:AI37),IF(COUNTBLANK(Q37:AI37)&lt;17.5,AVERAGE(Q37:AI37),IF(COUNTBLANK(P37:AI37)&lt;18.5,AVERAGE(P37:AI37),IF(COUNTBLANK(O37:AI37)&lt;19.5,AVERAGE(O37:AI37),AVERAGE(N37:AI37))))))))))))))))))))))</f>
        <v>62.5</v>
      </c>
      <c r="AN37" s="23">
        <f>IF(AK37&lt;1.5,M37,(0.75*M37)+(0.25*((AM37*2/3+AJ37*1/3)*$AW$1)))</f>
        <v>333170.69480274036</v>
      </c>
      <c r="AO37" s="24">
        <f>AN37-M37</f>
        <v>-15029.305197259644</v>
      </c>
      <c r="AP37" s="22">
        <f>IF(AK37&lt;1.5,"N/A",3*((M37/$AW$1)-(AM37*2/3)))</f>
        <v>135.26917288159021</v>
      </c>
      <c r="AQ37" s="20">
        <f>IF(AK37=0,"",AL37*$AV$1)</f>
        <v>255844.84802231894</v>
      </c>
      <c r="AR37" s="20">
        <f>IF(AK37=0,"",AJ37*$AV$1)</f>
        <v>357391.51450540422</v>
      </c>
      <c r="AS37" s="23" t="str">
        <f>IF(F37="P","P","")</f>
        <v>P</v>
      </c>
    </row>
    <row r="38" spans="1:51" s="2" customFormat="1">
      <c r="A38" s="25" t="s">
        <v>496</v>
      </c>
      <c r="B38" s="23" t="str">
        <f>IF(COUNTBLANK(N38:AI38)&lt;20.5,"Yes","No")</f>
        <v>Yes</v>
      </c>
      <c r="C38" s="34" t="str">
        <f>IF(J38&lt;160000,"Yes","")</f>
        <v/>
      </c>
      <c r="D38" s="34" t="str">
        <f>IF(J38&gt;375000,IF((K38/J38)&lt;-0.4,"FP40%",IF((K38/J38)&lt;-0.35,"FP35%",IF((K38/J38)&lt;-0.3,"FP30%",IF((K38/J38)&lt;-0.25,"FP25%",IF((K38/J38)&lt;-0.2,"FP20%",IF((K38/J38)&lt;-0.15,"FP15%",IF((K38/J38)&lt;-0.1,"FP10%",IF((K38/J38)&lt;-0.05,"FP5%","")))))))),"")</f>
        <v>FP5%</v>
      </c>
      <c r="E38" s="34" t="str">
        <f t="shared" si="0"/>
        <v/>
      </c>
      <c r="F38" s="89" t="str">
        <f>IF(AP38="N/A","",IF(AP38&gt;AJ38,IF(AP38&gt;AM38,"P",""),""))</f>
        <v/>
      </c>
      <c r="G38" s="34" t="str">
        <f>IF(D38="",IF(E38="",F38,E38),D38)</f>
        <v>FP5%</v>
      </c>
      <c r="H38" s="19" t="s">
        <v>200</v>
      </c>
      <c r="I38" s="21" t="s">
        <v>37</v>
      </c>
      <c r="J38" s="20">
        <v>397600</v>
      </c>
      <c r="K38" s="20">
        <f>M38-J38</f>
        <v>-30300</v>
      </c>
      <c r="L38" s="75">
        <v>7700</v>
      </c>
      <c r="M38" s="20">
        <v>367300</v>
      </c>
      <c r="N38" s="21">
        <v>74</v>
      </c>
      <c r="O38" s="21">
        <v>75</v>
      </c>
      <c r="P38" s="21">
        <v>45</v>
      </c>
      <c r="Q38" s="21" t="s">
        <v>590</v>
      </c>
      <c r="R38" s="21">
        <v>107</v>
      </c>
      <c r="S38" s="21">
        <v>70</v>
      </c>
      <c r="T38" s="21">
        <v>137</v>
      </c>
      <c r="U38" s="21">
        <v>84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39">
        <f>IF(AK38=0,"",AVERAGE(N38:AI38))</f>
        <v>84.571428571428569</v>
      </c>
      <c r="AK38" s="39">
        <f>IF(COUNTBLANK(N38:AI38)=0,22,IF(COUNTBLANK(N38:AI38)=1,21,IF(COUNTBLANK(N38:AI38)=2,20,IF(COUNTBLANK(N38:AI38)=3,19,IF(COUNTBLANK(N38:AI38)=4,18,IF(COUNTBLANK(N38:AI38)=5,17,IF(COUNTBLANK(N38:AI38)=6,16,IF(COUNTBLANK(N38:AI38)=7,15,IF(COUNTBLANK(N38:AI38)=8,14,IF(COUNTBLANK(N38:AI38)=9,13,IF(COUNTBLANK(N38:AI38)=10,12,IF(COUNTBLANK(N38:AI38)=11,11,IF(COUNTBLANK(N38:AI38)=12,10,IF(COUNTBLANK(N38:AI38)=13,9,IF(COUNTBLANK(N38:AI38)=14,8,IF(COUNTBLANK(N38:AI38)=15,7,IF(COUNTBLANK(N38:AI38)=16,6,IF(COUNTBLANK(N38:AI38)=17,5,IF(COUNTBLANK(N38:AI38)=18,4,IF(COUNTBLANK(N38:AI38)=19,3,IF(COUNTBLANK(N38:AI38)=20,2,IF(COUNTBLANK(N38:AI38)=21,1,IF(COUNTBLANK(N38:AI38)=22,0,"Error")))))))))))))))))))))))</f>
        <v>7</v>
      </c>
      <c r="AL38" s="39">
        <f>IF(AK38=0,"",IF(COUNTBLANK(AG38:AI38)=0,AVERAGE(AG38:AI38),IF(COUNTBLANK(AF38:AI38)&lt;1.5,AVERAGE(AF38:AI38),IF(COUNTBLANK(AE38:AI38)&lt;2.5,AVERAGE(AE38:AI38),IF(COUNTBLANK(AD38:AI38)&lt;3.5,AVERAGE(AD38:AI38),IF(COUNTBLANK(AC38:AI38)&lt;4.5,AVERAGE(AC38:AI38),IF(COUNTBLANK(AB38:AI38)&lt;5.5,AVERAGE(AB38:AI38),IF(COUNTBLANK(AA38:AI38)&lt;6.5,AVERAGE(AA38:AI38),IF(COUNTBLANK(Z38:AI38)&lt;7.5,AVERAGE(Z38:AI38),IF(COUNTBLANK(Y38:AI38)&lt;8.5,AVERAGE(Y38:AI38),IF(COUNTBLANK(X38:AI38)&lt;9.5,AVERAGE(X38:AI38),IF(COUNTBLANK(W38:AI38)&lt;10.5,AVERAGE(W38:AI38),IF(COUNTBLANK(V38:AI38)&lt;11.5,AVERAGE(V38:AI38),IF(COUNTBLANK(U38:AI38)&lt;12.5,AVERAGE(U38:AI38),IF(COUNTBLANK(T38:AI38)&lt;13.5,AVERAGE(T38:AI38),IF(COUNTBLANK(S38:AI38)&lt;14.5,AVERAGE(S38:AI38),IF(COUNTBLANK(R38:AI38)&lt;15.5,AVERAGE(R38:AI38),IF(COUNTBLANK(Q38:AI38)&lt;16.5,AVERAGE(Q38:AI38),IF(COUNTBLANK(P38:AI38)&lt;17.5,AVERAGE(P38:AI38),IF(COUNTBLANK(O38:AI38)&lt;18.5,AVERAGE(O38:AI38),AVERAGE(N38:AI38)))))))))))))))))))))</f>
        <v>97</v>
      </c>
      <c r="AM38" s="22">
        <f>IF(AK38=0,"",IF(COUNTBLANK(AH38:AI38)=0,AVERAGE(AH38:AI38),IF(COUNTBLANK(AG38:AI38)&lt;1.5,AVERAGE(AG38:AI38),IF(COUNTBLANK(AF38:AI38)&lt;2.5,AVERAGE(AF38:AI38),IF(COUNTBLANK(AE38:AI38)&lt;3.5,AVERAGE(AE38:AI38),IF(COUNTBLANK(AD38:AI38)&lt;4.5,AVERAGE(AD38:AI38),IF(COUNTBLANK(AC38:AI38)&lt;5.5,AVERAGE(AC38:AI38),IF(COUNTBLANK(AB38:AI38)&lt;6.5,AVERAGE(AB38:AI38),IF(COUNTBLANK(AA38:AI38)&lt;7.5,AVERAGE(AA38:AI38),IF(COUNTBLANK(Z38:AI38)&lt;8.5,AVERAGE(Z38:AI38),IF(COUNTBLANK(Y38:AI38)&lt;9.5,AVERAGE(Y38:AI38),IF(COUNTBLANK(X38:AI38)&lt;10.5,AVERAGE(X38:AI38),IF(COUNTBLANK(W38:AI38)&lt;11.5,AVERAGE(W38:AI38),IF(COUNTBLANK(V38:AI38)&lt;12.5,AVERAGE(V38:AI38),IF(COUNTBLANK(U38:AI38)&lt;13.5,AVERAGE(U38:AI38),IF(COUNTBLANK(T38:AI38)&lt;14.5,AVERAGE(T38:AI38),IF(COUNTBLANK(S38:AI38)&lt;15.5,AVERAGE(S38:AI38),IF(COUNTBLANK(R38:AI38)&lt;16.5,AVERAGE(R38:AI38),IF(COUNTBLANK(Q38:AI38)&lt;17.5,AVERAGE(Q38:AI38),IF(COUNTBLANK(P38:AI38)&lt;18.5,AVERAGE(P38:AI38),IF(COUNTBLANK(O38:AI38)&lt;19.5,AVERAGE(O38:AI38),AVERAGE(N38:AI38))))))))))))))))))))))</f>
        <v>110.5</v>
      </c>
      <c r="AN38" s="23">
        <f>IF(AK38&lt;1.5,M38,(0.75*M38)+(0.25*((AM38*2/3+AJ38*1/3)*$AW$1)))</f>
        <v>377676.85726430442</v>
      </c>
      <c r="AO38" s="24">
        <f>AN38-M38</f>
        <v>10376.857264304417</v>
      </c>
      <c r="AP38" s="22">
        <f>IF(AK38&lt;1.5,"N/A",3*((M38/$AW$1)-(AM38*2/3)))</f>
        <v>53.545856402665336</v>
      </c>
      <c r="AQ38" s="20">
        <f>IF(AK38=0,"",AL38*$AV$1)</f>
        <v>383767.27203347837</v>
      </c>
      <c r="AR38" s="20">
        <f>IF(AK38=0,"",AJ38*$AV$1)</f>
        <v>334595.32407042594</v>
      </c>
      <c r="AS38" s="23" t="str">
        <f>IF(F38="P","P","")</f>
        <v/>
      </c>
    </row>
    <row r="39" spans="1:51" s="2" customFormat="1">
      <c r="A39" s="25" t="s">
        <v>496</v>
      </c>
      <c r="B39" s="23" t="str">
        <f>IF(COUNTBLANK(N39:AI39)&lt;20.5,"Yes","No")</f>
        <v>Yes</v>
      </c>
      <c r="C39" s="34" t="str">
        <f>IF(J39&lt;160000,"Yes","")</f>
        <v/>
      </c>
      <c r="D39" s="34" t="str">
        <f>IF(J39&gt;375000,IF((K39/J39)&lt;-0.4,"FP40%",IF((K39/J39)&lt;-0.35,"FP35%",IF((K39/J39)&lt;-0.3,"FP30%",IF((K39/J39)&lt;-0.25,"FP25%",IF((K39/J39)&lt;-0.2,"FP20%",IF((K39/J39)&lt;-0.15,"FP15%",IF((K39/J39)&lt;-0.1,"FP10%",IF((K39/J39)&lt;-0.05,"FP5%","")))))))),"")</f>
        <v>FP15%</v>
      </c>
      <c r="E39" s="34" t="str">
        <f t="shared" si="0"/>
        <v/>
      </c>
      <c r="F39" s="89" t="str">
        <f>IF(AP39="N/A","",IF(AP39&gt;AJ39,IF(AP39&gt;AM39,"P",""),""))</f>
        <v>P</v>
      </c>
      <c r="G39" s="34" t="str">
        <f>IF(D39="",IF(E39="",F39,E39),D39)</f>
        <v>FP15%</v>
      </c>
      <c r="H39" s="19" t="s">
        <v>194</v>
      </c>
      <c r="I39" s="21" t="s">
        <v>37</v>
      </c>
      <c r="J39" s="20">
        <v>420800</v>
      </c>
      <c r="K39" s="20">
        <f>M39-J39</f>
        <v>-83600</v>
      </c>
      <c r="L39" s="75">
        <v>-24400</v>
      </c>
      <c r="M39" s="20">
        <v>337200</v>
      </c>
      <c r="N39" s="21">
        <v>95</v>
      </c>
      <c r="O39" s="21">
        <v>115</v>
      </c>
      <c r="P39" s="21">
        <v>67</v>
      </c>
      <c r="Q39" s="21">
        <v>110</v>
      </c>
      <c r="R39" s="21" t="s">
        <v>590</v>
      </c>
      <c r="S39" s="21">
        <v>40</v>
      </c>
      <c r="T39" s="21">
        <v>84</v>
      </c>
      <c r="U39" s="21">
        <v>79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9">
        <f>IF(AK39=0,"",AVERAGE(N39:AI39))</f>
        <v>84.285714285714292</v>
      </c>
      <c r="AK39" s="39">
        <f>IF(COUNTBLANK(N39:AI39)=0,22,IF(COUNTBLANK(N39:AI39)=1,21,IF(COUNTBLANK(N39:AI39)=2,20,IF(COUNTBLANK(N39:AI39)=3,19,IF(COUNTBLANK(N39:AI39)=4,18,IF(COUNTBLANK(N39:AI39)=5,17,IF(COUNTBLANK(N39:AI39)=6,16,IF(COUNTBLANK(N39:AI39)=7,15,IF(COUNTBLANK(N39:AI39)=8,14,IF(COUNTBLANK(N39:AI39)=9,13,IF(COUNTBLANK(N39:AI39)=10,12,IF(COUNTBLANK(N39:AI39)=11,11,IF(COUNTBLANK(N39:AI39)=12,10,IF(COUNTBLANK(N39:AI39)=13,9,IF(COUNTBLANK(N39:AI39)=14,8,IF(COUNTBLANK(N39:AI39)=15,7,IF(COUNTBLANK(N39:AI39)=16,6,IF(COUNTBLANK(N39:AI39)=17,5,IF(COUNTBLANK(N39:AI39)=18,4,IF(COUNTBLANK(N39:AI39)=19,3,IF(COUNTBLANK(N39:AI39)=20,2,IF(COUNTBLANK(N39:AI39)=21,1,IF(COUNTBLANK(N39:AI39)=22,0,"Error")))))))))))))))))))))))</f>
        <v>7</v>
      </c>
      <c r="AL39" s="39">
        <f>IF(AK39=0,"",IF(COUNTBLANK(AG39:AI39)=0,AVERAGE(AG39:AI39),IF(COUNTBLANK(AF39:AI39)&lt;1.5,AVERAGE(AF39:AI39),IF(COUNTBLANK(AE39:AI39)&lt;2.5,AVERAGE(AE39:AI39),IF(COUNTBLANK(AD39:AI39)&lt;3.5,AVERAGE(AD39:AI39),IF(COUNTBLANK(AC39:AI39)&lt;4.5,AVERAGE(AC39:AI39),IF(COUNTBLANK(AB39:AI39)&lt;5.5,AVERAGE(AB39:AI39),IF(COUNTBLANK(AA39:AI39)&lt;6.5,AVERAGE(AA39:AI39),IF(COUNTBLANK(Z39:AI39)&lt;7.5,AVERAGE(Z39:AI39),IF(COUNTBLANK(Y39:AI39)&lt;8.5,AVERAGE(Y39:AI39),IF(COUNTBLANK(X39:AI39)&lt;9.5,AVERAGE(X39:AI39),IF(COUNTBLANK(W39:AI39)&lt;10.5,AVERAGE(W39:AI39),IF(COUNTBLANK(V39:AI39)&lt;11.5,AVERAGE(V39:AI39),IF(COUNTBLANK(U39:AI39)&lt;12.5,AVERAGE(U39:AI39),IF(COUNTBLANK(T39:AI39)&lt;13.5,AVERAGE(T39:AI39),IF(COUNTBLANK(S39:AI39)&lt;14.5,AVERAGE(S39:AI39),IF(COUNTBLANK(R39:AI39)&lt;15.5,AVERAGE(R39:AI39),IF(COUNTBLANK(Q39:AI39)&lt;16.5,AVERAGE(Q39:AI39),IF(COUNTBLANK(P39:AI39)&lt;17.5,AVERAGE(P39:AI39),IF(COUNTBLANK(O39:AI39)&lt;18.5,AVERAGE(O39:AI39),AVERAGE(N39:AI39)))))))))))))))))))))</f>
        <v>67.666666666666671</v>
      </c>
      <c r="AM39" s="22">
        <f>IF(AK39=0,"",IF(COUNTBLANK(AH39:AI39)=0,AVERAGE(AH39:AI39),IF(COUNTBLANK(AG39:AI39)&lt;1.5,AVERAGE(AG39:AI39),IF(COUNTBLANK(AF39:AI39)&lt;2.5,AVERAGE(AF39:AI39),IF(COUNTBLANK(AE39:AI39)&lt;3.5,AVERAGE(AE39:AI39),IF(COUNTBLANK(AD39:AI39)&lt;4.5,AVERAGE(AD39:AI39),IF(COUNTBLANK(AC39:AI39)&lt;5.5,AVERAGE(AC39:AI39),IF(COUNTBLANK(AB39:AI39)&lt;6.5,AVERAGE(AB39:AI39),IF(COUNTBLANK(AA39:AI39)&lt;7.5,AVERAGE(AA39:AI39),IF(COUNTBLANK(Z39:AI39)&lt;8.5,AVERAGE(Z39:AI39),IF(COUNTBLANK(Y39:AI39)&lt;9.5,AVERAGE(Y39:AI39),IF(COUNTBLANK(X39:AI39)&lt;10.5,AVERAGE(X39:AI39),IF(COUNTBLANK(W39:AI39)&lt;11.5,AVERAGE(W39:AI39),IF(COUNTBLANK(V39:AI39)&lt;12.5,AVERAGE(V39:AI39),IF(COUNTBLANK(U39:AI39)&lt;13.5,AVERAGE(U39:AI39),IF(COUNTBLANK(T39:AI39)&lt;14.5,AVERAGE(T39:AI39),IF(COUNTBLANK(S39:AI39)&lt;15.5,AVERAGE(S39:AI39),IF(COUNTBLANK(R39:AI39)&lt;16.5,AVERAGE(R39:AI39),IF(COUNTBLANK(Q39:AI39)&lt;17.5,AVERAGE(Q39:AI39),IF(COUNTBLANK(P39:AI39)&lt;18.5,AVERAGE(P39:AI39),IF(COUNTBLANK(O39:AI39)&lt;19.5,AVERAGE(O39:AI39),AVERAGE(N39:AI39))))))))))))))))))))))</f>
        <v>81.5</v>
      </c>
      <c r="AN39" s="23">
        <f>IF(AK39&lt;1.5,M39,(0.75*M39)+(0.25*((AM39*2/3+AJ39*1/3)*$AW$1)))</f>
        <v>335607.53385905141</v>
      </c>
      <c r="AO39" s="24">
        <f>AN39-M39</f>
        <v>-1592.4661409485852</v>
      </c>
      <c r="AP39" s="22">
        <f>IF(AK39&lt;1.5,"N/A",3*((M39/$AW$1)-(AM39*2/3)))</f>
        <v>89.046999125997161</v>
      </c>
      <c r="AQ39" s="20">
        <f>IF(AK39=0,"",AL39*$AV$1)</f>
        <v>267713.9389099523</v>
      </c>
      <c r="AR39" s="20">
        <f>IF(AK39=0,"",AJ39*$AV$1)</f>
        <v>333464.93446207989</v>
      </c>
      <c r="AS39" s="23" t="str">
        <f>IF(F39="P","P","")</f>
        <v>P</v>
      </c>
    </row>
    <row r="40" spans="1:51" s="2" customFormat="1">
      <c r="A40" s="25" t="s">
        <v>496</v>
      </c>
      <c r="B40" s="23" t="str">
        <f>IF(COUNTBLANK(N40:AI40)&lt;20.5,"Yes","No")</f>
        <v>Yes</v>
      </c>
      <c r="C40" s="34" t="str">
        <f>IF(J40&lt;160000,"Yes","")</f>
        <v/>
      </c>
      <c r="D40" s="34" t="str">
        <f>IF(J40&gt;375000,IF((K40/J40)&lt;-0.4,"FP40%",IF((K40/J40)&lt;-0.35,"FP35%",IF((K40/J40)&lt;-0.3,"FP30%",IF((K40/J40)&lt;-0.25,"FP25%",IF((K40/J40)&lt;-0.2,"FP20%",IF((K40/J40)&lt;-0.15,"FP15%",IF((K40/J40)&lt;-0.1,"FP10%",IF((K40/J40)&lt;-0.05,"FP5%","")))))))),"")</f>
        <v/>
      </c>
      <c r="E40" s="34" t="str">
        <f t="shared" si="0"/>
        <v/>
      </c>
      <c r="F40" s="89" t="str">
        <f>IF(AP40="N/A","",IF(AP40&gt;AJ40,IF(AP40&gt;AM40,"P",""),""))</f>
        <v>P</v>
      </c>
      <c r="G40" s="34" t="str">
        <f>IF(D40="",IF(E40="",F40,E40),D40)</f>
        <v>P</v>
      </c>
      <c r="H40" s="19" t="s">
        <v>195</v>
      </c>
      <c r="I40" s="21" t="s">
        <v>37</v>
      </c>
      <c r="J40" s="20">
        <v>328000</v>
      </c>
      <c r="K40" s="20">
        <f>M40-J40</f>
        <v>-3200</v>
      </c>
      <c r="L40" s="75">
        <v>0</v>
      </c>
      <c r="M40" s="20">
        <v>324800</v>
      </c>
      <c r="N40" s="21">
        <v>92</v>
      </c>
      <c r="O40" s="21">
        <v>89</v>
      </c>
      <c r="P40" s="21">
        <v>66</v>
      </c>
      <c r="Q40" s="21">
        <v>92</v>
      </c>
      <c r="R40" s="21">
        <v>107</v>
      </c>
      <c r="S40" s="21">
        <v>45</v>
      </c>
      <c r="T40" s="21">
        <v>62</v>
      </c>
      <c r="U40" s="21" t="s">
        <v>590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39">
        <f>IF(AK40=0,"",AVERAGE(N40:AI40))</f>
        <v>79</v>
      </c>
      <c r="AK40" s="39">
        <f>IF(COUNTBLANK(N40:AI40)=0,22,IF(COUNTBLANK(N40:AI40)=1,21,IF(COUNTBLANK(N40:AI40)=2,20,IF(COUNTBLANK(N40:AI40)=3,19,IF(COUNTBLANK(N40:AI40)=4,18,IF(COUNTBLANK(N40:AI40)=5,17,IF(COUNTBLANK(N40:AI40)=6,16,IF(COUNTBLANK(N40:AI40)=7,15,IF(COUNTBLANK(N40:AI40)=8,14,IF(COUNTBLANK(N40:AI40)=9,13,IF(COUNTBLANK(N40:AI40)=10,12,IF(COUNTBLANK(N40:AI40)=11,11,IF(COUNTBLANK(N40:AI40)=12,10,IF(COUNTBLANK(N40:AI40)=13,9,IF(COUNTBLANK(N40:AI40)=14,8,IF(COUNTBLANK(N40:AI40)=15,7,IF(COUNTBLANK(N40:AI40)=16,6,IF(COUNTBLANK(N40:AI40)=17,5,IF(COUNTBLANK(N40:AI40)=18,4,IF(COUNTBLANK(N40:AI40)=19,3,IF(COUNTBLANK(N40:AI40)=20,2,IF(COUNTBLANK(N40:AI40)=21,1,IF(COUNTBLANK(N40:AI40)=22,0,"Error")))))))))))))))))))))))</f>
        <v>7</v>
      </c>
      <c r="AL40" s="39">
        <f>IF(AK40=0,"",IF(COUNTBLANK(AG40:AI40)=0,AVERAGE(AG40:AI40),IF(COUNTBLANK(AF40:AI40)&lt;1.5,AVERAGE(AF40:AI40),IF(COUNTBLANK(AE40:AI40)&lt;2.5,AVERAGE(AE40:AI40),IF(COUNTBLANK(AD40:AI40)&lt;3.5,AVERAGE(AD40:AI40),IF(COUNTBLANK(AC40:AI40)&lt;4.5,AVERAGE(AC40:AI40),IF(COUNTBLANK(AB40:AI40)&lt;5.5,AVERAGE(AB40:AI40),IF(COUNTBLANK(AA40:AI40)&lt;6.5,AVERAGE(AA40:AI40),IF(COUNTBLANK(Z40:AI40)&lt;7.5,AVERAGE(Z40:AI40),IF(COUNTBLANK(Y40:AI40)&lt;8.5,AVERAGE(Y40:AI40),IF(COUNTBLANK(X40:AI40)&lt;9.5,AVERAGE(X40:AI40),IF(COUNTBLANK(W40:AI40)&lt;10.5,AVERAGE(W40:AI40),IF(COUNTBLANK(V40:AI40)&lt;11.5,AVERAGE(V40:AI40),IF(COUNTBLANK(U40:AI40)&lt;12.5,AVERAGE(U40:AI40),IF(COUNTBLANK(T40:AI40)&lt;13.5,AVERAGE(T40:AI40),IF(COUNTBLANK(S40:AI40)&lt;14.5,AVERAGE(S40:AI40),IF(COUNTBLANK(R40:AI40)&lt;15.5,AVERAGE(R40:AI40),IF(COUNTBLANK(Q40:AI40)&lt;16.5,AVERAGE(Q40:AI40),IF(COUNTBLANK(P40:AI40)&lt;17.5,AVERAGE(P40:AI40),IF(COUNTBLANK(O40:AI40)&lt;18.5,AVERAGE(O40:AI40),AVERAGE(N40:AI40)))))))))))))))))))))</f>
        <v>71.333333333333329</v>
      </c>
      <c r="AM40" s="22">
        <f>IF(AK40=0,"",IF(COUNTBLANK(AH40:AI40)=0,AVERAGE(AH40:AI40),IF(COUNTBLANK(AG40:AI40)&lt;1.5,AVERAGE(AG40:AI40),IF(COUNTBLANK(AF40:AI40)&lt;2.5,AVERAGE(AF40:AI40),IF(COUNTBLANK(AE40:AI40)&lt;3.5,AVERAGE(AE40:AI40),IF(COUNTBLANK(AD40:AI40)&lt;4.5,AVERAGE(AD40:AI40),IF(COUNTBLANK(AC40:AI40)&lt;5.5,AVERAGE(AC40:AI40),IF(COUNTBLANK(AB40:AI40)&lt;6.5,AVERAGE(AB40:AI40),IF(COUNTBLANK(AA40:AI40)&lt;7.5,AVERAGE(AA40:AI40),IF(COUNTBLANK(Z40:AI40)&lt;8.5,AVERAGE(Z40:AI40),IF(COUNTBLANK(Y40:AI40)&lt;9.5,AVERAGE(Y40:AI40),IF(COUNTBLANK(X40:AI40)&lt;10.5,AVERAGE(X40:AI40),IF(COUNTBLANK(W40:AI40)&lt;11.5,AVERAGE(W40:AI40),IF(COUNTBLANK(V40:AI40)&lt;12.5,AVERAGE(V40:AI40),IF(COUNTBLANK(U40:AI40)&lt;13.5,AVERAGE(U40:AI40),IF(COUNTBLANK(T40:AI40)&lt;14.5,AVERAGE(T40:AI40),IF(COUNTBLANK(S40:AI40)&lt;15.5,AVERAGE(S40:AI40),IF(COUNTBLANK(R40:AI40)&lt;16.5,AVERAGE(R40:AI40),IF(COUNTBLANK(Q40:AI40)&lt;17.5,AVERAGE(Q40:AI40),IF(COUNTBLANK(P40:AI40)&lt;18.5,AVERAGE(P40:AI40),IF(COUNTBLANK(O40:AI40)&lt;19.5,AVERAGE(O40:AI40),AVERAGE(N40:AI40))))))))))))))))))))))</f>
        <v>53.5</v>
      </c>
      <c r="AN40" s="23">
        <f>IF(AK40&lt;1.5,M40,(0.75*M40)+(0.25*((AM40*2/3+AJ40*1/3)*$AW$1)))</f>
        <v>305809.82616088097</v>
      </c>
      <c r="AO40" s="24">
        <f>AN40-M40</f>
        <v>-18990.17383911903</v>
      </c>
      <c r="AP40" s="22">
        <f>IF(AK40&lt;1.5,"N/A",3*((M40/$AW$1)-(AM40*2/3)))</f>
        <v>135.77836689241957</v>
      </c>
      <c r="AQ40" s="20">
        <f>IF(AK40=0,"",AL40*$AV$1)</f>
        <v>282220.605550393</v>
      </c>
      <c r="AR40" s="20">
        <f>IF(AK40=0,"",AJ40*$AV$1)</f>
        <v>312552.72670767829</v>
      </c>
      <c r="AS40" s="23" t="str">
        <f>IF(F40="P","P","")</f>
        <v>P</v>
      </c>
    </row>
    <row r="41" spans="1:51" s="2" customFormat="1">
      <c r="A41" s="19" t="s">
        <v>496</v>
      </c>
      <c r="B41" s="23" t="str">
        <f>IF(COUNTBLANK(N41:AI41)&lt;20.5,"Yes","No")</f>
        <v>Yes</v>
      </c>
      <c r="C41" s="34" t="str">
        <f>IF(J41&lt;160000,"Yes","")</f>
        <v/>
      </c>
      <c r="D41" s="34" t="str">
        <f>IF(J41&gt;375000,IF((K41/J41)&lt;-0.4,"FP40%",IF((K41/J41)&lt;-0.35,"FP35%",IF((K41/J41)&lt;-0.3,"FP30%",IF((K41/J41)&lt;-0.25,"FP25%",IF((K41/J41)&lt;-0.2,"FP20%",IF((K41/J41)&lt;-0.15,"FP15%",IF((K41/J41)&lt;-0.1,"FP10%",IF((K41/J41)&lt;-0.05,"FP5%","")))))))),"")</f>
        <v/>
      </c>
      <c r="E41" s="34" t="str">
        <f t="shared" si="0"/>
        <v/>
      </c>
      <c r="F41" s="89" t="str">
        <f>IF(AP41="N/A","",IF(AP41&gt;AJ41,IF(AP41&gt;AM41,"P",""),""))</f>
        <v/>
      </c>
      <c r="G41" s="34" t="str">
        <f>IF(D41="",IF(E41="",F41,E41),D41)</f>
        <v/>
      </c>
      <c r="H41" s="19" t="s">
        <v>509</v>
      </c>
      <c r="I41" s="21" t="s">
        <v>37</v>
      </c>
      <c r="J41" s="20">
        <v>214400</v>
      </c>
      <c r="K41" s="20">
        <f>M41-J41</f>
        <v>0</v>
      </c>
      <c r="L41" s="75">
        <v>0</v>
      </c>
      <c r="M41" s="20">
        <v>214400</v>
      </c>
      <c r="N41" s="21"/>
      <c r="O41" s="21"/>
      <c r="P41" s="21"/>
      <c r="Q41" s="21">
        <v>73</v>
      </c>
      <c r="R41" s="21" t="s">
        <v>590</v>
      </c>
      <c r="S41" s="21">
        <v>85</v>
      </c>
      <c r="T41" s="21" t="s">
        <v>590</v>
      </c>
      <c r="U41" s="21" t="s">
        <v>590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9">
        <f>IF(AK41=0,"",AVERAGE(N41:AI41))</f>
        <v>79</v>
      </c>
      <c r="AK41" s="39">
        <f>IF(COUNTBLANK(N41:AI41)=0,22,IF(COUNTBLANK(N41:AI41)=1,21,IF(COUNTBLANK(N41:AI41)=2,20,IF(COUNTBLANK(N41:AI41)=3,19,IF(COUNTBLANK(N41:AI41)=4,18,IF(COUNTBLANK(N41:AI41)=5,17,IF(COUNTBLANK(N41:AI41)=6,16,IF(COUNTBLANK(N41:AI41)=7,15,IF(COUNTBLANK(N41:AI41)=8,14,IF(COUNTBLANK(N41:AI41)=9,13,IF(COUNTBLANK(N41:AI41)=10,12,IF(COUNTBLANK(N41:AI41)=11,11,IF(COUNTBLANK(N41:AI41)=12,10,IF(COUNTBLANK(N41:AI41)=13,9,IF(COUNTBLANK(N41:AI41)=14,8,IF(COUNTBLANK(N41:AI41)=15,7,IF(COUNTBLANK(N41:AI41)=16,6,IF(COUNTBLANK(N41:AI41)=17,5,IF(COUNTBLANK(N41:AI41)=18,4,IF(COUNTBLANK(N41:AI41)=19,3,IF(COUNTBLANK(N41:AI41)=20,2,IF(COUNTBLANK(N41:AI41)=21,1,IF(COUNTBLANK(N41:AI41)=22,0,"Error")))))))))))))))))))))))</f>
        <v>2</v>
      </c>
      <c r="AL41" s="39">
        <f>IF(AK41=0,"",IF(COUNTBLANK(AG41:AI41)=0,AVERAGE(AG41:AI41),IF(COUNTBLANK(AF41:AI41)&lt;1.5,AVERAGE(AF41:AI41),IF(COUNTBLANK(AE41:AI41)&lt;2.5,AVERAGE(AE41:AI41),IF(COUNTBLANK(AD41:AI41)&lt;3.5,AVERAGE(AD41:AI41),IF(COUNTBLANK(AC41:AI41)&lt;4.5,AVERAGE(AC41:AI41),IF(COUNTBLANK(AB41:AI41)&lt;5.5,AVERAGE(AB41:AI41),IF(COUNTBLANK(AA41:AI41)&lt;6.5,AVERAGE(AA41:AI41),IF(COUNTBLANK(Z41:AI41)&lt;7.5,AVERAGE(Z41:AI41),IF(COUNTBLANK(Y41:AI41)&lt;8.5,AVERAGE(Y41:AI41),IF(COUNTBLANK(X41:AI41)&lt;9.5,AVERAGE(X41:AI41),IF(COUNTBLANK(W41:AI41)&lt;10.5,AVERAGE(W41:AI41),IF(COUNTBLANK(V41:AI41)&lt;11.5,AVERAGE(V41:AI41),IF(COUNTBLANK(U41:AI41)&lt;12.5,AVERAGE(U41:AI41),IF(COUNTBLANK(T41:AI41)&lt;13.5,AVERAGE(T41:AI41),IF(COUNTBLANK(S41:AI41)&lt;14.5,AVERAGE(S41:AI41),IF(COUNTBLANK(R41:AI41)&lt;15.5,AVERAGE(R41:AI41),IF(COUNTBLANK(Q41:AI41)&lt;16.5,AVERAGE(Q41:AI41),IF(COUNTBLANK(P41:AI41)&lt;17.5,AVERAGE(P41:AI41),IF(COUNTBLANK(O41:AI41)&lt;18.5,AVERAGE(O41:AI41),AVERAGE(N41:AI41)))))))))))))))))))))</f>
        <v>79</v>
      </c>
      <c r="AM41" s="22">
        <f>IF(AK41=0,"",IF(COUNTBLANK(AH41:AI41)=0,AVERAGE(AH41:AI41),IF(COUNTBLANK(AG41:AI41)&lt;1.5,AVERAGE(AG41:AI41),IF(COUNTBLANK(AF41:AI41)&lt;2.5,AVERAGE(AF41:AI41),IF(COUNTBLANK(AE41:AI41)&lt;3.5,AVERAGE(AE41:AI41),IF(COUNTBLANK(AD41:AI41)&lt;4.5,AVERAGE(AD41:AI41),IF(COUNTBLANK(AC41:AI41)&lt;5.5,AVERAGE(AC41:AI41),IF(COUNTBLANK(AB41:AI41)&lt;6.5,AVERAGE(AB41:AI41),IF(COUNTBLANK(AA41:AI41)&lt;7.5,AVERAGE(AA41:AI41),IF(COUNTBLANK(Z41:AI41)&lt;8.5,AVERAGE(Z41:AI41),IF(COUNTBLANK(Y41:AI41)&lt;9.5,AVERAGE(Y41:AI41),IF(COUNTBLANK(X41:AI41)&lt;10.5,AVERAGE(X41:AI41),IF(COUNTBLANK(W41:AI41)&lt;11.5,AVERAGE(W41:AI41),IF(COUNTBLANK(V41:AI41)&lt;12.5,AVERAGE(V41:AI41),IF(COUNTBLANK(U41:AI41)&lt;13.5,AVERAGE(U41:AI41),IF(COUNTBLANK(T41:AI41)&lt;14.5,AVERAGE(T41:AI41),IF(COUNTBLANK(S41:AI41)&lt;15.5,AVERAGE(S41:AI41),IF(COUNTBLANK(R41:AI41)&lt;16.5,AVERAGE(R41:AI41),IF(COUNTBLANK(Q41:AI41)&lt;17.5,AVERAGE(Q41:AI41),IF(COUNTBLANK(P41:AI41)&lt;18.5,AVERAGE(P41:AI41),IF(COUNTBLANK(O41:AI41)&lt;19.5,AVERAGE(O41:AI41),AVERAGE(N41:AI41))))))))))))))))))))))</f>
        <v>79</v>
      </c>
      <c r="AN41" s="23">
        <f>IF(AK41&lt;1.5,M41,(0.75*M41)+(0.25*((AM41*2/3+AJ41*1/3)*$AW$1)))</f>
        <v>240067.35914047738</v>
      </c>
      <c r="AO41" s="24">
        <f>AN41-M41</f>
        <v>25667.359140477376</v>
      </c>
      <c r="AP41" s="22">
        <f>IF(AK41&lt;1.5,"N/A",3*((M41/$AW$1)-(AM41*2/3)))</f>
        <v>2.2576411999222969</v>
      </c>
      <c r="AQ41" s="20"/>
      <c r="AR41" s="20">
        <f>IF(AK41=0,"",AJ41*$AV$1)</f>
        <v>312552.72670767829</v>
      </c>
      <c r="AS41" s="23" t="str">
        <f>IF(F41="P","P","")</f>
        <v/>
      </c>
    </row>
    <row r="42" spans="1:51" s="2" customFormat="1">
      <c r="A42" s="25" t="s">
        <v>496</v>
      </c>
      <c r="B42" s="23" t="str">
        <f>IF(COUNTBLANK(N42:AI42)&lt;20.5,"Yes","No")</f>
        <v>Yes</v>
      </c>
      <c r="C42" s="34" t="str">
        <f>IF(J42&lt;160000,"Yes","")</f>
        <v/>
      </c>
      <c r="D42" s="34" t="str">
        <f>IF(J42&gt;375000,IF((K42/J42)&lt;-0.4,"FP40%",IF((K42/J42)&lt;-0.35,"FP35%",IF((K42/J42)&lt;-0.3,"FP30%",IF((K42/J42)&lt;-0.25,"FP25%",IF((K42/J42)&lt;-0.2,"FP20%",IF((K42/J42)&lt;-0.15,"FP15%",IF((K42/J42)&lt;-0.1,"FP10%",IF((K42/J42)&lt;-0.05,"FP5%","")))))))),"")</f>
        <v>FP10%</v>
      </c>
      <c r="E42" s="34" t="str">
        <f t="shared" si="0"/>
        <v/>
      </c>
      <c r="F42" s="89" t="str">
        <f>IF(AP42="N/A","",IF(AP42&gt;AJ42,IF(AP42&gt;AM42,"P",""),""))</f>
        <v/>
      </c>
      <c r="G42" s="34" t="str">
        <f>IF(D42="",IF(E42="",F42,E42),D42)</f>
        <v>FP10%</v>
      </c>
      <c r="H42" s="19" t="s">
        <v>193</v>
      </c>
      <c r="I42" s="21" t="s">
        <v>37</v>
      </c>
      <c r="J42" s="20">
        <v>378700</v>
      </c>
      <c r="K42" s="20">
        <f>M42-J42</f>
        <v>-49500</v>
      </c>
      <c r="L42" s="75">
        <v>-2900</v>
      </c>
      <c r="M42" s="20">
        <v>329200</v>
      </c>
      <c r="N42" s="21">
        <v>96</v>
      </c>
      <c r="O42" s="21">
        <v>30</v>
      </c>
      <c r="P42" s="21">
        <v>93</v>
      </c>
      <c r="Q42" s="21">
        <v>69</v>
      </c>
      <c r="R42" s="21" t="s">
        <v>590</v>
      </c>
      <c r="S42" s="21" t="s">
        <v>590</v>
      </c>
      <c r="T42" s="21">
        <v>81</v>
      </c>
      <c r="U42" s="21">
        <v>91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9">
        <f>IF(AK42=0,"",AVERAGE(N42:AI42))</f>
        <v>76.666666666666671</v>
      </c>
      <c r="AK42" s="39">
        <f>IF(COUNTBLANK(N42:AI42)=0,22,IF(COUNTBLANK(N42:AI42)=1,21,IF(COUNTBLANK(N42:AI42)=2,20,IF(COUNTBLANK(N42:AI42)=3,19,IF(COUNTBLANK(N42:AI42)=4,18,IF(COUNTBLANK(N42:AI42)=5,17,IF(COUNTBLANK(N42:AI42)=6,16,IF(COUNTBLANK(N42:AI42)=7,15,IF(COUNTBLANK(N42:AI42)=8,14,IF(COUNTBLANK(N42:AI42)=9,13,IF(COUNTBLANK(N42:AI42)=10,12,IF(COUNTBLANK(N42:AI42)=11,11,IF(COUNTBLANK(N42:AI42)=12,10,IF(COUNTBLANK(N42:AI42)=13,9,IF(COUNTBLANK(N42:AI42)=14,8,IF(COUNTBLANK(N42:AI42)=15,7,IF(COUNTBLANK(N42:AI42)=16,6,IF(COUNTBLANK(N42:AI42)=17,5,IF(COUNTBLANK(N42:AI42)=18,4,IF(COUNTBLANK(N42:AI42)=19,3,IF(COUNTBLANK(N42:AI42)=20,2,IF(COUNTBLANK(N42:AI42)=21,1,IF(COUNTBLANK(N42:AI42)=22,0,"Error")))))))))))))))))))))))</f>
        <v>6</v>
      </c>
      <c r="AL42" s="39">
        <f>IF(AK42=0,"",IF(COUNTBLANK(AG42:AI42)=0,AVERAGE(AG42:AI42),IF(COUNTBLANK(AF42:AI42)&lt;1.5,AVERAGE(AF42:AI42),IF(COUNTBLANK(AE42:AI42)&lt;2.5,AVERAGE(AE42:AI42),IF(COUNTBLANK(AD42:AI42)&lt;3.5,AVERAGE(AD42:AI42),IF(COUNTBLANK(AC42:AI42)&lt;4.5,AVERAGE(AC42:AI42),IF(COUNTBLANK(AB42:AI42)&lt;5.5,AVERAGE(AB42:AI42),IF(COUNTBLANK(AA42:AI42)&lt;6.5,AVERAGE(AA42:AI42),IF(COUNTBLANK(Z42:AI42)&lt;7.5,AVERAGE(Z42:AI42),IF(COUNTBLANK(Y42:AI42)&lt;8.5,AVERAGE(Y42:AI42),IF(COUNTBLANK(X42:AI42)&lt;9.5,AVERAGE(X42:AI42),IF(COUNTBLANK(W42:AI42)&lt;10.5,AVERAGE(W42:AI42),IF(COUNTBLANK(V42:AI42)&lt;11.5,AVERAGE(V42:AI42),IF(COUNTBLANK(U42:AI42)&lt;12.5,AVERAGE(U42:AI42),IF(COUNTBLANK(T42:AI42)&lt;13.5,AVERAGE(T42:AI42),IF(COUNTBLANK(S42:AI42)&lt;14.5,AVERAGE(S42:AI42),IF(COUNTBLANK(R42:AI42)&lt;15.5,AVERAGE(R42:AI42),IF(COUNTBLANK(Q42:AI42)&lt;16.5,AVERAGE(Q42:AI42),IF(COUNTBLANK(P42:AI42)&lt;17.5,AVERAGE(P42:AI42),IF(COUNTBLANK(O42:AI42)&lt;18.5,AVERAGE(O42:AI42),AVERAGE(N42:AI42)))))))))))))))))))))</f>
        <v>80.333333333333329</v>
      </c>
      <c r="AM42" s="22">
        <f>IF(AK42=0,"",IF(COUNTBLANK(AH42:AI42)=0,AVERAGE(AH42:AI42),IF(COUNTBLANK(AG42:AI42)&lt;1.5,AVERAGE(AG42:AI42),IF(COUNTBLANK(AF42:AI42)&lt;2.5,AVERAGE(AF42:AI42),IF(COUNTBLANK(AE42:AI42)&lt;3.5,AVERAGE(AE42:AI42),IF(COUNTBLANK(AD42:AI42)&lt;4.5,AVERAGE(AD42:AI42),IF(COUNTBLANK(AC42:AI42)&lt;5.5,AVERAGE(AC42:AI42),IF(COUNTBLANK(AB42:AI42)&lt;6.5,AVERAGE(AB42:AI42),IF(COUNTBLANK(AA42:AI42)&lt;7.5,AVERAGE(AA42:AI42),IF(COUNTBLANK(Z42:AI42)&lt;8.5,AVERAGE(Z42:AI42),IF(COUNTBLANK(Y42:AI42)&lt;9.5,AVERAGE(Y42:AI42),IF(COUNTBLANK(X42:AI42)&lt;10.5,AVERAGE(X42:AI42),IF(COUNTBLANK(W42:AI42)&lt;11.5,AVERAGE(W42:AI42),IF(COUNTBLANK(V42:AI42)&lt;12.5,AVERAGE(V42:AI42),IF(COUNTBLANK(U42:AI42)&lt;13.5,AVERAGE(U42:AI42),IF(COUNTBLANK(T42:AI42)&lt;14.5,AVERAGE(T42:AI42),IF(COUNTBLANK(S42:AI42)&lt;15.5,AVERAGE(S42:AI42),IF(COUNTBLANK(R42:AI42)&lt;16.5,AVERAGE(R42:AI42),IF(COUNTBLANK(Q42:AI42)&lt;17.5,AVERAGE(Q42:AI42),IF(COUNTBLANK(P42:AI42)&lt;18.5,AVERAGE(P42:AI42),IF(COUNTBLANK(O42:AI42)&lt;19.5,AVERAGE(O42:AI42),AVERAGE(N42:AI42))))))))))))))))))))))</f>
        <v>86</v>
      </c>
      <c r="AN42" s="23">
        <f>IF(AK42&lt;1.5,M42,(0.75*M42)+(0.25*((AM42*2/3+AJ42*1/3)*$AW$1)))</f>
        <v>330069.40916848963</v>
      </c>
      <c r="AO42" s="24">
        <f>AN42-M42</f>
        <v>869.40916848962661</v>
      </c>
      <c r="AP42" s="22">
        <f>IF(AK42&lt;1.5,"N/A",3*((M42/$AW$1)-(AM42*2/3)))</f>
        <v>74.06723639465676</v>
      </c>
      <c r="AQ42" s="20">
        <f>IF(AK42=0,"",AL42*$AV$1)</f>
        <v>317827.87821329309</v>
      </c>
      <c r="AR42" s="20">
        <f>IF(AK42=0,"",AJ42*$AV$1)</f>
        <v>303321.21157285233</v>
      </c>
      <c r="AS42" s="23" t="str">
        <f>IF(F42="P","P","")</f>
        <v/>
      </c>
    </row>
    <row r="43" spans="1:51" s="2" customFormat="1">
      <c r="A43" s="25" t="s">
        <v>496</v>
      </c>
      <c r="B43" s="23" t="str">
        <f>IF(COUNTBLANK(N43:AI43)&lt;20.5,"Yes","No")</f>
        <v>Yes</v>
      </c>
      <c r="C43" s="34" t="str">
        <f>IF(J43&lt;160000,"Yes","")</f>
        <v>Yes</v>
      </c>
      <c r="D43" s="34" t="str">
        <f>IF(J43&gt;375000,IF((K43/J43)&lt;-0.4,"FP40%",IF((K43/J43)&lt;-0.35,"FP35%",IF((K43/J43)&lt;-0.3,"FP30%",IF((K43/J43)&lt;-0.25,"FP25%",IF((K43/J43)&lt;-0.2,"FP20%",IF((K43/J43)&lt;-0.15,"FP15%",IF((K43/J43)&lt;-0.1,"FP10%",IF((K43/J43)&lt;-0.05,"FP5%","")))))))),"")</f>
        <v/>
      </c>
      <c r="E43" s="34" t="str">
        <f t="shared" si="0"/>
        <v/>
      </c>
      <c r="F43" s="89" t="str">
        <f>IF(AP43="N/A","",IF(AP43&gt;AJ43,IF(AP43&gt;AM43,"P",""),""))</f>
        <v/>
      </c>
      <c r="G43" s="34" t="str">
        <f>IF(D43="",IF(E43="",F43,E43),D43)</f>
        <v/>
      </c>
      <c r="H43" s="19" t="s">
        <v>47</v>
      </c>
      <c r="I43" s="21" t="s">
        <v>48</v>
      </c>
      <c r="J43" s="20">
        <v>101700</v>
      </c>
      <c r="K43" s="20">
        <f>M43-J43</f>
        <v>160400</v>
      </c>
      <c r="L43" s="75">
        <v>22800</v>
      </c>
      <c r="M43" s="20">
        <v>262100</v>
      </c>
      <c r="N43" s="21">
        <v>69</v>
      </c>
      <c r="O43" s="21">
        <v>62</v>
      </c>
      <c r="P43" s="21">
        <v>111</v>
      </c>
      <c r="Q43" s="21">
        <v>41</v>
      </c>
      <c r="R43" s="21">
        <v>94</v>
      </c>
      <c r="S43" s="21">
        <v>54</v>
      </c>
      <c r="T43" s="21" t="s">
        <v>590</v>
      </c>
      <c r="U43" s="21">
        <v>95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9">
        <f>IF(AK43=0,"",AVERAGE(N43:AI43))</f>
        <v>75.142857142857139</v>
      </c>
      <c r="AK43" s="39">
        <f>IF(COUNTBLANK(N43:AI43)=0,22,IF(COUNTBLANK(N43:AI43)=1,21,IF(COUNTBLANK(N43:AI43)=2,20,IF(COUNTBLANK(N43:AI43)=3,19,IF(COUNTBLANK(N43:AI43)=4,18,IF(COUNTBLANK(N43:AI43)=5,17,IF(COUNTBLANK(N43:AI43)=6,16,IF(COUNTBLANK(N43:AI43)=7,15,IF(COUNTBLANK(N43:AI43)=8,14,IF(COUNTBLANK(N43:AI43)=9,13,IF(COUNTBLANK(N43:AI43)=10,12,IF(COUNTBLANK(N43:AI43)=11,11,IF(COUNTBLANK(N43:AI43)=12,10,IF(COUNTBLANK(N43:AI43)=13,9,IF(COUNTBLANK(N43:AI43)=14,8,IF(COUNTBLANK(N43:AI43)=15,7,IF(COUNTBLANK(N43:AI43)=16,6,IF(COUNTBLANK(N43:AI43)=17,5,IF(COUNTBLANK(N43:AI43)=18,4,IF(COUNTBLANK(N43:AI43)=19,3,IF(COUNTBLANK(N43:AI43)=20,2,IF(COUNTBLANK(N43:AI43)=21,1,IF(COUNTBLANK(N43:AI43)=22,0,"Error")))))))))))))))))))))))</f>
        <v>7</v>
      </c>
      <c r="AL43" s="39">
        <f>IF(AK43=0,"",IF(COUNTBLANK(AG43:AI43)=0,AVERAGE(AG43:AI43),IF(COUNTBLANK(AF43:AI43)&lt;1.5,AVERAGE(AF43:AI43),IF(COUNTBLANK(AE43:AI43)&lt;2.5,AVERAGE(AE43:AI43),IF(COUNTBLANK(AD43:AI43)&lt;3.5,AVERAGE(AD43:AI43),IF(COUNTBLANK(AC43:AI43)&lt;4.5,AVERAGE(AC43:AI43),IF(COUNTBLANK(AB43:AI43)&lt;5.5,AVERAGE(AB43:AI43),IF(COUNTBLANK(AA43:AI43)&lt;6.5,AVERAGE(AA43:AI43),IF(COUNTBLANK(Z43:AI43)&lt;7.5,AVERAGE(Z43:AI43),IF(COUNTBLANK(Y43:AI43)&lt;8.5,AVERAGE(Y43:AI43),IF(COUNTBLANK(X43:AI43)&lt;9.5,AVERAGE(X43:AI43),IF(COUNTBLANK(W43:AI43)&lt;10.5,AVERAGE(W43:AI43),IF(COUNTBLANK(V43:AI43)&lt;11.5,AVERAGE(V43:AI43),IF(COUNTBLANK(U43:AI43)&lt;12.5,AVERAGE(U43:AI43),IF(COUNTBLANK(T43:AI43)&lt;13.5,AVERAGE(T43:AI43),IF(COUNTBLANK(S43:AI43)&lt;14.5,AVERAGE(S43:AI43),IF(COUNTBLANK(R43:AI43)&lt;15.5,AVERAGE(R43:AI43),IF(COUNTBLANK(Q43:AI43)&lt;16.5,AVERAGE(Q43:AI43),IF(COUNTBLANK(P43:AI43)&lt;17.5,AVERAGE(P43:AI43),IF(COUNTBLANK(O43:AI43)&lt;18.5,AVERAGE(O43:AI43),AVERAGE(N43:AI43)))))))))))))))))))))</f>
        <v>81</v>
      </c>
      <c r="AM43" s="22">
        <f>IF(AK43=0,"",IF(COUNTBLANK(AH43:AI43)=0,AVERAGE(AH43:AI43),IF(COUNTBLANK(AG43:AI43)&lt;1.5,AVERAGE(AG43:AI43),IF(COUNTBLANK(AF43:AI43)&lt;2.5,AVERAGE(AF43:AI43),IF(COUNTBLANK(AE43:AI43)&lt;3.5,AVERAGE(AE43:AI43),IF(COUNTBLANK(AD43:AI43)&lt;4.5,AVERAGE(AD43:AI43),IF(COUNTBLANK(AC43:AI43)&lt;5.5,AVERAGE(AC43:AI43),IF(COUNTBLANK(AB43:AI43)&lt;6.5,AVERAGE(AB43:AI43),IF(COUNTBLANK(AA43:AI43)&lt;7.5,AVERAGE(AA43:AI43),IF(COUNTBLANK(Z43:AI43)&lt;8.5,AVERAGE(Z43:AI43),IF(COUNTBLANK(Y43:AI43)&lt;9.5,AVERAGE(Y43:AI43),IF(COUNTBLANK(X43:AI43)&lt;10.5,AVERAGE(X43:AI43),IF(COUNTBLANK(W43:AI43)&lt;11.5,AVERAGE(W43:AI43),IF(COUNTBLANK(V43:AI43)&lt;12.5,AVERAGE(V43:AI43),IF(COUNTBLANK(U43:AI43)&lt;13.5,AVERAGE(U43:AI43),IF(COUNTBLANK(T43:AI43)&lt;14.5,AVERAGE(T43:AI43),IF(COUNTBLANK(S43:AI43)&lt;15.5,AVERAGE(S43:AI43),IF(COUNTBLANK(R43:AI43)&lt;16.5,AVERAGE(R43:AI43),IF(COUNTBLANK(Q43:AI43)&lt;17.5,AVERAGE(Q43:AI43),IF(COUNTBLANK(P43:AI43)&lt;18.5,AVERAGE(P43:AI43),IF(COUNTBLANK(O43:AI43)&lt;19.5,AVERAGE(O43:AI43),AVERAGE(N43:AI43))))))))))))))))))))))</f>
        <v>74.5</v>
      </c>
      <c r="AN43" s="23">
        <f>IF(AK43&lt;1.5,M43,(0.75*M43)+(0.25*((AM43*2/3+AJ43*1/3)*$AW$1)))</f>
        <v>271542.1407422598</v>
      </c>
      <c r="AO43" s="24">
        <f>AN43-M43</f>
        <v>9442.1407422597986</v>
      </c>
      <c r="AP43" s="22">
        <f>IF(AK43&lt;1.5,"N/A",3*((M43/$AW$1)-(AM43*2/3)))</f>
        <v>46.91197648553932</v>
      </c>
      <c r="AQ43" s="20">
        <f>IF(AK43=0,"",AL43*$AV$1)</f>
        <v>320465.45396610053</v>
      </c>
      <c r="AR43" s="20">
        <f>IF(AK43=0,"",AJ43*$AV$1)</f>
        <v>297292.46699500678</v>
      </c>
      <c r="AS43" s="23" t="str">
        <f>IF(F43="P","P","")</f>
        <v/>
      </c>
    </row>
    <row r="44" spans="1:51" s="2" customFormat="1">
      <c r="A44" s="25" t="s">
        <v>496</v>
      </c>
      <c r="B44" s="23" t="str">
        <f>IF(COUNTBLANK(N44:AI44)&lt;20.5,"Yes","No")</f>
        <v>Yes</v>
      </c>
      <c r="C44" s="34" t="str">
        <f>IF(J44&lt;160000,"Yes","")</f>
        <v/>
      </c>
      <c r="D44" s="34" t="str">
        <f>IF(J44&gt;375000,IF((K44/J44)&lt;-0.4,"FP40%",IF((K44/J44)&lt;-0.35,"FP35%",IF((K44/J44)&lt;-0.3,"FP30%",IF((K44/J44)&lt;-0.25,"FP25%",IF((K44/J44)&lt;-0.2,"FP20%",IF((K44/J44)&lt;-0.15,"FP15%",IF((K44/J44)&lt;-0.1,"FP10%",IF((K44/J44)&lt;-0.05,"FP5%","")))))))),"")</f>
        <v/>
      </c>
      <c r="E44" s="34" t="str">
        <f t="shared" si="0"/>
        <v/>
      </c>
      <c r="F44" s="89" t="str">
        <f>IF(AP44="N/A","",IF(AP44&gt;AJ44,IF(AP44&gt;AM44,"P",""),""))</f>
        <v>P</v>
      </c>
      <c r="G44" s="34" t="str">
        <f>IF(D44="",IF(E44="",F44,E44),D44)</f>
        <v>P</v>
      </c>
      <c r="H44" s="19" t="s">
        <v>196</v>
      </c>
      <c r="I44" s="21" t="s">
        <v>48</v>
      </c>
      <c r="J44" s="20">
        <v>333500</v>
      </c>
      <c r="K44" s="20">
        <f>M44-J44</f>
        <v>-26200</v>
      </c>
      <c r="L44" s="75">
        <v>0</v>
      </c>
      <c r="M44" s="20">
        <v>307300</v>
      </c>
      <c r="N44" s="21">
        <v>89</v>
      </c>
      <c r="O44" s="21">
        <v>90</v>
      </c>
      <c r="P44" s="21">
        <v>79</v>
      </c>
      <c r="Q44" s="21">
        <v>67</v>
      </c>
      <c r="R44" s="21">
        <v>93</v>
      </c>
      <c r="S44" s="21">
        <v>69</v>
      </c>
      <c r="T44" s="21">
        <v>26</v>
      </c>
      <c r="U44" s="21" t="s">
        <v>590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9">
        <f>IF(AK44=0,"",AVERAGE(N44:AI44))</f>
        <v>73.285714285714292</v>
      </c>
      <c r="AK44" s="39">
        <f>IF(COUNTBLANK(N44:AI44)=0,22,IF(COUNTBLANK(N44:AI44)=1,21,IF(COUNTBLANK(N44:AI44)=2,20,IF(COUNTBLANK(N44:AI44)=3,19,IF(COUNTBLANK(N44:AI44)=4,18,IF(COUNTBLANK(N44:AI44)=5,17,IF(COUNTBLANK(N44:AI44)=6,16,IF(COUNTBLANK(N44:AI44)=7,15,IF(COUNTBLANK(N44:AI44)=8,14,IF(COUNTBLANK(N44:AI44)=9,13,IF(COUNTBLANK(N44:AI44)=10,12,IF(COUNTBLANK(N44:AI44)=11,11,IF(COUNTBLANK(N44:AI44)=12,10,IF(COUNTBLANK(N44:AI44)=13,9,IF(COUNTBLANK(N44:AI44)=14,8,IF(COUNTBLANK(N44:AI44)=15,7,IF(COUNTBLANK(N44:AI44)=16,6,IF(COUNTBLANK(N44:AI44)=17,5,IF(COUNTBLANK(N44:AI44)=18,4,IF(COUNTBLANK(N44:AI44)=19,3,IF(COUNTBLANK(N44:AI44)=20,2,IF(COUNTBLANK(N44:AI44)=21,1,IF(COUNTBLANK(N44:AI44)=22,0,"Error")))))))))))))))))))))))</f>
        <v>7</v>
      </c>
      <c r="AL44" s="39">
        <f>IF(AK44=0,"",IF(COUNTBLANK(AG44:AI44)=0,AVERAGE(AG44:AI44),IF(COUNTBLANK(AF44:AI44)&lt;1.5,AVERAGE(AF44:AI44),IF(COUNTBLANK(AE44:AI44)&lt;2.5,AVERAGE(AE44:AI44),IF(COUNTBLANK(AD44:AI44)&lt;3.5,AVERAGE(AD44:AI44),IF(COUNTBLANK(AC44:AI44)&lt;4.5,AVERAGE(AC44:AI44),IF(COUNTBLANK(AB44:AI44)&lt;5.5,AVERAGE(AB44:AI44),IF(COUNTBLANK(AA44:AI44)&lt;6.5,AVERAGE(AA44:AI44),IF(COUNTBLANK(Z44:AI44)&lt;7.5,AVERAGE(Z44:AI44),IF(COUNTBLANK(Y44:AI44)&lt;8.5,AVERAGE(Y44:AI44),IF(COUNTBLANK(X44:AI44)&lt;9.5,AVERAGE(X44:AI44),IF(COUNTBLANK(W44:AI44)&lt;10.5,AVERAGE(W44:AI44),IF(COUNTBLANK(V44:AI44)&lt;11.5,AVERAGE(V44:AI44),IF(COUNTBLANK(U44:AI44)&lt;12.5,AVERAGE(U44:AI44),IF(COUNTBLANK(T44:AI44)&lt;13.5,AVERAGE(T44:AI44),IF(COUNTBLANK(S44:AI44)&lt;14.5,AVERAGE(S44:AI44),IF(COUNTBLANK(R44:AI44)&lt;15.5,AVERAGE(R44:AI44),IF(COUNTBLANK(Q44:AI44)&lt;16.5,AVERAGE(Q44:AI44),IF(COUNTBLANK(P44:AI44)&lt;17.5,AVERAGE(P44:AI44),IF(COUNTBLANK(O44:AI44)&lt;18.5,AVERAGE(O44:AI44),AVERAGE(N44:AI44)))))))))))))))))))))</f>
        <v>62.666666666666664</v>
      </c>
      <c r="AM44" s="22">
        <f>IF(AK44=0,"",IF(COUNTBLANK(AH44:AI44)=0,AVERAGE(AH44:AI44),IF(COUNTBLANK(AG44:AI44)&lt;1.5,AVERAGE(AG44:AI44),IF(COUNTBLANK(AF44:AI44)&lt;2.5,AVERAGE(AF44:AI44),IF(COUNTBLANK(AE44:AI44)&lt;3.5,AVERAGE(AE44:AI44),IF(COUNTBLANK(AD44:AI44)&lt;4.5,AVERAGE(AD44:AI44),IF(COUNTBLANK(AC44:AI44)&lt;5.5,AVERAGE(AC44:AI44),IF(COUNTBLANK(AB44:AI44)&lt;6.5,AVERAGE(AB44:AI44),IF(COUNTBLANK(AA44:AI44)&lt;7.5,AVERAGE(AA44:AI44),IF(COUNTBLANK(Z44:AI44)&lt;8.5,AVERAGE(Z44:AI44),IF(COUNTBLANK(Y44:AI44)&lt;9.5,AVERAGE(Y44:AI44),IF(COUNTBLANK(X44:AI44)&lt;10.5,AVERAGE(X44:AI44),IF(COUNTBLANK(W44:AI44)&lt;11.5,AVERAGE(W44:AI44),IF(COUNTBLANK(V44:AI44)&lt;12.5,AVERAGE(V44:AI44),IF(COUNTBLANK(U44:AI44)&lt;13.5,AVERAGE(U44:AI44),IF(COUNTBLANK(T44:AI44)&lt;14.5,AVERAGE(T44:AI44),IF(COUNTBLANK(S44:AI44)&lt;15.5,AVERAGE(S44:AI44),IF(COUNTBLANK(R44:AI44)&lt;16.5,AVERAGE(R44:AI44),IF(COUNTBLANK(Q44:AI44)&lt;17.5,AVERAGE(Q44:AI44),IF(COUNTBLANK(P44:AI44)&lt;18.5,AVERAGE(P44:AI44),IF(COUNTBLANK(O44:AI44)&lt;19.5,AVERAGE(O44:AI44),AVERAGE(N44:AI44))))))))))))))))))))))</f>
        <v>47.5</v>
      </c>
      <c r="AN44" s="23">
        <f>IF(AK44&lt;1.5,M44,(0.75*M44)+(0.25*((AM44*2/3+AJ44*1/3)*$AW$1)))</f>
        <v>286760.08081222564</v>
      </c>
      <c r="AO44" s="24">
        <f>AN44-M44</f>
        <v>-20539.919187774358</v>
      </c>
      <c r="AP44" s="22">
        <f>IF(AK44&lt;1.5,"N/A",3*((M44/$AW$1)-(AM44*2/3)))</f>
        <v>134.69763591761244</v>
      </c>
      <c r="AQ44" s="20">
        <f>IF(AK44=0,"",AL44*$AV$1)</f>
        <v>247932.12076389667</v>
      </c>
      <c r="AR44" s="20">
        <f>IF(AK44=0,"",AJ44*$AV$1)</f>
        <v>289944.93454075762</v>
      </c>
      <c r="AS44" s="23" t="str">
        <f>IF(F44="P","P","")</f>
        <v>P</v>
      </c>
    </row>
    <row r="45" spans="1:51" s="2" customFormat="1">
      <c r="A45" s="25" t="s">
        <v>496</v>
      </c>
      <c r="B45" s="23" t="str">
        <f>IF(COUNTBLANK(N45:AI45)&lt;20.5,"Yes","No")</f>
        <v>Yes</v>
      </c>
      <c r="C45" s="34" t="str">
        <f>IF(J45&lt;160000,"Yes","")</f>
        <v/>
      </c>
      <c r="D45" s="34" t="str">
        <f>IF(J45&gt;375000,IF((K45/J45)&lt;-0.4,"FP40%",IF((K45/J45)&lt;-0.35,"FP35%",IF((K45/J45)&lt;-0.3,"FP30%",IF((K45/J45)&lt;-0.25,"FP25%",IF((K45/J45)&lt;-0.2,"FP20%",IF((K45/J45)&lt;-0.15,"FP15%",IF((K45/J45)&lt;-0.1,"FP10%",IF((K45/J45)&lt;-0.05,"FP5%","")))))))),"")</f>
        <v/>
      </c>
      <c r="E45" s="34" t="str">
        <f t="shared" si="0"/>
        <v/>
      </c>
      <c r="F45" s="89" t="str">
        <f>IF(AP45="N/A","",IF(AP45&gt;AJ45,IF(AP45&gt;AM45,"P",""),""))</f>
        <v/>
      </c>
      <c r="G45" s="34" t="str">
        <f>IF(D45="",IF(E45="",F45,E45),D45)</f>
        <v/>
      </c>
      <c r="H45" s="25" t="s">
        <v>419</v>
      </c>
      <c r="I45" s="27" t="s">
        <v>48</v>
      </c>
      <c r="J45" s="20">
        <v>199500</v>
      </c>
      <c r="K45" s="20">
        <f>M45-J45</f>
        <v>58300</v>
      </c>
      <c r="L45" s="75">
        <v>13100</v>
      </c>
      <c r="M45" s="20">
        <v>257800</v>
      </c>
      <c r="N45" s="21"/>
      <c r="O45" s="21" t="s">
        <v>590</v>
      </c>
      <c r="P45" s="21">
        <v>66</v>
      </c>
      <c r="Q45" s="21">
        <v>71</v>
      </c>
      <c r="R45" s="21">
        <v>81</v>
      </c>
      <c r="S45" s="21" t="s">
        <v>590</v>
      </c>
      <c r="T45" s="21">
        <v>70</v>
      </c>
      <c r="U45" s="21">
        <v>69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9">
        <f>IF(AK45=0,"",AVERAGE(N45:AI45))</f>
        <v>71.400000000000006</v>
      </c>
      <c r="AK45" s="39">
        <f>IF(COUNTBLANK(N45:AI45)=0,22,IF(COUNTBLANK(N45:AI45)=1,21,IF(COUNTBLANK(N45:AI45)=2,20,IF(COUNTBLANK(N45:AI45)=3,19,IF(COUNTBLANK(N45:AI45)=4,18,IF(COUNTBLANK(N45:AI45)=5,17,IF(COUNTBLANK(N45:AI45)=6,16,IF(COUNTBLANK(N45:AI45)=7,15,IF(COUNTBLANK(N45:AI45)=8,14,IF(COUNTBLANK(N45:AI45)=9,13,IF(COUNTBLANK(N45:AI45)=10,12,IF(COUNTBLANK(N45:AI45)=11,11,IF(COUNTBLANK(N45:AI45)=12,10,IF(COUNTBLANK(N45:AI45)=13,9,IF(COUNTBLANK(N45:AI45)=14,8,IF(COUNTBLANK(N45:AI45)=15,7,IF(COUNTBLANK(N45:AI45)=16,6,IF(COUNTBLANK(N45:AI45)=17,5,IF(COUNTBLANK(N45:AI45)=18,4,IF(COUNTBLANK(N45:AI45)=19,3,IF(COUNTBLANK(N45:AI45)=20,2,IF(COUNTBLANK(N45:AI45)=21,1,IF(COUNTBLANK(N45:AI45)=22,0,"Error")))))))))))))))))))))))</f>
        <v>5</v>
      </c>
      <c r="AL45" s="39">
        <f>IF(AK45=0,"",IF(COUNTBLANK(AG45:AI45)=0,AVERAGE(AG45:AI45),IF(COUNTBLANK(AF45:AI45)&lt;1.5,AVERAGE(AF45:AI45),IF(COUNTBLANK(AE45:AI45)&lt;2.5,AVERAGE(AE45:AI45),IF(COUNTBLANK(AD45:AI45)&lt;3.5,AVERAGE(AD45:AI45),IF(COUNTBLANK(AC45:AI45)&lt;4.5,AVERAGE(AC45:AI45),IF(COUNTBLANK(AB45:AI45)&lt;5.5,AVERAGE(AB45:AI45),IF(COUNTBLANK(AA45:AI45)&lt;6.5,AVERAGE(AA45:AI45),IF(COUNTBLANK(Z45:AI45)&lt;7.5,AVERAGE(Z45:AI45),IF(COUNTBLANK(Y45:AI45)&lt;8.5,AVERAGE(Y45:AI45),IF(COUNTBLANK(X45:AI45)&lt;9.5,AVERAGE(X45:AI45),IF(COUNTBLANK(W45:AI45)&lt;10.5,AVERAGE(W45:AI45),IF(COUNTBLANK(V45:AI45)&lt;11.5,AVERAGE(V45:AI45),IF(COUNTBLANK(U45:AI45)&lt;12.5,AVERAGE(U45:AI45),IF(COUNTBLANK(T45:AI45)&lt;13.5,AVERAGE(T45:AI45),IF(COUNTBLANK(S45:AI45)&lt;14.5,AVERAGE(S45:AI45),IF(COUNTBLANK(R45:AI45)&lt;15.5,AVERAGE(R45:AI45),IF(COUNTBLANK(Q45:AI45)&lt;16.5,AVERAGE(Q45:AI45),IF(COUNTBLANK(P45:AI45)&lt;17.5,AVERAGE(P45:AI45),IF(COUNTBLANK(O45:AI45)&lt;18.5,AVERAGE(O45:AI45),AVERAGE(N45:AI45)))))))))))))))))))))</f>
        <v>73.333333333333329</v>
      </c>
      <c r="AM45" s="22">
        <f>IF(AK45=0,"",IF(COUNTBLANK(AH45:AI45)=0,AVERAGE(AH45:AI45),IF(COUNTBLANK(AG45:AI45)&lt;1.5,AVERAGE(AG45:AI45),IF(COUNTBLANK(AF45:AI45)&lt;2.5,AVERAGE(AF45:AI45),IF(COUNTBLANK(AE45:AI45)&lt;3.5,AVERAGE(AE45:AI45),IF(COUNTBLANK(AD45:AI45)&lt;4.5,AVERAGE(AD45:AI45),IF(COUNTBLANK(AC45:AI45)&lt;5.5,AVERAGE(AC45:AI45),IF(COUNTBLANK(AB45:AI45)&lt;6.5,AVERAGE(AB45:AI45),IF(COUNTBLANK(AA45:AI45)&lt;7.5,AVERAGE(AA45:AI45),IF(COUNTBLANK(Z45:AI45)&lt;8.5,AVERAGE(Z45:AI45),IF(COUNTBLANK(Y45:AI45)&lt;9.5,AVERAGE(Y45:AI45),IF(COUNTBLANK(X45:AI45)&lt;10.5,AVERAGE(X45:AI45),IF(COUNTBLANK(W45:AI45)&lt;11.5,AVERAGE(W45:AI45),IF(COUNTBLANK(V45:AI45)&lt;12.5,AVERAGE(V45:AI45),IF(COUNTBLANK(U45:AI45)&lt;13.5,AVERAGE(U45:AI45),IF(COUNTBLANK(T45:AI45)&lt;14.5,AVERAGE(T45:AI45),IF(COUNTBLANK(S45:AI45)&lt;15.5,AVERAGE(S45:AI45),IF(COUNTBLANK(R45:AI45)&lt;16.5,AVERAGE(R45:AI45),IF(COUNTBLANK(Q45:AI45)&lt;17.5,AVERAGE(Q45:AI45),IF(COUNTBLANK(P45:AI45)&lt;18.5,AVERAGE(P45:AI45),IF(COUNTBLANK(O45:AI45)&lt;19.5,AVERAGE(O45:AI45),AVERAGE(N45:AI45))))))))))))))))))))))</f>
        <v>69.5</v>
      </c>
      <c r="AN45" s="23">
        <f>IF(AK45&lt;1.5,M45,(0.75*M45)+(0.25*((AM45*2/3+AJ45*1/3)*$AW$1)))</f>
        <v>263720.68507660943</v>
      </c>
      <c r="AO45" s="24">
        <f>AN45-M45</f>
        <v>5920.6850766094285</v>
      </c>
      <c r="AP45" s="22">
        <f>IF(AK45&lt;1.5,"N/A",3*((M45/$AW$1)-(AM45*2/3)))</f>
        <v>53.697854017443838</v>
      </c>
      <c r="AQ45" s="20">
        <f>IF(AK45=0,"",AL45*$AV$1)</f>
        <v>290133.33280881523</v>
      </c>
      <c r="AR45" s="20">
        <f>IF(AK45=0,"",AJ45*$AV$1)</f>
        <v>282484.36312567379</v>
      </c>
      <c r="AS45" s="23" t="str">
        <f>IF(F45="P","P","")</f>
        <v/>
      </c>
    </row>
    <row r="46" spans="1:51" s="2" customFormat="1">
      <c r="A46" s="19" t="s">
        <v>496</v>
      </c>
      <c r="B46" s="23" t="str">
        <f>IF(COUNTBLANK(N46:AI46)&lt;20.5,"Yes","No")</f>
        <v>Yes</v>
      </c>
      <c r="C46" s="34" t="str">
        <f>IF(J46&lt;160000,"Yes","")</f>
        <v/>
      </c>
      <c r="D46" s="34" t="str">
        <f>IF(J46&gt;375000,IF((K46/J46)&lt;-0.4,"FP40%",IF((K46/J46)&lt;-0.35,"FP35%",IF((K46/J46)&lt;-0.3,"FP30%",IF((K46/J46)&lt;-0.25,"FP25%",IF((K46/J46)&lt;-0.2,"FP20%",IF((K46/J46)&lt;-0.15,"FP15%",IF((K46/J46)&lt;-0.1,"FP10%",IF((K46/J46)&lt;-0.05,"FP5%","")))))))),"")</f>
        <v/>
      </c>
      <c r="E46" s="34" t="str">
        <f t="shared" si="0"/>
        <v/>
      </c>
      <c r="F46" s="89" t="str">
        <f>IF(AP46="N/A","",IF(AP46&gt;AJ46,IF(AP46&gt;AM46,"P",""),""))</f>
        <v/>
      </c>
      <c r="G46" s="34" t="str">
        <f>IF(D46="",IF(E46="",F46,E46),D46)</f>
        <v/>
      </c>
      <c r="H46" s="19" t="s">
        <v>477</v>
      </c>
      <c r="I46" s="21" t="s">
        <v>62</v>
      </c>
      <c r="J46" s="20">
        <v>234600</v>
      </c>
      <c r="K46" s="20">
        <f>M46-J46</f>
        <v>32000</v>
      </c>
      <c r="L46" s="75">
        <v>10800</v>
      </c>
      <c r="M46" s="20">
        <v>266600</v>
      </c>
      <c r="N46" s="21"/>
      <c r="O46" s="21"/>
      <c r="P46" s="21">
        <v>79</v>
      </c>
      <c r="Q46" s="21">
        <v>54</v>
      </c>
      <c r="R46" s="21">
        <v>73</v>
      </c>
      <c r="S46" s="21">
        <v>63</v>
      </c>
      <c r="T46" s="21">
        <v>66</v>
      </c>
      <c r="U46" s="21">
        <v>93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9">
        <f>IF(AK46=0,"",AVERAGE(N46:AI46))</f>
        <v>71.333333333333329</v>
      </c>
      <c r="AK46" s="39">
        <f>IF(COUNTBLANK(N46:AI46)=0,22,IF(COUNTBLANK(N46:AI46)=1,21,IF(COUNTBLANK(N46:AI46)=2,20,IF(COUNTBLANK(N46:AI46)=3,19,IF(COUNTBLANK(N46:AI46)=4,18,IF(COUNTBLANK(N46:AI46)=5,17,IF(COUNTBLANK(N46:AI46)=6,16,IF(COUNTBLANK(N46:AI46)=7,15,IF(COUNTBLANK(N46:AI46)=8,14,IF(COUNTBLANK(N46:AI46)=9,13,IF(COUNTBLANK(N46:AI46)=10,12,IF(COUNTBLANK(N46:AI46)=11,11,IF(COUNTBLANK(N46:AI46)=12,10,IF(COUNTBLANK(N46:AI46)=13,9,IF(COUNTBLANK(N46:AI46)=14,8,IF(COUNTBLANK(N46:AI46)=15,7,IF(COUNTBLANK(N46:AI46)=16,6,IF(COUNTBLANK(N46:AI46)=17,5,IF(COUNTBLANK(N46:AI46)=18,4,IF(COUNTBLANK(N46:AI46)=19,3,IF(COUNTBLANK(N46:AI46)=20,2,IF(COUNTBLANK(N46:AI46)=21,1,IF(COUNTBLANK(N46:AI46)=22,0,"Error")))))))))))))))))))))))</f>
        <v>6</v>
      </c>
      <c r="AL46" s="39">
        <f>IF(AK46=0,"",IF(COUNTBLANK(AG46:AI46)=0,AVERAGE(AG46:AI46),IF(COUNTBLANK(AF46:AI46)&lt;1.5,AVERAGE(AF46:AI46),IF(COUNTBLANK(AE46:AI46)&lt;2.5,AVERAGE(AE46:AI46),IF(COUNTBLANK(AD46:AI46)&lt;3.5,AVERAGE(AD46:AI46),IF(COUNTBLANK(AC46:AI46)&lt;4.5,AVERAGE(AC46:AI46),IF(COUNTBLANK(AB46:AI46)&lt;5.5,AVERAGE(AB46:AI46),IF(COUNTBLANK(AA46:AI46)&lt;6.5,AVERAGE(AA46:AI46),IF(COUNTBLANK(Z46:AI46)&lt;7.5,AVERAGE(Z46:AI46),IF(COUNTBLANK(Y46:AI46)&lt;8.5,AVERAGE(Y46:AI46),IF(COUNTBLANK(X46:AI46)&lt;9.5,AVERAGE(X46:AI46),IF(COUNTBLANK(W46:AI46)&lt;10.5,AVERAGE(W46:AI46),IF(COUNTBLANK(V46:AI46)&lt;11.5,AVERAGE(V46:AI46),IF(COUNTBLANK(U46:AI46)&lt;12.5,AVERAGE(U46:AI46),IF(COUNTBLANK(T46:AI46)&lt;13.5,AVERAGE(T46:AI46),IF(COUNTBLANK(S46:AI46)&lt;14.5,AVERAGE(S46:AI46),IF(COUNTBLANK(R46:AI46)&lt;15.5,AVERAGE(R46:AI46),IF(COUNTBLANK(Q46:AI46)&lt;16.5,AVERAGE(Q46:AI46),IF(COUNTBLANK(P46:AI46)&lt;17.5,AVERAGE(P46:AI46),IF(COUNTBLANK(O46:AI46)&lt;18.5,AVERAGE(O46:AI46),AVERAGE(N46:AI46)))))))))))))))))))))</f>
        <v>74</v>
      </c>
      <c r="AM46" s="22">
        <f>IF(AK46=0,"",IF(COUNTBLANK(AH46:AI46)=0,AVERAGE(AH46:AI46),IF(COUNTBLANK(AG46:AI46)&lt;1.5,AVERAGE(AG46:AI46),IF(COUNTBLANK(AF46:AI46)&lt;2.5,AVERAGE(AF46:AI46),IF(COUNTBLANK(AE46:AI46)&lt;3.5,AVERAGE(AE46:AI46),IF(COUNTBLANK(AD46:AI46)&lt;4.5,AVERAGE(AD46:AI46),IF(COUNTBLANK(AC46:AI46)&lt;5.5,AVERAGE(AC46:AI46),IF(COUNTBLANK(AB46:AI46)&lt;6.5,AVERAGE(AB46:AI46),IF(COUNTBLANK(AA46:AI46)&lt;7.5,AVERAGE(AA46:AI46),IF(COUNTBLANK(Z46:AI46)&lt;8.5,AVERAGE(Z46:AI46),IF(COUNTBLANK(Y46:AI46)&lt;9.5,AVERAGE(Y46:AI46),IF(COUNTBLANK(X46:AI46)&lt;10.5,AVERAGE(X46:AI46),IF(COUNTBLANK(W46:AI46)&lt;11.5,AVERAGE(W46:AI46),IF(COUNTBLANK(V46:AI46)&lt;12.5,AVERAGE(V46:AI46),IF(COUNTBLANK(U46:AI46)&lt;13.5,AVERAGE(U46:AI46),IF(COUNTBLANK(T46:AI46)&lt;14.5,AVERAGE(T46:AI46),IF(COUNTBLANK(S46:AI46)&lt;15.5,AVERAGE(S46:AI46),IF(COUNTBLANK(R46:AI46)&lt;16.5,AVERAGE(R46:AI46),IF(COUNTBLANK(Q46:AI46)&lt;17.5,AVERAGE(Q46:AI46),IF(COUNTBLANK(P46:AI46)&lt;18.5,AVERAGE(P46:AI46),IF(COUNTBLANK(O46:AI46)&lt;19.5,AVERAGE(O46:AI46),AVERAGE(N46:AI46))))))))))))))))))))))</f>
        <v>79.5</v>
      </c>
      <c r="AN46" s="23">
        <f>IF(AK46&lt;1.5,M46,(0.75*M46)+(0.25*((AM46*2/3+AJ46*1/3)*$AW$1)))</f>
        <v>276987.61626732751</v>
      </c>
      <c r="AO46" s="24">
        <f>AN46-M46</f>
        <v>10387.61626732751</v>
      </c>
      <c r="AP46" s="22">
        <f>IF(AK46&lt;1.5,"N/A",3*((M46/$AW$1)-(AM46*2/3)))</f>
        <v>40.275593021918283</v>
      </c>
      <c r="AQ46" s="20">
        <f>IF(AK46=0,"",AL46*$AV$1)</f>
        <v>292770.90856162267</v>
      </c>
      <c r="AR46" s="20">
        <f>IF(AK46=0,"",AJ46*$AV$1)</f>
        <v>282220.605550393</v>
      </c>
      <c r="AS46" s="23" t="str">
        <f>IF(F46="P","P","")</f>
        <v/>
      </c>
    </row>
    <row r="47" spans="1:51" s="2" customFormat="1">
      <c r="A47" s="25" t="s">
        <v>496</v>
      </c>
      <c r="B47" s="23" t="str">
        <f>IF(COUNTBLANK(N47:AI47)&lt;20.5,"Yes","No")</f>
        <v>Yes</v>
      </c>
      <c r="C47" s="34" t="str">
        <f>IF(J47&lt;160000,"Yes","")</f>
        <v/>
      </c>
      <c r="D47" s="34" t="str">
        <f>IF(J47&gt;375000,IF((K47/J47)&lt;-0.4,"FP40%",IF((K47/J47)&lt;-0.35,"FP35%",IF((K47/J47)&lt;-0.3,"FP30%",IF((K47/J47)&lt;-0.25,"FP25%",IF((K47/J47)&lt;-0.2,"FP20%",IF((K47/J47)&lt;-0.15,"FP15%",IF((K47/J47)&lt;-0.1,"FP10%",IF((K47/J47)&lt;-0.05,"FP5%","")))))))),"")</f>
        <v/>
      </c>
      <c r="E47" s="34" t="str">
        <f t="shared" si="0"/>
        <v/>
      </c>
      <c r="F47" s="89" t="str">
        <f>IF(AP47="N/A","",IF(AP47&gt;AJ47,IF(AP47&gt;AM47,"P",""),""))</f>
        <v/>
      </c>
      <c r="G47" s="34" t="str">
        <f>IF(D47="",IF(E47="",F47,E47),D47)</f>
        <v/>
      </c>
      <c r="H47" s="19" t="s">
        <v>201</v>
      </c>
      <c r="I47" s="21" t="s">
        <v>388</v>
      </c>
      <c r="J47" s="20">
        <v>202100</v>
      </c>
      <c r="K47" s="20">
        <f>M47-J47</f>
        <v>68000</v>
      </c>
      <c r="L47" s="75">
        <v>-11000</v>
      </c>
      <c r="M47" s="20">
        <v>270100</v>
      </c>
      <c r="N47" s="21">
        <v>67</v>
      </c>
      <c r="O47" s="21">
        <v>51</v>
      </c>
      <c r="P47" s="21">
        <v>85</v>
      </c>
      <c r="Q47" s="21">
        <v>89</v>
      </c>
      <c r="R47" s="21">
        <v>96</v>
      </c>
      <c r="S47" s="21">
        <v>47</v>
      </c>
      <c r="T47" s="21">
        <v>53</v>
      </c>
      <c r="U47" s="21">
        <v>80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39">
        <f>IF(AK47=0,"",AVERAGE(N47:AI47))</f>
        <v>71</v>
      </c>
      <c r="AK47" s="39">
        <f>IF(COUNTBLANK(N47:AI47)=0,22,IF(COUNTBLANK(N47:AI47)=1,21,IF(COUNTBLANK(N47:AI47)=2,20,IF(COUNTBLANK(N47:AI47)=3,19,IF(COUNTBLANK(N47:AI47)=4,18,IF(COUNTBLANK(N47:AI47)=5,17,IF(COUNTBLANK(N47:AI47)=6,16,IF(COUNTBLANK(N47:AI47)=7,15,IF(COUNTBLANK(N47:AI47)=8,14,IF(COUNTBLANK(N47:AI47)=9,13,IF(COUNTBLANK(N47:AI47)=10,12,IF(COUNTBLANK(N47:AI47)=11,11,IF(COUNTBLANK(N47:AI47)=12,10,IF(COUNTBLANK(N47:AI47)=13,9,IF(COUNTBLANK(N47:AI47)=14,8,IF(COUNTBLANK(N47:AI47)=15,7,IF(COUNTBLANK(N47:AI47)=16,6,IF(COUNTBLANK(N47:AI47)=17,5,IF(COUNTBLANK(N47:AI47)=18,4,IF(COUNTBLANK(N47:AI47)=19,3,IF(COUNTBLANK(N47:AI47)=20,2,IF(COUNTBLANK(N47:AI47)=21,1,IF(COUNTBLANK(N47:AI47)=22,0,"Error")))))))))))))))))))))))</f>
        <v>8</v>
      </c>
      <c r="AL47" s="39">
        <f>IF(AK47=0,"",IF(COUNTBLANK(AG47:AI47)=0,AVERAGE(AG47:AI47),IF(COUNTBLANK(AF47:AI47)&lt;1.5,AVERAGE(AF47:AI47),IF(COUNTBLANK(AE47:AI47)&lt;2.5,AVERAGE(AE47:AI47),IF(COUNTBLANK(AD47:AI47)&lt;3.5,AVERAGE(AD47:AI47),IF(COUNTBLANK(AC47:AI47)&lt;4.5,AVERAGE(AC47:AI47),IF(COUNTBLANK(AB47:AI47)&lt;5.5,AVERAGE(AB47:AI47),IF(COUNTBLANK(AA47:AI47)&lt;6.5,AVERAGE(AA47:AI47),IF(COUNTBLANK(Z47:AI47)&lt;7.5,AVERAGE(Z47:AI47),IF(COUNTBLANK(Y47:AI47)&lt;8.5,AVERAGE(Y47:AI47),IF(COUNTBLANK(X47:AI47)&lt;9.5,AVERAGE(X47:AI47),IF(COUNTBLANK(W47:AI47)&lt;10.5,AVERAGE(W47:AI47),IF(COUNTBLANK(V47:AI47)&lt;11.5,AVERAGE(V47:AI47),IF(COUNTBLANK(U47:AI47)&lt;12.5,AVERAGE(U47:AI47),IF(COUNTBLANK(T47:AI47)&lt;13.5,AVERAGE(T47:AI47),IF(COUNTBLANK(S47:AI47)&lt;14.5,AVERAGE(S47:AI47),IF(COUNTBLANK(R47:AI47)&lt;15.5,AVERAGE(R47:AI47),IF(COUNTBLANK(Q47:AI47)&lt;16.5,AVERAGE(Q47:AI47),IF(COUNTBLANK(P47:AI47)&lt;17.5,AVERAGE(P47:AI47),IF(COUNTBLANK(O47:AI47)&lt;18.5,AVERAGE(O47:AI47),AVERAGE(N47:AI47)))))))))))))))))))))</f>
        <v>60</v>
      </c>
      <c r="AM47" s="22">
        <f>IF(AK47=0,"",IF(COUNTBLANK(AH47:AI47)=0,AVERAGE(AH47:AI47),IF(COUNTBLANK(AG47:AI47)&lt;1.5,AVERAGE(AG47:AI47),IF(COUNTBLANK(AF47:AI47)&lt;2.5,AVERAGE(AF47:AI47),IF(COUNTBLANK(AE47:AI47)&lt;3.5,AVERAGE(AE47:AI47),IF(COUNTBLANK(AD47:AI47)&lt;4.5,AVERAGE(AD47:AI47),IF(COUNTBLANK(AC47:AI47)&lt;5.5,AVERAGE(AC47:AI47),IF(COUNTBLANK(AB47:AI47)&lt;6.5,AVERAGE(AB47:AI47),IF(COUNTBLANK(AA47:AI47)&lt;7.5,AVERAGE(AA47:AI47),IF(COUNTBLANK(Z47:AI47)&lt;8.5,AVERAGE(Z47:AI47),IF(COUNTBLANK(Y47:AI47)&lt;9.5,AVERAGE(Y47:AI47),IF(COUNTBLANK(X47:AI47)&lt;10.5,AVERAGE(X47:AI47),IF(COUNTBLANK(W47:AI47)&lt;11.5,AVERAGE(W47:AI47),IF(COUNTBLANK(V47:AI47)&lt;12.5,AVERAGE(V47:AI47),IF(COUNTBLANK(U47:AI47)&lt;13.5,AVERAGE(U47:AI47),IF(COUNTBLANK(T47:AI47)&lt;14.5,AVERAGE(T47:AI47),IF(COUNTBLANK(S47:AI47)&lt;15.5,AVERAGE(S47:AI47),IF(COUNTBLANK(R47:AI47)&lt;16.5,AVERAGE(R47:AI47),IF(COUNTBLANK(Q47:AI47)&lt;17.5,AVERAGE(Q47:AI47),IF(COUNTBLANK(P47:AI47)&lt;18.5,AVERAGE(P47:AI47),IF(COUNTBLANK(O47:AI47)&lt;19.5,AVERAGE(O47:AI47),AVERAGE(N47:AI47))))))))))))))))))))))</f>
        <v>66.5</v>
      </c>
      <c r="AN47" s="23">
        <f>IF(AK47&lt;1.5,M47,(0.75*M47)+(0.25*((AM47*2/3+AJ47*1/3)*$AW$1)))</f>
        <v>270805.13191838557</v>
      </c>
      <c r="AO47" s="24">
        <f>AN47-M47</f>
        <v>705.13191838556668</v>
      </c>
      <c r="AP47" s="22">
        <f>IF(AK47&lt;1.5,"N/A",3*((M47/$AW$1)-(AM47*2/3)))</f>
        <v>68.891739216879699</v>
      </c>
      <c r="AQ47" s="20">
        <f>IF(AK47=0,"",AL47*$AV$1)</f>
        <v>237381.81775266703</v>
      </c>
      <c r="AR47" s="20">
        <f>IF(AK47=0,"",AJ47*$AV$1)</f>
        <v>280901.81767398934</v>
      </c>
      <c r="AS47" s="23" t="str">
        <f>IF(F47="P","P","")</f>
        <v/>
      </c>
    </row>
    <row r="48" spans="1:51" s="2" customFormat="1">
      <c r="A48" s="25" t="s">
        <v>496</v>
      </c>
      <c r="B48" s="23" t="str">
        <f>IF(COUNTBLANK(N48:AI48)&lt;20.5,"Yes","No")</f>
        <v>Yes</v>
      </c>
      <c r="C48" s="34" t="str">
        <f>IF(J48&lt;160000,"Yes","")</f>
        <v/>
      </c>
      <c r="D48" s="34" t="str">
        <f>IF(J48&gt;375000,IF((K48/J48)&lt;-0.4,"FP40%",IF((K48/J48)&lt;-0.35,"FP35%",IF((K48/J48)&lt;-0.3,"FP30%",IF((K48/J48)&lt;-0.25,"FP25%",IF((K48/J48)&lt;-0.2,"FP20%",IF((K48/J48)&lt;-0.15,"FP15%",IF((K48/J48)&lt;-0.1,"FP10%",IF((K48/J48)&lt;-0.05,"FP5%","")))))))),"")</f>
        <v>FP15%</v>
      </c>
      <c r="E48" s="34" t="str">
        <f t="shared" si="0"/>
        <v/>
      </c>
      <c r="F48" s="89" t="str">
        <f>IF(AP48="N/A","",IF(AP48&gt;AJ48,IF(AP48&gt;AM48,"P",""),""))</f>
        <v>P</v>
      </c>
      <c r="G48" s="34" t="str">
        <f>IF(D48="",IF(E48="",F48,E48),D48)</f>
        <v>FP15%</v>
      </c>
      <c r="H48" s="19" t="s">
        <v>402</v>
      </c>
      <c r="I48" s="21" t="s">
        <v>388</v>
      </c>
      <c r="J48" s="20">
        <v>414800</v>
      </c>
      <c r="K48" s="20">
        <f>M48-J48</f>
        <v>-72900</v>
      </c>
      <c r="L48" s="75">
        <v>0</v>
      </c>
      <c r="M48" s="20">
        <v>341900</v>
      </c>
      <c r="N48" s="21">
        <v>46</v>
      </c>
      <c r="O48" s="21">
        <v>62</v>
      </c>
      <c r="P48" s="21">
        <v>69</v>
      </c>
      <c r="Q48" s="21" t="s">
        <v>590</v>
      </c>
      <c r="R48" s="21">
        <v>82</v>
      </c>
      <c r="S48" s="21">
        <v>87</v>
      </c>
      <c r="T48" s="21" t="s">
        <v>590</v>
      </c>
      <c r="U48" s="21" t="s">
        <v>590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9">
        <f>IF(AK48=0,"",AVERAGE(N48:AI48))</f>
        <v>69.2</v>
      </c>
      <c r="AK48" s="39">
        <f>IF(COUNTBLANK(N48:AI48)=0,22,IF(COUNTBLANK(N48:AI48)=1,21,IF(COUNTBLANK(N48:AI48)=2,20,IF(COUNTBLANK(N48:AI48)=3,19,IF(COUNTBLANK(N48:AI48)=4,18,IF(COUNTBLANK(N48:AI48)=5,17,IF(COUNTBLANK(N48:AI48)=6,16,IF(COUNTBLANK(N48:AI48)=7,15,IF(COUNTBLANK(N48:AI48)=8,14,IF(COUNTBLANK(N48:AI48)=9,13,IF(COUNTBLANK(N48:AI48)=10,12,IF(COUNTBLANK(N48:AI48)=11,11,IF(COUNTBLANK(N48:AI48)=12,10,IF(COUNTBLANK(N48:AI48)=13,9,IF(COUNTBLANK(N48:AI48)=14,8,IF(COUNTBLANK(N48:AI48)=15,7,IF(COUNTBLANK(N48:AI48)=16,6,IF(COUNTBLANK(N48:AI48)=17,5,IF(COUNTBLANK(N48:AI48)=18,4,IF(COUNTBLANK(N48:AI48)=19,3,IF(COUNTBLANK(N48:AI48)=20,2,IF(COUNTBLANK(N48:AI48)=21,1,IF(COUNTBLANK(N48:AI48)=22,0,"Error")))))))))))))))))))))))</f>
        <v>5</v>
      </c>
      <c r="AL48" s="39">
        <f>IF(AK48=0,"",IF(COUNTBLANK(AG48:AI48)=0,AVERAGE(AG48:AI48),IF(COUNTBLANK(AF48:AI48)&lt;1.5,AVERAGE(AF48:AI48),IF(COUNTBLANK(AE48:AI48)&lt;2.5,AVERAGE(AE48:AI48),IF(COUNTBLANK(AD48:AI48)&lt;3.5,AVERAGE(AD48:AI48),IF(COUNTBLANK(AC48:AI48)&lt;4.5,AVERAGE(AC48:AI48),IF(COUNTBLANK(AB48:AI48)&lt;5.5,AVERAGE(AB48:AI48),IF(COUNTBLANK(AA48:AI48)&lt;6.5,AVERAGE(AA48:AI48),IF(COUNTBLANK(Z48:AI48)&lt;7.5,AVERAGE(Z48:AI48),IF(COUNTBLANK(Y48:AI48)&lt;8.5,AVERAGE(Y48:AI48),IF(COUNTBLANK(X48:AI48)&lt;9.5,AVERAGE(X48:AI48),IF(COUNTBLANK(W48:AI48)&lt;10.5,AVERAGE(W48:AI48),IF(COUNTBLANK(V48:AI48)&lt;11.5,AVERAGE(V48:AI48),IF(COUNTBLANK(U48:AI48)&lt;12.5,AVERAGE(U48:AI48),IF(COUNTBLANK(T48:AI48)&lt;13.5,AVERAGE(T48:AI48),IF(COUNTBLANK(S48:AI48)&lt;14.5,AVERAGE(S48:AI48),IF(COUNTBLANK(R48:AI48)&lt;15.5,AVERAGE(R48:AI48),IF(COUNTBLANK(Q48:AI48)&lt;16.5,AVERAGE(Q48:AI48),IF(COUNTBLANK(P48:AI48)&lt;17.5,AVERAGE(P48:AI48),IF(COUNTBLANK(O48:AI48)&lt;18.5,AVERAGE(O48:AI48),AVERAGE(N48:AI48)))))))))))))))))))))</f>
        <v>79.333333333333329</v>
      </c>
      <c r="AM48" s="22">
        <f>IF(AK48=0,"",IF(COUNTBLANK(AH48:AI48)=0,AVERAGE(AH48:AI48),IF(COUNTBLANK(AG48:AI48)&lt;1.5,AVERAGE(AG48:AI48),IF(COUNTBLANK(AF48:AI48)&lt;2.5,AVERAGE(AF48:AI48),IF(COUNTBLANK(AE48:AI48)&lt;3.5,AVERAGE(AE48:AI48),IF(COUNTBLANK(AD48:AI48)&lt;4.5,AVERAGE(AD48:AI48),IF(COUNTBLANK(AC48:AI48)&lt;5.5,AVERAGE(AC48:AI48),IF(COUNTBLANK(AB48:AI48)&lt;6.5,AVERAGE(AB48:AI48),IF(COUNTBLANK(AA48:AI48)&lt;7.5,AVERAGE(AA48:AI48),IF(COUNTBLANK(Z48:AI48)&lt;8.5,AVERAGE(Z48:AI48),IF(COUNTBLANK(Y48:AI48)&lt;9.5,AVERAGE(Y48:AI48),IF(COUNTBLANK(X48:AI48)&lt;10.5,AVERAGE(X48:AI48),IF(COUNTBLANK(W48:AI48)&lt;11.5,AVERAGE(W48:AI48),IF(COUNTBLANK(V48:AI48)&lt;12.5,AVERAGE(V48:AI48),IF(COUNTBLANK(U48:AI48)&lt;13.5,AVERAGE(U48:AI48),IF(COUNTBLANK(T48:AI48)&lt;14.5,AVERAGE(T48:AI48),IF(COUNTBLANK(S48:AI48)&lt;15.5,AVERAGE(S48:AI48),IF(COUNTBLANK(R48:AI48)&lt;16.5,AVERAGE(R48:AI48),IF(COUNTBLANK(Q48:AI48)&lt;17.5,AVERAGE(Q48:AI48),IF(COUNTBLANK(P48:AI48)&lt;18.5,AVERAGE(P48:AI48),IF(COUNTBLANK(O48:AI48)&lt;19.5,AVERAGE(O48:AI48),AVERAGE(N48:AI48))))))))))))))))))))))</f>
        <v>84.5</v>
      </c>
      <c r="AN48" s="23">
        <f>IF(AK48&lt;1.5,M48,(0.75*M48)+(0.25*((AM48*2/3+AJ48*1/3)*$AW$1)))</f>
        <v>336093.71285764431</v>
      </c>
      <c r="AO48" s="24">
        <f>AN48-M48</f>
        <v>-5806.2871423556935</v>
      </c>
      <c r="AP48" s="22">
        <f>IF(AK48&lt;1.5,"N/A",3*((M48/$AW$1)-(AM48*2/3)))</f>
        <v>86.560109730659633</v>
      </c>
      <c r="AQ48" s="20">
        <f>IF(AK48=0,"",AL48*$AV$1)</f>
        <v>313871.51458408195</v>
      </c>
      <c r="AR48" s="20">
        <f>IF(AK48=0,"",AJ48*$AV$1)</f>
        <v>273780.36314140935</v>
      </c>
      <c r="AS48" s="23" t="str">
        <f>IF(F48="P","P","")</f>
        <v>P</v>
      </c>
    </row>
    <row r="49" spans="1:45" s="2" customFormat="1">
      <c r="A49" s="25" t="s">
        <v>496</v>
      </c>
      <c r="B49" s="23" t="str">
        <f>IF(COUNTBLANK(N49:AI49)&lt;20.5,"Yes","No")</f>
        <v>Yes</v>
      </c>
      <c r="C49" s="34" t="str">
        <f>IF(J49&lt;160000,"Yes","")</f>
        <v/>
      </c>
      <c r="D49" s="34" t="str">
        <f>IF(J49&gt;375000,IF((K49/J49)&lt;-0.4,"FP40%",IF((K49/J49)&lt;-0.35,"FP35%",IF((K49/J49)&lt;-0.3,"FP30%",IF((K49/J49)&lt;-0.25,"FP25%",IF((K49/J49)&lt;-0.2,"FP20%",IF((K49/J49)&lt;-0.15,"FP15%",IF((K49/J49)&lt;-0.1,"FP10%",IF((K49/J49)&lt;-0.05,"FP5%","")))))))),"")</f>
        <v/>
      </c>
      <c r="E49" s="34" t="str">
        <f t="shared" si="0"/>
        <v/>
      </c>
      <c r="F49" s="89" t="str">
        <f>IF(AP49="N/A","",IF(AP49&gt;AJ49,IF(AP49&gt;AM49,"P",""),""))</f>
        <v/>
      </c>
      <c r="G49" s="34" t="str">
        <f>IF(D49="",IF(E49="",F49,E49),D49)</f>
        <v/>
      </c>
      <c r="H49" s="19" t="s">
        <v>204</v>
      </c>
      <c r="I49" s="21" t="s">
        <v>37</v>
      </c>
      <c r="J49" s="20">
        <v>339100</v>
      </c>
      <c r="K49" s="20">
        <f>M49-J49</f>
        <v>-47700</v>
      </c>
      <c r="L49" s="75">
        <v>10100</v>
      </c>
      <c r="M49" s="20">
        <v>291400</v>
      </c>
      <c r="N49" s="21">
        <v>52</v>
      </c>
      <c r="O49" s="21">
        <v>65</v>
      </c>
      <c r="P49" s="21">
        <v>92</v>
      </c>
      <c r="Q49" s="21">
        <v>51</v>
      </c>
      <c r="R49" s="21">
        <v>53</v>
      </c>
      <c r="S49" s="21">
        <v>65</v>
      </c>
      <c r="T49" s="21">
        <v>87</v>
      </c>
      <c r="U49" s="21">
        <v>87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9">
        <f>IF(AK49=0,"",AVERAGE(N49:AI49))</f>
        <v>69</v>
      </c>
      <c r="AK49" s="39">
        <f>IF(COUNTBLANK(N49:AI49)=0,22,IF(COUNTBLANK(N49:AI49)=1,21,IF(COUNTBLANK(N49:AI49)=2,20,IF(COUNTBLANK(N49:AI49)=3,19,IF(COUNTBLANK(N49:AI49)=4,18,IF(COUNTBLANK(N49:AI49)=5,17,IF(COUNTBLANK(N49:AI49)=6,16,IF(COUNTBLANK(N49:AI49)=7,15,IF(COUNTBLANK(N49:AI49)=8,14,IF(COUNTBLANK(N49:AI49)=9,13,IF(COUNTBLANK(N49:AI49)=10,12,IF(COUNTBLANK(N49:AI49)=11,11,IF(COUNTBLANK(N49:AI49)=12,10,IF(COUNTBLANK(N49:AI49)=13,9,IF(COUNTBLANK(N49:AI49)=14,8,IF(COUNTBLANK(N49:AI49)=15,7,IF(COUNTBLANK(N49:AI49)=16,6,IF(COUNTBLANK(N49:AI49)=17,5,IF(COUNTBLANK(N49:AI49)=18,4,IF(COUNTBLANK(N49:AI49)=19,3,IF(COUNTBLANK(N49:AI49)=20,2,IF(COUNTBLANK(N49:AI49)=21,1,IF(COUNTBLANK(N49:AI49)=22,0,"Error")))))))))))))))))))))))</f>
        <v>8</v>
      </c>
      <c r="AL49" s="39">
        <f>IF(AK49=0,"",IF(COUNTBLANK(AG49:AI49)=0,AVERAGE(AG49:AI49),IF(COUNTBLANK(AF49:AI49)&lt;1.5,AVERAGE(AF49:AI49),IF(COUNTBLANK(AE49:AI49)&lt;2.5,AVERAGE(AE49:AI49),IF(COUNTBLANK(AD49:AI49)&lt;3.5,AVERAGE(AD49:AI49),IF(COUNTBLANK(AC49:AI49)&lt;4.5,AVERAGE(AC49:AI49),IF(COUNTBLANK(AB49:AI49)&lt;5.5,AVERAGE(AB49:AI49),IF(COUNTBLANK(AA49:AI49)&lt;6.5,AVERAGE(AA49:AI49),IF(COUNTBLANK(Z49:AI49)&lt;7.5,AVERAGE(Z49:AI49),IF(COUNTBLANK(Y49:AI49)&lt;8.5,AVERAGE(Y49:AI49),IF(COUNTBLANK(X49:AI49)&lt;9.5,AVERAGE(X49:AI49),IF(COUNTBLANK(W49:AI49)&lt;10.5,AVERAGE(W49:AI49),IF(COUNTBLANK(V49:AI49)&lt;11.5,AVERAGE(V49:AI49),IF(COUNTBLANK(U49:AI49)&lt;12.5,AVERAGE(U49:AI49),IF(COUNTBLANK(T49:AI49)&lt;13.5,AVERAGE(T49:AI49),IF(COUNTBLANK(S49:AI49)&lt;14.5,AVERAGE(S49:AI49),IF(COUNTBLANK(R49:AI49)&lt;15.5,AVERAGE(R49:AI49),IF(COUNTBLANK(Q49:AI49)&lt;16.5,AVERAGE(Q49:AI49),IF(COUNTBLANK(P49:AI49)&lt;17.5,AVERAGE(P49:AI49),IF(COUNTBLANK(O49:AI49)&lt;18.5,AVERAGE(O49:AI49),AVERAGE(N49:AI49)))))))))))))))))))))</f>
        <v>79.666666666666671</v>
      </c>
      <c r="AM49" s="22">
        <f>IF(AK49=0,"",IF(COUNTBLANK(AH49:AI49)=0,AVERAGE(AH49:AI49),IF(COUNTBLANK(AG49:AI49)&lt;1.5,AVERAGE(AG49:AI49),IF(COUNTBLANK(AF49:AI49)&lt;2.5,AVERAGE(AF49:AI49),IF(COUNTBLANK(AE49:AI49)&lt;3.5,AVERAGE(AE49:AI49),IF(COUNTBLANK(AD49:AI49)&lt;4.5,AVERAGE(AD49:AI49),IF(COUNTBLANK(AC49:AI49)&lt;5.5,AVERAGE(AC49:AI49),IF(COUNTBLANK(AB49:AI49)&lt;6.5,AVERAGE(AB49:AI49),IF(COUNTBLANK(AA49:AI49)&lt;7.5,AVERAGE(AA49:AI49),IF(COUNTBLANK(Z49:AI49)&lt;8.5,AVERAGE(Z49:AI49),IF(COUNTBLANK(Y49:AI49)&lt;9.5,AVERAGE(Y49:AI49),IF(COUNTBLANK(X49:AI49)&lt;10.5,AVERAGE(X49:AI49),IF(COUNTBLANK(W49:AI49)&lt;11.5,AVERAGE(W49:AI49),IF(COUNTBLANK(V49:AI49)&lt;12.5,AVERAGE(V49:AI49),IF(COUNTBLANK(U49:AI49)&lt;13.5,AVERAGE(U49:AI49),IF(COUNTBLANK(T49:AI49)&lt;14.5,AVERAGE(T49:AI49),IF(COUNTBLANK(S49:AI49)&lt;15.5,AVERAGE(S49:AI49),IF(COUNTBLANK(R49:AI49)&lt;16.5,AVERAGE(R49:AI49),IF(COUNTBLANK(Q49:AI49)&lt;17.5,AVERAGE(Q49:AI49),IF(COUNTBLANK(P49:AI49)&lt;18.5,AVERAGE(P49:AI49),IF(COUNTBLANK(O49:AI49)&lt;19.5,AVERAGE(O49:AI49),AVERAGE(N49:AI49))))))))))))))))))))))</f>
        <v>87</v>
      </c>
      <c r="AN49" s="23">
        <f>IF(AK49&lt;1.5,M49,(0.75*M49)+(0.25*((AM49*2/3+AJ49*1/3)*$AW$1)))</f>
        <v>299824.12772631226</v>
      </c>
      <c r="AO49" s="24">
        <f>AN49-M49</f>
        <v>8424.1277263122611</v>
      </c>
      <c r="AP49" s="22">
        <f>IF(AK49&lt;1.5,"N/A",3*((M49/$AW$1)-(AM49*2/3)))</f>
        <v>43.812857489073494</v>
      </c>
      <c r="AQ49" s="20">
        <f>IF(AK49=0,"",AL49*$AV$1)</f>
        <v>315190.30246048572</v>
      </c>
      <c r="AR49" s="20">
        <f>IF(AK49=0,"",AJ49*$AV$1)</f>
        <v>272989.0904155671</v>
      </c>
      <c r="AS49" s="23" t="str">
        <f>IF(F49="P","P","")</f>
        <v/>
      </c>
    </row>
    <row r="50" spans="1:45" s="2" customFormat="1">
      <c r="A50" s="25" t="s">
        <v>496</v>
      </c>
      <c r="B50" s="23" t="str">
        <f>IF(COUNTBLANK(N50:AI50)&lt;20.5,"Yes","No")</f>
        <v>Yes</v>
      </c>
      <c r="C50" s="34" t="str">
        <f>IF(J50&lt;160000,"Yes","")</f>
        <v/>
      </c>
      <c r="D50" s="34" t="str">
        <f>IF(J50&gt;375000,IF((K50/J50)&lt;-0.4,"FP40%",IF((K50/J50)&lt;-0.35,"FP35%",IF((K50/J50)&lt;-0.3,"FP30%",IF((K50/J50)&lt;-0.25,"FP25%",IF((K50/J50)&lt;-0.2,"FP20%",IF((K50/J50)&lt;-0.15,"FP15%",IF((K50/J50)&lt;-0.1,"FP10%",IF((K50/J50)&lt;-0.05,"FP5%","")))))))),"")</f>
        <v/>
      </c>
      <c r="E50" s="34" t="str">
        <f t="shared" si="0"/>
        <v/>
      </c>
      <c r="F50" s="89" t="str">
        <f>IF(AP50="N/A","",IF(AP50&gt;AJ50,IF(AP50&gt;AM50,"P",""),""))</f>
        <v/>
      </c>
      <c r="G50" s="34" t="str">
        <f>IF(D50="",IF(E50="",F50,E50),D50)</f>
        <v/>
      </c>
      <c r="H50" s="25" t="s">
        <v>417</v>
      </c>
      <c r="I50" s="27" t="s">
        <v>37</v>
      </c>
      <c r="J50" s="20">
        <v>285400</v>
      </c>
      <c r="K50" s="20">
        <f>M50-J50</f>
        <v>-2500</v>
      </c>
      <c r="L50" s="75">
        <v>-2500</v>
      </c>
      <c r="M50" s="20">
        <v>282900</v>
      </c>
      <c r="N50" s="21"/>
      <c r="O50" s="21">
        <v>50</v>
      </c>
      <c r="P50" s="21"/>
      <c r="Q50" s="21" t="s">
        <v>590</v>
      </c>
      <c r="R50" s="21" t="s">
        <v>590</v>
      </c>
      <c r="S50" s="21" t="s">
        <v>590</v>
      </c>
      <c r="T50" s="21">
        <v>81</v>
      </c>
      <c r="U50" s="21">
        <v>76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39">
        <f>IF(AK50=0,"",AVERAGE(N50:AI50))</f>
        <v>69</v>
      </c>
      <c r="AK50" s="39">
        <f>IF(COUNTBLANK(N50:AI50)=0,22,IF(COUNTBLANK(N50:AI50)=1,21,IF(COUNTBLANK(N50:AI50)=2,20,IF(COUNTBLANK(N50:AI50)=3,19,IF(COUNTBLANK(N50:AI50)=4,18,IF(COUNTBLANK(N50:AI50)=5,17,IF(COUNTBLANK(N50:AI50)=6,16,IF(COUNTBLANK(N50:AI50)=7,15,IF(COUNTBLANK(N50:AI50)=8,14,IF(COUNTBLANK(N50:AI50)=9,13,IF(COUNTBLANK(N50:AI50)=10,12,IF(COUNTBLANK(N50:AI50)=11,11,IF(COUNTBLANK(N50:AI50)=12,10,IF(COUNTBLANK(N50:AI50)=13,9,IF(COUNTBLANK(N50:AI50)=14,8,IF(COUNTBLANK(N50:AI50)=15,7,IF(COUNTBLANK(N50:AI50)=16,6,IF(COUNTBLANK(N50:AI50)=17,5,IF(COUNTBLANK(N50:AI50)=18,4,IF(COUNTBLANK(N50:AI50)=19,3,IF(COUNTBLANK(N50:AI50)=20,2,IF(COUNTBLANK(N50:AI50)=21,1,IF(COUNTBLANK(N50:AI50)=22,0,"Error")))))))))))))))))))))))</f>
        <v>3</v>
      </c>
      <c r="AL50" s="39">
        <f>IF(AK50=0,"",IF(COUNTBLANK(AG50:AI50)=0,AVERAGE(AG50:AI50),IF(COUNTBLANK(AF50:AI50)&lt;1.5,AVERAGE(AF50:AI50),IF(COUNTBLANK(AE50:AI50)&lt;2.5,AVERAGE(AE50:AI50),IF(COUNTBLANK(AD50:AI50)&lt;3.5,AVERAGE(AD50:AI50),IF(COUNTBLANK(AC50:AI50)&lt;4.5,AVERAGE(AC50:AI50),IF(COUNTBLANK(AB50:AI50)&lt;5.5,AVERAGE(AB50:AI50),IF(COUNTBLANK(AA50:AI50)&lt;6.5,AVERAGE(AA50:AI50),IF(COUNTBLANK(Z50:AI50)&lt;7.5,AVERAGE(Z50:AI50),IF(COUNTBLANK(Y50:AI50)&lt;8.5,AVERAGE(Y50:AI50),IF(COUNTBLANK(X50:AI50)&lt;9.5,AVERAGE(X50:AI50),IF(COUNTBLANK(W50:AI50)&lt;10.5,AVERAGE(W50:AI50),IF(COUNTBLANK(V50:AI50)&lt;11.5,AVERAGE(V50:AI50),IF(COUNTBLANK(U50:AI50)&lt;12.5,AVERAGE(U50:AI50),IF(COUNTBLANK(T50:AI50)&lt;13.5,AVERAGE(T50:AI50),IF(COUNTBLANK(S50:AI50)&lt;14.5,AVERAGE(S50:AI50),IF(COUNTBLANK(R50:AI50)&lt;15.5,AVERAGE(R50:AI50),IF(COUNTBLANK(Q50:AI50)&lt;16.5,AVERAGE(Q50:AI50),IF(COUNTBLANK(P50:AI50)&lt;17.5,AVERAGE(P50:AI50),IF(COUNTBLANK(O50:AI50)&lt;18.5,AVERAGE(O50:AI50),AVERAGE(N50:AI50)))))))))))))))))))))</f>
        <v>69</v>
      </c>
      <c r="AM50" s="22">
        <f>IF(AK50=0,"",IF(COUNTBLANK(AH50:AI50)=0,AVERAGE(AH50:AI50),IF(COUNTBLANK(AG50:AI50)&lt;1.5,AVERAGE(AG50:AI50),IF(COUNTBLANK(AF50:AI50)&lt;2.5,AVERAGE(AF50:AI50),IF(COUNTBLANK(AE50:AI50)&lt;3.5,AVERAGE(AE50:AI50),IF(COUNTBLANK(AD50:AI50)&lt;4.5,AVERAGE(AD50:AI50),IF(COUNTBLANK(AC50:AI50)&lt;5.5,AVERAGE(AC50:AI50),IF(COUNTBLANK(AB50:AI50)&lt;6.5,AVERAGE(AB50:AI50),IF(COUNTBLANK(AA50:AI50)&lt;7.5,AVERAGE(AA50:AI50),IF(COUNTBLANK(Z50:AI50)&lt;8.5,AVERAGE(Z50:AI50),IF(COUNTBLANK(Y50:AI50)&lt;9.5,AVERAGE(Y50:AI50),IF(COUNTBLANK(X50:AI50)&lt;10.5,AVERAGE(X50:AI50),IF(COUNTBLANK(W50:AI50)&lt;11.5,AVERAGE(W50:AI50),IF(COUNTBLANK(V50:AI50)&lt;12.5,AVERAGE(V50:AI50),IF(COUNTBLANK(U50:AI50)&lt;13.5,AVERAGE(U50:AI50),IF(COUNTBLANK(T50:AI50)&lt;14.5,AVERAGE(T50:AI50),IF(COUNTBLANK(S50:AI50)&lt;15.5,AVERAGE(S50:AI50),IF(COUNTBLANK(R50:AI50)&lt;16.5,AVERAGE(R50:AI50),IF(COUNTBLANK(Q50:AI50)&lt;17.5,AVERAGE(Q50:AI50),IF(COUNTBLANK(P50:AI50)&lt;18.5,AVERAGE(P50:AI50),IF(COUNTBLANK(O50:AI50)&lt;19.5,AVERAGE(O50:AI50),AVERAGE(N50:AI50))))))))))))))))))))))</f>
        <v>78.5</v>
      </c>
      <c r="AN50" s="23">
        <f>IF(AK50&lt;1.5,M50,(0.75*M50)+(0.25*((AM50*2/3+AJ50*1/3)*$AW$1)))</f>
        <v>287763.28339978011</v>
      </c>
      <c r="AO50" s="24">
        <f>AN50-M50</f>
        <v>4863.2833997801063</v>
      </c>
      <c r="AP50" s="22">
        <f>IF(AK50&lt;1.5,"N/A",3*((M50/$AW$1)-(AM50*2/3)))</f>
        <v>54.459359587024302</v>
      </c>
      <c r="AQ50" s="20">
        <f>IF(AK50=0,"",AL50*$AV$1)</f>
        <v>272989.0904155671</v>
      </c>
      <c r="AR50" s="20">
        <f>IF(AK50=0,"",AJ50*$AV$1)</f>
        <v>272989.0904155671</v>
      </c>
      <c r="AS50" s="23" t="str">
        <f>IF(F50="P","P","")</f>
        <v/>
      </c>
    </row>
    <row r="51" spans="1:45" s="2" customFormat="1">
      <c r="A51" s="25" t="s">
        <v>496</v>
      </c>
      <c r="B51" s="23" t="str">
        <f>IF(COUNTBLANK(N51:AI51)&lt;20.5,"Yes","No")</f>
        <v>Yes</v>
      </c>
      <c r="C51" s="34" t="str">
        <f>IF(J51&lt;160000,"Yes","")</f>
        <v/>
      </c>
      <c r="D51" s="34" t="str">
        <f>IF(J51&gt;375000,IF((K51/J51)&lt;-0.4,"FP40%",IF((K51/J51)&lt;-0.35,"FP35%",IF((K51/J51)&lt;-0.3,"FP30%",IF((K51/J51)&lt;-0.25,"FP25%",IF((K51/J51)&lt;-0.2,"FP20%",IF((K51/J51)&lt;-0.15,"FP15%",IF((K51/J51)&lt;-0.1,"FP10%",IF((K51/J51)&lt;-0.05,"FP5%","")))))))),"")</f>
        <v/>
      </c>
      <c r="E51" s="34" t="str">
        <f t="shared" si="0"/>
        <v/>
      </c>
      <c r="F51" s="89" t="str">
        <f>IF(AP51="N/A","",IF(AP51&gt;AJ51,IF(AP51&gt;AM51,"P",""),""))</f>
        <v>P</v>
      </c>
      <c r="G51" s="34" t="str">
        <f>IF(D51="",IF(E51="",F51,E51),D51)</f>
        <v>P</v>
      </c>
      <c r="H51" s="19" t="s">
        <v>199</v>
      </c>
      <c r="I51" s="21" t="s">
        <v>37</v>
      </c>
      <c r="J51" s="20">
        <v>265900</v>
      </c>
      <c r="K51" s="20">
        <f>M51-J51</f>
        <v>12000</v>
      </c>
      <c r="L51" s="75">
        <v>-4100</v>
      </c>
      <c r="M51" s="20">
        <v>277900</v>
      </c>
      <c r="N51" s="21">
        <v>75</v>
      </c>
      <c r="O51" s="21">
        <v>49</v>
      </c>
      <c r="P51" s="21">
        <v>95</v>
      </c>
      <c r="Q51" s="21">
        <v>57</v>
      </c>
      <c r="R51" s="21">
        <v>64</v>
      </c>
      <c r="S51" s="21">
        <v>92</v>
      </c>
      <c r="T51" s="21">
        <v>52</v>
      </c>
      <c r="U51" s="21">
        <v>56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9">
        <f>IF(AK51=0,"",AVERAGE(N51:AI51))</f>
        <v>67.5</v>
      </c>
      <c r="AK51" s="39">
        <f>IF(COUNTBLANK(N51:AI51)=0,22,IF(COUNTBLANK(N51:AI51)=1,21,IF(COUNTBLANK(N51:AI51)=2,20,IF(COUNTBLANK(N51:AI51)=3,19,IF(COUNTBLANK(N51:AI51)=4,18,IF(COUNTBLANK(N51:AI51)=5,17,IF(COUNTBLANK(N51:AI51)=6,16,IF(COUNTBLANK(N51:AI51)=7,15,IF(COUNTBLANK(N51:AI51)=8,14,IF(COUNTBLANK(N51:AI51)=9,13,IF(COUNTBLANK(N51:AI51)=10,12,IF(COUNTBLANK(N51:AI51)=11,11,IF(COUNTBLANK(N51:AI51)=12,10,IF(COUNTBLANK(N51:AI51)=13,9,IF(COUNTBLANK(N51:AI51)=14,8,IF(COUNTBLANK(N51:AI51)=15,7,IF(COUNTBLANK(N51:AI51)=16,6,IF(COUNTBLANK(N51:AI51)=17,5,IF(COUNTBLANK(N51:AI51)=18,4,IF(COUNTBLANK(N51:AI51)=19,3,IF(COUNTBLANK(N51:AI51)=20,2,IF(COUNTBLANK(N51:AI51)=21,1,IF(COUNTBLANK(N51:AI51)=22,0,"Error")))))))))))))))))))))))</f>
        <v>8</v>
      </c>
      <c r="AL51" s="39">
        <f>IF(AK51=0,"",IF(COUNTBLANK(AG51:AI51)=0,AVERAGE(AG51:AI51),IF(COUNTBLANK(AF51:AI51)&lt;1.5,AVERAGE(AF51:AI51),IF(COUNTBLANK(AE51:AI51)&lt;2.5,AVERAGE(AE51:AI51),IF(COUNTBLANK(AD51:AI51)&lt;3.5,AVERAGE(AD51:AI51),IF(COUNTBLANK(AC51:AI51)&lt;4.5,AVERAGE(AC51:AI51),IF(COUNTBLANK(AB51:AI51)&lt;5.5,AVERAGE(AB51:AI51),IF(COUNTBLANK(AA51:AI51)&lt;6.5,AVERAGE(AA51:AI51),IF(COUNTBLANK(Z51:AI51)&lt;7.5,AVERAGE(Z51:AI51),IF(COUNTBLANK(Y51:AI51)&lt;8.5,AVERAGE(Y51:AI51),IF(COUNTBLANK(X51:AI51)&lt;9.5,AVERAGE(X51:AI51),IF(COUNTBLANK(W51:AI51)&lt;10.5,AVERAGE(W51:AI51),IF(COUNTBLANK(V51:AI51)&lt;11.5,AVERAGE(V51:AI51),IF(COUNTBLANK(U51:AI51)&lt;12.5,AVERAGE(U51:AI51),IF(COUNTBLANK(T51:AI51)&lt;13.5,AVERAGE(T51:AI51),IF(COUNTBLANK(S51:AI51)&lt;14.5,AVERAGE(S51:AI51),IF(COUNTBLANK(R51:AI51)&lt;15.5,AVERAGE(R51:AI51),IF(COUNTBLANK(Q51:AI51)&lt;16.5,AVERAGE(Q51:AI51),IF(COUNTBLANK(P51:AI51)&lt;17.5,AVERAGE(P51:AI51),IF(COUNTBLANK(O51:AI51)&lt;18.5,AVERAGE(O51:AI51),AVERAGE(N51:AI51)))))))))))))))))))))</f>
        <v>66.666666666666671</v>
      </c>
      <c r="AM51" s="22">
        <f>IF(AK51=0,"",IF(COUNTBLANK(AH51:AI51)=0,AVERAGE(AH51:AI51),IF(COUNTBLANK(AG51:AI51)&lt;1.5,AVERAGE(AG51:AI51),IF(COUNTBLANK(AF51:AI51)&lt;2.5,AVERAGE(AF51:AI51),IF(COUNTBLANK(AE51:AI51)&lt;3.5,AVERAGE(AE51:AI51),IF(COUNTBLANK(AD51:AI51)&lt;4.5,AVERAGE(AD51:AI51),IF(COUNTBLANK(AC51:AI51)&lt;5.5,AVERAGE(AC51:AI51),IF(COUNTBLANK(AB51:AI51)&lt;6.5,AVERAGE(AB51:AI51),IF(COUNTBLANK(AA51:AI51)&lt;7.5,AVERAGE(AA51:AI51),IF(COUNTBLANK(Z51:AI51)&lt;8.5,AVERAGE(Z51:AI51),IF(COUNTBLANK(Y51:AI51)&lt;9.5,AVERAGE(Y51:AI51),IF(COUNTBLANK(X51:AI51)&lt;10.5,AVERAGE(X51:AI51),IF(COUNTBLANK(W51:AI51)&lt;11.5,AVERAGE(W51:AI51),IF(COUNTBLANK(V51:AI51)&lt;12.5,AVERAGE(V51:AI51),IF(COUNTBLANK(U51:AI51)&lt;13.5,AVERAGE(U51:AI51),IF(COUNTBLANK(T51:AI51)&lt;14.5,AVERAGE(T51:AI51),IF(COUNTBLANK(S51:AI51)&lt;15.5,AVERAGE(S51:AI51),IF(COUNTBLANK(R51:AI51)&lt;16.5,AVERAGE(R51:AI51),IF(COUNTBLANK(Q51:AI51)&lt;17.5,AVERAGE(Q51:AI51),IF(COUNTBLANK(P51:AI51)&lt;18.5,AVERAGE(P51:AI51),IF(COUNTBLANK(O51:AI51)&lt;19.5,AVERAGE(O51:AI51),AVERAGE(N51:AI51))))))))))))))))))))))</f>
        <v>54</v>
      </c>
      <c r="AN51" s="23">
        <f>IF(AK51&lt;1.5,M51,(0.75*M51)+(0.25*((AM51*2/3+AJ51*1/3)*$AW$1)))</f>
        <v>267122.98113566992</v>
      </c>
      <c r="AO51" s="24">
        <f>AN51-M51</f>
        <v>-10777.018864330079</v>
      </c>
      <c r="AP51" s="22">
        <f>IF(AK51&lt;1.5,"N/A",3*((M51/$AW$1)-(AM51*2/3)))</f>
        <v>99.722007879936584</v>
      </c>
      <c r="AQ51" s="20">
        <f>IF(AK51=0,"",AL51*$AV$1)</f>
        <v>263757.57528074115</v>
      </c>
      <c r="AR51" s="20">
        <f>IF(AK51=0,"",AJ51*$AV$1)</f>
        <v>267054.54497175041</v>
      </c>
      <c r="AS51" s="23" t="str">
        <f>IF(F51="P","P","")</f>
        <v>P</v>
      </c>
    </row>
    <row r="52" spans="1:45" s="2" customFormat="1">
      <c r="A52" s="25" t="s">
        <v>496</v>
      </c>
      <c r="B52" s="23" t="str">
        <f>IF(COUNTBLANK(N52:AI52)&lt;20.5,"Yes","No")</f>
        <v>Yes</v>
      </c>
      <c r="C52" s="34" t="str">
        <f>IF(J52&lt;160000,"Yes","")</f>
        <v/>
      </c>
      <c r="D52" s="34" t="str">
        <f>IF(J52&gt;375000,IF((K52/J52)&lt;-0.4,"FP40%",IF((K52/J52)&lt;-0.35,"FP35%",IF((K52/J52)&lt;-0.3,"FP30%",IF((K52/J52)&lt;-0.25,"FP25%",IF((K52/J52)&lt;-0.2,"FP20%",IF((K52/J52)&lt;-0.15,"FP15%",IF((K52/J52)&lt;-0.1,"FP10%",IF((K52/J52)&lt;-0.05,"FP5%","")))))))),"")</f>
        <v>FP25%</v>
      </c>
      <c r="E52" s="34" t="str">
        <f t="shared" si="0"/>
        <v/>
      </c>
      <c r="F52" s="89" t="str">
        <f>IF(AP52="N/A","",IF(AP52&gt;AJ52,IF(AP52&gt;AM52,"P",""),""))</f>
        <v>P</v>
      </c>
      <c r="G52" s="34" t="str">
        <f>IF(D52="",IF(E52="",F52,E52),D52)</f>
        <v>FP25%</v>
      </c>
      <c r="H52" s="19" t="s">
        <v>192</v>
      </c>
      <c r="I52" s="21" t="s">
        <v>62</v>
      </c>
      <c r="J52" s="20">
        <v>393300</v>
      </c>
      <c r="K52" s="20">
        <f>M52-J52</f>
        <v>-101600</v>
      </c>
      <c r="L52" s="75">
        <v>-35400</v>
      </c>
      <c r="M52" s="20">
        <v>291700</v>
      </c>
      <c r="N52" s="21">
        <v>106</v>
      </c>
      <c r="O52" s="21">
        <v>48</v>
      </c>
      <c r="P52" s="21">
        <v>65</v>
      </c>
      <c r="Q52" s="21">
        <v>84</v>
      </c>
      <c r="R52" s="21">
        <v>90</v>
      </c>
      <c r="S52" s="21">
        <v>77</v>
      </c>
      <c r="T52" s="21">
        <v>51</v>
      </c>
      <c r="U52" s="21">
        <v>18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39">
        <f>IF(AK52=0,"",AVERAGE(N52:AI52))</f>
        <v>67.375</v>
      </c>
      <c r="AK52" s="39">
        <f>IF(COUNTBLANK(N52:AI52)=0,22,IF(COUNTBLANK(N52:AI52)=1,21,IF(COUNTBLANK(N52:AI52)=2,20,IF(COUNTBLANK(N52:AI52)=3,19,IF(COUNTBLANK(N52:AI52)=4,18,IF(COUNTBLANK(N52:AI52)=5,17,IF(COUNTBLANK(N52:AI52)=6,16,IF(COUNTBLANK(N52:AI52)=7,15,IF(COUNTBLANK(N52:AI52)=8,14,IF(COUNTBLANK(N52:AI52)=9,13,IF(COUNTBLANK(N52:AI52)=10,12,IF(COUNTBLANK(N52:AI52)=11,11,IF(COUNTBLANK(N52:AI52)=12,10,IF(COUNTBLANK(N52:AI52)=13,9,IF(COUNTBLANK(N52:AI52)=14,8,IF(COUNTBLANK(N52:AI52)=15,7,IF(COUNTBLANK(N52:AI52)=16,6,IF(COUNTBLANK(N52:AI52)=17,5,IF(COUNTBLANK(N52:AI52)=18,4,IF(COUNTBLANK(N52:AI52)=19,3,IF(COUNTBLANK(N52:AI52)=20,2,IF(COUNTBLANK(N52:AI52)=21,1,IF(COUNTBLANK(N52:AI52)=22,0,"Error")))))))))))))))))))))))</f>
        <v>8</v>
      </c>
      <c r="AL52" s="39">
        <f>IF(AK52=0,"",IF(COUNTBLANK(AG52:AI52)=0,AVERAGE(AG52:AI52),IF(COUNTBLANK(AF52:AI52)&lt;1.5,AVERAGE(AF52:AI52),IF(COUNTBLANK(AE52:AI52)&lt;2.5,AVERAGE(AE52:AI52),IF(COUNTBLANK(AD52:AI52)&lt;3.5,AVERAGE(AD52:AI52),IF(COUNTBLANK(AC52:AI52)&lt;4.5,AVERAGE(AC52:AI52),IF(COUNTBLANK(AB52:AI52)&lt;5.5,AVERAGE(AB52:AI52),IF(COUNTBLANK(AA52:AI52)&lt;6.5,AVERAGE(AA52:AI52),IF(COUNTBLANK(Z52:AI52)&lt;7.5,AVERAGE(Z52:AI52),IF(COUNTBLANK(Y52:AI52)&lt;8.5,AVERAGE(Y52:AI52),IF(COUNTBLANK(X52:AI52)&lt;9.5,AVERAGE(X52:AI52),IF(COUNTBLANK(W52:AI52)&lt;10.5,AVERAGE(W52:AI52),IF(COUNTBLANK(V52:AI52)&lt;11.5,AVERAGE(V52:AI52),IF(COUNTBLANK(U52:AI52)&lt;12.5,AVERAGE(U52:AI52),IF(COUNTBLANK(T52:AI52)&lt;13.5,AVERAGE(T52:AI52),IF(COUNTBLANK(S52:AI52)&lt;14.5,AVERAGE(S52:AI52),IF(COUNTBLANK(R52:AI52)&lt;15.5,AVERAGE(R52:AI52),IF(COUNTBLANK(Q52:AI52)&lt;16.5,AVERAGE(Q52:AI52),IF(COUNTBLANK(P52:AI52)&lt;17.5,AVERAGE(P52:AI52),IF(COUNTBLANK(O52:AI52)&lt;18.5,AVERAGE(O52:AI52),AVERAGE(N52:AI52)))))))))))))))))))))</f>
        <v>48.666666666666664</v>
      </c>
      <c r="AM52" s="22">
        <f>IF(AK52=0,"",IF(COUNTBLANK(AH52:AI52)=0,AVERAGE(AH52:AI52),IF(COUNTBLANK(AG52:AI52)&lt;1.5,AVERAGE(AG52:AI52),IF(COUNTBLANK(AF52:AI52)&lt;2.5,AVERAGE(AF52:AI52),IF(COUNTBLANK(AE52:AI52)&lt;3.5,AVERAGE(AE52:AI52),IF(COUNTBLANK(AD52:AI52)&lt;4.5,AVERAGE(AD52:AI52),IF(COUNTBLANK(AC52:AI52)&lt;5.5,AVERAGE(AC52:AI52),IF(COUNTBLANK(AB52:AI52)&lt;6.5,AVERAGE(AB52:AI52),IF(COUNTBLANK(AA52:AI52)&lt;7.5,AVERAGE(AA52:AI52),IF(COUNTBLANK(Z52:AI52)&lt;8.5,AVERAGE(Z52:AI52),IF(COUNTBLANK(Y52:AI52)&lt;9.5,AVERAGE(Y52:AI52),IF(COUNTBLANK(X52:AI52)&lt;10.5,AVERAGE(X52:AI52),IF(COUNTBLANK(W52:AI52)&lt;11.5,AVERAGE(W52:AI52),IF(COUNTBLANK(V52:AI52)&lt;12.5,AVERAGE(V52:AI52),IF(COUNTBLANK(U52:AI52)&lt;13.5,AVERAGE(U52:AI52),IF(COUNTBLANK(T52:AI52)&lt;14.5,AVERAGE(T52:AI52),IF(COUNTBLANK(S52:AI52)&lt;15.5,AVERAGE(S52:AI52),IF(COUNTBLANK(R52:AI52)&lt;16.5,AVERAGE(R52:AI52),IF(COUNTBLANK(Q52:AI52)&lt;17.5,AVERAGE(Q52:AI52),IF(COUNTBLANK(P52:AI52)&lt;18.5,AVERAGE(P52:AI52),IF(COUNTBLANK(O52:AI52)&lt;19.5,AVERAGE(O52:AI52),AVERAGE(N52:AI52))))))))))))))))))))))</f>
        <v>34.5</v>
      </c>
      <c r="AN52" s="23">
        <f>IF(AK52&lt;1.5,M52,(0.75*M52)+(0.25*((AM52*2/3+AJ52*1/3)*$AW$1)))</f>
        <v>264387.17764887173</v>
      </c>
      <c r="AO52" s="24">
        <f>AN52-M52</f>
        <v>-27312.82235112827</v>
      </c>
      <c r="AP52" s="22">
        <f>IF(AK52&lt;1.5,"N/A",3*((M52/$AW$1)-(AM52*2/3)))</f>
        <v>149.03709859149876</v>
      </c>
      <c r="AQ52" s="20">
        <f>IF(AK52=0,"",AL52*$AV$1)</f>
        <v>192543.02995494104</v>
      </c>
      <c r="AR52" s="20">
        <f>IF(AK52=0,"",AJ52*$AV$1)</f>
        <v>266559.99951809901</v>
      </c>
      <c r="AS52" s="23" t="str">
        <f>IF(F52="P","P","")</f>
        <v>P</v>
      </c>
    </row>
    <row r="53" spans="1:45" s="2" customFormat="1">
      <c r="A53" s="25" t="s">
        <v>496</v>
      </c>
      <c r="B53" s="23" t="str">
        <f>IF(COUNTBLANK(N53:AI53)&lt;20.5,"Yes","No")</f>
        <v>Yes</v>
      </c>
      <c r="C53" s="34" t="str">
        <f>IF(J53&lt;160000,"Yes","")</f>
        <v>Yes</v>
      </c>
      <c r="D53" s="34" t="str">
        <f>IF(J53&gt;375000,IF((K53/J53)&lt;-0.4,"FP40%",IF((K53/J53)&lt;-0.35,"FP35%",IF((K53/J53)&lt;-0.3,"FP30%",IF((K53/J53)&lt;-0.25,"FP25%",IF((K53/J53)&lt;-0.2,"FP20%",IF((K53/J53)&lt;-0.15,"FP15%",IF((K53/J53)&lt;-0.1,"FP10%",IF((K53/J53)&lt;-0.05,"FP5%","")))))))),"")</f>
        <v/>
      </c>
      <c r="E53" s="34" t="str">
        <f t="shared" si="0"/>
        <v/>
      </c>
      <c r="F53" s="89" t="str">
        <f>IF(AP53="N/A","",IF(AP53&gt;AJ53,IF(AP53&gt;AM53,"P",""),""))</f>
        <v>P</v>
      </c>
      <c r="G53" s="34" t="str">
        <f>IF(D53="",IF(E53="",F53,E53),D53)</f>
        <v>P</v>
      </c>
      <c r="H53" s="19" t="s">
        <v>197</v>
      </c>
      <c r="I53" s="21" t="s">
        <v>37</v>
      </c>
      <c r="J53" s="20">
        <v>94500</v>
      </c>
      <c r="K53" s="20">
        <f>M53-J53</f>
        <v>147200</v>
      </c>
      <c r="L53" s="75">
        <v>3400</v>
      </c>
      <c r="M53" s="20">
        <v>241700</v>
      </c>
      <c r="N53" s="21">
        <v>82</v>
      </c>
      <c r="O53" s="21">
        <v>51</v>
      </c>
      <c r="P53" s="21">
        <v>73</v>
      </c>
      <c r="Q53" s="21">
        <v>70</v>
      </c>
      <c r="R53" s="21">
        <v>56</v>
      </c>
      <c r="S53" s="21">
        <v>90</v>
      </c>
      <c r="T53" s="21">
        <v>57</v>
      </c>
      <c r="U53" s="21">
        <v>41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39">
        <f>IF(AK53=0,"",AVERAGE(N53:AI53))</f>
        <v>65</v>
      </c>
      <c r="AK53" s="39">
        <f>IF(COUNTBLANK(N53:AI53)=0,22,IF(COUNTBLANK(N53:AI53)=1,21,IF(COUNTBLANK(N53:AI53)=2,20,IF(COUNTBLANK(N53:AI53)=3,19,IF(COUNTBLANK(N53:AI53)=4,18,IF(COUNTBLANK(N53:AI53)=5,17,IF(COUNTBLANK(N53:AI53)=6,16,IF(COUNTBLANK(N53:AI53)=7,15,IF(COUNTBLANK(N53:AI53)=8,14,IF(COUNTBLANK(N53:AI53)=9,13,IF(COUNTBLANK(N53:AI53)=10,12,IF(COUNTBLANK(N53:AI53)=11,11,IF(COUNTBLANK(N53:AI53)=12,10,IF(COUNTBLANK(N53:AI53)=13,9,IF(COUNTBLANK(N53:AI53)=14,8,IF(COUNTBLANK(N53:AI53)=15,7,IF(COUNTBLANK(N53:AI53)=16,6,IF(COUNTBLANK(N53:AI53)=17,5,IF(COUNTBLANK(N53:AI53)=18,4,IF(COUNTBLANK(N53:AI53)=19,3,IF(COUNTBLANK(N53:AI53)=20,2,IF(COUNTBLANK(N53:AI53)=21,1,IF(COUNTBLANK(N53:AI53)=22,0,"Error")))))))))))))))))))))))</f>
        <v>8</v>
      </c>
      <c r="AL53" s="39">
        <f>IF(AK53=0,"",IF(COUNTBLANK(AG53:AI53)=0,AVERAGE(AG53:AI53),IF(COUNTBLANK(AF53:AI53)&lt;1.5,AVERAGE(AF53:AI53),IF(COUNTBLANK(AE53:AI53)&lt;2.5,AVERAGE(AE53:AI53),IF(COUNTBLANK(AD53:AI53)&lt;3.5,AVERAGE(AD53:AI53),IF(COUNTBLANK(AC53:AI53)&lt;4.5,AVERAGE(AC53:AI53),IF(COUNTBLANK(AB53:AI53)&lt;5.5,AVERAGE(AB53:AI53),IF(COUNTBLANK(AA53:AI53)&lt;6.5,AVERAGE(AA53:AI53),IF(COUNTBLANK(Z53:AI53)&lt;7.5,AVERAGE(Z53:AI53),IF(COUNTBLANK(Y53:AI53)&lt;8.5,AVERAGE(Y53:AI53),IF(COUNTBLANK(X53:AI53)&lt;9.5,AVERAGE(X53:AI53),IF(COUNTBLANK(W53:AI53)&lt;10.5,AVERAGE(W53:AI53),IF(COUNTBLANK(V53:AI53)&lt;11.5,AVERAGE(V53:AI53),IF(COUNTBLANK(U53:AI53)&lt;12.5,AVERAGE(U53:AI53),IF(COUNTBLANK(T53:AI53)&lt;13.5,AVERAGE(T53:AI53),IF(COUNTBLANK(S53:AI53)&lt;14.5,AVERAGE(S53:AI53),IF(COUNTBLANK(R53:AI53)&lt;15.5,AVERAGE(R53:AI53),IF(COUNTBLANK(Q53:AI53)&lt;16.5,AVERAGE(Q53:AI53),IF(COUNTBLANK(P53:AI53)&lt;17.5,AVERAGE(P53:AI53),IF(COUNTBLANK(O53:AI53)&lt;18.5,AVERAGE(O53:AI53),AVERAGE(N53:AI53)))))))))))))))))))))</f>
        <v>62.666666666666664</v>
      </c>
      <c r="AM53" s="22">
        <f>IF(AK53=0,"",IF(COUNTBLANK(AH53:AI53)=0,AVERAGE(AH53:AI53),IF(COUNTBLANK(AG53:AI53)&lt;1.5,AVERAGE(AG53:AI53),IF(COUNTBLANK(AF53:AI53)&lt;2.5,AVERAGE(AF53:AI53),IF(COUNTBLANK(AE53:AI53)&lt;3.5,AVERAGE(AE53:AI53),IF(COUNTBLANK(AD53:AI53)&lt;4.5,AVERAGE(AD53:AI53),IF(COUNTBLANK(AC53:AI53)&lt;5.5,AVERAGE(AC53:AI53),IF(COUNTBLANK(AB53:AI53)&lt;6.5,AVERAGE(AB53:AI53),IF(COUNTBLANK(AA53:AI53)&lt;7.5,AVERAGE(AA53:AI53),IF(COUNTBLANK(Z53:AI53)&lt;8.5,AVERAGE(Z53:AI53),IF(COUNTBLANK(Y53:AI53)&lt;9.5,AVERAGE(Y53:AI53),IF(COUNTBLANK(X53:AI53)&lt;10.5,AVERAGE(X53:AI53),IF(COUNTBLANK(W53:AI53)&lt;11.5,AVERAGE(W53:AI53),IF(COUNTBLANK(V53:AI53)&lt;12.5,AVERAGE(V53:AI53),IF(COUNTBLANK(U53:AI53)&lt;13.5,AVERAGE(U53:AI53),IF(COUNTBLANK(T53:AI53)&lt;14.5,AVERAGE(T53:AI53),IF(COUNTBLANK(S53:AI53)&lt;15.5,AVERAGE(S53:AI53),IF(COUNTBLANK(R53:AI53)&lt;16.5,AVERAGE(R53:AI53),IF(COUNTBLANK(Q53:AI53)&lt;17.5,AVERAGE(Q53:AI53),IF(COUNTBLANK(P53:AI53)&lt;18.5,AVERAGE(P53:AI53),IF(COUNTBLANK(O53:AI53)&lt;19.5,AVERAGE(O53:AI53),AVERAGE(N53:AI53))))))))))))))))))))))</f>
        <v>49</v>
      </c>
      <c r="AN53" s="23">
        <f>IF(AK53&lt;1.5,M53,(0.75*M53)+(0.25*((AM53*2/3+AJ53*1/3)*$AW$1)))</f>
        <v>235792.21324851396</v>
      </c>
      <c r="AO53" s="24">
        <f>AN53-M53</f>
        <v>-5907.7867514860409</v>
      </c>
      <c r="AP53" s="22">
        <f>IF(AK53&lt;1.5,"N/A",3*((M53/$AW$1)-(AM53*2/3)))</f>
        <v>82.663581520621349</v>
      </c>
      <c r="AQ53" s="20">
        <f>IF(AK53=0,"",AL53*$AV$1)</f>
        <v>247932.12076389667</v>
      </c>
      <c r="AR53" s="20">
        <f>IF(AK53=0,"",AJ53*$AV$1)</f>
        <v>257163.63589872263</v>
      </c>
      <c r="AS53" s="23" t="str">
        <f>IF(F53="P","P","")</f>
        <v>P</v>
      </c>
    </row>
    <row r="54" spans="1:45" s="2" customFormat="1">
      <c r="A54" s="25" t="s">
        <v>496</v>
      </c>
      <c r="B54" s="23" t="str">
        <f>IF(COUNTBLANK(N54:AI54)&lt;20.5,"Yes","No")</f>
        <v>Yes</v>
      </c>
      <c r="C54" s="34" t="str">
        <f>IF(J54&lt;160000,"Yes","")</f>
        <v>Yes</v>
      </c>
      <c r="D54" s="34" t="str">
        <f>IF(J54&gt;375000,IF((K54/J54)&lt;-0.4,"FP40%",IF((K54/J54)&lt;-0.35,"FP35%",IF((K54/J54)&lt;-0.3,"FP30%",IF((K54/J54)&lt;-0.25,"FP25%",IF((K54/J54)&lt;-0.2,"FP20%",IF((K54/J54)&lt;-0.15,"FP15%",IF((K54/J54)&lt;-0.1,"FP10%",IF((K54/J54)&lt;-0.05,"FP5%","")))))))),"")</f>
        <v/>
      </c>
      <c r="E54" s="34" t="str">
        <f t="shared" si="0"/>
        <v/>
      </c>
      <c r="F54" s="89" t="str">
        <f>IF(AP54="N/A","",IF(AP54&gt;AJ54,IF(AP54&gt;AM54,"P",""),""))</f>
        <v/>
      </c>
      <c r="G54" s="34" t="str">
        <f>IF(D54="",IF(E54="",F54,E54),D54)</f>
        <v/>
      </c>
      <c r="H54" s="25" t="s">
        <v>418</v>
      </c>
      <c r="I54" s="27" t="s">
        <v>62</v>
      </c>
      <c r="J54" s="20">
        <v>101100</v>
      </c>
      <c r="K54" s="20">
        <f>M54-J54</f>
        <v>87500</v>
      </c>
      <c r="L54" s="75">
        <v>7600</v>
      </c>
      <c r="M54" s="20">
        <v>188600</v>
      </c>
      <c r="N54" s="21"/>
      <c r="O54" s="21" t="s">
        <v>590</v>
      </c>
      <c r="P54" s="21">
        <v>87</v>
      </c>
      <c r="Q54" s="21">
        <v>78</v>
      </c>
      <c r="R54" s="21">
        <v>52</v>
      </c>
      <c r="S54" s="21" t="s">
        <v>590</v>
      </c>
      <c r="T54" s="21">
        <v>63</v>
      </c>
      <c r="U54" s="21">
        <v>42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39">
        <f>IF(AK54=0,"",AVERAGE(N54:AI54))</f>
        <v>64.400000000000006</v>
      </c>
      <c r="AK54" s="39">
        <f>IF(COUNTBLANK(N54:AI54)=0,22,IF(COUNTBLANK(N54:AI54)=1,21,IF(COUNTBLANK(N54:AI54)=2,20,IF(COUNTBLANK(N54:AI54)=3,19,IF(COUNTBLANK(N54:AI54)=4,18,IF(COUNTBLANK(N54:AI54)=5,17,IF(COUNTBLANK(N54:AI54)=6,16,IF(COUNTBLANK(N54:AI54)=7,15,IF(COUNTBLANK(N54:AI54)=8,14,IF(COUNTBLANK(N54:AI54)=9,13,IF(COUNTBLANK(N54:AI54)=10,12,IF(COUNTBLANK(N54:AI54)=11,11,IF(COUNTBLANK(N54:AI54)=12,10,IF(COUNTBLANK(N54:AI54)=13,9,IF(COUNTBLANK(N54:AI54)=14,8,IF(COUNTBLANK(N54:AI54)=15,7,IF(COUNTBLANK(N54:AI54)=16,6,IF(COUNTBLANK(N54:AI54)=17,5,IF(COUNTBLANK(N54:AI54)=18,4,IF(COUNTBLANK(N54:AI54)=19,3,IF(COUNTBLANK(N54:AI54)=20,2,IF(COUNTBLANK(N54:AI54)=21,1,IF(COUNTBLANK(N54:AI54)=22,0,"Error")))))))))))))))))))))))</f>
        <v>5</v>
      </c>
      <c r="AL54" s="39">
        <f>IF(AK54=0,"",IF(COUNTBLANK(AG54:AI54)=0,AVERAGE(AG54:AI54),IF(COUNTBLANK(AF54:AI54)&lt;1.5,AVERAGE(AF54:AI54),IF(COUNTBLANK(AE54:AI54)&lt;2.5,AVERAGE(AE54:AI54),IF(COUNTBLANK(AD54:AI54)&lt;3.5,AVERAGE(AD54:AI54),IF(COUNTBLANK(AC54:AI54)&lt;4.5,AVERAGE(AC54:AI54),IF(COUNTBLANK(AB54:AI54)&lt;5.5,AVERAGE(AB54:AI54),IF(COUNTBLANK(AA54:AI54)&lt;6.5,AVERAGE(AA54:AI54),IF(COUNTBLANK(Z54:AI54)&lt;7.5,AVERAGE(Z54:AI54),IF(COUNTBLANK(Y54:AI54)&lt;8.5,AVERAGE(Y54:AI54),IF(COUNTBLANK(X54:AI54)&lt;9.5,AVERAGE(X54:AI54),IF(COUNTBLANK(W54:AI54)&lt;10.5,AVERAGE(W54:AI54),IF(COUNTBLANK(V54:AI54)&lt;11.5,AVERAGE(V54:AI54),IF(COUNTBLANK(U54:AI54)&lt;12.5,AVERAGE(U54:AI54),IF(COUNTBLANK(T54:AI54)&lt;13.5,AVERAGE(T54:AI54),IF(COUNTBLANK(S54:AI54)&lt;14.5,AVERAGE(S54:AI54),IF(COUNTBLANK(R54:AI54)&lt;15.5,AVERAGE(R54:AI54),IF(COUNTBLANK(Q54:AI54)&lt;16.5,AVERAGE(Q54:AI54),IF(COUNTBLANK(P54:AI54)&lt;17.5,AVERAGE(P54:AI54),IF(COUNTBLANK(O54:AI54)&lt;18.5,AVERAGE(O54:AI54),AVERAGE(N54:AI54)))))))))))))))))))))</f>
        <v>52.333333333333336</v>
      </c>
      <c r="AM54" s="22">
        <f>IF(AK54=0,"",IF(COUNTBLANK(AH54:AI54)=0,AVERAGE(AH54:AI54),IF(COUNTBLANK(AG54:AI54)&lt;1.5,AVERAGE(AG54:AI54),IF(COUNTBLANK(AF54:AI54)&lt;2.5,AVERAGE(AF54:AI54),IF(COUNTBLANK(AE54:AI54)&lt;3.5,AVERAGE(AE54:AI54),IF(COUNTBLANK(AD54:AI54)&lt;4.5,AVERAGE(AD54:AI54),IF(COUNTBLANK(AC54:AI54)&lt;5.5,AVERAGE(AC54:AI54),IF(COUNTBLANK(AB54:AI54)&lt;6.5,AVERAGE(AB54:AI54),IF(COUNTBLANK(AA54:AI54)&lt;7.5,AVERAGE(AA54:AI54),IF(COUNTBLANK(Z54:AI54)&lt;8.5,AVERAGE(Z54:AI54),IF(COUNTBLANK(Y54:AI54)&lt;9.5,AVERAGE(Y54:AI54),IF(COUNTBLANK(X54:AI54)&lt;10.5,AVERAGE(X54:AI54),IF(COUNTBLANK(W54:AI54)&lt;11.5,AVERAGE(W54:AI54),IF(COUNTBLANK(V54:AI54)&lt;12.5,AVERAGE(V54:AI54),IF(COUNTBLANK(U54:AI54)&lt;13.5,AVERAGE(U54:AI54),IF(COUNTBLANK(T54:AI54)&lt;14.5,AVERAGE(T54:AI54),IF(COUNTBLANK(S54:AI54)&lt;15.5,AVERAGE(S54:AI54),IF(COUNTBLANK(R54:AI54)&lt;16.5,AVERAGE(R54:AI54),IF(COUNTBLANK(Q54:AI54)&lt;17.5,AVERAGE(Q54:AI54),IF(COUNTBLANK(P54:AI54)&lt;18.5,AVERAGE(P54:AI54),IF(COUNTBLANK(O54:AI54)&lt;19.5,AVERAGE(O54:AI54),AVERAGE(N54:AI54))))))))))))))))))))))</f>
        <v>52.5</v>
      </c>
      <c r="AN54" s="23">
        <f>IF(AK54&lt;1.5,M54,(0.75*M54)+(0.25*((AM54*2/3+AJ54*1/3)*$AW$1)))</f>
        <v>198107.76640673782</v>
      </c>
      <c r="AO54" s="24">
        <f>AN54-M54</f>
        <v>9507.7664067378209</v>
      </c>
      <c r="AP54" s="22">
        <f>IF(AK54&lt;1.5,"N/A",3*((M54/$AW$1)-(AM54*2/3)))</f>
        <v>35.972906391349547</v>
      </c>
      <c r="AQ54" s="20">
        <f>IF(AK54=0,"",AL54*$AV$1)</f>
        <v>207049.69659538183</v>
      </c>
      <c r="AR54" s="20">
        <f>IF(AK54=0,"",AJ54*$AV$1)</f>
        <v>254789.81772119598</v>
      </c>
      <c r="AS54" s="23" t="str">
        <f>IF(F54="P","P","")</f>
        <v/>
      </c>
    </row>
    <row r="55" spans="1:45" s="2" customFormat="1">
      <c r="A55" s="25" t="s">
        <v>496</v>
      </c>
      <c r="B55" s="23" t="str">
        <f>IF(COUNTBLANK(N55:AI55)&lt;20.5,"Yes","No")</f>
        <v>Yes</v>
      </c>
      <c r="C55" s="34" t="str">
        <f>IF(J55&lt;160000,"Yes","")</f>
        <v/>
      </c>
      <c r="D55" s="34" t="str">
        <f>IF(J55&gt;375000,IF((K55/J55)&lt;-0.4,"FP40%",IF((K55/J55)&lt;-0.35,"FP35%",IF((K55/J55)&lt;-0.3,"FP30%",IF((K55/J55)&lt;-0.25,"FP25%",IF((K55/J55)&lt;-0.2,"FP20%",IF((K55/J55)&lt;-0.15,"FP15%",IF((K55/J55)&lt;-0.1,"FP10%",IF((K55/J55)&lt;-0.05,"FP5%","")))))))),"")</f>
        <v/>
      </c>
      <c r="E55" s="34" t="str">
        <f t="shared" si="0"/>
        <v/>
      </c>
      <c r="F55" s="89" t="str">
        <f>IF(AP55="N/A","",IF(AP55&gt;AJ55,IF(AP55&gt;AM55,"P",""),""))</f>
        <v>P</v>
      </c>
      <c r="G55" s="34" t="str">
        <f>IF(D55="",IF(E55="",F55,E55),D55)</f>
        <v>P</v>
      </c>
      <c r="H55" s="19" t="s">
        <v>203</v>
      </c>
      <c r="I55" s="21" t="s">
        <v>48</v>
      </c>
      <c r="J55" s="20">
        <v>218200</v>
      </c>
      <c r="K55" s="20">
        <f>M55-J55</f>
        <v>41700</v>
      </c>
      <c r="L55" s="75">
        <v>-1000</v>
      </c>
      <c r="M55" s="20">
        <v>259900</v>
      </c>
      <c r="N55" s="21">
        <v>52</v>
      </c>
      <c r="O55" s="21">
        <v>65</v>
      </c>
      <c r="P55" s="21">
        <v>60</v>
      </c>
      <c r="Q55" s="21">
        <v>80</v>
      </c>
      <c r="R55" s="21">
        <v>65</v>
      </c>
      <c r="S55" s="21">
        <v>70</v>
      </c>
      <c r="T55" s="21" t="s">
        <v>590</v>
      </c>
      <c r="U55" s="21">
        <v>58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9">
        <f>IF(AK55=0,"",AVERAGE(N55:AI55))</f>
        <v>64.285714285714292</v>
      </c>
      <c r="AK55" s="39">
        <f>IF(COUNTBLANK(N55:AI55)=0,22,IF(COUNTBLANK(N55:AI55)=1,21,IF(COUNTBLANK(N55:AI55)=2,20,IF(COUNTBLANK(N55:AI55)=3,19,IF(COUNTBLANK(N55:AI55)=4,18,IF(COUNTBLANK(N55:AI55)=5,17,IF(COUNTBLANK(N55:AI55)=6,16,IF(COUNTBLANK(N55:AI55)=7,15,IF(COUNTBLANK(N55:AI55)=8,14,IF(COUNTBLANK(N55:AI55)=9,13,IF(COUNTBLANK(N55:AI55)=10,12,IF(COUNTBLANK(N55:AI55)=11,11,IF(COUNTBLANK(N55:AI55)=12,10,IF(COUNTBLANK(N55:AI55)=13,9,IF(COUNTBLANK(N55:AI55)=14,8,IF(COUNTBLANK(N55:AI55)=15,7,IF(COUNTBLANK(N55:AI55)=16,6,IF(COUNTBLANK(N55:AI55)=17,5,IF(COUNTBLANK(N55:AI55)=18,4,IF(COUNTBLANK(N55:AI55)=19,3,IF(COUNTBLANK(N55:AI55)=20,2,IF(COUNTBLANK(N55:AI55)=21,1,IF(COUNTBLANK(N55:AI55)=22,0,"Error")))))))))))))))))))))))</f>
        <v>7</v>
      </c>
      <c r="AL55" s="39">
        <f>IF(AK55=0,"",IF(COUNTBLANK(AG55:AI55)=0,AVERAGE(AG55:AI55),IF(COUNTBLANK(AF55:AI55)&lt;1.5,AVERAGE(AF55:AI55),IF(COUNTBLANK(AE55:AI55)&lt;2.5,AVERAGE(AE55:AI55),IF(COUNTBLANK(AD55:AI55)&lt;3.5,AVERAGE(AD55:AI55),IF(COUNTBLANK(AC55:AI55)&lt;4.5,AVERAGE(AC55:AI55),IF(COUNTBLANK(AB55:AI55)&lt;5.5,AVERAGE(AB55:AI55),IF(COUNTBLANK(AA55:AI55)&lt;6.5,AVERAGE(AA55:AI55),IF(COUNTBLANK(Z55:AI55)&lt;7.5,AVERAGE(Z55:AI55),IF(COUNTBLANK(Y55:AI55)&lt;8.5,AVERAGE(Y55:AI55),IF(COUNTBLANK(X55:AI55)&lt;9.5,AVERAGE(X55:AI55),IF(COUNTBLANK(W55:AI55)&lt;10.5,AVERAGE(W55:AI55),IF(COUNTBLANK(V55:AI55)&lt;11.5,AVERAGE(V55:AI55),IF(COUNTBLANK(U55:AI55)&lt;12.5,AVERAGE(U55:AI55),IF(COUNTBLANK(T55:AI55)&lt;13.5,AVERAGE(T55:AI55),IF(COUNTBLANK(S55:AI55)&lt;14.5,AVERAGE(S55:AI55),IF(COUNTBLANK(R55:AI55)&lt;15.5,AVERAGE(R55:AI55),IF(COUNTBLANK(Q55:AI55)&lt;16.5,AVERAGE(Q55:AI55),IF(COUNTBLANK(P55:AI55)&lt;17.5,AVERAGE(P55:AI55),IF(COUNTBLANK(O55:AI55)&lt;18.5,AVERAGE(O55:AI55),AVERAGE(N55:AI55)))))))))))))))))))))</f>
        <v>64.333333333333329</v>
      </c>
      <c r="AM55" s="22">
        <f>IF(AK55=0,"",IF(COUNTBLANK(AH55:AI55)=0,AVERAGE(AH55:AI55),IF(COUNTBLANK(AG55:AI55)&lt;1.5,AVERAGE(AG55:AI55),IF(COUNTBLANK(AF55:AI55)&lt;2.5,AVERAGE(AF55:AI55),IF(COUNTBLANK(AE55:AI55)&lt;3.5,AVERAGE(AE55:AI55),IF(COUNTBLANK(AD55:AI55)&lt;4.5,AVERAGE(AD55:AI55),IF(COUNTBLANK(AC55:AI55)&lt;5.5,AVERAGE(AC55:AI55),IF(COUNTBLANK(AB55:AI55)&lt;6.5,AVERAGE(AB55:AI55),IF(COUNTBLANK(AA55:AI55)&lt;7.5,AVERAGE(AA55:AI55),IF(COUNTBLANK(Z55:AI55)&lt;8.5,AVERAGE(Z55:AI55),IF(COUNTBLANK(Y55:AI55)&lt;9.5,AVERAGE(Y55:AI55),IF(COUNTBLANK(X55:AI55)&lt;10.5,AVERAGE(X55:AI55),IF(COUNTBLANK(W55:AI55)&lt;11.5,AVERAGE(W55:AI55),IF(COUNTBLANK(V55:AI55)&lt;12.5,AVERAGE(V55:AI55),IF(COUNTBLANK(U55:AI55)&lt;13.5,AVERAGE(U55:AI55),IF(COUNTBLANK(T55:AI55)&lt;14.5,AVERAGE(T55:AI55),IF(COUNTBLANK(S55:AI55)&lt;15.5,AVERAGE(S55:AI55),IF(COUNTBLANK(R55:AI55)&lt;16.5,AVERAGE(R55:AI55),IF(COUNTBLANK(Q55:AI55)&lt;17.5,AVERAGE(Q55:AI55),IF(COUNTBLANK(P55:AI55)&lt;18.5,AVERAGE(P55:AI55),IF(COUNTBLANK(O55:AI55)&lt;19.5,AVERAGE(O55:AI55),AVERAGE(N55:AI55))))))))))))))))))))))</f>
        <v>64</v>
      </c>
      <c r="AN55" s="23">
        <f>IF(AK55&lt;1.5,M55,(0.75*M55)+(0.25*((AM55*2/3+AJ55*1/3)*$AW$1)))</f>
        <v>259237.15515556512</v>
      </c>
      <c r="AO55" s="24">
        <f>AN55-M55</f>
        <v>-662.84484443487599</v>
      </c>
      <c r="AP55" s="22">
        <f>IF(AK55&lt;1.5,"N/A",3*((M55/$AW$1)-(AM55*2/3)))</f>
        <v>66.267541734420718</v>
      </c>
      <c r="AQ55" s="20">
        <f>IF(AK55=0,"",AL55*$AV$1)</f>
        <v>254526.06014591519</v>
      </c>
      <c r="AR55" s="20">
        <f>IF(AK55=0,"",AJ55*$AV$1)</f>
        <v>254337.66187785758</v>
      </c>
      <c r="AS55" s="23" t="str">
        <f>IF(F55="P","P","")</f>
        <v>P</v>
      </c>
    </row>
    <row r="56" spans="1:45" s="2" customFormat="1">
      <c r="A56" s="25" t="s">
        <v>496</v>
      </c>
      <c r="B56" s="23" t="str">
        <f>IF(COUNTBLANK(N56:AI56)&lt;20.5,"Yes","No")</f>
        <v>Yes</v>
      </c>
      <c r="C56" s="34" t="str">
        <f>IF(J56&lt;160000,"Yes","")</f>
        <v/>
      </c>
      <c r="D56" s="34" t="str">
        <f>IF(J56&gt;375000,IF((K56/J56)&lt;-0.4,"FP40%",IF((K56/J56)&lt;-0.35,"FP35%",IF((K56/J56)&lt;-0.3,"FP30%",IF((K56/J56)&lt;-0.25,"FP25%",IF((K56/J56)&lt;-0.2,"FP20%",IF((K56/J56)&lt;-0.15,"FP15%",IF((K56/J56)&lt;-0.1,"FP10%",IF((K56/J56)&lt;-0.05,"FP5%","")))))))),"")</f>
        <v/>
      </c>
      <c r="E56" s="34" t="str">
        <f t="shared" si="0"/>
        <v/>
      </c>
      <c r="F56" s="89" t="str">
        <f>IF(AP56="N/A","",IF(AP56&gt;AJ56,IF(AP56&gt;AM56,"P",""),""))</f>
        <v/>
      </c>
      <c r="G56" s="34" t="str">
        <f>IF(D56="",IF(E56="",F56,E56),D56)</f>
        <v/>
      </c>
      <c r="H56" s="19" t="s">
        <v>202</v>
      </c>
      <c r="I56" s="21" t="s">
        <v>48</v>
      </c>
      <c r="J56" s="20">
        <v>308800</v>
      </c>
      <c r="K56" s="20">
        <f>M56-J56</f>
        <v>-35800</v>
      </c>
      <c r="L56" s="75">
        <v>600</v>
      </c>
      <c r="M56" s="20">
        <v>273000</v>
      </c>
      <c r="N56" s="21">
        <v>64</v>
      </c>
      <c r="O56" s="21">
        <v>37</v>
      </c>
      <c r="P56" s="21">
        <v>83</v>
      </c>
      <c r="Q56" s="21" t="s">
        <v>590</v>
      </c>
      <c r="R56" s="21">
        <v>56</v>
      </c>
      <c r="S56" s="21">
        <v>53</v>
      </c>
      <c r="T56" s="21">
        <v>88</v>
      </c>
      <c r="U56" s="21">
        <v>65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9">
        <f>IF(AK56=0,"",AVERAGE(N56:AI56))</f>
        <v>63.714285714285715</v>
      </c>
      <c r="AK56" s="39">
        <f>IF(COUNTBLANK(N56:AI56)=0,22,IF(COUNTBLANK(N56:AI56)=1,21,IF(COUNTBLANK(N56:AI56)=2,20,IF(COUNTBLANK(N56:AI56)=3,19,IF(COUNTBLANK(N56:AI56)=4,18,IF(COUNTBLANK(N56:AI56)=5,17,IF(COUNTBLANK(N56:AI56)=6,16,IF(COUNTBLANK(N56:AI56)=7,15,IF(COUNTBLANK(N56:AI56)=8,14,IF(COUNTBLANK(N56:AI56)=9,13,IF(COUNTBLANK(N56:AI56)=10,12,IF(COUNTBLANK(N56:AI56)=11,11,IF(COUNTBLANK(N56:AI56)=12,10,IF(COUNTBLANK(N56:AI56)=13,9,IF(COUNTBLANK(N56:AI56)=14,8,IF(COUNTBLANK(N56:AI56)=15,7,IF(COUNTBLANK(N56:AI56)=16,6,IF(COUNTBLANK(N56:AI56)=17,5,IF(COUNTBLANK(N56:AI56)=18,4,IF(COUNTBLANK(N56:AI56)=19,3,IF(COUNTBLANK(N56:AI56)=20,2,IF(COUNTBLANK(N56:AI56)=21,1,IF(COUNTBLANK(N56:AI56)=22,0,"Error")))))))))))))))))))))))</f>
        <v>7</v>
      </c>
      <c r="AL56" s="39">
        <f>IF(AK56=0,"",IF(COUNTBLANK(AG56:AI56)=0,AVERAGE(AG56:AI56),IF(COUNTBLANK(AF56:AI56)&lt;1.5,AVERAGE(AF56:AI56),IF(COUNTBLANK(AE56:AI56)&lt;2.5,AVERAGE(AE56:AI56),IF(COUNTBLANK(AD56:AI56)&lt;3.5,AVERAGE(AD56:AI56),IF(COUNTBLANK(AC56:AI56)&lt;4.5,AVERAGE(AC56:AI56),IF(COUNTBLANK(AB56:AI56)&lt;5.5,AVERAGE(AB56:AI56),IF(COUNTBLANK(AA56:AI56)&lt;6.5,AVERAGE(AA56:AI56),IF(COUNTBLANK(Z56:AI56)&lt;7.5,AVERAGE(Z56:AI56),IF(COUNTBLANK(Y56:AI56)&lt;8.5,AVERAGE(Y56:AI56),IF(COUNTBLANK(X56:AI56)&lt;9.5,AVERAGE(X56:AI56),IF(COUNTBLANK(W56:AI56)&lt;10.5,AVERAGE(W56:AI56),IF(COUNTBLANK(V56:AI56)&lt;11.5,AVERAGE(V56:AI56),IF(COUNTBLANK(U56:AI56)&lt;12.5,AVERAGE(U56:AI56),IF(COUNTBLANK(T56:AI56)&lt;13.5,AVERAGE(T56:AI56),IF(COUNTBLANK(S56:AI56)&lt;14.5,AVERAGE(S56:AI56),IF(COUNTBLANK(R56:AI56)&lt;15.5,AVERAGE(R56:AI56),IF(COUNTBLANK(Q56:AI56)&lt;16.5,AVERAGE(Q56:AI56),IF(COUNTBLANK(P56:AI56)&lt;17.5,AVERAGE(P56:AI56),IF(COUNTBLANK(O56:AI56)&lt;18.5,AVERAGE(O56:AI56),AVERAGE(N56:AI56)))))))))))))))))))))</f>
        <v>68.666666666666671</v>
      </c>
      <c r="AM56" s="22">
        <f>IF(AK56=0,"",IF(COUNTBLANK(AH56:AI56)=0,AVERAGE(AH56:AI56),IF(COUNTBLANK(AG56:AI56)&lt;1.5,AVERAGE(AG56:AI56),IF(COUNTBLANK(AF56:AI56)&lt;2.5,AVERAGE(AF56:AI56),IF(COUNTBLANK(AE56:AI56)&lt;3.5,AVERAGE(AE56:AI56),IF(COUNTBLANK(AD56:AI56)&lt;4.5,AVERAGE(AD56:AI56),IF(COUNTBLANK(AC56:AI56)&lt;5.5,AVERAGE(AC56:AI56),IF(COUNTBLANK(AB56:AI56)&lt;6.5,AVERAGE(AB56:AI56),IF(COUNTBLANK(AA56:AI56)&lt;7.5,AVERAGE(AA56:AI56),IF(COUNTBLANK(Z56:AI56)&lt;8.5,AVERAGE(Z56:AI56),IF(COUNTBLANK(Y56:AI56)&lt;9.5,AVERAGE(Y56:AI56),IF(COUNTBLANK(X56:AI56)&lt;10.5,AVERAGE(X56:AI56),IF(COUNTBLANK(W56:AI56)&lt;11.5,AVERAGE(W56:AI56),IF(COUNTBLANK(V56:AI56)&lt;12.5,AVERAGE(V56:AI56),IF(COUNTBLANK(U56:AI56)&lt;13.5,AVERAGE(U56:AI56),IF(COUNTBLANK(T56:AI56)&lt;14.5,AVERAGE(T56:AI56),IF(COUNTBLANK(S56:AI56)&lt;15.5,AVERAGE(S56:AI56),IF(COUNTBLANK(R56:AI56)&lt;16.5,AVERAGE(R56:AI56),IF(COUNTBLANK(Q56:AI56)&lt;17.5,AVERAGE(Q56:AI56),IF(COUNTBLANK(P56:AI56)&lt;18.5,AVERAGE(P56:AI56),IF(COUNTBLANK(O56:AI56)&lt;19.5,AVERAGE(O56:AI56),AVERAGE(N56:AI56))))))))))))))))))))))</f>
        <v>76.5</v>
      </c>
      <c r="AN56" s="23">
        <f>IF(AK56&lt;1.5,M56,(0.75*M56)+(0.25*((AM56*2/3+AJ56*1/3)*$AW$1)))</f>
        <v>277232.57011217851</v>
      </c>
      <c r="AO56" s="24">
        <f>AN56-M56</f>
        <v>4232.5701121785096</v>
      </c>
      <c r="AP56" s="22">
        <f>IF(AK56&lt;1.5,"N/A",3*((M56/$AW$1)-(AM56*2/3)))</f>
        <v>51.059403206990609</v>
      </c>
      <c r="AQ56" s="20">
        <f>IF(AK56=0,"",AL56*$AV$1)</f>
        <v>271670.30253916339</v>
      </c>
      <c r="AR56" s="20">
        <f>IF(AK56=0,"",AJ56*$AV$1)</f>
        <v>252076.88266116547</v>
      </c>
      <c r="AS56" s="23" t="str">
        <f>IF(F56="P","P","")</f>
        <v/>
      </c>
    </row>
    <row r="57" spans="1:45" s="2" customFormat="1">
      <c r="A57" s="25" t="s">
        <v>496</v>
      </c>
      <c r="B57" s="23" t="str">
        <f>IF(COUNTBLANK(N57:AI57)&lt;20.5,"Yes","No")</f>
        <v>Yes</v>
      </c>
      <c r="C57" s="34" t="str">
        <f>IF(J57&lt;160000,"Yes","")</f>
        <v/>
      </c>
      <c r="D57" s="34" t="str">
        <f>IF(J57&gt;375000,IF((K57/J57)&lt;-0.4,"FP40%",IF((K57/J57)&lt;-0.35,"FP35%",IF((K57/J57)&lt;-0.3,"FP30%",IF((K57/J57)&lt;-0.25,"FP25%",IF((K57/J57)&lt;-0.2,"FP20%",IF((K57/J57)&lt;-0.15,"FP15%",IF((K57/J57)&lt;-0.1,"FP10%",IF((K57/J57)&lt;-0.05,"FP5%","")))))))),"")</f>
        <v/>
      </c>
      <c r="E57" s="34" t="str">
        <f t="shared" si="0"/>
        <v/>
      </c>
      <c r="F57" s="89" t="str">
        <f>IF(AP57="N/A","",IF(AP57&gt;AJ57,IF(AP57&gt;AM57,"P",""),""))</f>
        <v>P</v>
      </c>
      <c r="G57" s="34" t="str">
        <f>IF(D57="",IF(E57="",F57,E57),D57)</f>
        <v>P</v>
      </c>
      <c r="H57" s="19" t="s">
        <v>198</v>
      </c>
      <c r="I57" s="21" t="s">
        <v>390</v>
      </c>
      <c r="J57" s="20">
        <v>235100</v>
      </c>
      <c r="K57" s="20">
        <f>M57-J57</f>
        <v>-8100</v>
      </c>
      <c r="L57" s="75">
        <v>-10900</v>
      </c>
      <c r="M57" s="20">
        <v>227000</v>
      </c>
      <c r="N57" s="21">
        <v>76</v>
      </c>
      <c r="O57" s="21">
        <v>52</v>
      </c>
      <c r="P57" s="21">
        <v>84</v>
      </c>
      <c r="Q57" s="21">
        <v>62</v>
      </c>
      <c r="R57" s="21">
        <v>53</v>
      </c>
      <c r="S57" s="21">
        <v>50</v>
      </c>
      <c r="T57" s="21">
        <v>48</v>
      </c>
      <c r="U57" s="21">
        <v>50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39">
        <f>IF(AK57=0,"",AVERAGE(N57:AI57))</f>
        <v>59.375</v>
      </c>
      <c r="AK57" s="39">
        <f>IF(COUNTBLANK(N57:AI57)=0,22,IF(COUNTBLANK(N57:AI57)=1,21,IF(COUNTBLANK(N57:AI57)=2,20,IF(COUNTBLANK(N57:AI57)=3,19,IF(COUNTBLANK(N57:AI57)=4,18,IF(COUNTBLANK(N57:AI57)=5,17,IF(COUNTBLANK(N57:AI57)=6,16,IF(COUNTBLANK(N57:AI57)=7,15,IF(COUNTBLANK(N57:AI57)=8,14,IF(COUNTBLANK(N57:AI57)=9,13,IF(COUNTBLANK(N57:AI57)=10,12,IF(COUNTBLANK(N57:AI57)=11,11,IF(COUNTBLANK(N57:AI57)=12,10,IF(COUNTBLANK(N57:AI57)=13,9,IF(COUNTBLANK(N57:AI57)=14,8,IF(COUNTBLANK(N57:AI57)=15,7,IF(COUNTBLANK(N57:AI57)=16,6,IF(COUNTBLANK(N57:AI57)=17,5,IF(COUNTBLANK(N57:AI57)=18,4,IF(COUNTBLANK(N57:AI57)=19,3,IF(COUNTBLANK(N57:AI57)=20,2,IF(COUNTBLANK(N57:AI57)=21,1,IF(COUNTBLANK(N57:AI57)=22,0,"Error")))))))))))))))))))))))</f>
        <v>8</v>
      </c>
      <c r="AL57" s="39">
        <f>IF(AK57=0,"",IF(COUNTBLANK(AG57:AI57)=0,AVERAGE(AG57:AI57),IF(COUNTBLANK(AF57:AI57)&lt;1.5,AVERAGE(AF57:AI57),IF(COUNTBLANK(AE57:AI57)&lt;2.5,AVERAGE(AE57:AI57),IF(COUNTBLANK(AD57:AI57)&lt;3.5,AVERAGE(AD57:AI57),IF(COUNTBLANK(AC57:AI57)&lt;4.5,AVERAGE(AC57:AI57),IF(COUNTBLANK(AB57:AI57)&lt;5.5,AVERAGE(AB57:AI57),IF(COUNTBLANK(AA57:AI57)&lt;6.5,AVERAGE(AA57:AI57),IF(COUNTBLANK(Z57:AI57)&lt;7.5,AVERAGE(Z57:AI57),IF(COUNTBLANK(Y57:AI57)&lt;8.5,AVERAGE(Y57:AI57),IF(COUNTBLANK(X57:AI57)&lt;9.5,AVERAGE(X57:AI57),IF(COUNTBLANK(W57:AI57)&lt;10.5,AVERAGE(W57:AI57),IF(COUNTBLANK(V57:AI57)&lt;11.5,AVERAGE(V57:AI57),IF(COUNTBLANK(U57:AI57)&lt;12.5,AVERAGE(U57:AI57),IF(COUNTBLANK(T57:AI57)&lt;13.5,AVERAGE(T57:AI57),IF(COUNTBLANK(S57:AI57)&lt;14.5,AVERAGE(S57:AI57),IF(COUNTBLANK(R57:AI57)&lt;15.5,AVERAGE(R57:AI57),IF(COUNTBLANK(Q57:AI57)&lt;16.5,AVERAGE(Q57:AI57),IF(COUNTBLANK(P57:AI57)&lt;17.5,AVERAGE(P57:AI57),IF(COUNTBLANK(O57:AI57)&lt;18.5,AVERAGE(O57:AI57),AVERAGE(N57:AI57)))))))))))))))))))))</f>
        <v>49.333333333333336</v>
      </c>
      <c r="AM57" s="22">
        <f>IF(AK57=0,"",IF(COUNTBLANK(AH57:AI57)=0,AVERAGE(AH57:AI57),IF(COUNTBLANK(AG57:AI57)&lt;1.5,AVERAGE(AG57:AI57),IF(COUNTBLANK(AF57:AI57)&lt;2.5,AVERAGE(AF57:AI57),IF(COUNTBLANK(AE57:AI57)&lt;3.5,AVERAGE(AE57:AI57),IF(COUNTBLANK(AD57:AI57)&lt;4.5,AVERAGE(AD57:AI57),IF(COUNTBLANK(AC57:AI57)&lt;5.5,AVERAGE(AC57:AI57),IF(COUNTBLANK(AB57:AI57)&lt;6.5,AVERAGE(AB57:AI57),IF(COUNTBLANK(AA57:AI57)&lt;7.5,AVERAGE(AA57:AI57),IF(COUNTBLANK(Z57:AI57)&lt;8.5,AVERAGE(Z57:AI57),IF(COUNTBLANK(Y57:AI57)&lt;9.5,AVERAGE(Y57:AI57),IF(COUNTBLANK(X57:AI57)&lt;10.5,AVERAGE(X57:AI57),IF(COUNTBLANK(W57:AI57)&lt;11.5,AVERAGE(W57:AI57),IF(COUNTBLANK(V57:AI57)&lt;12.5,AVERAGE(V57:AI57),IF(COUNTBLANK(U57:AI57)&lt;13.5,AVERAGE(U57:AI57),IF(COUNTBLANK(T57:AI57)&lt;14.5,AVERAGE(T57:AI57),IF(COUNTBLANK(S57:AI57)&lt;15.5,AVERAGE(S57:AI57),IF(COUNTBLANK(R57:AI57)&lt;16.5,AVERAGE(R57:AI57),IF(COUNTBLANK(Q57:AI57)&lt;17.5,AVERAGE(Q57:AI57),IF(COUNTBLANK(P57:AI57)&lt;18.5,AVERAGE(P57:AI57),IF(COUNTBLANK(O57:AI57)&lt;19.5,AVERAGE(O57:AI57),AVERAGE(N57:AI57))))))))))))))))))))))</f>
        <v>49</v>
      </c>
      <c r="AN57" s="23">
        <f>IF(AK57&lt;1.5,M57,(0.75*M57)+(0.25*((AM57*2/3+AJ57*1/3)*$AW$1)))</f>
        <v>222885.86769929377</v>
      </c>
      <c r="AO57" s="24">
        <f>AN57-M57</f>
        <v>-4114.132300706231</v>
      </c>
      <c r="AP57" s="22">
        <f>IF(AK57&lt;1.5,"N/A",3*((M57/$AW$1)-(AM57*2/3)))</f>
        <v>71.675767501783383</v>
      </c>
      <c r="AQ57" s="20">
        <f>IF(AK57=0,"",AL57*$AV$1)</f>
        <v>195180.60570774847</v>
      </c>
      <c r="AR57" s="20">
        <f>IF(AK57=0,"",AJ57*$AV$1)</f>
        <v>234909.09048441009</v>
      </c>
      <c r="AS57" s="23" t="str">
        <f>IF(F57="P","P","")</f>
        <v>P</v>
      </c>
    </row>
    <row r="58" spans="1:45" s="2" customFormat="1">
      <c r="A58" s="25" t="s">
        <v>496</v>
      </c>
      <c r="B58" s="23" t="str">
        <f>IF(COUNTBLANK(N58:AI58)&lt;20.5,"Yes","No")</f>
        <v>Yes</v>
      </c>
      <c r="C58" s="34" t="str">
        <f>IF(J58&lt;160000,"Yes","")</f>
        <v/>
      </c>
      <c r="D58" s="34" t="str">
        <f>IF(J58&gt;375000,IF((K58/J58)&lt;-0.4,"FP40%",IF((K58/J58)&lt;-0.35,"FP35%",IF((K58/J58)&lt;-0.3,"FP30%",IF((K58/J58)&lt;-0.25,"FP25%",IF((K58/J58)&lt;-0.2,"FP20%",IF((K58/J58)&lt;-0.15,"FP15%",IF((K58/J58)&lt;-0.1,"FP10%",IF((K58/J58)&lt;-0.05,"FP5%","")))))))),"")</f>
        <v/>
      </c>
      <c r="E58" s="34" t="str">
        <f t="shared" si="0"/>
        <v/>
      </c>
      <c r="F58" s="89" t="str">
        <f>IF(AP58="N/A","",IF(AP58&gt;AJ58,IF(AP58&gt;AM58,"P",""),""))</f>
        <v>P</v>
      </c>
      <c r="G58" s="34" t="str">
        <f>IF(D58="",IF(E58="",F58,E58),D58)</f>
        <v>P</v>
      </c>
      <c r="H58" s="25" t="s">
        <v>420</v>
      </c>
      <c r="I58" s="27" t="s">
        <v>37</v>
      </c>
      <c r="J58" s="20">
        <v>223800</v>
      </c>
      <c r="K58" s="20">
        <f>M58-J58</f>
        <v>0</v>
      </c>
      <c r="L58" s="75">
        <v>0</v>
      </c>
      <c r="M58" s="20">
        <v>223800</v>
      </c>
      <c r="N58" s="21"/>
      <c r="O58" s="21" t="s">
        <v>590</v>
      </c>
      <c r="P58" s="21"/>
      <c r="Q58" s="21">
        <v>71</v>
      </c>
      <c r="R58" s="21">
        <v>33</v>
      </c>
      <c r="S58" s="21" t="s">
        <v>590</v>
      </c>
      <c r="T58" s="21" t="s">
        <v>590</v>
      </c>
      <c r="U58" s="21" t="s">
        <v>590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39">
        <f>IF(AK58=0,"",AVERAGE(N58:AI58))</f>
        <v>52</v>
      </c>
      <c r="AK58" s="39">
        <f>IF(COUNTBLANK(N58:AI58)=0,22,IF(COUNTBLANK(N58:AI58)=1,21,IF(COUNTBLANK(N58:AI58)=2,20,IF(COUNTBLANK(N58:AI58)=3,19,IF(COUNTBLANK(N58:AI58)=4,18,IF(COUNTBLANK(N58:AI58)=5,17,IF(COUNTBLANK(N58:AI58)=6,16,IF(COUNTBLANK(N58:AI58)=7,15,IF(COUNTBLANK(N58:AI58)=8,14,IF(COUNTBLANK(N58:AI58)=9,13,IF(COUNTBLANK(N58:AI58)=10,12,IF(COUNTBLANK(N58:AI58)=11,11,IF(COUNTBLANK(N58:AI58)=12,10,IF(COUNTBLANK(N58:AI58)=13,9,IF(COUNTBLANK(N58:AI58)=14,8,IF(COUNTBLANK(N58:AI58)=15,7,IF(COUNTBLANK(N58:AI58)=16,6,IF(COUNTBLANK(N58:AI58)=17,5,IF(COUNTBLANK(N58:AI58)=18,4,IF(COUNTBLANK(N58:AI58)=19,3,IF(COUNTBLANK(N58:AI58)=20,2,IF(COUNTBLANK(N58:AI58)=21,1,IF(COUNTBLANK(N58:AI58)=22,0,"Error")))))))))))))))))))))))</f>
        <v>2</v>
      </c>
      <c r="AL58" s="39">
        <f>IF(AK58=0,"",IF(COUNTBLANK(AG58:AI58)=0,AVERAGE(AG58:AI58),IF(COUNTBLANK(AF58:AI58)&lt;1.5,AVERAGE(AF58:AI58),IF(COUNTBLANK(AE58:AI58)&lt;2.5,AVERAGE(AE58:AI58),IF(COUNTBLANK(AD58:AI58)&lt;3.5,AVERAGE(AD58:AI58),IF(COUNTBLANK(AC58:AI58)&lt;4.5,AVERAGE(AC58:AI58),IF(COUNTBLANK(AB58:AI58)&lt;5.5,AVERAGE(AB58:AI58),IF(COUNTBLANK(AA58:AI58)&lt;6.5,AVERAGE(AA58:AI58),IF(COUNTBLANK(Z58:AI58)&lt;7.5,AVERAGE(Z58:AI58),IF(COUNTBLANK(Y58:AI58)&lt;8.5,AVERAGE(Y58:AI58),IF(COUNTBLANK(X58:AI58)&lt;9.5,AVERAGE(X58:AI58),IF(COUNTBLANK(W58:AI58)&lt;10.5,AVERAGE(W58:AI58),IF(COUNTBLANK(V58:AI58)&lt;11.5,AVERAGE(V58:AI58),IF(COUNTBLANK(U58:AI58)&lt;12.5,AVERAGE(U58:AI58),IF(COUNTBLANK(T58:AI58)&lt;13.5,AVERAGE(T58:AI58),IF(COUNTBLANK(S58:AI58)&lt;14.5,AVERAGE(S58:AI58),IF(COUNTBLANK(R58:AI58)&lt;15.5,AVERAGE(R58:AI58),IF(COUNTBLANK(Q58:AI58)&lt;16.5,AVERAGE(Q58:AI58),IF(COUNTBLANK(P58:AI58)&lt;17.5,AVERAGE(P58:AI58),IF(COUNTBLANK(O58:AI58)&lt;18.5,AVERAGE(O58:AI58),AVERAGE(N58:AI58)))))))))))))))))))))</f>
        <v>52</v>
      </c>
      <c r="AM58" s="22">
        <f>IF(AK58=0,"",IF(COUNTBLANK(AH58:AI58)=0,AVERAGE(AH58:AI58),IF(COUNTBLANK(AG58:AI58)&lt;1.5,AVERAGE(AG58:AI58),IF(COUNTBLANK(AF58:AI58)&lt;2.5,AVERAGE(AF58:AI58),IF(COUNTBLANK(AE58:AI58)&lt;3.5,AVERAGE(AE58:AI58),IF(COUNTBLANK(AD58:AI58)&lt;4.5,AVERAGE(AD58:AI58),IF(COUNTBLANK(AC58:AI58)&lt;5.5,AVERAGE(AC58:AI58),IF(COUNTBLANK(AB58:AI58)&lt;6.5,AVERAGE(AB58:AI58),IF(COUNTBLANK(AA58:AI58)&lt;7.5,AVERAGE(AA58:AI58),IF(COUNTBLANK(Z58:AI58)&lt;8.5,AVERAGE(Z58:AI58),IF(COUNTBLANK(Y58:AI58)&lt;9.5,AVERAGE(Y58:AI58),IF(COUNTBLANK(X58:AI58)&lt;10.5,AVERAGE(X58:AI58),IF(COUNTBLANK(W58:AI58)&lt;11.5,AVERAGE(W58:AI58),IF(COUNTBLANK(V58:AI58)&lt;12.5,AVERAGE(V58:AI58),IF(COUNTBLANK(U58:AI58)&lt;13.5,AVERAGE(U58:AI58),IF(COUNTBLANK(T58:AI58)&lt;14.5,AVERAGE(T58:AI58),IF(COUNTBLANK(S58:AI58)&lt;15.5,AVERAGE(S58:AI58),IF(COUNTBLANK(R58:AI58)&lt;16.5,AVERAGE(R58:AI58),IF(COUNTBLANK(Q58:AI58)&lt;17.5,AVERAGE(Q58:AI58),IF(COUNTBLANK(P58:AI58)&lt;18.5,AVERAGE(P58:AI58),IF(COUNTBLANK(O58:AI58)&lt;19.5,AVERAGE(O58:AI58),AVERAGE(N58:AI58))))))))))))))))))))))</f>
        <v>52</v>
      </c>
      <c r="AN58" s="23">
        <f>IF(AK58&lt;1.5,M58,(0.75*M58)+(0.25*((AM58*2/3+AJ58*1/3)*$AW$1)))</f>
        <v>220025.9832317066</v>
      </c>
      <c r="AO58" s="24">
        <f>AN58-M58</f>
        <v>-3774.016768293397</v>
      </c>
      <c r="AP58" s="22">
        <f>IF(AK58&lt;1.5,"N/A",3*((M58/$AW$1)-(AM58*2/3)))</f>
        <v>63.283862409247241</v>
      </c>
      <c r="AQ58" s="20">
        <f>IF(AK58=0,"",AL58*$AV$1)</f>
        <v>205730.90871897811</v>
      </c>
      <c r="AR58" s="20">
        <f>IF(AK58=0,"",AJ58*$AV$1)</f>
        <v>205730.90871897811</v>
      </c>
      <c r="AS58" s="23" t="str">
        <f>IF(F58="P","P","")</f>
        <v>P</v>
      </c>
    </row>
    <row r="59" spans="1:45" s="2" customFormat="1">
      <c r="A59" s="25" t="s">
        <v>496</v>
      </c>
      <c r="B59" s="23" t="str">
        <f>IF(COUNTBLANK(N59:AI59)&lt;20.5,"Yes","No")</f>
        <v>Yes</v>
      </c>
      <c r="C59" s="34" t="str">
        <f>IF(J59&lt;160000,"Yes","")</f>
        <v/>
      </c>
      <c r="D59" s="34" t="str">
        <f>IF(J59&gt;375000,IF((K59/J59)&lt;-0.4,"FP40%",IF((K59/J59)&lt;-0.35,"FP35%",IF((K59/J59)&lt;-0.3,"FP30%",IF((K59/J59)&lt;-0.25,"FP25%",IF((K59/J59)&lt;-0.2,"FP20%",IF((K59/J59)&lt;-0.15,"FP15%",IF((K59/J59)&lt;-0.1,"FP10%",IF((K59/J59)&lt;-0.05,"FP5%","")))))))),"")</f>
        <v/>
      </c>
      <c r="E59" s="34" t="str">
        <f t="shared" si="0"/>
        <v/>
      </c>
      <c r="F59" s="89" t="str">
        <f>IF(AP59="N/A","",IF(AP59&gt;AJ59,IF(AP59&gt;AM59,"P",""),""))</f>
        <v>P</v>
      </c>
      <c r="G59" s="34" t="str">
        <f>IF(D59="",IF(E59="",F59,E59),D59)</f>
        <v>P</v>
      </c>
      <c r="H59" s="19" t="s">
        <v>205</v>
      </c>
      <c r="I59" s="21" t="s">
        <v>48</v>
      </c>
      <c r="J59" s="20">
        <v>224300</v>
      </c>
      <c r="K59" s="20">
        <f>M59-J59</f>
        <v>5500</v>
      </c>
      <c r="L59" s="75">
        <v>-10300</v>
      </c>
      <c r="M59" s="20">
        <v>229800</v>
      </c>
      <c r="N59" s="21">
        <v>31</v>
      </c>
      <c r="O59" s="21">
        <v>58</v>
      </c>
      <c r="P59" s="21">
        <v>67</v>
      </c>
      <c r="Q59" s="21">
        <v>53</v>
      </c>
      <c r="R59" s="21">
        <v>89</v>
      </c>
      <c r="S59" s="21">
        <v>30</v>
      </c>
      <c r="T59" s="21" t="s">
        <v>590</v>
      </c>
      <c r="U59" s="21">
        <v>32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9">
        <f>IF(AK59=0,"",AVERAGE(N59:AI59))</f>
        <v>51.428571428571431</v>
      </c>
      <c r="AK59" s="39">
        <f>IF(COUNTBLANK(N59:AI59)=0,22,IF(COUNTBLANK(N59:AI59)=1,21,IF(COUNTBLANK(N59:AI59)=2,20,IF(COUNTBLANK(N59:AI59)=3,19,IF(COUNTBLANK(N59:AI59)=4,18,IF(COUNTBLANK(N59:AI59)=5,17,IF(COUNTBLANK(N59:AI59)=6,16,IF(COUNTBLANK(N59:AI59)=7,15,IF(COUNTBLANK(N59:AI59)=8,14,IF(COUNTBLANK(N59:AI59)=9,13,IF(COUNTBLANK(N59:AI59)=10,12,IF(COUNTBLANK(N59:AI59)=11,11,IF(COUNTBLANK(N59:AI59)=12,10,IF(COUNTBLANK(N59:AI59)=13,9,IF(COUNTBLANK(N59:AI59)=14,8,IF(COUNTBLANK(N59:AI59)=15,7,IF(COUNTBLANK(N59:AI59)=16,6,IF(COUNTBLANK(N59:AI59)=17,5,IF(COUNTBLANK(N59:AI59)=18,4,IF(COUNTBLANK(N59:AI59)=19,3,IF(COUNTBLANK(N59:AI59)=20,2,IF(COUNTBLANK(N59:AI59)=21,1,IF(COUNTBLANK(N59:AI59)=22,0,"Error")))))))))))))))))))))))</f>
        <v>7</v>
      </c>
      <c r="AL59" s="39">
        <f>IF(AK59=0,"",IF(COUNTBLANK(AG59:AI59)=0,AVERAGE(AG59:AI59),IF(COUNTBLANK(AF59:AI59)&lt;1.5,AVERAGE(AF59:AI59),IF(COUNTBLANK(AE59:AI59)&lt;2.5,AVERAGE(AE59:AI59),IF(COUNTBLANK(AD59:AI59)&lt;3.5,AVERAGE(AD59:AI59),IF(COUNTBLANK(AC59:AI59)&lt;4.5,AVERAGE(AC59:AI59),IF(COUNTBLANK(AB59:AI59)&lt;5.5,AVERAGE(AB59:AI59),IF(COUNTBLANK(AA59:AI59)&lt;6.5,AVERAGE(AA59:AI59),IF(COUNTBLANK(Z59:AI59)&lt;7.5,AVERAGE(Z59:AI59),IF(COUNTBLANK(Y59:AI59)&lt;8.5,AVERAGE(Y59:AI59),IF(COUNTBLANK(X59:AI59)&lt;9.5,AVERAGE(X59:AI59),IF(COUNTBLANK(W59:AI59)&lt;10.5,AVERAGE(W59:AI59),IF(COUNTBLANK(V59:AI59)&lt;11.5,AVERAGE(V59:AI59),IF(COUNTBLANK(U59:AI59)&lt;12.5,AVERAGE(U59:AI59),IF(COUNTBLANK(T59:AI59)&lt;13.5,AVERAGE(T59:AI59),IF(COUNTBLANK(S59:AI59)&lt;14.5,AVERAGE(S59:AI59),IF(COUNTBLANK(R59:AI59)&lt;15.5,AVERAGE(R59:AI59),IF(COUNTBLANK(Q59:AI59)&lt;16.5,AVERAGE(Q59:AI59),IF(COUNTBLANK(P59:AI59)&lt;17.5,AVERAGE(P59:AI59),IF(COUNTBLANK(O59:AI59)&lt;18.5,AVERAGE(O59:AI59),AVERAGE(N59:AI59)))))))))))))))))))))</f>
        <v>50.333333333333336</v>
      </c>
      <c r="AM59" s="22">
        <f>IF(AK59=0,"",IF(COUNTBLANK(AH59:AI59)=0,AVERAGE(AH59:AI59),IF(COUNTBLANK(AG59:AI59)&lt;1.5,AVERAGE(AG59:AI59),IF(COUNTBLANK(AF59:AI59)&lt;2.5,AVERAGE(AF59:AI59),IF(COUNTBLANK(AE59:AI59)&lt;3.5,AVERAGE(AE59:AI59),IF(COUNTBLANK(AD59:AI59)&lt;4.5,AVERAGE(AD59:AI59),IF(COUNTBLANK(AC59:AI59)&lt;5.5,AVERAGE(AC59:AI59),IF(COUNTBLANK(AB59:AI59)&lt;6.5,AVERAGE(AB59:AI59),IF(COUNTBLANK(AA59:AI59)&lt;7.5,AVERAGE(AA59:AI59),IF(COUNTBLANK(Z59:AI59)&lt;8.5,AVERAGE(Z59:AI59),IF(COUNTBLANK(Y59:AI59)&lt;9.5,AVERAGE(Y59:AI59),IF(COUNTBLANK(X59:AI59)&lt;10.5,AVERAGE(X59:AI59),IF(COUNTBLANK(W59:AI59)&lt;11.5,AVERAGE(W59:AI59),IF(COUNTBLANK(V59:AI59)&lt;12.5,AVERAGE(V59:AI59),IF(COUNTBLANK(U59:AI59)&lt;13.5,AVERAGE(U59:AI59),IF(COUNTBLANK(T59:AI59)&lt;14.5,AVERAGE(T59:AI59),IF(COUNTBLANK(S59:AI59)&lt;15.5,AVERAGE(S59:AI59),IF(COUNTBLANK(R59:AI59)&lt;16.5,AVERAGE(R59:AI59),IF(COUNTBLANK(Q59:AI59)&lt;17.5,AVERAGE(Q59:AI59),IF(COUNTBLANK(P59:AI59)&lt;18.5,AVERAGE(P59:AI59),IF(COUNTBLANK(O59:AI59)&lt;19.5,AVERAGE(O59:AI59),AVERAGE(N59:AI59))))))))))))))))))))))</f>
        <v>31</v>
      </c>
      <c r="AN59" s="23">
        <f>IF(AK59&lt;1.5,M59,(0.75*M59)+(0.25*((AM59*2/3+AJ59*1/3)*$AW$1)))</f>
        <v>210287.48231316396</v>
      </c>
      <c r="AO59" s="24">
        <f>AN59-M59</f>
        <v>-19512.517686836043</v>
      </c>
      <c r="AP59" s="22">
        <f>IF(AK59&lt;1.5,"N/A",3*((M59/$AW$1)-(AM59*2/3)))</f>
        <v>109.7686844577525</v>
      </c>
      <c r="AQ59" s="20">
        <f>IF(AK59=0,"",AL59*$AV$1)</f>
        <v>199136.96933695959</v>
      </c>
      <c r="AR59" s="20">
        <f>IF(AK59=0,"",AJ59*$AV$1)</f>
        <v>203470.12950228603</v>
      </c>
      <c r="AS59" s="23" t="str">
        <f>IF(F59="P","P","")</f>
        <v>P</v>
      </c>
    </row>
    <row r="60" spans="1:45" s="2" customFormat="1">
      <c r="A60" s="25" t="s">
        <v>496</v>
      </c>
      <c r="B60" s="23" t="str">
        <f>IF(COUNTBLANK(N60:AI60)&lt;20.5,"Yes","No")</f>
        <v>Yes</v>
      </c>
      <c r="C60" s="34" t="str">
        <f>IF(J60&lt;160000,"Yes","")</f>
        <v/>
      </c>
      <c r="D60" s="34" t="str">
        <f>IF(J60&gt;375000,IF((K60/J60)&lt;-0.4,"FP40%",IF((K60/J60)&lt;-0.35,"FP35%",IF((K60/J60)&lt;-0.3,"FP30%",IF((K60/J60)&lt;-0.25,"FP25%",IF((K60/J60)&lt;-0.2,"FP20%",IF((K60/J60)&lt;-0.15,"FP15%",IF((K60/J60)&lt;-0.1,"FP10%",IF((K60/J60)&lt;-0.05,"FP5%","")))))))),"")</f>
        <v/>
      </c>
      <c r="E60" s="34" t="str">
        <f t="shared" si="0"/>
        <v/>
      </c>
      <c r="F60" s="89" t="str">
        <f>IF(AP60="N/A","",IF(AP60&gt;AJ60,IF(AP60&gt;AM60,"P",""),""))</f>
        <v>P</v>
      </c>
      <c r="G60" s="34" t="str">
        <f>IF(D60="",IF(E60="",F60,E60),D60)</f>
        <v>P</v>
      </c>
      <c r="H60" s="19" t="s">
        <v>206</v>
      </c>
      <c r="I60" s="21" t="s">
        <v>48</v>
      </c>
      <c r="J60" s="20">
        <v>371400</v>
      </c>
      <c r="K60" s="20">
        <f>M60-J60</f>
        <v>-83500</v>
      </c>
      <c r="L60" s="75">
        <v>-32200</v>
      </c>
      <c r="M60" s="20">
        <v>287900</v>
      </c>
      <c r="N60" s="21">
        <v>30</v>
      </c>
      <c r="O60" s="21">
        <v>39</v>
      </c>
      <c r="P60" s="21"/>
      <c r="Q60" s="21" t="s">
        <v>590</v>
      </c>
      <c r="R60" s="21" t="s">
        <v>590</v>
      </c>
      <c r="S60" s="21" t="s">
        <v>590</v>
      </c>
      <c r="T60" s="21">
        <v>63</v>
      </c>
      <c r="U60" s="21">
        <v>48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39">
        <f>IF(AK60=0,"",AVERAGE(N60:AI60))</f>
        <v>45</v>
      </c>
      <c r="AK60" s="39">
        <f>IF(COUNTBLANK(N60:AI60)=0,22,IF(COUNTBLANK(N60:AI60)=1,21,IF(COUNTBLANK(N60:AI60)=2,20,IF(COUNTBLANK(N60:AI60)=3,19,IF(COUNTBLANK(N60:AI60)=4,18,IF(COUNTBLANK(N60:AI60)=5,17,IF(COUNTBLANK(N60:AI60)=6,16,IF(COUNTBLANK(N60:AI60)=7,15,IF(COUNTBLANK(N60:AI60)=8,14,IF(COUNTBLANK(N60:AI60)=9,13,IF(COUNTBLANK(N60:AI60)=10,12,IF(COUNTBLANK(N60:AI60)=11,11,IF(COUNTBLANK(N60:AI60)=12,10,IF(COUNTBLANK(N60:AI60)=13,9,IF(COUNTBLANK(N60:AI60)=14,8,IF(COUNTBLANK(N60:AI60)=15,7,IF(COUNTBLANK(N60:AI60)=16,6,IF(COUNTBLANK(N60:AI60)=17,5,IF(COUNTBLANK(N60:AI60)=18,4,IF(COUNTBLANK(N60:AI60)=19,3,IF(COUNTBLANK(N60:AI60)=20,2,IF(COUNTBLANK(N60:AI60)=21,1,IF(COUNTBLANK(N60:AI60)=22,0,"Error")))))))))))))))))))))))</f>
        <v>4</v>
      </c>
      <c r="AL60" s="39">
        <f>IF(AK60=0,"",IF(COUNTBLANK(AG60:AI60)=0,AVERAGE(AG60:AI60),IF(COUNTBLANK(AF60:AI60)&lt;1.5,AVERAGE(AF60:AI60),IF(COUNTBLANK(AE60:AI60)&lt;2.5,AVERAGE(AE60:AI60),IF(COUNTBLANK(AD60:AI60)&lt;3.5,AVERAGE(AD60:AI60),IF(COUNTBLANK(AC60:AI60)&lt;4.5,AVERAGE(AC60:AI60),IF(COUNTBLANK(AB60:AI60)&lt;5.5,AVERAGE(AB60:AI60),IF(COUNTBLANK(AA60:AI60)&lt;6.5,AVERAGE(AA60:AI60),IF(COUNTBLANK(Z60:AI60)&lt;7.5,AVERAGE(Z60:AI60),IF(COUNTBLANK(Y60:AI60)&lt;8.5,AVERAGE(Y60:AI60),IF(COUNTBLANK(X60:AI60)&lt;9.5,AVERAGE(X60:AI60),IF(COUNTBLANK(W60:AI60)&lt;10.5,AVERAGE(W60:AI60),IF(COUNTBLANK(V60:AI60)&lt;11.5,AVERAGE(V60:AI60),IF(COUNTBLANK(U60:AI60)&lt;12.5,AVERAGE(U60:AI60),IF(COUNTBLANK(T60:AI60)&lt;13.5,AVERAGE(T60:AI60),IF(COUNTBLANK(S60:AI60)&lt;14.5,AVERAGE(S60:AI60),IF(COUNTBLANK(R60:AI60)&lt;15.5,AVERAGE(R60:AI60),IF(COUNTBLANK(Q60:AI60)&lt;16.5,AVERAGE(Q60:AI60),IF(COUNTBLANK(P60:AI60)&lt;17.5,AVERAGE(P60:AI60),IF(COUNTBLANK(O60:AI60)&lt;18.5,AVERAGE(O60:AI60),AVERAGE(N60:AI60)))))))))))))))))))))</f>
        <v>50</v>
      </c>
      <c r="AM60" s="22">
        <f>IF(AK60=0,"",IF(COUNTBLANK(AH60:AI60)=0,AVERAGE(AH60:AI60),IF(COUNTBLANK(AG60:AI60)&lt;1.5,AVERAGE(AG60:AI60),IF(COUNTBLANK(AF60:AI60)&lt;2.5,AVERAGE(AF60:AI60),IF(COUNTBLANK(AE60:AI60)&lt;3.5,AVERAGE(AE60:AI60),IF(COUNTBLANK(AD60:AI60)&lt;4.5,AVERAGE(AD60:AI60),IF(COUNTBLANK(AC60:AI60)&lt;5.5,AVERAGE(AC60:AI60),IF(COUNTBLANK(AB60:AI60)&lt;6.5,AVERAGE(AB60:AI60),IF(COUNTBLANK(AA60:AI60)&lt;7.5,AVERAGE(AA60:AI60),IF(COUNTBLANK(Z60:AI60)&lt;8.5,AVERAGE(Z60:AI60),IF(COUNTBLANK(Y60:AI60)&lt;9.5,AVERAGE(Y60:AI60),IF(COUNTBLANK(X60:AI60)&lt;10.5,AVERAGE(X60:AI60),IF(COUNTBLANK(W60:AI60)&lt;11.5,AVERAGE(W60:AI60),IF(COUNTBLANK(V60:AI60)&lt;12.5,AVERAGE(V60:AI60),IF(COUNTBLANK(U60:AI60)&lt;13.5,AVERAGE(U60:AI60),IF(COUNTBLANK(T60:AI60)&lt;14.5,AVERAGE(T60:AI60),IF(COUNTBLANK(S60:AI60)&lt;15.5,AVERAGE(S60:AI60),IF(COUNTBLANK(R60:AI60)&lt;16.5,AVERAGE(R60:AI60),IF(COUNTBLANK(Q60:AI60)&lt;17.5,AVERAGE(Q60:AI60),IF(COUNTBLANK(P60:AI60)&lt;18.5,AVERAGE(P60:AI60),IF(COUNTBLANK(O60:AI60)&lt;19.5,AVERAGE(O60:AI60),AVERAGE(N60:AI60))))))))))))))))))))))</f>
        <v>55.5</v>
      </c>
      <c r="AN60" s="23">
        <f>IF(AK60&lt;1.5,M60,(0.75*M60)+(0.25*((AM60*2/3+AJ60*1/3)*$AW$1)))</f>
        <v>268100.9832317066</v>
      </c>
      <c r="AO60" s="24">
        <f>AN60-M60</f>
        <v>-19799.016768293397</v>
      </c>
      <c r="AP60" s="22">
        <f>IF(AK60&lt;1.5,"N/A",3*((M60/$AW$1)-(AM60*2/3)))</f>
        <v>104.19671129411203</v>
      </c>
      <c r="AQ60" s="20">
        <f>IF(AK60=0,"",AL60*$AV$1)</f>
        <v>197818.18146055588</v>
      </c>
      <c r="AR60" s="20">
        <f>IF(AK60=0,"",AJ60*$AV$1)</f>
        <v>178036.36331450028</v>
      </c>
      <c r="AS60" s="23" t="str">
        <f>IF(F60="P","P","")</f>
        <v>P</v>
      </c>
    </row>
    <row r="61" spans="1:45" s="2" customFormat="1">
      <c r="A61" s="25" t="s">
        <v>496</v>
      </c>
      <c r="B61" s="23" t="str">
        <f>IF(COUNTBLANK(N61:AI61)&lt;20.5,"Yes","No")</f>
        <v>Yes</v>
      </c>
      <c r="C61" s="34" t="str">
        <f>IF(J61&lt;160000,"Yes","")</f>
        <v/>
      </c>
      <c r="D61" s="34" t="str">
        <f>IF(J61&gt;375000,IF((K61/J61)&lt;-0.4,"FP40%",IF((K61/J61)&lt;-0.35,"FP35%",IF((K61/J61)&lt;-0.3,"FP30%",IF((K61/J61)&lt;-0.25,"FP25%",IF((K61/J61)&lt;-0.2,"FP20%",IF((K61/J61)&lt;-0.15,"FP15%",IF((K61/J61)&lt;-0.1,"FP10%",IF((K61/J61)&lt;-0.05,"FP5%","")))))))),"")</f>
        <v/>
      </c>
      <c r="E61" s="34" t="str">
        <f t="shared" si="0"/>
        <v/>
      </c>
      <c r="F61" s="89" t="str">
        <f>IF(AP61="N/A","",IF(AP61&gt;AJ61,IF(AP61&gt;AM61,"P",""),""))</f>
        <v>P</v>
      </c>
      <c r="G61" s="34" t="str">
        <f>IF(D61="",IF(E61="",F61,E61),D61)</f>
        <v>P</v>
      </c>
      <c r="H61" s="19" t="s">
        <v>207</v>
      </c>
      <c r="I61" s="21" t="s">
        <v>48</v>
      </c>
      <c r="J61" s="20">
        <v>199300</v>
      </c>
      <c r="K61" s="20">
        <f>M61-J61</f>
        <v>-4900</v>
      </c>
      <c r="L61" s="75">
        <v>0</v>
      </c>
      <c r="M61" s="20">
        <v>194400</v>
      </c>
      <c r="N61" s="21">
        <v>25</v>
      </c>
      <c r="O61" s="21">
        <v>63</v>
      </c>
      <c r="P61" s="21">
        <v>49</v>
      </c>
      <c r="Q61" s="21">
        <v>56</v>
      </c>
      <c r="R61" s="21">
        <v>16</v>
      </c>
      <c r="S61" s="21" t="s">
        <v>590</v>
      </c>
      <c r="T61" s="21" t="s">
        <v>590</v>
      </c>
      <c r="U61" s="21" t="s">
        <v>590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39">
        <f>IF(AK61=0,"",AVERAGE(N61:AI61))</f>
        <v>41.8</v>
      </c>
      <c r="AK61" s="39">
        <f>IF(COUNTBLANK(N61:AI61)=0,22,IF(COUNTBLANK(N61:AI61)=1,21,IF(COUNTBLANK(N61:AI61)=2,20,IF(COUNTBLANK(N61:AI61)=3,19,IF(COUNTBLANK(N61:AI61)=4,18,IF(COUNTBLANK(N61:AI61)=5,17,IF(COUNTBLANK(N61:AI61)=6,16,IF(COUNTBLANK(N61:AI61)=7,15,IF(COUNTBLANK(N61:AI61)=8,14,IF(COUNTBLANK(N61:AI61)=9,13,IF(COUNTBLANK(N61:AI61)=10,12,IF(COUNTBLANK(N61:AI61)=11,11,IF(COUNTBLANK(N61:AI61)=12,10,IF(COUNTBLANK(N61:AI61)=13,9,IF(COUNTBLANK(N61:AI61)=14,8,IF(COUNTBLANK(N61:AI61)=15,7,IF(COUNTBLANK(N61:AI61)=16,6,IF(COUNTBLANK(N61:AI61)=17,5,IF(COUNTBLANK(N61:AI61)=18,4,IF(COUNTBLANK(N61:AI61)=19,3,IF(COUNTBLANK(N61:AI61)=20,2,IF(COUNTBLANK(N61:AI61)=21,1,IF(COUNTBLANK(N61:AI61)=22,0,"Error")))))))))))))))))))))))</f>
        <v>5</v>
      </c>
      <c r="AL61" s="39">
        <f>IF(AK61=0,"",IF(COUNTBLANK(AG61:AI61)=0,AVERAGE(AG61:AI61),IF(COUNTBLANK(AF61:AI61)&lt;1.5,AVERAGE(AF61:AI61),IF(COUNTBLANK(AE61:AI61)&lt;2.5,AVERAGE(AE61:AI61),IF(COUNTBLANK(AD61:AI61)&lt;3.5,AVERAGE(AD61:AI61),IF(COUNTBLANK(AC61:AI61)&lt;4.5,AVERAGE(AC61:AI61),IF(COUNTBLANK(AB61:AI61)&lt;5.5,AVERAGE(AB61:AI61),IF(COUNTBLANK(AA61:AI61)&lt;6.5,AVERAGE(AA61:AI61),IF(COUNTBLANK(Z61:AI61)&lt;7.5,AVERAGE(Z61:AI61),IF(COUNTBLANK(Y61:AI61)&lt;8.5,AVERAGE(Y61:AI61),IF(COUNTBLANK(X61:AI61)&lt;9.5,AVERAGE(X61:AI61),IF(COUNTBLANK(W61:AI61)&lt;10.5,AVERAGE(W61:AI61),IF(COUNTBLANK(V61:AI61)&lt;11.5,AVERAGE(V61:AI61),IF(COUNTBLANK(U61:AI61)&lt;12.5,AVERAGE(U61:AI61),IF(COUNTBLANK(T61:AI61)&lt;13.5,AVERAGE(T61:AI61),IF(COUNTBLANK(S61:AI61)&lt;14.5,AVERAGE(S61:AI61),IF(COUNTBLANK(R61:AI61)&lt;15.5,AVERAGE(R61:AI61),IF(COUNTBLANK(Q61:AI61)&lt;16.5,AVERAGE(Q61:AI61),IF(COUNTBLANK(P61:AI61)&lt;17.5,AVERAGE(P61:AI61),IF(COUNTBLANK(O61:AI61)&lt;18.5,AVERAGE(O61:AI61),AVERAGE(N61:AI61)))))))))))))))))))))</f>
        <v>40.333333333333336</v>
      </c>
      <c r="AM61" s="22">
        <f>IF(AK61=0,"",IF(COUNTBLANK(AH61:AI61)=0,AVERAGE(AH61:AI61),IF(COUNTBLANK(AG61:AI61)&lt;1.5,AVERAGE(AG61:AI61),IF(COUNTBLANK(AF61:AI61)&lt;2.5,AVERAGE(AF61:AI61),IF(COUNTBLANK(AE61:AI61)&lt;3.5,AVERAGE(AE61:AI61),IF(COUNTBLANK(AD61:AI61)&lt;4.5,AVERAGE(AD61:AI61),IF(COUNTBLANK(AC61:AI61)&lt;5.5,AVERAGE(AC61:AI61),IF(COUNTBLANK(AB61:AI61)&lt;6.5,AVERAGE(AB61:AI61),IF(COUNTBLANK(AA61:AI61)&lt;7.5,AVERAGE(AA61:AI61),IF(COUNTBLANK(Z61:AI61)&lt;8.5,AVERAGE(Z61:AI61),IF(COUNTBLANK(Y61:AI61)&lt;9.5,AVERAGE(Y61:AI61),IF(COUNTBLANK(X61:AI61)&lt;10.5,AVERAGE(X61:AI61),IF(COUNTBLANK(W61:AI61)&lt;11.5,AVERAGE(W61:AI61),IF(COUNTBLANK(V61:AI61)&lt;12.5,AVERAGE(V61:AI61),IF(COUNTBLANK(U61:AI61)&lt;13.5,AVERAGE(U61:AI61),IF(COUNTBLANK(T61:AI61)&lt;14.5,AVERAGE(T61:AI61),IF(COUNTBLANK(S61:AI61)&lt;15.5,AVERAGE(S61:AI61),IF(COUNTBLANK(R61:AI61)&lt;16.5,AVERAGE(R61:AI61),IF(COUNTBLANK(Q61:AI61)&lt;17.5,AVERAGE(Q61:AI61),IF(COUNTBLANK(P61:AI61)&lt;18.5,AVERAGE(P61:AI61),IF(COUNTBLANK(O61:AI61)&lt;19.5,AVERAGE(O61:AI61),AVERAGE(N61:AI61))))))))))))))))))))))</f>
        <v>36</v>
      </c>
      <c r="AN61" s="23">
        <f>IF(AK61&lt;1.5,M61,(0.75*M61)+(0.25*((AM61*2/3+AJ61*1/3)*$AW$1)))</f>
        <v>183861.71084466804</v>
      </c>
      <c r="AO61" s="24">
        <f>AN61-M61</f>
        <v>-10538.289155331964</v>
      </c>
      <c r="AP61" s="22">
        <f>IF(AK61&lt;1.5,"N/A",3*((M61/$AW$1)-(AM61*2/3)))</f>
        <v>73.308234371571331</v>
      </c>
      <c r="AQ61" s="20">
        <f>IF(AK61=0,"",AL61*$AV$1)</f>
        <v>159573.3330448484</v>
      </c>
      <c r="AR61" s="20">
        <f>IF(AK61=0,"",AJ61*$AV$1)</f>
        <v>165375.9997010247</v>
      </c>
      <c r="AS61" s="23" t="str">
        <f>IF(F61="P","P","")</f>
        <v>P</v>
      </c>
    </row>
    <row r="62" spans="1:45" s="2" customFormat="1">
      <c r="A62" s="25" t="s">
        <v>496</v>
      </c>
      <c r="B62" s="23" t="str">
        <f>IF(COUNTBLANK(N62:AI62)&lt;20.5,"Yes","No")</f>
        <v>Yes</v>
      </c>
      <c r="C62" s="34" t="str">
        <f>IF(J62&lt;160000,"Yes","")</f>
        <v/>
      </c>
      <c r="D62" s="34" t="str">
        <f>IF(J62&gt;375000,IF((K62/J62)&lt;-0.4,"FP40%",IF((K62/J62)&lt;-0.35,"FP35%",IF((K62/J62)&lt;-0.3,"FP30%",IF((K62/J62)&lt;-0.25,"FP25%",IF((K62/J62)&lt;-0.2,"FP20%",IF((K62/J62)&lt;-0.15,"FP15%",IF((K62/J62)&lt;-0.1,"FP10%",IF((K62/J62)&lt;-0.05,"FP5%","")))))))),"")</f>
        <v/>
      </c>
      <c r="E62" s="34" t="str">
        <f t="shared" si="0"/>
        <v/>
      </c>
      <c r="F62" s="89" t="str">
        <f>IF(AP62="N/A","",IF(AP62&gt;AJ62,IF(AP62&gt;AM62,"P",""),""))</f>
        <v>P</v>
      </c>
      <c r="G62" s="34" t="str">
        <f>IF(D62="",IF(E62="",F62,E62),D62)</f>
        <v>P</v>
      </c>
      <c r="H62" s="19" t="s">
        <v>208</v>
      </c>
      <c r="I62" s="21" t="s">
        <v>62</v>
      </c>
      <c r="J62" s="20">
        <v>268400</v>
      </c>
      <c r="K62" s="20">
        <f>M62-J62</f>
        <v>-28000</v>
      </c>
      <c r="L62" s="75">
        <v>-28000</v>
      </c>
      <c r="M62" s="20">
        <v>240400</v>
      </c>
      <c r="N62" s="21">
        <v>13</v>
      </c>
      <c r="O62" s="21"/>
      <c r="P62" s="21"/>
      <c r="Q62" s="21" t="s">
        <v>590</v>
      </c>
      <c r="R62" s="21" t="s">
        <v>590</v>
      </c>
      <c r="S62" s="21">
        <v>54</v>
      </c>
      <c r="T62" s="21" t="s">
        <v>590</v>
      </c>
      <c r="U62" s="21">
        <v>56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9">
        <f>IF(AK62=0,"",AVERAGE(N62:AI62))</f>
        <v>41</v>
      </c>
      <c r="AK62" s="39">
        <f>IF(COUNTBLANK(N62:AI62)=0,22,IF(COUNTBLANK(N62:AI62)=1,21,IF(COUNTBLANK(N62:AI62)=2,20,IF(COUNTBLANK(N62:AI62)=3,19,IF(COUNTBLANK(N62:AI62)=4,18,IF(COUNTBLANK(N62:AI62)=5,17,IF(COUNTBLANK(N62:AI62)=6,16,IF(COUNTBLANK(N62:AI62)=7,15,IF(COUNTBLANK(N62:AI62)=8,14,IF(COUNTBLANK(N62:AI62)=9,13,IF(COUNTBLANK(N62:AI62)=10,12,IF(COUNTBLANK(N62:AI62)=11,11,IF(COUNTBLANK(N62:AI62)=12,10,IF(COUNTBLANK(N62:AI62)=13,9,IF(COUNTBLANK(N62:AI62)=14,8,IF(COUNTBLANK(N62:AI62)=15,7,IF(COUNTBLANK(N62:AI62)=16,6,IF(COUNTBLANK(N62:AI62)=17,5,IF(COUNTBLANK(N62:AI62)=18,4,IF(COUNTBLANK(N62:AI62)=19,3,IF(COUNTBLANK(N62:AI62)=20,2,IF(COUNTBLANK(N62:AI62)=21,1,IF(COUNTBLANK(N62:AI62)=22,0,"Error")))))))))))))))))))))))</f>
        <v>3</v>
      </c>
      <c r="AL62" s="39">
        <f>IF(AK62=0,"",IF(COUNTBLANK(AG62:AI62)=0,AVERAGE(AG62:AI62),IF(COUNTBLANK(AF62:AI62)&lt;1.5,AVERAGE(AF62:AI62),IF(COUNTBLANK(AE62:AI62)&lt;2.5,AVERAGE(AE62:AI62),IF(COUNTBLANK(AD62:AI62)&lt;3.5,AVERAGE(AD62:AI62),IF(COUNTBLANK(AC62:AI62)&lt;4.5,AVERAGE(AC62:AI62),IF(COUNTBLANK(AB62:AI62)&lt;5.5,AVERAGE(AB62:AI62),IF(COUNTBLANK(AA62:AI62)&lt;6.5,AVERAGE(AA62:AI62),IF(COUNTBLANK(Z62:AI62)&lt;7.5,AVERAGE(Z62:AI62),IF(COUNTBLANK(Y62:AI62)&lt;8.5,AVERAGE(Y62:AI62),IF(COUNTBLANK(X62:AI62)&lt;9.5,AVERAGE(X62:AI62),IF(COUNTBLANK(W62:AI62)&lt;10.5,AVERAGE(W62:AI62),IF(COUNTBLANK(V62:AI62)&lt;11.5,AVERAGE(V62:AI62),IF(COUNTBLANK(U62:AI62)&lt;12.5,AVERAGE(U62:AI62),IF(COUNTBLANK(T62:AI62)&lt;13.5,AVERAGE(T62:AI62),IF(COUNTBLANK(S62:AI62)&lt;14.5,AVERAGE(S62:AI62),IF(COUNTBLANK(R62:AI62)&lt;15.5,AVERAGE(R62:AI62),IF(COUNTBLANK(Q62:AI62)&lt;16.5,AVERAGE(Q62:AI62),IF(COUNTBLANK(P62:AI62)&lt;17.5,AVERAGE(P62:AI62),IF(COUNTBLANK(O62:AI62)&lt;18.5,AVERAGE(O62:AI62),AVERAGE(N62:AI62)))))))))))))))))))))</f>
        <v>41</v>
      </c>
      <c r="AM62" s="22">
        <f>IF(AK62=0,"",IF(COUNTBLANK(AH62:AI62)=0,AVERAGE(AH62:AI62),IF(COUNTBLANK(AG62:AI62)&lt;1.5,AVERAGE(AG62:AI62),IF(COUNTBLANK(AF62:AI62)&lt;2.5,AVERAGE(AF62:AI62),IF(COUNTBLANK(AE62:AI62)&lt;3.5,AVERAGE(AE62:AI62),IF(COUNTBLANK(AD62:AI62)&lt;4.5,AVERAGE(AD62:AI62),IF(COUNTBLANK(AC62:AI62)&lt;5.5,AVERAGE(AC62:AI62),IF(COUNTBLANK(AB62:AI62)&lt;6.5,AVERAGE(AB62:AI62),IF(COUNTBLANK(AA62:AI62)&lt;7.5,AVERAGE(AA62:AI62),IF(COUNTBLANK(Z62:AI62)&lt;8.5,AVERAGE(Z62:AI62),IF(COUNTBLANK(Y62:AI62)&lt;9.5,AVERAGE(Y62:AI62),IF(COUNTBLANK(X62:AI62)&lt;10.5,AVERAGE(X62:AI62),IF(COUNTBLANK(W62:AI62)&lt;11.5,AVERAGE(W62:AI62),IF(COUNTBLANK(V62:AI62)&lt;12.5,AVERAGE(V62:AI62),IF(COUNTBLANK(U62:AI62)&lt;13.5,AVERAGE(U62:AI62),IF(COUNTBLANK(T62:AI62)&lt;14.5,AVERAGE(T62:AI62),IF(COUNTBLANK(S62:AI62)&lt;15.5,AVERAGE(S62:AI62),IF(COUNTBLANK(R62:AI62)&lt;16.5,AVERAGE(R62:AI62),IF(COUNTBLANK(Q62:AI62)&lt;17.5,AVERAGE(Q62:AI62),IF(COUNTBLANK(P62:AI62)&lt;18.5,AVERAGE(P62:AI62),IF(COUNTBLANK(O62:AI62)&lt;19.5,AVERAGE(O62:AI62),AVERAGE(N62:AI62))))))))))))))))))))))</f>
        <v>55</v>
      </c>
      <c r="AN62" s="23">
        <f>IF(AK62&lt;1.5,M62,(0.75*M62)+(0.25*((AM62*2/3+AJ62*1/3)*$AW$1)))</f>
        <v>230803.67607684422</v>
      </c>
      <c r="AO62" s="24">
        <f>AN62-M62</f>
        <v>-9596.3239231557818</v>
      </c>
      <c r="AP62" s="22">
        <f>IF(AK62&lt;1.5,"N/A",3*((M62/$AW$1)-(AM62*2/3)))</f>
        <v>69.691870076778542</v>
      </c>
      <c r="AQ62" s="20">
        <f>IF(AK62=0,"",AL62*$AV$1)</f>
        <v>162210.90879765581</v>
      </c>
      <c r="AR62" s="20">
        <f>IF(AK62=0,"",AJ62*$AV$1)</f>
        <v>162210.90879765581</v>
      </c>
      <c r="AS62" s="23" t="str">
        <f>IF(F62="P","P","")</f>
        <v>P</v>
      </c>
    </row>
    <row r="63" spans="1:45" s="2" customFormat="1">
      <c r="A63" s="19" t="s">
        <v>496</v>
      </c>
      <c r="B63" s="23" t="str">
        <f>IF(COUNTBLANK(N63:AI63)&lt;20.5,"Yes","No")</f>
        <v>Yes</v>
      </c>
      <c r="C63" s="34" t="str">
        <f>IF(J63&lt;160000,"Yes","")</f>
        <v/>
      </c>
      <c r="D63" s="34" t="str">
        <f>IF(J63&gt;375000,IF((K63/J63)&lt;-0.4,"FP40%",IF((K63/J63)&lt;-0.35,"FP35%",IF((K63/J63)&lt;-0.3,"FP30%",IF((K63/J63)&lt;-0.25,"FP25%",IF((K63/J63)&lt;-0.2,"FP20%",IF((K63/J63)&lt;-0.15,"FP15%",IF((K63/J63)&lt;-0.1,"FP10%",IF((K63/J63)&lt;-0.05,"FP5%","")))))))),"")</f>
        <v/>
      </c>
      <c r="E63" s="34" t="str">
        <f t="shared" si="0"/>
        <v/>
      </c>
      <c r="F63" s="89" t="str">
        <f>IF(AP63="N/A","",IF(AP63&gt;AJ63,IF(AP63&gt;AM63,"P",""),""))</f>
        <v>P</v>
      </c>
      <c r="G63" s="34" t="str">
        <f>IF(D63="",IF(E63="",F63,E63),D63)</f>
        <v>P</v>
      </c>
      <c r="H63" s="19" t="s">
        <v>557</v>
      </c>
      <c r="I63" s="21" t="s">
        <v>392</v>
      </c>
      <c r="J63" s="20">
        <v>183800</v>
      </c>
      <c r="K63" s="20">
        <f>M63-J63</f>
        <v>-13200</v>
      </c>
      <c r="L63" s="75">
        <v>-13200</v>
      </c>
      <c r="M63" s="20">
        <v>170600</v>
      </c>
      <c r="N63" s="21"/>
      <c r="O63" s="21"/>
      <c r="P63" s="21"/>
      <c r="Q63" s="21"/>
      <c r="R63" s="21"/>
      <c r="S63" s="21">
        <v>31</v>
      </c>
      <c r="T63" s="21">
        <v>44</v>
      </c>
      <c r="U63" s="21">
        <v>26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39">
        <f>IF(AK63=0,"",AVERAGE(N63:AI63))</f>
        <v>33.666666666666664</v>
      </c>
      <c r="AK63" s="39">
        <f>IF(COUNTBLANK(N63:AI63)=0,22,IF(COUNTBLANK(N63:AI63)=1,21,IF(COUNTBLANK(N63:AI63)=2,20,IF(COUNTBLANK(N63:AI63)=3,19,IF(COUNTBLANK(N63:AI63)=4,18,IF(COUNTBLANK(N63:AI63)=5,17,IF(COUNTBLANK(N63:AI63)=6,16,IF(COUNTBLANK(N63:AI63)=7,15,IF(COUNTBLANK(N63:AI63)=8,14,IF(COUNTBLANK(N63:AI63)=9,13,IF(COUNTBLANK(N63:AI63)=10,12,IF(COUNTBLANK(N63:AI63)=11,11,IF(COUNTBLANK(N63:AI63)=12,10,IF(COUNTBLANK(N63:AI63)=13,9,IF(COUNTBLANK(N63:AI63)=14,8,IF(COUNTBLANK(N63:AI63)=15,7,IF(COUNTBLANK(N63:AI63)=16,6,IF(COUNTBLANK(N63:AI63)=17,5,IF(COUNTBLANK(N63:AI63)=18,4,IF(COUNTBLANK(N63:AI63)=19,3,IF(COUNTBLANK(N63:AI63)=20,2,IF(COUNTBLANK(N63:AI63)=21,1,IF(COUNTBLANK(N63:AI63)=22,0,"Error")))))))))))))))))))))))</f>
        <v>3</v>
      </c>
      <c r="AL63" s="39">
        <f>IF(AK63=0,"",IF(COUNTBLANK(AG63:AI63)=0,AVERAGE(AG63:AI63),IF(COUNTBLANK(AF63:AI63)&lt;1.5,AVERAGE(AF63:AI63),IF(COUNTBLANK(AE63:AI63)&lt;2.5,AVERAGE(AE63:AI63),IF(COUNTBLANK(AD63:AI63)&lt;3.5,AVERAGE(AD63:AI63),IF(COUNTBLANK(AC63:AI63)&lt;4.5,AVERAGE(AC63:AI63),IF(COUNTBLANK(AB63:AI63)&lt;5.5,AVERAGE(AB63:AI63),IF(COUNTBLANK(AA63:AI63)&lt;6.5,AVERAGE(AA63:AI63),IF(COUNTBLANK(Z63:AI63)&lt;7.5,AVERAGE(Z63:AI63),IF(COUNTBLANK(Y63:AI63)&lt;8.5,AVERAGE(Y63:AI63),IF(COUNTBLANK(X63:AI63)&lt;9.5,AVERAGE(X63:AI63),IF(COUNTBLANK(W63:AI63)&lt;10.5,AVERAGE(W63:AI63),IF(COUNTBLANK(V63:AI63)&lt;11.5,AVERAGE(V63:AI63),IF(COUNTBLANK(U63:AI63)&lt;12.5,AVERAGE(U63:AI63),IF(COUNTBLANK(T63:AI63)&lt;13.5,AVERAGE(T63:AI63),IF(COUNTBLANK(S63:AI63)&lt;14.5,AVERAGE(S63:AI63),IF(COUNTBLANK(R63:AI63)&lt;15.5,AVERAGE(R63:AI63),IF(COUNTBLANK(Q63:AI63)&lt;16.5,AVERAGE(Q63:AI63),IF(COUNTBLANK(P63:AI63)&lt;17.5,AVERAGE(P63:AI63),IF(COUNTBLANK(O63:AI63)&lt;18.5,AVERAGE(O63:AI63),AVERAGE(N63:AI63)))))))))))))))))))))</f>
        <v>33.666666666666664</v>
      </c>
      <c r="AM63" s="22">
        <f>IF(AK63=0,"",IF(COUNTBLANK(AH63:AI63)=0,AVERAGE(AH63:AI63),IF(COUNTBLANK(AG63:AI63)&lt;1.5,AVERAGE(AG63:AI63),IF(COUNTBLANK(AF63:AI63)&lt;2.5,AVERAGE(AF63:AI63),IF(COUNTBLANK(AE63:AI63)&lt;3.5,AVERAGE(AE63:AI63),IF(COUNTBLANK(AD63:AI63)&lt;4.5,AVERAGE(AD63:AI63),IF(COUNTBLANK(AC63:AI63)&lt;5.5,AVERAGE(AC63:AI63),IF(COUNTBLANK(AB63:AI63)&lt;6.5,AVERAGE(AB63:AI63),IF(COUNTBLANK(AA63:AI63)&lt;7.5,AVERAGE(AA63:AI63),IF(COUNTBLANK(Z63:AI63)&lt;8.5,AVERAGE(Z63:AI63),IF(COUNTBLANK(Y63:AI63)&lt;9.5,AVERAGE(Y63:AI63),IF(COUNTBLANK(X63:AI63)&lt;10.5,AVERAGE(X63:AI63),IF(COUNTBLANK(W63:AI63)&lt;11.5,AVERAGE(W63:AI63),IF(COUNTBLANK(V63:AI63)&lt;12.5,AVERAGE(V63:AI63),IF(COUNTBLANK(U63:AI63)&lt;13.5,AVERAGE(U63:AI63),IF(COUNTBLANK(T63:AI63)&lt;14.5,AVERAGE(T63:AI63),IF(COUNTBLANK(S63:AI63)&lt;15.5,AVERAGE(S63:AI63),IF(COUNTBLANK(R63:AI63)&lt;16.5,AVERAGE(R63:AI63),IF(COUNTBLANK(Q63:AI63)&lt;17.5,AVERAGE(Q63:AI63),IF(COUNTBLANK(P63:AI63)&lt;18.5,AVERAGE(P63:AI63),IF(COUNTBLANK(O63:AI63)&lt;19.5,AVERAGE(O63:AI63),AVERAGE(N63:AI63))))))))))))))))))))))</f>
        <v>35</v>
      </c>
      <c r="AN63" s="23">
        <f>IF(AK63&lt;1.5,M63,(0.75*M63)+(0.25*((AM63*2/3+AJ63*1/3)*$AW$1)))</f>
        <v>162622.50167748024</v>
      </c>
      <c r="AO63" s="24">
        <f>AN63-M63</f>
        <v>-7977.4983225197648</v>
      </c>
      <c r="AP63" s="22">
        <f>IF(AK63&lt;1.5,"N/A",3*((M63/$AW$1)-(AM63*2/3)))</f>
        <v>57.518440245833688</v>
      </c>
      <c r="AQ63" s="20">
        <f>IF(AK63=0,"",AL63*$AV$1)</f>
        <v>133197.57551677426</v>
      </c>
      <c r="AR63" s="20">
        <f>IF(AK63=0,"",AJ63*$AV$1)</f>
        <v>133197.57551677426</v>
      </c>
      <c r="AS63" s="23" t="str">
        <f>IF(F63="P","P","")</f>
        <v>P</v>
      </c>
    </row>
    <row r="64" spans="1:45" s="2" customFormat="1">
      <c r="A64" s="19" t="s">
        <v>496</v>
      </c>
      <c r="B64" s="23" t="str">
        <f>IF(COUNTBLANK(N64:AI64)&lt;20.5,"Yes","No")</f>
        <v>No</v>
      </c>
      <c r="C64" s="34" t="str">
        <f>IF(J64&lt;160000,"Yes","")</f>
        <v>Yes</v>
      </c>
      <c r="D64" s="34" t="str">
        <f>IF(J64&gt;375000,IF((K64/J64)&lt;-0.4,"FP40%",IF((K64/J64)&lt;-0.35,"FP35%",IF((K64/J64)&lt;-0.3,"FP30%",IF((K64/J64)&lt;-0.25,"FP25%",IF((K64/J64)&lt;-0.2,"FP20%",IF((K64/J64)&lt;-0.15,"FP15%",IF((K64/J64)&lt;-0.1,"FP10%",IF((K64/J64)&lt;-0.05,"FP5%","")))))))),"")</f>
        <v/>
      </c>
      <c r="E64" s="34" t="str">
        <f t="shared" si="0"/>
        <v/>
      </c>
      <c r="F64" s="89" t="str">
        <f>IF(AP64="N/A","",IF(AP64&gt;AJ64,IF(AP64&gt;AM64,"P",""),""))</f>
        <v/>
      </c>
      <c r="G64" s="34" t="str">
        <f>IF(D64="",IF(E64="",F64,E64),D64)</f>
        <v/>
      </c>
      <c r="H64" s="19" t="s">
        <v>570</v>
      </c>
      <c r="I64" s="21" t="s">
        <v>48</v>
      </c>
      <c r="J64" s="20">
        <v>118600</v>
      </c>
      <c r="K64" s="20">
        <f>M64-J64</f>
        <v>0</v>
      </c>
      <c r="L64" s="75">
        <v>0</v>
      </c>
      <c r="M64" s="20">
        <v>118600</v>
      </c>
      <c r="N64" s="21"/>
      <c r="O64" s="21"/>
      <c r="P64" s="21"/>
      <c r="Q64" s="21"/>
      <c r="R64" s="21"/>
      <c r="S64" s="21"/>
      <c r="T64" s="21">
        <v>32</v>
      </c>
      <c r="U64" s="21" t="s">
        <v>590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39">
        <f>IF(AK64=0,"",AVERAGE(N64:AI64))</f>
        <v>32</v>
      </c>
      <c r="AK64" s="39">
        <f>IF(COUNTBLANK(N64:AI64)=0,22,IF(COUNTBLANK(N64:AI64)=1,21,IF(COUNTBLANK(N64:AI64)=2,20,IF(COUNTBLANK(N64:AI64)=3,19,IF(COUNTBLANK(N64:AI64)=4,18,IF(COUNTBLANK(N64:AI64)=5,17,IF(COUNTBLANK(N64:AI64)=6,16,IF(COUNTBLANK(N64:AI64)=7,15,IF(COUNTBLANK(N64:AI64)=8,14,IF(COUNTBLANK(N64:AI64)=9,13,IF(COUNTBLANK(N64:AI64)=10,12,IF(COUNTBLANK(N64:AI64)=11,11,IF(COUNTBLANK(N64:AI64)=12,10,IF(COUNTBLANK(N64:AI64)=13,9,IF(COUNTBLANK(N64:AI64)=14,8,IF(COUNTBLANK(N64:AI64)=15,7,IF(COUNTBLANK(N64:AI64)=16,6,IF(COUNTBLANK(N64:AI64)=17,5,IF(COUNTBLANK(N64:AI64)=18,4,IF(COUNTBLANK(N64:AI64)=19,3,IF(COUNTBLANK(N64:AI64)=20,2,IF(COUNTBLANK(N64:AI64)=21,1,IF(COUNTBLANK(N64:AI64)=22,0,"Error")))))))))))))))))))))))</f>
        <v>1</v>
      </c>
      <c r="AL64" s="39">
        <f>IF(AK64=0,"",IF(COUNTBLANK(AG64:AI64)=0,AVERAGE(AG64:AI64),IF(COUNTBLANK(AF64:AI64)&lt;1.5,AVERAGE(AF64:AI64),IF(COUNTBLANK(AE64:AI64)&lt;2.5,AVERAGE(AE64:AI64),IF(COUNTBLANK(AD64:AI64)&lt;3.5,AVERAGE(AD64:AI64),IF(COUNTBLANK(AC64:AI64)&lt;4.5,AVERAGE(AC64:AI64),IF(COUNTBLANK(AB64:AI64)&lt;5.5,AVERAGE(AB64:AI64),IF(COUNTBLANK(AA64:AI64)&lt;6.5,AVERAGE(AA64:AI64),IF(COUNTBLANK(Z64:AI64)&lt;7.5,AVERAGE(Z64:AI64),IF(COUNTBLANK(Y64:AI64)&lt;8.5,AVERAGE(Y64:AI64),IF(COUNTBLANK(X64:AI64)&lt;9.5,AVERAGE(X64:AI64),IF(COUNTBLANK(W64:AI64)&lt;10.5,AVERAGE(W64:AI64),IF(COUNTBLANK(V64:AI64)&lt;11.5,AVERAGE(V64:AI64),IF(COUNTBLANK(U64:AI64)&lt;12.5,AVERAGE(U64:AI64),IF(COUNTBLANK(T64:AI64)&lt;13.5,AVERAGE(T64:AI64),IF(COUNTBLANK(S64:AI64)&lt;14.5,AVERAGE(S64:AI64),IF(COUNTBLANK(R64:AI64)&lt;15.5,AVERAGE(R64:AI64),IF(COUNTBLANK(Q64:AI64)&lt;16.5,AVERAGE(Q64:AI64),IF(COUNTBLANK(P64:AI64)&lt;17.5,AVERAGE(P64:AI64),IF(COUNTBLANK(O64:AI64)&lt;18.5,AVERAGE(O64:AI64),AVERAGE(N64:AI64)))))))))))))))))))))</f>
        <v>32</v>
      </c>
      <c r="AM64" s="22">
        <f>IF(AK64=0,"",IF(COUNTBLANK(AH64:AI64)=0,AVERAGE(AH64:AI64),IF(COUNTBLANK(AG64:AI64)&lt;1.5,AVERAGE(AG64:AI64),IF(COUNTBLANK(AF64:AI64)&lt;2.5,AVERAGE(AF64:AI64),IF(COUNTBLANK(AE64:AI64)&lt;3.5,AVERAGE(AE64:AI64),IF(COUNTBLANK(AD64:AI64)&lt;4.5,AVERAGE(AD64:AI64),IF(COUNTBLANK(AC64:AI64)&lt;5.5,AVERAGE(AC64:AI64),IF(COUNTBLANK(AB64:AI64)&lt;6.5,AVERAGE(AB64:AI64),IF(COUNTBLANK(AA64:AI64)&lt;7.5,AVERAGE(AA64:AI64),IF(COUNTBLANK(Z64:AI64)&lt;8.5,AVERAGE(Z64:AI64),IF(COUNTBLANK(Y64:AI64)&lt;9.5,AVERAGE(Y64:AI64),IF(COUNTBLANK(X64:AI64)&lt;10.5,AVERAGE(X64:AI64),IF(COUNTBLANK(W64:AI64)&lt;11.5,AVERAGE(W64:AI64),IF(COUNTBLANK(V64:AI64)&lt;12.5,AVERAGE(V64:AI64),IF(COUNTBLANK(U64:AI64)&lt;13.5,AVERAGE(U64:AI64),IF(COUNTBLANK(T64:AI64)&lt;14.5,AVERAGE(T64:AI64),IF(COUNTBLANK(S64:AI64)&lt;15.5,AVERAGE(S64:AI64),IF(COUNTBLANK(R64:AI64)&lt;16.5,AVERAGE(R64:AI64),IF(COUNTBLANK(Q64:AI64)&lt;17.5,AVERAGE(Q64:AI64),IF(COUNTBLANK(P64:AI64)&lt;18.5,AVERAGE(P64:AI64),IF(COUNTBLANK(O64:AI64)&lt;19.5,AVERAGE(O64:AI64),AVERAGE(N64:AI64))))))))))))))))))))))</f>
        <v>32</v>
      </c>
      <c r="AN64" s="23">
        <f>IF(AK64&lt;1.5,M64,(0.75*M64)+(0.25*((AM64*2/3+AJ64*1/3)*$AW$1)))</f>
        <v>118600</v>
      </c>
      <c r="AO64" s="24">
        <f>AN64-M64</f>
        <v>0</v>
      </c>
      <c r="AP64" s="22" t="str">
        <f>IF(AK64&lt;1.5,"N/A",3*((M64/$AW$1)-(AM64*2/3)))</f>
        <v>N/A</v>
      </c>
      <c r="AQ64" s="20">
        <f>IF(AK64=0,"",AL64*$AV$1)</f>
        <v>126603.63613475575</v>
      </c>
      <c r="AR64" s="20">
        <f>IF(AK64=0,"",AJ64*$AV$1)</f>
        <v>126603.63613475575</v>
      </c>
      <c r="AS64" s="23" t="str">
        <f>IF(F64="P","P","")</f>
        <v/>
      </c>
    </row>
    <row r="65" spans="1:45" s="2" customFormat="1">
      <c r="A65" s="19" t="s">
        <v>131</v>
      </c>
      <c r="B65" s="23" t="str">
        <f>IF(COUNTBLANK(N65:AI65)&lt;20.5,"Yes","No")</f>
        <v>Yes</v>
      </c>
      <c r="C65" s="34" t="str">
        <f>IF(J65&lt;160000,"Yes","")</f>
        <v/>
      </c>
      <c r="D65" s="34" t="str">
        <f>IF(J65&gt;375000,IF((K65/J65)&lt;-0.4,"FP40%",IF((K65/J65)&lt;-0.35,"FP35%",IF((K65/J65)&lt;-0.3,"FP30%",IF((K65/J65)&lt;-0.25,"FP25%",IF((K65/J65)&lt;-0.2,"FP20%",IF((K65/J65)&lt;-0.15,"FP15%",IF((K65/J65)&lt;-0.1,"FP10%",IF((K65/J65)&lt;-0.05,"FP5%","")))))))),"")</f>
        <v/>
      </c>
      <c r="E65" s="34" t="str">
        <f t="shared" si="0"/>
        <v/>
      </c>
      <c r="F65" s="89" t="str">
        <f>IF(AP65="N/A","",IF(AP65&gt;AJ65,IF(AP65&gt;AM65,"P",""),""))</f>
        <v/>
      </c>
      <c r="G65" s="34" t="str">
        <f>IF(D65="",IF(E65="",F65,E65),D65)</f>
        <v/>
      </c>
      <c r="H65" s="19" t="s">
        <v>503</v>
      </c>
      <c r="I65" s="21" t="s">
        <v>37</v>
      </c>
      <c r="J65" s="20">
        <v>414600</v>
      </c>
      <c r="K65" s="20">
        <f>M65-J65</f>
        <v>17200</v>
      </c>
      <c r="L65" s="75">
        <v>5000</v>
      </c>
      <c r="M65" s="20">
        <v>431800</v>
      </c>
      <c r="N65" s="21"/>
      <c r="O65" s="21"/>
      <c r="P65" s="21"/>
      <c r="Q65" s="21">
        <v>121</v>
      </c>
      <c r="R65" s="21">
        <v>108</v>
      </c>
      <c r="S65" s="21">
        <v>110</v>
      </c>
      <c r="T65" s="21">
        <v>98</v>
      </c>
      <c r="U65" s="21">
        <v>126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9">
        <f>IF(AK65=0,"",AVERAGE(N65:AI65))</f>
        <v>112.6</v>
      </c>
      <c r="AK65" s="39">
        <f>IF(COUNTBLANK(N65:AI65)=0,22,IF(COUNTBLANK(N65:AI65)=1,21,IF(COUNTBLANK(N65:AI65)=2,20,IF(COUNTBLANK(N65:AI65)=3,19,IF(COUNTBLANK(N65:AI65)=4,18,IF(COUNTBLANK(N65:AI65)=5,17,IF(COUNTBLANK(N65:AI65)=6,16,IF(COUNTBLANK(N65:AI65)=7,15,IF(COUNTBLANK(N65:AI65)=8,14,IF(COUNTBLANK(N65:AI65)=9,13,IF(COUNTBLANK(N65:AI65)=10,12,IF(COUNTBLANK(N65:AI65)=11,11,IF(COUNTBLANK(N65:AI65)=12,10,IF(COUNTBLANK(N65:AI65)=13,9,IF(COUNTBLANK(N65:AI65)=14,8,IF(COUNTBLANK(N65:AI65)=15,7,IF(COUNTBLANK(N65:AI65)=16,6,IF(COUNTBLANK(N65:AI65)=17,5,IF(COUNTBLANK(N65:AI65)=18,4,IF(COUNTBLANK(N65:AI65)=19,3,IF(COUNTBLANK(N65:AI65)=20,2,IF(COUNTBLANK(N65:AI65)=21,1,IF(COUNTBLANK(N65:AI65)=22,0,"Error")))))))))))))))))))))))</f>
        <v>5</v>
      </c>
      <c r="AL65" s="39">
        <f>IF(AK65=0,"",IF(COUNTBLANK(AG65:AI65)=0,AVERAGE(AG65:AI65),IF(COUNTBLANK(AF65:AI65)&lt;1.5,AVERAGE(AF65:AI65),IF(COUNTBLANK(AE65:AI65)&lt;2.5,AVERAGE(AE65:AI65),IF(COUNTBLANK(AD65:AI65)&lt;3.5,AVERAGE(AD65:AI65),IF(COUNTBLANK(AC65:AI65)&lt;4.5,AVERAGE(AC65:AI65),IF(COUNTBLANK(AB65:AI65)&lt;5.5,AVERAGE(AB65:AI65),IF(COUNTBLANK(AA65:AI65)&lt;6.5,AVERAGE(AA65:AI65),IF(COUNTBLANK(Z65:AI65)&lt;7.5,AVERAGE(Z65:AI65),IF(COUNTBLANK(Y65:AI65)&lt;8.5,AVERAGE(Y65:AI65),IF(COUNTBLANK(X65:AI65)&lt;9.5,AVERAGE(X65:AI65),IF(COUNTBLANK(W65:AI65)&lt;10.5,AVERAGE(W65:AI65),IF(COUNTBLANK(V65:AI65)&lt;11.5,AVERAGE(V65:AI65),IF(COUNTBLANK(U65:AI65)&lt;12.5,AVERAGE(U65:AI65),IF(COUNTBLANK(T65:AI65)&lt;13.5,AVERAGE(T65:AI65),IF(COUNTBLANK(S65:AI65)&lt;14.5,AVERAGE(S65:AI65),IF(COUNTBLANK(R65:AI65)&lt;15.5,AVERAGE(R65:AI65),IF(COUNTBLANK(Q65:AI65)&lt;16.5,AVERAGE(Q65:AI65),IF(COUNTBLANK(P65:AI65)&lt;17.5,AVERAGE(P65:AI65),IF(COUNTBLANK(O65:AI65)&lt;18.5,AVERAGE(O65:AI65),AVERAGE(N65:AI65)))))))))))))))))))))</f>
        <v>111.33333333333333</v>
      </c>
      <c r="AM65" s="22">
        <f>IF(AK65=0,"",IF(COUNTBLANK(AH65:AI65)=0,AVERAGE(AH65:AI65),IF(COUNTBLANK(AG65:AI65)&lt;1.5,AVERAGE(AG65:AI65),IF(COUNTBLANK(AF65:AI65)&lt;2.5,AVERAGE(AF65:AI65),IF(COUNTBLANK(AE65:AI65)&lt;3.5,AVERAGE(AE65:AI65),IF(COUNTBLANK(AD65:AI65)&lt;4.5,AVERAGE(AD65:AI65),IF(COUNTBLANK(AC65:AI65)&lt;5.5,AVERAGE(AC65:AI65),IF(COUNTBLANK(AB65:AI65)&lt;6.5,AVERAGE(AB65:AI65),IF(COUNTBLANK(AA65:AI65)&lt;7.5,AVERAGE(AA65:AI65),IF(COUNTBLANK(Z65:AI65)&lt;8.5,AVERAGE(Z65:AI65),IF(COUNTBLANK(Y65:AI65)&lt;9.5,AVERAGE(Y65:AI65),IF(COUNTBLANK(X65:AI65)&lt;10.5,AVERAGE(X65:AI65),IF(COUNTBLANK(W65:AI65)&lt;11.5,AVERAGE(W65:AI65),IF(COUNTBLANK(V65:AI65)&lt;12.5,AVERAGE(V65:AI65),IF(COUNTBLANK(U65:AI65)&lt;13.5,AVERAGE(U65:AI65),IF(COUNTBLANK(T65:AI65)&lt;14.5,AVERAGE(T65:AI65),IF(COUNTBLANK(S65:AI65)&lt;15.5,AVERAGE(S65:AI65),IF(COUNTBLANK(R65:AI65)&lt;16.5,AVERAGE(R65:AI65),IF(COUNTBLANK(Q65:AI65)&lt;17.5,AVERAGE(Q65:AI65),IF(COUNTBLANK(P65:AI65)&lt;18.5,AVERAGE(P65:AI65),IF(COUNTBLANK(O65:AI65)&lt;19.5,AVERAGE(O65:AI65),AVERAGE(N65:AI65))))))))))))))))))))))</f>
        <v>112</v>
      </c>
      <c r="AN65" s="23">
        <f>IF(AK65&lt;1.5,M65,(0.75*M65)+(0.25*((AM65*2/3+AJ65*1/3)*$AW$1)))</f>
        <v>436429.71766533621</v>
      </c>
      <c r="AO65" s="24">
        <f>AN65-M65</f>
        <v>4629.7176653362112</v>
      </c>
      <c r="AP65" s="22">
        <f>IF(AK65&lt;1.5,"N/A",3*((M65/$AW$1)-(AM65*2/3)))</f>
        <v>98.757693424097184</v>
      </c>
      <c r="AQ65" s="20"/>
      <c r="AR65" s="20">
        <f>IF(AK65=0,"",AJ65*$AV$1)</f>
        <v>445486.54464917176</v>
      </c>
      <c r="AS65" s="23" t="str">
        <f>IF(F65="P","P","")</f>
        <v/>
      </c>
    </row>
    <row r="66" spans="1:45" s="2" customFormat="1">
      <c r="A66" s="19" t="s">
        <v>131</v>
      </c>
      <c r="B66" s="23" t="str">
        <f>IF(COUNTBLANK(N66:AI66)&lt;20.5,"Yes","No")</f>
        <v>Yes</v>
      </c>
      <c r="C66" s="34" t="str">
        <f>IF(J66&lt;160000,"Yes","")</f>
        <v/>
      </c>
      <c r="D66" s="34" t="str">
        <f>IF(J66&gt;375000,IF((K66/J66)&lt;-0.4,"FP40%",IF((K66/J66)&lt;-0.35,"FP35%",IF((K66/J66)&lt;-0.3,"FP30%",IF((K66/J66)&lt;-0.25,"FP25%",IF((K66/J66)&lt;-0.2,"FP20%",IF((K66/J66)&lt;-0.15,"FP15%",IF((K66/J66)&lt;-0.1,"FP10%",IF((K66/J66)&lt;-0.05,"FP5%","")))))))),"")</f>
        <v/>
      </c>
      <c r="E66" s="34" t="str">
        <f t="shared" si="0"/>
        <v/>
      </c>
      <c r="F66" s="89" t="str">
        <f>IF(AP66="N/A","",IF(AP66&gt;AJ66,IF(AP66&gt;AM66,"P",""),""))</f>
        <v>P</v>
      </c>
      <c r="G66" s="34" t="str">
        <f>IF(D66="",IF(E66="",F66,E66),D66)</f>
        <v>P</v>
      </c>
      <c r="H66" s="19" t="s">
        <v>129</v>
      </c>
      <c r="I66" s="21" t="s">
        <v>37</v>
      </c>
      <c r="J66" s="20">
        <v>391900</v>
      </c>
      <c r="K66" s="20">
        <f>M66-J66</f>
        <v>41600</v>
      </c>
      <c r="L66" s="75">
        <v>-2400</v>
      </c>
      <c r="M66" s="20">
        <v>433500</v>
      </c>
      <c r="N66" s="21">
        <v>119</v>
      </c>
      <c r="O66" s="21">
        <v>99</v>
      </c>
      <c r="P66" s="21">
        <v>120</v>
      </c>
      <c r="Q66" s="21">
        <v>143</v>
      </c>
      <c r="R66" s="21">
        <v>91</v>
      </c>
      <c r="S66" s="21">
        <v>111</v>
      </c>
      <c r="T66" s="21">
        <v>88</v>
      </c>
      <c r="U66" s="21">
        <v>121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39">
        <f>IF(AK66=0,"",AVERAGE(N66:AI66))</f>
        <v>111.5</v>
      </c>
      <c r="AK66" s="39">
        <f>IF(COUNTBLANK(N66:AI66)=0,22,IF(COUNTBLANK(N66:AI66)=1,21,IF(COUNTBLANK(N66:AI66)=2,20,IF(COUNTBLANK(N66:AI66)=3,19,IF(COUNTBLANK(N66:AI66)=4,18,IF(COUNTBLANK(N66:AI66)=5,17,IF(COUNTBLANK(N66:AI66)=6,16,IF(COUNTBLANK(N66:AI66)=7,15,IF(COUNTBLANK(N66:AI66)=8,14,IF(COUNTBLANK(N66:AI66)=9,13,IF(COUNTBLANK(N66:AI66)=10,12,IF(COUNTBLANK(N66:AI66)=11,11,IF(COUNTBLANK(N66:AI66)=12,10,IF(COUNTBLANK(N66:AI66)=13,9,IF(COUNTBLANK(N66:AI66)=14,8,IF(COUNTBLANK(N66:AI66)=15,7,IF(COUNTBLANK(N66:AI66)=16,6,IF(COUNTBLANK(N66:AI66)=17,5,IF(COUNTBLANK(N66:AI66)=18,4,IF(COUNTBLANK(N66:AI66)=19,3,IF(COUNTBLANK(N66:AI66)=20,2,IF(COUNTBLANK(N66:AI66)=21,1,IF(COUNTBLANK(N66:AI66)=22,0,"Error")))))))))))))))))))))))</f>
        <v>8</v>
      </c>
      <c r="AL66" s="39">
        <f>IF(AK66=0,"",IF(COUNTBLANK(AG66:AI66)=0,AVERAGE(AG66:AI66),IF(COUNTBLANK(AF66:AI66)&lt;1.5,AVERAGE(AF66:AI66),IF(COUNTBLANK(AE66:AI66)&lt;2.5,AVERAGE(AE66:AI66),IF(COUNTBLANK(AD66:AI66)&lt;3.5,AVERAGE(AD66:AI66),IF(COUNTBLANK(AC66:AI66)&lt;4.5,AVERAGE(AC66:AI66),IF(COUNTBLANK(AB66:AI66)&lt;5.5,AVERAGE(AB66:AI66),IF(COUNTBLANK(AA66:AI66)&lt;6.5,AVERAGE(AA66:AI66),IF(COUNTBLANK(Z66:AI66)&lt;7.5,AVERAGE(Z66:AI66),IF(COUNTBLANK(Y66:AI66)&lt;8.5,AVERAGE(Y66:AI66),IF(COUNTBLANK(X66:AI66)&lt;9.5,AVERAGE(X66:AI66),IF(COUNTBLANK(W66:AI66)&lt;10.5,AVERAGE(W66:AI66),IF(COUNTBLANK(V66:AI66)&lt;11.5,AVERAGE(V66:AI66),IF(COUNTBLANK(U66:AI66)&lt;12.5,AVERAGE(U66:AI66),IF(COUNTBLANK(T66:AI66)&lt;13.5,AVERAGE(T66:AI66),IF(COUNTBLANK(S66:AI66)&lt;14.5,AVERAGE(S66:AI66),IF(COUNTBLANK(R66:AI66)&lt;15.5,AVERAGE(R66:AI66),IF(COUNTBLANK(Q66:AI66)&lt;16.5,AVERAGE(Q66:AI66),IF(COUNTBLANK(P66:AI66)&lt;17.5,AVERAGE(P66:AI66),IF(COUNTBLANK(O66:AI66)&lt;18.5,AVERAGE(O66:AI66),AVERAGE(N66:AI66)))))))))))))))))))))</f>
        <v>106.66666666666667</v>
      </c>
      <c r="AM66" s="22">
        <f>IF(AK66=0,"",IF(COUNTBLANK(AH66:AI66)=0,AVERAGE(AH66:AI66),IF(COUNTBLANK(AG66:AI66)&lt;1.5,AVERAGE(AG66:AI66),IF(COUNTBLANK(AF66:AI66)&lt;2.5,AVERAGE(AF66:AI66),IF(COUNTBLANK(AE66:AI66)&lt;3.5,AVERAGE(AE66:AI66),IF(COUNTBLANK(AD66:AI66)&lt;4.5,AVERAGE(AD66:AI66),IF(COUNTBLANK(AC66:AI66)&lt;5.5,AVERAGE(AC66:AI66),IF(COUNTBLANK(AB66:AI66)&lt;6.5,AVERAGE(AB66:AI66),IF(COUNTBLANK(AA66:AI66)&lt;7.5,AVERAGE(AA66:AI66),IF(COUNTBLANK(Z66:AI66)&lt;8.5,AVERAGE(Z66:AI66),IF(COUNTBLANK(Y66:AI66)&lt;9.5,AVERAGE(Y66:AI66),IF(COUNTBLANK(X66:AI66)&lt;10.5,AVERAGE(X66:AI66),IF(COUNTBLANK(W66:AI66)&lt;11.5,AVERAGE(W66:AI66),IF(COUNTBLANK(V66:AI66)&lt;12.5,AVERAGE(V66:AI66),IF(COUNTBLANK(U66:AI66)&lt;13.5,AVERAGE(U66:AI66),IF(COUNTBLANK(T66:AI66)&lt;14.5,AVERAGE(T66:AI66),IF(COUNTBLANK(S66:AI66)&lt;15.5,AVERAGE(S66:AI66),IF(COUNTBLANK(R66:AI66)&lt;16.5,AVERAGE(R66:AI66),IF(COUNTBLANK(Q66:AI66)&lt;17.5,AVERAGE(Q66:AI66),IF(COUNTBLANK(P66:AI66)&lt;18.5,AVERAGE(P66:AI66),IF(COUNTBLANK(O66:AI66)&lt;19.5,AVERAGE(O66:AI66),AVERAGE(N66:AI66))))))))))))))))))))))</f>
        <v>104.5</v>
      </c>
      <c r="AN66" s="23">
        <f>IF(AK66&lt;1.5,M66,(0.75*M66)+(0.25*((AM66*2/3+AJ66*1/3)*$AW$1)))</f>
        <v>432319.88862667931</v>
      </c>
      <c r="AO66" s="24">
        <f>AN66-M66</f>
        <v>-1180.1113733206876</v>
      </c>
      <c r="AP66" s="22">
        <f>IF(AK66&lt;1.5,"N/A",3*((M66/$AW$1)-(AM66*2/3)))</f>
        <v>115.02839300450704</v>
      </c>
      <c r="AQ66" s="20">
        <f>IF(AK66=0,"",AL66*$AV$1)</f>
        <v>422012.12044918584</v>
      </c>
      <c r="AR66" s="20">
        <f>IF(AK66=0,"",AJ66*$AV$1)</f>
        <v>441134.54465703957</v>
      </c>
      <c r="AS66" s="23" t="str">
        <f>IF(F66="P","P","")</f>
        <v>P</v>
      </c>
    </row>
    <row r="67" spans="1:45" s="2" customFormat="1">
      <c r="A67" s="19" t="s">
        <v>131</v>
      </c>
      <c r="B67" s="23" t="str">
        <f>IF(COUNTBLANK(N67:AI67)&lt;20.5,"Yes","No")</f>
        <v>Yes</v>
      </c>
      <c r="C67" s="34" t="str">
        <f>IF(J67&lt;160000,"Yes","")</f>
        <v/>
      </c>
      <c r="D67" s="34" t="str">
        <f>IF(J67&gt;375000,IF((K67/J67)&lt;-0.4,"FP40%",IF((K67/J67)&lt;-0.35,"FP35%",IF((K67/J67)&lt;-0.3,"FP30%",IF((K67/J67)&lt;-0.25,"FP25%",IF((K67/J67)&lt;-0.2,"FP20%",IF((K67/J67)&lt;-0.15,"FP15%",IF((K67/J67)&lt;-0.1,"FP10%",IF((K67/J67)&lt;-0.05,"FP5%","")))))))),"")</f>
        <v/>
      </c>
      <c r="E67" s="34" t="str">
        <f t="shared" ref="E67:E130" si="3">IF(AK67&gt;1.9,IF(M67&gt;300000,IF((AR67/M67)&gt;1.3,"B30%",IF((AR67/M67)&gt;1.25,"B25%",IF((AR67/M67)&gt;1.2,"B20%",IF((AR67/M67)&gt;1.15,"B15%",IF((AR67/M67)&gt;1.1,"B10%",""))))),""),"")</f>
        <v>B30%</v>
      </c>
      <c r="F67" s="89" t="str">
        <f>IF(AP67="N/A","",IF(AP67&gt;AJ67,IF(AP67&gt;AM67,"P",""),""))</f>
        <v/>
      </c>
      <c r="G67" s="34" t="str">
        <f>IF(D67="",IF(E67="",F67,E67),D67)</f>
        <v>B30%</v>
      </c>
      <c r="H67" s="19" t="s">
        <v>130</v>
      </c>
      <c r="I67" s="21" t="s">
        <v>48</v>
      </c>
      <c r="J67" s="20">
        <v>313100</v>
      </c>
      <c r="K67" s="20">
        <f>M67-J67</f>
        <v>0</v>
      </c>
      <c r="L67" s="75">
        <v>0</v>
      </c>
      <c r="M67" s="20">
        <v>313100</v>
      </c>
      <c r="N67" s="21">
        <v>118</v>
      </c>
      <c r="O67" s="21" t="s">
        <v>590</v>
      </c>
      <c r="P67" s="21"/>
      <c r="Q67" s="21" t="s">
        <v>590</v>
      </c>
      <c r="R67" s="21" t="s">
        <v>590</v>
      </c>
      <c r="S67" s="21">
        <v>105</v>
      </c>
      <c r="T67" s="21" t="s">
        <v>590</v>
      </c>
      <c r="U67" s="21" t="s">
        <v>590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9">
        <f>IF(AK67=0,"",AVERAGE(N67:AI67))</f>
        <v>111.5</v>
      </c>
      <c r="AK67" s="39">
        <f>IF(COUNTBLANK(N67:AI67)=0,22,IF(COUNTBLANK(N67:AI67)=1,21,IF(COUNTBLANK(N67:AI67)=2,20,IF(COUNTBLANK(N67:AI67)=3,19,IF(COUNTBLANK(N67:AI67)=4,18,IF(COUNTBLANK(N67:AI67)=5,17,IF(COUNTBLANK(N67:AI67)=6,16,IF(COUNTBLANK(N67:AI67)=7,15,IF(COUNTBLANK(N67:AI67)=8,14,IF(COUNTBLANK(N67:AI67)=9,13,IF(COUNTBLANK(N67:AI67)=10,12,IF(COUNTBLANK(N67:AI67)=11,11,IF(COUNTBLANK(N67:AI67)=12,10,IF(COUNTBLANK(N67:AI67)=13,9,IF(COUNTBLANK(N67:AI67)=14,8,IF(COUNTBLANK(N67:AI67)=15,7,IF(COUNTBLANK(N67:AI67)=16,6,IF(COUNTBLANK(N67:AI67)=17,5,IF(COUNTBLANK(N67:AI67)=18,4,IF(COUNTBLANK(N67:AI67)=19,3,IF(COUNTBLANK(N67:AI67)=20,2,IF(COUNTBLANK(N67:AI67)=21,1,IF(COUNTBLANK(N67:AI67)=22,0,"Error")))))))))))))))))))))))</f>
        <v>2</v>
      </c>
      <c r="AL67" s="39">
        <f>IF(AK67=0,"",IF(COUNTBLANK(AG67:AI67)=0,AVERAGE(AG67:AI67),IF(COUNTBLANK(AF67:AI67)&lt;1.5,AVERAGE(AF67:AI67),IF(COUNTBLANK(AE67:AI67)&lt;2.5,AVERAGE(AE67:AI67),IF(COUNTBLANK(AD67:AI67)&lt;3.5,AVERAGE(AD67:AI67),IF(COUNTBLANK(AC67:AI67)&lt;4.5,AVERAGE(AC67:AI67),IF(COUNTBLANK(AB67:AI67)&lt;5.5,AVERAGE(AB67:AI67),IF(COUNTBLANK(AA67:AI67)&lt;6.5,AVERAGE(AA67:AI67),IF(COUNTBLANK(Z67:AI67)&lt;7.5,AVERAGE(Z67:AI67),IF(COUNTBLANK(Y67:AI67)&lt;8.5,AVERAGE(Y67:AI67),IF(COUNTBLANK(X67:AI67)&lt;9.5,AVERAGE(X67:AI67),IF(COUNTBLANK(W67:AI67)&lt;10.5,AVERAGE(W67:AI67),IF(COUNTBLANK(V67:AI67)&lt;11.5,AVERAGE(V67:AI67),IF(COUNTBLANK(U67:AI67)&lt;12.5,AVERAGE(U67:AI67),IF(COUNTBLANK(T67:AI67)&lt;13.5,AVERAGE(T67:AI67),IF(COUNTBLANK(S67:AI67)&lt;14.5,AVERAGE(S67:AI67),IF(COUNTBLANK(R67:AI67)&lt;15.5,AVERAGE(R67:AI67),IF(COUNTBLANK(Q67:AI67)&lt;16.5,AVERAGE(Q67:AI67),IF(COUNTBLANK(P67:AI67)&lt;17.5,AVERAGE(P67:AI67),IF(COUNTBLANK(O67:AI67)&lt;18.5,AVERAGE(O67:AI67),AVERAGE(N67:AI67)))))))))))))))))))))</f>
        <v>111.5</v>
      </c>
      <c r="AM67" s="22">
        <f>IF(AK67=0,"",IF(COUNTBLANK(AH67:AI67)=0,AVERAGE(AH67:AI67),IF(COUNTBLANK(AG67:AI67)&lt;1.5,AVERAGE(AG67:AI67),IF(COUNTBLANK(AF67:AI67)&lt;2.5,AVERAGE(AF67:AI67),IF(COUNTBLANK(AE67:AI67)&lt;3.5,AVERAGE(AE67:AI67),IF(COUNTBLANK(AD67:AI67)&lt;4.5,AVERAGE(AD67:AI67),IF(COUNTBLANK(AC67:AI67)&lt;5.5,AVERAGE(AC67:AI67),IF(COUNTBLANK(AB67:AI67)&lt;6.5,AVERAGE(AB67:AI67),IF(COUNTBLANK(AA67:AI67)&lt;7.5,AVERAGE(AA67:AI67),IF(COUNTBLANK(Z67:AI67)&lt;8.5,AVERAGE(Z67:AI67),IF(COUNTBLANK(Y67:AI67)&lt;9.5,AVERAGE(Y67:AI67),IF(COUNTBLANK(X67:AI67)&lt;10.5,AVERAGE(X67:AI67),IF(COUNTBLANK(W67:AI67)&lt;11.5,AVERAGE(W67:AI67),IF(COUNTBLANK(V67:AI67)&lt;12.5,AVERAGE(V67:AI67),IF(COUNTBLANK(U67:AI67)&lt;13.5,AVERAGE(U67:AI67),IF(COUNTBLANK(T67:AI67)&lt;14.5,AVERAGE(T67:AI67),IF(COUNTBLANK(S67:AI67)&lt;15.5,AVERAGE(S67:AI67),IF(COUNTBLANK(R67:AI67)&lt;16.5,AVERAGE(R67:AI67),IF(COUNTBLANK(Q67:AI67)&lt;17.5,AVERAGE(Q67:AI67),IF(COUNTBLANK(P67:AI67)&lt;18.5,AVERAGE(P67:AI67),IF(COUNTBLANK(O67:AI67)&lt;19.5,AVERAGE(O67:AI67),AVERAGE(N67:AI67))))))))))))))))))))))</f>
        <v>111.5</v>
      </c>
      <c r="AN67" s="23">
        <f>IF(AK67&lt;1.5,M67,(0.75*M67)+(0.25*((AM67*2/3+AJ67*1/3)*$AW$1)))</f>
        <v>346702.34866029397</v>
      </c>
      <c r="AO67" s="24">
        <f>AN67-M67</f>
        <v>33602.348660293967</v>
      </c>
      <c r="AP67" s="22">
        <f>IF(AK67&lt;1.5,"N/A",3*((M67/$AW$1)-(AM67*2/3)))</f>
        <v>11.032963897834264</v>
      </c>
      <c r="AQ67" s="20">
        <f>IF(AK67=0,"",AL67*$AV$1)</f>
        <v>441134.54465703957</v>
      </c>
      <c r="AR67" s="20">
        <f>IF(AK67=0,"",AJ67*$AV$1)</f>
        <v>441134.54465703957</v>
      </c>
      <c r="AS67" s="23" t="str">
        <f>IF(F67="P","P","")</f>
        <v/>
      </c>
    </row>
    <row r="68" spans="1:45" ht="13.5">
      <c r="A68" s="19" t="s">
        <v>131</v>
      </c>
      <c r="B68" s="23" t="str">
        <f>IF(COUNTBLANK(N68:AI68)&lt;20.5,"Yes","No")</f>
        <v>Yes</v>
      </c>
      <c r="C68" s="34" t="str">
        <f>IF(J68&lt;160000,"Yes","")</f>
        <v/>
      </c>
      <c r="D68" s="34" t="str">
        <f>IF(J68&gt;375000,IF((K68/J68)&lt;-0.4,"FP40%",IF((K68/J68)&lt;-0.35,"FP35%",IF((K68/J68)&lt;-0.3,"FP30%",IF((K68/J68)&lt;-0.25,"FP25%",IF((K68/J68)&lt;-0.2,"FP20%",IF((K68/J68)&lt;-0.15,"FP15%",IF((K68/J68)&lt;-0.1,"FP10%",IF((K68/J68)&lt;-0.05,"FP5%","")))))))),"")</f>
        <v/>
      </c>
      <c r="E68" s="34" t="str">
        <f t="shared" si="3"/>
        <v/>
      </c>
      <c r="F68" s="89" t="str">
        <f>IF(AP68="N/A","",IF(AP68&gt;AJ68,IF(AP68&gt;AM68,"P",""),""))</f>
        <v/>
      </c>
      <c r="G68" s="34" t="str">
        <f>IF(D68="",IF(E68="",F68,E68),D68)</f>
        <v/>
      </c>
      <c r="H68" s="19" t="s">
        <v>127</v>
      </c>
      <c r="I68" s="21" t="s">
        <v>392</v>
      </c>
      <c r="J68" s="20">
        <v>374100</v>
      </c>
      <c r="K68" s="20">
        <f>M68-J68</f>
        <v>24900</v>
      </c>
      <c r="L68" s="75">
        <v>7300</v>
      </c>
      <c r="M68" s="20">
        <v>399000</v>
      </c>
      <c r="N68" s="21">
        <v>131</v>
      </c>
      <c r="O68" s="21">
        <v>81</v>
      </c>
      <c r="P68" s="21">
        <v>91</v>
      </c>
      <c r="Q68" s="21">
        <v>95</v>
      </c>
      <c r="R68" s="21">
        <v>104</v>
      </c>
      <c r="S68" s="21">
        <v>95</v>
      </c>
      <c r="T68" s="21">
        <v>99</v>
      </c>
      <c r="U68" s="21">
        <v>120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39">
        <f>IF(AK68=0,"",AVERAGE(N68:AI68))</f>
        <v>102</v>
      </c>
      <c r="AK68" s="39">
        <f>IF(COUNTBLANK(N68:AI68)=0,22,IF(COUNTBLANK(N68:AI68)=1,21,IF(COUNTBLANK(N68:AI68)=2,20,IF(COUNTBLANK(N68:AI68)=3,19,IF(COUNTBLANK(N68:AI68)=4,18,IF(COUNTBLANK(N68:AI68)=5,17,IF(COUNTBLANK(N68:AI68)=6,16,IF(COUNTBLANK(N68:AI68)=7,15,IF(COUNTBLANK(N68:AI68)=8,14,IF(COUNTBLANK(N68:AI68)=9,13,IF(COUNTBLANK(N68:AI68)=10,12,IF(COUNTBLANK(N68:AI68)=11,11,IF(COUNTBLANK(N68:AI68)=12,10,IF(COUNTBLANK(N68:AI68)=13,9,IF(COUNTBLANK(N68:AI68)=14,8,IF(COUNTBLANK(N68:AI68)=15,7,IF(COUNTBLANK(N68:AI68)=16,6,IF(COUNTBLANK(N68:AI68)=17,5,IF(COUNTBLANK(N68:AI68)=18,4,IF(COUNTBLANK(N68:AI68)=19,3,IF(COUNTBLANK(N68:AI68)=20,2,IF(COUNTBLANK(N68:AI68)=21,1,IF(COUNTBLANK(N68:AI68)=22,0,"Error")))))))))))))))))))))))</f>
        <v>8</v>
      </c>
      <c r="AL68" s="39">
        <f>IF(AK68=0,"",IF(COUNTBLANK(AG68:AI68)=0,AVERAGE(AG68:AI68),IF(COUNTBLANK(AF68:AI68)&lt;1.5,AVERAGE(AF68:AI68),IF(COUNTBLANK(AE68:AI68)&lt;2.5,AVERAGE(AE68:AI68),IF(COUNTBLANK(AD68:AI68)&lt;3.5,AVERAGE(AD68:AI68),IF(COUNTBLANK(AC68:AI68)&lt;4.5,AVERAGE(AC68:AI68),IF(COUNTBLANK(AB68:AI68)&lt;5.5,AVERAGE(AB68:AI68),IF(COUNTBLANK(AA68:AI68)&lt;6.5,AVERAGE(AA68:AI68),IF(COUNTBLANK(Z68:AI68)&lt;7.5,AVERAGE(Z68:AI68),IF(COUNTBLANK(Y68:AI68)&lt;8.5,AVERAGE(Y68:AI68),IF(COUNTBLANK(X68:AI68)&lt;9.5,AVERAGE(X68:AI68),IF(COUNTBLANK(W68:AI68)&lt;10.5,AVERAGE(W68:AI68),IF(COUNTBLANK(V68:AI68)&lt;11.5,AVERAGE(V68:AI68),IF(COUNTBLANK(U68:AI68)&lt;12.5,AVERAGE(U68:AI68),IF(COUNTBLANK(T68:AI68)&lt;13.5,AVERAGE(T68:AI68),IF(COUNTBLANK(S68:AI68)&lt;14.5,AVERAGE(S68:AI68),IF(COUNTBLANK(R68:AI68)&lt;15.5,AVERAGE(R68:AI68),IF(COUNTBLANK(Q68:AI68)&lt;16.5,AVERAGE(Q68:AI68),IF(COUNTBLANK(P68:AI68)&lt;17.5,AVERAGE(P68:AI68),IF(COUNTBLANK(O68:AI68)&lt;18.5,AVERAGE(O68:AI68),AVERAGE(N68:AI68)))))))))))))))))))))</f>
        <v>104.66666666666667</v>
      </c>
      <c r="AM68" s="22">
        <f>IF(AK68=0,"",IF(COUNTBLANK(AH68:AI68)=0,AVERAGE(AH68:AI68),IF(COUNTBLANK(AG68:AI68)&lt;1.5,AVERAGE(AG68:AI68),IF(COUNTBLANK(AF68:AI68)&lt;2.5,AVERAGE(AF68:AI68),IF(COUNTBLANK(AE68:AI68)&lt;3.5,AVERAGE(AE68:AI68),IF(COUNTBLANK(AD68:AI68)&lt;4.5,AVERAGE(AD68:AI68),IF(COUNTBLANK(AC68:AI68)&lt;5.5,AVERAGE(AC68:AI68),IF(COUNTBLANK(AB68:AI68)&lt;6.5,AVERAGE(AB68:AI68),IF(COUNTBLANK(AA68:AI68)&lt;7.5,AVERAGE(AA68:AI68),IF(COUNTBLANK(Z68:AI68)&lt;8.5,AVERAGE(Z68:AI68),IF(COUNTBLANK(Y68:AI68)&lt;9.5,AVERAGE(Y68:AI68),IF(COUNTBLANK(X68:AI68)&lt;10.5,AVERAGE(X68:AI68),IF(COUNTBLANK(W68:AI68)&lt;11.5,AVERAGE(W68:AI68),IF(COUNTBLANK(V68:AI68)&lt;12.5,AVERAGE(V68:AI68),IF(COUNTBLANK(U68:AI68)&lt;13.5,AVERAGE(U68:AI68),IF(COUNTBLANK(T68:AI68)&lt;14.5,AVERAGE(T68:AI68),IF(COUNTBLANK(S68:AI68)&lt;15.5,AVERAGE(S68:AI68),IF(COUNTBLANK(R68:AI68)&lt;16.5,AVERAGE(R68:AI68),IF(COUNTBLANK(Q68:AI68)&lt;17.5,AVERAGE(Q68:AI68),IF(COUNTBLANK(P68:AI68)&lt;18.5,AVERAGE(P68:AI68),IF(COUNTBLANK(O68:AI68)&lt;19.5,AVERAGE(O68:AI68),AVERAGE(N68:AI68))))))))))))))))))))))</f>
        <v>109.5</v>
      </c>
      <c r="AN68" s="23">
        <f>IF(AK68&lt;1.5,M68,(0.75*M68)+(0.25*((AM68*2/3+AJ68*1/3)*$AW$1)))</f>
        <v>406612.11934216553</v>
      </c>
      <c r="AO68" s="24">
        <f>AN68-M68</f>
        <v>7612.1193421655335</v>
      </c>
      <c r="AP68" s="22">
        <f>IF(AK68&lt;1.5,"N/A",3*((M68/$AW$1)-(AM68*2/3)))</f>
        <v>79.240666225601643</v>
      </c>
      <c r="AQ68" s="20">
        <f>IF(AK68=0,"",AL68*$AV$1)</f>
        <v>414099.39319076366</v>
      </c>
      <c r="AR68" s="20">
        <f>IF(AK68=0,"",AJ68*$AV$1)</f>
        <v>403549.09017953399</v>
      </c>
      <c r="AS68" s="23" t="str">
        <f>IF(F68="P","P","")</f>
        <v/>
      </c>
    </row>
    <row r="69" spans="1:45" ht="13.5">
      <c r="A69" s="19" t="s">
        <v>131</v>
      </c>
      <c r="B69" s="23" t="str">
        <f>IF(COUNTBLANK(N69:AI69)&lt;20.5,"Yes","No")</f>
        <v>Yes</v>
      </c>
      <c r="C69" s="34" t="str">
        <f>IF(J69&lt;160000,"Yes","")</f>
        <v/>
      </c>
      <c r="D69" s="34" t="str">
        <f>IF(J69&gt;375000,IF((K69/J69)&lt;-0.4,"FP40%",IF((K69/J69)&lt;-0.35,"FP35%",IF((K69/J69)&lt;-0.3,"FP30%",IF((K69/J69)&lt;-0.25,"FP25%",IF((K69/J69)&lt;-0.2,"FP20%",IF((K69/J69)&lt;-0.15,"FP15%",IF((K69/J69)&lt;-0.1,"FP10%",IF((K69/J69)&lt;-0.05,"FP5%","")))))))),"")</f>
        <v/>
      </c>
      <c r="E69" s="34" t="str">
        <f t="shared" si="3"/>
        <v/>
      </c>
      <c r="F69" s="89" t="str">
        <f>IF(AP69="N/A","",IF(AP69&gt;AJ69,IF(AP69&gt;AM69,"P",""),""))</f>
        <v/>
      </c>
      <c r="G69" s="34" t="str">
        <f>IF(D69="",IF(E69="",F69,E69),D69)</f>
        <v/>
      </c>
      <c r="H69" s="19" t="s">
        <v>128</v>
      </c>
      <c r="I69" s="21" t="s">
        <v>48</v>
      </c>
      <c r="J69" s="20">
        <v>379300</v>
      </c>
      <c r="K69" s="20">
        <f>M69-J69</f>
        <v>12900</v>
      </c>
      <c r="L69" s="75">
        <v>4400</v>
      </c>
      <c r="M69" s="20">
        <v>392200</v>
      </c>
      <c r="N69" s="21">
        <v>124</v>
      </c>
      <c r="O69" s="21">
        <v>107</v>
      </c>
      <c r="P69" s="21">
        <v>85</v>
      </c>
      <c r="Q69" s="21">
        <v>80</v>
      </c>
      <c r="R69" s="21">
        <v>108</v>
      </c>
      <c r="S69" s="21">
        <v>83</v>
      </c>
      <c r="T69" s="21">
        <v>113</v>
      </c>
      <c r="U69" s="21">
        <v>107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39">
        <f>IF(AK69=0,"",AVERAGE(N69:AI69))</f>
        <v>100.875</v>
      </c>
      <c r="AK69" s="39">
        <f>IF(COUNTBLANK(N69:AI69)=0,22,IF(COUNTBLANK(N69:AI69)=1,21,IF(COUNTBLANK(N69:AI69)=2,20,IF(COUNTBLANK(N69:AI69)=3,19,IF(COUNTBLANK(N69:AI69)=4,18,IF(COUNTBLANK(N69:AI69)=5,17,IF(COUNTBLANK(N69:AI69)=6,16,IF(COUNTBLANK(N69:AI69)=7,15,IF(COUNTBLANK(N69:AI69)=8,14,IF(COUNTBLANK(N69:AI69)=9,13,IF(COUNTBLANK(N69:AI69)=10,12,IF(COUNTBLANK(N69:AI69)=11,11,IF(COUNTBLANK(N69:AI69)=12,10,IF(COUNTBLANK(N69:AI69)=13,9,IF(COUNTBLANK(N69:AI69)=14,8,IF(COUNTBLANK(N69:AI69)=15,7,IF(COUNTBLANK(N69:AI69)=16,6,IF(COUNTBLANK(N69:AI69)=17,5,IF(COUNTBLANK(N69:AI69)=18,4,IF(COUNTBLANK(N69:AI69)=19,3,IF(COUNTBLANK(N69:AI69)=20,2,IF(COUNTBLANK(N69:AI69)=21,1,IF(COUNTBLANK(N69:AI69)=22,0,"Error")))))))))))))))))))))))</f>
        <v>8</v>
      </c>
      <c r="AL69" s="39">
        <f>IF(AK69=0,"",IF(COUNTBLANK(AG69:AI69)=0,AVERAGE(AG69:AI69),IF(COUNTBLANK(AF69:AI69)&lt;1.5,AVERAGE(AF69:AI69),IF(COUNTBLANK(AE69:AI69)&lt;2.5,AVERAGE(AE69:AI69),IF(COUNTBLANK(AD69:AI69)&lt;3.5,AVERAGE(AD69:AI69),IF(COUNTBLANK(AC69:AI69)&lt;4.5,AVERAGE(AC69:AI69),IF(COUNTBLANK(AB69:AI69)&lt;5.5,AVERAGE(AB69:AI69),IF(COUNTBLANK(AA69:AI69)&lt;6.5,AVERAGE(AA69:AI69),IF(COUNTBLANK(Z69:AI69)&lt;7.5,AVERAGE(Z69:AI69),IF(COUNTBLANK(Y69:AI69)&lt;8.5,AVERAGE(Y69:AI69),IF(COUNTBLANK(X69:AI69)&lt;9.5,AVERAGE(X69:AI69),IF(COUNTBLANK(W69:AI69)&lt;10.5,AVERAGE(W69:AI69),IF(COUNTBLANK(V69:AI69)&lt;11.5,AVERAGE(V69:AI69),IF(COUNTBLANK(U69:AI69)&lt;12.5,AVERAGE(U69:AI69),IF(COUNTBLANK(T69:AI69)&lt;13.5,AVERAGE(T69:AI69),IF(COUNTBLANK(S69:AI69)&lt;14.5,AVERAGE(S69:AI69),IF(COUNTBLANK(R69:AI69)&lt;15.5,AVERAGE(R69:AI69),IF(COUNTBLANK(Q69:AI69)&lt;16.5,AVERAGE(Q69:AI69),IF(COUNTBLANK(P69:AI69)&lt;17.5,AVERAGE(P69:AI69),IF(COUNTBLANK(O69:AI69)&lt;18.5,AVERAGE(O69:AI69),AVERAGE(N69:AI69)))))))))))))))))))))</f>
        <v>101</v>
      </c>
      <c r="AM69" s="22">
        <f>IF(AK69=0,"",IF(COUNTBLANK(AH69:AI69)=0,AVERAGE(AH69:AI69),IF(COUNTBLANK(AG69:AI69)&lt;1.5,AVERAGE(AG69:AI69),IF(COUNTBLANK(AF69:AI69)&lt;2.5,AVERAGE(AF69:AI69),IF(COUNTBLANK(AE69:AI69)&lt;3.5,AVERAGE(AE69:AI69),IF(COUNTBLANK(AD69:AI69)&lt;4.5,AVERAGE(AD69:AI69),IF(COUNTBLANK(AC69:AI69)&lt;5.5,AVERAGE(AC69:AI69),IF(COUNTBLANK(AB69:AI69)&lt;6.5,AVERAGE(AB69:AI69),IF(COUNTBLANK(AA69:AI69)&lt;7.5,AVERAGE(AA69:AI69),IF(COUNTBLANK(Z69:AI69)&lt;8.5,AVERAGE(Z69:AI69),IF(COUNTBLANK(Y69:AI69)&lt;9.5,AVERAGE(Y69:AI69),IF(COUNTBLANK(X69:AI69)&lt;10.5,AVERAGE(X69:AI69),IF(COUNTBLANK(W69:AI69)&lt;11.5,AVERAGE(W69:AI69),IF(COUNTBLANK(V69:AI69)&lt;12.5,AVERAGE(V69:AI69),IF(COUNTBLANK(U69:AI69)&lt;13.5,AVERAGE(U69:AI69),IF(COUNTBLANK(T69:AI69)&lt;14.5,AVERAGE(T69:AI69),IF(COUNTBLANK(S69:AI69)&lt;15.5,AVERAGE(S69:AI69),IF(COUNTBLANK(R69:AI69)&lt;16.5,AVERAGE(R69:AI69),IF(COUNTBLANK(Q69:AI69)&lt;17.5,AVERAGE(Q69:AI69),IF(COUNTBLANK(P69:AI69)&lt;18.5,AVERAGE(P69:AI69),IF(COUNTBLANK(O69:AI69)&lt;19.5,AVERAGE(O69:AI69),AVERAGE(N69:AI69))))))))))))))))))))))</f>
        <v>110</v>
      </c>
      <c r="AN69" s="23">
        <f>IF(AK69&lt;1.5,M69,(0.75*M69)+(0.25*((AM69*2/3+AJ69*1/3)*$AW$1)))</f>
        <v>401470.31166329398</v>
      </c>
      <c r="AO69" s="24">
        <f>AN69-M69</f>
        <v>9270.3116632939782</v>
      </c>
      <c r="AP69" s="22">
        <f>IF(AK69&lt;1.5,"N/A",3*((M69/$AW$1)-(AM69*2/3)))</f>
        <v>73.157867903962327</v>
      </c>
      <c r="AQ69" s="20">
        <f>IF(AK69=0,"",AL69*$AV$1)</f>
        <v>399592.72655032284</v>
      </c>
      <c r="AR69" s="20">
        <f>IF(AK69=0,"",AJ69*$AV$1)</f>
        <v>399098.18109667144</v>
      </c>
      <c r="AS69" s="23" t="str">
        <f>IF(F69="P","P","")</f>
        <v/>
      </c>
    </row>
    <row r="70" spans="1:45" ht="13.5">
      <c r="A70" s="19" t="s">
        <v>131</v>
      </c>
      <c r="B70" s="23" t="str">
        <f>IF(COUNTBLANK(N70:AI70)&lt;20.5,"Yes","No")</f>
        <v>Yes</v>
      </c>
      <c r="C70" s="34" t="str">
        <f>IF(J70&lt;160000,"Yes","")</f>
        <v/>
      </c>
      <c r="D70" s="34" t="str">
        <f>IF(J70&gt;375000,IF((K70/J70)&lt;-0.4,"FP40%",IF((K70/J70)&lt;-0.35,"FP35%",IF((K70/J70)&lt;-0.3,"FP30%",IF((K70/J70)&lt;-0.25,"FP25%",IF((K70/J70)&lt;-0.2,"FP20%",IF((K70/J70)&lt;-0.15,"FP15%",IF((K70/J70)&lt;-0.1,"FP10%",IF((K70/J70)&lt;-0.05,"FP5%","")))))))),"")</f>
        <v>FP5%</v>
      </c>
      <c r="E70" s="34" t="str">
        <f t="shared" si="3"/>
        <v/>
      </c>
      <c r="F70" s="89" t="str">
        <f>IF(AP70="N/A","",IF(AP70&gt;AJ70,IF(AP70&gt;AM70,"P",""),""))</f>
        <v>P</v>
      </c>
      <c r="G70" s="34" t="str">
        <f>IF(D70="",IF(E70="",F70,E70),D70)</f>
        <v>FP5%</v>
      </c>
      <c r="H70" s="19" t="s">
        <v>137</v>
      </c>
      <c r="I70" s="21" t="s">
        <v>37</v>
      </c>
      <c r="J70" s="20">
        <v>450200</v>
      </c>
      <c r="K70" s="20">
        <f>M70-J70</f>
        <v>-40900</v>
      </c>
      <c r="L70" s="75">
        <v>-15000</v>
      </c>
      <c r="M70" s="20">
        <v>409300</v>
      </c>
      <c r="N70" s="21">
        <v>93</v>
      </c>
      <c r="O70" s="21">
        <v>109</v>
      </c>
      <c r="P70" s="21">
        <v>78</v>
      </c>
      <c r="Q70" s="21">
        <v>144</v>
      </c>
      <c r="R70" s="21">
        <v>89</v>
      </c>
      <c r="S70" s="21">
        <v>110</v>
      </c>
      <c r="T70" s="21">
        <v>78</v>
      </c>
      <c r="U70" s="21">
        <v>88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9">
        <f>IF(AK70=0,"",AVERAGE(N70:AI70))</f>
        <v>98.625</v>
      </c>
      <c r="AK70" s="39">
        <f>IF(COUNTBLANK(N70:AI70)=0,22,IF(COUNTBLANK(N70:AI70)=1,21,IF(COUNTBLANK(N70:AI70)=2,20,IF(COUNTBLANK(N70:AI70)=3,19,IF(COUNTBLANK(N70:AI70)=4,18,IF(COUNTBLANK(N70:AI70)=5,17,IF(COUNTBLANK(N70:AI70)=6,16,IF(COUNTBLANK(N70:AI70)=7,15,IF(COUNTBLANK(N70:AI70)=8,14,IF(COUNTBLANK(N70:AI70)=9,13,IF(COUNTBLANK(N70:AI70)=10,12,IF(COUNTBLANK(N70:AI70)=11,11,IF(COUNTBLANK(N70:AI70)=12,10,IF(COUNTBLANK(N70:AI70)=13,9,IF(COUNTBLANK(N70:AI70)=14,8,IF(COUNTBLANK(N70:AI70)=15,7,IF(COUNTBLANK(N70:AI70)=16,6,IF(COUNTBLANK(N70:AI70)=17,5,IF(COUNTBLANK(N70:AI70)=18,4,IF(COUNTBLANK(N70:AI70)=19,3,IF(COUNTBLANK(N70:AI70)=20,2,IF(COUNTBLANK(N70:AI70)=21,1,IF(COUNTBLANK(N70:AI70)=22,0,"Error")))))))))))))))))))))))</f>
        <v>8</v>
      </c>
      <c r="AL70" s="39">
        <f>IF(AK70=0,"",IF(COUNTBLANK(AG70:AI70)=0,AVERAGE(AG70:AI70),IF(COUNTBLANK(AF70:AI70)&lt;1.5,AVERAGE(AF70:AI70),IF(COUNTBLANK(AE70:AI70)&lt;2.5,AVERAGE(AE70:AI70),IF(COUNTBLANK(AD70:AI70)&lt;3.5,AVERAGE(AD70:AI70),IF(COUNTBLANK(AC70:AI70)&lt;4.5,AVERAGE(AC70:AI70),IF(COUNTBLANK(AB70:AI70)&lt;5.5,AVERAGE(AB70:AI70),IF(COUNTBLANK(AA70:AI70)&lt;6.5,AVERAGE(AA70:AI70),IF(COUNTBLANK(Z70:AI70)&lt;7.5,AVERAGE(Z70:AI70),IF(COUNTBLANK(Y70:AI70)&lt;8.5,AVERAGE(Y70:AI70),IF(COUNTBLANK(X70:AI70)&lt;9.5,AVERAGE(X70:AI70),IF(COUNTBLANK(W70:AI70)&lt;10.5,AVERAGE(W70:AI70),IF(COUNTBLANK(V70:AI70)&lt;11.5,AVERAGE(V70:AI70),IF(COUNTBLANK(U70:AI70)&lt;12.5,AVERAGE(U70:AI70),IF(COUNTBLANK(T70:AI70)&lt;13.5,AVERAGE(T70:AI70),IF(COUNTBLANK(S70:AI70)&lt;14.5,AVERAGE(S70:AI70),IF(COUNTBLANK(R70:AI70)&lt;15.5,AVERAGE(R70:AI70),IF(COUNTBLANK(Q70:AI70)&lt;16.5,AVERAGE(Q70:AI70),IF(COUNTBLANK(P70:AI70)&lt;17.5,AVERAGE(P70:AI70),IF(COUNTBLANK(O70:AI70)&lt;18.5,AVERAGE(O70:AI70),AVERAGE(N70:AI70)))))))))))))))))))))</f>
        <v>92</v>
      </c>
      <c r="AM70" s="22">
        <f>IF(AK70=0,"",IF(COUNTBLANK(AH70:AI70)=0,AVERAGE(AH70:AI70),IF(COUNTBLANK(AG70:AI70)&lt;1.5,AVERAGE(AG70:AI70),IF(COUNTBLANK(AF70:AI70)&lt;2.5,AVERAGE(AF70:AI70),IF(COUNTBLANK(AE70:AI70)&lt;3.5,AVERAGE(AE70:AI70),IF(COUNTBLANK(AD70:AI70)&lt;4.5,AVERAGE(AD70:AI70),IF(COUNTBLANK(AC70:AI70)&lt;5.5,AVERAGE(AC70:AI70),IF(COUNTBLANK(AB70:AI70)&lt;6.5,AVERAGE(AB70:AI70),IF(COUNTBLANK(AA70:AI70)&lt;7.5,AVERAGE(AA70:AI70),IF(COUNTBLANK(Z70:AI70)&lt;8.5,AVERAGE(Z70:AI70),IF(COUNTBLANK(Y70:AI70)&lt;9.5,AVERAGE(Y70:AI70),IF(COUNTBLANK(X70:AI70)&lt;10.5,AVERAGE(X70:AI70),IF(COUNTBLANK(W70:AI70)&lt;11.5,AVERAGE(W70:AI70),IF(COUNTBLANK(V70:AI70)&lt;12.5,AVERAGE(V70:AI70),IF(COUNTBLANK(U70:AI70)&lt;13.5,AVERAGE(U70:AI70),IF(COUNTBLANK(T70:AI70)&lt;14.5,AVERAGE(T70:AI70),IF(COUNTBLANK(S70:AI70)&lt;15.5,AVERAGE(S70:AI70),IF(COUNTBLANK(R70:AI70)&lt;16.5,AVERAGE(R70:AI70),IF(COUNTBLANK(Q70:AI70)&lt;17.5,AVERAGE(Q70:AI70),IF(COUNTBLANK(P70:AI70)&lt;18.5,AVERAGE(P70:AI70),IF(COUNTBLANK(O70:AI70)&lt;19.5,AVERAGE(O70:AI70),AVERAGE(N70:AI70))))))))))))))))))))))</f>
        <v>83</v>
      </c>
      <c r="AN70" s="23">
        <f>IF(AK70&lt;1.5,M70,(0.75*M70)+(0.25*((AM70*2/3+AJ70*1/3)*$AW$1)))</f>
        <v>395481.85617109208</v>
      </c>
      <c r="AO70" s="24">
        <f>AN70-M70</f>
        <v>-13818.143828907923</v>
      </c>
      <c r="AP70" s="22">
        <f>IF(AK70&lt;1.5,"N/A",3*((M70/$AW$1)-(AM70*2/3)))</f>
        <v>139.93961074220238</v>
      </c>
      <c r="AQ70" s="20">
        <f>IF(AK70=0,"",AL70*$AV$1)</f>
        <v>363985.4538874228</v>
      </c>
      <c r="AR70" s="20">
        <f>IF(AK70=0,"",AJ70*$AV$1)</f>
        <v>390196.36293094646</v>
      </c>
      <c r="AS70" s="23" t="str">
        <f>IF(F70="P","P","")</f>
        <v>P</v>
      </c>
    </row>
    <row r="71" spans="1:45" ht="13.5">
      <c r="A71" s="19" t="s">
        <v>131</v>
      </c>
      <c r="B71" s="23" t="str">
        <f>IF(COUNTBLANK(N71:AI71)&lt;20.5,"Yes","No")</f>
        <v>Yes</v>
      </c>
      <c r="C71" s="34" t="str">
        <f>IF(J71&lt;160000,"Yes","")</f>
        <v/>
      </c>
      <c r="D71" s="34" t="str">
        <f>IF(J71&gt;375000,IF((K71/J71)&lt;-0.4,"FP40%",IF((K71/J71)&lt;-0.35,"FP35%",IF((K71/J71)&lt;-0.3,"FP30%",IF((K71/J71)&lt;-0.25,"FP25%",IF((K71/J71)&lt;-0.2,"FP20%",IF((K71/J71)&lt;-0.15,"FP15%",IF((K71/J71)&lt;-0.1,"FP10%",IF((K71/J71)&lt;-0.05,"FP5%","")))))))),"")</f>
        <v>FP10%</v>
      </c>
      <c r="E71" s="34" t="str">
        <f t="shared" si="3"/>
        <v/>
      </c>
      <c r="F71" s="89" t="str">
        <f>IF(AP71="N/A","",IF(AP71&gt;AJ71,IF(AP71&gt;AM71,"P",""),""))</f>
        <v>P</v>
      </c>
      <c r="G71" s="34" t="str">
        <f>IF(D71="",IF(E71="",F71,E71),D71)</f>
        <v>FP10%</v>
      </c>
      <c r="H71" s="19" t="s">
        <v>133</v>
      </c>
      <c r="I71" s="21" t="s">
        <v>37</v>
      </c>
      <c r="J71" s="20">
        <v>470000</v>
      </c>
      <c r="K71" s="20">
        <f>M71-J71</f>
        <v>-69400</v>
      </c>
      <c r="L71" s="75">
        <v>-4500</v>
      </c>
      <c r="M71" s="20">
        <v>400600</v>
      </c>
      <c r="N71" s="21">
        <v>106</v>
      </c>
      <c r="O71" s="21">
        <v>106</v>
      </c>
      <c r="P71" s="21">
        <v>67</v>
      </c>
      <c r="Q71" s="21">
        <v>92</v>
      </c>
      <c r="R71" s="21">
        <v>105</v>
      </c>
      <c r="S71" s="21">
        <v>103</v>
      </c>
      <c r="T71" s="21">
        <v>87</v>
      </c>
      <c r="U71" s="21">
        <v>101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9">
        <f>IF(AK71=0,"",AVERAGE(N71:AI71))</f>
        <v>95.875</v>
      </c>
      <c r="AK71" s="39">
        <f>IF(COUNTBLANK(N71:AI71)=0,22,IF(COUNTBLANK(N71:AI71)=1,21,IF(COUNTBLANK(N71:AI71)=2,20,IF(COUNTBLANK(N71:AI71)=3,19,IF(COUNTBLANK(N71:AI71)=4,18,IF(COUNTBLANK(N71:AI71)=5,17,IF(COUNTBLANK(N71:AI71)=6,16,IF(COUNTBLANK(N71:AI71)=7,15,IF(COUNTBLANK(N71:AI71)=8,14,IF(COUNTBLANK(N71:AI71)=9,13,IF(COUNTBLANK(N71:AI71)=10,12,IF(COUNTBLANK(N71:AI71)=11,11,IF(COUNTBLANK(N71:AI71)=12,10,IF(COUNTBLANK(N71:AI71)=13,9,IF(COUNTBLANK(N71:AI71)=14,8,IF(COUNTBLANK(N71:AI71)=15,7,IF(COUNTBLANK(N71:AI71)=16,6,IF(COUNTBLANK(N71:AI71)=17,5,IF(COUNTBLANK(N71:AI71)=18,4,IF(COUNTBLANK(N71:AI71)=19,3,IF(COUNTBLANK(N71:AI71)=20,2,IF(COUNTBLANK(N71:AI71)=21,1,IF(COUNTBLANK(N71:AI71)=22,0,"Error")))))))))))))))))))))))</f>
        <v>8</v>
      </c>
      <c r="AL71" s="39">
        <f>IF(AK71=0,"",IF(COUNTBLANK(AG71:AI71)=0,AVERAGE(AG71:AI71),IF(COUNTBLANK(AF71:AI71)&lt;1.5,AVERAGE(AF71:AI71),IF(COUNTBLANK(AE71:AI71)&lt;2.5,AVERAGE(AE71:AI71),IF(COUNTBLANK(AD71:AI71)&lt;3.5,AVERAGE(AD71:AI71),IF(COUNTBLANK(AC71:AI71)&lt;4.5,AVERAGE(AC71:AI71),IF(COUNTBLANK(AB71:AI71)&lt;5.5,AVERAGE(AB71:AI71),IF(COUNTBLANK(AA71:AI71)&lt;6.5,AVERAGE(AA71:AI71),IF(COUNTBLANK(Z71:AI71)&lt;7.5,AVERAGE(Z71:AI71),IF(COUNTBLANK(Y71:AI71)&lt;8.5,AVERAGE(Y71:AI71),IF(COUNTBLANK(X71:AI71)&lt;9.5,AVERAGE(X71:AI71),IF(COUNTBLANK(W71:AI71)&lt;10.5,AVERAGE(W71:AI71),IF(COUNTBLANK(V71:AI71)&lt;11.5,AVERAGE(V71:AI71),IF(COUNTBLANK(U71:AI71)&lt;12.5,AVERAGE(U71:AI71),IF(COUNTBLANK(T71:AI71)&lt;13.5,AVERAGE(T71:AI71),IF(COUNTBLANK(S71:AI71)&lt;14.5,AVERAGE(S71:AI71),IF(COUNTBLANK(R71:AI71)&lt;15.5,AVERAGE(R71:AI71),IF(COUNTBLANK(Q71:AI71)&lt;16.5,AVERAGE(Q71:AI71),IF(COUNTBLANK(P71:AI71)&lt;17.5,AVERAGE(P71:AI71),IF(COUNTBLANK(O71:AI71)&lt;18.5,AVERAGE(O71:AI71),AVERAGE(N71:AI71)))))))))))))))))))))</f>
        <v>97</v>
      </c>
      <c r="AM71" s="22">
        <f>IF(AK71=0,"",IF(COUNTBLANK(AH71:AI71)=0,AVERAGE(AH71:AI71),IF(COUNTBLANK(AG71:AI71)&lt;1.5,AVERAGE(AG71:AI71),IF(COUNTBLANK(AF71:AI71)&lt;2.5,AVERAGE(AF71:AI71),IF(COUNTBLANK(AE71:AI71)&lt;3.5,AVERAGE(AE71:AI71),IF(COUNTBLANK(AD71:AI71)&lt;4.5,AVERAGE(AD71:AI71),IF(COUNTBLANK(AC71:AI71)&lt;5.5,AVERAGE(AC71:AI71),IF(COUNTBLANK(AB71:AI71)&lt;6.5,AVERAGE(AB71:AI71),IF(COUNTBLANK(AA71:AI71)&lt;7.5,AVERAGE(AA71:AI71),IF(COUNTBLANK(Z71:AI71)&lt;8.5,AVERAGE(Z71:AI71),IF(COUNTBLANK(Y71:AI71)&lt;9.5,AVERAGE(Y71:AI71),IF(COUNTBLANK(X71:AI71)&lt;10.5,AVERAGE(X71:AI71),IF(COUNTBLANK(W71:AI71)&lt;11.5,AVERAGE(W71:AI71),IF(COUNTBLANK(V71:AI71)&lt;12.5,AVERAGE(V71:AI71),IF(COUNTBLANK(U71:AI71)&lt;13.5,AVERAGE(U71:AI71),IF(COUNTBLANK(T71:AI71)&lt;14.5,AVERAGE(T71:AI71),IF(COUNTBLANK(S71:AI71)&lt;15.5,AVERAGE(S71:AI71),IF(COUNTBLANK(R71:AI71)&lt;16.5,AVERAGE(R71:AI71),IF(COUNTBLANK(Q71:AI71)&lt;17.5,AVERAGE(Q71:AI71),IF(COUNTBLANK(P71:AI71)&lt;18.5,AVERAGE(P71:AI71),IF(COUNTBLANK(O71:AI71)&lt;19.5,AVERAGE(O71:AI71),AVERAGE(N71:AI71))))))))))))))))))))))</f>
        <v>94</v>
      </c>
      <c r="AN71" s="23">
        <f>IF(AK71&lt;1.5,M71,(0.75*M71)+(0.25*((AM71*2/3+AJ71*1/3)*$AW$1)))</f>
        <v>395395.23871731228</v>
      </c>
      <c r="AO71" s="24">
        <f>AN71-M71</f>
        <v>-5204.7612826877157</v>
      </c>
      <c r="AP71" s="22">
        <f>IF(AK71&lt;1.5,"N/A",3*((M71/$AW$1)-(AM71*2/3)))</f>
        <v>111.43661877186972</v>
      </c>
      <c r="AQ71" s="20">
        <f>IF(AK71=0,"",AL71*$AV$1)</f>
        <v>383767.27203347837</v>
      </c>
      <c r="AR71" s="20">
        <f>IF(AK71=0,"",AJ71*$AV$1)</f>
        <v>379316.36295061588</v>
      </c>
      <c r="AS71" s="23" t="str">
        <f>IF(F71="P","P","")</f>
        <v>P</v>
      </c>
    </row>
    <row r="72" spans="1:45" ht="13.5">
      <c r="A72" s="19" t="s">
        <v>131</v>
      </c>
      <c r="B72" s="23" t="str">
        <f>IF(COUNTBLANK(N72:AI72)&lt;20.5,"Yes","No")</f>
        <v>Yes</v>
      </c>
      <c r="C72" s="34" t="str">
        <f>IF(J72&lt;160000,"Yes","")</f>
        <v/>
      </c>
      <c r="D72" s="34" t="str">
        <f>IF(J72&gt;375000,IF((K72/J72)&lt;-0.4,"FP40%",IF((K72/J72)&lt;-0.35,"FP35%",IF((K72/J72)&lt;-0.3,"FP30%",IF((K72/J72)&lt;-0.25,"FP25%",IF((K72/J72)&lt;-0.2,"FP20%",IF((K72/J72)&lt;-0.15,"FP15%",IF((K72/J72)&lt;-0.1,"FP10%",IF((K72/J72)&lt;-0.05,"FP5%","")))))))),"")</f>
        <v/>
      </c>
      <c r="E72" s="34" t="str">
        <f t="shared" si="3"/>
        <v/>
      </c>
      <c r="F72" s="89" t="str">
        <f>IF(AP72="N/A","",IF(AP72&gt;AJ72,IF(AP72&gt;AM72,"P",""),""))</f>
        <v/>
      </c>
      <c r="G72" s="34" t="str">
        <f>IF(D72="",IF(E72="",F72,E72),D72)</f>
        <v/>
      </c>
      <c r="H72" s="19" t="s">
        <v>134</v>
      </c>
      <c r="I72" s="21" t="s">
        <v>48</v>
      </c>
      <c r="J72" s="20">
        <v>324500</v>
      </c>
      <c r="K72" s="20">
        <f>M72-J72</f>
        <v>71700</v>
      </c>
      <c r="L72" s="75">
        <v>28300</v>
      </c>
      <c r="M72" s="20">
        <v>396200</v>
      </c>
      <c r="N72" s="21">
        <v>101</v>
      </c>
      <c r="O72" s="21">
        <v>57</v>
      </c>
      <c r="P72" s="21">
        <v>56</v>
      </c>
      <c r="Q72" s="21">
        <v>82</v>
      </c>
      <c r="R72" s="21">
        <v>103</v>
      </c>
      <c r="S72" s="21">
        <v>97</v>
      </c>
      <c r="T72" s="21">
        <v>152</v>
      </c>
      <c r="U72" s="21">
        <v>106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39">
        <f>IF(AK72=0,"",AVERAGE(N72:AI72))</f>
        <v>94.25</v>
      </c>
      <c r="AK72" s="39">
        <f>IF(COUNTBLANK(N72:AI72)=0,22,IF(COUNTBLANK(N72:AI72)=1,21,IF(COUNTBLANK(N72:AI72)=2,20,IF(COUNTBLANK(N72:AI72)=3,19,IF(COUNTBLANK(N72:AI72)=4,18,IF(COUNTBLANK(N72:AI72)=5,17,IF(COUNTBLANK(N72:AI72)=6,16,IF(COUNTBLANK(N72:AI72)=7,15,IF(COUNTBLANK(N72:AI72)=8,14,IF(COUNTBLANK(N72:AI72)=9,13,IF(COUNTBLANK(N72:AI72)=10,12,IF(COUNTBLANK(N72:AI72)=11,11,IF(COUNTBLANK(N72:AI72)=12,10,IF(COUNTBLANK(N72:AI72)=13,9,IF(COUNTBLANK(N72:AI72)=14,8,IF(COUNTBLANK(N72:AI72)=15,7,IF(COUNTBLANK(N72:AI72)=16,6,IF(COUNTBLANK(N72:AI72)=17,5,IF(COUNTBLANK(N72:AI72)=18,4,IF(COUNTBLANK(N72:AI72)=19,3,IF(COUNTBLANK(N72:AI72)=20,2,IF(COUNTBLANK(N72:AI72)=21,1,IF(COUNTBLANK(N72:AI72)=22,0,"Error")))))))))))))))))))))))</f>
        <v>8</v>
      </c>
      <c r="AL72" s="39">
        <f>IF(AK72=0,"",IF(COUNTBLANK(AG72:AI72)=0,AVERAGE(AG72:AI72),IF(COUNTBLANK(AF72:AI72)&lt;1.5,AVERAGE(AF72:AI72),IF(COUNTBLANK(AE72:AI72)&lt;2.5,AVERAGE(AE72:AI72),IF(COUNTBLANK(AD72:AI72)&lt;3.5,AVERAGE(AD72:AI72),IF(COUNTBLANK(AC72:AI72)&lt;4.5,AVERAGE(AC72:AI72),IF(COUNTBLANK(AB72:AI72)&lt;5.5,AVERAGE(AB72:AI72),IF(COUNTBLANK(AA72:AI72)&lt;6.5,AVERAGE(AA72:AI72),IF(COUNTBLANK(Z72:AI72)&lt;7.5,AVERAGE(Z72:AI72),IF(COUNTBLANK(Y72:AI72)&lt;8.5,AVERAGE(Y72:AI72),IF(COUNTBLANK(X72:AI72)&lt;9.5,AVERAGE(X72:AI72),IF(COUNTBLANK(W72:AI72)&lt;10.5,AVERAGE(W72:AI72),IF(COUNTBLANK(V72:AI72)&lt;11.5,AVERAGE(V72:AI72),IF(COUNTBLANK(U72:AI72)&lt;12.5,AVERAGE(U72:AI72),IF(COUNTBLANK(T72:AI72)&lt;13.5,AVERAGE(T72:AI72),IF(COUNTBLANK(S72:AI72)&lt;14.5,AVERAGE(S72:AI72),IF(COUNTBLANK(R72:AI72)&lt;15.5,AVERAGE(R72:AI72),IF(COUNTBLANK(Q72:AI72)&lt;16.5,AVERAGE(Q72:AI72),IF(COUNTBLANK(P72:AI72)&lt;17.5,AVERAGE(P72:AI72),IF(COUNTBLANK(O72:AI72)&lt;18.5,AVERAGE(O72:AI72),AVERAGE(N72:AI72)))))))))))))))))))))</f>
        <v>118.33333333333333</v>
      </c>
      <c r="AM72" s="22">
        <f>IF(AK72=0,"",IF(COUNTBLANK(AH72:AI72)=0,AVERAGE(AH72:AI72),IF(COUNTBLANK(AG72:AI72)&lt;1.5,AVERAGE(AG72:AI72),IF(COUNTBLANK(AF72:AI72)&lt;2.5,AVERAGE(AF72:AI72),IF(COUNTBLANK(AE72:AI72)&lt;3.5,AVERAGE(AE72:AI72),IF(COUNTBLANK(AD72:AI72)&lt;4.5,AVERAGE(AD72:AI72),IF(COUNTBLANK(AC72:AI72)&lt;5.5,AVERAGE(AC72:AI72),IF(COUNTBLANK(AB72:AI72)&lt;6.5,AVERAGE(AB72:AI72),IF(COUNTBLANK(AA72:AI72)&lt;7.5,AVERAGE(AA72:AI72),IF(COUNTBLANK(Z72:AI72)&lt;8.5,AVERAGE(Z72:AI72),IF(COUNTBLANK(Y72:AI72)&lt;9.5,AVERAGE(Y72:AI72),IF(COUNTBLANK(X72:AI72)&lt;10.5,AVERAGE(X72:AI72),IF(COUNTBLANK(W72:AI72)&lt;11.5,AVERAGE(W72:AI72),IF(COUNTBLANK(V72:AI72)&lt;12.5,AVERAGE(V72:AI72),IF(COUNTBLANK(U72:AI72)&lt;13.5,AVERAGE(U72:AI72),IF(COUNTBLANK(T72:AI72)&lt;14.5,AVERAGE(T72:AI72),IF(COUNTBLANK(S72:AI72)&lt;15.5,AVERAGE(S72:AI72),IF(COUNTBLANK(R72:AI72)&lt;16.5,AVERAGE(R72:AI72),IF(COUNTBLANK(Q72:AI72)&lt;17.5,AVERAGE(Q72:AI72),IF(COUNTBLANK(P72:AI72)&lt;18.5,AVERAGE(P72:AI72),IF(COUNTBLANK(O72:AI72)&lt;19.5,AVERAGE(O72:AI72),AVERAGE(N72:AI72))))))))))))))))))))))</f>
        <v>129</v>
      </c>
      <c r="AN72" s="23">
        <f>IF(AK72&lt;1.5,M72,(0.75*M72)+(0.25*((AM72*2/3+AJ72*1/3)*$AW$1)))</f>
        <v>414964.03906005551</v>
      </c>
      <c r="AO72" s="24">
        <f>AN72-M72</f>
        <v>18764.039060055511</v>
      </c>
      <c r="AP72" s="22">
        <f>IF(AK72&lt;1.5,"N/A",3*((M72/$AW$1)-(AM72*2/3)))</f>
        <v>38.147749269632484</v>
      </c>
      <c r="AQ72" s="20">
        <f>IF(AK72=0,"",AL72*$AV$1)</f>
        <v>468169.69612331555</v>
      </c>
      <c r="AR72" s="20">
        <f>IF(AK72=0,"",AJ72*$AV$1)</f>
        <v>372887.27205314778</v>
      </c>
      <c r="AS72" s="23" t="str">
        <f>IF(F72="P","P","")</f>
        <v/>
      </c>
    </row>
    <row r="73" spans="1:45" ht="13.5">
      <c r="A73" s="19" t="s">
        <v>131</v>
      </c>
      <c r="B73" s="23" t="str">
        <f>IF(COUNTBLANK(N73:AI73)&lt;20.5,"Yes","No")</f>
        <v>Yes</v>
      </c>
      <c r="C73" s="34" t="str">
        <f>IF(J73&lt;160000,"Yes","")</f>
        <v/>
      </c>
      <c r="D73" s="34" t="str">
        <f>IF(J73&gt;375000,IF((K73/J73)&lt;-0.4,"FP40%",IF((K73/J73)&lt;-0.35,"FP35%",IF((K73/J73)&lt;-0.3,"FP30%",IF((K73/J73)&lt;-0.25,"FP25%",IF((K73/J73)&lt;-0.2,"FP20%",IF((K73/J73)&lt;-0.15,"FP15%",IF((K73/J73)&lt;-0.1,"FP10%",IF((K73/J73)&lt;-0.05,"FP5%","")))))))),"")</f>
        <v/>
      </c>
      <c r="E73" s="34" t="str">
        <f t="shared" si="3"/>
        <v/>
      </c>
      <c r="F73" s="89" t="str">
        <f>IF(AP73="N/A","",IF(AP73&gt;AJ73,IF(AP73&gt;AM73,"P",""),""))</f>
        <v/>
      </c>
      <c r="G73" s="34" t="str">
        <f>IF(D73="",IF(E73="",F73,E73),D73)</f>
        <v/>
      </c>
      <c r="H73" s="19" t="s">
        <v>138</v>
      </c>
      <c r="I73" s="21" t="s">
        <v>388</v>
      </c>
      <c r="J73" s="20">
        <v>330500</v>
      </c>
      <c r="K73" s="20">
        <f>M73-J73</f>
        <v>5500</v>
      </c>
      <c r="L73" s="75">
        <v>14200</v>
      </c>
      <c r="M73" s="20">
        <v>336000</v>
      </c>
      <c r="N73" s="21">
        <v>89</v>
      </c>
      <c r="O73" s="21">
        <v>79</v>
      </c>
      <c r="P73" s="21">
        <v>69</v>
      </c>
      <c r="Q73" s="21">
        <v>88</v>
      </c>
      <c r="R73" s="21">
        <v>75</v>
      </c>
      <c r="S73" s="21">
        <v>81</v>
      </c>
      <c r="T73" s="21">
        <v>73</v>
      </c>
      <c r="U73" s="21">
        <v>127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39">
        <f>IF(AK73=0,"",AVERAGE(N73:AI73))</f>
        <v>85.125</v>
      </c>
      <c r="AK73" s="39">
        <f>IF(COUNTBLANK(N73:AI73)=0,22,IF(COUNTBLANK(N73:AI73)=1,21,IF(COUNTBLANK(N73:AI73)=2,20,IF(COUNTBLANK(N73:AI73)=3,19,IF(COUNTBLANK(N73:AI73)=4,18,IF(COUNTBLANK(N73:AI73)=5,17,IF(COUNTBLANK(N73:AI73)=6,16,IF(COUNTBLANK(N73:AI73)=7,15,IF(COUNTBLANK(N73:AI73)=8,14,IF(COUNTBLANK(N73:AI73)=9,13,IF(COUNTBLANK(N73:AI73)=10,12,IF(COUNTBLANK(N73:AI73)=11,11,IF(COUNTBLANK(N73:AI73)=12,10,IF(COUNTBLANK(N73:AI73)=13,9,IF(COUNTBLANK(N73:AI73)=14,8,IF(COUNTBLANK(N73:AI73)=15,7,IF(COUNTBLANK(N73:AI73)=16,6,IF(COUNTBLANK(N73:AI73)=17,5,IF(COUNTBLANK(N73:AI73)=18,4,IF(COUNTBLANK(N73:AI73)=19,3,IF(COUNTBLANK(N73:AI73)=20,2,IF(COUNTBLANK(N73:AI73)=21,1,IF(COUNTBLANK(N73:AI73)=22,0,"Error")))))))))))))))))))))))</f>
        <v>8</v>
      </c>
      <c r="AL73" s="39">
        <f>IF(AK73=0,"",IF(COUNTBLANK(AG73:AI73)=0,AVERAGE(AG73:AI73),IF(COUNTBLANK(AF73:AI73)&lt;1.5,AVERAGE(AF73:AI73),IF(COUNTBLANK(AE73:AI73)&lt;2.5,AVERAGE(AE73:AI73),IF(COUNTBLANK(AD73:AI73)&lt;3.5,AVERAGE(AD73:AI73),IF(COUNTBLANK(AC73:AI73)&lt;4.5,AVERAGE(AC73:AI73),IF(COUNTBLANK(AB73:AI73)&lt;5.5,AVERAGE(AB73:AI73),IF(COUNTBLANK(AA73:AI73)&lt;6.5,AVERAGE(AA73:AI73),IF(COUNTBLANK(Z73:AI73)&lt;7.5,AVERAGE(Z73:AI73),IF(COUNTBLANK(Y73:AI73)&lt;8.5,AVERAGE(Y73:AI73),IF(COUNTBLANK(X73:AI73)&lt;9.5,AVERAGE(X73:AI73),IF(COUNTBLANK(W73:AI73)&lt;10.5,AVERAGE(W73:AI73),IF(COUNTBLANK(V73:AI73)&lt;11.5,AVERAGE(V73:AI73),IF(COUNTBLANK(U73:AI73)&lt;12.5,AVERAGE(U73:AI73),IF(COUNTBLANK(T73:AI73)&lt;13.5,AVERAGE(T73:AI73),IF(COUNTBLANK(S73:AI73)&lt;14.5,AVERAGE(S73:AI73),IF(COUNTBLANK(R73:AI73)&lt;15.5,AVERAGE(R73:AI73),IF(COUNTBLANK(Q73:AI73)&lt;16.5,AVERAGE(Q73:AI73),IF(COUNTBLANK(P73:AI73)&lt;17.5,AVERAGE(P73:AI73),IF(COUNTBLANK(O73:AI73)&lt;18.5,AVERAGE(O73:AI73),AVERAGE(N73:AI73)))))))))))))))))))))</f>
        <v>93.666666666666671</v>
      </c>
      <c r="AM73" s="22">
        <f>IF(AK73=0,"",IF(COUNTBLANK(AH73:AI73)=0,AVERAGE(AH73:AI73),IF(COUNTBLANK(AG73:AI73)&lt;1.5,AVERAGE(AG73:AI73),IF(COUNTBLANK(AF73:AI73)&lt;2.5,AVERAGE(AF73:AI73),IF(COUNTBLANK(AE73:AI73)&lt;3.5,AVERAGE(AE73:AI73),IF(COUNTBLANK(AD73:AI73)&lt;4.5,AVERAGE(AD73:AI73),IF(COUNTBLANK(AC73:AI73)&lt;5.5,AVERAGE(AC73:AI73),IF(COUNTBLANK(AB73:AI73)&lt;6.5,AVERAGE(AB73:AI73),IF(COUNTBLANK(AA73:AI73)&lt;7.5,AVERAGE(AA73:AI73),IF(COUNTBLANK(Z73:AI73)&lt;8.5,AVERAGE(Z73:AI73),IF(COUNTBLANK(Y73:AI73)&lt;9.5,AVERAGE(Y73:AI73),IF(COUNTBLANK(X73:AI73)&lt;10.5,AVERAGE(X73:AI73),IF(COUNTBLANK(W73:AI73)&lt;11.5,AVERAGE(W73:AI73),IF(COUNTBLANK(V73:AI73)&lt;12.5,AVERAGE(V73:AI73),IF(COUNTBLANK(U73:AI73)&lt;13.5,AVERAGE(U73:AI73),IF(COUNTBLANK(T73:AI73)&lt;14.5,AVERAGE(T73:AI73),IF(COUNTBLANK(S73:AI73)&lt;15.5,AVERAGE(S73:AI73),IF(COUNTBLANK(R73:AI73)&lt;16.5,AVERAGE(R73:AI73),IF(COUNTBLANK(Q73:AI73)&lt;17.5,AVERAGE(Q73:AI73),IF(COUNTBLANK(P73:AI73)&lt;18.5,AVERAGE(P73:AI73),IF(COUNTBLANK(O73:AI73)&lt;19.5,AVERAGE(O73:AI73),AVERAGE(N73:AI73))))))))))))))))))))))</f>
        <v>100</v>
      </c>
      <c r="AN73" s="23">
        <f>IF(AK73&lt;1.5,M73,(0.75*M73)+(0.25*((AM73*2/3+AJ73*1/3)*$AW$1)))</f>
        <v>347363.3155060279</v>
      </c>
      <c r="AO73" s="24">
        <f>AN73-M73</f>
        <v>11363.315506027895</v>
      </c>
      <c r="AP73" s="22">
        <f>IF(AK73&lt;1.5,"N/A",3*((M73/$AW$1)-(AM73*2/3)))</f>
        <v>51.150034716296091</v>
      </c>
      <c r="AQ73" s="20">
        <f>IF(AK73=0,"",AL73*$AV$1)</f>
        <v>370579.39326944132</v>
      </c>
      <c r="AR73" s="20">
        <f>IF(AK73=0,"",AJ73*$AV$1)</f>
        <v>336785.45393659634</v>
      </c>
      <c r="AS73" s="23" t="str">
        <f>IF(F73="P","P","")</f>
        <v/>
      </c>
    </row>
    <row r="74" spans="1:45" ht="13.5">
      <c r="A74" s="19" t="s">
        <v>131</v>
      </c>
      <c r="B74" s="23" t="str">
        <f>IF(COUNTBLANK(N74:AI74)&lt;20.5,"Yes","No")</f>
        <v>Yes</v>
      </c>
      <c r="C74" s="34" t="str">
        <f>IF(J74&lt;160000,"Yes","")</f>
        <v/>
      </c>
      <c r="D74" s="34" t="str">
        <f>IF(J74&gt;375000,IF((K74/J74)&lt;-0.4,"FP40%",IF((K74/J74)&lt;-0.35,"FP35%",IF((K74/J74)&lt;-0.3,"FP30%",IF((K74/J74)&lt;-0.25,"FP25%",IF((K74/J74)&lt;-0.2,"FP20%",IF((K74/J74)&lt;-0.15,"FP15%",IF((K74/J74)&lt;-0.1,"FP10%",IF((K74/J74)&lt;-0.05,"FP5%","")))))))),"")</f>
        <v/>
      </c>
      <c r="E74" s="34" t="str">
        <f t="shared" si="3"/>
        <v/>
      </c>
      <c r="F74" s="89" t="str">
        <f>IF(AP74="N/A","",IF(AP74&gt;AJ74,IF(AP74&gt;AM74,"P",""),""))</f>
        <v/>
      </c>
      <c r="G74" s="34" t="str">
        <f>IF(D74="",IF(E74="",F74,E74),D74)</f>
        <v/>
      </c>
      <c r="H74" s="19" t="s">
        <v>139</v>
      </c>
      <c r="I74" s="21" t="s">
        <v>391</v>
      </c>
      <c r="J74" s="20">
        <v>343600</v>
      </c>
      <c r="K74" s="20">
        <f>M74-J74</f>
        <v>-8700</v>
      </c>
      <c r="L74" s="75">
        <v>1000</v>
      </c>
      <c r="M74" s="20">
        <v>334900</v>
      </c>
      <c r="N74" s="21">
        <v>88</v>
      </c>
      <c r="O74" s="21">
        <v>78</v>
      </c>
      <c r="P74" s="21">
        <v>69</v>
      </c>
      <c r="Q74" s="21" t="s">
        <v>590</v>
      </c>
      <c r="R74" s="21" t="s">
        <v>590</v>
      </c>
      <c r="S74" s="21" t="s">
        <v>590</v>
      </c>
      <c r="T74" s="21">
        <v>91</v>
      </c>
      <c r="U74" s="21">
        <v>93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39">
        <f>IF(AK74=0,"",AVERAGE(N74:AI74))</f>
        <v>83.8</v>
      </c>
      <c r="AK74" s="39">
        <f>IF(COUNTBLANK(N74:AI74)=0,22,IF(COUNTBLANK(N74:AI74)=1,21,IF(COUNTBLANK(N74:AI74)=2,20,IF(COUNTBLANK(N74:AI74)=3,19,IF(COUNTBLANK(N74:AI74)=4,18,IF(COUNTBLANK(N74:AI74)=5,17,IF(COUNTBLANK(N74:AI74)=6,16,IF(COUNTBLANK(N74:AI74)=7,15,IF(COUNTBLANK(N74:AI74)=8,14,IF(COUNTBLANK(N74:AI74)=9,13,IF(COUNTBLANK(N74:AI74)=10,12,IF(COUNTBLANK(N74:AI74)=11,11,IF(COUNTBLANK(N74:AI74)=12,10,IF(COUNTBLANK(N74:AI74)=13,9,IF(COUNTBLANK(N74:AI74)=14,8,IF(COUNTBLANK(N74:AI74)=15,7,IF(COUNTBLANK(N74:AI74)=16,6,IF(COUNTBLANK(N74:AI74)=17,5,IF(COUNTBLANK(N74:AI74)=18,4,IF(COUNTBLANK(N74:AI74)=19,3,IF(COUNTBLANK(N74:AI74)=20,2,IF(COUNTBLANK(N74:AI74)=21,1,IF(COUNTBLANK(N74:AI74)=22,0,"Error")))))))))))))))))))))))</f>
        <v>5</v>
      </c>
      <c r="AL74" s="39">
        <f>IF(AK74=0,"",IF(COUNTBLANK(AG74:AI74)=0,AVERAGE(AG74:AI74),IF(COUNTBLANK(AF74:AI74)&lt;1.5,AVERAGE(AF74:AI74),IF(COUNTBLANK(AE74:AI74)&lt;2.5,AVERAGE(AE74:AI74),IF(COUNTBLANK(AD74:AI74)&lt;3.5,AVERAGE(AD74:AI74),IF(COUNTBLANK(AC74:AI74)&lt;4.5,AVERAGE(AC74:AI74),IF(COUNTBLANK(AB74:AI74)&lt;5.5,AVERAGE(AB74:AI74),IF(COUNTBLANK(AA74:AI74)&lt;6.5,AVERAGE(AA74:AI74),IF(COUNTBLANK(Z74:AI74)&lt;7.5,AVERAGE(Z74:AI74),IF(COUNTBLANK(Y74:AI74)&lt;8.5,AVERAGE(Y74:AI74),IF(COUNTBLANK(X74:AI74)&lt;9.5,AVERAGE(X74:AI74),IF(COUNTBLANK(W74:AI74)&lt;10.5,AVERAGE(W74:AI74),IF(COUNTBLANK(V74:AI74)&lt;11.5,AVERAGE(V74:AI74),IF(COUNTBLANK(U74:AI74)&lt;12.5,AVERAGE(U74:AI74),IF(COUNTBLANK(T74:AI74)&lt;13.5,AVERAGE(T74:AI74),IF(COUNTBLANK(S74:AI74)&lt;14.5,AVERAGE(S74:AI74),IF(COUNTBLANK(R74:AI74)&lt;15.5,AVERAGE(R74:AI74),IF(COUNTBLANK(Q74:AI74)&lt;16.5,AVERAGE(Q74:AI74),IF(COUNTBLANK(P74:AI74)&lt;17.5,AVERAGE(P74:AI74),IF(COUNTBLANK(O74:AI74)&lt;18.5,AVERAGE(O74:AI74),AVERAGE(N74:AI74)))))))))))))))))))))</f>
        <v>84.333333333333329</v>
      </c>
      <c r="AM74" s="22">
        <f>IF(AK74=0,"",IF(COUNTBLANK(AH74:AI74)=0,AVERAGE(AH74:AI74),IF(COUNTBLANK(AG74:AI74)&lt;1.5,AVERAGE(AG74:AI74),IF(COUNTBLANK(AF74:AI74)&lt;2.5,AVERAGE(AF74:AI74),IF(COUNTBLANK(AE74:AI74)&lt;3.5,AVERAGE(AE74:AI74),IF(COUNTBLANK(AD74:AI74)&lt;4.5,AVERAGE(AD74:AI74),IF(COUNTBLANK(AC74:AI74)&lt;5.5,AVERAGE(AC74:AI74),IF(COUNTBLANK(AB74:AI74)&lt;6.5,AVERAGE(AB74:AI74),IF(COUNTBLANK(AA74:AI74)&lt;7.5,AVERAGE(AA74:AI74),IF(COUNTBLANK(Z74:AI74)&lt;8.5,AVERAGE(Z74:AI74),IF(COUNTBLANK(Y74:AI74)&lt;9.5,AVERAGE(Y74:AI74),IF(COUNTBLANK(X74:AI74)&lt;10.5,AVERAGE(X74:AI74),IF(COUNTBLANK(W74:AI74)&lt;11.5,AVERAGE(W74:AI74),IF(COUNTBLANK(V74:AI74)&lt;12.5,AVERAGE(V74:AI74),IF(COUNTBLANK(U74:AI74)&lt;13.5,AVERAGE(U74:AI74),IF(COUNTBLANK(T74:AI74)&lt;14.5,AVERAGE(T74:AI74),IF(COUNTBLANK(S74:AI74)&lt;15.5,AVERAGE(S74:AI74),IF(COUNTBLANK(R74:AI74)&lt;16.5,AVERAGE(R74:AI74),IF(COUNTBLANK(Q74:AI74)&lt;17.5,AVERAGE(Q74:AI74),IF(COUNTBLANK(P74:AI74)&lt;18.5,AVERAGE(P74:AI74),IF(COUNTBLANK(O74:AI74)&lt;19.5,AVERAGE(O74:AI74),AVERAGE(N74:AI74))))))))))))))))))))))</f>
        <v>92</v>
      </c>
      <c r="AN74" s="23">
        <f>IF(AK74&lt;1.5,M74,(0.75*M74)+(0.25*((AM74*2/3+AJ74*1/3)*$AW$1)))</f>
        <v>340743.7712144297</v>
      </c>
      <c r="AO74" s="24">
        <f>AN74-M74</f>
        <v>5843.7712144296966</v>
      </c>
      <c r="AP74" s="22">
        <f>IF(AK74&lt;1.5,"N/A",3*((M74/$AW$1)-(AM74*2/3)))</f>
        <v>66.3278173407368</v>
      </c>
      <c r="AQ74" s="20">
        <f>IF(AK74=0,"",AL74*$AV$1)</f>
        <v>333653.33273013757</v>
      </c>
      <c r="AR74" s="20">
        <f>IF(AK74=0,"",AJ74*$AV$1)</f>
        <v>331543.2721278916</v>
      </c>
      <c r="AS74" s="23" t="str">
        <f>IF(F74="P","P","")</f>
        <v/>
      </c>
    </row>
    <row r="75" spans="1:45" ht="13.5">
      <c r="A75" s="19" t="s">
        <v>131</v>
      </c>
      <c r="B75" s="23" t="str">
        <f>IF(COUNTBLANK(N75:AI75)&lt;20.5,"Yes","No")</f>
        <v>Yes</v>
      </c>
      <c r="C75" s="34" t="str">
        <f>IF(J75&lt;160000,"Yes","")</f>
        <v/>
      </c>
      <c r="D75" s="34" t="str">
        <f>IF(J75&gt;375000,IF((K75/J75)&lt;-0.4,"FP40%",IF((K75/J75)&lt;-0.35,"FP35%",IF((K75/J75)&lt;-0.3,"FP30%",IF((K75/J75)&lt;-0.25,"FP25%",IF((K75/J75)&lt;-0.2,"FP20%",IF((K75/J75)&lt;-0.15,"FP15%",IF((K75/J75)&lt;-0.1,"FP10%",IF((K75/J75)&lt;-0.05,"FP5%","")))))))),"")</f>
        <v/>
      </c>
      <c r="E75" s="34" t="str">
        <f t="shared" si="3"/>
        <v/>
      </c>
      <c r="F75" s="89" t="str">
        <f>IF(AP75="N/A","",IF(AP75&gt;AJ75,IF(AP75&gt;AM75,"P",""),""))</f>
        <v/>
      </c>
      <c r="G75" s="34" t="str">
        <f>IF(D75="",IF(E75="",F75,E75),D75)</f>
        <v/>
      </c>
      <c r="H75" s="19" t="s">
        <v>132</v>
      </c>
      <c r="I75" s="21" t="s">
        <v>62</v>
      </c>
      <c r="J75" s="20">
        <v>274300</v>
      </c>
      <c r="K75" s="20">
        <f>M75-J75</f>
        <v>52300</v>
      </c>
      <c r="L75" s="75">
        <v>2100</v>
      </c>
      <c r="M75" s="20">
        <v>326600</v>
      </c>
      <c r="N75" s="21">
        <v>110</v>
      </c>
      <c r="O75" s="21">
        <v>45</v>
      </c>
      <c r="P75" s="21">
        <v>83</v>
      </c>
      <c r="Q75" s="21">
        <v>89</v>
      </c>
      <c r="R75" s="21">
        <v>88</v>
      </c>
      <c r="S75" s="21">
        <v>52</v>
      </c>
      <c r="T75" s="21">
        <v>134</v>
      </c>
      <c r="U75" s="21">
        <v>63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39">
        <f>IF(AK75=0,"",AVERAGE(N75:AI75))</f>
        <v>83</v>
      </c>
      <c r="AK75" s="39">
        <f>IF(COUNTBLANK(N75:AI75)=0,22,IF(COUNTBLANK(N75:AI75)=1,21,IF(COUNTBLANK(N75:AI75)=2,20,IF(COUNTBLANK(N75:AI75)=3,19,IF(COUNTBLANK(N75:AI75)=4,18,IF(COUNTBLANK(N75:AI75)=5,17,IF(COUNTBLANK(N75:AI75)=6,16,IF(COUNTBLANK(N75:AI75)=7,15,IF(COUNTBLANK(N75:AI75)=8,14,IF(COUNTBLANK(N75:AI75)=9,13,IF(COUNTBLANK(N75:AI75)=10,12,IF(COUNTBLANK(N75:AI75)=11,11,IF(COUNTBLANK(N75:AI75)=12,10,IF(COUNTBLANK(N75:AI75)=13,9,IF(COUNTBLANK(N75:AI75)=14,8,IF(COUNTBLANK(N75:AI75)=15,7,IF(COUNTBLANK(N75:AI75)=16,6,IF(COUNTBLANK(N75:AI75)=17,5,IF(COUNTBLANK(N75:AI75)=18,4,IF(COUNTBLANK(N75:AI75)=19,3,IF(COUNTBLANK(N75:AI75)=20,2,IF(COUNTBLANK(N75:AI75)=21,1,IF(COUNTBLANK(N75:AI75)=22,0,"Error")))))))))))))))))))))))</f>
        <v>8</v>
      </c>
      <c r="AL75" s="39">
        <f>IF(AK75=0,"",IF(COUNTBLANK(AG75:AI75)=0,AVERAGE(AG75:AI75),IF(COUNTBLANK(AF75:AI75)&lt;1.5,AVERAGE(AF75:AI75),IF(COUNTBLANK(AE75:AI75)&lt;2.5,AVERAGE(AE75:AI75),IF(COUNTBLANK(AD75:AI75)&lt;3.5,AVERAGE(AD75:AI75),IF(COUNTBLANK(AC75:AI75)&lt;4.5,AVERAGE(AC75:AI75),IF(COUNTBLANK(AB75:AI75)&lt;5.5,AVERAGE(AB75:AI75),IF(COUNTBLANK(AA75:AI75)&lt;6.5,AVERAGE(AA75:AI75),IF(COUNTBLANK(Z75:AI75)&lt;7.5,AVERAGE(Z75:AI75),IF(COUNTBLANK(Y75:AI75)&lt;8.5,AVERAGE(Y75:AI75),IF(COUNTBLANK(X75:AI75)&lt;9.5,AVERAGE(X75:AI75),IF(COUNTBLANK(W75:AI75)&lt;10.5,AVERAGE(W75:AI75),IF(COUNTBLANK(V75:AI75)&lt;11.5,AVERAGE(V75:AI75),IF(COUNTBLANK(U75:AI75)&lt;12.5,AVERAGE(U75:AI75),IF(COUNTBLANK(T75:AI75)&lt;13.5,AVERAGE(T75:AI75),IF(COUNTBLANK(S75:AI75)&lt;14.5,AVERAGE(S75:AI75),IF(COUNTBLANK(R75:AI75)&lt;15.5,AVERAGE(R75:AI75),IF(COUNTBLANK(Q75:AI75)&lt;16.5,AVERAGE(Q75:AI75),IF(COUNTBLANK(P75:AI75)&lt;17.5,AVERAGE(P75:AI75),IF(COUNTBLANK(O75:AI75)&lt;18.5,AVERAGE(O75:AI75),AVERAGE(N75:AI75)))))))))))))))))))))</f>
        <v>83</v>
      </c>
      <c r="AM75" s="22">
        <f>IF(AK75=0,"",IF(COUNTBLANK(AH75:AI75)=0,AVERAGE(AH75:AI75),IF(COUNTBLANK(AG75:AI75)&lt;1.5,AVERAGE(AG75:AI75),IF(COUNTBLANK(AF75:AI75)&lt;2.5,AVERAGE(AF75:AI75),IF(COUNTBLANK(AE75:AI75)&lt;3.5,AVERAGE(AE75:AI75),IF(COUNTBLANK(AD75:AI75)&lt;4.5,AVERAGE(AD75:AI75),IF(COUNTBLANK(AC75:AI75)&lt;5.5,AVERAGE(AC75:AI75),IF(COUNTBLANK(AB75:AI75)&lt;6.5,AVERAGE(AB75:AI75),IF(COUNTBLANK(AA75:AI75)&lt;7.5,AVERAGE(AA75:AI75),IF(COUNTBLANK(Z75:AI75)&lt;8.5,AVERAGE(Z75:AI75),IF(COUNTBLANK(Y75:AI75)&lt;9.5,AVERAGE(Y75:AI75),IF(COUNTBLANK(X75:AI75)&lt;10.5,AVERAGE(X75:AI75),IF(COUNTBLANK(W75:AI75)&lt;11.5,AVERAGE(W75:AI75),IF(COUNTBLANK(V75:AI75)&lt;12.5,AVERAGE(V75:AI75),IF(COUNTBLANK(U75:AI75)&lt;13.5,AVERAGE(U75:AI75),IF(COUNTBLANK(T75:AI75)&lt;14.5,AVERAGE(T75:AI75),IF(COUNTBLANK(S75:AI75)&lt;15.5,AVERAGE(S75:AI75),IF(COUNTBLANK(R75:AI75)&lt;16.5,AVERAGE(R75:AI75),IF(COUNTBLANK(Q75:AI75)&lt;17.5,AVERAGE(Q75:AI75),IF(COUNTBLANK(P75:AI75)&lt;18.5,AVERAGE(P75:AI75),IF(COUNTBLANK(O75:AI75)&lt;19.5,AVERAGE(O75:AI75),AVERAGE(N75:AI75))))))))))))))))))))))</f>
        <v>98.5</v>
      </c>
      <c r="AN75" s="23">
        <f>IF(AK75&lt;1.5,M75,(0.75*M75)+(0.25*((AM75*2/3+AJ75*1/3)*$AW$1)))</f>
        <v>338599.2006722939</v>
      </c>
      <c r="AO75" s="24">
        <f>AN75-M75</f>
        <v>11999.200672293897</v>
      </c>
      <c r="AP75" s="22">
        <f>IF(AK75&lt;1.5,"N/A",3*((M75/$AW$1)-(AM75*2/3)))</f>
        <v>47.123813506971146</v>
      </c>
      <c r="AQ75" s="20">
        <f>IF(AK75=0,"",AL75*$AV$1)</f>
        <v>328378.18122452276</v>
      </c>
      <c r="AR75" s="20">
        <f>IF(AK75=0,"",AJ75*$AV$1)</f>
        <v>328378.18122452276</v>
      </c>
      <c r="AS75" s="23" t="str">
        <f>IF(F75="P","P","")</f>
        <v/>
      </c>
    </row>
    <row r="76" spans="1:45" ht="13.5">
      <c r="A76" s="19" t="s">
        <v>131</v>
      </c>
      <c r="B76" s="23" t="str">
        <f>IF(COUNTBLANK(N76:AI76)&lt;20.5,"Yes","No")</f>
        <v>Yes</v>
      </c>
      <c r="C76" s="34" t="str">
        <f>IF(J76&lt;160000,"Yes","")</f>
        <v/>
      </c>
      <c r="D76" s="34" t="str">
        <f>IF(J76&gt;375000,IF((K76/J76)&lt;-0.4,"FP40%",IF((K76/J76)&lt;-0.35,"FP35%",IF((K76/J76)&lt;-0.3,"FP30%",IF((K76/J76)&lt;-0.25,"FP25%",IF((K76/J76)&lt;-0.2,"FP20%",IF((K76/J76)&lt;-0.15,"FP15%",IF((K76/J76)&lt;-0.1,"FP10%",IF((K76/J76)&lt;-0.05,"FP5%","")))))))),"")</f>
        <v/>
      </c>
      <c r="E76" s="34" t="str">
        <f t="shared" si="3"/>
        <v/>
      </c>
      <c r="F76" s="89" t="str">
        <f>IF(AP76="N/A","",IF(AP76&gt;AJ76,IF(AP76&gt;AM76,"P",""),""))</f>
        <v/>
      </c>
      <c r="G76" s="34" t="str">
        <f>IF(D76="",IF(E76="",F76,E76),D76)</f>
        <v/>
      </c>
      <c r="H76" s="19" t="s">
        <v>558</v>
      </c>
      <c r="I76" s="21" t="s">
        <v>48</v>
      </c>
      <c r="J76" s="20">
        <v>262800</v>
      </c>
      <c r="K76" s="20">
        <f>M76-J76</f>
        <v>0</v>
      </c>
      <c r="L76" s="75">
        <v>0</v>
      </c>
      <c r="M76" s="20">
        <v>262800</v>
      </c>
      <c r="N76" s="21"/>
      <c r="O76" s="21"/>
      <c r="P76" s="21"/>
      <c r="Q76" s="21"/>
      <c r="R76" s="21"/>
      <c r="S76" s="21"/>
      <c r="T76" s="21">
        <v>73</v>
      </c>
      <c r="U76" s="21">
        <v>89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39">
        <f>IF(AK76=0,"",AVERAGE(N76:AI76))</f>
        <v>81</v>
      </c>
      <c r="AK76" s="39">
        <f>IF(COUNTBLANK(N76:AI76)=0,22,IF(COUNTBLANK(N76:AI76)=1,21,IF(COUNTBLANK(N76:AI76)=2,20,IF(COUNTBLANK(N76:AI76)=3,19,IF(COUNTBLANK(N76:AI76)=4,18,IF(COUNTBLANK(N76:AI76)=5,17,IF(COUNTBLANK(N76:AI76)=6,16,IF(COUNTBLANK(N76:AI76)=7,15,IF(COUNTBLANK(N76:AI76)=8,14,IF(COUNTBLANK(N76:AI76)=9,13,IF(COUNTBLANK(N76:AI76)=10,12,IF(COUNTBLANK(N76:AI76)=11,11,IF(COUNTBLANK(N76:AI76)=12,10,IF(COUNTBLANK(N76:AI76)=13,9,IF(COUNTBLANK(N76:AI76)=14,8,IF(COUNTBLANK(N76:AI76)=15,7,IF(COUNTBLANK(N76:AI76)=16,6,IF(COUNTBLANK(N76:AI76)=17,5,IF(COUNTBLANK(N76:AI76)=18,4,IF(COUNTBLANK(N76:AI76)=19,3,IF(COUNTBLANK(N76:AI76)=20,2,IF(COUNTBLANK(N76:AI76)=21,1,IF(COUNTBLANK(N76:AI76)=22,0,"Error")))))))))))))))))))))))</f>
        <v>2</v>
      </c>
      <c r="AL76" s="39">
        <f>IF(AK76=0,"",IF(COUNTBLANK(AG76:AI76)=0,AVERAGE(AG76:AI76),IF(COUNTBLANK(AF76:AI76)&lt;1.5,AVERAGE(AF76:AI76),IF(COUNTBLANK(AE76:AI76)&lt;2.5,AVERAGE(AE76:AI76),IF(COUNTBLANK(AD76:AI76)&lt;3.5,AVERAGE(AD76:AI76),IF(COUNTBLANK(AC76:AI76)&lt;4.5,AVERAGE(AC76:AI76),IF(COUNTBLANK(AB76:AI76)&lt;5.5,AVERAGE(AB76:AI76),IF(COUNTBLANK(AA76:AI76)&lt;6.5,AVERAGE(AA76:AI76),IF(COUNTBLANK(Z76:AI76)&lt;7.5,AVERAGE(Z76:AI76),IF(COUNTBLANK(Y76:AI76)&lt;8.5,AVERAGE(Y76:AI76),IF(COUNTBLANK(X76:AI76)&lt;9.5,AVERAGE(X76:AI76),IF(COUNTBLANK(W76:AI76)&lt;10.5,AVERAGE(W76:AI76),IF(COUNTBLANK(V76:AI76)&lt;11.5,AVERAGE(V76:AI76),IF(COUNTBLANK(U76:AI76)&lt;12.5,AVERAGE(U76:AI76),IF(COUNTBLANK(T76:AI76)&lt;13.5,AVERAGE(T76:AI76),IF(COUNTBLANK(S76:AI76)&lt;14.5,AVERAGE(S76:AI76),IF(COUNTBLANK(R76:AI76)&lt;15.5,AVERAGE(R76:AI76),IF(COUNTBLANK(Q76:AI76)&lt;16.5,AVERAGE(Q76:AI76),IF(COUNTBLANK(P76:AI76)&lt;17.5,AVERAGE(P76:AI76),IF(COUNTBLANK(O76:AI76)&lt;18.5,AVERAGE(O76:AI76),AVERAGE(N76:AI76)))))))))))))))))))))</f>
        <v>81</v>
      </c>
      <c r="AM76" s="22">
        <f>IF(AK76=0,"",IF(COUNTBLANK(AH76:AI76)=0,AVERAGE(AH76:AI76),IF(COUNTBLANK(AG76:AI76)&lt;1.5,AVERAGE(AG76:AI76),IF(COUNTBLANK(AF76:AI76)&lt;2.5,AVERAGE(AF76:AI76),IF(COUNTBLANK(AE76:AI76)&lt;3.5,AVERAGE(AE76:AI76),IF(COUNTBLANK(AD76:AI76)&lt;4.5,AVERAGE(AD76:AI76),IF(COUNTBLANK(AC76:AI76)&lt;5.5,AVERAGE(AC76:AI76),IF(COUNTBLANK(AB76:AI76)&lt;6.5,AVERAGE(AB76:AI76),IF(COUNTBLANK(AA76:AI76)&lt;7.5,AVERAGE(AA76:AI76),IF(COUNTBLANK(Z76:AI76)&lt;8.5,AVERAGE(Z76:AI76),IF(COUNTBLANK(Y76:AI76)&lt;9.5,AVERAGE(Y76:AI76),IF(COUNTBLANK(X76:AI76)&lt;10.5,AVERAGE(X76:AI76),IF(COUNTBLANK(W76:AI76)&lt;11.5,AVERAGE(W76:AI76),IF(COUNTBLANK(V76:AI76)&lt;12.5,AVERAGE(V76:AI76),IF(COUNTBLANK(U76:AI76)&lt;13.5,AVERAGE(U76:AI76),IF(COUNTBLANK(T76:AI76)&lt;14.5,AVERAGE(T76:AI76),IF(COUNTBLANK(S76:AI76)&lt;15.5,AVERAGE(S76:AI76),IF(COUNTBLANK(R76:AI76)&lt;16.5,AVERAGE(R76:AI76),IF(COUNTBLANK(Q76:AI76)&lt;17.5,AVERAGE(Q76:AI76),IF(COUNTBLANK(P76:AI76)&lt;18.5,AVERAGE(P76:AI76),IF(COUNTBLANK(O76:AI76)&lt;19.5,AVERAGE(O76:AI76),AVERAGE(N76:AI76))))))))))))))))))))))</f>
        <v>81</v>
      </c>
      <c r="AN76" s="23">
        <f>IF(AK76&lt;1.5,M76,(0.75*M76)+(0.25*((AM76*2/3+AJ76*1/3)*$AW$1)))</f>
        <v>278374.12772631226</v>
      </c>
      <c r="AO76" s="24">
        <f>AN76-M76</f>
        <v>15574.127726312261</v>
      </c>
      <c r="AP76" s="22">
        <f>IF(AK76&lt;1.5,"N/A",3*((M76/$AW$1)-(AM76*2/3)))</f>
        <v>34.435205724531613</v>
      </c>
      <c r="AQ76" s="20">
        <f>IF(AK76=0,"",AL76*$AV$1)</f>
        <v>320465.45396610053</v>
      </c>
      <c r="AR76" s="20">
        <f>IF(AK76=0,"",AJ76*$AV$1)</f>
        <v>320465.45396610053</v>
      </c>
      <c r="AS76" s="23" t="str">
        <f>IF(F76="P","P","")</f>
        <v/>
      </c>
    </row>
    <row r="77" spans="1:45" ht="13.5">
      <c r="A77" s="19" t="s">
        <v>131</v>
      </c>
      <c r="B77" s="23" t="str">
        <f>IF(COUNTBLANK(N77:AI77)&lt;20.5,"Yes","No")</f>
        <v>Yes</v>
      </c>
      <c r="C77" s="34" t="str">
        <f>IF(J77&lt;160000,"Yes","")</f>
        <v/>
      </c>
      <c r="D77" s="34" t="str">
        <f>IF(J77&gt;375000,IF((K77/J77)&lt;-0.4,"FP40%",IF((K77/J77)&lt;-0.35,"FP35%",IF((K77/J77)&lt;-0.3,"FP30%",IF((K77/J77)&lt;-0.25,"FP25%",IF((K77/J77)&lt;-0.2,"FP20%",IF((K77/J77)&lt;-0.15,"FP15%",IF((K77/J77)&lt;-0.1,"FP10%",IF((K77/J77)&lt;-0.05,"FP5%","")))))))),"")</f>
        <v/>
      </c>
      <c r="E77" s="34" t="str">
        <f t="shared" si="3"/>
        <v/>
      </c>
      <c r="F77" s="89" t="str">
        <f>IF(AP77="N/A","",IF(AP77&gt;AJ77,IF(AP77&gt;AM77,"P",""),""))</f>
        <v/>
      </c>
      <c r="G77" s="34" t="str">
        <f>IF(D77="",IF(E77="",F77,E77),D77)</f>
        <v/>
      </c>
      <c r="H77" s="19" t="s">
        <v>135</v>
      </c>
      <c r="I77" s="21" t="s">
        <v>62</v>
      </c>
      <c r="J77" s="20">
        <v>317300</v>
      </c>
      <c r="K77" s="20">
        <f>M77-J77</f>
        <v>-15000</v>
      </c>
      <c r="L77" s="75">
        <v>-7600</v>
      </c>
      <c r="M77" s="20">
        <v>302300</v>
      </c>
      <c r="N77" s="21">
        <v>99</v>
      </c>
      <c r="O77" s="21">
        <v>85</v>
      </c>
      <c r="P77" s="21">
        <v>66</v>
      </c>
      <c r="Q77" s="21">
        <v>93</v>
      </c>
      <c r="R77" s="21">
        <v>73</v>
      </c>
      <c r="S77" s="21">
        <v>58</v>
      </c>
      <c r="T77" s="21">
        <v>81</v>
      </c>
      <c r="U77" s="21">
        <v>72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39">
        <f>IF(AK77=0,"",AVERAGE(N77:AI77))</f>
        <v>78.375</v>
      </c>
      <c r="AK77" s="39">
        <f>IF(COUNTBLANK(N77:AI77)=0,22,IF(COUNTBLANK(N77:AI77)=1,21,IF(COUNTBLANK(N77:AI77)=2,20,IF(COUNTBLANK(N77:AI77)=3,19,IF(COUNTBLANK(N77:AI77)=4,18,IF(COUNTBLANK(N77:AI77)=5,17,IF(COUNTBLANK(N77:AI77)=6,16,IF(COUNTBLANK(N77:AI77)=7,15,IF(COUNTBLANK(N77:AI77)=8,14,IF(COUNTBLANK(N77:AI77)=9,13,IF(COUNTBLANK(N77:AI77)=10,12,IF(COUNTBLANK(N77:AI77)=11,11,IF(COUNTBLANK(N77:AI77)=12,10,IF(COUNTBLANK(N77:AI77)=13,9,IF(COUNTBLANK(N77:AI77)=14,8,IF(COUNTBLANK(N77:AI77)=15,7,IF(COUNTBLANK(N77:AI77)=16,6,IF(COUNTBLANK(N77:AI77)=17,5,IF(COUNTBLANK(N77:AI77)=18,4,IF(COUNTBLANK(N77:AI77)=19,3,IF(COUNTBLANK(N77:AI77)=20,2,IF(COUNTBLANK(N77:AI77)=21,1,IF(COUNTBLANK(N77:AI77)=22,0,"Error")))))))))))))))))))))))</f>
        <v>8</v>
      </c>
      <c r="AL77" s="39">
        <f>IF(AK77=0,"",IF(COUNTBLANK(AG77:AI77)=0,AVERAGE(AG77:AI77),IF(COUNTBLANK(AF77:AI77)&lt;1.5,AVERAGE(AF77:AI77),IF(COUNTBLANK(AE77:AI77)&lt;2.5,AVERAGE(AE77:AI77),IF(COUNTBLANK(AD77:AI77)&lt;3.5,AVERAGE(AD77:AI77),IF(COUNTBLANK(AC77:AI77)&lt;4.5,AVERAGE(AC77:AI77),IF(COUNTBLANK(AB77:AI77)&lt;5.5,AVERAGE(AB77:AI77),IF(COUNTBLANK(AA77:AI77)&lt;6.5,AVERAGE(AA77:AI77),IF(COUNTBLANK(Z77:AI77)&lt;7.5,AVERAGE(Z77:AI77),IF(COUNTBLANK(Y77:AI77)&lt;8.5,AVERAGE(Y77:AI77),IF(COUNTBLANK(X77:AI77)&lt;9.5,AVERAGE(X77:AI77),IF(COUNTBLANK(W77:AI77)&lt;10.5,AVERAGE(W77:AI77),IF(COUNTBLANK(V77:AI77)&lt;11.5,AVERAGE(V77:AI77),IF(COUNTBLANK(U77:AI77)&lt;12.5,AVERAGE(U77:AI77),IF(COUNTBLANK(T77:AI77)&lt;13.5,AVERAGE(T77:AI77),IF(COUNTBLANK(S77:AI77)&lt;14.5,AVERAGE(S77:AI77),IF(COUNTBLANK(R77:AI77)&lt;15.5,AVERAGE(R77:AI77),IF(COUNTBLANK(Q77:AI77)&lt;16.5,AVERAGE(Q77:AI77),IF(COUNTBLANK(P77:AI77)&lt;17.5,AVERAGE(P77:AI77),IF(COUNTBLANK(O77:AI77)&lt;18.5,AVERAGE(O77:AI77),AVERAGE(N77:AI77)))))))))))))))))))))</f>
        <v>70.333333333333329</v>
      </c>
      <c r="AM77" s="22">
        <f>IF(AK77=0,"",IF(COUNTBLANK(AH77:AI77)=0,AVERAGE(AH77:AI77),IF(COUNTBLANK(AG77:AI77)&lt;1.5,AVERAGE(AG77:AI77),IF(COUNTBLANK(AF77:AI77)&lt;2.5,AVERAGE(AF77:AI77),IF(COUNTBLANK(AE77:AI77)&lt;3.5,AVERAGE(AE77:AI77),IF(COUNTBLANK(AD77:AI77)&lt;4.5,AVERAGE(AD77:AI77),IF(COUNTBLANK(AC77:AI77)&lt;5.5,AVERAGE(AC77:AI77),IF(COUNTBLANK(AB77:AI77)&lt;6.5,AVERAGE(AB77:AI77),IF(COUNTBLANK(AA77:AI77)&lt;7.5,AVERAGE(AA77:AI77),IF(COUNTBLANK(Z77:AI77)&lt;8.5,AVERAGE(Z77:AI77),IF(COUNTBLANK(Y77:AI77)&lt;9.5,AVERAGE(Y77:AI77),IF(COUNTBLANK(X77:AI77)&lt;10.5,AVERAGE(X77:AI77),IF(COUNTBLANK(W77:AI77)&lt;11.5,AVERAGE(W77:AI77),IF(COUNTBLANK(V77:AI77)&lt;12.5,AVERAGE(V77:AI77),IF(COUNTBLANK(U77:AI77)&lt;13.5,AVERAGE(U77:AI77),IF(COUNTBLANK(T77:AI77)&lt;14.5,AVERAGE(T77:AI77),IF(COUNTBLANK(S77:AI77)&lt;15.5,AVERAGE(S77:AI77),IF(COUNTBLANK(R77:AI77)&lt;16.5,AVERAGE(R77:AI77),IF(COUNTBLANK(Q77:AI77)&lt;17.5,AVERAGE(Q77:AI77),IF(COUNTBLANK(P77:AI77)&lt;18.5,AVERAGE(P77:AI77),IF(COUNTBLANK(O77:AI77)&lt;19.5,AVERAGE(O77:AI77),AVERAGE(N77:AI77))))))))))))))))))))))</f>
        <v>76.5</v>
      </c>
      <c r="AN77" s="23">
        <f>IF(AK77&lt;1.5,M77,(0.75*M77)+(0.25*((AM77*2/3+AJ77*1/3)*$AW$1)))</f>
        <v>304111.01359125716</v>
      </c>
      <c r="AO77" s="24">
        <f>AN77-M77</f>
        <v>1811.0135912571568</v>
      </c>
      <c r="AP77" s="22">
        <f>IF(AK77&lt;1.5,"N/A",3*((M77/$AW$1)-(AM77*2/3)))</f>
        <v>72.960284210524748</v>
      </c>
      <c r="AQ77" s="20">
        <f>IF(AK77=0,"",AL77*$AV$1)</f>
        <v>278264.24192118191</v>
      </c>
      <c r="AR77" s="20">
        <f>IF(AK77=0,"",AJ77*$AV$1)</f>
        <v>310079.99943942134</v>
      </c>
      <c r="AS77" s="23" t="str">
        <f>IF(F77="P","P","")</f>
        <v/>
      </c>
    </row>
    <row r="78" spans="1:45" ht="13.5">
      <c r="A78" s="19" t="s">
        <v>131</v>
      </c>
      <c r="B78" s="23" t="str">
        <f>IF(COUNTBLANK(N78:AI78)&lt;20.5,"Yes","No")</f>
        <v>Yes</v>
      </c>
      <c r="C78" s="34" t="str">
        <f>IF(J78&lt;160000,"Yes","")</f>
        <v/>
      </c>
      <c r="D78" s="34" t="str">
        <f>IF(J78&gt;375000,IF((K78/J78)&lt;-0.4,"FP40%",IF((K78/J78)&lt;-0.35,"FP35%",IF((K78/J78)&lt;-0.3,"FP30%",IF((K78/J78)&lt;-0.25,"FP25%",IF((K78/J78)&lt;-0.2,"FP20%",IF((K78/J78)&lt;-0.15,"FP15%",IF((K78/J78)&lt;-0.1,"FP10%",IF((K78/J78)&lt;-0.05,"FP5%","")))))))),"")</f>
        <v/>
      </c>
      <c r="E78" s="34" t="str">
        <f t="shared" si="3"/>
        <v/>
      </c>
      <c r="F78" s="89" t="str">
        <f>IF(AP78="N/A","",IF(AP78&gt;AJ78,IF(AP78&gt;AM78,"P",""),""))</f>
        <v/>
      </c>
      <c r="G78" s="34" t="str">
        <f>IF(D78="",IF(E78="",F78,E78),D78)</f>
        <v/>
      </c>
      <c r="H78" s="19" t="s">
        <v>144</v>
      </c>
      <c r="I78" s="21" t="s">
        <v>37</v>
      </c>
      <c r="J78" s="20">
        <v>318100</v>
      </c>
      <c r="K78" s="20">
        <f>M78-J78</f>
        <v>4400</v>
      </c>
      <c r="L78" s="75">
        <v>0</v>
      </c>
      <c r="M78" s="20">
        <v>322500</v>
      </c>
      <c r="N78" s="21">
        <v>74</v>
      </c>
      <c r="O78" s="21">
        <v>39</v>
      </c>
      <c r="P78" s="21">
        <v>74</v>
      </c>
      <c r="Q78" s="21">
        <v>134</v>
      </c>
      <c r="R78" s="21">
        <v>52</v>
      </c>
      <c r="S78" s="21" t="s">
        <v>590</v>
      </c>
      <c r="T78" s="21" t="s">
        <v>590</v>
      </c>
      <c r="U78" s="21" t="s">
        <v>590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39">
        <f>IF(AK78=0,"",AVERAGE(N78:AI78))</f>
        <v>74.599999999999994</v>
      </c>
      <c r="AK78" s="39">
        <f>IF(COUNTBLANK(N78:AI78)=0,22,IF(COUNTBLANK(N78:AI78)=1,21,IF(COUNTBLANK(N78:AI78)=2,20,IF(COUNTBLANK(N78:AI78)=3,19,IF(COUNTBLANK(N78:AI78)=4,18,IF(COUNTBLANK(N78:AI78)=5,17,IF(COUNTBLANK(N78:AI78)=6,16,IF(COUNTBLANK(N78:AI78)=7,15,IF(COUNTBLANK(N78:AI78)=8,14,IF(COUNTBLANK(N78:AI78)=9,13,IF(COUNTBLANK(N78:AI78)=10,12,IF(COUNTBLANK(N78:AI78)=11,11,IF(COUNTBLANK(N78:AI78)=12,10,IF(COUNTBLANK(N78:AI78)=13,9,IF(COUNTBLANK(N78:AI78)=14,8,IF(COUNTBLANK(N78:AI78)=15,7,IF(COUNTBLANK(N78:AI78)=16,6,IF(COUNTBLANK(N78:AI78)=17,5,IF(COUNTBLANK(N78:AI78)=18,4,IF(COUNTBLANK(N78:AI78)=19,3,IF(COUNTBLANK(N78:AI78)=20,2,IF(COUNTBLANK(N78:AI78)=21,1,IF(COUNTBLANK(N78:AI78)=22,0,"Error")))))))))))))))))))))))</f>
        <v>5</v>
      </c>
      <c r="AL78" s="39">
        <f>IF(AK78=0,"",IF(COUNTBLANK(AG78:AI78)=0,AVERAGE(AG78:AI78),IF(COUNTBLANK(AF78:AI78)&lt;1.5,AVERAGE(AF78:AI78),IF(COUNTBLANK(AE78:AI78)&lt;2.5,AVERAGE(AE78:AI78),IF(COUNTBLANK(AD78:AI78)&lt;3.5,AVERAGE(AD78:AI78),IF(COUNTBLANK(AC78:AI78)&lt;4.5,AVERAGE(AC78:AI78),IF(COUNTBLANK(AB78:AI78)&lt;5.5,AVERAGE(AB78:AI78),IF(COUNTBLANK(AA78:AI78)&lt;6.5,AVERAGE(AA78:AI78),IF(COUNTBLANK(Z78:AI78)&lt;7.5,AVERAGE(Z78:AI78),IF(COUNTBLANK(Y78:AI78)&lt;8.5,AVERAGE(Y78:AI78),IF(COUNTBLANK(X78:AI78)&lt;9.5,AVERAGE(X78:AI78),IF(COUNTBLANK(W78:AI78)&lt;10.5,AVERAGE(W78:AI78),IF(COUNTBLANK(V78:AI78)&lt;11.5,AVERAGE(V78:AI78),IF(COUNTBLANK(U78:AI78)&lt;12.5,AVERAGE(U78:AI78),IF(COUNTBLANK(T78:AI78)&lt;13.5,AVERAGE(T78:AI78),IF(COUNTBLANK(S78:AI78)&lt;14.5,AVERAGE(S78:AI78),IF(COUNTBLANK(R78:AI78)&lt;15.5,AVERAGE(R78:AI78),IF(COUNTBLANK(Q78:AI78)&lt;16.5,AVERAGE(Q78:AI78),IF(COUNTBLANK(P78:AI78)&lt;17.5,AVERAGE(P78:AI78),IF(COUNTBLANK(O78:AI78)&lt;18.5,AVERAGE(O78:AI78),AVERAGE(N78:AI78)))))))))))))))))))))</f>
        <v>86.666666666666671</v>
      </c>
      <c r="AM78" s="22">
        <f>IF(AK78=0,"",IF(COUNTBLANK(AH78:AI78)=0,AVERAGE(AH78:AI78),IF(COUNTBLANK(AG78:AI78)&lt;1.5,AVERAGE(AG78:AI78),IF(COUNTBLANK(AF78:AI78)&lt;2.5,AVERAGE(AF78:AI78),IF(COUNTBLANK(AE78:AI78)&lt;3.5,AVERAGE(AE78:AI78),IF(COUNTBLANK(AD78:AI78)&lt;4.5,AVERAGE(AD78:AI78),IF(COUNTBLANK(AC78:AI78)&lt;5.5,AVERAGE(AC78:AI78),IF(COUNTBLANK(AB78:AI78)&lt;6.5,AVERAGE(AB78:AI78),IF(COUNTBLANK(AA78:AI78)&lt;7.5,AVERAGE(AA78:AI78),IF(COUNTBLANK(Z78:AI78)&lt;8.5,AVERAGE(Z78:AI78),IF(COUNTBLANK(Y78:AI78)&lt;9.5,AVERAGE(Y78:AI78),IF(COUNTBLANK(X78:AI78)&lt;10.5,AVERAGE(X78:AI78),IF(COUNTBLANK(W78:AI78)&lt;11.5,AVERAGE(W78:AI78),IF(COUNTBLANK(V78:AI78)&lt;12.5,AVERAGE(V78:AI78),IF(COUNTBLANK(U78:AI78)&lt;13.5,AVERAGE(U78:AI78),IF(COUNTBLANK(T78:AI78)&lt;14.5,AVERAGE(T78:AI78),IF(COUNTBLANK(S78:AI78)&lt;15.5,AVERAGE(S78:AI78),IF(COUNTBLANK(R78:AI78)&lt;16.5,AVERAGE(R78:AI78),IF(COUNTBLANK(Q78:AI78)&lt;17.5,AVERAGE(Q78:AI78),IF(COUNTBLANK(P78:AI78)&lt;18.5,AVERAGE(P78:AI78),IF(COUNTBLANK(O78:AI78)&lt;19.5,AVERAGE(O78:AI78),AVERAGE(N78:AI78))))))))))))))))))))))</f>
        <v>93</v>
      </c>
      <c r="AN78" s="23">
        <f>IF(AK78&lt;1.5,M78,(0.75*M78)+(0.25*((AM78*2/3+AJ78*1/3)*$AW$1)))</f>
        <v>329035.64891142782</v>
      </c>
      <c r="AO78" s="24">
        <f>AN78-M78</f>
        <v>6535.6489114278229</v>
      </c>
      <c r="AP78" s="22">
        <f>IF(AK78&lt;1.5,"N/A",3*((M78/$AW$1)-(AM78*2/3)))</f>
        <v>55.059185107159195</v>
      </c>
      <c r="AQ78" s="20">
        <f>IF(AK78=0,"",AL78*$AV$1)</f>
        <v>342884.84786496352</v>
      </c>
      <c r="AR78" s="20">
        <f>IF(AK78=0,"",AJ78*$AV$1)</f>
        <v>295144.72673914931</v>
      </c>
      <c r="AS78" s="23" t="str">
        <f>IF(F78="P","P","")</f>
        <v/>
      </c>
    </row>
    <row r="79" spans="1:45">
      <c r="A79" s="19" t="s">
        <v>131</v>
      </c>
      <c r="B79" s="23" t="str">
        <f>IF(COUNTBLANK(N79:AI79)&lt;20.5,"Yes","No")</f>
        <v>Yes</v>
      </c>
      <c r="C79" s="34" t="str">
        <f>IF(J79&lt;160000,"Yes","")</f>
        <v>Yes</v>
      </c>
      <c r="D79" s="34" t="str">
        <f>IF(J79&gt;375000,IF((K79/J79)&lt;-0.4,"FP40%",IF((K79/J79)&lt;-0.35,"FP35%",IF((K79/J79)&lt;-0.3,"FP30%",IF((K79/J79)&lt;-0.25,"FP25%",IF((K79/J79)&lt;-0.2,"FP20%",IF((K79/J79)&lt;-0.15,"FP15%",IF((K79/J79)&lt;-0.1,"FP10%",IF((K79/J79)&lt;-0.05,"FP5%","")))))))),"")</f>
        <v/>
      </c>
      <c r="E79" s="34" t="str">
        <f t="shared" si="3"/>
        <v/>
      </c>
      <c r="F79" s="89" t="str">
        <f>IF(AP79="N/A","",IF(AP79&gt;AJ79,IF(AP79&gt;AM79,"P",""),""))</f>
        <v/>
      </c>
      <c r="G79" s="34" t="str">
        <f>IF(D79="",IF(E79="",F79,E79),D79)</f>
        <v/>
      </c>
      <c r="H79" s="19" t="s">
        <v>508</v>
      </c>
      <c r="I79" s="21" t="s">
        <v>48</v>
      </c>
      <c r="J79" s="20">
        <v>77800</v>
      </c>
      <c r="K79" s="20">
        <f>M79-J79</f>
        <v>134600</v>
      </c>
      <c r="L79" s="75">
        <v>34500</v>
      </c>
      <c r="M79" s="20">
        <v>212400</v>
      </c>
      <c r="N79" s="21"/>
      <c r="O79" s="21"/>
      <c r="P79" s="21"/>
      <c r="Q79" s="21">
        <v>74</v>
      </c>
      <c r="R79" s="21">
        <v>58</v>
      </c>
      <c r="S79" s="21">
        <v>84</v>
      </c>
      <c r="T79" s="21">
        <v>78</v>
      </c>
      <c r="U79" s="21">
        <v>68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9">
        <f>IF(AK79=0,"",AVERAGE(N79:AI79))</f>
        <v>72.400000000000006</v>
      </c>
      <c r="AK79" s="39">
        <f>IF(COUNTBLANK(N79:AI79)=0,22,IF(COUNTBLANK(N79:AI79)=1,21,IF(COUNTBLANK(N79:AI79)=2,20,IF(COUNTBLANK(N79:AI79)=3,19,IF(COUNTBLANK(N79:AI79)=4,18,IF(COUNTBLANK(N79:AI79)=5,17,IF(COUNTBLANK(N79:AI79)=6,16,IF(COUNTBLANK(N79:AI79)=7,15,IF(COUNTBLANK(N79:AI79)=8,14,IF(COUNTBLANK(N79:AI79)=9,13,IF(COUNTBLANK(N79:AI79)=10,12,IF(COUNTBLANK(N79:AI79)=11,11,IF(COUNTBLANK(N79:AI79)=12,10,IF(COUNTBLANK(N79:AI79)=13,9,IF(COUNTBLANK(N79:AI79)=14,8,IF(COUNTBLANK(N79:AI79)=15,7,IF(COUNTBLANK(N79:AI79)=16,6,IF(COUNTBLANK(N79:AI79)=17,5,IF(COUNTBLANK(N79:AI79)=18,4,IF(COUNTBLANK(N79:AI79)=19,3,IF(COUNTBLANK(N79:AI79)=20,2,IF(COUNTBLANK(N79:AI79)=21,1,IF(COUNTBLANK(N79:AI79)=22,0,"Error")))))))))))))))))))))))</f>
        <v>5</v>
      </c>
      <c r="AL79" s="39">
        <f>IF(AK79=0,"",IF(COUNTBLANK(AG79:AI79)=0,AVERAGE(AG79:AI79),IF(COUNTBLANK(AF79:AI79)&lt;1.5,AVERAGE(AF79:AI79),IF(COUNTBLANK(AE79:AI79)&lt;2.5,AVERAGE(AE79:AI79),IF(COUNTBLANK(AD79:AI79)&lt;3.5,AVERAGE(AD79:AI79),IF(COUNTBLANK(AC79:AI79)&lt;4.5,AVERAGE(AC79:AI79),IF(COUNTBLANK(AB79:AI79)&lt;5.5,AVERAGE(AB79:AI79),IF(COUNTBLANK(AA79:AI79)&lt;6.5,AVERAGE(AA79:AI79),IF(COUNTBLANK(Z79:AI79)&lt;7.5,AVERAGE(Z79:AI79),IF(COUNTBLANK(Y79:AI79)&lt;8.5,AVERAGE(Y79:AI79),IF(COUNTBLANK(X79:AI79)&lt;9.5,AVERAGE(X79:AI79),IF(COUNTBLANK(W79:AI79)&lt;10.5,AVERAGE(W79:AI79),IF(COUNTBLANK(V79:AI79)&lt;11.5,AVERAGE(V79:AI79),IF(COUNTBLANK(U79:AI79)&lt;12.5,AVERAGE(U79:AI79),IF(COUNTBLANK(T79:AI79)&lt;13.5,AVERAGE(T79:AI79),IF(COUNTBLANK(S79:AI79)&lt;14.5,AVERAGE(S79:AI79),IF(COUNTBLANK(R79:AI79)&lt;15.5,AVERAGE(R79:AI79),IF(COUNTBLANK(Q79:AI79)&lt;16.5,AVERAGE(Q79:AI79),IF(COUNTBLANK(P79:AI79)&lt;17.5,AVERAGE(P79:AI79),IF(COUNTBLANK(O79:AI79)&lt;18.5,AVERAGE(O79:AI79),AVERAGE(N79:AI79)))))))))))))))))))))</f>
        <v>76.666666666666671</v>
      </c>
      <c r="AM79" s="22">
        <f>IF(AK79=0,"",IF(COUNTBLANK(AH79:AI79)=0,AVERAGE(AH79:AI79),IF(COUNTBLANK(AG79:AI79)&lt;1.5,AVERAGE(AG79:AI79),IF(COUNTBLANK(AF79:AI79)&lt;2.5,AVERAGE(AF79:AI79),IF(COUNTBLANK(AE79:AI79)&lt;3.5,AVERAGE(AE79:AI79),IF(COUNTBLANK(AD79:AI79)&lt;4.5,AVERAGE(AD79:AI79),IF(COUNTBLANK(AC79:AI79)&lt;5.5,AVERAGE(AC79:AI79),IF(COUNTBLANK(AB79:AI79)&lt;6.5,AVERAGE(AB79:AI79),IF(COUNTBLANK(AA79:AI79)&lt;7.5,AVERAGE(AA79:AI79),IF(COUNTBLANK(Z79:AI79)&lt;8.5,AVERAGE(Z79:AI79),IF(COUNTBLANK(Y79:AI79)&lt;9.5,AVERAGE(Y79:AI79),IF(COUNTBLANK(X79:AI79)&lt;10.5,AVERAGE(X79:AI79),IF(COUNTBLANK(W79:AI79)&lt;11.5,AVERAGE(W79:AI79),IF(COUNTBLANK(V79:AI79)&lt;12.5,AVERAGE(V79:AI79),IF(COUNTBLANK(U79:AI79)&lt;13.5,AVERAGE(U79:AI79),IF(COUNTBLANK(T79:AI79)&lt;14.5,AVERAGE(T79:AI79),IF(COUNTBLANK(S79:AI79)&lt;15.5,AVERAGE(S79:AI79),IF(COUNTBLANK(R79:AI79)&lt;16.5,AVERAGE(R79:AI79),IF(COUNTBLANK(Q79:AI79)&lt;17.5,AVERAGE(Q79:AI79),IF(COUNTBLANK(P79:AI79)&lt;18.5,AVERAGE(P79:AI79),IF(COUNTBLANK(O79:AI79)&lt;19.5,AVERAGE(O79:AI79),AVERAGE(N79:AI79))))))))))))))))))))))</f>
        <v>73</v>
      </c>
      <c r="AN79" s="23">
        <f>IF(AK79&lt;1.5,M79,(0.75*M79)+(0.25*((AM79*2/3+AJ79*1/3)*$AW$1)))</f>
        <v>232346.37652438926</v>
      </c>
      <c r="AO79" s="24">
        <f>AN79-M79</f>
        <v>19946.376524389256</v>
      </c>
      <c r="AP79" s="22">
        <f>IF(AK79&lt;1.5,"N/A",3*((M79/$AW$1)-(AM79*2/3)))</f>
        <v>12.76270051708719</v>
      </c>
      <c r="AQ79" s="20"/>
      <c r="AR79" s="20">
        <f>IF(AK79=0,"",AJ79*$AV$1)</f>
        <v>286440.72675488493</v>
      </c>
      <c r="AS79" s="23" t="str">
        <f>IF(F79="P","P","")</f>
        <v/>
      </c>
    </row>
    <row r="80" spans="1:45" ht="13.5">
      <c r="A80" s="19" t="s">
        <v>131</v>
      </c>
      <c r="B80" s="23" t="str">
        <f>IF(COUNTBLANK(N80:AI80)&lt;20.5,"Yes","No")</f>
        <v>Yes</v>
      </c>
      <c r="C80" s="34" t="str">
        <f>IF(J80&lt;160000,"Yes","")</f>
        <v/>
      </c>
      <c r="D80" s="34" t="str">
        <f>IF(J80&gt;375000,IF((K80/J80)&lt;-0.4,"FP40%",IF((K80/J80)&lt;-0.35,"FP35%",IF((K80/J80)&lt;-0.3,"FP30%",IF((K80/J80)&lt;-0.25,"FP25%",IF((K80/J80)&lt;-0.2,"FP20%",IF((K80/J80)&lt;-0.15,"FP15%",IF((K80/J80)&lt;-0.1,"FP10%",IF((K80/J80)&lt;-0.05,"FP5%","")))))))),"")</f>
        <v/>
      </c>
      <c r="E80" s="34" t="str">
        <f t="shared" si="3"/>
        <v/>
      </c>
      <c r="F80" s="89" t="str">
        <f>IF(AP80="N/A","",IF(AP80&gt;AJ80,IF(AP80&gt;AM80,"P",""),""))</f>
        <v/>
      </c>
      <c r="G80" s="34" t="str">
        <f>IF(D80="",IF(E80="",F80,E80),D80)</f>
        <v/>
      </c>
      <c r="H80" s="19" t="s">
        <v>141</v>
      </c>
      <c r="I80" s="21" t="s">
        <v>391</v>
      </c>
      <c r="J80" s="20">
        <v>205100</v>
      </c>
      <c r="K80" s="20">
        <f>M80-J80</f>
        <v>56500</v>
      </c>
      <c r="L80" s="75">
        <v>20900</v>
      </c>
      <c r="M80" s="20">
        <v>261600</v>
      </c>
      <c r="N80" s="21">
        <v>78</v>
      </c>
      <c r="O80" s="21">
        <v>94</v>
      </c>
      <c r="P80" s="21">
        <v>38</v>
      </c>
      <c r="Q80" s="21">
        <v>36</v>
      </c>
      <c r="R80" s="21">
        <v>53</v>
      </c>
      <c r="S80" s="21">
        <v>103</v>
      </c>
      <c r="T80" s="21">
        <v>53</v>
      </c>
      <c r="U80" s="21">
        <v>83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39">
        <f>IF(AK80=0,"",AVERAGE(N80:AI80))</f>
        <v>67.25</v>
      </c>
      <c r="AK80" s="39">
        <f>IF(COUNTBLANK(N80:AI80)=0,22,IF(COUNTBLANK(N80:AI80)=1,21,IF(COUNTBLANK(N80:AI80)=2,20,IF(COUNTBLANK(N80:AI80)=3,19,IF(COUNTBLANK(N80:AI80)=4,18,IF(COUNTBLANK(N80:AI80)=5,17,IF(COUNTBLANK(N80:AI80)=6,16,IF(COUNTBLANK(N80:AI80)=7,15,IF(COUNTBLANK(N80:AI80)=8,14,IF(COUNTBLANK(N80:AI80)=9,13,IF(COUNTBLANK(N80:AI80)=10,12,IF(COUNTBLANK(N80:AI80)=11,11,IF(COUNTBLANK(N80:AI80)=12,10,IF(COUNTBLANK(N80:AI80)=13,9,IF(COUNTBLANK(N80:AI80)=14,8,IF(COUNTBLANK(N80:AI80)=15,7,IF(COUNTBLANK(N80:AI80)=16,6,IF(COUNTBLANK(N80:AI80)=17,5,IF(COUNTBLANK(N80:AI80)=18,4,IF(COUNTBLANK(N80:AI80)=19,3,IF(COUNTBLANK(N80:AI80)=20,2,IF(COUNTBLANK(N80:AI80)=21,1,IF(COUNTBLANK(N80:AI80)=22,0,"Error")))))))))))))))))))))))</f>
        <v>8</v>
      </c>
      <c r="AL80" s="39">
        <f>IF(AK80=0,"",IF(COUNTBLANK(AG80:AI80)=0,AVERAGE(AG80:AI80),IF(COUNTBLANK(AF80:AI80)&lt;1.5,AVERAGE(AF80:AI80),IF(COUNTBLANK(AE80:AI80)&lt;2.5,AVERAGE(AE80:AI80),IF(COUNTBLANK(AD80:AI80)&lt;3.5,AVERAGE(AD80:AI80),IF(COUNTBLANK(AC80:AI80)&lt;4.5,AVERAGE(AC80:AI80),IF(COUNTBLANK(AB80:AI80)&lt;5.5,AVERAGE(AB80:AI80),IF(COUNTBLANK(AA80:AI80)&lt;6.5,AVERAGE(AA80:AI80),IF(COUNTBLANK(Z80:AI80)&lt;7.5,AVERAGE(Z80:AI80),IF(COUNTBLANK(Y80:AI80)&lt;8.5,AVERAGE(Y80:AI80),IF(COUNTBLANK(X80:AI80)&lt;9.5,AVERAGE(X80:AI80),IF(COUNTBLANK(W80:AI80)&lt;10.5,AVERAGE(W80:AI80),IF(COUNTBLANK(V80:AI80)&lt;11.5,AVERAGE(V80:AI80),IF(COUNTBLANK(U80:AI80)&lt;12.5,AVERAGE(U80:AI80),IF(COUNTBLANK(T80:AI80)&lt;13.5,AVERAGE(T80:AI80),IF(COUNTBLANK(S80:AI80)&lt;14.5,AVERAGE(S80:AI80),IF(COUNTBLANK(R80:AI80)&lt;15.5,AVERAGE(R80:AI80),IF(COUNTBLANK(Q80:AI80)&lt;16.5,AVERAGE(Q80:AI80),IF(COUNTBLANK(P80:AI80)&lt;17.5,AVERAGE(P80:AI80),IF(COUNTBLANK(O80:AI80)&lt;18.5,AVERAGE(O80:AI80),AVERAGE(N80:AI80)))))))))))))))))))))</f>
        <v>79.666666666666671</v>
      </c>
      <c r="AM80" s="22">
        <f>IF(AK80=0,"",IF(COUNTBLANK(AH80:AI80)=0,AVERAGE(AH80:AI80),IF(COUNTBLANK(AG80:AI80)&lt;1.5,AVERAGE(AG80:AI80),IF(COUNTBLANK(AF80:AI80)&lt;2.5,AVERAGE(AF80:AI80),IF(COUNTBLANK(AE80:AI80)&lt;3.5,AVERAGE(AE80:AI80),IF(COUNTBLANK(AD80:AI80)&lt;4.5,AVERAGE(AD80:AI80),IF(COUNTBLANK(AC80:AI80)&lt;5.5,AVERAGE(AC80:AI80),IF(COUNTBLANK(AB80:AI80)&lt;6.5,AVERAGE(AB80:AI80),IF(COUNTBLANK(AA80:AI80)&lt;7.5,AVERAGE(AA80:AI80),IF(COUNTBLANK(Z80:AI80)&lt;8.5,AVERAGE(Z80:AI80),IF(COUNTBLANK(Y80:AI80)&lt;9.5,AVERAGE(Y80:AI80),IF(COUNTBLANK(X80:AI80)&lt;10.5,AVERAGE(X80:AI80),IF(COUNTBLANK(W80:AI80)&lt;11.5,AVERAGE(W80:AI80),IF(COUNTBLANK(V80:AI80)&lt;12.5,AVERAGE(V80:AI80),IF(COUNTBLANK(U80:AI80)&lt;13.5,AVERAGE(U80:AI80),IF(COUNTBLANK(T80:AI80)&lt;14.5,AVERAGE(T80:AI80),IF(COUNTBLANK(S80:AI80)&lt;15.5,AVERAGE(S80:AI80),IF(COUNTBLANK(R80:AI80)&lt;16.5,AVERAGE(R80:AI80),IF(COUNTBLANK(Q80:AI80)&lt;17.5,AVERAGE(Q80:AI80),IF(COUNTBLANK(P80:AI80)&lt;18.5,AVERAGE(P80:AI80),IF(COUNTBLANK(O80:AI80)&lt;19.5,AVERAGE(O80:AI80),AVERAGE(N80:AI80))))))))))))))))))))))</f>
        <v>68</v>
      </c>
      <c r="AN80" s="23">
        <f>IF(AK80&lt;1.5,M80,(0.75*M80)+(0.25*((AM80*2/3+AJ80*1/3)*$AW$1)))</f>
        <v>264179.28584515624</v>
      </c>
      <c r="AO80" s="24">
        <f>AN80-M80</f>
        <v>2579.2858451562352</v>
      </c>
      <c r="AP80" s="22">
        <f>IF(AK80&lt;1.5,"N/A",3*((M80/$AW$1)-(AM80*2/3)))</f>
        <v>59.53824131483055</v>
      </c>
      <c r="AQ80" s="20">
        <f>IF(AK80=0,"",AL80*$AV$1)</f>
        <v>315190.30246048572</v>
      </c>
      <c r="AR80" s="20">
        <f>IF(AK80=0,"",AJ80*$AV$1)</f>
        <v>266065.45406444767</v>
      </c>
      <c r="AS80" s="23" t="str">
        <f>IF(F80="P","P","")</f>
        <v/>
      </c>
    </row>
    <row r="81" spans="1:45" ht="13.5">
      <c r="A81" s="19" t="s">
        <v>131</v>
      </c>
      <c r="B81" s="23" t="str">
        <f>IF(COUNTBLANK(N81:AI81)&lt;20.5,"Yes","No")</f>
        <v>Yes</v>
      </c>
      <c r="C81" s="34" t="str">
        <f>IF(J81&lt;160000,"Yes","")</f>
        <v/>
      </c>
      <c r="D81" s="34" t="str">
        <f>IF(J81&gt;375000,IF((K81/J81)&lt;-0.4,"FP40%",IF((K81/J81)&lt;-0.35,"FP35%",IF((K81/J81)&lt;-0.3,"FP30%",IF((K81/J81)&lt;-0.25,"FP25%",IF((K81/J81)&lt;-0.2,"FP20%",IF((K81/J81)&lt;-0.15,"FP15%",IF((K81/J81)&lt;-0.1,"FP10%",IF((K81/J81)&lt;-0.05,"FP5%","")))))))),"")</f>
        <v/>
      </c>
      <c r="E81" s="34" t="str">
        <f t="shared" si="3"/>
        <v/>
      </c>
      <c r="F81" s="89" t="str">
        <f>IF(AP81="N/A","",IF(AP81&gt;AJ81,IF(AP81&gt;AM81,"P",""),""))</f>
        <v>P</v>
      </c>
      <c r="G81" s="34" t="str">
        <f>IF(D81="",IF(E81="",F81,E81),D81)</f>
        <v>P</v>
      </c>
      <c r="H81" s="19" t="s">
        <v>136</v>
      </c>
      <c r="I81" s="21" t="s">
        <v>37</v>
      </c>
      <c r="J81" s="20">
        <v>367900</v>
      </c>
      <c r="K81" s="20">
        <f>M81-J81</f>
        <v>-74200</v>
      </c>
      <c r="L81" s="75">
        <v>0</v>
      </c>
      <c r="M81" s="20">
        <v>293700</v>
      </c>
      <c r="N81" s="21">
        <v>93</v>
      </c>
      <c r="O81" s="21">
        <v>80</v>
      </c>
      <c r="P81" s="21">
        <v>32</v>
      </c>
      <c r="Q81" s="21" t="s">
        <v>590</v>
      </c>
      <c r="R81" s="21">
        <v>75</v>
      </c>
      <c r="S81" s="21">
        <v>53</v>
      </c>
      <c r="T81" s="21" t="s">
        <v>590</v>
      </c>
      <c r="U81" s="21" t="s">
        <v>590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39">
        <f>IF(AK81=0,"",AVERAGE(N81:AI81))</f>
        <v>66.599999999999994</v>
      </c>
      <c r="AK81" s="39">
        <f>IF(COUNTBLANK(N81:AI81)=0,22,IF(COUNTBLANK(N81:AI81)=1,21,IF(COUNTBLANK(N81:AI81)=2,20,IF(COUNTBLANK(N81:AI81)=3,19,IF(COUNTBLANK(N81:AI81)=4,18,IF(COUNTBLANK(N81:AI81)=5,17,IF(COUNTBLANK(N81:AI81)=6,16,IF(COUNTBLANK(N81:AI81)=7,15,IF(COUNTBLANK(N81:AI81)=8,14,IF(COUNTBLANK(N81:AI81)=9,13,IF(COUNTBLANK(N81:AI81)=10,12,IF(COUNTBLANK(N81:AI81)=11,11,IF(COUNTBLANK(N81:AI81)=12,10,IF(COUNTBLANK(N81:AI81)=13,9,IF(COUNTBLANK(N81:AI81)=14,8,IF(COUNTBLANK(N81:AI81)=15,7,IF(COUNTBLANK(N81:AI81)=16,6,IF(COUNTBLANK(N81:AI81)=17,5,IF(COUNTBLANK(N81:AI81)=18,4,IF(COUNTBLANK(N81:AI81)=19,3,IF(COUNTBLANK(N81:AI81)=20,2,IF(COUNTBLANK(N81:AI81)=21,1,IF(COUNTBLANK(N81:AI81)=22,0,"Error")))))))))))))))))))))))</f>
        <v>5</v>
      </c>
      <c r="AL81" s="39">
        <f>IF(AK81=0,"",IF(COUNTBLANK(AG81:AI81)=0,AVERAGE(AG81:AI81),IF(COUNTBLANK(AF81:AI81)&lt;1.5,AVERAGE(AF81:AI81),IF(COUNTBLANK(AE81:AI81)&lt;2.5,AVERAGE(AE81:AI81),IF(COUNTBLANK(AD81:AI81)&lt;3.5,AVERAGE(AD81:AI81),IF(COUNTBLANK(AC81:AI81)&lt;4.5,AVERAGE(AC81:AI81),IF(COUNTBLANK(AB81:AI81)&lt;5.5,AVERAGE(AB81:AI81),IF(COUNTBLANK(AA81:AI81)&lt;6.5,AVERAGE(AA81:AI81),IF(COUNTBLANK(Z81:AI81)&lt;7.5,AVERAGE(Z81:AI81),IF(COUNTBLANK(Y81:AI81)&lt;8.5,AVERAGE(Y81:AI81),IF(COUNTBLANK(X81:AI81)&lt;9.5,AVERAGE(X81:AI81),IF(COUNTBLANK(W81:AI81)&lt;10.5,AVERAGE(W81:AI81),IF(COUNTBLANK(V81:AI81)&lt;11.5,AVERAGE(V81:AI81),IF(COUNTBLANK(U81:AI81)&lt;12.5,AVERAGE(U81:AI81),IF(COUNTBLANK(T81:AI81)&lt;13.5,AVERAGE(T81:AI81),IF(COUNTBLANK(S81:AI81)&lt;14.5,AVERAGE(S81:AI81),IF(COUNTBLANK(R81:AI81)&lt;15.5,AVERAGE(R81:AI81),IF(COUNTBLANK(Q81:AI81)&lt;16.5,AVERAGE(Q81:AI81),IF(COUNTBLANK(P81:AI81)&lt;17.5,AVERAGE(P81:AI81),IF(COUNTBLANK(O81:AI81)&lt;18.5,AVERAGE(O81:AI81),AVERAGE(N81:AI81)))))))))))))))))))))</f>
        <v>53.333333333333336</v>
      </c>
      <c r="AM81" s="22">
        <f>IF(AK81=0,"",IF(COUNTBLANK(AH81:AI81)=0,AVERAGE(AH81:AI81),IF(COUNTBLANK(AG81:AI81)&lt;1.5,AVERAGE(AG81:AI81),IF(COUNTBLANK(AF81:AI81)&lt;2.5,AVERAGE(AF81:AI81),IF(COUNTBLANK(AE81:AI81)&lt;3.5,AVERAGE(AE81:AI81),IF(COUNTBLANK(AD81:AI81)&lt;4.5,AVERAGE(AD81:AI81),IF(COUNTBLANK(AC81:AI81)&lt;5.5,AVERAGE(AC81:AI81),IF(COUNTBLANK(AB81:AI81)&lt;6.5,AVERAGE(AB81:AI81),IF(COUNTBLANK(AA81:AI81)&lt;7.5,AVERAGE(AA81:AI81),IF(COUNTBLANK(Z81:AI81)&lt;8.5,AVERAGE(Z81:AI81),IF(COUNTBLANK(Y81:AI81)&lt;9.5,AVERAGE(Y81:AI81),IF(COUNTBLANK(X81:AI81)&lt;10.5,AVERAGE(X81:AI81),IF(COUNTBLANK(W81:AI81)&lt;11.5,AVERAGE(W81:AI81),IF(COUNTBLANK(V81:AI81)&lt;12.5,AVERAGE(V81:AI81),IF(COUNTBLANK(U81:AI81)&lt;13.5,AVERAGE(U81:AI81),IF(COUNTBLANK(T81:AI81)&lt;14.5,AVERAGE(T81:AI81),IF(COUNTBLANK(S81:AI81)&lt;15.5,AVERAGE(S81:AI81),IF(COUNTBLANK(R81:AI81)&lt;16.5,AVERAGE(R81:AI81),IF(COUNTBLANK(Q81:AI81)&lt;17.5,AVERAGE(Q81:AI81),IF(COUNTBLANK(P81:AI81)&lt;18.5,AVERAGE(P81:AI81),IF(COUNTBLANK(O81:AI81)&lt;19.5,AVERAGE(O81:AI81),AVERAGE(N81:AI81))))))))))))))))))))))</f>
        <v>64</v>
      </c>
      <c r="AN81" s="23">
        <f>IF(AK81&lt;1.5,M81,(0.75*M81)+(0.25*((AM81*2/3+AJ81*1/3)*$AW$1)))</f>
        <v>285361.19446724426</v>
      </c>
      <c r="AO81" s="24">
        <f>AN81-M81</f>
        <v>-8338.8055327557377</v>
      </c>
      <c r="AP81" s="22">
        <f>IF(AK81&lt;1.5,"N/A",3*((M81/$AW$1)-(AM81*2/3)))</f>
        <v>91.532039274333869</v>
      </c>
      <c r="AQ81" s="20">
        <f>IF(AK81=0,"",AL81*$AV$1)</f>
        <v>211006.06022459292</v>
      </c>
      <c r="AR81" s="20">
        <f>IF(AK81=0,"",AJ81*$AV$1)</f>
        <v>263493.81770546042</v>
      </c>
      <c r="AS81" s="23" t="str">
        <f>IF(F81="P","P","")</f>
        <v>P</v>
      </c>
    </row>
    <row r="82" spans="1:45">
      <c r="A82" s="19" t="s">
        <v>131</v>
      </c>
      <c r="B82" s="23" t="str">
        <f>IF(COUNTBLANK(N82:AI82)&lt;20.5,"Yes","No")</f>
        <v>Yes</v>
      </c>
      <c r="C82" s="34" t="str">
        <f>IF(J82&lt;160000,"Yes","")</f>
        <v/>
      </c>
      <c r="D82" s="34" t="str">
        <f>IF(J82&gt;375000,IF((K82/J82)&lt;-0.4,"FP40%",IF((K82/J82)&lt;-0.35,"FP35%",IF((K82/J82)&lt;-0.3,"FP30%",IF((K82/J82)&lt;-0.25,"FP25%",IF((K82/J82)&lt;-0.2,"FP20%",IF((K82/J82)&lt;-0.15,"FP15%",IF((K82/J82)&lt;-0.1,"FP10%",IF((K82/J82)&lt;-0.05,"FP5%","")))))))),"")</f>
        <v/>
      </c>
      <c r="E82" s="34" t="str">
        <f t="shared" si="3"/>
        <v/>
      </c>
      <c r="F82" s="89" t="str">
        <f>IF(AP82="N/A","",IF(AP82&gt;AJ82,IF(AP82&gt;AM82,"P",""),""))</f>
        <v/>
      </c>
      <c r="G82" s="34" t="str">
        <f>IF(D82="",IF(E82="",F82,E82),D82)</f>
        <v/>
      </c>
      <c r="H82" s="19" t="s">
        <v>507</v>
      </c>
      <c r="I82" s="21" t="s">
        <v>62</v>
      </c>
      <c r="J82" s="20">
        <v>238300</v>
      </c>
      <c r="K82" s="20">
        <f>M82-J82</f>
        <v>6900</v>
      </c>
      <c r="L82" s="75">
        <v>-13600</v>
      </c>
      <c r="M82" s="20">
        <v>245200</v>
      </c>
      <c r="N82" s="21"/>
      <c r="O82" s="21"/>
      <c r="P82" s="21"/>
      <c r="Q82" s="21">
        <v>77</v>
      </c>
      <c r="R82" s="21">
        <v>93</v>
      </c>
      <c r="S82" s="21">
        <v>36</v>
      </c>
      <c r="T82" s="21">
        <v>82</v>
      </c>
      <c r="U82" s="21">
        <v>38</v>
      </c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9">
        <f>IF(AK82=0,"",AVERAGE(N82:AI82))</f>
        <v>65.2</v>
      </c>
      <c r="AK82" s="39">
        <f>IF(COUNTBLANK(N82:AI82)=0,22,IF(COUNTBLANK(N82:AI82)=1,21,IF(COUNTBLANK(N82:AI82)=2,20,IF(COUNTBLANK(N82:AI82)=3,19,IF(COUNTBLANK(N82:AI82)=4,18,IF(COUNTBLANK(N82:AI82)=5,17,IF(COUNTBLANK(N82:AI82)=6,16,IF(COUNTBLANK(N82:AI82)=7,15,IF(COUNTBLANK(N82:AI82)=8,14,IF(COUNTBLANK(N82:AI82)=9,13,IF(COUNTBLANK(N82:AI82)=10,12,IF(COUNTBLANK(N82:AI82)=11,11,IF(COUNTBLANK(N82:AI82)=12,10,IF(COUNTBLANK(N82:AI82)=13,9,IF(COUNTBLANK(N82:AI82)=14,8,IF(COUNTBLANK(N82:AI82)=15,7,IF(COUNTBLANK(N82:AI82)=16,6,IF(COUNTBLANK(N82:AI82)=17,5,IF(COUNTBLANK(N82:AI82)=18,4,IF(COUNTBLANK(N82:AI82)=19,3,IF(COUNTBLANK(N82:AI82)=20,2,IF(COUNTBLANK(N82:AI82)=21,1,IF(COUNTBLANK(N82:AI82)=22,0,"Error")))))))))))))))))))))))</f>
        <v>5</v>
      </c>
      <c r="AL82" s="39">
        <f>IF(AK82=0,"",IF(COUNTBLANK(AG82:AI82)=0,AVERAGE(AG82:AI82),IF(COUNTBLANK(AF82:AI82)&lt;1.5,AVERAGE(AF82:AI82),IF(COUNTBLANK(AE82:AI82)&lt;2.5,AVERAGE(AE82:AI82),IF(COUNTBLANK(AD82:AI82)&lt;3.5,AVERAGE(AD82:AI82),IF(COUNTBLANK(AC82:AI82)&lt;4.5,AVERAGE(AC82:AI82),IF(COUNTBLANK(AB82:AI82)&lt;5.5,AVERAGE(AB82:AI82),IF(COUNTBLANK(AA82:AI82)&lt;6.5,AVERAGE(AA82:AI82),IF(COUNTBLANK(Z82:AI82)&lt;7.5,AVERAGE(Z82:AI82),IF(COUNTBLANK(Y82:AI82)&lt;8.5,AVERAGE(Y82:AI82),IF(COUNTBLANK(X82:AI82)&lt;9.5,AVERAGE(X82:AI82),IF(COUNTBLANK(W82:AI82)&lt;10.5,AVERAGE(W82:AI82),IF(COUNTBLANK(V82:AI82)&lt;11.5,AVERAGE(V82:AI82),IF(COUNTBLANK(U82:AI82)&lt;12.5,AVERAGE(U82:AI82),IF(COUNTBLANK(T82:AI82)&lt;13.5,AVERAGE(T82:AI82),IF(COUNTBLANK(S82:AI82)&lt;14.5,AVERAGE(S82:AI82),IF(COUNTBLANK(R82:AI82)&lt;15.5,AVERAGE(R82:AI82),IF(COUNTBLANK(Q82:AI82)&lt;16.5,AVERAGE(Q82:AI82),IF(COUNTBLANK(P82:AI82)&lt;17.5,AVERAGE(P82:AI82),IF(COUNTBLANK(O82:AI82)&lt;18.5,AVERAGE(O82:AI82),AVERAGE(N82:AI82)))))))))))))))))))))</f>
        <v>52</v>
      </c>
      <c r="AM82" s="22">
        <f>IF(AK82=0,"",IF(COUNTBLANK(AH82:AI82)=0,AVERAGE(AH82:AI82),IF(COUNTBLANK(AG82:AI82)&lt;1.5,AVERAGE(AG82:AI82),IF(COUNTBLANK(AF82:AI82)&lt;2.5,AVERAGE(AF82:AI82),IF(COUNTBLANK(AE82:AI82)&lt;3.5,AVERAGE(AE82:AI82),IF(COUNTBLANK(AD82:AI82)&lt;4.5,AVERAGE(AD82:AI82),IF(COUNTBLANK(AC82:AI82)&lt;5.5,AVERAGE(AC82:AI82),IF(COUNTBLANK(AB82:AI82)&lt;6.5,AVERAGE(AB82:AI82),IF(COUNTBLANK(AA82:AI82)&lt;7.5,AVERAGE(AA82:AI82),IF(COUNTBLANK(Z82:AI82)&lt;8.5,AVERAGE(Z82:AI82),IF(COUNTBLANK(Y82:AI82)&lt;9.5,AVERAGE(Y82:AI82),IF(COUNTBLANK(X82:AI82)&lt;10.5,AVERAGE(X82:AI82),IF(COUNTBLANK(W82:AI82)&lt;11.5,AVERAGE(W82:AI82),IF(COUNTBLANK(V82:AI82)&lt;12.5,AVERAGE(V82:AI82),IF(COUNTBLANK(U82:AI82)&lt;13.5,AVERAGE(U82:AI82),IF(COUNTBLANK(T82:AI82)&lt;14.5,AVERAGE(T82:AI82),IF(COUNTBLANK(S82:AI82)&lt;15.5,AVERAGE(S82:AI82),IF(COUNTBLANK(R82:AI82)&lt;16.5,AVERAGE(R82:AI82),IF(COUNTBLANK(Q82:AI82)&lt;17.5,AVERAGE(Q82:AI82),IF(COUNTBLANK(P82:AI82)&lt;18.5,AVERAGE(P82:AI82),IF(COUNTBLANK(O82:AI82)&lt;19.5,AVERAGE(O82:AI82),AVERAGE(N82:AI82))))))))))))))))))))))</f>
        <v>60</v>
      </c>
      <c r="AN82" s="23">
        <f>IF(AK82&lt;1.5,M82,(0.75*M82)+(0.25*((AM82*2/3+AJ82*1/3)*$AW$1)))</f>
        <v>245842.25701610299</v>
      </c>
      <c r="AO82" s="24">
        <f>AN82-M82</f>
        <v>642.25701610298711</v>
      </c>
      <c r="AP82" s="22">
        <f>IF(AK82&lt;1.5,"N/A",3*((M82/$AW$1)-(AM82*2/3)))</f>
        <v>63.279727715582759</v>
      </c>
      <c r="AQ82" s="20"/>
      <c r="AR82" s="20">
        <f>IF(AK82=0,"",AJ82*$AV$1)</f>
        <v>257954.90862456485</v>
      </c>
      <c r="AS82" s="23" t="str">
        <f>IF(F82="P","P","")</f>
        <v/>
      </c>
    </row>
    <row r="83" spans="1:45" ht="13.5">
      <c r="A83" s="19" t="s">
        <v>131</v>
      </c>
      <c r="B83" s="23" t="str">
        <f>IF(COUNTBLANK(N83:AI83)&lt;20.5,"Yes","No")</f>
        <v>Yes</v>
      </c>
      <c r="C83" s="34" t="str">
        <f>IF(J83&lt;160000,"Yes","")</f>
        <v/>
      </c>
      <c r="D83" s="34" t="str">
        <f>IF(J83&gt;375000,IF((K83/J83)&lt;-0.4,"FP40%",IF((K83/J83)&lt;-0.35,"FP35%",IF((K83/J83)&lt;-0.3,"FP30%",IF((K83/J83)&lt;-0.25,"FP25%",IF((K83/J83)&lt;-0.2,"FP20%",IF((K83/J83)&lt;-0.15,"FP15%",IF((K83/J83)&lt;-0.1,"FP10%",IF((K83/J83)&lt;-0.05,"FP5%","")))))))),"")</f>
        <v/>
      </c>
      <c r="E83" s="34" t="str">
        <f t="shared" si="3"/>
        <v/>
      </c>
      <c r="F83" s="89" t="str">
        <f>IF(AP83="N/A","",IF(AP83&gt;AJ83,IF(AP83&gt;AM83,"P",""),""))</f>
        <v>P</v>
      </c>
      <c r="G83" s="34" t="str">
        <f>IF(D83="",IF(E83="",F83,E83),D83)</f>
        <v>P</v>
      </c>
      <c r="H83" s="19" t="s">
        <v>403</v>
      </c>
      <c r="I83" s="21" t="s">
        <v>48</v>
      </c>
      <c r="J83" s="20">
        <v>350400</v>
      </c>
      <c r="K83" s="20">
        <f>M83-J83</f>
        <v>-62800</v>
      </c>
      <c r="L83" s="75">
        <v>-15800</v>
      </c>
      <c r="M83" s="20">
        <v>287600</v>
      </c>
      <c r="N83" s="21">
        <v>90</v>
      </c>
      <c r="O83" s="21">
        <v>51</v>
      </c>
      <c r="P83" s="21">
        <v>54</v>
      </c>
      <c r="Q83" s="21" t="s">
        <v>590</v>
      </c>
      <c r="R83" s="21" t="s">
        <v>590</v>
      </c>
      <c r="S83" s="21" t="s">
        <v>590</v>
      </c>
      <c r="T83" s="21">
        <v>67</v>
      </c>
      <c r="U83" s="21">
        <v>62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39">
        <f>IF(AK83=0,"",AVERAGE(N83:AI83))</f>
        <v>64.8</v>
      </c>
      <c r="AK83" s="39">
        <f>IF(COUNTBLANK(N83:AI83)=0,22,IF(COUNTBLANK(N83:AI83)=1,21,IF(COUNTBLANK(N83:AI83)=2,20,IF(COUNTBLANK(N83:AI83)=3,19,IF(COUNTBLANK(N83:AI83)=4,18,IF(COUNTBLANK(N83:AI83)=5,17,IF(COUNTBLANK(N83:AI83)=6,16,IF(COUNTBLANK(N83:AI83)=7,15,IF(COUNTBLANK(N83:AI83)=8,14,IF(COUNTBLANK(N83:AI83)=9,13,IF(COUNTBLANK(N83:AI83)=10,12,IF(COUNTBLANK(N83:AI83)=11,11,IF(COUNTBLANK(N83:AI83)=12,10,IF(COUNTBLANK(N83:AI83)=13,9,IF(COUNTBLANK(N83:AI83)=14,8,IF(COUNTBLANK(N83:AI83)=15,7,IF(COUNTBLANK(N83:AI83)=16,6,IF(COUNTBLANK(N83:AI83)=17,5,IF(COUNTBLANK(N83:AI83)=18,4,IF(COUNTBLANK(N83:AI83)=19,3,IF(COUNTBLANK(N83:AI83)=20,2,IF(COUNTBLANK(N83:AI83)=21,1,IF(COUNTBLANK(N83:AI83)=22,0,"Error")))))))))))))))))))))))</f>
        <v>5</v>
      </c>
      <c r="AL83" s="39">
        <f>IF(AK83=0,"",IF(COUNTBLANK(AG83:AI83)=0,AVERAGE(AG83:AI83),IF(COUNTBLANK(AF83:AI83)&lt;1.5,AVERAGE(AF83:AI83),IF(COUNTBLANK(AE83:AI83)&lt;2.5,AVERAGE(AE83:AI83),IF(COUNTBLANK(AD83:AI83)&lt;3.5,AVERAGE(AD83:AI83),IF(COUNTBLANK(AC83:AI83)&lt;4.5,AVERAGE(AC83:AI83),IF(COUNTBLANK(AB83:AI83)&lt;5.5,AVERAGE(AB83:AI83),IF(COUNTBLANK(AA83:AI83)&lt;6.5,AVERAGE(AA83:AI83),IF(COUNTBLANK(Z83:AI83)&lt;7.5,AVERAGE(Z83:AI83),IF(COUNTBLANK(Y83:AI83)&lt;8.5,AVERAGE(Y83:AI83),IF(COUNTBLANK(X83:AI83)&lt;9.5,AVERAGE(X83:AI83),IF(COUNTBLANK(W83:AI83)&lt;10.5,AVERAGE(W83:AI83),IF(COUNTBLANK(V83:AI83)&lt;11.5,AVERAGE(V83:AI83),IF(COUNTBLANK(U83:AI83)&lt;12.5,AVERAGE(U83:AI83),IF(COUNTBLANK(T83:AI83)&lt;13.5,AVERAGE(T83:AI83),IF(COUNTBLANK(S83:AI83)&lt;14.5,AVERAGE(S83:AI83),IF(COUNTBLANK(R83:AI83)&lt;15.5,AVERAGE(R83:AI83),IF(COUNTBLANK(Q83:AI83)&lt;16.5,AVERAGE(Q83:AI83),IF(COUNTBLANK(P83:AI83)&lt;17.5,AVERAGE(P83:AI83),IF(COUNTBLANK(O83:AI83)&lt;18.5,AVERAGE(O83:AI83),AVERAGE(N83:AI83)))))))))))))))))))))</f>
        <v>61</v>
      </c>
      <c r="AM83" s="22">
        <f>IF(AK83=0,"",IF(COUNTBLANK(AH83:AI83)=0,AVERAGE(AH83:AI83),IF(COUNTBLANK(AG83:AI83)&lt;1.5,AVERAGE(AG83:AI83),IF(COUNTBLANK(AF83:AI83)&lt;2.5,AVERAGE(AF83:AI83),IF(COUNTBLANK(AE83:AI83)&lt;3.5,AVERAGE(AE83:AI83),IF(COUNTBLANK(AD83:AI83)&lt;4.5,AVERAGE(AD83:AI83),IF(COUNTBLANK(AC83:AI83)&lt;5.5,AVERAGE(AC83:AI83),IF(COUNTBLANK(AB83:AI83)&lt;6.5,AVERAGE(AB83:AI83),IF(COUNTBLANK(AA83:AI83)&lt;7.5,AVERAGE(AA83:AI83),IF(COUNTBLANK(Z83:AI83)&lt;8.5,AVERAGE(Z83:AI83),IF(COUNTBLANK(Y83:AI83)&lt;9.5,AVERAGE(Y83:AI83),IF(COUNTBLANK(X83:AI83)&lt;10.5,AVERAGE(X83:AI83),IF(COUNTBLANK(W83:AI83)&lt;11.5,AVERAGE(W83:AI83),IF(COUNTBLANK(V83:AI83)&lt;12.5,AVERAGE(V83:AI83),IF(COUNTBLANK(U83:AI83)&lt;13.5,AVERAGE(U83:AI83),IF(COUNTBLANK(T83:AI83)&lt;14.5,AVERAGE(T83:AI83),IF(COUNTBLANK(S83:AI83)&lt;15.5,AVERAGE(S83:AI83),IF(COUNTBLANK(R83:AI83)&lt;16.5,AVERAGE(R83:AI83),IF(COUNTBLANK(Q83:AI83)&lt;17.5,AVERAGE(Q83:AI83),IF(COUNTBLANK(P83:AI83)&lt;18.5,AVERAGE(P83:AI83),IF(COUNTBLANK(O83:AI83)&lt;19.5,AVERAGE(O83:AI83),AVERAGE(N83:AI83))))))))))))))))))))))</f>
        <v>64.5</v>
      </c>
      <c r="AN83" s="23">
        <f>IF(AK83&lt;1.5,M83,(0.75*M83)+(0.25*((AM83*2/3+AJ83*1/3)*$AW$1)))</f>
        <v>280518.62532246631</v>
      </c>
      <c r="AO83" s="24">
        <f>AN83-M83</f>
        <v>-7081.3746775336913</v>
      </c>
      <c r="AP83" s="22">
        <f>IF(AK83&lt;1.5,"N/A",3*((M83/$AW$1)-(AM83*2/3)))</f>
        <v>85.972470191686782</v>
      </c>
      <c r="AQ83" s="20">
        <f>IF(AK83=0,"",AL83*$AV$1)</f>
        <v>241338.18138187815</v>
      </c>
      <c r="AR83" s="20">
        <f>IF(AK83=0,"",AJ83*$AV$1)</f>
        <v>256372.3631728804</v>
      </c>
      <c r="AS83" s="23" t="str">
        <f>IF(F83="P","P","")</f>
        <v>P</v>
      </c>
    </row>
    <row r="84" spans="1:45" ht="13.5">
      <c r="A84" s="19" t="s">
        <v>131</v>
      </c>
      <c r="B84" s="23" t="str">
        <f>IF(COUNTBLANK(N84:AI84)&lt;20.5,"Yes","No")</f>
        <v>Yes</v>
      </c>
      <c r="C84" s="34" t="str">
        <f>IF(J84&lt;160000,"Yes","")</f>
        <v/>
      </c>
      <c r="D84" s="34" t="str">
        <f>IF(J84&gt;375000,IF((K84/J84)&lt;-0.4,"FP40%",IF((K84/J84)&lt;-0.35,"FP35%",IF((K84/J84)&lt;-0.3,"FP30%",IF((K84/J84)&lt;-0.25,"FP25%",IF((K84/J84)&lt;-0.2,"FP20%",IF((K84/J84)&lt;-0.15,"FP15%",IF((K84/J84)&lt;-0.1,"FP10%",IF((K84/J84)&lt;-0.05,"FP5%","")))))))),"")</f>
        <v/>
      </c>
      <c r="E84" s="34" t="str">
        <f t="shared" si="3"/>
        <v/>
      </c>
      <c r="F84" s="89" t="str">
        <f>IF(AP84="N/A","",IF(AP84&gt;AJ84,IF(AP84&gt;AM84,"P",""),""))</f>
        <v/>
      </c>
      <c r="G84" s="34" t="str">
        <f>IF(D84="",IF(E84="",F84,E84),D84)</f>
        <v/>
      </c>
      <c r="H84" s="19" t="s">
        <v>143</v>
      </c>
      <c r="I84" s="21" t="s">
        <v>62</v>
      </c>
      <c r="J84" s="20">
        <v>214600</v>
      </c>
      <c r="K84" s="20">
        <f>M84-J84</f>
        <v>43900</v>
      </c>
      <c r="L84" s="75">
        <v>12800</v>
      </c>
      <c r="M84" s="20">
        <v>258500</v>
      </c>
      <c r="N84" s="21">
        <v>76</v>
      </c>
      <c r="O84" s="21">
        <v>46</v>
      </c>
      <c r="P84" s="21">
        <v>56</v>
      </c>
      <c r="Q84" s="21">
        <v>50</v>
      </c>
      <c r="R84" s="21">
        <v>64</v>
      </c>
      <c r="S84" s="21">
        <v>76</v>
      </c>
      <c r="T84" s="21">
        <v>71</v>
      </c>
      <c r="U84" s="21">
        <v>73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39">
        <f>IF(AK84=0,"",AVERAGE(N84:AI84))</f>
        <v>64</v>
      </c>
      <c r="AK84" s="39">
        <f>IF(COUNTBLANK(N84:AI84)=0,22,IF(COUNTBLANK(N84:AI84)=1,21,IF(COUNTBLANK(N84:AI84)=2,20,IF(COUNTBLANK(N84:AI84)=3,19,IF(COUNTBLANK(N84:AI84)=4,18,IF(COUNTBLANK(N84:AI84)=5,17,IF(COUNTBLANK(N84:AI84)=6,16,IF(COUNTBLANK(N84:AI84)=7,15,IF(COUNTBLANK(N84:AI84)=8,14,IF(COUNTBLANK(N84:AI84)=9,13,IF(COUNTBLANK(N84:AI84)=10,12,IF(COUNTBLANK(N84:AI84)=11,11,IF(COUNTBLANK(N84:AI84)=12,10,IF(COUNTBLANK(N84:AI84)=13,9,IF(COUNTBLANK(N84:AI84)=14,8,IF(COUNTBLANK(N84:AI84)=15,7,IF(COUNTBLANK(N84:AI84)=16,6,IF(COUNTBLANK(N84:AI84)=17,5,IF(COUNTBLANK(N84:AI84)=18,4,IF(COUNTBLANK(N84:AI84)=19,3,IF(COUNTBLANK(N84:AI84)=20,2,IF(COUNTBLANK(N84:AI84)=21,1,IF(COUNTBLANK(N84:AI84)=22,0,"Error")))))))))))))))))))))))</f>
        <v>8</v>
      </c>
      <c r="AL84" s="39">
        <f>IF(AK84=0,"",IF(COUNTBLANK(AG84:AI84)=0,AVERAGE(AG84:AI84),IF(COUNTBLANK(AF84:AI84)&lt;1.5,AVERAGE(AF84:AI84),IF(COUNTBLANK(AE84:AI84)&lt;2.5,AVERAGE(AE84:AI84),IF(COUNTBLANK(AD84:AI84)&lt;3.5,AVERAGE(AD84:AI84),IF(COUNTBLANK(AC84:AI84)&lt;4.5,AVERAGE(AC84:AI84),IF(COUNTBLANK(AB84:AI84)&lt;5.5,AVERAGE(AB84:AI84),IF(COUNTBLANK(AA84:AI84)&lt;6.5,AVERAGE(AA84:AI84),IF(COUNTBLANK(Z84:AI84)&lt;7.5,AVERAGE(Z84:AI84),IF(COUNTBLANK(Y84:AI84)&lt;8.5,AVERAGE(Y84:AI84),IF(COUNTBLANK(X84:AI84)&lt;9.5,AVERAGE(X84:AI84),IF(COUNTBLANK(W84:AI84)&lt;10.5,AVERAGE(W84:AI84),IF(COUNTBLANK(V84:AI84)&lt;11.5,AVERAGE(V84:AI84),IF(COUNTBLANK(U84:AI84)&lt;12.5,AVERAGE(U84:AI84),IF(COUNTBLANK(T84:AI84)&lt;13.5,AVERAGE(T84:AI84),IF(COUNTBLANK(S84:AI84)&lt;14.5,AVERAGE(S84:AI84),IF(COUNTBLANK(R84:AI84)&lt;15.5,AVERAGE(R84:AI84),IF(COUNTBLANK(Q84:AI84)&lt;16.5,AVERAGE(Q84:AI84),IF(COUNTBLANK(P84:AI84)&lt;17.5,AVERAGE(P84:AI84),IF(COUNTBLANK(O84:AI84)&lt;18.5,AVERAGE(O84:AI84),AVERAGE(N84:AI84)))))))))))))))))))))</f>
        <v>73.333333333333329</v>
      </c>
      <c r="AM84" s="22">
        <f>IF(AK84=0,"",IF(COUNTBLANK(AH84:AI84)=0,AVERAGE(AH84:AI84),IF(COUNTBLANK(AG84:AI84)&lt;1.5,AVERAGE(AG84:AI84),IF(COUNTBLANK(AF84:AI84)&lt;2.5,AVERAGE(AF84:AI84),IF(COUNTBLANK(AE84:AI84)&lt;3.5,AVERAGE(AE84:AI84),IF(COUNTBLANK(AD84:AI84)&lt;4.5,AVERAGE(AD84:AI84),IF(COUNTBLANK(AC84:AI84)&lt;5.5,AVERAGE(AC84:AI84),IF(COUNTBLANK(AB84:AI84)&lt;6.5,AVERAGE(AB84:AI84),IF(COUNTBLANK(AA84:AI84)&lt;7.5,AVERAGE(AA84:AI84),IF(COUNTBLANK(Z84:AI84)&lt;8.5,AVERAGE(Z84:AI84),IF(COUNTBLANK(Y84:AI84)&lt;9.5,AVERAGE(Y84:AI84),IF(COUNTBLANK(X84:AI84)&lt;10.5,AVERAGE(X84:AI84),IF(COUNTBLANK(W84:AI84)&lt;11.5,AVERAGE(W84:AI84),IF(COUNTBLANK(V84:AI84)&lt;12.5,AVERAGE(V84:AI84),IF(COUNTBLANK(U84:AI84)&lt;13.5,AVERAGE(U84:AI84),IF(COUNTBLANK(T84:AI84)&lt;14.5,AVERAGE(T84:AI84),IF(COUNTBLANK(S84:AI84)&lt;15.5,AVERAGE(S84:AI84),IF(COUNTBLANK(R84:AI84)&lt;16.5,AVERAGE(R84:AI84),IF(COUNTBLANK(Q84:AI84)&lt;17.5,AVERAGE(Q84:AI84),IF(COUNTBLANK(P84:AI84)&lt;18.5,AVERAGE(P84:AI84),IF(COUNTBLANK(O84:AI84)&lt;19.5,AVERAGE(O84:AI84),AVERAGE(N84:AI84))))))))))))))))))))))</f>
        <v>72</v>
      </c>
      <c r="AN84" s="23">
        <f>IF(AK84&lt;1.5,M84,(0.75*M84)+(0.25*((AM84*2/3+AJ84*1/3)*$AW$1)))</f>
        <v>263442.97764227551</v>
      </c>
      <c r="AO84" s="24">
        <f>AN84-M84</f>
        <v>4942.9776422755094</v>
      </c>
      <c r="AP84" s="22">
        <f>IF(AK84&lt;1.5,"N/A",3*((M84/$AW$1)-(AM84*2/3)))</f>
        <v>49.221083256436145</v>
      </c>
      <c r="AQ84" s="20">
        <f>IF(AK84=0,"",AL84*$AV$1)</f>
        <v>290133.33280881523</v>
      </c>
      <c r="AR84" s="20">
        <f>IF(AK84=0,"",AJ84*$AV$1)</f>
        <v>253207.27226951151</v>
      </c>
      <c r="AS84" s="23" t="str">
        <f>IF(F84="P","P","")</f>
        <v/>
      </c>
    </row>
    <row r="85" spans="1:45">
      <c r="A85" s="19" t="s">
        <v>131</v>
      </c>
      <c r="B85" s="23" t="str">
        <f>IF(COUNTBLANK(N85:AI85)&lt;20.5,"Yes","No")</f>
        <v>Yes</v>
      </c>
      <c r="C85" s="34" t="str">
        <f>IF(J85&lt;160000,"Yes","")</f>
        <v/>
      </c>
      <c r="D85" s="34" t="str">
        <f>IF(J85&gt;375000,IF((K85/J85)&lt;-0.4,"FP40%",IF((K85/J85)&lt;-0.35,"FP35%",IF((K85/J85)&lt;-0.3,"FP30%",IF((K85/J85)&lt;-0.25,"FP25%",IF((K85/J85)&lt;-0.2,"FP20%",IF((K85/J85)&lt;-0.15,"FP15%",IF((K85/J85)&lt;-0.1,"FP10%",IF((K85/J85)&lt;-0.05,"FP5%","")))))))),"")</f>
        <v/>
      </c>
      <c r="E85" s="34" t="str">
        <f t="shared" si="3"/>
        <v/>
      </c>
      <c r="F85" s="89" t="str">
        <f>IF(AP85="N/A","",IF(AP85&gt;AJ85,IF(AP85&gt;AM85,"P",""),""))</f>
        <v/>
      </c>
      <c r="G85" s="34" t="str">
        <f>IF(D85="",IF(E85="",F85,E85),D85)</f>
        <v/>
      </c>
      <c r="H85" s="19" t="s">
        <v>450</v>
      </c>
      <c r="I85" s="21" t="s">
        <v>48</v>
      </c>
      <c r="J85" s="20">
        <v>219400</v>
      </c>
      <c r="K85" s="20">
        <f>M85-J85</f>
        <v>37000</v>
      </c>
      <c r="L85" s="75">
        <v>22300</v>
      </c>
      <c r="M85" s="20">
        <v>256400</v>
      </c>
      <c r="N85" s="21"/>
      <c r="O85" s="21">
        <v>38</v>
      </c>
      <c r="P85" s="21">
        <v>39</v>
      </c>
      <c r="Q85" s="21">
        <v>55</v>
      </c>
      <c r="R85" s="21">
        <v>63</v>
      </c>
      <c r="S85" s="21">
        <v>60</v>
      </c>
      <c r="T85" s="21">
        <v>82</v>
      </c>
      <c r="U85" s="21">
        <v>96</v>
      </c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9">
        <f>IF(AK85=0,"",AVERAGE(N85:AI85))</f>
        <v>61.857142857142854</v>
      </c>
      <c r="AK85" s="39">
        <f>IF(COUNTBLANK(N85:AI85)=0,22,IF(COUNTBLANK(N85:AI85)=1,21,IF(COUNTBLANK(N85:AI85)=2,20,IF(COUNTBLANK(N85:AI85)=3,19,IF(COUNTBLANK(N85:AI85)=4,18,IF(COUNTBLANK(N85:AI85)=5,17,IF(COUNTBLANK(N85:AI85)=6,16,IF(COUNTBLANK(N85:AI85)=7,15,IF(COUNTBLANK(N85:AI85)=8,14,IF(COUNTBLANK(N85:AI85)=9,13,IF(COUNTBLANK(N85:AI85)=10,12,IF(COUNTBLANK(N85:AI85)=11,11,IF(COUNTBLANK(N85:AI85)=12,10,IF(COUNTBLANK(N85:AI85)=13,9,IF(COUNTBLANK(N85:AI85)=14,8,IF(COUNTBLANK(N85:AI85)=15,7,IF(COUNTBLANK(N85:AI85)=16,6,IF(COUNTBLANK(N85:AI85)=17,5,IF(COUNTBLANK(N85:AI85)=18,4,IF(COUNTBLANK(N85:AI85)=19,3,IF(COUNTBLANK(N85:AI85)=20,2,IF(COUNTBLANK(N85:AI85)=21,1,IF(COUNTBLANK(N85:AI85)=22,0,"Error")))))))))))))))))))))))</f>
        <v>7</v>
      </c>
      <c r="AL85" s="39">
        <f>IF(AK85=0,"",IF(COUNTBLANK(AG85:AI85)=0,AVERAGE(AG85:AI85),IF(COUNTBLANK(AF85:AI85)&lt;1.5,AVERAGE(AF85:AI85),IF(COUNTBLANK(AE85:AI85)&lt;2.5,AVERAGE(AE85:AI85),IF(COUNTBLANK(AD85:AI85)&lt;3.5,AVERAGE(AD85:AI85),IF(COUNTBLANK(AC85:AI85)&lt;4.5,AVERAGE(AC85:AI85),IF(COUNTBLANK(AB85:AI85)&lt;5.5,AVERAGE(AB85:AI85),IF(COUNTBLANK(AA85:AI85)&lt;6.5,AVERAGE(AA85:AI85),IF(COUNTBLANK(Z85:AI85)&lt;7.5,AVERAGE(Z85:AI85),IF(COUNTBLANK(Y85:AI85)&lt;8.5,AVERAGE(Y85:AI85),IF(COUNTBLANK(X85:AI85)&lt;9.5,AVERAGE(X85:AI85),IF(COUNTBLANK(W85:AI85)&lt;10.5,AVERAGE(W85:AI85),IF(COUNTBLANK(V85:AI85)&lt;11.5,AVERAGE(V85:AI85),IF(COUNTBLANK(U85:AI85)&lt;12.5,AVERAGE(U85:AI85),IF(COUNTBLANK(T85:AI85)&lt;13.5,AVERAGE(T85:AI85),IF(COUNTBLANK(S85:AI85)&lt;14.5,AVERAGE(S85:AI85),IF(COUNTBLANK(R85:AI85)&lt;15.5,AVERAGE(R85:AI85),IF(COUNTBLANK(Q85:AI85)&lt;16.5,AVERAGE(Q85:AI85),IF(COUNTBLANK(P85:AI85)&lt;17.5,AVERAGE(P85:AI85),IF(COUNTBLANK(O85:AI85)&lt;18.5,AVERAGE(O85:AI85),AVERAGE(N85:AI85)))))))))))))))))))))</f>
        <v>79.333333333333329</v>
      </c>
      <c r="AM85" s="22">
        <f>IF(AK85=0,"",IF(COUNTBLANK(AH85:AI85)=0,AVERAGE(AH85:AI85),IF(COUNTBLANK(AG85:AI85)&lt;1.5,AVERAGE(AG85:AI85),IF(COUNTBLANK(AF85:AI85)&lt;2.5,AVERAGE(AF85:AI85),IF(COUNTBLANK(AE85:AI85)&lt;3.5,AVERAGE(AE85:AI85),IF(COUNTBLANK(AD85:AI85)&lt;4.5,AVERAGE(AD85:AI85),IF(COUNTBLANK(AC85:AI85)&lt;5.5,AVERAGE(AC85:AI85),IF(COUNTBLANK(AB85:AI85)&lt;6.5,AVERAGE(AB85:AI85),IF(COUNTBLANK(AA85:AI85)&lt;7.5,AVERAGE(AA85:AI85),IF(COUNTBLANK(Z85:AI85)&lt;8.5,AVERAGE(Z85:AI85),IF(COUNTBLANK(Y85:AI85)&lt;9.5,AVERAGE(Y85:AI85),IF(COUNTBLANK(X85:AI85)&lt;10.5,AVERAGE(X85:AI85),IF(COUNTBLANK(W85:AI85)&lt;11.5,AVERAGE(W85:AI85),IF(COUNTBLANK(V85:AI85)&lt;12.5,AVERAGE(V85:AI85),IF(COUNTBLANK(U85:AI85)&lt;13.5,AVERAGE(U85:AI85),IF(COUNTBLANK(T85:AI85)&lt;14.5,AVERAGE(T85:AI85),IF(COUNTBLANK(S85:AI85)&lt;15.5,AVERAGE(S85:AI85),IF(COUNTBLANK(R85:AI85)&lt;16.5,AVERAGE(R85:AI85),IF(COUNTBLANK(Q85:AI85)&lt;17.5,AVERAGE(Q85:AI85),IF(COUNTBLANK(P85:AI85)&lt;18.5,AVERAGE(P85:AI85),IF(COUNTBLANK(O85:AI85)&lt;19.5,AVERAGE(O85:AI85),AVERAGE(N85:AI85))))))))))))))))))))))</f>
        <v>89</v>
      </c>
      <c r="AN85" s="23">
        <f>IF(AK85&lt;1.5,M85,(0.75*M85)+(0.25*((AM85*2/3+AJ85*1/3)*$AW$1)))</f>
        <v>272522.96322897018</v>
      </c>
      <c r="AO85" s="24">
        <f>AN85-M85</f>
        <v>16122.963228970184</v>
      </c>
      <c r="AP85" s="22">
        <f>IF(AK85&lt;1.5,"N/A",3*((M85/$AW$1)-(AM85*2/3)))</f>
        <v>13.65139553945928</v>
      </c>
      <c r="AQ85" s="20">
        <f>IF(AK85=0,"",AL85*$AV$1)</f>
        <v>313871.51458408195</v>
      </c>
      <c r="AR85" s="20">
        <f>IF(AK85=0,"",AJ85*$AV$1)</f>
        <v>244729.35020691625</v>
      </c>
      <c r="AS85" s="23" t="str">
        <f>IF(F85="P","P","")</f>
        <v/>
      </c>
    </row>
    <row r="86" spans="1:45">
      <c r="A86" s="19" t="s">
        <v>131</v>
      </c>
      <c r="B86" s="23" t="str">
        <f>IF(COUNTBLANK(N86:AI86)&lt;20.5,"Yes","No")</f>
        <v>Yes</v>
      </c>
      <c r="C86" s="34" t="str">
        <f>IF(J86&lt;160000,"Yes","")</f>
        <v>Yes</v>
      </c>
      <c r="D86" s="34" t="str">
        <f>IF(J86&gt;375000,IF((K86/J86)&lt;-0.4,"FP40%",IF((K86/J86)&lt;-0.35,"FP35%",IF((K86/J86)&lt;-0.3,"FP30%",IF((K86/J86)&lt;-0.25,"FP25%",IF((K86/J86)&lt;-0.2,"FP20%",IF((K86/J86)&lt;-0.15,"FP15%",IF((K86/J86)&lt;-0.1,"FP10%",IF((K86/J86)&lt;-0.05,"FP5%","")))))))),"")</f>
        <v/>
      </c>
      <c r="E86" s="34" t="str">
        <f t="shared" si="3"/>
        <v/>
      </c>
      <c r="F86" s="89" t="str">
        <f>IF(AP86="N/A","",IF(AP86&gt;AJ86,IF(AP86&gt;AM86,"P",""),""))</f>
        <v>P</v>
      </c>
      <c r="G86" s="34" t="str">
        <f>IF(D86="",IF(E86="",F86,E86),D86)</f>
        <v>P</v>
      </c>
      <c r="H86" s="19" t="s">
        <v>481</v>
      </c>
      <c r="I86" s="21" t="s">
        <v>37</v>
      </c>
      <c r="J86" s="20">
        <v>113500</v>
      </c>
      <c r="K86" s="20">
        <f>M86-J86</f>
        <v>98800</v>
      </c>
      <c r="L86" s="75">
        <v>-1500</v>
      </c>
      <c r="M86" s="20">
        <v>212300</v>
      </c>
      <c r="N86" s="21"/>
      <c r="O86" s="21"/>
      <c r="P86" s="21">
        <v>67</v>
      </c>
      <c r="Q86" s="21">
        <v>93</v>
      </c>
      <c r="R86" s="21">
        <v>52</v>
      </c>
      <c r="S86" s="21">
        <v>64</v>
      </c>
      <c r="T86" s="21">
        <v>86</v>
      </c>
      <c r="U86" s="21">
        <v>6</v>
      </c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9">
        <f>IF(AK86=0,"",AVERAGE(N86:AI86))</f>
        <v>61.333333333333336</v>
      </c>
      <c r="AK86" s="39">
        <f>IF(COUNTBLANK(N86:AI86)=0,22,IF(COUNTBLANK(N86:AI86)=1,21,IF(COUNTBLANK(N86:AI86)=2,20,IF(COUNTBLANK(N86:AI86)=3,19,IF(COUNTBLANK(N86:AI86)=4,18,IF(COUNTBLANK(N86:AI86)=5,17,IF(COUNTBLANK(N86:AI86)=6,16,IF(COUNTBLANK(N86:AI86)=7,15,IF(COUNTBLANK(N86:AI86)=8,14,IF(COUNTBLANK(N86:AI86)=9,13,IF(COUNTBLANK(N86:AI86)=10,12,IF(COUNTBLANK(N86:AI86)=11,11,IF(COUNTBLANK(N86:AI86)=12,10,IF(COUNTBLANK(N86:AI86)=13,9,IF(COUNTBLANK(N86:AI86)=14,8,IF(COUNTBLANK(N86:AI86)=15,7,IF(COUNTBLANK(N86:AI86)=16,6,IF(COUNTBLANK(N86:AI86)=17,5,IF(COUNTBLANK(N86:AI86)=18,4,IF(COUNTBLANK(N86:AI86)=19,3,IF(COUNTBLANK(N86:AI86)=20,2,IF(COUNTBLANK(N86:AI86)=21,1,IF(COUNTBLANK(N86:AI86)=22,0,"Error")))))))))))))))))))))))</f>
        <v>6</v>
      </c>
      <c r="AL86" s="39">
        <f>IF(AK86=0,"",IF(COUNTBLANK(AG86:AI86)=0,AVERAGE(AG86:AI86),IF(COUNTBLANK(AF86:AI86)&lt;1.5,AVERAGE(AF86:AI86),IF(COUNTBLANK(AE86:AI86)&lt;2.5,AVERAGE(AE86:AI86),IF(COUNTBLANK(AD86:AI86)&lt;3.5,AVERAGE(AD86:AI86),IF(COUNTBLANK(AC86:AI86)&lt;4.5,AVERAGE(AC86:AI86),IF(COUNTBLANK(AB86:AI86)&lt;5.5,AVERAGE(AB86:AI86),IF(COUNTBLANK(AA86:AI86)&lt;6.5,AVERAGE(AA86:AI86),IF(COUNTBLANK(Z86:AI86)&lt;7.5,AVERAGE(Z86:AI86),IF(COUNTBLANK(Y86:AI86)&lt;8.5,AVERAGE(Y86:AI86),IF(COUNTBLANK(X86:AI86)&lt;9.5,AVERAGE(X86:AI86),IF(COUNTBLANK(W86:AI86)&lt;10.5,AVERAGE(W86:AI86),IF(COUNTBLANK(V86:AI86)&lt;11.5,AVERAGE(V86:AI86),IF(COUNTBLANK(U86:AI86)&lt;12.5,AVERAGE(U86:AI86),IF(COUNTBLANK(T86:AI86)&lt;13.5,AVERAGE(T86:AI86),IF(COUNTBLANK(S86:AI86)&lt;14.5,AVERAGE(S86:AI86),IF(COUNTBLANK(R86:AI86)&lt;15.5,AVERAGE(R86:AI86),IF(COUNTBLANK(Q86:AI86)&lt;16.5,AVERAGE(Q86:AI86),IF(COUNTBLANK(P86:AI86)&lt;17.5,AVERAGE(P86:AI86),IF(COUNTBLANK(O86:AI86)&lt;18.5,AVERAGE(O86:AI86),AVERAGE(N86:AI86)))))))))))))))))))))</f>
        <v>52</v>
      </c>
      <c r="AM86" s="22">
        <f>IF(AK86=0,"",IF(COUNTBLANK(AH86:AI86)=0,AVERAGE(AH86:AI86),IF(COUNTBLANK(AG86:AI86)&lt;1.5,AVERAGE(AG86:AI86),IF(COUNTBLANK(AF86:AI86)&lt;2.5,AVERAGE(AF86:AI86),IF(COUNTBLANK(AE86:AI86)&lt;3.5,AVERAGE(AE86:AI86),IF(COUNTBLANK(AD86:AI86)&lt;4.5,AVERAGE(AD86:AI86),IF(COUNTBLANK(AC86:AI86)&lt;5.5,AVERAGE(AC86:AI86),IF(COUNTBLANK(AB86:AI86)&lt;6.5,AVERAGE(AB86:AI86),IF(COUNTBLANK(AA86:AI86)&lt;7.5,AVERAGE(AA86:AI86),IF(COUNTBLANK(Z86:AI86)&lt;8.5,AVERAGE(Z86:AI86),IF(COUNTBLANK(Y86:AI86)&lt;9.5,AVERAGE(Y86:AI86),IF(COUNTBLANK(X86:AI86)&lt;10.5,AVERAGE(X86:AI86),IF(COUNTBLANK(W86:AI86)&lt;11.5,AVERAGE(W86:AI86),IF(COUNTBLANK(V86:AI86)&lt;12.5,AVERAGE(V86:AI86),IF(COUNTBLANK(U86:AI86)&lt;13.5,AVERAGE(U86:AI86),IF(COUNTBLANK(T86:AI86)&lt;14.5,AVERAGE(T86:AI86),IF(COUNTBLANK(S86:AI86)&lt;15.5,AVERAGE(S86:AI86),IF(COUNTBLANK(R86:AI86)&lt;16.5,AVERAGE(R86:AI86),IF(COUNTBLANK(Q86:AI86)&lt;17.5,AVERAGE(Q86:AI86),IF(COUNTBLANK(P86:AI86)&lt;18.5,AVERAGE(P86:AI86),IF(COUNTBLANK(O86:AI86)&lt;19.5,AVERAGE(O86:AI86),AVERAGE(N86:AI86))))))))))))))))))))))</f>
        <v>46</v>
      </c>
      <c r="AN86" s="23">
        <f>IF(AK86&lt;1.5,M86,(0.75*M86)+(0.25*((AM86*2/3+AJ86*1/3)*$AW$1)))</f>
        <v>210509.08608244668</v>
      </c>
      <c r="AO86" s="24">
        <f>AN86-M86</f>
        <v>-1790.9139175533201</v>
      </c>
      <c r="AP86" s="22">
        <f>IF(AK86&lt;1.5,"N/A",3*((M86/$AW$1)-(AM86*2/3)))</f>
        <v>66.687953482945431</v>
      </c>
      <c r="AQ86" s="20">
        <f>IF(AK86=0,"",AL86*$AV$1)</f>
        <v>205730.90871897811</v>
      </c>
      <c r="AR86" s="20">
        <f>IF(AK86=0,"",AJ86*$AV$1)</f>
        <v>242656.96925828187</v>
      </c>
      <c r="AS86" s="23" t="str">
        <f>IF(F86="P","P","")</f>
        <v>P</v>
      </c>
    </row>
    <row r="87" spans="1:45" ht="13.5">
      <c r="A87" s="19" t="s">
        <v>131</v>
      </c>
      <c r="B87" s="23" t="str">
        <f>IF(COUNTBLANK(N87:AI87)&lt;20.5,"Yes","No")</f>
        <v>Yes</v>
      </c>
      <c r="C87" s="34" t="str">
        <f>IF(J87&lt;160000,"Yes","")</f>
        <v/>
      </c>
      <c r="D87" s="34" t="str">
        <f>IF(J87&gt;375000,IF((K87/J87)&lt;-0.4,"FP40%",IF((K87/J87)&lt;-0.35,"FP35%",IF((K87/J87)&lt;-0.3,"FP30%",IF((K87/J87)&lt;-0.25,"FP25%",IF((K87/J87)&lt;-0.2,"FP20%",IF((K87/J87)&lt;-0.15,"FP15%",IF((K87/J87)&lt;-0.1,"FP10%",IF((K87/J87)&lt;-0.05,"FP5%","")))))))),"")</f>
        <v/>
      </c>
      <c r="E87" s="34" t="str">
        <f t="shared" si="3"/>
        <v/>
      </c>
      <c r="F87" s="89" t="str">
        <f>IF(AP87="N/A","",IF(AP87&gt;AJ87,IF(AP87&gt;AM87,"P",""),""))</f>
        <v/>
      </c>
      <c r="G87" s="34" t="str">
        <f>IF(D87="",IF(E87="",F87,E87),D87)</f>
        <v/>
      </c>
      <c r="H87" s="19" t="s">
        <v>145</v>
      </c>
      <c r="I87" s="21" t="s">
        <v>48</v>
      </c>
      <c r="J87" s="20">
        <v>193300</v>
      </c>
      <c r="K87" s="20">
        <f>M87-J87</f>
        <v>0</v>
      </c>
      <c r="L87" s="75">
        <v>0</v>
      </c>
      <c r="M87" s="20">
        <v>193300</v>
      </c>
      <c r="N87" s="21">
        <v>64</v>
      </c>
      <c r="O87" s="21">
        <v>57</v>
      </c>
      <c r="P87" s="21"/>
      <c r="Q87" s="21" t="s">
        <v>590</v>
      </c>
      <c r="R87" s="21" t="s">
        <v>590</v>
      </c>
      <c r="S87" s="21" t="s">
        <v>590</v>
      </c>
      <c r="T87" s="21" t="s">
        <v>590</v>
      </c>
      <c r="U87" s="21" t="s">
        <v>590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39">
        <f>IF(AK87=0,"",AVERAGE(N87:AI87))</f>
        <v>60.5</v>
      </c>
      <c r="AK87" s="39">
        <f>IF(COUNTBLANK(N87:AI87)=0,22,IF(COUNTBLANK(N87:AI87)=1,21,IF(COUNTBLANK(N87:AI87)=2,20,IF(COUNTBLANK(N87:AI87)=3,19,IF(COUNTBLANK(N87:AI87)=4,18,IF(COUNTBLANK(N87:AI87)=5,17,IF(COUNTBLANK(N87:AI87)=6,16,IF(COUNTBLANK(N87:AI87)=7,15,IF(COUNTBLANK(N87:AI87)=8,14,IF(COUNTBLANK(N87:AI87)=9,13,IF(COUNTBLANK(N87:AI87)=10,12,IF(COUNTBLANK(N87:AI87)=11,11,IF(COUNTBLANK(N87:AI87)=12,10,IF(COUNTBLANK(N87:AI87)=13,9,IF(COUNTBLANK(N87:AI87)=14,8,IF(COUNTBLANK(N87:AI87)=15,7,IF(COUNTBLANK(N87:AI87)=16,6,IF(COUNTBLANK(N87:AI87)=17,5,IF(COUNTBLANK(N87:AI87)=18,4,IF(COUNTBLANK(N87:AI87)=19,3,IF(COUNTBLANK(N87:AI87)=20,2,IF(COUNTBLANK(N87:AI87)=21,1,IF(COUNTBLANK(N87:AI87)=22,0,"Error")))))))))))))))))))))))</f>
        <v>2</v>
      </c>
      <c r="AL87" s="39">
        <f>IF(AK87=0,"",IF(COUNTBLANK(AG87:AI87)=0,AVERAGE(AG87:AI87),IF(COUNTBLANK(AF87:AI87)&lt;1.5,AVERAGE(AF87:AI87),IF(COUNTBLANK(AE87:AI87)&lt;2.5,AVERAGE(AE87:AI87),IF(COUNTBLANK(AD87:AI87)&lt;3.5,AVERAGE(AD87:AI87),IF(COUNTBLANK(AC87:AI87)&lt;4.5,AVERAGE(AC87:AI87),IF(COUNTBLANK(AB87:AI87)&lt;5.5,AVERAGE(AB87:AI87),IF(COUNTBLANK(AA87:AI87)&lt;6.5,AVERAGE(AA87:AI87),IF(COUNTBLANK(Z87:AI87)&lt;7.5,AVERAGE(Z87:AI87),IF(COUNTBLANK(Y87:AI87)&lt;8.5,AVERAGE(Y87:AI87),IF(COUNTBLANK(X87:AI87)&lt;9.5,AVERAGE(X87:AI87),IF(COUNTBLANK(W87:AI87)&lt;10.5,AVERAGE(W87:AI87),IF(COUNTBLANK(V87:AI87)&lt;11.5,AVERAGE(V87:AI87),IF(COUNTBLANK(U87:AI87)&lt;12.5,AVERAGE(U87:AI87),IF(COUNTBLANK(T87:AI87)&lt;13.5,AVERAGE(T87:AI87),IF(COUNTBLANK(S87:AI87)&lt;14.5,AVERAGE(S87:AI87),IF(COUNTBLANK(R87:AI87)&lt;15.5,AVERAGE(R87:AI87),IF(COUNTBLANK(Q87:AI87)&lt;16.5,AVERAGE(Q87:AI87),IF(COUNTBLANK(P87:AI87)&lt;17.5,AVERAGE(P87:AI87),IF(COUNTBLANK(O87:AI87)&lt;18.5,AVERAGE(O87:AI87),AVERAGE(N87:AI87)))))))))))))))))))))</f>
        <v>60.5</v>
      </c>
      <c r="AM87" s="22">
        <f>IF(AK87=0,"",IF(COUNTBLANK(AH87:AI87)=0,AVERAGE(AH87:AI87),IF(COUNTBLANK(AG87:AI87)&lt;1.5,AVERAGE(AG87:AI87),IF(COUNTBLANK(AF87:AI87)&lt;2.5,AVERAGE(AF87:AI87),IF(COUNTBLANK(AE87:AI87)&lt;3.5,AVERAGE(AE87:AI87),IF(COUNTBLANK(AD87:AI87)&lt;4.5,AVERAGE(AD87:AI87),IF(COUNTBLANK(AC87:AI87)&lt;5.5,AVERAGE(AC87:AI87),IF(COUNTBLANK(AB87:AI87)&lt;6.5,AVERAGE(AB87:AI87),IF(COUNTBLANK(AA87:AI87)&lt;7.5,AVERAGE(AA87:AI87),IF(COUNTBLANK(Z87:AI87)&lt;8.5,AVERAGE(Z87:AI87),IF(COUNTBLANK(Y87:AI87)&lt;9.5,AVERAGE(Y87:AI87),IF(COUNTBLANK(X87:AI87)&lt;10.5,AVERAGE(X87:AI87),IF(COUNTBLANK(W87:AI87)&lt;11.5,AVERAGE(W87:AI87),IF(COUNTBLANK(V87:AI87)&lt;12.5,AVERAGE(V87:AI87),IF(COUNTBLANK(U87:AI87)&lt;13.5,AVERAGE(U87:AI87),IF(COUNTBLANK(T87:AI87)&lt;14.5,AVERAGE(T87:AI87),IF(COUNTBLANK(S87:AI87)&lt;15.5,AVERAGE(S87:AI87),IF(COUNTBLANK(R87:AI87)&lt;16.5,AVERAGE(R87:AI87),IF(COUNTBLANK(Q87:AI87)&lt;17.5,AVERAGE(Q87:AI87),IF(COUNTBLANK(P87:AI87)&lt;18.5,AVERAGE(P87:AI87),IF(COUNTBLANK(O87:AI87)&lt;19.5,AVERAGE(O87:AI87),AVERAGE(N87:AI87))))))))))))))))))))))</f>
        <v>60.5</v>
      </c>
      <c r="AN87" s="23">
        <f>IF(AK87&lt;1.5,M87,(0.75*M87)+(0.25*((AM87*2/3+AJ87*1/3)*$AW$1)))</f>
        <v>205679.74972150481</v>
      </c>
      <c r="AO87" s="24">
        <f>AN87-M87</f>
        <v>12379.749721504806</v>
      </c>
      <c r="AP87" s="22">
        <f>IF(AK87&lt;1.5,"N/A",3*((M87/$AW$1)-(AM87*2/3)))</f>
        <v>23.486016996012012</v>
      </c>
      <c r="AQ87" s="20">
        <f>IF(AK87=0,"",AL87*$AV$1)</f>
        <v>239359.99956727261</v>
      </c>
      <c r="AR87" s="20">
        <f>IF(AK87=0,"",AJ87*$AV$1)</f>
        <v>239359.99956727261</v>
      </c>
      <c r="AS87" s="23" t="str">
        <f>IF(F87="P","P","")</f>
        <v/>
      </c>
    </row>
    <row r="88" spans="1:45" ht="13.5">
      <c r="A88" s="19" t="s">
        <v>131</v>
      </c>
      <c r="B88" s="23" t="str">
        <f>IF(COUNTBLANK(N88:AI88)&lt;20.5,"Yes","No")</f>
        <v>Yes</v>
      </c>
      <c r="C88" s="34" t="str">
        <f>IF(J88&lt;160000,"Yes","")</f>
        <v/>
      </c>
      <c r="D88" s="34" t="str">
        <f>IF(J88&gt;375000,IF((K88/J88)&lt;-0.4,"FP40%",IF((K88/J88)&lt;-0.35,"FP35%",IF((K88/J88)&lt;-0.3,"FP30%",IF((K88/J88)&lt;-0.25,"FP25%",IF((K88/J88)&lt;-0.2,"FP20%",IF((K88/J88)&lt;-0.15,"FP15%",IF((K88/J88)&lt;-0.1,"FP10%",IF((K88/J88)&lt;-0.05,"FP5%","")))))))),"")</f>
        <v/>
      </c>
      <c r="E88" s="34" t="str">
        <f t="shared" si="3"/>
        <v/>
      </c>
      <c r="F88" s="89" t="str">
        <f>IF(AP88="N/A","",IF(AP88&gt;AJ88,IF(AP88&gt;AM88,"P",""),""))</f>
        <v/>
      </c>
      <c r="G88" s="34" t="str">
        <f>IF(D88="",IF(E88="",F88,E88),D88)</f>
        <v/>
      </c>
      <c r="H88" s="19" t="s">
        <v>549</v>
      </c>
      <c r="I88" s="21" t="s">
        <v>388</v>
      </c>
      <c r="J88" s="20">
        <v>196600</v>
      </c>
      <c r="K88" s="20">
        <f>M88-J88</f>
        <v>11700</v>
      </c>
      <c r="L88" s="75">
        <v>11700</v>
      </c>
      <c r="M88" s="20">
        <v>208300</v>
      </c>
      <c r="N88" s="21"/>
      <c r="O88" s="21"/>
      <c r="P88" s="21"/>
      <c r="Q88" s="21"/>
      <c r="R88" s="21"/>
      <c r="S88" s="21">
        <v>45</v>
      </c>
      <c r="T88" s="21">
        <v>83</v>
      </c>
      <c r="U88" s="21">
        <v>52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39">
        <f>IF(AK88=0,"",AVERAGE(N88:AI88))</f>
        <v>60</v>
      </c>
      <c r="AK88" s="39">
        <f>IF(COUNTBLANK(N88:AI88)=0,22,IF(COUNTBLANK(N88:AI88)=1,21,IF(COUNTBLANK(N88:AI88)=2,20,IF(COUNTBLANK(N88:AI88)=3,19,IF(COUNTBLANK(N88:AI88)=4,18,IF(COUNTBLANK(N88:AI88)=5,17,IF(COUNTBLANK(N88:AI88)=6,16,IF(COUNTBLANK(N88:AI88)=7,15,IF(COUNTBLANK(N88:AI88)=8,14,IF(COUNTBLANK(N88:AI88)=9,13,IF(COUNTBLANK(N88:AI88)=10,12,IF(COUNTBLANK(N88:AI88)=11,11,IF(COUNTBLANK(N88:AI88)=12,10,IF(COUNTBLANK(N88:AI88)=13,9,IF(COUNTBLANK(N88:AI88)=14,8,IF(COUNTBLANK(N88:AI88)=15,7,IF(COUNTBLANK(N88:AI88)=16,6,IF(COUNTBLANK(N88:AI88)=17,5,IF(COUNTBLANK(N88:AI88)=18,4,IF(COUNTBLANK(N88:AI88)=19,3,IF(COUNTBLANK(N88:AI88)=20,2,IF(COUNTBLANK(N88:AI88)=21,1,IF(COUNTBLANK(N88:AI88)=22,0,"Error")))))))))))))))))))))))</f>
        <v>3</v>
      </c>
      <c r="AL88" s="39">
        <f>IF(AK88=0,"",IF(COUNTBLANK(AG88:AI88)=0,AVERAGE(AG88:AI88),IF(COUNTBLANK(AF88:AI88)&lt;1.5,AVERAGE(AF88:AI88),IF(COUNTBLANK(AE88:AI88)&lt;2.5,AVERAGE(AE88:AI88),IF(COUNTBLANK(AD88:AI88)&lt;3.5,AVERAGE(AD88:AI88),IF(COUNTBLANK(AC88:AI88)&lt;4.5,AVERAGE(AC88:AI88),IF(COUNTBLANK(AB88:AI88)&lt;5.5,AVERAGE(AB88:AI88),IF(COUNTBLANK(AA88:AI88)&lt;6.5,AVERAGE(AA88:AI88),IF(COUNTBLANK(Z88:AI88)&lt;7.5,AVERAGE(Z88:AI88),IF(COUNTBLANK(Y88:AI88)&lt;8.5,AVERAGE(Y88:AI88),IF(COUNTBLANK(X88:AI88)&lt;9.5,AVERAGE(X88:AI88),IF(COUNTBLANK(W88:AI88)&lt;10.5,AVERAGE(W88:AI88),IF(COUNTBLANK(V88:AI88)&lt;11.5,AVERAGE(V88:AI88),IF(COUNTBLANK(U88:AI88)&lt;12.5,AVERAGE(U88:AI88),IF(COUNTBLANK(T88:AI88)&lt;13.5,AVERAGE(T88:AI88),IF(COUNTBLANK(S88:AI88)&lt;14.5,AVERAGE(S88:AI88),IF(COUNTBLANK(R88:AI88)&lt;15.5,AVERAGE(R88:AI88),IF(COUNTBLANK(Q88:AI88)&lt;16.5,AVERAGE(Q88:AI88),IF(COUNTBLANK(P88:AI88)&lt;17.5,AVERAGE(P88:AI88),IF(COUNTBLANK(O88:AI88)&lt;18.5,AVERAGE(O88:AI88),AVERAGE(N88:AI88)))))))))))))))))))))</f>
        <v>60</v>
      </c>
      <c r="AM88" s="22">
        <f>IF(AK88=0,"",IF(COUNTBLANK(AH88:AI88)=0,AVERAGE(AH88:AI88),IF(COUNTBLANK(AG88:AI88)&lt;1.5,AVERAGE(AG88:AI88),IF(COUNTBLANK(AF88:AI88)&lt;2.5,AVERAGE(AF88:AI88),IF(COUNTBLANK(AE88:AI88)&lt;3.5,AVERAGE(AE88:AI88),IF(COUNTBLANK(AD88:AI88)&lt;4.5,AVERAGE(AD88:AI88),IF(COUNTBLANK(AC88:AI88)&lt;5.5,AVERAGE(AC88:AI88),IF(COUNTBLANK(AB88:AI88)&lt;6.5,AVERAGE(AB88:AI88),IF(COUNTBLANK(AA88:AI88)&lt;7.5,AVERAGE(AA88:AI88),IF(COUNTBLANK(Z88:AI88)&lt;8.5,AVERAGE(Z88:AI88),IF(COUNTBLANK(Y88:AI88)&lt;9.5,AVERAGE(Y88:AI88),IF(COUNTBLANK(X88:AI88)&lt;10.5,AVERAGE(X88:AI88),IF(COUNTBLANK(W88:AI88)&lt;11.5,AVERAGE(W88:AI88),IF(COUNTBLANK(V88:AI88)&lt;12.5,AVERAGE(V88:AI88),IF(COUNTBLANK(U88:AI88)&lt;13.5,AVERAGE(U88:AI88),IF(COUNTBLANK(T88:AI88)&lt;14.5,AVERAGE(T88:AI88),IF(COUNTBLANK(S88:AI88)&lt;15.5,AVERAGE(S88:AI88),IF(COUNTBLANK(R88:AI88)&lt;16.5,AVERAGE(R88:AI88),IF(COUNTBLANK(Q88:AI88)&lt;17.5,AVERAGE(Q88:AI88),IF(COUNTBLANK(P88:AI88)&lt;18.5,AVERAGE(P88:AI88),IF(COUNTBLANK(O88:AI88)&lt;19.5,AVERAGE(O88:AI88),AVERAGE(N88:AI88))))))))))))))))))))))</f>
        <v>67.5</v>
      </c>
      <c r="AN88" s="23">
        <f>IF(AK88&lt;1.5,M88,(0.75*M88)+(0.25*((AM88*2/3+AJ88*1/3)*$AW$1)))</f>
        <v>221444.97903963327</v>
      </c>
      <c r="AO88" s="24">
        <f>AN88-M88</f>
        <v>13144.979039633268</v>
      </c>
      <c r="AP88" s="22">
        <f>IF(AK88&lt;1.5,"N/A",3*((M88/$AW$1)-(AM88*2/3)))</f>
        <v>20.698072117275238</v>
      </c>
      <c r="AQ88" s="20">
        <f>IF(AK88=0,"",AL88*$AV$1)</f>
        <v>237381.81775266703</v>
      </c>
      <c r="AR88" s="20">
        <f>IF(AK88=0,"",AJ88*$AV$1)</f>
        <v>237381.81775266703</v>
      </c>
      <c r="AS88" s="23" t="str">
        <f>IF(F88="P","P","")</f>
        <v/>
      </c>
    </row>
    <row r="89" spans="1:45" ht="13.5">
      <c r="A89" s="19" t="s">
        <v>131</v>
      </c>
      <c r="B89" s="23" t="str">
        <f>IF(COUNTBLANK(N89:AI89)&lt;20.5,"Yes","No")</f>
        <v>Yes</v>
      </c>
      <c r="C89" s="34" t="str">
        <f>IF(J89&lt;160000,"Yes","")</f>
        <v/>
      </c>
      <c r="D89" s="34" t="str">
        <f>IF(J89&gt;375000,IF((K89/J89)&lt;-0.4,"FP40%",IF((K89/J89)&lt;-0.35,"FP35%",IF((K89/J89)&lt;-0.3,"FP30%",IF((K89/J89)&lt;-0.25,"FP25%",IF((K89/J89)&lt;-0.2,"FP20%",IF((K89/J89)&lt;-0.15,"FP15%",IF((K89/J89)&lt;-0.1,"FP10%",IF((K89/J89)&lt;-0.05,"FP5%","")))))))),"")</f>
        <v/>
      </c>
      <c r="E89" s="34" t="str">
        <f t="shared" si="3"/>
        <v/>
      </c>
      <c r="F89" s="89" t="str">
        <f>IF(AP89="N/A","",IF(AP89&gt;AJ89,IF(AP89&gt;AM89,"P",""),""))</f>
        <v>P</v>
      </c>
      <c r="G89" s="34" t="str">
        <f>IF(D89="",IF(E89="",F89,E89),D89)</f>
        <v>P</v>
      </c>
      <c r="H89" s="19" t="s">
        <v>142</v>
      </c>
      <c r="I89" s="21" t="s">
        <v>37</v>
      </c>
      <c r="J89" s="20">
        <v>257900</v>
      </c>
      <c r="K89" s="20">
        <f>M89-J89</f>
        <v>-4700</v>
      </c>
      <c r="L89" s="75">
        <v>0</v>
      </c>
      <c r="M89" s="20">
        <v>253200</v>
      </c>
      <c r="N89" s="21">
        <v>78</v>
      </c>
      <c r="O89" s="21">
        <v>60</v>
      </c>
      <c r="P89" s="21">
        <v>71</v>
      </c>
      <c r="Q89" s="21">
        <v>28</v>
      </c>
      <c r="R89" s="21" t="s">
        <v>590</v>
      </c>
      <c r="S89" s="21" t="s">
        <v>590</v>
      </c>
      <c r="T89" s="21" t="s">
        <v>590</v>
      </c>
      <c r="U89" s="21" t="s">
        <v>590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39">
        <f>IF(AK89=0,"",AVERAGE(N89:AI89))</f>
        <v>59.25</v>
      </c>
      <c r="AK89" s="39">
        <f>IF(COUNTBLANK(N89:AI89)=0,22,IF(COUNTBLANK(N89:AI89)=1,21,IF(COUNTBLANK(N89:AI89)=2,20,IF(COUNTBLANK(N89:AI89)=3,19,IF(COUNTBLANK(N89:AI89)=4,18,IF(COUNTBLANK(N89:AI89)=5,17,IF(COUNTBLANK(N89:AI89)=6,16,IF(COUNTBLANK(N89:AI89)=7,15,IF(COUNTBLANK(N89:AI89)=8,14,IF(COUNTBLANK(N89:AI89)=9,13,IF(COUNTBLANK(N89:AI89)=10,12,IF(COUNTBLANK(N89:AI89)=11,11,IF(COUNTBLANK(N89:AI89)=12,10,IF(COUNTBLANK(N89:AI89)=13,9,IF(COUNTBLANK(N89:AI89)=14,8,IF(COUNTBLANK(N89:AI89)=15,7,IF(COUNTBLANK(N89:AI89)=16,6,IF(COUNTBLANK(N89:AI89)=17,5,IF(COUNTBLANK(N89:AI89)=18,4,IF(COUNTBLANK(N89:AI89)=19,3,IF(COUNTBLANK(N89:AI89)=20,2,IF(COUNTBLANK(N89:AI89)=21,1,IF(COUNTBLANK(N89:AI89)=22,0,"Error")))))))))))))))))))))))</f>
        <v>4</v>
      </c>
      <c r="AL89" s="39">
        <f>IF(AK89=0,"",IF(COUNTBLANK(AG89:AI89)=0,AVERAGE(AG89:AI89),IF(COUNTBLANK(AF89:AI89)&lt;1.5,AVERAGE(AF89:AI89),IF(COUNTBLANK(AE89:AI89)&lt;2.5,AVERAGE(AE89:AI89),IF(COUNTBLANK(AD89:AI89)&lt;3.5,AVERAGE(AD89:AI89),IF(COUNTBLANK(AC89:AI89)&lt;4.5,AVERAGE(AC89:AI89),IF(COUNTBLANK(AB89:AI89)&lt;5.5,AVERAGE(AB89:AI89),IF(COUNTBLANK(AA89:AI89)&lt;6.5,AVERAGE(AA89:AI89),IF(COUNTBLANK(Z89:AI89)&lt;7.5,AVERAGE(Z89:AI89),IF(COUNTBLANK(Y89:AI89)&lt;8.5,AVERAGE(Y89:AI89),IF(COUNTBLANK(X89:AI89)&lt;9.5,AVERAGE(X89:AI89),IF(COUNTBLANK(W89:AI89)&lt;10.5,AVERAGE(W89:AI89),IF(COUNTBLANK(V89:AI89)&lt;11.5,AVERAGE(V89:AI89),IF(COUNTBLANK(U89:AI89)&lt;12.5,AVERAGE(U89:AI89),IF(COUNTBLANK(T89:AI89)&lt;13.5,AVERAGE(T89:AI89),IF(COUNTBLANK(S89:AI89)&lt;14.5,AVERAGE(S89:AI89),IF(COUNTBLANK(R89:AI89)&lt;15.5,AVERAGE(R89:AI89),IF(COUNTBLANK(Q89:AI89)&lt;16.5,AVERAGE(Q89:AI89),IF(COUNTBLANK(P89:AI89)&lt;17.5,AVERAGE(P89:AI89),IF(COUNTBLANK(O89:AI89)&lt;18.5,AVERAGE(O89:AI89),AVERAGE(N89:AI89)))))))))))))))))))))</f>
        <v>53</v>
      </c>
      <c r="AM89" s="22">
        <f>IF(AK89=0,"",IF(COUNTBLANK(AH89:AI89)=0,AVERAGE(AH89:AI89),IF(COUNTBLANK(AG89:AI89)&lt;1.5,AVERAGE(AG89:AI89),IF(COUNTBLANK(AF89:AI89)&lt;2.5,AVERAGE(AF89:AI89),IF(COUNTBLANK(AE89:AI89)&lt;3.5,AVERAGE(AE89:AI89),IF(COUNTBLANK(AD89:AI89)&lt;4.5,AVERAGE(AD89:AI89),IF(COUNTBLANK(AC89:AI89)&lt;5.5,AVERAGE(AC89:AI89),IF(COUNTBLANK(AB89:AI89)&lt;6.5,AVERAGE(AB89:AI89),IF(COUNTBLANK(AA89:AI89)&lt;7.5,AVERAGE(AA89:AI89),IF(COUNTBLANK(Z89:AI89)&lt;8.5,AVERAGE(Z89:AI89),IF(COUNTBLANK(Y89:AI89)&lt;9.5,AVERAGE(Y89:AI89),IF(COUNTBLANK(X89:AI89)&lt;10.5,AVERAGE(X89:AI89),IF(COUNTBLANK(W89:AI89)&lt;11.5,AVERAGE(W89:AI89),IF(COUNTBLANK(V89:AI89)&lt;12.5,AVERAGE(V89:AI89),IF(COUNTBLANK(U89:AI89)&lt;13.5,AVERAGE(U89:AI89),IF(COUNTBLANK(T89:AI89)&lt;14.5,AVERAGE(T89:AI89),IF(COUNTBLANK(S89:AI89)&lt;15.5,AVERAGE(S89:AI89),IF(COUNTBLANK(R89:AI89)&lt;16.5,AVERAGE(R89:AI89),IF(COUNTBLANK(Q89:AI89)&lt;17.5,AVERAGE(Q89:AI89),IF(COUNTBLANK(P89:AI89)&lt;18.5,AVERAGE(P89:AI89),IF(COUNTBLANK(O89:AI89)&lt;19.5,AVERAGE(O89:AI89),AVERAGE(N89:AI89))))))))))))))))))))))</f>
        <v>49.5</v>
      </c>
      <c r="AN89" s="23">
        <f>IF(AK89&lt;1.5,M89,(0.75*M89)+(0.25*((AM89*2/3+AJ89*1/3)*$AW$1)))</f>
        <v>242828.52145139468</v>
      </c>
      <c r="AO89" s="24">
        <f>AN89-M89</f>
        <v>-10371.478548605315</v>
      </c>
      <c r="AP89" s="22">
        <f>IF(AK89&lt;1.5,"N/A",3*((M89/$AW$1)-(AM89*2/3)))</f>
        <v>90.259490446923138</v>
      </c>
      <c r="AQ89" s="20">
        <f>IF(AK89=0,"",AL89*$AV$1)</f>
        <v>209687.27234818923</v>
      </c>
      <c r="AR89" s="20">
        <f>IF(AK89=0,"",AJ89*$AV$1)</f>
        <v>234414.54503075869</v>
      </c>
      <c r="AS89" s="23" t="str">
        <f>IF(F89="P","P","")</f>
        <v>P</v>
      </c>
    </row>
    <row r="90" spans="1:45" s="2" customFormat="1">
      <c r="A90" s="19" t="s">
        <v>131</v>
      </c>
      <c r="B90" s="23" t="str">
        <f>IF(COUNTBLANK(N90:AI90)&lt;20.5,"Yes","No")</f>
        <v>Yes</v>
      </c>
      <c r="C90" s="34" t="str">
        <f>IF(J90&lt;160000,"Yes","")</f>
        <v>Yes</v>
      </c>
      <c r="D90" s="34" t="str">
        <f>IF(J90&gt;375000,IF((K90/J90)&lt;-0.4,"FP40%",IF((K90/J90)&lt;-0.35,"FP35%",IF((K90/J90)&lt;-0.3,"FP30%",IF((K90/J90)&lt;-0.25,"FP25%",IF((K90/J90)&lt;-0.2,"FP20%",IF((K90/J90)&lt;-0.15,"FP15%",IF((K90/J90)&lt;-0.1,"FP10%",IF((K90/J90)&lt;-0.05,"FP5%","")))))))),"")</f>
        <v/>
      </c>
      <c r="E90" s="34" t="str">
        <f t="shared" si="3"/>
        <v/>
      </c>
      <c r="F90" s="89" t="str">
        <f>IF(AP90="N/A","",IF(AP90&gt;AJ90,IF(AP90&gt;AM90,"P",""),""))</f>
        <v/>
      </c>
      <c r="G90" s="34" t="str">
        <f>IF(D90="",IF(E90="",F90,E90),D90)</f>
        <v/>
      </c>
      <c r="H90" s="19" t="s">
        <v>140</v>
      </c>
      <c r="I90" s="21" t="s">
        <v>388</v>
      </c>
      <c r="J90" s="20">
        <v>101800</v>
      </c>
      <c r="K90" s="20">
        <f>M90-J90</f>
        <v>55900</v>
      </c>
      <c r="L90" s="75">
        <v>0</v>
      </c>
      <c r="M90" s="20">
        <v>157700</v>
      </c>
      <c r="N90" s="21">
        <v>85</v>
      </c>
      <c r="O90" s="21">
        <v>23</v>
      </c>
      <c r="P90" s="21">
        <v>52</v>
      </c>
      <c r="Q90" s="21">
        <v>51</v>
      </c>
      <c r="R90" s="21">
        <v>43</v>
      </c>
      <c r="S90" s="21" t="s">
        <v>590</v>
      </c>
      <c r="T90" s="21" t="s">
        <v>590</v>
      </c>
      <c r="U90" s="21" t="s">
        <v>590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39">
        <f>IF(AK90=0,"",AVERAGE(N90:AI90))</f>
        <v>50.8</v>
      </c>
      <c r="AK90" s="39">
        <f>IF(COUNTBLANK(N90:AI90)=0,22,IF(COUNTBLANK(N90:AI90)=1,21,IF(COUNTBLANK(N90:AI90)=2,20,IF(COUNTBLANK(N90:AI90)=3,19,IF(COUNTBLANK(N90:AI90)=4,18,IF(COUNTBLANK(N90:AI90)=5,17,IF(COUNTBLANK(N90:AI90)=6,16,IF(COUNTBLANK(N90:AI90)=7,15,IF(COUNTBLANK(N90:AI90)=8,14,IF(COUNTBLANK(N90:AI90)=9,13,IF(COUNTBLANK(N90:AI90)=10,12,IF(COUNTBLANK(N90:AI90)=11,11,IF(COUNTBLANK(N90:AI90)=12,10,IF(COUNTBLANK(N90:AI90)=13,9,IF(COUNTBLANK(N90:AI90)=14,8,IF(COUNTBLANK(N90:AI90)=15,7,IF(COUNTBLANK(N90:AI90)=16,6,IF(COUNTBLANK(N90:AI90)=17,5,IF(COUNTBLANK(N90:AI90)=18,4,IF(COUNTBLANK(N90:AI90)=19,3,IF(COUNTBLANK(N90:AI90)=20,2,IF(COUNTBLANK(N90:AI90)=21,1,IF(COUNTBLANK(N90:AI90)=22,0,"Error")))))))))))))))))))))))</f>
        <v>5</v>
      </c>
      <c r="AL90" s="39">
        <f>IF(AK90=0,"",IF(COUNTBLANK(AG90:AI90)=0,AVERAGE(AG90:AI90),IF(COUNTBLANK(AF90:AI90)&lt;1.5,AVERAGE(AF90:AI90),IF(COUNTBLANK(AE90:AI90)&lt;2.5,AVERAGE(AE90:AI90),IF(COUNTBLANK(AD90:AI90)&lt;3.5,AVERAGE(AD90:AI90),IF(COUNTBLANK(AC90:AI90)&lt;4.5,AVERAGE(AC90:AI90),IF(COUNTBLANK(AB90:AI90)&lt;5.5,AVERAGE(AB90:AI90),IF(COUNTBLANK(AA90:AI90)&lt;6.5,AVERAGE(AA90:AI90),IF(COUNTBLANK(Z90:AI90)&lt;7.5,AVERAGE(Z90:AI90),IF(COUNTBLANK(Y90:AI90)&lt;8.5,AVERAGE(Y90:AI90),IF(COUNTBLANK(X90:AI90)&lt;9.5,AVERAGE(X90:AI90),IF(COUNTBLANK(W90:AI90)&lt;10.5,AVERAGE(W90:AI90),IF(COUNTBLANK(V90:AI90)&lt;11.5,AVERAGE(V90:AI90),IF(COUNTBLANK(U90:AI90)&lt;12.5,AVERAGE(U90:AI90),IF(COUNTBLANK(T90:AI90)&lt;13.5,AVERAGE(T90:AI90),IF(COUNTBLANK(S90:AI90)&lt;14.5,AVERAGE(S90:AI90),IF(COUNTBLANK(R90:AI90)&lt;15.5,AVERAGE(R90:AI90),IF(COUNTBLANK(Q90:AI90)&lt;16.5,AVERAGE(Q90:AI90),IF(COUNTBLANK(P90:AI90)&lt;17.5,AVERAGE(P90:AI90),IF(COUNTBLANK(O90:AI90)&lt;18.5,AVERAGE(O90:AI90),AVERAGE(N90:AI90)))))))))))))))))))))</f>
        <v>48.666666666666664</v>
      </c>
      <c r="AM90" s="22">
        <f>IF(AK90=0,"",IF(COUNTBLANK(AH90:AI90)=0,AVERAGE(AH90:AI90),IF(COUNTBLANK(AG90:AI90)&lt;1.5,AVERAGE(AG90:AI90),IF(COUNTBLANK(AF90:AI90)&lt;2.5,AVERAGE(AF90:AI90),IF(COUNTBLANK(AE90:AI90)&lt;3.5,AVERAGE(AE90:AI90),IF(COUNTBLANK(AD90:AI90)&lt;4.5,AVERAGE(AD90:AI90),IF(COUNTBLANK(AC90:AI90)&lt;5.5,AVERAGE(AC90:AI90),IF(COUNTBLANK(AB90:AI90)&lt;6.5,AVERAGE(AB90:AI90),IF(COUNTBLANK(AA90:AI90)&lt;7.5,AVERAGE(AA90:AI90),IF(COUNTBLANK(Z90:AI90)&lt;8.5,AVERAGE(Z90:AI90),IF(COUNTBLANK(Y90:AI90)&lt;9.5,AVERAGE(Y90:AI90),IF(COUNTBLANK(X90:AI90)&lt;10.5,AVERAGE(X90:AI90),IF(COUNTBLANK(W90:AI90)&lt;11.5,AVERAGE(W90:AI90),IF(COUNTBLANK(V90:AI90)&lt;12.5,AVERAGE(V90:AI90),IF(COUNTBLANK(U90:AI90)&lt;13.5,AVERAGE(U90:AI90),IF(COUNTBLANK(T90:AI90)&lt;14.5,AVERAGE(T90:AI90),IF(COUNTBLANK(S90:AI90)&lt;15.5,AVERAGE(S90:AI90),IF(COUNTBLANK(R90:AI90)&lt;16.5,AVERAGE(R90:AI90),IF(COUNTBLANK(Q90:AI90)&lt;17.5,AVERAGE(Q90:AI90),IF(COUNTBLANK(P90:AI90)&lt;18.5,AVERAGE(P90:AI90),IF(COUNTBLANK(O90:AI90)&lt;19.5,AVERAGE(O90:AI90),AVERAGE(N90:AI90))))))))))))))))))))))</f>
        <v>47</v>
      </c>
      <c r="AN90" s="23">
        <f>IF(AK90&lt;1.5,M90,(0.75*M90)+(0.25*((AM90*2/3+AJ90*1/3)*$AW$1)))</f>
        <v>166705.01520481484</v>
      </c>
      <c r="AO90" s="24">
        <f>AN90-M90</f>
        <v>9005.0152048148448</v>
      </c>
      <c r="AP90" s="22">
        <f>IF(AK90&lt;1.5,"N/A",3*((M90/$AW$1)-(AM90*2/3)))</f>
        <v>23.876072841547309</v>
      </c>
      <c r="AQ90" s="20">
        <f>IF(AK90=0,"",AL90*$AV$1)</f>
        <v>192543.02995494104</v>
      </c>
      <c r="AR90" s="20">
        <f>IF(AK90=0,"",AJ90*$AV$1)</f>
        <v>200983.27236392474</v>
      </c>
      <c r="AS90" s="23" t="str">
        <f>IF(F90="P","P","")</f>
        <v/>
      </c>
    </row>
    <row r="91" spans="1:45" s="2" customFormat="1">
      <c r="A91" s="19" t="s">
        <v>131</v>
      </c>
      <c r="B91" s="23" t="str">
        <f>IF(COUNTBLANK(N91:AI91)&lt;20.5,"Yes","No")</f>
        <v>Yes</v>
      </c>
      <c r="C91" s="34" t="str">
        <f>IF(J91&lt;160000,"Yes","")</f>
        <v/>
      </c>
      <c r="D91" s="34" t="str">
        <f>IF(J91&gt;375000,IF((K91/J91)&lt;-0.4,"FP40%",IF((K91/J91)&lt;-0.35,"FP35%",IF((K91/J91)&lt;-0.3,"FP30%",IF((K91/J91)&lt;-0.25,"FP25%",IF((K91/J91)&lt;-0.2,"FP20%",IF((K91/J91)&lt;-0.15,"FP15%",IF((K91/J91)&lt;-0.1,"FP10%",IF((K91/J91)&lt;-0.05,"FP5%","")))))))),"")</f>
        <v/>
      </c>
      <c r="E91" s="34" t="str">
        <f t="shared" si="3"/>
        <v/>
      </c>
      <c r="F91" s="89" t="str">
        <f>IF(AP91="N/A","",IF(AP91&gt;AJ91,IF(AP91&gt;AM91,"P",""),""))</f>
        <v>P</v>
      </c>
      <c r="G91" s="34" t="str">
        <f>IF(D91="",IF(E91="",F91,E91),D91)</f>
        <v>P</v>
      </c>
      <c r="H91" s="19" t="s">
        <v>146</v>
      </c>
      <c r="I91" s="21" t="s">
        <v>391</v>
      </c>
      <c r="J91" s="20">
        <v>226000</v>
      </c>
      <c r="K91" s="20">
        <f>M91-J91</f>
        <v>-6800</v>
      </c>
      <c r="L91" s="75">
        <v>0</v>
      </c>
      <c r="M91" s="20">
        <v>219200</v>
      </c>
      <c r="N91" s="21">
        <v>49</v>
      </c>
      <c r="O91" s="21">
        <v>55</v>
      </c>
      <c r="P91" s="21">
        <v>71</v>
      </c>
      <c r="Q91" s="21">
        <v>71</v>
      </c>
      <c r="R91" s="21">
        <v>20</v>
      </c>
      <c r="S91" s="21">
        <v>38</v>
      </c>
      <c r="T91" s="21" t="s">
        <v>590</v>
      </c>
      <c r="U91" s="21" t="s">
        <v>590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39">
        <f>IF(AK91=0,"",AVERAGE(N91:AI91))</f>
        <v>50.666666666666664</v>
      </c>
      <c r="AK91" s="39">
        <f>IF(COUNTBLANK(N91:AI91)=0,22,IF(COUNTBLANK(N91:AI91)=1,21,IF(COUNTBLANK(N91:AI91)=2,20,IF(COUNTBLANK(N91:AI91)=3,19,IF(COUNTBLANK(N91:AI91)=4,18,IF(COUNTBLANK(N91:AI91)=5,17,IF(COUNTBLANK(N91:AI91)=6,16,IF(COUNTBLANK(N91:AI91)=7,15,IF(COUNTBLANK(N91:AI91)=8,14,IF(COUNTBLANK(N91:AI91)=9,13,IF(COUNTBLANK(N91:AI91)=10,12,IF(COUNTBLANK(N91:AI91)=11,11,IF(COUNTBLANK(N91:AI91)=12,10,IF(COUNTBLANK(N91:AI91)=13,9,IF(COUNTBLANK(N91:AI91)=14,8,IF(COUNTBLANK(N91:AI91)=15,7,IF(COUNTBLANK(N91:AI91)=16,6,IF(COUNTBLANK(N91:AI91)=17,5,IF(COUNTBLANK(N91:AI91)=18,4,IF(COUNTBLANK(N91:AI91)=19,3,IF(COUNTBLANK(N91:AI91)=20,2,IF(COUNTBLANK(N91:AI91)=21,1,IF(COUNTBLANK(N91:AI91)=22,0,"Error")))))))))))))))))))))))</f>
        <v>6</v>
      </c>
      <c r="AL91" s="39">
        <f>IF(AK91=0,"",IF(COUNTBLANK(AG91:AI91)=0,AVERAGE(AG91:AI91),IF(COUNTBLANK(AF91:AI91)&lt;1.5,AVERAGE(AF91:AI91),IF(COUNTBLANK(AE91:AI91)&lt;2.5,AVERAGE(AE91:AI91),IF(COUNTBLANK(AD91:AI91)&lt;3.5,AVERAGE(AD91:AI91),IF(COUNTBLANK(AC91:AI91)&lt;4.5,AVERAGE(AC91:AI91),IF(COUNTBLANK(AB91:AI91)&lt;5.5,AVERAGE(AB91:AI91),IF(COUNTBLANK(AA91:AI91)&lt;6.5,AVERAGE(AA91:AI91),IF(COUNTBLANK(Z91:AI91)&lt;7.5,AVERAGE(Z91:AI91),IF(COUNTBLANK(Y91:AI91)&lt;8.5,AVERAGE(Y91:AI91),IF(COUNTBLANK(X91:AI91)&lt;9.5,AVERAGE(X91:AI91),IF(COUNTBLANK(W91:AI91)&lt;10.5,AVERAGE(W91:AI91),IF(COUNTBLANK(V91:AI91)&lt;11.5,AVERAGE(V91:AI91),IF(COUNTBLANK(U91:AI91)&lt;12.5,AVERAGE(U91:AI91),IF(COUNTBLANK(T91:AI91)&lt;13.5,AVERAGE(T91:AI91),IF(COUNTBLANK(S91:AI91)&lt;14.5,AVERAGE(S91:AI91),IF(COUNTBLANK(R91:AI91)&lt;15.5,AVERAGE(R91:AI91),IF(COUNTBLANK(Q91:AI91)&lt;16.5,AVERAGE(Q91:AI91),IF(COUNTBLANK(P91:AI91)&lt;17.5,AVERAGE(P91:AI91),IF(COUNTBLANK(O91:AI91)&lt;18.5,AVERAGE(O91:AI91),AVERAGE(N91:AI91)))))))))))))))))))))</f>
        <v>43</v>
      </c>
      <c r="AM91" s="22">
        <f>IF(AK91=0,"",IF(COUNTBLANK(AH91:AI91)=0,AVERAGE(AH91:AI91),IF(COUNTBLANK(AG91:AI91)&lt;1.5,AVERAGE(AG91:AI91),IF(COUNTBLANK(AF91:AI91)&lt;2.5,AVERAGE(AF91:AI91),IF(COUNTBLANK(AE91:AI91)&lt;3.5,AVERAGE(AE91:AI91),IF(COUNTBLANK(AD91:AI91)&lt;4.5,AVERAGE(AD91:AI91),IF(COUNTBLANK(AC91:AI91)&lt;5.5,AVERAGE(AC91:AI91),IF(COUNTBLANK(AB91:AI91)&lt;6.5,AVERAGE(AB91:AI91),IF(COUNTBLANK(AA91:AI91)&lt;7.5,AVERAGE(AA91:AI91),IF(COUNTBLANK(Z91:AI91)&lt;8.5,AVERAGE(Z91:AI91),IF(COUNTBLANK(Y91:AI91)&lt;9.5,AVERAGE(Y91:AI91),IF(COUNTBLANK(X91:AI91)&lt;10.5,AVERAGE(X91:AI91),IF(COUNTBLANK(W91:AI91)&lt;11.5,AVERAGE(W91:AI91),IF(COUNTBLANK(V91:AI91)&lt;12.5,AVERAGE(V91:AI91),IF(COUNTBLANK(U91:AI91)&lt;13.5,AVERAGE(U91:AI91),IF(COUNTBLANK(T91:AI91)&lt;14.5,AVERAGE(T91:AI91),IF(COUNTBLANK(S91:AI91)&lt;15.5,AVERAGE(S91:AI91),IF(COUNTBLANK(R91:AI91)&lt;16.5,AVERAGE(R91:AI91),IF(COUNTBLANK(Q91:AI91)&lt;17.5,AVERAGE(Q91:AI91),IF(COUNTBLANK(P91:AI91)&lt;18.5,AVERAGE(P91:AI91),IF(COUNTBLANK(O91:AI91)&lt;19.5,AVERAGE(O91:AI91),AVERAGE(N91:AI91))))))))))))))))))))))</f>
        <v>29</v>
      </c>
      <c r="AN91" s="23">
        <f>IF(AK91&lt;1.5,M91,(0.75*M91)+(0.25*((AM91*2/3+AJ91*1/3)*$AW$1)))</f>
        <v>200744.80883234265</v>
      </c>
      <c r="AO91" s="24">
        <f>AN91-M91</f>
        <v>-18455.191167657351</v>
      </c>
      <c r="AP91" s="22">
        <f>IF(AK91&lt;1.5,"N/A",3*((M91/$AW$1)-(AM91*2/3)))</f>
        <v>105.84549883872653</v>
      </c>
      <c r="AQ91" s="20">
        <f>IF(AK91=0,"",AL91*$AV$1)</f>
        <v>170123.63605607804</v>
      </c>
      <c r="AR91" s="20">
        <f>IF(AK91=0,"",AJ91*$AV$1)</f>
        <v>200455.75721336328</v>
      </c>
      <c r="AS91" s="23" t="str">
        <f>IF(F91="P","P","")</f>
        <v>P</v>
      </c>
    </row>
    <row r="92" spans="1:45" s="2" customFormat="1">
      <c r="A92" s="19" t="s">
        <v>131</v>
      </c>
      <c r="B92" s="23" t="str">
        <f>IF(COUNTBLANK(N92:AI92)&lt;20.5,"Yes","No")</f>
        <v>Yes</v>
      </c>
      <c r="C92" s="34" t="str">
        <f>IF(J92&lt;160000,"Yes","")</f>
        <v/>
      </c>
      <c r="D92" s="34" t="str">
        <f>IF(J92&gt;375000,IF((K92/J92)&lt;-0.4,"FP40%",IF((K92/J92)&lt;-0.35,"FP35%",IF((K92/J92)&lt;-0.3,"FP30%",IF((K92/J92)&lt;-0.25,"FP25%",IF((K92/J92)&lt;-0.2,"FP20%",IF((K92/J92)&lt;-0.15,"FP15%",IF((K92/J92)&lt;-0.1,"FP10%",IF((K92/J92)&lt;-0.05,"FP5%","")))))))),"")</f>
        <v/>
      </c>
      <c r="E92" s="34" t="str">
        <f t="shared" si="3"/>
        <v/>
      </c>
      <c r="F92" s="89" t="str">
        <f>IF(AP92="N/A","",IF(AP92&gt;AJ92,IF(AP92&gt;AM92,"P",""),""))</f>
        <v/>
      </c>
      <c r="G92" s="34" t="str">
        <f>IF(D92="",IF(E92="",F92,E92),D92)</f>
        <v/>
      </c>
      <c r="H92" s="19" t="s">
        <v>147</v>
      </c>
      <c r="I92" s="21" t="s">
        <v>37</v>
      </c>
      <c r="J92" s="20">
        <v>225700</v>
      </c>
      <c r="K92" s="20">
        <f>M92-J92</f>
        <v>-29100</v>
      </c>
      <c r="L92" s="75">
        <v>7700</v>
      </c>
      <c r="M92" s="20">
        <v>196600</v>
      </c>
      <c r="N92" s="21">
        <v>45</v>
      </c>
      <c r="O92" s="21">
        <v>32</v>
      </c>
      <c r="P92" s="21">
        <v>33</v>
      </c>
      <c r="Q92" s="21">
        <v>36</v>
      </c>
      <c r="R92" s="21">
        <v>48</v>
      </c>
      <c r="S92" s="21">
        <v>49</v>
      </c>
      <c r="T92" s="21">
        <v>60</v>
      </c>
      <c r="U92" s="21">
        <v>54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39">
        <f>IF(AK92=0,"",AVERAGE(N92:AI92))</f>
        <v>44.625</v>
      </c>
      <c r="AK92" s="39">
        <f>IF(COUNTBLANK(N92:AI92)=0,22,IF(COUNTBLANK(N92:AI92)=1,21,IF(COUNTBLANK(N92:AI92)=2,20,IF(COUNTBLANK(N92:AI92)=3,19,IF(COUNTBLANK(N92:AI92)=4,18,IF(COUNTBLANK(N92:AI92)=5,17,IF(COUNTBLANK(N92:AI92)=6,16,IF(COUNTBLANK(N92:AI92)=7,15,IF(COUNTBLANK(N92:AI92)=8,14,IF(COUNTBLANK(N92:AI92)=9,13,IF(COUNTBLANK(N92:AI92)=10,12,IF(COUNTBLANK(N92:AI92)=11,11,IF(COUNTBLANK(N92:AI92)=12,10,IF(COUNTBLANK(N92:AI92)=13,9,IF(COUNTBLANK(N92:AI92)=14,8,IF(COUNTBLANK(N92:AI92)=15,7,IF(COUNTBLANK(N92:AI92)=16,6,IF(COUNTBLANK(N92:AI92)=17,5,IF(COUNTBLANK(N92:AI92)=18,4,IF(COUNTBLANK(N92:AI92)=19,3,IF(COUNTBLANK(N92:AI92)=20,2,IF(COUNTBLANK(N92:AI92)=21,1,IF(COUNTBLANK(N92:AI92)=22,0,"Error")))))))))))))))))))))))</f>
        <v>8</v>
      </c>
      <c r="AL92" s="39">
        <f>IF(AK92=0,"",IF(COUNTBLANK(AG92:AI92)=0,AVERAGE(AG92:AI92),IF(COUNTBLANK(AF92:AI92)&lt;1.5,AVERAGE(AF92:AI92),IF(COUNTBLANK(AE92:AI92)&lt;2.5,AVERAGE(AE92:AI92),IF(COUNTBLANK(AD92:AI92)&lt;3.5,AVERAGE(AD92:AI92),IF(COUNTBLANK(AC92:AI92)&lt;4.5,AVERAGE(AC92:AI92),IF(COUNTBLANK(AB92:AI92)&lt;5.5,AVERAGE(AB92:AI92),IF(COUNTBLANK(AA92:AI92)&lt;6.5,AVERAGE(AA92:AI92),IF(COUNTBLANK(Z92:AI92)&lt;7.5,AVERAGE(Z92:AI92),IF(COUNTBLANK(Y92:AI92)&lt;8.5,AVERAGE(Y92:AI92),IF(COUNTBLANK(X92:AI92)&lt;9.5,AVERAGE(X92:AI92),IF(COUNTBLANK(W92:AI92)&lt;10.5,AVERAGE(W92:AI92),IF(COUNTBLANK(V92:AI92)&lt;11.5,AVERAGE(V92:AI92),IF(COUNTBLANK(U92:AI92)&lt;12.5,AVERAGE(U92:AI92),IF(COUNTBLANK(T92:AI92)&lt;13.5,AVERAGE(T92:AI92),IF(COUNTBLANK(S92:AI92)&lt;14.5,AVERAGE(S92:AI92),IF(COUNTBLANK(R92:AI92)&lt;15.5,AVERAGE(R92:AI92),IF(COUNTBLANK(Q92:AI92)&lt;16.5,AVERAGE(Q92:AI92),IF(COUNTBLANK(P92:AI92)&lt;17.5,AVERAGE(P92:AI92),IF(COUNTBLANK(O92:AI92)&lt;18.5,AVERAGE(O92:AI92),AVERAGE(N92:AI92)))))))))))))))))))))</f>
        <v>54.333333333333336</v>
      </c>
      <c r="AM92" s="22">
        <f>IF(AK92=0,"",IF(COUNTBLANK(AH92:AI92)=0,AVERAGE(AH92:AI92),IF(COUNTBLANK(AG92:AI92)&lt;1.5,AVERAGE(AG92:AI92),IF(COUNTBLANK(AF92:AI92)&lt;2.5,AVERAGE(AF92:AI92),IF(COUNTBLANK(AE92:AI92)&lt;3.5,AVERAGE(AE92:AI92),IF(COUNTBLANK(AD92:AI92)&lt;4.5,AVERAGE(AD92:AI92),IF(COUNTBLANK(AC92:AI92)&lt;5.5,AVERAGE(AC92:AI92),IF(COUNTBLANK(AB92:AI92)&lt;6.5,AVERAGE(AB92:AI92),IF(COUNTBLANK(AA92:AI92)&lt;7.5,AVERAGE(AA92:AI92),IF(COUNTBLANK(Z92:AI92)&lt;8.5,AVERAGE(Z92:AI92),IF(COUNTBLANK(Y92:AI92)&lt;9.5,AVERAGE(Y92:AI92),IF(COUNTBLANK(X92:AI92)&lt;10.5,AVERAGE(X92:AI92),IF(COUNTBLANK(W92:AI92)&lt;11.5,AVERAGE(W92:AI92),IF(COUNTBLANK(V92:AI92)&lt;12.5,AVERAGE(V92:AI92),IF(COUNTBLANK(U92:AI92)&lt;13.5,AVERAGE(U92:AI92),IF(COUNTBLANK(T92:AI92)&lt;14.5,AVERAGE(T92:AI92),IF(COUNTBLANK(S92:AI92)&lt;15.5,AVERAGE(S92:AI92),IF(COUNTBLANK(R92:AI92)&lt;16.5,AVERAGE(R92:AI92),IF(COUNTBLANK(Q92:AI92)&lt;17.5,AVERAGE(Q92:AI92),IF(COUNTBLANK(P92:AI92)&lt;18.5,AVERAGE(P92:AI92),IF(COUNTBLANK(O92:AI92)&lt;19.5,AVERAGE(O92:AI92),AVERAGE(N92:AI92))))))))))))))))))))))</f>
        <v>57</v>
      </c>
      <c r="AN92" s="23">
        <f>IF(AK92&lt;1.5,M92,(0.75*M92)+(0.25*((AM92*2/3+AJ92*1/3)*$AW$1)))</f>
        <v>200503.94448800938</v>
      </c>
      <c r="AO92" s="24">
        <f>AN92-M92</f>
        <v>3903.9444880093797</v>
      </c>
      <c r="AP92" s="22">
        <f>IF(AK92&lt;1.5,"N/A",3*((M92/$AW$1)-(AM92*2/3)))</f>
        <v>32.952669122689933</v>
      </c>
      <c r="AQ92" s="20">
        <f>IF(AK92=0,"",AL92*$AV$1)</f>
        <v>214962.42385380404</v>
      </c>
      <c r="AR92" s="20">
        <f>IF(AK92=0,"",AJ92*$AV$1)</f>
        <v>176552.72695354611</v>
      </c>
      <c r="AS92" s="23" t="str">
        <f>IF(F92="P","P","")</f>
        <v/>
      </c>
    </row>
    <row r="93" spans="1:45" s="2" customFormat="1">
      <c r="A93" s="19" t="s">
        <v>131</v>
      </c>
      <c r="B93" s="23" t="str">
        <f>IF(COUNTBLANK(N93:AI93)&lt;20.5,"Yes","No")</f>
        <v>Yes</v>
      </c>
      <c r="C93" s="34" t="str">
        <f>IF(J93&lt;160000,"Yes","")</f>
        <v/>
      </c>
      <c r="D93" s="34" t="str">
        <f>IF(J93&gt;375000,IF((K93/J93)&lt;-0.4,"FP40%",IF((K93/J93)&lt;-0.35,"FP35%",IF((K93/J93)&lt;-0.3,"FP30%",IF((K93/J93)&lt;-0.25,"FP25%",IF((K93/J93)&lt;-0.2,"FP20%",IF((K93/J93)&lt;-0.15,"FP15%",IF((K93/J93)&lt;-0.1,"FP10%",IF((K93/J93)&lt;-0.05,"FP5%","")))))))),"")</f>
        <v/>
      </c>
      <c r="E93" s="34" t="str">
        <f t="shared" si="3"/>
        <v/>
      </c>
      <c r="F93" s="89" t="str">
        <f>IF(AP93="N/A","",IF(AP93&gt;AJ93,IF(AP93&gt;AM93,"P",""),""))</f>
        <v/>
      </c>
      <c r="G93" s="34" t="str">
        <f>IF(D93="",IF(E93="",F93,E93),D93)</f>
        <v/>
      </c>
      <c r="H93" s="19" t="s">
        <v>148</v>
      </c>
      <c r="I93" s="21" t="s">
        <v>48</v>
      </c>
      <c r="J93" s="20">
        <v>164300</v>
      </c>
      <c r="K93" s="20">
        <f>M93-J93</f>
        <v>12100</v>
      </c>
      <c r="L93" s="75">
        <v>4300</v>
      </c>
      <c r="M93" s="20">
        <v>176400</v>
      </c>
      <c r="N93" s="21">
        <v>28</v>
      </c>
      <c r="O93" s="21">
        <v>21</v>
      </c>
      <c r="P93" s="21">
        <v>45</v>
      </c>
      <c r="Q93" s="21">
        <v>57</v>
      </c>
      <c r="R93" s="21">
        <v>27</v>
      </c>
      <c r="S93" s="21">
        <v>47</v>
      </c>
      <c r="T93" s="21">
        <v>64</v>
      </c>
      <c r="U93" s="21">
        <v>30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39">
        <f>IF(AK93=0,"",AVERAGE(N93:AI93))</f>
        <v>39.875</v>
      </c>
      <c r="AK93" s="39">
        <f>IF(COUNTBLANK(N93:AI93)=0,22,IF(COUNTBLANK(N93:AI93)=1,21,IF(COUNTBLANK(N93:AI93)=2,20,IF(COUNTBLANK(N93:AI93)=3,19,IF(COUNTBLANK(N93:AI93)=4,18,IF(COUNTBLANK(N93:AI93)=5,17,IF(COUNTBLANK(N93:AI93)=6,16,IF(COUNTBLANK(N93:AI93)=7,15,IF(COUNTBLANK(N93:AI93)=8,14,IF(COUNTBLANK(N93:AI93)=9,13,IF(COUNTBLANK(N93:AI93)=10,12,IF(COUNTBLANK(N93:AI93)=11,11,IF(COUNTBLANK(N93:AI93)=12,10,IF(COUNTBLANK(N93:AI93)=13,9,IF(COUNTBLANK(N93:AI93)=14,8,IF(COUNTBLANK(N93:AI93)=15,7,IF(COUNTBLANK(N93:AI93)=16,6,IF(COUNTBLANK(N93:AI93)=17,5,IF(COUNTBLANK(N93:AI93)=18,4,IF(COUNTBLANK(N93:AI93)=19,3,IF(COUNTBLANK(N93:AI93)=20,2,IF(COUNTBLANK(N93:AI93)=21,1,IF(COUNTBLANK(N93:AI93)=22,0,"Error")))))))))))))))))))))))</f>
        <v>8</v>
      </c>
      <c r="AL93" s="39">
        <f>IF(AK93=0,"",IF(COUNTBLANK(AG93:AI93)=0,AVERAGE(AG93:AI93),IF(COUNTBLANK(AF93:AI93)&lt;1.5,AVERAGE(AF93:AI93),IF(COUNTBLANK(AE93:AI93)&lt;2.5,AVERAGE(AE93:AI93),IF(COUNTBLANK(AD93:AI93)&lt;3.5,AVERAGE(AD93:AI93),IF(COUNTBLANK(AC93:AI93)&lt;4.5,AVERAGE(AC93:AI93),IF(COUNTBLANK(AB93:AI93)&lt;5.5,AVERAGE(AB93:AI93),IF(COUNTBLANK(AA93:AI93)&lt;6.5,AVERAGE(AA93:AI93),IF(COUNTBLANK(Z93:AI93)&lt;7.5,AVERAGE(Z93:AI93),IF(COUNTBLANK(Y93:AI93)&lt;8.5,AVERAGE(Y93:AI93),IF(COUNTBLANK(X93:AI93)&lt;9.5,AVERAGE(X93:AI93),IF(COUNTBLANK(W93:AI93)&lt;10.5,AVERAGE(W93:AI93),IF(COUNTBLANK(V93:AI93)&lt;11.5,AVERAGE(V93:AI93),IF(COUNTBLANK(U93:AI93)&lt;12.5,AVERAGE(U93:AI93),IF(COUNTBLANK(T93:AI93)&lt;13.5,AVERAGE(T93:AI93),IF(COUNTBLANK(S93:AI93)&lt;14.5,AVERAGE(S93:AI93),IF(COUNTBLANK(R93:AI93)&lt;15.5,AVERAGE(R93:AI93),IF(COUNTBLANK(Q93:AI93)&lt;16.5,AVERAGE(Q93:AI93),IF(COUNTBLANK(P93:AI93)&lt;17.5,AVERAGE(P93:AI93),IF(COUNTBLANK(O93:AI93)&lt;18.5,AVERAGE(O93:AI93),AVERAGE(N93:AI93)))))))))))))))))))))</f>
        <v>47</v>
      </c>
      <c r="AM93" s="22">
        <f>IF(AK93=0,"",IF(COUNTBLANK(AH93:AI93)=0,AVERAGE(AH93:AI93),IF(COUNTBLANK(AG93:AI93)&lt;1.5,AVERAGE(AG93:AI93),IF(COUNTBLANK(AF93:AI93)&lt;2.5,AVERAGE(AF93:AI93),IF(COUNTBLANK(AE93:AI93)&lt;3.5,AVERAGE(AE93:AI93),IF(COUNTBLANK(AD93:AI93)&lt;4.5,AVERAGE(AD93:AI93),IF(COUNTBLANK(AC93:AI93)&lt;5.5,AVERAGE(AC93:AI93),IF(COUNTBLANK(AB93:AI93)&lt;6.5,AVERAGE(AB93:AI93),IF(COUNTBLANK(AA93:AI93)&lt;7.5,AVERAGE(AA93:AI93),IF(COUNTBLANK(Z93:AI93)&lt;8.5,AVERAGE(Z93:AI93),IF(COUNTBLANK(Y93:AI93)&lt;9.5,AVERAGE(Y93:AI93),IF(COUNTBLANK(X93:AI93)&lt;10.5,AVERAGE(X93:AI93),IF(COUNTBLANK(W93:AI93)&lt;11.5,AVERAGE(W93:AI93),IF(COUNTBLANK(V93:AI93)&lt;12.5,AVERAGE(V93:AI93),IF(COUNTBLANK(U93:AI93)&lt;13.5,AVERAGE(U93:AI93),IF(COUNTBLANK(T93:AI93)&lt;14.5,AVERAGE(T93:AI93),IF(COUNTBLANK(S93:AI93)&lt;15.5,AVERAGE(S93:AI93),IF(COUNTBLANK(R93:AI93)&lt;16.5,AVERAGE(R93:AI93),IF(COUNTBLANK(Q93:AI93)&lt;17.5,AVERAGE(Q93:AI93),IF(COUNTBLANK(P93:AI93)&lt;18.5,AVERAGE(P93:AI93),IF(COUNTBLANK(O93:AI93)&lt;19.5,AVERAGE(O93:AI93),AVERAGE(N93:AI93))))))))))))))))))))))</f>
        <v>47</v>
      </c>
      <c r="AN93" s="23">
        <f>IF(AK93&lt;1.5,M93,(0.75*M93)+(0.25*((AM93*2/3+AJ93*1/3)*$AW$1)))</f>
        <v>177076.02407144054</v>
      </c>
      <c r="AO93" s="24">
        <f>AN93-M93</f>
        <v>676.02407144053723</v>
      </c>
      <c r="AP93" s="22">
        <f>IF(AK93&lt;1.5,"N/A",3*((M93/$AW$1)-(AM93*2/3)))</f>
        <v>37.853768226055465</v>
      </c>
      <c r="AQ93" s="20">
        <f>IF(AK93=0,"",AL93*$AV$1)</f>
        <v>185949.09057292252</v>
      </c>
      <c r="AR93" s="20">
        <f>IF(AK93=0,"",AJ93*$AV$1)</f>
        <v>157759.99971479332</v>
      </c>
      <c r="AS93" s="23" t="str">
        <f>IF(F93="P","P","")</f>
        <v/>
      </c>
    </row>
    <row r="94" spans="1:45" s="2" customFormat="1">
      <c r="A94" s="19" t="s">
        <v>328</v>
      </c>
      <c r="B94" s="23" t="str">
        <f>IF(COUNTBLANK(N94:AI94)&lt;20.5,"Yes","No")</f>
        <v>Yes</v>
      </c>
      <c r="C94" s="34" t="str">
        <f>IF(J94&lt;160000,"Yes","")</f>
        <v/>
      </c>
      <c r="D94" s="34" t="str">
        <f>IF(J94&gt;375000,IF((K94/J94)&lt;-0.4,"FP40%",IF((K94/J94)&lt;-0.35,"FP35%",IF((K94/J94)&lt;-0.3,"FP30%",IF((K94/J94)&lt;-0.25,"FP25%",IF((K94/J94)&lt;-0.2,"FP20%",IF((K94/J94)&lt;-0.15,"FP15%",IF((K94/J94)&lt;-0.1,"FP10%",IF((K94/J94)&lt;-0.05,"FP5%","")))))))),"")</f>
        <v>FP5%</v>
      </c>
      <c r="E94" s="34" t="str">
        <f t="shared" si="3"/>
        <v/>
      </c>
      <c r="F94" s="89" t="str">
        <f>IF(AP94="N/A","",IF(AP94&gt;AJ94,IF(AP94&gt;AM94,"P",""),""))</f>
        <v/>
      </c>
      <c r="G94" s="34" t="str">
        <f>IF(D94="",IF(E94="",F94,E94),D94)</f>
        <v>FP5%</v>
      </c>
      <c r="H94" s="19" t="s">
        <v>329</v>
      </c>
      <c r="I94" s="21" t="s">
        <v>37</v>
      </c>
      <c r="J94" s="20">
        <v>523500</v>
      </c>
      <c r="K94" s="20">
        <f>M94-J94</f>
        <v>-39200</v>
      </c>
      <c r="L94" s="75">
        <v>15000</v>
      </c>
      <c r="M94" s="20">
        <v>484300</v>
      </c>
      <c r="N94" s="21">
        <v>143</v>
      </c>
      <c r="O94" s="21">
        <v>84</v>
      </c>
      <c r="P94" s="21">
        <v>112</v>
      </c>
      <c r="Q94" s="21">
        <v>119</v>
      </c>
      <c r="R94" s="21">
        <v>83</v>
      </c>
      <c r="S94" s="21">
        <v>140</v>
      </c>
      <c r="T94" s="21">
        <v>123</v>
      </c>
      <c r="U94" s="21">
        <v>131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39">
        <f>IF(AK94=0,"",AVERAGE(N94:AI94))</f>
        <v>116.875</v>
      </c>
      <c r="AK94" s="39">
        <f>IF(COUNTBLANK(N94:AI94)=0,22,IF(COUNTBLANK(N94:AI94)=1,21,IF(COUNTBLANK(N94:AI94)=2,20,IF(COUNTBLANK(N94:AI94)=3,19,IF(COUNTBLANK(N94:AI94)=4,18,IF(COUNTBLANK(N94:AI94)=5,17,IF(COUNTBLANK(N94:AI94)=6,16,IF(COUNTBLANK(N94:AI94)=7,15,IF(COUNTBLANK(N94:AI94)=8,14,IF(COUNTBLANK(N94:AI94)=9,13,IF(COUNTBLANK(N94:AI94)=10,12,IF(COUNTBLANK(N94:AI94)=11,11,IF(COUNTBLANK(N94:AI94)=12,10,IF(COUNTBLANK(N94:AI94)=13,9,IF(COUNTBLANK(N94:AI94)=14,8,IF(COUNTBLANK(N94:AI94)=15,7,IF(COUNTBLANK(N94:AI94)=16,6,IF(COUNTBLANK(N94:AI94)=17,5,IF(COUNTBLANK(N94:AI94)=18,4,IF(COUNTBLANK(N94:AI94)=19,3,IF(COUNTBLANK(N94:AI94)=20,2,IF(COUNTBLANK(N94:AI94)=21,1,IF(COUNTBLANK(N94:AI94)=22,0,"Error")))))))))))))))))))))))</f>
        <v>8</v>
      </c>
      <c r="AL94" s="39">
        <f>IF(AK94=0,"",IF(COUNTBLANK(AG94:AI94)=0,AVERAGE(AG94:AI94),IF(COUNTBLANK(AF94:AI94)&lt;1.5,AVERAGE(AF94:AI94),IF(COUNTBLANK(AE94:AI94)&lt;2.5,AVERAGE(AE94:AI94),IF(COUNTBLANK(AD94:AI94)&lt;3.5,AVERAGE(AD94:AI94),IF(COUNTBLANK(AC94:AI94)&lt;4.5,AVERAGE(AC94:AI94),IF(COUNTBLANK(AB94:AI94)&lt;5.5,AVERAGE(AB94:AI94),IF(COUNTBLANK(AA94:AI94)&lt;6.5,AVERAGE(AA94:AI94),IF(COUNTBLANK(Z94:AI94)&lt;7.5,AVERAGE(Z94:AI94),IF(COUNTBLANK(Y94:AI94)&lt;8.5,AVERAGE(Y94:AI94),IF(COUNTBLANK(X94:AI94)&lt;9.5,AVERAGE(X94:AI94),IF(COUNTBLANK(W94:AI94)&lt;10.5,AVERAGE(W94:AI94),IF(COUNTBLANK(V94:AI94)&lt;11.5,AVERAGE(V94:AI94),IF(COUNTBLANK(U94:AI94)&lt;12.5,AVERAGE(U94:AI94),IF(COUNTBLANK(T94:AI94)&lt;13.5,AVERAGE(T94:AI94),IF(COUNTBLANK(S94:AI94)&lt;14.5,AVERAGE(S94:AI94),IF(COUNTBLANK(R94:AI94)&lt;15.5,AVERAGE(R94:AI94),IF(COUNTBLANK(Q94:AI94)&lt;16.5,AVERAGE(Q94:AI94),IF(COUNTBLANK(P94:AI94)&lt;17.5,AVERAGE(P94:AI94),IF(COUNTBLANK(O94:AI94)&lt;18.5,AVERAGE(O94:AI94),AVERAGE(N94:AI94)))))))))))))))))))))</f>
        <v>131.33333333333334</v>
      </c>
      <c r="AM94" s="22">
        <f>IF(AK94=0,"",IF(COUNTBLANK(AH94:AI94)=0,AVERAGE(AH94:AI94),IF(COUNTBLANK(AG94:AI94)&lt;1.5,AVERAGE(AG94:AI94),IF(COUNTBLANK(AF94:AI94)&lt;2.5,AVERAGE(AF94:AI94),IF(COUNTBLANK(AE94:AI94)&lt;3.5,AVERAGE(AE94:AI94),IF(COUNTBLANK(AD94:AI94)&lt;4.5,AVERAGE(AD94:AI94),IF(COUNTBLANK(AC94:AI94)&lt;5.5,AVERAGE(AC94:AI94),IF(COUNTBLANK(AB94:AI94)&lt;6.5,AVERAGE(AB94:AI94),IF(COUNTBLANK(AA94:AI94)&lt;7.5,AVERAGE(AA94:AI94),IF(COUNTBLANK(Z94:AI94)&lt;8.5,AVERAGE(Z94:AI94),IF(COUNTBLANK(Y94:AI94)&lt;9.5,AVERAGE(Y94:AI94),IF(COUNTBLANK(X94:AI94)&lt;10.5,AVERAGE(X94:AI94),IF(COUNTBLANK(W94:AI94)&lt;11.5,AVERAGE(W94:AI94),IF(COUNTBLANK(V94:AI94)&lt;12.5,AVERAGE(V94:AI94),IF(COUNTBLANK(U94:AI94)&lt;13.5,AVERAGE(U94:AI94),IF(COUNTBLANK(T94:AI94)&lt;14.5,AVERAGE(T94:AI94),IF(COUNTBLANK(S94:AI94)&lt;15.5,AVERAGE(S94:AI94),IF(COUNTBLANK(R94:AI94)&lt;16.5,AVERAGE(R94:AI94),IF(COUNTBLANK(Q94:AI94)&lt;17.5,AVERAGE(Q94:AI94),IF(COUNTBLANK(P94:AI94)&lt;18.5,AVERAGE(P94:AI94),IF(COUNTBLANK(O94:AI94)&lt;19.5,AVERAGE(O94:AI94),AVERAGE(N94:AI94))))))))))))))))))))))</f>
        <v>127</v>
      </c>
      <c r="AN94" s="23">
        <f>IF(AK94&lt;1.5,M94,(0.75*M94)+(0.25*((AM94*2/3+AJ94*1/3)*$AW$1)))</f>
        <v>487268.38321191788</v>
      </c>
      <c r="AO94" s="24">
        <f>AN94-M94</f>
        <v>2968.3832119178842</v>
      </c>
      <c r="AP94" s="22">
        <f>IF(AK94&lt;1.5,"N/A",3*((M94/$AW$1)-(AM94*2/3)))</f>
        <v>107.99988634851847</v>
      </c>
      <c r="AQ94" s="20">
        <f>IF(AK94=0,"",AL94*$AV$1)</f>
        <v>519602.42330306012</v>
      </c>
      <c r="AR94" s="20">
        <f>IF(AK94=0,"",AJ94*$AV$1)</f>
        <v>462399.99916404934</v>
      </c>
      <c r="AS94" s="23" t="str">
        <f>IF(F94="P","P","")</f>
        <v/>
      </c>
    </row>
    <row r="95" spans="1:45" s="2" customFormat="1">
      <c r="A95" s="19" t="s">
        <v>328</v>
      </c>
      <c r="B95" s="23" t="str">
        <f>IF(COUNTBLANK(N95:AI95)&lt;20.5,"Yes","No")</f>
        <v>Yes</v>
      </c>
      <c r="C95" s="34" t="str">
        <f>IF(J95&lt;160000,"Yes","")</f>
        <v/>
      </c>
      <c r="D95" s="34" t="str">
        <f>IF(J95&gt;375000,IF((K95/J95)&lt;-0.4,"FP40%",IF((K95/J95)&lt;-0.35,"FP35%",IF((K95/J95)&lt;-0.3,"FP30%",IF((K95/J95)&lt;-0.25,"FP25%",IF((K95/J95)&lt;-0.2,"FP20%",IF((K95/J95)&lt;-0.15,"FP15%",IF((K95/J95)&lt;-0.1,"FP10%",IF((K95/J95)&lt;-0.05,"FP5%","")))))))),"")</f>
        <v>FP5%</v>
      </c>
      <c r="E95" s="34" t="str">
        <f t="shared" si="3"/>
        <v/>
      </c>
      <c r="F95" s="89" t="str">
        <f>IF(AP95="N/A","",IF(AP95&gt;AJ95,IF(AP95&gt;AM95,"P",""),""))</f>
        <v>P</v>
      </c>
      <c r="G95" s="34" t="str">
        <f>IF(D95="",IF(E95="",F95,E95),D95)</f>
        <v>FP5%</v>
      </c>
      <c r="H95" s="19" t="s">
        <v>336</v>
      </c>
      <c r="I95" s="21" t="s">
        <v>37</v>
      </c>
      <c r="J95" s="20">
        <v>454700</v>
      </c>
      <c r="K95" s="20">
        <f>M95-J95</f>
        <v>-39700</v>
      </c>
      <c r="L95" s="75">
        <v>2400</v>
      </c>
      <c r="M95" s="20">
        <v>415000</v>
      </c>
      <c r="N95" s="21">
        <v>82</v>
      </c>
      <c r="O95" s="21">
        <v>116</v>
      </c>
      <c r="P95" s="21">
        <v>70</v>
      </c>
      <c r="Q95" s="21">
        <v>108</v>
      </c>
      <c r="R95" s="21">
        <v>97</v>
      </c>
      <c r="S95" s="21">
        <v>115</v>
      </c>
      <c r="T95" s="21">
        <v>84</v>
      </c>
      <c r="U95" s="21">
        <v>117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39">
        <f>IF(AK95=0,"",AVERAGE(N95:AI95))</f>
        <v>98.625</v>
      </c>
      <c r="AK95" s="39">
        <f>IF(COUNTBLANK(N95:AI95)=0,22,IF(COUNTBLANK(N95:AI95)=1,21,IF(COUNTBLANK(N95:AI95)=2,20,IF(COUNTBLANK(N95:AI95)=3,19,IF(COUNTBLANK(N95:AI95)=4,18,IF(COUNTBLANK(N95:AI95)=5,17,IF(COUNTBLANK(N95:AI95)=6,16,IF(COUNTBLANK(N95:AI95)=7,15,IF(COUNTBLANK(N95:AI95)=8,14,IF(COUNTBLANK(N95:AI95)=9,13,IF(COUNTBLANK(N95:AI95)=10,12,IF(COUNTBLANK(N95:AI95)=11,11,IF(COUNTBLANK(N95:AI95)=12,10,IF(COUNTBLANK(N95:AI95)=13,9,IF(COUNTBLANK(N95:AI95)=14,8,IF(COUNTBLANK(N95:AI95)=15,7,IF(COUNTBLANK(N95:AI95)=16,6,IF(COUNTBLANK(N95:AI95)=17,5,IF(COUNTBLANK(N95:AI95)=18,4,IF(COUNTBLANK(N95:AI95)=19,3,IF(COUNTBLANK(N95:AI95)=20,2,IF(COUNTBLANK(N95:AI95)=21,1,IF(COUNTBLANK(N95:AI95)=22,0,"Error")))))))))))))))))))))))</f>
        <v>8</v>
      </c>
      <c r="AL95" s="39">
        <f>IF(AK95=0,"",IF(COUNTBLANK(AG95:AI95)=0,AVERAGE(AG95:AI95),IF(COUNTBLANK(AF95:AI95)&lt;1.5,AVERAGE(AF95:AI95),IF(COUNTBLANK(AE95:AI95)&lt;2.5,AVERAGE(AE95:AI95),IF(COUNTBLANK(AD95:AI95)&lt;3.5,AVERAGE(AD95:AI95),IF(COUNTBLANK(AC95:AI95)&lt;4.5,AVERAGE(AC95:AI95),IF(COUNTBLANK(AB95:AI95)&lt;5.5,AVERAGE(AB95:AI95),IF(COUNTBLANK(AA95:AI95)&lt;6.5,AVERAGE(AA95:AI95),IF(COUNTBLANK(Z95:AI95)&lt;7.5,AVERAGE(Z95:AI95),IF(COUNTBLANK(Y95:AI95)&lt;8.5,AVERAGE(Y95:AI95),IF(COUNTBLANK(X95:AI95)&lt;9.5,AVERAGE(X95:AI95),IF(COUNTBLANK(W95:AI95)&lt;10.5,AVERAGE(W95:AI95),IF(COUNTBLANK(V95:AI95)&lt;11.5,AVERAGE(V95:AI95),IF(COUNTBLANK(U95:AI95)&lt;12.5,AVERAGE(U95:AI95),IF(COUNTBLANK(T95:AI95)&lt;13.5,AVERAGE(T95:AI95),IF(COUNTBLANK(S95:AI95)&lt;14.5,AVERAGE(S95:AI95),IF(COUNTBLANK(R95:AI95)&lt;15.5,AVERAGE(R95:AI95),IF(COUNTBLANK(Q95:AI95)&lt;16.5,AVERAGE(Q95:AI95),IF(COUNTBLANK(P95:AI95)&lt;17.5,AVERAGE(P95:AI95),IF(COUNTBLANK(O95:AI95)&lt;18.5,AVERAGE(O95:AI95),AVERAGE(N95:AI95)))))))))))))))))))))</f>
        <v>105.33333333333333</v>
      </c>
      <c r="AM95" s="22">
        <f>IF(AK95=0,"",IF(COUNTBLANK(AH95:AI95)=0,AVERAGE(AH95:AI95),IF(COUNTBLANK(AG95:AI95)&lt;1.5,AVERAGE(AG95:AI95),IF(COUNTBLANK(AF95:AI95)&lt;2.5,AVERAGE(AF95:AI95),IF(COUNTBLANK(AE95:AI95)&lt;3.5,AVERAGE(AE95:AI95),IF(COUNTBLANK(AD95:AI95)&lt;4.5,AVERAGE(AD95:AI95),IF(COUNTBLANK(AC95:AI95)&lt;5.5,AVERAGE(AC95:AI95),IF(COUNTBLANK(AB95:AI95)&lt;6.5,AVERAGE(AB95:AI95),IF(COUNTBLANK(AA95:AI95)&lt;7.5,AVERAGE(AA95:AI95),IF(COUNTBLANK(Z95:AI95)&lt;8.5,AVERAGE(Z95:AI95),IF(COUNTBLANK(Y95:AI95)&lt;9.5,AVERAGE(Y95:AI95),IF(COUNTBLANK(X95:AI95)&lt;10.5,AVERAGE(X95:AI95),IF(COUNTBLANK(W95:AI95)&lt;11.5,AVERAGE(W95:AI95),IF(COUNTBLANK(V95:AI95)&lt;12.5,AVERAGE(V95:AI95),IF(COUNTBLANK(U95:AI95)&lt;13.5,AVERAGE(U95:AI95),IF(COUNTBLANK(T95:AI95)&lt;14.5,AVERAGE(T95:AI95),IF(COUNTBLANK(S95:AI95)&lt;15.5,AVERAGE(S95:AI95),IF(COUNTBLANK(R95:AI95)&lt;16.5,AVERAGE(R95:AI95),IF(COUNTBLANK(Q95:AI95)&lt;17.5,AVERAGE(Q95:AI95),IF(COUNTBLANK(P95:AI95)&lt;18.5,AVERAGE(P95:AI95),IF(COUNTBLANK(O95:AI95)&lt;19.5,AVERAGE(O95:AI95),AVERAGE(N95:AI95))))))))))))))))))))))</f>
        <v>100.5</v>
      </c>
      <c r="AN95" s="23">
        <f>IF(AK95&lt;1.5,M95,(0.75*M95)+(0.25*((AM95*2/3+AJ95*1/3)*$AW$1)))</f>
        <v>411463.00625512883</v>
      </c>
      <c r="AO95" s="24">
        <f>AN95-M95</f>
        <v>-3536.9937448711717</v>
      </c>
      <c r="AP95" s="22">
        <f>IF(AK95&lt;1.5,"N/A",3*((M95/$AW$1)-(AM95*2/3)))</f>
        <v>109.20019168828242</v>
      </c>
      <c r="AQ95" s="20">
        <f>IF(AK95=0,"",AL95*$AV$1)</f>
        <v>416736.96894357103</v>
      </c>
      <c r="AR95" s="20">
        <f>IF(AK95=0,"",AJ95*$AV$1)</f>
        <v>390196.36293094646</v>
      </c>
      <c r="AS95" s="23" t="str">
        <f>IF(F95="P","P","")</f>
        <v>P</v>
      </c>
    </row>
    <row r="96" spans="1:45" s="2" customFormat="1">
      <c r="A96" s="19" t="s">
        <v>328</v>
      </c>
      <c r="B96" s="23" t="str">
        <f>IF(COUNTBLANK(N96:AI96)&lt;20.5,"Yes","No")</f>
        <v>Yes</v>
      </c>
      <c r="C96" s="34" t="str">
        <f>IF(J96&lt;160000,"Yes","")</f>
        <v/>
      </c>
      <c r="D96" s="34" t="str">
        <f>IF(J96&gt;375000,IF((K96/J96)&lt;-0.4,"FP40%",IF((K96/J96)&lt;-0.35,"FP35%",IF((K96/J96)&lt;-0.3,"FP30%",IF((K96/J96)&lt;-0.25,"FP25%",IF((K96/J96)&lt;-0.2,"FP20%",IF((K96/J96)&lt;-0.15,"FP15%",IF((K96/J96)&lt;-0.1,"FP10%",IF((K96/J96)&lt;-0.05,"FP5%","")))))))),"")</f>
        <v/>
      </c>
      <c r="E96" s="34" t="str">
        <f t="shared" si="3"/>
        <v/>
      </c>
      <c r="F96" s="89" t="str">
        <f>IF(AP96="N/A","",IF(AP96&gt;AJ96,IF(AP96&gt;AM96,"P",""),""))</f>
        <v/>
      </c>
      <c r="G96" s="34" t="str">
        <f>IF(D96="",IF(E96="",F96,E96),D96)</f>
        <v/>
      </c>
      <c r="H96" s="19" t="s">
        <v>332</v>
      </c>
      <c r="I96" s="21" t="s">
        <v>37</v>
      </c>
      <c r="J96" s="20">
        <v>286200</v>
      </c>
      <c r="K96" s="20">
        <f>M96-J96</f>
        <v>76100</v>
      </c>
      <c r="L96" s="75">
        <v>0</v>
      </c>
      <c r="M96" s="20">
        <v>362300</v>
      </c>
      <c r="N96" s="21">
        <v>98</v>
      </c>
      <c r="O96" s="21">
        <v>87</v>
      </c>
      <c r="P96" s="21">
        <v>85</v>
      </c>
      <c r="Q96" s="21">
        <v>82</v>
      </c>
      <c r="R96" s="21">
        <v>123</v>
      </c>
      <c r="S96" s="21">
        <v>110</v>
      </c>
      <c r="T96" s="21" t="s">
        <v>590</v>
      </c>
      <c r="U96" s="21" t="s">
        <v>590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39">
        <f>IF(AK96=0,"",AVERAGE(N96:AI96))</f>
        <v>97.5</v>
      </c>
      <c r="AK96" s="39">
        <f>IF(COUNTBLANK(N96:AI96)=0,22,IF(COUNTBLANK(N96:AI96)=1,21,IF(COUNTBLANK(N96:AI96)=2,20,IF(COUNTBLANK(N96:AI96)=3,19,IF(COUNTBLANK(N96:AI96)=4,18,IF(COUNTBLANK(N96:AI96)=5,17,IF(COUNTBLANK(N96:AI96)=6,16,IF(COUNTBLANK(N96:AI96)=7,15,IF(COUNTBLANK(N96:AI96)=8,14,IF(COUNTBLANK(N96:AI96)=9,13,IF(COUNTBLANK(N96:AI96)=10,12,IF(COUNTBLANK(N96:AI96)=11,11,IF(COUNTBLANK(N96:AI96)=12,10,IF(COUNTBLANK(N96:AI96)=13,9,IF(COUNTBLANK(N96:AI96)=14,8,IF(COUNTBLANK(N96:AI96)=15,7,IF(COUNTBLANK(N96:AI96)=16,6,IF(COUNTBLANK(N96:AI96)=17,5,IF(COUNTBLANK(N96:AI96)=18,4,IF(COUNTBLANK(N96:AI96)=19,3,IF(COUNTBLANK(N96:AI96)=20,2,IF(COUNTBLANK(N96:AI96)=21,1,IF(COUNTBLANK(N96:AI96)=22,0,"Error")))))))))))))))))))))))</f>
        <v>6</v>
      </c>
      <c r="AL96" s="39">
        <f>IF(AK96=0,"",IF(COUNTBLANK(AG96:AI96)=0,AVERAGE(AG96:AI96),IF(COUNTBLANK(AF96:AI96)&lt;1.5,AVERAGE(AF96:AI96),IF(COUNTBLANK(AE96:AI96)&lt;2.5,AVERAGE(AE96:AI96),IF(COUNTBLANK(AD96:AI96)&lt;3.5,AVERAGE(AD96:AI96),IF(COUNTBLANK(AC96:AI96)&lt;4.5,AVERAGE(AC96:AI96),IF(COUNTBLANK(AB96:AI96)&lt;5.5,AVERAGE(AB96:AI96),IF(COUNTBLANK(AA96:AI96)&lt;6.5,AVERAGE(AA96:AI96),IF(COUNTBLANK(Z96:AI96)&lt;7.5,AVERAGE(Z96:AI96),IF(COUNTBLANK(Y96:AI96)&lt;8.5,AVERAGE(Y96:AI96),IF(COUNTBLANK(X96:AI96)&lt;9.5,AVERAGE(X96:AI96),IF(COUNTBLANK(W96:AI96)&lt;10.5,AVERAGE(W96:AI96),IF(COUNTBLANK(V96:AI96)&lt;11.5,AVERAGE(V96:AI96),IF(COUNTBLANK(U96:AI96)&lt;12.5,AVERAGE(U96:AI96),IF(COUNTBLANK(T96:AI96)&lt;13.5,AVERAGE(T96:AI96),IF(COUNTBLANK(S96:AI96)&lt;14.5,AVERAGE(S96:AI96),IF(COUNTBLANK(R96:AI96)&lt;15.5,AVERAGE(R96:AI96),IF(COUNTBLANK(Q96:AI96)&lt;16.5,AVERAGE(Q96:AI96),IF(COUNTBLANK(P96:AI96)&lt;17.5,AVERAGE(P96:AI96),IF(COUNTBLANK(O96:AI96)&lt;18.5,AVERAGE(O96:AI96),AVERAGE(N96:AI96)))))))))))))))))))))</f>
        <v>105</v>
      </c>
      <c r="AM96" s="22">
        <f>IF(AK96=0,"",IF(COUNTBLANK(AH96:AI96)=0,AVERAGE(AH96:AI96),IF(COUNTBLANK(AG96:AI96)&lt;1.5,AVERAGE(AG96:AI96),IF(COUNTBLANK(AF96:AI96)&lt;2.5,AVERAGE(AF96:AI96),IF(COUNTBLANK(AE96:AI96)&lt;3.5,AVERAGE(AE96:AI96),IF(COUNTBLANK(AD96:AI96)&lt;4.5,AVERAGE(AD96:AI96),IF(COUNTBLANK(AC96:AI96)&lt;5.5,AVERAGE(AC96:AI96),IF(COUNTBLANK(AB96:AI96)&lt;6.5,AVERAGE(AB96:AI96),IF(COUNTBLANK(AA96:AI96)&lt;7.5,AVERAGE(AA96:AI96),IF(COUNTBLANK(Z96:AI96)&lt;8.5,AVERAGE(Z96:AI96),IF(COUNTBLANK(Y96:AI96)&lt;9.5,AVERAGE(Y96:AI96),IF(COUNTBLANK(X96:AI96)&lt;10.5,AVERAGE(X96:AI96),IF(COUNTBLANK(W96:AI96)&lt;11.5,AVERAGE(W96:AI96),IF(COUNTBLANK(V96:AI96)&lt;12.5,AVERAGE(V96:AI96),IF(COUNTBLANK(U96:AI96)&lt;13.5,AVERAGE(U96:AI96),IF(COUNTBLANK(T96:AI96)&lt;14.5,AVERAGE(T96:AI96),IF(COUNTBLANK(S96:AI96)&lt;15.5,AVERAGE(S96:AI96),IF(COUNTBLANK(R96:AI96)&lt;16.5,AVERAGE(R96:AI96),IF(COUNTBLANK(Q96:AI96)&lt;17.5,AVERAGE(Q96:AI96),IF(COUNTBLANK(P96:AI96)&lt;18.5,AVERAGE(P96:AI96),IF(COUNTBLANK(O96:AI96)&lt;19.5,AVERAGE(O96:AI96),AVERAGE(N96:AI96))))))))))))))))))))))</f>
        <v>116.5</v>
      </c>
      <c r="AN96" s="23">
        <f>IF(AK96&lt;1.5,M96,(0.75*M96)+(0.25*((AM96*2/3+AJ96*1/3)*$AW$1)))</f>
        <v>382264.50293640408</v>
      </c>
      <c r="AO96" s="24">
        <f>AN96-M96</f>
        <v>19964.502936404082</v>
      </c>
      <c r="AP96" s="22">
        <f>IF(AK96&lt;1.5,"N/A",3*((M96/$AW$1)-(AM96*2/3)))</f>
        <v>37.808504695577611</v>
      </c>
      <c r="AQ96" s="20">
        <f>IF(AK96=0,"",AL96*$AV$1)</f>
        <v>415418.18106716732</v>
      </c>
      <c r="AR96" s="20">
        <f>IF(AK96=0,"",AJ96*$AV$1)</f>
        <v>385745.45384808391</v>
      </c>
      <c r="AS96" s="23" t="str">
        <f>IF(F96="P","P","")</f>
        <v/>
      </c>
    </row>
    <row r="97" spans="1:45" s="2" customFormat="1">
      <c r="A97" s="19" t="s">
        <v>328</v>
      </c>
      <c r="B97" s="23" t="str">
        <f>IF(COUNTBLANK(N97:AI97)&lt;20.5,"Yes","No")</f>
        <v>Yes</v>
      </c>
      <c r="C97" s="34" t="str">
        <f>IF(J97&lt;160000,"Yes","")</f>
        <v/>
      </c>
      <c r="D97" s="34" t="str">
        <f>IF(J97&gt;375000,IF((K97/J97)&lt;-0.4,"FP40%",IF((K97/J97)&lt;-0.35,"FP35%",IF((K97/J97)&lt;-0.3,"FP30%",IF((K97/J97)&lt;-0.25,"FP25%",IF((K97/J97)&lt;-0.2,"FP20%",IF((K97/J97)&lt;-0.15,"FP15%",IF((K97/J97)&lt;-0.1,"FP10%",IF((K97/J97)&lt;-0.05,"FP5%","")))))))),"")</f>
        <v/>
      </c>
      <c r="E97" s="34" t="str">
        <f t="shared" si="3"/>
        <v/>
      </c>
      <c r="F97" s="89" t="str">
        <f>IF(AP97="N/A","",IF(AP97&gt;AJ97,IF(AP97&gt;AM97,"P",""),""))</f>
        <v/>
      </c>
      <c r="G97" s="34" t="str">
        <f>IF(D97="",IF(E97="",F97,E97),D97)</f>
        <v/>
      </c>
      <c r="H97" s="19" t="s">
        <v>334</v>
      </c>
      <c r="I97" s="21" t="s">
        <v>62</v>
      </c>
      <c r="J97" s="20">
        <v>336300</v>
      </c>
      <c r="K97" s="20">
        <f>M97-J97</f>
        <v>46300</v>
      </c>
      <c r="L97" s="75">
        <v>-1400</v>
      </c>
      <c r="M97" s="20">
        <v>382600</v>
      </c>
      <c r="N97" s="21">
        <v>90</v>
      </c>
      <c r="O97" s="21">
        <v>108</v>
      </c>
      <c r="P97" s="21">
        <v>78</v>
      </c>
      <c r="Q97" s="21">
        <v>110</v>
      </c>
      <c r="R97" s="21">
        <v>96</v>
      </c>
      <c r="S97" s="21">
        <v>93</v>
      </c>
      <c r="T97" s="21">
        <v>106</v>
      </c>
      <c r="U97" s="21">
        <v>85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39">
        <f>IF(AK97=0,"",AVERAGE(N97:AI97))</f>
        <v>95.75</v>
      </c>
      <c r="AK97" s="39">
        <f>IF(COUNTBLANK(N97:AI97)=0,22,IF(COUNTBLANK(N97:AI97)=1,21,IF(COUNTBLANK(N97:AI97)=2,20,IF(COUNTBLANK(N97:AI97)=3,19,IF(COUNTBLANK(N97:AI97)=4,18,IF(COUNTBLANK(N97:AI97)=5,17,IF(COUNTBLANK(N97:AI97)=6,16,IF(COUNTBLANK(N97:AI97)=7,15,IF(COUNTBLANK(N97:AI97)=8,14,IF(COUNTBLANK(N97:AI97)=9,13,IF(COUNTBLANK(N97:AI97)=10,12,IF(COUNTBLANK(N97:AI97)=11,11,IF(COUNTBLANK(N97:AI97)=12,10,IF(COUNTBLANK(N97:AI97)=13,9,IF(COUNTBLANK(N97:AI97)=14,8,IF(COUNTBLANK(N97:AI97)=15,7,IF(COUNTBLANK(N97:AI97)=16,6,IF(COUNTBLANK(N97:AI97)=17,5,IF(COUNTBLANK(N97:AI97)=18,4,IF(COUNTBLANK(N97:AI97)=19,3,IF(COUNTBLANK(N97:AI97)=20,2,IF(COUNTBLANK(N97:AI97)=21,1,IF(COUNTBLANK(N97:AI97)=22,0,"Error")))))))))))))))))))))))</f>
        <v>8</v>
      </c>
      <c r="AL97" s="39">
        <f>IF(AK97=0,"",IF(COUNTBLANK(AG97:AI97)=0,AVERAGE(AG97:AI97),IF(COUNTBLANK(AF97:AI97)&lt;1.5,AVERAGE(AF97:AI97),IF(COUNTBLANK(AE97:AI97)&lt;2.5,AVERAGE(AE97:AI97),IF(COUNTBLANK(AD97:AI97)&lt;3.5,AVERAGE(AD97:AI97),IF(COUNTBLANK(AC97:AI97)&lt;4.5,AVERAGE(AC97:AI97),IF(COUNTBLANK(AB97:AI97)&lt;5.5,AVERAGE(AB97:AI97),IF(COUNTBLANK(AA97:AI97)&lt;6.5,AVERAGE(AA97:AI97),IF(COUNTBLANK(Z97:AI97)&lt;7.5,AVERAGE(Z97:AI97),IF(COUNTBLANK(Y97:AI97)&lt;8.5,AVERAGE(Y97:AI97),IF(COUNTBLANK(X97:AI97)&lt;9.5,AVERAGE(X97:AI97),IF(COUNTBLANK(W97:AI97)&lt;10.5,AVERAGE(W97:AI97),IF(COUNTBLANK(V97:AI97)&lt;11.5,AVERAGE(V97:AI97),IF(COUNTBLANK(U97:AI97)&lt;12.5,AVERAGE(U97:AI97),IF(COUNTBLANK(T97:AI97)&lt;13.5,AVERAGE(T97:AI97),IF(COUNTBLANK(S97:AI97)&lt;14.5,AVERAGE(S97:AI97),IF(COUNTBLANK(R97:AI97)&lt;15.5,AVERAGE(R97:AI97),IF(COUNTBLANK(Q97:AI97)&lt;16.5,AVERAGE(Q97:AI97),IF(COUNTBLANK(P97:AI97)&lt;17.5,AVERAGE(P97:AI97),IF(COUNTBLANK(O97:AI97)&lt;18.5,AVERAGE(O97:AI97),AVERAGE(N97:AI97)))))))))))))))))))))</f>
        <v>94.666666666666671</v>
      </c>
      <c r="AM97" s="22">
        <f>IF(AK97=0,"",IF(COUNTBLANK(AH97:AI97)=0,AVERAGE(AH97:AI97),IF(COUNTBLANK(AG97:AI97)&lt;1.5,AVERAGE(AG97:AI97),IF(COUNTBLANK(AF97:AI97)&lt;2.5,AVERAGE(AF97:AI97),IF(COUNTBLANK(AE97:AI97)&lt;3.5,AVERAGE(AE97:AI97),IF(COUNTBLANK(AD97:AI97)&lt;4.5,AVERAGE(AD97:AI97),IF(COUNTBLANK(AC97:AI97)&lt;5.5,AVERAGE(AC97:AI97),IF(COUNTBLANK(AB97:AI97)&lt;6.5,AVERAGE(AB97:AI97),IF(COUNTBLANK(AA97:AI97)&lt;7.5,AVERAGE(AA97:AI97),IF(COUNTBLANK(Z97:AI97)&lt;8.5,AVERAGE(Z97:AI97),IF(COUNTBLANK(Y97:AI97)&lt;9.5,AVERAGE(Y97:AI97),IF(COUNTBLANK(X97:AI97)&lt;10.5,AVERAGE(X97:AI97),IF(COUNTBLANK(W97:AI97)&lt;11.5,AVERAGE(W97:AI97),IF(COUNTBLANK(V97:AI97)&lt;12.5,AVERAGE(V97:AI97),IF(COUNTBLANK(U97:AI97)&lt;13.5,AVERAGE(U97:AI97),IF(COUNTBLANK(T97:AI97)&lt;14.5,AVERAGE(T97:AI97),IF(COUNTBLANK(S97:AI97)&lt;15.5,AVERAGE(S97:AI97),IF(COUNTBLANK(R97:AI97)&lt;16.5,AVERAGE(R97:AI97),IF(COUNTBLANK(Q97:AI97)&lt;17.5,AVERAGE(Q97:AI97),IF(COUNTBLANK(P97:AI97)&lt;18.5,AVERAGE(P97:AI97),IF(COUNTBLANK(O97:AI97)&lt;19.5,AVERAGE(O97:AI97),AVERAGE(N97:AI97))))))))))))))))))))))</f>
        <v>95.5</v>
      </c>
      <c r="AN97" s="23">
        <f>IF(AK97&lt;1.5,M97,(0.75*M97)+(0.25*((AM97*2/3+AJ97*1/3)*$AW$1)))</f>
        <v>382856.81533135811</v>
      </c>
      <c r="AO97" s="24">
        <f>AN97-M97</f>
        <v>256.81533135811333</v>
      </c>
      <c r="AP97" s="22">
        <f>IF(AK97&lt;1.5,"N/A",3*((M97/$AW$1)-(AM97*2/3)))</f>
        <v>94.982152626353866</v>
      </c>
      <c r="AQ97" s="20">
        <f>IF(AK97=0,"",AL97*$AV$1)</f>
        <v>374535.75689865247</v>
      </c>
      <c r="AR97" s="20">
        <f>IF(AK97=0,"",AJ97*$AV$1)</f>
        <v>378821.81749696448</v>
      </c>
      <c r="AS97" s="23" t="str">
        <f>IF(F97="P","P","")</f>
        <v/>
      </c>
    </row>
    <row r="98" spans="1:45" s="2" customFormat="1">
      <c r="A98" s="19" t="s">
        <v>328</v>
      </c>
      <c r="B98" s="23" t="str">
        <f>IF(COUNTBLANK(N98:AI98)&lt;20.5,"Yes","No")</f>
        <v>Yes</v>
      </c>
      <c r="C98" s="34" t="str">
        <f>IF(J98&lt;160000,"Yes","")</f>
        <v/>
      </c>
      <c r="D98" s="34" t="str">
        <f>IF(J98&gt;375000,IF((K98/J98)&lt;-0.4,"FP40%",IF((K98/J98)&lt;-0.35,"FP35%",IF((K98/J98)&lt;-0.3,"FP30%",IF((K98/J98)&lt;-0.25,"FP25%",IF((K98/J98)&lt;-0.2,"FP20%",IF((K98/J98)&lt;-0.15,"FP15%",IF((K98/J98)&lt;-0.1,"FP10%",IF((K98/J98)&lt;-0.05,"FP5%","")))))))),"")</f>
        <v>FP10%</v>
      </c>
      <c r="E98" s="34" t="str">
        <f t="shared" si="3"/>
        <v/>
      </c>
      <c r="F98" s="89" t="str">
        <f>IF(AP98="N/A","",IF(AP98&gt;AJ98,IF(AP98&gt;AM98,"P",""),""))</f>
        <v/>
      </c>
      <c r="G98" s="34" t="str">
        <f>IF(D98="",IF(E98="",F98,E98),D98)</f>
        <v>FP10%</v>
      </c>
      <c r="H98" s="19" t="s">
        <v>331</v>
      </c>
      <c r="I98" s="21" t="s">
        <v>390</v>
      </c>
      <c r="J98" s="20">
        <v>451300</v>
      </c>
      <c r="K98" s="20">
        <f>M98-J98</f>
        <v>-54100</v>
      </c>
      <c r="L98" s="75">
        <v>4500</v>
      </c>
      <c r="M98" s="20">
        <v>397200</v>
      </c>
      <c r="N98" s="21">
        <v>111</v>
      </c>
      <c r="O98" s="21">
        <v>52</v>
      </c>
      <c r="P98" s="21">
        <v>84</v>
      </c>
      <c r="Q98" s="21">
        <v>89</v>
      </c>
      <c r="R98" s="21">
        <v>106</v>
      </c>
      <c r="S98" s="21">
        <v>87</v>
      </c>
      <c r="T98" s="21">
        <v>109</v>
      </c>
      <c r="U98" s="21">
        <v>111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39">
        <f>IF(AK98=0,"",AVERAGE(N98:AI98))</f>
        <v>93.625</v>
      </c>
      <c r="AK98" s="39">
        <f>IF(COUNTBLANK(N98:AI98)=0,22,IF(COUNTBLANK(N98:AI98)=1,21,IF(COUNTBLANK(N98:AI98)=2,20,IF(COUNTBLANK(N98:AI98)=3,19,IF(COUNTBLANK(N98:AI98)=4,18,IF(COUNTBLANK(N98:AI98)=5,17,IF(COUNTBLANK(N98:AI98)=6,16,IF(COUNTBLANK(N98:AI98)=7,15,IF(COUNTBLANK(N98:AI98)=8,14,IF(COUNTBLANK(N98:AI98)=9,13,IF(COUNTBLANK(N98:AI98)=10,12,IF(COUNTBLANK(N98:AI98)=11,11,IF(COUNTBLANK(N98:AI98)=12,10,IF(COUNTBLANK(N98:AI98)=13,9,IF(COUNTBLANK(N98:AI98)=14,8,IF(COUNTBLANK(N98:AI98)=15,7,IF(COUNTBLANK(N98:AI98)=16,6,IF(COUNTBLANK(N98:AI98)=17,5,IF(COUNTBLANK(N98:AI98)=18,4,IF(COUNTBLANK(N98:AI98)=19,3,IF(COUNTBLANK(N98:AI98)=20,2,IF(COUNTBLANK(N98:AI98)=21,1,IF(COUNTBLANK(N98:AI98)=22,0,"Error")))))))))))))))))))))))</f>
        <v>8</v>
      </c>
      <c r="AL98" s="39">
        <f>IF(AK98=0,"",IF(COUNTBLANK(AG98:AI98)=0,AVERAGE(AG98:AI98),IF(COUNTBLANK(AF98:AI98)&lt;1.5,AVERAGE(AF98:AI98),IF(COUNTBLANK(AE98:AI98)&lt;2.5,AVERAGE(AE98:AI98),IF(COUNTBLANK(AD98:AI98)&lt;3.5,AVERAGE(AD98:AI98),IF(COUNTBLANK(AC98:AI98)&lt;4.5,AVERAGE(AC98:AI98),IF(COUNTBLANK(AB98:AI98)&lt;5.5,AVERAGE(AB98:AI98),IF(COUNTBLANK(AA98:AI98)&lt;6.5,AVERAGE(AA98:AI98),IF(COUNTBLANK(Z98:AI98)&lt;7.5,AVERAGE(Z98:AI98),IF(COUNTBLANK(Y98:AI98)&lt;8.5,AVERAGE(Y98:AI98),IF(COUNTBLANK(X98:AI98)&lt;9.5,AVERAGE(X98:AI98),IF(COUNTBLANK(W98:AI98)&lt;10.5,AVERAGE(W98:AI98),IF(COUNTBLANK(V98:AI98)&lt;11.5,AVERAGE(V98:AI98),IF(COUNTBLANK(U98:AI98)&lt;12.5,AVERAGE(U98:AI98),IF(COUNTBLANK(T98:AI98)&lt;13.5,AVERAGE(T98:AI98),IF(COUNTBLANK(S98:AI98)&lt;14.5,AVERAGE(S98:AI98),IF(COUNTBLANK(R98:AI98)&lt;15.5,AVERAGE(R98:AI98),IF(COUNTBLANK(Q98:AI98)&lt;16.5,AVERAGE(Q98:AI98),IF(COUNTBLANK(P98:AI98)&lt;17.5,AVERAGE(P98:AI98),IF(COUNTBLANK(O98:AI98)&lt;18.5,AVERAGE(O98:AI98),AVERAGE(N98:AI98)))))))))))))))))))))</f>
        <v>102.33333333333333</v>
      </c>
      <c r="AM98" s="22">
        <f>IF(AK98=0,"",IF(COUNTBLANK(AH98:AI98)=0,AVERAGE(AH98:AI98),IF(COUNTBLANK(AG98:AI98)&lt;1.5,AVERAGE(AG98:AI98),IF(COUNTBLANK(AF98:AI98)&lt;2.5,AVERAGE(AF98:AI98),IF(COUNTBLANK(AE98:AI98)&lt;3.5,AVERAGE(AE98:AI98),IF(COUNTBLANK(AD98:AI98)&lt;4.5,AVERAGE(AD98:AI98),IF(COUNTBLANK(AC98:AI98)&lt;5.5,AVERAGE(AC98:AI98),IF(COUNTBLANK(AB98:AI98)&lt;6.5,AVERAGE(AB98:AI98),IF(COUNTBLANK(AA98:AI98)&lt;7.5,AVERAGE(AA98:AI98),IF(COUNTBLANK(Z98:AI98)&lt;8.5,AVERAGE(Z98:AI98),IF(COUNTBLANK(Y98:AI98)&lt;9.5,AVERAGE(Y98:AI98),IF(COUNTBLANK(X98:AI98)&lt;10.5,AVERAGE(X98:AI98),IF(COUNTBLANK(W98:AI98)&lt;11.5,AVERAGE(W98:AI98),IF(COUNTBLANK(V98:AI98)&lt;12.5,AVERAGE(V98:AI98),IF(COUNTBLANK(U98:AI98)&lt;13.5,AVERAGE(U98:AI98),IF(COUNTBLANK(T98:AI98)&lt;14.5,AVERAGE(T98:AI98),IF(COUNTBLANK(S98:AI98)&lt;15.5,AVERAGE(S98:AI98),IF(COUNTBLANK(R98:AI98)&lt;16.5,AVERAGE(R98:AI98),IF(COUNTBLANK(Q98:AI98)&lt;17.5,AVERAGE(Q98:AI98),IF(COUNTBLANK(P98:AI98)&lt;18.5,AVERAGE(P98:AI98),IF(COUNTBLANK(O98:AI98)&lt;19.5,AVERAGE(O98:AI98),AVERAGE(N98:AI98))))))))))))))))))))))</f>
        <v>110</v>
      </c>
      <c r="AN98" s="23">
        <f>IF(AK98&lt;1.5,M98,(0.75*M98)+(0.25*((AM98*2/3+AJ98*1/3)*$AW$1)))</f>
        <v>402795.46628874348</v>
      </c>
      <c r="AO98" s="24">
        <f>AN98-M98</f>
        <v>5595.4662887434824</v>
      </c>
      <c r="AP98" s="22">
        <f>IF(AK98&lt;1.5,"N/A",3*((M98/$AW$1)-(AM98*2/3)))</f>
        <v>76.895219611050052</v>
      </c>
      <c r="AQ98" s="20">
        <f>IF(AK98=0,"",AL98*$AV$1)</f>
        <v>404867.87805593765</v>
      </c>
      <c r="AR98" s="20">
        <f>IF(AK98=0,"",AJ98*$AV$1)</f>
        <v>370414.54478489084</v>
      </c>
      <c r="AS98" s="23" t="str">
        <f>IF(F98="P","P","")</f>
        <v/>
      </c>
    </row>
    <row r="99" spans="1:45" s="2" customFormat="1">
      <c r="A99" s="19" t="s">
        <v>328</v>
      </c>
      <c r="B99" s="23" t="str">
        <f>IF(COUNTBLANK(N99:AI99)&lt;20.5,"Yes","No")</f>
        <v>Yes</v>
      </c>
      <c r="C99" s="34" t="str">
        <f>IF(J99&lt;160000,"Yes","")</f>
        <v/>
      </c>
      <c r="D99" s="34" t="str">
        <f>IF(J99&gt;375000,IF((K99/J99)&lt;-0.4,"FP40%",IF((K99/J99)&lt;-0.35,"FP35%",IF((K99/J99)&lt;-0.3,"FP30%",IF((K99/J99)&lt;-0.25,"FP25%",IF((K99/J99)&lt;-0.2,"FP20%",IF((K99/J99)&lt;-0.15,"FP15%",IF((K99/J99)&lt;-0.1,"FP10%",IF((K99/J99)&lt;-0.05,"FP5%","")))))))),"")</f>
        <v/>
      </c>
      <c r="E99" s="34" t="str">
        <f t="shared" si="3"/>
        <v/>
      </c>
      <c r="F99" s="89" t="str">
        <f>IF(AP99="N/A","",IF(AP99&gt;AJ99,IF(AP99&gt;AM99,"P",""),""))</f>
        <v/>
      </c>
      <c r="G99" s="34" t="str">
        <f>IF(D99="",IF(E99="",F99,E99),D99)</f>
        <v/>
      </c>
      <c r="H99" s="19" t="s">
        <v>337</v>
      </c>
      <c r="I99" s="21" t="s">
        <v>37</v>
      </c>
      <c r="J99" s="20">
        <v>366500</v>
      </c>
      <c r="K99" s="20">
        <f>M99-J99</f>
        <v>27500</v>
      </c>
      <c r="L99" s="75">
        <v>23200</v>
      </c>
      <c r="M99" s="20">
        <v>394000</v>
      </c>
      <c r="N99" s="21">
        <v>80</v>
      </c>
      <c r="O99" s="21">
        <v>75</v>
      </c>
      <c r="P99" s="21">
        <v>98</v>
      </c>
      <c r="Q99" s="21">
        <v>62</v>
      </c>
      <c r="R99" s="21">
        <v>81</v>
      </c>
      <c r="S99" s="21">
        <v>124</v>
      </c>
      <c r="T99" s="21">
        <v>113</v>
      </c>
      <c r="U99" s="21">
        <v>106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39">
        <f>IF(AK99=0,"",AVERAGE(N99:AI99))</f>
        <v>92.375</v>
      </c>
      <c r="AK99" s="39">
        <f>IF(COUNTBLANK(N99:AI99)=0,22,IF(COUNTBLANK(N99:AI99)=1,21,IF(COUNTBLANK(N99:AI99)=2,20,IF(COUNTBLANK(N99:AI99)=3,19,IF(COUNTBLANK(N99:AI99)=4,18,IF(COUNTBLANK(N99:AI99)=5,17,IF(COUNTBLANK(N99:AI99)=6,16,IF(COUNTBLANK(N99:AI99)=7,15,IF(COUNTBLANK(N99:AI99)=8,14,IF(COUNTBLANK(N99:AI99)=9,13,IF(COUNTBLANK(N99:AI99)=10,12,IF(COUNTBLANK(N99:AI99)=11,11,IF(COUNTBLANK(N99:AI99)=12,10,IF(COUNTBLANK(N99:AI99)=13,9,IF(COUNTBLANK(N99:AI99)=14,8,IF(COUNTBLANK(N99:AI99)=15,7,IF(COUNTBLANK(N99:AI99)=16,6,IF(COUNTBLANK(N99:AI99)=17,5,IF(COUNTBLANK(N99:AI99)=18,4,IF(COUNTBLANK(N99:AI99)=19,3,IF(COUNTBLANK(N99:AI99)=20,2,IF(COUNTBLANK(N99:AI99)=21,1,IF(COUNTBLANK(N99:AI99)=22,0,"Error")))))))))))))))))))))))</f>
        <v>8</v>
      </c>
      <c r="AL99" s="39">
        <f>IF(AK99=0,"",IF(COUNTBLANK(AG99:AI99)=0,AVERAGE(AG99:AI99),IF(COUNTBLANK(AF99:AI99)&lt;1.5,AVERAGE(AF99:AI99),IF(COUNTBLANK(AE99:AI99)&lt;2.5,AVERAGE(AE99:AI99),IF(COUNTBLANK(AD99:AI99)&lt;3.5,AVERAGE(AD99:AI99),IF(COUNTBLANK(AC99:AI99)&lt;4.5,AVERAGE(AC99:AI99),IF(COUNTBLANK(AB99:AI99)&lt;5.5,AVERAGE(AB99:AI99),IF(COUNTBLANK(AA99:AI99)&lt;6.5,AVERAGE(AA99:AI99),IF(COUNTBLANK(Z99:AI99)&lt;7.5,AVERAGE(Z99:AI99),IF(COUNTBLANK(Y99:AI99)&lt;8.5,AVERAGE(Y99:AI99),IF(COUNTBLANK(X99:AI99)&lt;9.5,AVERAGE(X99:AI99),IF(COUNTBLANK(W99:AI99)&lt;10.5,AVERAGE(W99:AI99),IF(COUNTBLANK(V99:AI99)&lt;11.5,AVERAGE(V99:AI99),IF(COUNTBLANK(U99:AI99)&lt;12.5,AVERAGE(U99:AI99),IF(COUNTBLANK(T99:AI99)&lt;13.5,AVERAGE(T99:AI99),IF(COUNTBLANK(S99:AI99)&lt;14.5,AVERAGE(S99:AI99),IF(COUNTBLANK(R99:AI99)&lt;15.5,AVERAGE(R99:AI99),IF(COUNTBLANK(Q99:AI99)&lt;16.5,AVERAGE(Q99:AI99),IF(COUNTBLANK(P99:AI99)&lt;17.5,AVERAGE(P99:AI99),IF(COUNTBLANK(O99:AI99)&lt;18.5,AVERAGE(O99:AI99),AVERAGE(N99:AI99)))))))))))))))))))))</f>
        <v>114.33333333333333</v>
      </c>
      <c r="AM99" s="22">
        <f>IF(AK99=0,"",IF(COUNTBLANK(AH99:AI99)=0,AVERAGE(AH99:AI99),IF(COUNTBLANK(AG99:AI99)&lt;1.5,AVERAGE(AG99:AI99),IF(COUNTBLANK(AF99:AI99)&lt;2.5,AVERAGE(AF99:AI99),IF(COUNTBLANK(AE99:AI99)&lt;3.5,AVERAGE(AE99:AI99),IF(COUNTBLANK(AD99:AI99)&lt;4.5,AVERAGE(AD99:AI99),IF(COUNTBLANK(AC99:AI99)&lt;5.5,AVERAGE(AC99:AI99),IF(COUNTBLANK(AB99:AI99)&lt;6.5,AVERAGE(AB99:AI99),IF(COUNTBLANK(AA99:AI99)&lt;7.5,AVERAGE(AA99:AI99),IF(COUNTBLANK(Z99:AI99)&lt;8.5,AVERAGE(Z99:AI99),IF(COUNTBLANK(Y99:AI99)&lt;9.5,AVERAGE(Y99:AI99),IF(COUNTBLANK(X99:AI99)&lt;10.5,AVERAGE(X99:AI99),IF(COUNTBLANK(W99:AI99)&lt;11.5,AVERAGE(W99:AI99),IF(COUNTBLANK(V99:AI99)&lt;12.5,AVERAGE(V99:AI99),IF(COUNTBLANK(U99:AI99)&lt;13.5,AVERAGE(U99:AI99),IF(COUNTBLANK(T99:AI99)&lt;14.5,AVERAGE(T99:AI99),IF(COUNTBLANK(S99:AI99)&lt;15.5,AVERAGE(S99:AI99),IF(COUNTBLANK(R99:AI99)&lt;16.5,AVERAGE(R99:AI99),IF(COUNTBLANK(Q99:AI99)&lt;17.5,AVERAGE(Q99:AI99),IF(COUNTBLANK(P99:AI99)&lt;18.5,AVERAGE(P99:AI99),IF(COUNTBLANK(O99:AI99)&lt;19.5,AVERAGE(O99:AI99),AVERAGE(N99:AI99))))))))))))))))))))))</f>
        <v>109.5</v>
      </c>
      <c r="AN99" s="23">
        <f>IF(AK99&lt;1.5,M99,(0.75*M99)+(0.25*((AM99*2/3+AJ99*1/3)*$AW$1)))</f>
        <v>399642.92806905543</v>
      </c>
      <c r="AO99" s="24">
        <f>AN99-M99</f>
        <v>5642.9280690554297</v>
      </c>
      <c r="AP99" s="22">
        <f>IF(AK99&lt;1.5,"N/A",3*((M99/$AW$1)-(AM99*2/3)))</f>
        <v>75.503314518513875</v>
      </c>
      <c r="AQ99" s="20">
        <f>IF(AK99=0,"",AL99*$AV$1)</f>
        <v>452344.24160647107</v>
      </c>
      <c r="AR99" s="20">
        <f>IF(AK99=0,"",AJ99*$AV$1)</f>
        <v>365469.09024837695</v>
      </c>
      <c r="AS99" s="23" t="str">
        <f>IF(F99="P","P","")</f>
        <v/>
      </c>
    </row>
    <row r="100" spans="1:45" s="2" customFormat="1">
      <c r="A100" s="19" t="s">
        <v>328</v>
      </c>
      <c r="B100" s="23" t="str">
        <f>IF(COUNTBLANK(N100:AI100)&lt;20.5,"Yes","No")</f>
        <v>Yes</v>
      </c>
      <c r="C100" s="34" t="str">
        <f>IF(J100&lt;160000,"Yes","")</f>
        <v/>
      </c>
      <c r="D100" s="34" t="str">
        <f>IF(J100&gt;375000,IF((K100/J100)&lt;-0.4,"FP40%",IF((K100/J100)&lt;-0.35,"FP35%",IF((K100/J100)&lt;-0.3,"FP30%",IF((K100/J100)&lt;-0.25,"FP25%",IF((K100/J100)&lt;-0.2,"FP20%",IF((K100/J100)&lt;-0.15,"FP15%",IF((K100/J100)&lt;-0.1,"FP10%",IF((K100/J100)&lt;-0.05,"FP5%","")))))))),"")</f>
        <v/>
      </c>
      <c r="E100" s="34" t="str">
        <f t="shared" si="3"/>
        <v/>
      </c>
      <c r="F100" s="89" t="str">
        <f>IF(AP100="N/A","",IF(AP100&gt;AJ100,IF(AP100&gt;AM100,"P",""),""))</f>
        <v>P</v>
      </c>
      <c r="G100" s="34" t="str">
        <f>IF(D100="",IF(E100="",F100,E100),D100)</f>
        <v>P</v>
      </c>
      <c r="H100" s="19" t="s">
        <v>330</v>
      </c>
      <c r="I100" s="21" t="s">
        <v>48</v>
      </c>
      <c r="J100" s="20">
        <v>365400</v>
      </c>
      <c r="K100" s="20">
        <f>M100-J100</f>
        <v>-26100</v>
      </c>
      <c r="L100" s="75">
        <v>-19700</v>
      </c>
      <c r="M100" s="20">
        <v>339300</v>
      </c>
      <c r="N100" s="21">
        <v>143</v>
      </c>
      <c r="O100" s="21">
        <v>64</v>
      </c>
      <c r="P100" s="21"/>
      <c r="Q100" s="21">
        <v>111</v>
      </c>
      <c r="R100" s="21">
        <v>87</v>
      </c>
      <c r="S100" s="21">
        <v>51</v>
      </c>
      <c r="T100" s="21">
        <v>113</v>
      </c>
      <c r="U100" s="21">
        <v>50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39">
        <f>IF(AK100=0,"",AVERAGE(N100:AI100))</f>
        <v>88.428571428571431</v>
      </c>
      <c r="AK100" s="39">
        <f>IF(COUNTBLANK(N100:AI100)=0,22,IF(COUNTBLANK(N100:AI100)=1,21,IF(COUNTBLANK(N100:AI100)=2,20,IF(COUNTBLANK(N100:AI100)=3,19,IF(COUNTBLANK(N100:AI100)=4,18,IF(COUNTBLANK(N100:AI100)=5,17,IF(COUNTBLANK(N100:AI100)=6,16,IF(COUNTBLANK(N100:AI100)=7,15,IF(COUNTBLANK(N100:AI100)=8,14,IF(COUNTBLANK(N100:AI100)=9,13,IF(COUNTBLANK(N100:AI100)=10,12,IF(COUNTBLANK(N100:AI100)=11,11,IF(COUNTBLANK(N100:AI100)=12,10,IF(COUNTBLANK(N100:AI100)=13,9,IF(COUNTBLANK(N100:AI100)=14,8,IF(COUNTBLANK(N100:AI100)=15,7,IF(COUNTBLANK(N100:AI100)=16,6,IF(COUNTBLANK(N100:AI100)=17,5,IF(COUNTBLANK(N100:AI100)=18,4,IF(COUNTBLANK(N100:AI100)=19,3,IF(COUNTBLANK(N100:AI100)=20,2,IF(COUNTBLANK(N100:AI100)=21,1,IF(COUNTBLANK(N100:AI100)=22,0,"Error")))))))))))))))))))))))</f>
        <v>7</v>
      </c>
      <c r="AL100" s="39">
        <f>IF(AK100=0,"",IF(COUNTBLANK(AG100:AI100)=0,AVERAGE(AG100:AI100),IF(COUNTBLANK(AF100:AI100)&lt;1.5,AVERAGE(AF100:AI100),IF(COUNTBLANK(AE100:AI100)&lt;2.5,AVERAGE(AE100:AI100),IF(COUNTBLANK(AD100:AI100)&lt;3.5,AVERAGE(AD100:AI100),IF(COUNTBLANK(AC100:AI100)&lt;4.5,AVERAGE(AC100:AI100),IF(COUNTBLANK(AB100:AI100)&lt;5.5,AVERAGE(AB100:AI100),IF(COUNTBLANK(AA100:AI100)&lt;6.5,AVERAGE(AA100:AI100),IF(COUNTBLANK(Z100:AI100)&lt;7.5,AVERAGE(Z100:AI100),IF(COUNTBLANK(Y100:AI100)&lt;8.5,AVERAGE(Y100:AI100),IF(COUNTBLANK(X100:AI100)&lt;9.5,AVERAGE(X100:AI100),IF(COUNTBLANK(W100:AI100)&lt;10.5,AVERAGE(W100:AI100),IF(COUNTBLANK(V100:AI100)&lt;11.5,AVERAGE(V100:AI100),IF(COUNTBLANK(U100:AI100)&lt;12.5,AVERAGE(U100:AI100),IF(COUNTBLANK(T100:AI100)&lt;13.5,AVERAGE(T100:AI100),IF(COUNTBLANK(S100:AI100)&lt;14.5,AVERAGE(S100:AI100),IF(COUNTBLANK(R100:AI100)&lt;15.5,AVERAGE(R100:AI100),IF(COUNTBLANK(Q100:AI100)&lt;16.5,AVERAGE(Q100:AI100),IF(COUNTBLANK(P100:AI100)&lt;17.5,AVERAGE(P100:AI100),IF(COUNTBLANK(O100:AI100)&lt;18.5,AVERAGE(O100:AI100),AVERAGE(N100:AI100)))))))))))))))))))))</f>
        <v>71.333333333333329</v>
      </c>
      <c r="AM100" s="22">
        <f>IF(AK100=0,"",IF(COUNTBLANK(AH100:AI100)=0,AVERAGE(AH100:AI100),IF(COUNTBLANK(AG100:AI100)&lt;1.5,AVERAGE(AG100:AI100),IF(COUNTBLANK(AF100:AI100)&lt;2.5,AVERAGE(AF100:AI100),IF(COUNTBLANK(AE100:AI100)&lt;3.5,AVERAGE(AE100:AI100),IF(COUNTBLANK(AD100:AI100)&lt;4.5,AVERAGE(AD100:AI100),IF(COUNTBLANK(AC100:AI100)&lt;5.5,AVERAGE(AC100:AI100),IF(COUNTBLANK(AB100:AI100)&lt;6.5,AVERAGE(AB100:AI100),IF(COUNTBLANK(AA100:AI100)&lt;7.5,AVERAGE(AA100:AI100),IF(COUNTBLANK(Z100:AI100)&lt;8.5,AVERAGE(Z100:AI100),IF(COUNTBLANK(Y100:AI100)&lt;9.5,AVERAGE(Y100:AI100),IF(COUNTBLANK(X100:AI100)&lt;10.5,AVERAGE(X100:AI100),IF(COUNTBLANK(W100:AI100)&lt;11.5,AVERAGE(W100:AI100),IF(COUNTBLANK(V100:AI100)&lt;12.5,AVERAGE(V100:AI100),IF(COUNTBLANK(U100:AI100)&lt;13.5,AVERAGE(U100:AI100),IF(COUNTBLANK(T100:AI100)&lt;14.5,AVERAGE(T100:AI100),IF(COUNTBLANK(S100:AI100)&lt;15.5,AVERAGE(S100:AI100),IF(COUNTBLANK(R100:AI100)&lt;16.5,AVERAGE(R100:AI100),IF(COUNTBLANK(Q100:AI100)&lt;17.5,AVERAGE(Q100:AI100),IF(COUNTBLANK(P100:AI100)&lt;18.5,AVERAGE(P100:AI100),IF(COUNTBLANK(O100:AI100)&lt;19.5,AVERAGE(O100:AI100),AVERAGE(N100:AI100))))))))))))))))))))))</f>
        <v>81.5</v>
      </c>
      <c r="AN100" s="23">
        <f>IF(AK100&lt;1.5,M100,(0.75*M100)+(0.25*((AM100*2/3+AJ100*1/3)*$AW$1)))</f>
        <v>338568.15978736599</v>
      </c>
      <c r="AO100" s="24">
        <f>AN100-M100</f>
        <v>-731.84021263400791</v>
      </c>
      <c r="AP100" s="22">
        <f>IF(AK100&lt;1.5,"N/A",3*((M100/$AW$1)-(AM100*2/3)))</f>
        <v>90.616686842974019</v>
      </c>
      <c r="AQ100" s="20">
        <f>IF(AK100=0,"",AL100*$AV$1)</f>
        <v>282220.605550393</v>
      </c>
      <c r="AR100" s="20">
        <f>IF(AK100=0,"",AJ100*$AV$1)</f>
        <v>349855.58378309739</v>
      </c>
      <c r="AS100" s="23" t="str">
        <f>IF(F100="P","P","")</f>
        <v>P</v>
      </c>
    </row>
    <row r="101" spans="1:45" s="2" customFormat="1">
      <c r="A101" s="19" t="s">
        <v>328</v>
      </c>
      <c r="B101" s="23" t="str">
        <f>IF(COUNTBLANK(N101:AI101)&lt;20.5,"Yes","No")</f>
        <v>Yes</v>
      </c>
      <c r="C101" s="34" t="str">
        <f>IF(J101&lt;160000,"Yes","")</f>
        <v/>
      </c>
      <c r="D101" s="34" t="str">
        <f>IF(J101&gt;375000,IF((K101/J101)&lt;-0.4,"FP40%",IF((K101/J101)&lt;-0.35,"FP35%",IF((K101/J101)&lt;-0.3,"FP30%",IF((K101/J101)&lt;-0.25,"FP25%",IF((K101/J101)&lt;-0.2,"FP20%",IF((K101/J101)&lt;-0.15,"FP15%",IF((K101/J101)&lt;-0.1,"FP10%",IF((K101/J101)&lt;-0.05,"FP5%","")))))))),"")</f>
        <v/>
      </c>
      <c r="E101" s="34" t="str">
        <f t="shared" si="3"/>
        <v/>
      </c>
      <c r="F101" s="89" t="str">
        <f>IF(AP101="N/A","",IF(AP101&gt;AJ101,IF(AP101&gt;AM101,"P",""),""))</f>
        <v/>
      </c>
      <c r="G101" s="34" t="str">
        <f>IF(D101="",IF(E101="",F101,E101),D101)</f>
        <v/>
      </c>
      <c r="H101" s="19" t="s">
        <v>462</v>
      </c>
      <c r="I101" s="21" t="s">
        <v>37</v>
      </c>
      <c r="J101" s="20">
        <v>333700</v>
      </c>
      <c r="K101" s="20">
        <f>M101-J101</f>
        <v>14400</v>
      </c>
      <c r="L101" s="75">
        <v>600</v>
      </c>
      <c r="M101" s="20">
        <v>348100</v>
      </c>
      <c r="N101" s="21"/>
      <c r="O101" s="21">
        <v>91</v>
      </c>
      <c r="P101" s="21">
        <v>55</v>
      </c>
      <c r="Q101" s="21">
        <v>89</v>
      </c>
      <c r="R101" s="21">
        <v>106</v>
      </c>
      <c r="S101" s="21">
        <v>76</v>
      </c>
      <c r="T101" s="21">
        <v>86</v>
      </c>
      <c r="U101" s="21">
        <v>100</v>
      </c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9">
        <f>IF(AK101=0,"",AVERAGE(N101:AI101))</f>
        <v>86.142857142857139</v>
      </c>
      <c r="AK101" s="39">
        <f>IF(COUNTBLANK(N101:AI101)=0,22,IF(COUNTBLANK(N101:AI101)=1,21,IF(COUNTBLANK(N101:AI101)=2,20,IF(COUNTBLANK(N101:AI101)=3,19,IF(COUNTBLANK(N101:AI101)=4,18,IF(COUNTBLANK(N101:AI101)=5,17,IF(COUNTBLANK(N101:AI101)=6,16,IF(COUNTBLANK(N101:AI101)=7,15,IF(COUNTBLANK(N101:AI101)=8,14,IF(COUNTBLANK(N101:AI101)=9,13,IF(COUNTBLANK(N101:AI101)=10,12,IF(COUNTBLANK(N101:AI101)=11,11,IF(COUNTBLANK(N101:AI101)=12,10,IF(COUNTBLANK(N101:AI101)=13,9,IF(COUNTBLANK(N101:AI101)=14,8,IF(COUNTBLANK(N101:AI101)=15,7,IF(COUNTBLANK(N101:AI101)=16,6,IF(COUNTBLANK(N101:AI101)=17,5,IF(COUNTBLANK(N101:AI101)=18,4,IF(COUNTBLANK(N101:AI101)=19,3,IF(COUNTBLANK(N101:AI101)=20,2,IF(COUNTBLANK(N101:AI101)=21,1,IF(COUNTBLANK(N101:AI101)=22,0,"Error")))))))))))))))))))))))</f>
        <v>7</v>
      </c>
      <c r="AL101" s="39">
        <f>IF(AK101=0,"",IF(COUNTBLANK(AG101:AI101)=0,AVERAGE(AG101:AI101),IF(COUNTBLANK(AF101:AI101)&lt;1.5,AVERAGE(AF101:AI101),IF(COUNTBLANK(AE101:AI101)&lt;2.5,AVERAGE(AE101:AI101),IF(COUNTBLANK(AD101:AI101)&lt;3.5,AVERAGE(AD101:AI101),IF(COUNTBLANK(AC101:AI101)&lt;4.5,AVERAGE(AC101:AI101),IF(COUNTBLANK(AB101:AI101)&lt;5.5,AVERAGE(AB101:AI101),IF(COUNTBLANK(AA101:AI101)&lt;6.5,AVERAGE(AA101:AI101),IF(COUNTBLANK(Z101:AI101)&lt;7.5,AVERAGE(Z101:AI101),IF(COUNTBLANK(Y101:AI101)&lt;8.5,AVERAGE(Y101:AI101),IF(COUNTBLANK(X101:AI101)&lt;9.5,AVERAGE(X101:AI101),IF(COUNTBLANK(W101:AI101)&lt;10.5,AVERAGE(W101:AI101),IF(COUNTBLANK(V101:AI101)&lt;11.5,AVERAGE(V101:AI101),IF(COUNTBLANK(U101:AI101)&lt;12.5,AVERAGE(U101:AI101),IF(COUNTBLANK(T101:AI101)&lt;13.5,AVERAGE(T101:AI101),IF(COUNTBLANK(S101:AI101)&lt;14.5,AVERAGE(S101:AI101),IF(COUNTBLANK(R101:AI101)&lt;15.5,AVERAGE(R101:AI101),IF(COUNTBLANK(Q101:AI101)&lt;16.5,AVERAGE(Q101:AI101),IF(COUNTBLANK(P101:AI101)&lt;17.5,AVERAGE(P101:AI101),IF(COUNTBLANK(O101:AI101)&lt;18.5,AVERAGE(O101:AI101),AVERAGE(N101:AI101)))))))))))))))))))))</f>
        <v>87.333333333333329</v>
      </c>
      <c r="AM101" s="22">
        <f>IF(AK101=0,"",IF(COUNTBLANK(AH101:AI101)=0,AVERAGE(AH101:AI101),IF(COUNTBLANK(AG101:AI101)&lt;1.5,AVERAGE(AG101:AI101),IF(COUNTBLANK(AF101:AI101)&lt;2.5,AVERAGE(AF101:AI101),IF(COUNTBLANK(AE101:AI101)&lt;3.5,AVERAGE(AE101:AI101),IF(COUNTBLANK(AD101:AI101)&lt;4.5,AVERAGE(AD101:AI101),IF(COUNTBLANK(AC101:AI101)&lt;5.5,AVERAGE(AC101:AI101),IF(COUNTBLANK(AB101:AI101)&lt;6.5,AVERAGE(AB101:AI101),IF(COUNTBLANK(AA101:AI101)&lt;7.5,AVERAGE(AA101:AI101),IF(COUNTBLANK(Z101:AI101)&lt;8.5,AVERAGE(Z101:AI101),IF(COUNTBLANK(Y101:AI101)&lt;9.5,AVERAGE(Y101:AI101),IF(COUNTBLANK(X101:AI101)&lt;10.5,AVERAGE(X101:AI101),IF(COUNTBLANK(W101:AI101)&lt;11.5,AVERAGE(W101:AI101),IF(COUNTBLANK(V101:AI101)&lt;12.5,AVERAGE(V101:AI101),IF(COUNTBLANK(U101:AI101)&lt;13.5,AVERAGE(U101:AI101),IF(COUNTBLANK(T101:AI101)&lt;14.5,AVERAGE(T101:AI101),IF(COUNTBLANK(S101:AI101)&lt;15.5,AVERAGE(S101:AI101),IF(COUNTBLANK(R101:AI101)&lt;16.5,AVERAGE(R101:AI101),IF(COUNTBLANK(Q101:AI101)&lt;17.5,AVERAGE(Q101:AI101),IF(COUNTBLANK(P101:AI101)&lt;18.5,AVERAGE(P101:AI101),IF(COUNTBLANK(O101:AI101)&lt;19.5,AVERAGE(O101:AI101),AVERAGE(N101:AI101))))))))))))))))))))))</f>
        <v>93</v>
      </c>
      <c r="AN101" s="23">
        <f>IF(AK101&lt;1.5,M101,(0.75*M101)+(0.25*((AM101*2/3+AJ101*1/3)*$AW$1)))</f>
        <v>352096.28942893876</v>
      </c>
      <c r="AO101" s="24">
        <f>AN101-M101</f>
        <v>3996.2894289387623</v>
      </c>
      <c r="AP101" s="22">
        <f>IF(AK101&lt;1.5,"N/A",3*((M101/$AW$1)-(AM101*2/3)))</f>
        <v>74.194425847448457</v>
      </c>
      <c r="AQ101" s="20">
        <f>IF(AK101=0,"",AL101*$AV$1)</f>
        <v>345522.4236177709</v>
      </c>
      <c r="AR101" s="20">
        <f>IF(AK101=0,"",AJ101*$AV$1)</f>
        <v>340812.46691632911</v>
      </c>
      <c r="AS101" s="23" t="str">
        <f>IF(F101="P","P","")</f>
        <v/>
      </c>
    </row>
    <row r="102" spans="1:45" s="2" customFormat="1">
      <c r="A102" s="19" t="s">
        <v>328</v>
      </c>
      <c r="B102" s="23" t="str">
        <f>IF(COUNTBLANK(N102:AI102)&lt;20.5,"Yes","No")</f>
        <v>Yes</v>
      </c>
      <c r="C102" s="34" t="str">
        <f>IF(J102&lt;160000,"Yes","")</f>
        <v/>
      </c>
      <c r="D102" s="34" t="str">
        <f>IF(J102&gt;375000,IF((K102/J102)&lt;-0.4,"FP40%",IF((K102/J102)&lt;-0.35,"FP35%",IF((K102/J102)&lt;-0.3,"FP30%",IF((K102/J102)&lt;-0.25,"FP25%",IF((K102/J102)&lt;-0.2,"FP20%",IF((K102/J102)&lt;-0.15,"FP15%",IF((K102/J102)&lt;-0.1,"FP10%",IF((K102/J102)&lt;-0.05,"FP5%","")))))))),"")</f>
        <v/>
      </c>
      <c r="E102" s="34" t="str">
        <f t="shared" si="3"/>
        <v/>
      </c>
      <c r="F102" s="89" t="str">
        <f>IF(AP102="N/A","",IF(AP102&gt;AJ102,IF(AP102&gt;AM102,"P",""),""))</f>
        <v>P</v>
      </c>
      <c r="G102" s="34" t="str">
        <f>IF(D102="",IF(E102="",F102,E102),D102)</f>
        <v>P</v>
      </c>
      <c r="H102" s="19" t="s">
        <v>343</v>
      </c>
      <c r="I102" s="21" t="s">
        <v>62</v>
      </c>
      <c r="J102" s="20">
        <v>350100</v>
      </c>
      <c r="K102" s="20">
        <f>M102-J102</f>
        <v>8400</v>
      </c>
      <c r="L102" s="75">
        <v>100</v>
      </c>
      <c r="M102" s="20">
        <v>358500</v>
      </c>
      <c r="N102" s="21">
        <v>67</v>
      </c>
      <c r="O102" s="21">
        <v>69</v>
      </c>
      <c r="P102" s="21">
        <v>85</v>
      </c>
      <c r="Q102" s="21">
        <v>90</v>
      </c>
      <c r="R102" s="21">
        <v>97</v>
      </c>
      <c r="S102" s="21">
        <v>108</v>
      </c>
      <c r="T102" s="21">
        <v>57</v>
      </c>
      <c r="U102" s="21">
        <v>104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39">
        <f>IF(AK102=0,"",AVERAGE(N102:AI102))</f>
        <v>84.625</v>
      </c>
      <c r="AK102" s="39">
        <f>IF(COUNTBLANK(N102:AI102)=0,22,IF(COUNTBLANK(N102:AI102)=1,21,IF(COUNTBLANK(N102:AI102)=2,20,IF(COUNTBLANK(N102:AI102)=3,19,IF(COUNTBLANK(N102:AI102)=4,18,IF(COUNTBLANK(N102:AI102)=5,17,IF(COUNTBLANK(N102:AI102)=6,16,IF(COUNTBLANK(N102:AI102)=7,15,IF(COUNTBLANK(N102:AI102)=8,14,IF(COUNTBLANK(N102:AI102)=9,13,IF(COUNTBLANK(N102:AI102)=10,12,IF(COUNTBLANK(N102:AI102)=11,11,IF(COUNTBLANK(N102:AI102)=12,10,IF(COUNTBLANK(N102:AI102)=13,9,IF(COUNTBLANK(N102:AI102)=14,8,IF(COUNTBLANK(N102:AI102)=15,7,IF(COUNTBLANK(N102:AI102)=16,6,IF(COUNTBLANK(N102:AI102)=17,5,IF(COUNTBLANK(N102:AI102)=18,4,IF(COUNTBLANK(N102:AI102)=19,3,IF(COUNTBLANK(N102:AI102)=20,2,IF(COUNTBLANK(N102:AI102)=21,1,IF(COUNTBLANK(N102:AI102)=22,0,"Error")))))))))))))))))))))))</f>
        <v>8</v>
      </c>
      <c r="AL102" s="39">
        <f>IF(AK102=0,"",IF(COUNTBLANK(AG102:AI102)=0,AVERAGE(AG102:AI102),IF(COUNTBLANK(AF102:AI102)&lt;1.5,AVERAGE(AF102:AI102),IF(COUNTBLANK(AE102:AI102)&lt;2.5,AVERAGE(AE102:AI102),IF(COUNTBLANK(AD102:AI102)&lt;3.5,AVERAGE(AD102:AI102),IF(COUNTBLANK(AC102:AI102)&lt;4.5,AVERAGE(AC102:AI102),IF(COUNTBLANK(AB102:AI102)&lt;5.5,AVERAGE(AB102:AI102),IF(COUNTBLANK(AA102:AI102)&lt;6.5,AVERAGE(AA102:AI102),IF(COUNTBLANK(Z102:AI102)&lt;7.5,AVERAGE(Z102:AI102),IF(COUNTBLANK(Y102:AI102)&lt;8.5,AVERAGE(Y102:AI102),IF(COUNTBLANK(X102:AI102)&lt;9.5,AVERAGE(X102:AI102),IF(COUNTBLANK(W102:AI102)&lt;10.5,AVERAGE(W102:AI102),IF(COUNTBLANK(V102:AI102)&lt;11.5,AVERAGE(V102:AI102),IF(COUNTBLANK(U102:AI102)&lt;12.5,AVERAGE(U102:AI102),IF(COUNTBLANK(T102:AI102)&lt;13.5,AVERAGE(T102:AI102),IF(COUNTBLANK(S102:AI102)&lt;14.5,AVERAGE(S102:AI102),IF(COUNTBLANK(R102:AI102)&lt;15.5,AVERAGE(R102:AI102),IF(COUNTBLANK(Q102:AI102)&lt;16.5,AVERAGE(Q102:AI102),IF(COUNTBLANK(P102:AI102)&lt;17.5,AVERAGE(P102:AI102),IF(COUNTBLANK(O102:AI102)&lt;18.5,AVERAGE(O102:AI102),AVERAGE(N102:AI102)))))))))))))))))))))</f>
        <v>89.666666666666671</v>
      </c>
      <c r="AM102" s="22">
        <f>IF(AK102=0,"",IF(COUNTBLANK(AH102:AI102)=0,AVERAGE(AH102:AI102),IF(COUNTBLANK(AG102:AI102)&lt;1.5,AVERAGE(AG102:AI102),IF(COUNTBLANK(AF102:AI102)&lt;2.5,AVERAGE(AF102:AI102),IF(COUNTBLANK(AE102:AI102)&lt;3.5,AVERAGE(AE102:AI102),IF(COUNTBLANK(AD102:AI102)&lt;4.5,AVERAGE(AD102:AI102),IF(COUNTBLANK(AC102:AI102)&lt;5.5,AVERAGE(AC102:AI102),IF(COUNTBLANK(AB102:AI102)&lt;6.5,AVERAGE(AB102:AI102),IF(COUNTBLANK(AA102:AI102)&lt;7.5,AVERAGE(AA102:AI102),IF(COUNTBLANK(Z102:AI102)&lt;8.5,AVERAGE(Z102:AI102),IF(COUNTBLANK(Y102:AI102)&lt;9.5,AVERAGE(Y102:AI102),IF(COUNTBLANK(X102:AI102)&lt;10.5,AVERAGE(X102:AI102),IF(COUNTBLANK(W102:AI102)&lt;11.5,AVERAGE(W102:AI102),IF(COUNTBLANK(V102:AI102)&lt;12.5,AVERAGE(V102:AI102),IF(COUNTBLANK(U102:AI102)&lt;13.5,AVERAGE(U102:AI102),IF(COUNTBLANK(T102:AI102)&lt;14.5,AVERAGE(T102:AI102),IF(COUNTBLANK(S102:AI102)&lt;15.5,AVERAGE(S102:AI102),IF(COUNTBLANK(R102:AI102)&lt;16.5,AVERAGE(R102:AI102),IF(COUNTBLANK(Q102:AI102)&lt;17.5,AVERAGE(Q102:AI102),IF(COUNTBLANK(P102:AI102)&lt;18.5,AVERAGE(P102:AI102),IF(COUNTBLANK(O102:AI102)&lt;19.5,AVERAGE(O102:AI102),AVERAGE(N102:AI102))))))))))))))))))))))</f>
        <v>80.5</v>
      </c>
      <c r="AN102" s="23">
        <f>IF(AK102&lt;1.5,M102,(0.75*M102)+(0.25*((AM102*2/3+AJ102*1/3)*$AW$1)))</f>
        <v>351027.08898261498</v>
      </c>
      <c r="AO102" s="24">
        <f>AN102-M102</f>
        <v>-7472.9110173850204</v>
      </c>
      <c r="AP102" s="22">
        <f>IF(AK102&lt;1.5,"N/A",3*((M102/$AW$1)-(AM102*2/3)))</f>
        <v>106.96811739819097</v>
      </c>
      <c r="AQ102" s="20">
        <f>IF(AK102=0,"",AL102*$AV$1)</f>
        <v>354753.93875259685</v>
      </c>
      <c r="AR102" s="20">
        <f>IF(AK102=0,"",AJ102*$AV$1)</f>
        <v>334807.2721219908</v>
      </c>
      <c r="AS102" s="23" t="str">
        <f>IF(F102="P","P","")</f>
        <v>P</v>
      </c>
    </row>
    <row r="103" spans="1:45" s="2" customFormat="1">
      <c r="A103" s="19" t="s">
        <v>328</v>
      </c>
      <c r="B103" s="23" t="str">
        <f>IF(COUNTBLANK(N103:AI103)&lt;20.5,"Yes","No")</f>
        <v>Yes</v>
      </c>
      <c r="C103" s="34" t="str">
        <f>IF(J103&lt;160000,"Yes","")</f>
        <v/>
      </c>
      <c r="D103" s="34" t="str">
        <f>IF(J103&gt;375000,IF((K103/J103)&lt;-0.4,"FP40%",IF((K103/J103)&lt;-0.35,"FP35%",IF((K103/J103)&lt;-0.3,"FP30%",IF((K103/J103)&lt;-0.25,"FP25%",IF((K103/J103)&lt;-0.2,"FP20%",IF((K103/J103)&lt;-0.15,"FP15%",IF((K103/J103)&lt;-0.1,"FP10%",IF((K103/J103)&lt;-0.05,"FP5%","")))))))),"")</f>
        <v/>
      </c>
      <c r="E103" s="34" t="str">
        <f t="shared" si="3"/>
        <v/>
      </c>
      <c r="F103" s="89" t="str">
        <f>IF(AP103="N/A","",IF(AP103&gt;AJ103,IF(AP103&gt;AM103,"P",""),""))</f>
        <v/>
      </c>
      <c r="G103" s="34" t="str">
        <f>IF(D103="",IF(E103="",F103,E103),D103)</f>
        <v/>
      </c>
      <c r="H103" s="19" t="s">
        <v>347</v>
      </c>
      <c r="I103" s="21" t="s">
        <v>37</v>
      </c>
      <c r="J103" s="20">
        <v>254600</v>
      </c>
      <c r="K103" s="20">
        <f>M103-J103</f>
        <v>82800</v>
      </c>
      <c r="L103" s="75">
        <v>2400</v>
      </c>
      <c r="M103" s="20">
        <v>337400</v>
      </c>
      <c r="N103" s="21">
        <v>49</v>
      </c>
      <c r="O103" s="21">
        <v>94</v>
      </c>
      <c r="P103" s="21">
        <v>85</v>
      </c>
      <c r="Q103" s="21">
        <v>112</v>
      </c>
      <c r="R103" s="21">
        <v>76</v>
      </c>
      <c r="S103" s="21">
        <v>81</v>
      </c>
      <c r="T103" s="21">
        <v>95</v>
      </c>
      <c r="U103" s="21">
        <v>82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39">
        <f>IF(AK103=0,"",AVERAGE(N103:AI103))</f>
        <v>84.25</v>
      </c>
      <c r="AK103" s="39">
        <f>IF(COUNTBLANK(N103:AI103)=0,22,IF(COUNTBLANK(N103:AI103)=1,21,IF(COUNTBLANK(N103:AI103)=2,20,IF(COUNTBLANK(N103:AI103)=3,19,IF(COUNTBLANK(N103:AI103)=4,18,IF(COUNTBLANK(N103:AI103)=5,17,IF(COUNTBLANK(N103:AI103)=6,16,IF(COUNTBLANK(N103:AI103)=7,15,IF(COUNTBLANK(N103:AI103)=8,14,IF(COUNTBLANK(N103:AI103)=9,13,IF(COUNTBLANK(N103:AI103)=10,12,IF(COUNTBLANK(N103:AI103)=11,11,IF(COUNTBLANK(N103:AI103)=12,10,IF(COUNTBLANK(N103:AI103)=13,9,IF(COUNTBLANK(N103:AI103)=14,8,IF(COUNTBLANK(N103:AI103)=15,7,IF(COUNTBLANK(N103:AI103)=16,6,IF(COUNTBLANK(N103:AI103)=17,5,IF(COUNTBLANK(N103:AI103)=18,4,IF(COUNTBLANK(N103:AI103)=19,3,IF(COUNTBLANK(N103:AI103)=20,2,IF(COUNTBLANK(N103:AI103)=21,1,IF(COUNTBLANK(N103:AI103)=22,0,"Error")))))))))))))))))))))))</f>
        <v>8</v>
      </c>
      <c r="AL103" s="39">
        <f>IF(AK103=0,"",IF(COUNTBLANK(AG103:AI103)=0,AVERAGE(AG103:AI103),IF(COUNTBLANK(AF103:AI103)&lt;1.5,AVERAGE(AF103:AI103),IF(COUNTBLANK(AE103:AI103)&lt;2.5,AVERAGE(AE103:AI103),IF(COUNTBLANK(AD103:AI103)&lt;3.5,AVERAGE(AD103:AI103),IF(COUNTBLANK(AC103:AI103)&lt;4.5,AVERAGE(AC103:AI103),IF(COUNTBLANK(AB103:AI103)&lt;5.5,AVERAGE(AB103:AI103),IF(COUNTBLANK(AA103:AI103)&lt;6.5,AVERAGE(AA103:AI103),IF(COUNTBLANK(Z103:AI103)&lt;7.5,AVERAGE(Z103:AI103),IF(COUNTBLANK(Y103:AI103)&lt;8.5,AVERAGE(Y103:AI103),IF(COUNTBLANK(X103:AI103)&lt;9.5,AVERAGE(X103:AI103),IF(COUNTBLANK(W103:AI103)&lt;10.5,AVERAGE(W103:AI103),IF(COUNTBLANK(V103:AI103)&lt;11.5,AVERAGE(V103:AI103),IF(COUNTBLANK(U103:AI103)&lt;12.5,AVERAGE(U103:AI103),IF(COUNTBLANK(T103:AI103)&lt;13.5,AVERAGE(T103:AI103),IF(COUNTBLANK(S103:AI103)&lt;14.5,AVERAGE(S103:AI103),IF(COUNTBLANK(R103:AI103)&lt;15.5,AVERAGE(R103:AI103),IF(COUNTBLANK(Q103:AI103)&lt;16.5,AVERAGE(Q103:AI103),IF(COUNTBLANK(P103:AI103)&lt;17.5,AVERAGE(P103:AI103),IF(COUNTBLANK(O103:AI103)&lt;18.5,AVERAGE(O103:AI103),AVERAGE(N103:AI103)))))))))))))))))))))</f>
        <v>86</v>
      </c>
      <c r="AM103" s="22">
        <f>IF(AK103=0,"",IF(COUNTBLANK(AH103:AI103)=0,AVERAGE(AH103:AI103),IF(COUNTBLANK(AG103:AI103)&lt;1.5,AVERAGE(AG103:AI103),IF(COUNTBLANK(AF103:AI103)&lt;2.5,AVERAGE(AF103:AI103),IF(COUNTBLANK(AE103:AI103)&lt;3.5,AVERAGE(AE103:AI103),IF(COUNTBLANK(AD103:AI103)&lt;4.5,AVERAGE(AD103:AI103),IF(COUNTBLANK(AC103:AI103)&lt;5.5,AVERAGE(AC103:AI103),IF(COUNTBLANK(AB103:AI103)&lt;6.5,AVERAGE(AB103:AI103),IF(COUNTBLANK(AA103:AI103)&lt;7.5,AVERAGE(AA103:AI103),IF(COUNTBLANK(Z103:AI103)&lt;8.5,AVERAGE(Z103:AI103),IF(COUNTBLANK(Y103:AI103)&lt;9.5,AVERAGE(Y103:AI103),IF(COUNTBLANK(X103:AI103)&lt;10.5,AVERAGE(X103:AI103),IF(COUNTBLANK(W103:AI103)&lt;11.5,AVERAGE(W103:AI103),IF(COUNTBLANK(V103:AI103)&lt;12.5,AVERAGE(V103:AI103),IF(COUNTBLANK(U103:AI103)&lt;13.5,AVERAGE(U103:AI103),IF(COUNTBLANK(T103:AI103)&lt;14.5,AVERAGE(T103:AI103),IF(COUNTBLANK(S103:AI103)&lt;15.5,AVERAGE(S103:AI103),IF(COUNTBLANK(R103:AI103)&lt;16.5,AVERAGE(R103:AI103),IF(COUNTBLANK(Q103:AI103)&lt;17.5,AVERAGE(Q103:AI103),IF(COUNTBLANK(P103:AI103)&lt;18.5,AVERAGE(P103:AI103),IF(COUNTBLANK(O103:AI103)&lt;19.5,AVERAGE(O103:AI103),AVERAGE(N103:AI103))))))))))))))))))))))</f>
        <v>88.5</v>
      </c>
      <c r="AN103" s="23">
        <f>IF(AK103&lt;1.5,M103,(0.75*M103)+(0.25*((AM103*2/3+AJ103*1/3)*$AW$1)))</f>
        <v>340428.04884155997</v>
      </c>
      <c r="AO103" s="24">
        <f>AN103-M103</f>
        <v>3028.0488415599684</v>
      </c>
      <c r="AP103" s="22">
        <f>IF(AK103&lt;1.5,"N/A",3*((M103/$AW$1)-(AM103*2/3)))</f>
        <v>75.196493194280663</v>
      </c>
      <c r="AQ103" s="20">
        <f>IF(AK103=0,"",AL103*$AV$1)</f>
        <v>340247.27211215609</v>
      </c>
      <c r="AR103" s="20">
        <f>IF(AK103=0,"",AJ103*$AV$1)</f>
        <v>333323.63576103665</v>
      </c>
      <c r="AS103" s="23" t="str">
        <f>IF(F103="P","P","")</f>
        <v/>
      </c>
    </row>
    <row r="104" spans="1:45" s="2" customFormat="1">
      <c r="A104" s="19" t="s">
        <v>328</v>
      </c>
      <c r="B104" s="23" t="str">
        <f>IF(COUNTBLANK(N104:AI104)&lt;20.5,"Yes","No")</f>
        <v>Yes</v>
      </c>
      <c r="C104" s="34" t="str">
        <f>IF(J104&lt;160000,"Yes","")</f>
        <v/>
      </c>
      <c r="D104" s="34" t="str">
        <f>IF(J104&gt;375000,IF((K104/J104)&lt;-0.4,"FP40%",IF((K104/J104)&lt;-0.35,"FP35%",IF((K104/J104)&lt;-0.3,"FP30%",IF((K104/J104)&lt;-0.25,"FP25%",IF((K104/J104)&lt;-0.2,"FP20%",IF((K104/J104)&lt;-0.15,"FP15%",IF((K104/J104)&lt;-0.1,"FP10%",IF((K104/J104)&lt;-0.05,"FP5%","")))))))),"")</f>
        <v/>
      </c>
      <c r="E104" s="34" t="str">
        <f t="shared" si="3"/>
        <v/>
      </c>
      <c r="F104" s="89" t="str">
        <f>IF(AP104="N/A","",IF(AP104&gt;AJ104,IF(AP104&gt;AM104,"P",""),""))</f>
        <v/>
      </c>
      <c r="G104" s="34" t="str">
        <f>IF(D104="",IF(E104="",F104,E104),D104)</f>
        <v/>
      </c>
      <c r="H104" s="19" t="s">
        <v>530</v>
      </c>
      <c r="I104" s="21" t="s">
        <v>62</v>
      </c>
      <c r="J104" s="20">
        <v>233800</v>
      </c>
      <c r="K104" s="20">
        <f>M104-J104</f>
        <v>48500</v>
      </c>
      <c r="L104" s="75">
        <v>19200</v>
      </c>
      <c r="M104" s="20">
        <v>282300</v>
      </c>
      <c r="N104" s="21"/>
      <c r="O104" s="21"/>
      <c r="P104" s="21"/>
      <c r="Q104" s="21"/>
      <c r="R104" s="21">
        <v>83</v>
      </c>
      <c r="S104" s="21">
        <v>107</v>
      </c>
      <c r="T104" s="21">
        <v>65</v>
      </c>
      <c r="U104" s="21">
        <v>79</v>
      </c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9">
        <f>IF(AK104=0,"",AVERAGE(N104:AI104))</f>
        <v>83.5</v>
      </c>
      <c r="AK104" s="39">
        <f>IF(COUNTBLANK(N104:AI104)=0,22,IF(COUNTBLANK(N104:AI104)=1,21,IF(COUNTBLANK(N104:AI104)=2,20,IF(COUNTBLANK(N104:AI104)=3,19,IF(COUNTBLANK(N104:AI104)=4,18,IF(COUNTBLANK(N104:AI104)=5,17,IF(COUNTBLANK(N104:AI104)=6,16,IF(COUNTBLANK(N104:AI104)=7,15,IF(COUNTBLANK(N104:AI104)=8,14,IF(COUNTBLANK(N104:AI104)=9,13,IF(COUNTBLANK(N104:AI104)=10,12,IF(COUNTBLANK(N104:AI104)=11,11,IF(COUNTBLANK(N104:AI104)=12,10,IF(COUNTBLANK(N104:AI104)=13,9,IF(COUNTBLANK(N104:AI104)=14,8,IF(COUNTBLANK(N104:AI104)=15,7,IF(COUNTBLANK(N104:AI104)=16,6,IF(COUNTBLANK(N104:AI104)=17,5,IF(COUNTBLANK(N104:AI104)=18,4,IF(COUNTBLANK(N104:AI104)=19,3,IF(COUNTBLANK(N104:AI104)=20,2,IF(COUNTBLANK(N104:AI104)=21,1,IF(COUNTBLANK(N104:AI104)=22,0,"Error")))))))))))))))))))))))</f>
        <v>4</v>
      </c>
      <c r="AL104" s="39">
        <f>IF(AK104=0,"",IF(COUNTBLANK(AG104:AI104)=0,AVERAGE(AG104:AI104),IF(COUNTBLANK(AF104:AI104)&lt;1.5,AVERAGE(AF104:AI104),IF(COUNTBLANK(AE104:AI104)&lt;2.5,AVERAGE(AE104:AI104),IF(COUNTBLANK(AD104:AI104)&lt;3.5,AVERAGE(AD104:AI104),IF(COUNTBLANK(AC104:AI104)&lt;4.5,AVERAGE(AC104:AI104),IF(COUNTBLANK(AB104:AI104)&lt;5.5,AVERAGE(AB104:AI104),IF(COUNTBLANK(AA104:AI104)&lt;6.5,AVERAGE(AA104:AI104),IF(COUNTBLANK(Z104:AI104)&lt;7.5,AVERAGE(Z104:AI104),IF(COUNTBLANK(Y104:AI104)&lt;8.5,AVERAGE(Y104:AI104),IF(COUNTBLANK(X104:AI104)&lt;9.5,AVERAGE(X104:AI104),IF(COUNTBLANK(W104:AI104)&lt;10.5,AVERAGE(W104:AI104),IF(COUNTBLANK(V104:AI104)&lt;11.5,AVERAGE(V104:AI104),IF(COUNTBLANK(U104:AI104)&lt;12.5,AVERAGE(U104:AI104),IF(COUNTBLANK(T104:AI104)&lt;13.5,AVERAGE(T104:AI104),IF(COUNTBLANK(S104:AI104)&lt;14.5,AVERAGE(S104:AI104),IF(COUNTBLANK(R104:AI104)&lt;15.5,AVERAGE(R104:AI104),IF(COUNTBLANK(Q104:AI104)&lt;16.5,AVERAGE(Q104:AI104),IF(COUNTBLANK(P104:AI104)&lt;17.5,AVERAGE(P104:AI104),IF(COUNTBLANK(O104:AI104)&lt;18.5,AVERAGE(O104:AI104),AVERAGE(N104:AI104)))))))))))))))))))))</f>
        <v>83.666666666666671</v>
      </c>
      <c r="AM104" s="22">
        <f>IF(AK104=0,"",IF(COUNTBLANK(AH104:AI104)=0,AVERAGE(AH104:AI104),IF(COUNTBLANK(AG104:AI104)&lt;1.5,AVERAGE(AG104:AI104),IF(COUNTBLANK(AF104:AI104)&lt;2.5,AVERAGE(AF104:AI104),IF(COUNTBLANK(AE104:AI104)&lt;3.5,AVERAGE(AE104:AI104),IF(COUNTBLANK(AD104:AI104)&lt;4.5,AVERAGE(AD104:AI104),IF(COUNTBLANK(AC104:AI104)&lt;5.5,AVERAGE(AC104:AI104),IF(COUNTBLANK(AB104:AI104)&lt;6.5,AVERAGE(AB104:AI104),IF(COUNTBLANK(AA104:AI104)&lt;7.5,AVERAGE(AA104:AI104),IF(COUNTBLANK(Z104:AI104)&lt;8.5,AVERAGE(Z104:AI104),IF(COUNTBLANK(Y104:AI104)&lt;9.5,AVERAGE(Y104:AI104),IF(COUNTBLANK(X104:AI104)&lt;10.5,AVERAGE(X104:AI104),IF(COUNTBLANK(W104:AI104)&lt;11.5,AVERAGE(W104:AI104),IF(COUNTBLANK(V104:AI104)&lt;12.5,AVERAGE(V104:AI104),IF(COUNTBLANK(U104:AI104)&lt;13.5,AVERAGE(U104:AI104),IF(COUNTBLANK(T104:AI104)&lt;14.5,AVERAGE(T104:AI104),IF(COUNTBLANK(S104:AI104)&lt;15.5,AVERAGE(S104:AI104),IF(COUNTBLANK(R104:AI104)&lt;16.5,AVERAGE(R104:AI104),IF(COUNTBLANK(Q104:AI104)&lt;17.5,AVERAGE(Q104:AI104),IF(COUNTBLANK(P104:AI104)&lt;18.5,AVERAGE(P104:AI104),IF(COUNTBLANK(O104:AI104)&lt;19.5,AVERAGE(O104:AI104),AVERAGE(N104:AI104))))))))))))))))))))))</f>
        <v>72</v>
      </c>
      <c r="AN104" s="23">
        <f>IF(AK104&lt;1.5,M104,(0.75*M104)+(0.25*((AM104*2/3+AJ104*1/3)*$AW$1)))</f>
        <v>287814.97554623883</v>
      </c>
      <c r="AO104" s="24">
        <f>AN104-M104</f>
        <v>5514.9755462388275</v>
      </c>
      <c r="AP104" s="22">
        <f>IF(AK104&lt;1.5,"N/A",3*((M104/$AW$1)-(AM104*2/3)))</f>
        <v>67.010877382173803</v>
      </c>
      <c r="AQ104" s="20">
        <f>IF(AK104=0,"",AL104*$AV$1)</f>
        <v>331015.75697733019</v>
      </c>
      <c r="AR104" s="20">
        <f>IF(AK104=0,"",AJ104*$AV$1)</f>
        <v>330356.36303912831</v>
      </c>
      <c r="AS104" s="23" t="str">
        <f>IF(F104="P","P","")</f>
        <v/>
      </c>
    </row>
    <row r="105" spans="1:45" s="2" customFormat="1">
      <c r="A105" s="19" t="s">
        <v>328</v>
      </c>
      <c r="B105" s="23" t="str">
        <f>IF(COUNTBLANK(N105:AI105)&lt;20.5,"Yes","No")</f>
        <v>Yes</v>
      </c>
      <c r="C105" s="34" t="str">
        <f>IF(J105&lt;160000,"Yes","")</f>
        <v/>
      </c>
      <c r="D105" s="34" t="str">
        <f>IF(J105&gt;375000,IF((K105/J105)&lt;-0.4,"FP40%",IF((K105/J105)&lt;-0.35,"FP35%",IF((K105/J105)&lt;-0.3,"FP30%",IF((K105/J105)&lt;-0.25,"FP25%",IF((K105/J105)&lt;-0.2,"FP20%",IF((K105/J105)&lt;-0.15,"FP15%",IF((K105/J105)&lt;-0.1,"FP10%",IF((K105/J105)&lt;-0.05,"FP5%","")))))))),"")</f>
        <v/>
      </c>
      <c r="E105" s="34" t="str">
        <f t="shared" si="3"/>
        <v/>
      </c>
      <c r="F105" s="89" t="str">
        <f>IF(AP105="N/A","",IF(AP105&gt;AJ105,IF(AP105&gt;AM105,"P",""),""))</f>
        <v/>
      </c>
      <c r="G105" s="34" t="str">
        <f>IF(D105="",IF(E105="",F105,E105),D105)</f>
        <v/>
      </c>
      <c r="H105" s="19" t="s">
        <v>335</v>
      </c>
      <c r="I105" s="21" t="s">
        <v>37</v>
      </c>
      <c r="J105" s="20">
        <v>294000</v>
      </c>
      <c r="K105" s="20">
        <f>M105-J105</f>
        <v>34400</v>
      </c>
      <c r="L105" s="75">
        <v>6800</v>
      </c>
      <c r="M105" s="20">
        <v>328400</v>
      </c>
      <c r="N105" s="21">
        <v>87</v>
      </c>
      <c r="O105" s="21">
        <v>50</v>
      </c>
      <c r="P105" s="21"/>
      <c r="Q105" s="21">
        <v>81</v>
      </c>
      <c r="R105" s="21">
        <v>97</v>
      </c>
      <c r="S105" s="21">
        <v>73</v>
      </c>
      <c r="T105" s="21">
        <v>92</v>
      </c>
      <c r="U105" s="21">
        <v>95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39">
        <f>IF(AK105=0,"",AVERAGE(N105:AI105))</f>
        <v>82.142857142857139</v>
      </c>
      <c r="AK105" s="39">
        <f>IF(COUNTBLANK(N105:AI105)=0,22,IF(COUNTBLANK(N105:AI105)=1,21,IF(COUNTBLANK(N105:AI105)=2,20,IF(COUNTBLANK(N105:AI105)=3,19,IF(COUNTBLANK(N105:AI105)=4,18,IF(COUNTBLANK(N105:AI105)=5,17,IF(COUNTBLANK(N105:AI105)=6,16,IF(COUNTBLANK(N105:AI105)=7,15,IF(COUNTBLANK(N105:AI105)=8,14,IF(COUNTBLANK(N105:AI105)=9,13,IF(COUNTBLANK(N105:AI105)=10,12,IF(COUNTBLANK(N105:AI105)=11,11,IF(COUNTBLANK(N105:AI105)=12,10,IF(COUNTBLANK(N105:AI105)=13,9,IF(COUNTBLANK(N105:AI105)=14,8,IF(COUNTBLANK(N105:AI105)=15,7,IF(COUNTBLANK(N105:AI105)=16,6,IF(COUNTBLANK(N105:AI105)=17,5,IF(COUNTBLANK(N105:AI105)=18,4,IF(COUNTBLANK(N105:AI105)=19,3,IF(COUNTBLANK(N105:AI105)=20,2,IF(COUNTBLANK(N105:AI105)=21,1,IF(COUNTBLANK(N105:AI105)=22,0,"Error")))))))))))))))))))))))</f>
        <v>7</v>
      </c>
      <c r="AL105" s="39">
        <f>IF(AK105=0,"",IF(COUNTBLANK(AG105:AI105)=0,AVERAGE(AG105:AI105),IF(COUNTBLANK(AF105:AI105)&lt;1.5,AVERAGE(AF105:AI105),IF(COUNTBLANK(AE105:AI105)&lt;2.5,AVERAGE(AE105:AI105),IF(COUNTBLANK(AD105:AI105)&lt;3.5,AVERAGE(AD105:AI105),IF(COUNTBLANK(AC105:AI105)&lt;4.5,AVERAGE(AC105:AI105),IF(COUNTBLANK(AB105:AI105)&lt;5.5,AVERAGE(AB105:AI105),IF(COUNTBLANK(AA105:AI105)&lt;6.5,AVERAGE(AA105:AI105),IF(COUNTBLANK(Z105:AI105)&lt;7.5,AVERAGE(Z105:AI105),IF(COUNTBLANK(Y105:AI105)&lt;8.5,AVERAGE(Y105:AI105),IF(COUNTBLANK(X105:AI105)&lt;9.5,AVERAGE(X105:AI105),IF(COUNTBLANK(W105:AI105)&lt;10.5,AVERAGE(W105:AI105),IF(COUNTBLANK(V105:AI105)&lt;11.5,AVERAGE(V105:AI105),IF(COUNTBLANK(U105:AI105)&lt;12.5,AVERAGE(U105:AI105),IF(COUNTBLANK(T105:AI105)&lt;13.5,AVERAGE(T105:AI105),IF(COUNTBLANK(S105:AI105)&lt;14.5,AVERAGE(S105:AI105),IF(COUNTBLANK(R105:AI105)&lt;15.5,AVERAGE(R105:AI105),IF(COUNTBLANK(Q105:AI105)&lt;16.5,AVERAGE(Q105:AI105),IF(COUNTBLANK(P105:AI105)&lt;17.5,AVERAGE(P105:AI105),IF(COUNTBLANK(O105:AI105)&lt;18.5,AVERAGE(O105:AI105),AVERAGE(N105:AI105)))))))))))))))))))))</f>
        <v>86.666666666666671</v>
      </c>
      <c r="AM105" s="22">
        <f>IF(AK105=0,"",IF(COUNTBLANK(AH105:AI105)=0,AVERAGE(AH105:AI105),IF(COUNTBLANK(AG105:AI105)&lt;1.5,AVERAGE(AG105:AI105),IF(COUNTBLANK(AF105:AI105)&lt;2.5,AVERAGE(AF105:AI105),IF(COUNTBLANK(AE105:AI105)&lt;3.5,AVERAGE(AE105:AI105),IF(COUNTBLANK(AD105:AI105)&lt;4.5,AVERAGE(AD105:AI105),IF(COUNTBLANK(AC105:AI105)&lt;5.5,AVERAGE(AC105:AI105),IF(COUNTBLANK(AB105:AI105)&lt;6.5,AVERAGE(AB105:AI105),IF(COUNTBLANK(AA105:AI105)&lt;7.5,AVERAGE(AA105:AI105),IF(COUNTBLANK(Z105:AI105)&lt;8.5,AVERAGE(Z105:AI105),IF(COUNTBLANK(Y105:AI105)&lt;9.5,AVERAGE(Y105:AI105),IF(COUNTBLANK(X105:AI105)&lt;10.5,AVERAGE(X105:AI105),IF(COUNTBLANK(W105:AI105)&lt;11.5,AVERAGE(W105:AI105),IF(COUNTBLANK(V105:AI105)&lt;12.5,AVERAGE(V105:AI105),IF(COUNTBLANK(U105:AI105)&lt;13.5,AVERAGE(U105:AI105),IF(COUNTBLANK(T105:AI105)&lt;14.5,AVERAGE(T105:AI105),IF(COUNTBLANK(S105:AI105)&lt;15.5,AVERAGE(S105:AI105),IF(COUNTBLANK(R105:AI105)&lt;16.5,AVERAGE(R105:AI105),IF(COUNTBLANK(Q105:AI105)&lt;17.5,AVERAGE(Q105:AI105),IF(COUNTBLANK(P105:AI105)&lt;18.5,AVERAGE(P105:AI105),IF(COUNTBLANK(O105:AI105)&lt;19.5,AVERAGE(O105:AI105),AVERAGE(N105:AI105))))))))))))))))))))))</f>
        <v>93.5</v>
      </c>
      <c r="AN105" s="23">
        <f>IF(AK105&lt;1.5,M105,(0.75*M105)+(0.25*((AM105*2/3+AJ105*1/3)*$AW$1)))</f>
        <v>336317.90513602132</v>
      </c>
      <c r="AO105" s="24">
        <f>AN105-M105</f>
        <v>7917.9051360213198</v>
      </c>
      <c r="AP105" s="22">
        <f>IF(AK105&lt;1.5,"N/A",3*((M105/$AW$1)-(AM105*2/3)))</f>
        <v>58.469260121522758</v>
      </c>
      <c r="AQ105" s="20">
        <f>IF(AK105=0,"",AL105*$AV$1)</f>
        <v>342884.84786496352</v>
      </c>
      <c r="AR105" s="20">
        <f>IF(AK105=0,"",AJ105*$AV$1)</f>
        <v>324987.01239948464</v>
      </c>
      <c r="AS105" s="23" t="str">
        <f>IF(F105="P","P","")</f>
        <v/>
      </c>
    </row>
    <row r="106" spans="1:45" s="2" customFormat="1">
      <c r="A106" s="19" t="s">
        <v>328</v>
      </c>
      <c r="B106" s="23" t="str">
        <f>IF(COUNTBLANK(N106:AI106)&lt;20.5,"Yes","No")</f>
        <v>Yes</v>
      </c>
      <c r="C106" s="34" t="str">
        <f>IF(J106&lt;160000,"Yes","")</f>
        <v/>
      </c>
      <c r="D106" s="34" t="str">
        <f>IF(J106&gt;375000,IF((K106/J106)&lt;-0.4,"FP40%",IF((K106/J106)&lt;-0.35,"FP35%",IF((K106/J106)&lt;-0.3,"FP30%",IF((K106/J106)&lt;-0.25,"FP25%",IF((K106/J106)&lt;-0.2,"FP20%",IF((K106/J106)&lt;-0.15,"FP15%",IF((K106/J106)&lt;-0.1,"FP10%",IF((K106/J106)&lt;-0.05,"FP5%","")))))))),"")</f>
        <v/>
      </c>
      <c r="E106" s="34" t="str">
        <f t="shared" si="3"/>
        <v/>
      </c>
      <c r="F106" s="89" t="str">
        <f>IF(AP106="N/A","",IF(AP106&gt;AJ106,IF(AP106&gt;AM106,"P",""),""))</f>
        <v/>
      </c>
      <c r="G106" s="34" t="str">
        <f>IF(D106="",IF(E106="",F106,E106),D106)</f>
        <v/>
      </c>
      <c r="H106" s="19" t="s">
        <v>341</v>
      </c>
      <c r="I106" s="21" t="s">
        <v>37</v>
      </c>
      <c r="J106" s="20">
        <v>361900</v>
      </c>
      <c r="K106" s="20">
        <f>M106-J106</f>
        <v>-36400</v>
      </c>
      <c r="L106" s="75">
        <v>-12800</v>
      </c>
      <c r="M106" s="20">
        <v>325500</v>
      </c>
      <c r="N106" s="21">
        <v>72</v>
      </c>
      <c r="O106" s="21" t="s">
        <v>590</v>
      </c>
      <c r="P106" s="21">
        <v>33</v>
      </c>
      <c r="Q106" s="21" t="s">
        <v>590</v>
      </c>
      <c r="R106" s="21" t="s">
        <v>590</v>
      </c>
      <c r="S106" s="21" t="s">
        <v>590</v>
      </c>
      <c r="T106" s="21">
        <v>97</v>
      </c>
      <c r="U106" s="21">
        <v>88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39">
        <f>IF(AK106=0,"",AVERAGE(N106:AI106))</f>
        <v>72.5</v>
      </c>
      <c r="AK106" s="39">
        <f>IF(COUNTBLANK(N106:AI106)=0,22,IF(COUNTBLANK(N106:AI106)=1,21,IF(COUNTBLANK(N106:AI106)=2,20,IF(COUNTBLANK(N106:AI106)=3,19,IF(COUNTBLANK(N106:AI106)=4,18,IF(COUNTBLANK(N106:AI106)=5,17,IF(COUNTBLANK(N106:AI106)=6,16,IF(COUNTBLANK(N106:AI106)=7,15,IF(COUNTBLANK(N106:AI106)=8,14,IF(COUNTBLANK(N106:AI106)=9,13,IF(COUNTBLANK(N106:AI106)=10,12,IF(COUNTBLANK(N106:AI106)=11,11,IF(COUNTBLANK(N106:AI106)=12,10,IF(COUNTBLANK(N106:AI106)=13,9,IF(COUNTBLANK(N106:AI106)=14,8,IF(COUNTBLANK(N106:AI106)=15,7,IF(COUNTBLANK(N106:AI106)=16,6,IF(COUNTBLANK(N106:AI106)=17,5,IF(COUNTBLANK(N106:AI106)=18,4,IF(COUNTBLANK(N106:AI106)=19,3,IF(COUNTBLANK(N106:AI106)=20,2,IF(COUNTBLANK(N106:AI106)=21,1,IF(COUNTBLANK(N106:AI106)=22,0,"Error")))))))))))))))))))))))</f>
        <v>4</v>
      </c>
      <c r="AL106" s="39">
        <f>IF(AK106=0,"",IF(COUNTBLANK(AG106:AI106)=0,AVERAGE(AG106:AI106),IF(COUNTBLANK(AF106:AI106)&lt;1.5,AVERAGE(AF106:AI106),IF(COUNTBLANK(AE106:AI106)&lt;2.5,AVERAGE(AE106:AI106),IF(COUNTBLANK(AD106:AI106)&lt;3.5,AVERAGE(AD106:AI106),IF(COUNTBLANK(AC106:AI106)&lt;4.5,AVERAGE(AC106:AI106),IF(COUNTBLANK(AB106:AI106)&lt;5.5,AVERAGE(AB106:AI106),IF(COUNTBLANK(AA106:AI106)&lt;6.5,AVERAGE(AA106:AI106),IF(COUNTBLANK(Z106:AI106)&lt;7.5,AVERAGE(Z106:AI106),IF(COUNTBLANK(Y106:AI106)&lt;8.5,AVERAGE(Y106:AI106),IF(COUNTBLANK(X106:AI106)&lt;9.5,AVERAGE(X106:AI106),IF(COUNTBLANK(W106:AI106)&lt;10.5,AVERAGE(W106:AI106),IF(COUNTBLANK(V106:AI106)&lt;11.5,AVERAGE(V106:AI106),IF(COUNTBLANK(U106:AI106)&lt;12.5,AVERAGE(U106:AI106),IF(COUNTBLANK(T106:AI106)&lt;13.5,AVERAGE(T106:AI106),IF(COUNTBLANK(S106:AI106)&lt;14.5,AVERAGE(S106:AI106),IF(COUNTBLANK(R106:AI106)&lt;15.5,AVERAGE(R106:AI106),IF(COUNTBLANK(Q106:AI106)&lt;16.5,AVERAGE(Q106:AI106),IF(COUNTBLANK(P106:AI106)&lt;17.5,AVERAGE(P106:AI106),IF(COUNTBLANK(O106:AI106)&lt;18.5,AVERAGE(O106:AI106),AVERAGE(N106:AI106)))))))))))))))))))))</f>
        <v>72.666666666666671</v>
      </c>
      <c r="AM106" s="22">
        <f>IF(AK106=0,"",IF(COUNTBLANK(AH106:AI106)=0,AVERAGE(AH106:AI106),IF(COUNTBLANK(AG106:AI106)&lt;1.5,AVERAGE(AG106:AI106),IF(COUNTBLANK(AF106:AI106)&lt;2.5,AVERAGE(AF106:AI106),IF(COUNTBLANK(AE106:AI106)&lt;3.5,AVERAGE(AE106:AI106),IF(COUNTBLANK(AD106:AI106)&lt;4.5,AVERAGE(AD106:AI106),IF(COUNTBLANK(AC106:AI106)&lt;5.5,AVERAGE(AC106:AI106),IF(COUNTBLANK(AB106:AI106)&lt;6.5,AVERAGE(AB106:AI106),IF(COUNTBLANK(AA106:AI106)&lt;7.5,AVERAGE(AA106:AI106),IF(COUNTBLANK(Z106:AI106)&lt;8.5,AVERAGE(Z106:AI106),IF(COUNTBLANK(Y106:AI106)&lt;9.5,AVERAGE(Y106:AI106),IF(COUNTBLANK(X106:AI106)&lt;10.5,AVERAGE(X106:AI106),IF(COUNTBLANK(W106:AI106)&lt;11.5,AVERAGE(W106:AI106),IF(COUNTBLANK(V106:AI106)&lt;12.5,AVERAGE(V106:AI106),IF(COUNTBLANK(U106:AI106)&lt;13.5,AVERAGE(U106:AI106),IF(COUNTBLANK(T106:AI106)&lt;14.5,AVERAGE(T106:AI106),IF(COUNTBLANK(S106:AI106)&lt;15.5,AVERAGE(S106:AI106),IF(COUNTBLANK(R106:AI106)&lt;16.5,AVERAGE(R106:AI106),IF(COUNTBLANK(Q106:AI106)&lt;17.5,AVERAGE(Q106:AI106),IF(COUNTBLANK(P106:AI106)&lt;18.5,AVERAGE(P106:AI106),IF(COUNTBLANK(O106:AI106)&lt;19.5,AVERAGE(O106:AI106),AVERAGE(N106:AI106))))))))))))))))))))))</f>
        <v>92.5</v>
      </c>
      <c r="AN106" s="23">
        <f>IF(AK106&lt;1.5,M106,(0.75*M106)+(0.25*((AM106*2/3+AJ106*1/3)*$AW$1)))</f>
        <v>330248.81847541314</v>
      </c>
      <c r="AO106" s="24">
        <f>AN106-M106</f>
        <v>4748.8184754131362</v>
      </c>
      <c r="AP106" s="22">
        <f>IF(AK106&lt;1.5,"N/A",3*((M106/$AW$1)-(AM106*2/3)))</f>
        <v>58.301596131411863</v>
      </c>
      <c r="AQ106" s="20">
        <f>IF(AK106=0,"",AL106*$AV$1)</f>
        <v>287495.75705600786</v>
      </c>
      <c r="AR106" s="20">
        <f>IF(AK106=0,"",AJ106*$AV$1)</f>
        <v>286836.36311780603</v>
      </c>
      <c r="AS106" s="23" t="str">
        <f>IF(F106="P","P","")</f>
        <v/>
      </c>
    </row>
    <row r="107" spans="1:45" s="2" customFormat="1">
      <c r="A107" s="19" t="s">
        <v>328</v>
      </c>
      <c r="B107" s="23" t="str">
        <f>IF(COUNTBLANK(N107:AI107)&lt;20.5,"Yes","No")</f>
        <v>Yes</v>
      </c>
      <c r="C107" s="34" t="str">
        <f>IF(J107&lt;160000,"Yes","")</f>
        <v/>
      </c>
      <c r="D107" s="34" t="str">
        <f>IF(J107&gt;375000,IF((K107/J107)&lt;-0.4,"FP40%",IF((K107/J107)&lt;-0.35,"FP35%",IF((K107/J107)&lt;-0.3,"FP30%",IF((K107/J107)&lt;-0.25,"FP25%",IF((K107/J107)&lt;-0.2,"FP20%",IF((K107/J107)&lt;-0.15,"FP15%",IF((K107/J107)&lt;-0.1,"FP10%",IF((K107/J107)&lt;-0.05,"FP5%","")))))))),"")</f>
        <v/>
      </c>
      <c r="E107" s="34" t="str">
        <f t="shared" si="3"/>
        <v/>
      </c>
      <c r="F107" s="89" t="str">
        <f>IF(AP107="N/A","",IF(AP107&gt;AJ107,IF(AP107&gt;AM107,"P",""),""))</f>
        <v>P</v>
      </c>
      <c r="G107" s="34" t="str">
        <f>IF(D107="",IF(E107="",F107,E107),D107)</f>
        <v>P</v>
      </c>
      <c r="H107" s="19" t="s">
        <v>339</v>
      </c>
      <c r="I107" s="21" t="s">
        <v>48</v>
      </c>
      <c r="J107" s="20">
        <v>332000</v>
      </c>
      <c r="K107" s="20">
        <f>M107-J107</f>
        <v>-52900</v>
      </c>
      <c r="L107" s="75">
        <v>-5400</v>
      </c>
      <c r="M107" s="20">
        <v>279100</v>
      </c>
      <c r="N107" s="21">
        <v>77</v>
      </c>
      <c r="O107" s="21">
        <v>107</v>
      </c>
      <c r="P107" s="21">
        <v>67</v>
      </c>
      <c r="Q107" s="21">
        <v>73</v>
      </c>
      <c r="R107" s="21">
        <v>47</v>
      </c>
      <c r="S107" s="21">
        <v>71</v>
      </c>
      <c r="T107" s="21">
        <v>61</v>
      </c>
      <c r="U107" s="21">
        <v>66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39">
        <f>IF(AK107=0,"",AVERAGE(N107:AI107))</f>
        <v>71.125</v>
      </c>
      <c r="AK107" s="39">
        <f>IF(COUNTBLANK(N107:AI107)=0,22,IF(COUNTBLANK(N107:AI107)=1,21,IF(COUNTBLANK(N107:AI107)=2,20,IF(COUNTBLANK(N107:AI107)=3,19,IF(COUNTBLANK(N107:AI107)=4,18,IF(COUNTBLANK(N107:AI107)=5,17,IF(COUNTBLANK(N107:AI107)=6,16,IF(COUNTBLANK(N107:AI107)=7,15,IF(COUNTBLANK(N107:AI107)=8,14,IF(COUNTBLANK(N107:AI107)=9,13,IF(COUNTBLANK(N107:AI107)=10,12,IF(COUNTBLANK(N107:AI107)=11,11,IF(COUNTBLANK(N107:AI107)=12,10,IF(COUNTBLANK(N107:AI107)=13,9,IF(COUNTBLANK(N107:AI107)=14,8,IF(COUNTBLANK(N107:AI107)=15,7,IF(COUNTBLANK(N107:AI107)=16,6,IF(COUNTBLANK(N107:AI107)=17,5,IF(COUNTBLANK(N107:AI107)=18,4,IF(COUNTBLANK(N107:AI107)=19,3,IF(COUNTBLANK(N107:AI107)=20,2,IF(COUNTBLANK(N107:AI107)=21,1,IF(COUNTBLANK(N107:AI107)=22,0,"Error")))))))))))))))))))))))</f>
        <v>8</v>
      </c>
      <c r="AL107" s="39">
        <f>IF(AK107=0,"",IF(COUNTBLANK(AG107:AI107)=0,AVERAGE(AG107:AI107),IF(COUNTBLANK(AF107:AI107)&lt;1.5,AVERAGE(AF107:AI107),IF(COUNTBLANK(AE107:AI107)&lt;2.5,AVERAGE(AE107:AI107),IF(COUNTBLANK(AD107:AI107)&lt;3.5,AVERAGE(AD107:AI107),IF(COUNTBLANK(AC107:AI107)&lt;4.5,AVERAGE(AC107:AI107),IF(COUNTBLANK(AB107:AI107)&lt;5.5,AVERAGE(AB107:AI107),IF(COUNTBLANK(AA107:AI107)&lt;6.5,AVERAGE(AA107:AI107),IF(COUNTBLANK(Z107:AI107)&lt;7.5,AVERAGE(Z107:AI107),IF(COUNTBLANK(Y107:AI107)&lt;8.5,AVERAGE(Y107:AI107),IF(COUNTBLANK(X107:AI107)&lt;9.5,AVERAGE(X107:AI107),IF(COUNTBLANK(W107:AI107)&lt;10.5,AVERAGE(W107:AI107),IF(COUNTBLANK(V107:AI107)&lt;11.5,AVERAGE(V107:AI107),IF(COUNTBLANK(U107:AI107)&lt;12.5,AVERAGE(U107:AI107),IF(COUNTBLANK(T107:AI107)&lt;13.5,AVERAGE(T107:AI107),IF(COUNTBLANK(S107:AI107)&lt;14.5,AVERAGE(S107:AI107),IF(COUNTBLANK(R107:AI107)&lt;15.5,AVERAGE(R107:AI107),IF(COUNTBLANK(Q107:AI107)&lt;16.5,AVERAGE(Q107:AI107),IF(COUNTBLANK(P107:AI107)&lt;17.5,AVERAGE(P107:AI107),IF(COUNTBLANK(O107:AI107)&lt;18.5,AVERAGE(O107:AI107),AVERAGE(N107:AI107)))))))))))))))))))))</f>
        <v>66</v>
      </c>
      <c r="AM107" s="22">
        <f>IF(AK107=0,"",IF(COUNTBLANK(AH107:AI107)=0,AVERAGE(AH107:AI107),IF(COUNTBLANK(AG107:AI107)&lt;1.5,AVERAGE(AG107:AI107),IF(COUNTBLANK(AF107:AI107)&lt;2.5,AVERAGE(AF107:AI107),IF(COUNTBLANK(AE107:AI107)&lt;3.5,AVERAGE(AE107:AI107),IF(COUNTBLANK(AD107:AI107)&lt;4.5,AVERAGE(AD107:AI107),IF(COUNTBLANK(AC107:AI107)&lt;5.5,AVERAGE(AC107:AI107),IF(COUNTBLANK(AB107:AI107)&lt;6.5,AVERAGE(AB107:AI107),IF(COUNTBLANK(AA107:AI107)&lt;7.5,AVERAGE(AA107:AI107),IF(COUNTBLANK(Z107:AI107)&lt;8.5,AVERAGE(Z107:AI107),IF(COUNTBLANK(Y107:AI107)&lt;9.5,AVERAGE(Y107:AI107),IF(COUNTBLANK(X107:AI107)&lt;10.5,AVERAGE(X107:AI107),IF(COUNTBLANK(W107:AI107)&lt;11.5,AVERAGE(W107:AI107),IF(COUNTBLANK(V107:AI107)&lt;12.5,AVERAGE(V107:AI107),IF(COUNTBLANK(U107:AI107)&lt;13.5,AVERAGE(U107:AI107),IF(COUNTBLANK(T107:AI107)&lt;14.5,AVERAGE(T107:AI107),IF(COUNTBLANK(S107:AI107)&lt;15.5,AVERAGE(S107:AI107),IF(COUNTBLANK(R107:AI107)&lt;16.5,AVERAGE(R107:AI107),IF(COUNTBLANK(Q107:AI107)&lt;17.5,AVERAGE(Q107:AI107),IF(COUNTBLANK(P107:AI107)&lt;18.5,AVERAGE(P107:AI107),IF(COUNTBLANK(O107:AI107)&lt;19.5,AVERAGE(O107:AI107),AVERAGE(N107:AI107))))))))))))))))))))))</f>
        <v>63.5</v>
      </c>
      <c r="AN107" s="23">
        <f>IF(AK107&lt;1.5,M107,(0.75*M107)+(0.25*((AM107*2/3+AJ107*1/3)*$AW$1)))</f>
        <v>275590.1710114223</v>
      </c>
      <c r="AO107" s="24">
        <f>AN107-M107</f>
        <v>-3509.8289885777049</v>
      </c>
      <c r="AP107" s="22">
        <f>IF(AK107&lt;1.5,"N/A",3*((M107/$AW$1)-(AM107*2/3)))</f>
        <v>81.61897228963764</v>
      </c>
      <c r="AQ107" s="20">
        <f>IF(AK107=0,"",AL107*$AV$1)</f>
        <v>261119.99952793375</v>
      </c>
      <c r="AR107" s="20">
        <f>IF(AK107=0,"",AJ107*$AV$1)</f>
        <v>281396.36312764074</v>
      </c>
      <c r="AS107" s="23" t="str">
        <f>IF(F107="P","P","")</f>
        <v>P</v>
      </c>
    </row>
    <row r="108" spans="1:45" s="2" customFormat="1">
      <c r="A108" s="19" t="s">
        <v>328</v>
      </c>
      <c r="B108" s="23" t="str">
        <f>IF(COUNTBLANK(N108:AI108)&lt;20.5,"Yes","No")</f>
        <v>Yes</v>
      </c>
      <c r="C108" s="34" t="str">
        <f>IF(J108&lt;160000,"Yes","")</f>
        <v/>
      </c>
      <c r="D108" s="34" t="str">
        <f>IF(J108&gt;375000,IF((K108/J108)&lt;-0.4,"FP40%",IF((K108/J108)&lt;-0.35,"FP35%",IF((K108/J108)&lt;-0.3,"FP30%",IF((K108/J108)&lt;-0.25,"FP25%",IF((K108/J108)&lt;-0.2,"FP20%",IF((K108/J108)&lt;-0.15,"FP15%",IF((K108/J108)&lt;-0.1,"FP10%",IF((K108/J108)&lt;-0.05,"FP5%","")))))))),"")</f>
        <v>FP10%</v>
      </c>
      <c r="E108" s="34" t="str">
        <f t="shared" si="3"/>
        <v/>
      </c>
      <c r="F108" s="89" t="str">
        <f>IF(AP108="N/A","",IF(AP108&gt;AJ108,IF(AP108&gt;AM108,"P",""),""))</f>
        <v>P</v>
      </c>
      <c r="G108" s="34" t="str">
        <f>IF(D108="",IF(E108="",F108,E108),D108)</f>
        <v>FP10%</v>
      </c>
      <c r="H108" s="19" t="s">
        <v>340</v>
      </c>
      <c r="I108" s="21" t="s">
        <v>62</v>
      </c>
      <c r="J108" s="20">
        <v>409800</v>
      </c>
      <c r="K108" s="20">
        <f>M108-J108</f>
        <v>-58400</v>
      </c>
      <c r="L108" s="75">
        <v>0</v>
      </c>
      <c r="M108" s="20">
        <v>351400</v>
      </c>
      <c r="N108" s="21">
        <v>74</v>
      </c>
      <c r="O108" s="21">
        <v>89</v>
      </c>
      <c r="P108" s="21">
        <v>42</v>
      </c>
      <c r="Q108" s="21">
        <v>74</v>
      </c>
      <c r="R108" s="21" t="s">
        <v>590</v>
      </c>
      <c r="S108" s="21" t="s">
        <v>590</v>
      </c>
      <c r="T108" s="21" t="s">
        <v>590</v>
      </c>
      <c r="U108" s="21" t="s">
        <v>590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39">
        <f>IF(AK108=0,"",AVERAGE(N108:AI108))</f>
        <v>69.75</v>
      </c>
      <c r="AK108" s="39">
        <f>IF(COUNTBLANK(N108:AI108)=0,22,IF(COUNTBLANK(N108:AI108)=1,21,IF(COUNTBLANK(N108:AI108)=2,20,IF(COUNTBLANK(N108:AI108)=3,19,IF(COUNTBLANK(N108:AI108)=4,18,IF(COUNTBLANK(N108:AI108)=5,17,IF(COUNTBLANK(N108:AI108)=6,16,IF(COUNTBLANK(N108:AI108)=7,15,IF(COUNTBLANK(N108:AI108)=8,14,IF(COUNTBLANK(N108:AI108)=9,13,IF(COUNTBLANK(N108:AI108)=10,12,IF(COUNTBLANK(N108:AI108)=11,11,IF(COUNTBLANK(N108:AI108)=12,10,IF(COUNTBLANK(N108:AI108)=13,9,IF(COUNTBLANK(N108:AI108)=14,8,IF(COUNTBLANK(N108:AI108)=15,7,IF(COUNTBLANK(N108:AI108)=16,6,IF(COUNTBLANK(N108:AI108)=17,5,IF(COUNTBLANK(N108:AI108)=18,4,IF(COUNTBLANK(N108:AI108)=19,3,IF(COUNTBLANK(N108:AI108)=20,2,IF(COUNTBLANK(N108:AI108)=21,1,IF(COUNTBLANK(N108:AI108)=22,0,"Error")))))))))))))))))))))))</f>
        <v>4</v>
      </c>
      <c r="AL108" s="39">
        <f>IF(AK108=0,"",IF(COUNTBLANK(AG108:AI108)=0,AVERAGE(AG108:AI108),IF(COUNTBLANK(AF108:AI108)&lt;1.5,AVERAGE(AF108:AI108),IF(COUNTBLANK(AE108:AI108)&lt;2.5,AVERAGE(AE108:AI108),IF(COUNTBLANK(AD108:AI108)&lt;3.5,AVERAGE(AD108:AI108),IF(COUNTBLANK(AC108:AI108)&lt;4.5,AVERAGE(AC108:AI108),IF(COUNTBLANK(AB108:AI108)&lt;5.5,AVERAGE(AB108:AI108),IF(COUNTBLANK(AA108:AI108)&lt;6.5,AVERAGE(AA108:AI108),IF(COUNTBLANK(Z108:AI108)&lt;7.5,AVERAGE(Z108:AI108),IF(COUNTBLANK(Y108:AI108)&lt;8.5,AVERAGE(Y108:AI108),IF(COUNTBLANK(X108:AI108)&lt;9.5,AVERAGE(X108:AI108),IF(COUNTBLANK(W108:AI108)&lt;10.5,AVERAGE(W108:AI108),IF(COUNTBLANK(V108:AI108)&lt;11.5,AVERAGE(V108:AI108),IF(COUNTBLANK(U108:AI108)&lt;12.5,AVERAGE(U108:AI108),IF(COUNTBLANK(T108:AI108)&lt;13.5,AVERAGE(T108:AI108),IF(COUNTBLANK(S108:AI108)&lt;14.5,AVERAGE(S108:AI108),IF(COUNTBLANK(R108:AI108)&lt;15.5,AVERAGE(R108:AI108),IF(COUNTBLANK(Q108:AI108)&lt;16.5,AVERAGE(Q108:AI108),IF(COUNTBLANK(P108:AI108)&lt;17.5,AVERAGE(P108:AI108),IF(COUNTBLANK(O108:AI108)&lt;18.5,AVERAGE(O108:AI108),AVERAGE(N108:AI108)))))))))))))))))))))</f>
        <v>68.333333333333329</v>
      </c>
      <c r="AM108" s="22">
        <f>IF(AK108=0,"",IF(COUNTBLANK(AH108:AI108)=0,AVERAGE(AH108:AI108),IF(COUNTBLANK(AG108:AI108)&lt;1.5,AVERAGE(AG108:AI108),IF(COUNTBLANK(AF108:AI108)&lt;2.5,AVERAGE(AF108:AI108),IF(COUNTBLANK(AE108:AI108)&lt;3.5,AVERAGE(AE108:AI108),IF(COUNTBLANK(AD108:AI108)&lt;4.5,AVERAGE(AD108:AI108),IF(COUNTBLANK(AC108:AI108)&lt;5.5,AVERAGE(AC108:AI108),IF(COUNTBLANK(AB108:AI108)&lt;6.5,AVERAGE(AB108:AI108),IF(COUNTBLANK(AA108:AI108)&lt;7.5,AVERAGE(AA108:AI108),IF(COUNTBLANK(Z108:AI108)&lt;8.5,AVERAGE(Z108:AI108),IF(COUNTBLANK(Y108:AI108)&lt;9.5,AVERAGE(Y108:AI108),IF(COUNTBLANK(X108:AI108)&lt;10.5,AVERAGE(X108:AI108),IF(COUNTBLANK(W108:AI108)&lt;11.5,AVERAGE(W108:AI108),IF(COUNTBLANK(V108:AI108)&lt;12.5,AVERAGE(V108:AI108),IF(COUNTBLANK(U108:AI108)&lt;13.5,AVERAGE(U108:AI108),IF(COUNTBLANK(T108:AI108)&lt;14.5,AVERAGE(T108:AI108),IF(COUNTBLANK(S108:AI108)&lt;15.5,AVERAGE(S108:AI108),IF(COUNTBLANK(R108:AI108)&lt;16.5,AVERAGE(R108:AI108),IF(COUNTBLANK(Q108:AI108)&lt;17.5,AVERAGE(Q108:AI108),IF(COUNTBLANK(P108:AI108)&lt;18.5,AVERAGE(P108:AI108),IF(COUNTBLANK(O108:AI108)&lt;19.5,AVERAGE(O108:AI108),AVERAGE(N108:AI108))))))))))))))))))))))</f>
        <v>58</v>
      </c>
      <c r="AN108" s="23">
        <f>IF(AK108&lt;1.5,M108,(0.75*M108)+(0.25*((AM108*2/3+AJ108*1/3)*$AW$1)))</f>
        <v>325676.21080313786</v>
      </c>
      <c r="AO108" s="24">
        <f>AN108-M108</f>
        <v>-25723.789196862141</v>
      </c>
      <c r="AP108" s="22">
        <f>IF(AK108&lt;1.5,"N/A",3*((M108/$AW$1)-(AM108*2/3)))</f>
        <v>146.66107797412639</v>
      </c>
      <c r="AQ108" s="20">
        <f>IF(AK108=0,"",AL108*$AV$1)</f>
        <v>270351.51466275967</v>
      </c>
      <c r="AR108" s="20">
        <f>IF(AK108=0,"",AJ108*$AV$1)</f>
        <v>275956.36313747545</v>
      </c>
      <c r="AS108" s="23" t="str">
        <f>IF(F108="P","P","")</f>
        <v>P</v>
      </c>
    </row>
    <row r="109" spans="1:45" s="2" customFormat="1">
      <c r="A109" s="19" t="s">
        <v>328</v>
      </c>
      <c r="B109" s="23" t="str">
        <f>IF(COUNTBLANK(N109:AI109)&lt;20.5,"Yes","No")</f>
        <v>Yes</v>
      </c>
      <c r="C109" s="34" t="str">
        <f>IF(J109&lt;160000,"Yes","")</f>
        <v/>
      </c>
      <c r="D109" s="34" t="str">
        <f>IF(J109&gt;375000,IF((K109/J109)&lt;-0.4,"FP40%",IF((K109/J109)&lt;-0.35,"FP35%",IF((K109/J109)&lt;-0.3,"FP30%",IF((K109/J109)&lt;-0.25,"FP25%",IF((K109/J109)&lt;-0.2,"FP20%",IF((K109/J109)&lt;-0.15,"FP15%",IF((K109/J109)&lt;-0.1,"FP10%",IF((K109/J109)&lt;-0.05,"FP5%","")))))))),"")</f>
        <v>FP30%</v>
      </c>
      <c r="E109" s="34" t="str">
        <f t="shared" si="3"/>
        <v/>
      </c>
      <c r="F109" s="89" t="str">
        <f>IF(AP109="N/A","",IF(AP109&gt;AJ109,IF(AP109&gt;AM109,"P",""),""))</f>
        <v/>
      </c>
      <c r="G109" s="34" t="str">
        <f>IF(D109="",IF(E109="",F109,E109),D109)</f>
        <v>FP30%</v>
      </c>
      <c r="H109" s="19" t="s">
        <v>342</v>
      </c>
      <c r="I109" s="21" t="s">
        <v>390</v>
      </c>
      <c r="J109" s="20">
        <v>435400</v>
      </c>
      <c r="K109" s="20">
        <f>M109-J109</f>
        <v>-151400</v>
      </c>
      <c r="L109" s="75">
        <v>-15200</v>
      </c>
      <c r="M109" s="20">
        <v>284000</v>
      </c>
      <c r="N109" s="21">
        <v>70</v>
      </c>
      <c r="O109" s="21">
        <v>75</v>
      </c>
      <c r="P109" s="21">
        <v>55</v>
      </c>
      <c r="Q109" s="21">
        <v>94</v>
      </c>
      <c r="R109" s="21">
        <v>56</v>
      </c>
      <c r="S109" s="21">
        <v>32</v>
      </c>
      <c r="T109" s="21">
        <v>91</v>
      </c>
      <c r="U109" s="21">
        <v>59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39">
        <f>IF(AK109=0,"",AVERAGE(N109:AI109))</f>
        <v>66.5</v>
      </c>
      <c r="AK109" s="39">
        <f>IF(COUNTBLANK(N109:AI109)=0,22,IF(COUNTBLANK(N109:AI109)=1,21,IF(COUNTBLANK(N109:AI109)=2,20,IF(COUNTBLANK(N109:AI109)=3,19,IF(COUNTBLANK(N109:AI109)=4,18,IF(COUNTBLANK(N109:AI109)=5,17,IF(COUNTBLANK(N109:AI109)=6,16,IF(COUNTBLANK(N109:AI109)=7,15,IF(COUNTBLANK(N109:AI109)=8,14,IF(COUNTBLANK(N109:AI109)=9,13,IF(COUNTBLANK(N109:AI109)=10,12,IF(COUNTBLANK(N109:AI109)=11,11,IF(COUNTBLANK(N109:AI109)=12,10,IF(COUNTBLANK(N109:AI109)=13,9,IF(COUNTBLANK(N109:AI109)=14,8,IF(COUNTBLANK(N109:AI109)=15,7,IF(COUNTBLANK(N109:AI109)=16,6,IF(COUNTBLANK(N109:AI109)=17,5,IF(COUNTBLANK(N109:AI109)=18,4,IF(COUNTBLANK(N109:AI109)=19,3,IF(COUNTBLANK(N109:AI109)=20,2,IF(COUNTBLANK(N109:AI109)=21,1,IF(COUNTBLANK(N109:AI109)=22,0,"Error")))))))))))))))))))))))</f>
        <v>8</v>
      </c>
      <c r="AL109" s="39">
        <f>IF(AK109=0,"",IF(COUNTBLANK(AG109:AI109)=0,AVERAGE(AG109:AI109),IF(COUNTBLANK(AF109:AI109)&lt;1.5,AVERAGE(AF109:AI109),IF(COUNTBLANK(AE109:AI109)&lt;2.5,AVERAGE(AE109:AI109),IF(COUNTBLANK(AD109:AI109)&lt;3.5,AVERAGE(AD109:AI109),IF(COUNTBLANK(AC109:AI109)&lt;4.5,AVERAGE(AC109:AI109),IF(COUNTBLANK(AB109:AI109)&lt;5.5,AVERAGE(AB109:AI109),IF(COUNTBLANK(AA109:AI109)&lt;6.5,AVERAGE(AA109:AI109),IF(COUNTBLANK(Z109:AI109)&lt;7.5,AVERAGE(Z109:AI109),IF(COUNTBLANK(Y109:AI109)&lt;8.5,AVERAGE(Y109:AI109),IF(COUNTBLANK(X109:AI109)&lt;9.5,AVERAGE(X109:AI109),IF(COUNTBLANK(W109:AI109)&lt;10.5,AVERAGE(W109:AI109),IF(COUNTBLANK(V109:AI109)&lt;11.5,AVERAGE(V109:AI109),IF(COUNTBLANK(U109:AI109)&lt;12.5,AVERAGE(U109:AI109),IF(COUNTBLANK(T109:AI109)&lt;13.5,AVERAGE(T109:AI109),IF(COUNTBLANK(S109:AI109)&lt;14.5,AVERAGE(S109:AI109),IF(COUNTBLANK(R109:AI109)&lt;15.5,AVERAGE(R109:AI109),IF(COUNTBLANK(Q109:AI109)&lt;16.5,AVERAGE(Q109:AI109),IF(COUNTBLANK(P109:AI109)&lt;17.5,AVERAGE(P109:AI109),IF(COUNTBLANK(O109:AI109)&lt;18.5,AVERAGE(O109:AI109),AVERAGE(N109:AI109)))))))))))))))))))))</f>
        <v>60.666666666666664</v>
      </c>
      <c r="AM109" s="22">
        <f>IF(AK109=0,"",IF(COUNTBLANK(AH109:AI109)=0,AVERAGE(AH109:AI109),IF(COUNTBLANK(AG109:AI109)&lt;1.5,AVERAGE(AG109:AI109),IF(COUNTBLANK(AF109:AI109)&lt;2.5,AVERAGE(AF109:AI109),IF(COUNTBLANK(AE109:AI109)&lt;3.5,AVERAGE(AE109:AI109),IF(COUNTBLANK(AD109:AI109)&lt;4.5,AVERAGE(AD109:AI109),IF(COUNTBLANK(AC109:AI109)&lt;5.5,AVERAGE(AC109:AI109),IF(COUNTBLANK(AB109:AI109)&lt;6.5,AVERAGE(AB109:AI109),IF(COUNTBLANK(AA109:AI109)&lt;7.5,AVERAGE(AA109:AI109),IF(COUNTBLANK(Z109:AI109)&lt;8.5,AVERAGE(Z109:AI109),IF(COUNTBLANK(Y109:AI109)&lt;9.5,AVERAGE(Y109:AI109),IF(COUNTBLANK(X109:AI109)&lt;10.5,AVERAGE(X109:AI109),IF(COUNTBLANK(W109:AI109)&lt;11.5,AVERAGE(W109:AI109),IF(COUNTBLANK(V109:AI109)&lt;12.5,AVERAGE(V109:AI109),IF(COUNTBLANK(U109:AI109)&lt;13.5,AVERAGE(U109:AI109),IF(COUNTBLANK(T109:AI109)&lt;14.5,AVERAGE(T109:AI109),IF(COUNTBLANK(S109:AI109)&lt;15.5,AVERAGE(S109:AI109),IF(COUNTBLANK(R109:AI109)&lt;16.5,AVERAGE(R109:AI109),IF(COUNTBLANK(Q109:AI109)&lt;17.5,AVERAGE(Q109:AI109),IF(COUNTBLANK(P109:AI109)&lt;18.5,AVERAGE(P109:AI109),IF(COUNTBLANK(O109:AI109)&lt;19.5,AVERAGE(O109:AI109),AVERAGE(N109:AI109))))))))))))))))))))))</f>
        <v>75</v>
      </c>
      <c r="AN109" s="23">
        <f>IF(AK109&lt;1.5,M109,(0.75*M109)+(0.25*((AM109*2/3+AJ109*1/3)*$AW$1)))</f>
        <v>285410.89980554156</v>
      </c>
      <c r="AO109" s="24">
        <f>AN109-M109</f>
        <v>1410.8998055415577</v>
      </c>
      <c r="AP109" s="22">
        <f>IF(AK109&lt;1.5,"N/A",3*((M109/$AW$1)-(AM109*2/3)))</f>
        <v>62.281576962583614</v>
      </c>
      <c r="AQ109" s="20">
        <f>IF(AK109=0,"",AL109*$AV$1)</f>
        <v>240019.39350547444</v>
      </c>
      <c r="AR109" s="20">
        <f>IF(AK109=0,"",AJ109*$AV$1)</f>
        <v>263098.18134253932</v>
      </c>
      <c r="AS109" s="23" t="str">
        <f>IF(F109="P","P","")</f>
        <v/>
      </c>
    </row>
    <row r="110" spans="1:45" s="2" customFormat="1">
      <c r="A110" s="19" t="s">
        <v>328</v>
      </c>
      <c r="B110" s="23" t="str">
        <f>IF(COUNTBLANK(N110:AI110)&lt;20.5,"Yes","No")</f>
        <v>Yes</v>
      </c>
      <c r="C110" s="34" t="str">
        <f>IF(J110&lt;160000,"Yes","")</f>
        <v/>
      </c>
      <c r="D110" s="34" t="str">
        <f>IF(J110&gt;375000,IF((K110/J110)&lt;-0.4,"FP40%",IF((K110/J110)&lt;-0.35,"FP35%",IF((K110/J110)&lt;-0.3,"FP30%",IF((K110/J110)&lt;-0.25,"FP25%",IF((K110/J110)&lt;-0.2,"FP20%",IF((K110/J110)&lt;-0.15,"FP15%",IF((K110/J110)&lt;-0.1,"FP10%",IF((K110/J110)&lt;-0.05,"FP5%","")))))))),"")</f>
        <v/>
      </c>
      <c r="E110" s="34" t="str">
        <f t="shared" si="3"/>
        <v/>
      </c>
      <c r="F110" s="89" t="str">
        <f>IF(AP110="N/A","",IF(AP110&gt;AJ110,IF(AP110&gt;AM110,"P",""),""))</f>
        <v/>
      </c>
      <c r="G110" s="34" t="str">
        <f>IF(D110="",IF(E110="",F110,E110),D110)</f>
        <v/>
      </c>
      <c r="H110" s="19" t="s">
        <v>338</v>
      </c>
      <c r="I110" s="21" t="s">
        <v>62</v>
      </c>
      <c r="J110" s="20">
        <v>289200</v>
      </c>
      <c r="K110" s="20">
        <f>M110-J110</f>
        <v>-29300</v>
      </c>
      <c r="L110" s="75">
        <v>0</v>
      </c>
      <c r="M110" s="20">
        <v>259900</v>
      </c>
      <c r="N110" s="21">
        <v>77</v>
      </c>
      <c r="O110" s="21">
        <v>53</v>
      </c>
      <c r="P110" s="21">
        <v>49</v>
      </c>
      <c r="Q110" s="21">
        <v>73</v>
      </c>
      <c r="R110" s="21">
        <v>48</v>
      </c>
      <c r="S110" s="21">
        <v>71</v>
      </c>
      <c r="T110" s="21">
        <v>76</v>
      </c>
      <c r="U110" s="21" t="s">
        <v>590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39">
        <f>IF(AK110=0,"",AVERAGE(N110:AI110))</f>
        <v>63.857142857142854</v>
      </c>
      <c r="AK110" s="39">
        <f>IF(COUNTBLANK(N110:AI110)=0,22,IF(COUNTBLANK(N110:AI110)=1,21,IF(COUNTBLANK(N110:AI110)=2,20,IF(COUNTBLANK(N110:AI110)=3,19,IF(COUNTBLANK(N110:AI110)=4,18,IF(COUNTBLANK(N110:AI110)=5,17,IF(COUNTBLANK(N110:AI110)=6,16,IF(COUNTBLANK(N110:AI110)=7,15,IF(COUNTBLANK(N110:AI110)=8,14,IF(COUNTBLANK(N110:AI110)=9,13,IF(COUNTBLANK(N110:AI110)=10,12,IF(COUNTBLANK(N110:AI110)=11,11,IF(COUNTBLANK(N110:AI110)=12,10,IF(COUNTBLANK(N110:AI110)=13,9,IF(COUNTBLANK(N110:AI110)=14,8,IF(COUNTBLANK(N110:AI110)=15,7,IF(COUNTBLANK(N110:AI110)=16,6,IF(COUNTBLANK(N110:AI110)=17,5,IF(COUNTBLANK(N110:AI110)=18,4,IF(COUNTBLANK(N110:AI110)=19,3,IF(COUNTBLANK(N110:AI110)=20,2,IF(COUNTBLANK(N110:AI110)=21,1,IF(COUNTBLANK(N110:AI110)=22,0,"Error")))))))))))))))))))))))</f>
        <v>7</v>
      </c>
      <c r="AL110" s="39">
        <f>IF(AK110=0,"",IF(COUNTBLANK(AG110:AI110)=0,AVERAGE(AG110:AI110),IF(COUNTBLANK(AF110:AI110)&lt;1.5,AVERAGE(AF110:AI110),IF(COUNTBLANK(AE110:AI110)&lt;2.5,AVERAGE(AE110:AI110),IF(COUNTBLANK(AD110:AI110)&lt;3.5,AVERAGE(AD110:AI110),IF(COUNTBLANK(AC110:AI110)&lt;4.5,AVERAGE(AC110:AI110),IF(COUNTBLANK(AB110:AI110)&lt;5.5,AVERAGE(AB110:AI110),IF(COUNTBLANK(AA110:AI110)&lt;6.5,AVERAGE(AA110:AI110),IF(COUNTBLANK(Z110:AI110)&lt;7.5,AVERAGE(Z110:AI110),IF(COUNTBLANK(Y110:AI110)&lt;8.5,AVERAGE(Y110:AI110),IF(COUNTBLANK(X110:AI110)&lt;9.5,AVERAGE(X110:AI110),IF(COUNTBLANK(W110:AI110)&lt;10.5,AVERAGE(W110:AI110),IF(COUNTBLANK(V110:AI110)&lt;11.5,AVERAGE(V110:AI110),IF(COUNTBLANK(U110:AI110)&lt;12.5,AVERAGE(U110:AI110),IF(COUNTBLANK(T110:AI110)&lt;13.5,AVERAGE(T110:AI110),IF(COUNTBLANK(S110:AI110)&lt;14.5,AVERAGE(S110:AI110),IF(COUNTBLANK(R110:AI110)&lt;15.5,AVERAGE(R110:AI110),IF(COUNTBLANK(Q110:AI110)&lt;16.5,AVERAGE(Q110:AI110),IF(COUNTBLANK(P110:AI110)&lt;17.5,AVERAGE(P110:AI110),IF(COUNTBLANK(O110:AI110)&lt;18.5,AVERAGE(O110:AI110),AVERAGE(N110:AI110)))))))))))))))))))))</f>
        <v>65</v>
      </c>
      <c r="AM110" s="22">
        <f>IF(AK110=0,"",IF(COUNTBLANK(AH110:AI110)=0,AVERAGE(AH110:AI110),IF(COUNTBLANK(AG110:AI110)&lt;1.5,AVERAGE(AG110:AI110),IF(COUNTBLANK(AF110:AI110)&lt;2.5,AVERAGE(AF110:AI110),IF(COUNTBLANK(AE110:AI110)&lt;3.5,AVERAGE(AE110:AI110),IF(COUNTBLANK(AD110:AI110)&lt;4.5,AVERAGE(AD110:AI110),IF(COUNTBLANK(AC110:AI110)&lt;5.5,AVERAGE(AC110:AI110),IF(COUNTBLANK(AB110:AI110)&lt;6.5,AVERAGE(AB110:AI110),IF(COUNTBLANK(AA110:AI110)&lt;7.5,AVERAGE(AA110:AI110),IF(COUNTBLANK(Z110:AI110)&lt;8.5,AVERAGE(Z110:AI110),IF(COUNTBLANK(Y110:AI110)&lt;9.5,AVERAGE(Y110:AI110),IF(COUNTBLANK(X110:AI110)&lt;10.5,AVERAGE(X110:AI110),IF(COUNTBLANK(W110:AI110)&lt;11.5,AVERAGE(W110:AI110),IF(COUNTBLANK(V110:AI110)&lt;12.5,AVERAGE(V110:AI110),IF(COUNTBLANK(U110:AI110)&lt;13.5,AVERAGE(U110:AI110),IF(COUNTBLANK(T110:AI110)&lt;14.5,AVERAGE(T110:AI110),IF(COUNTBLANK(S110:AI110)&lt;15.5,AVERAGE(S110:AI110),IF(COUNTBLANK(R110:AI110)&lt;16.5,AVERAGE(R110:AI110),IF(COUNTBLANK(Q110:AI110)&lt;17.5,AVERAGE(Q110:AI110),IF(COUNTBLANK(P110:AI110)&lt;18.5,AVERAGE(P110:AI110),IF(COUNTBLANK(O110:AI110)&lt;19.5,AVERAGE(O110:AI110),AVERAGE(N110:AI110))))))))))))))))))))))</f>
        <v>73.5</v>
      </c>
      <c r="AN110" s="23">
        <f>IF(AK110&lt;1.5,M110,(0.75*M110)+(0.25*((AM110*2/3+AJ110*1/3)*$AW$1)))</f>
        <v>265448.58173076826</v>
      </c>
      <c r="AO110" s="24">
        <f>AN110-M110</f>
        <v>5548.5817307682591</v>
      </c>
      <c r="AP110" s="22">
        <f>IF(AK110&lt;1.5,"N/A",3*((M110/$AW$1)-(AM110*2/3)))</f>
        <v>47.267541734420703</v>
      </c>
      <c r="AQ110" s="20">
        <f>IF(AK110=0,"",AL110*$AV$1)</f>
        <v>257163.63589872263</v>
      </c>
      <c r="AR110" s="20">
        <f>IF(AK110=0,"",AJ110*$AV$1)</f>
        <v>252642.07746533849</v>
      </c>
      <c r="AS110" s="23" t="str">
        <f>IF(F110="P","P","")</f>
        <v/>
      </c>
    </row>
    <row r="111" spans="1:45" s="2" customFormat="1">
      <c r="A111" s="19" t="s">
        <v>328</v>
      </c>
      <c r="B111" s="23" t="str">
        <f>IF(COUNTBLANK(N111:AI111)&lt;20.5,"Yes","No")</f>
        <v>Yes</v>
      </c>
      <c r="C111" s="34" t="str">
        <f>IF(J111&lt;160000,"Yes","")</f>
        <v/>
      </c>
      <c r="D111" s="34" t="str">
        <f>IF(J111&gt;375000,IF((K111/J111)&lt;-0.4,"FP40%",IF((K111/J111)&lt;-0.35,"FP35%",IF((K111/J111)&lt;-0.3,"FP30%",IF((K111/J111)&lt;-0.25,"FP25%",IF((K111/J111)&lt;-0.2,"FP20%",IF((K111/J111)&lt;-0.15,"FP15%",IF((K111/J111)&lt;-0.1,"FP10%",IF((K111/J111)&lt;-0.05,"FP5%","")))))))),"")</f>
        <v>FP20%</v>
      </c>
      <c r="E111" s="34" t="str">
        <f t="shared" si="3"/>
        <v/>
      </c>
      <c r="F111" s="89" t="str">
        <f>IF(AP111="N/A","",IF(AP111&gt;AJ111,IF(AP111&gt;AM111,"P",""),""))</f>
        <v/>
      </c>
      <c r="G111" s="34" t="str">
        <f>IF(D111="",IF(E111="",F111,E111),D111)</f>
        <v>FP20%</v>
      </c>
      <c r="H111" s="19" t="s">
        <v>349</v>
      </c>
      <c r="I111" s="21" t="s">
        <v>388</v>
      </c>
      <c r="J111" s="20">
        <v>381500</v>
      </c>
      <c r="K111" s="20">
        <f>M111-J111</f>
        <v>-87500</v>
      </c>
      <c r="L111" s="75">
        <v>-5600</v>
      </c>
      <c r="M111" s="20">
        <v>294000</v>
      </c>
      <c r="N111" s="21">
        <v>34</v>
      </c>
      <c r="O111" s="21">
        <v>39</v>
      </c>
      <c r="P111" s="21">
        <v>68</v>
      </c>
      <c r="Q111" s="21">
        <v>87</v>
      </c>
      <c r="R111" s="21">
        <v>69</v>
      </c>
      <c r="S111" s="21">
        <v>55</v>
      </c>
      <c r="T111" s="21">
        <v>86</v>
      </c>
      <c r="U111" s="21">
        <v>68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39">
        <f>IF(AK111=0,"",AVERAGE(N111:AI111))</f>
        <v>63.25</v>
      </c>
      <c r="AK111" s="39">
        <f>IF(COUNTBLANK(N111:AI111)=0,22,IF(COUNTBLANK(N111:AI111)=1,21,IF(COUNTBLANK(N111:AI111)=2,20,IF(COUNTBLANK(N111:AI111)=3,19,IF(COUNTBLANK(N111:AI111)=4,18,IF(COUNTBLANK(N111:AI111)=5,17,IF(COUNTBLANK(N111:AI111)=6,16,IF(COUNTBLANK(N111:AI111)=7,15,IF(COUNTBLANK(N111:AI111)=8,14,IF(COUNTBLANK(N111:AI111)=9,13,IF(COUNTBLANK(N111:AI111)=10,12,IF(COUNTBLANK(N111:AI111)=11,11,IF(COUNTBLANK(N111:AI111)=12,10,IF(COUNTBLANK(N111:AI111)=13,9,IF(COUNTBLANK(N111:AI111)=14,8,IF(COUNTBLANK(N111:AI111)=15,7,IF(COUNTBLANK(N111:AI111)=16,6,IF(COUNTBLANK(N111:AI111)=17,5,IF(COUNTBLANK(N111:AI111)=18,4,IF(COUNTBLANK(N111:AI111)=19,3,IF(COUNTBLANK(N111:AI111)=20,2,IF(COUNTBLANK(N111:AI111)=21,1,IF(COUNTBLANK(N111:AI111)=22,0,"Error")))))))))))))))))))))))</f>
        <v>8</v>
      </c>
      <c r="AL111" s="39">
        <f>IF(AK111=0,"",IF(COUNTBLANK(AG111:AI111)=0,AVERAGE(AG111:AI111),IF(COUNTBLANK(AF111:AI111)&lt;1.5,AVERAGE(AF111:AI111),IF(COUNTBLANK(AE111:AI111)&lt;2.5,AVERAGE(AE111:AI111),IF(COUNTBLANK(AD111:AI111)&lt;3.5,AVERAGE(AD111:AI111),IF(COUNTBLANK(AC111:AI111)&lt;4.5,AVERAGE(AC111:AI111),IF(COUNTBLANK(AB111:AI111)&lt;5.5,AVERAGE(AB111:AI111),IF(COUNTBLANK(AA111:AI111)&lt;6.5,AVERAGE(AA111:AI111),IF(COUNTBLANK(Z111:AI111)&lt;7.5,AVERAGE(Z111:AI111),IF(COUNTBLANK(Y111:AI111)&lt;8.5,AVERAGE(Y111:AI111),IF(COUNTBLANK(X111:AI111)&lt;9.5,AVERAGE(X111:AI111),IF(COUNTBLANK(W111:AI111)&lt;10.5,AVERAGE(W111:AI111),IF(COUNTBLANK(V111:AI111)&lt;11.5,AVERAGE(V111:AI111),IF(COUNTBLANK(U111:AI111)&lt;12.5,AVERAGE(U111:AI111),IF(COUNTBLANK(T111:AI111)&lt;13.5,AVERAGE(T111:AI111),IF(COUNTBLANK(S111:AI111)&lt;14.5,AVERAGE(S111:AI111),IF(COUNTBLANK(R111:AI111)&lt;15.5,AVERAGE(R111:AI111),IF(COUNTBLANK(Q111:AI111)&lt;16.5,AVERAGE(Q111:AI111),IF(COUNTBLANK(P111:AI111)&lt;17.5,AVERAGE(P111:AI111),IF(COUNTBLANK(O111:AI111)&lt;18.5,AVERAGE(O111:AI111),AVERAGE(N111:AI111)))))))))))))))))))))</f>
        <v>69.666666666666671</v>
      </c>
      <c r="AM111" s="22">
        <f>IF(AK111=0,"",IF(COUNTBLANK(AH111:AI111)=0,AVERAGE(AH111:AI111),IF(COUNTBLANK(AG111:AI111)&lt;1.5,AVERAGE(AG111:AI111),IF(COUNTBLANK(AF111:AI111)&lt;2.5,AVERAGE(AF111:AI111),IF(COUNTBLANK(AE111:AI111)&lt;3.5,AVERAGE(AE111:AI111),IF(COUNTBLANK(AD111:AI111)&lt;4.5,AVERAGE(AD111:AI111),IF(COUNTBLANK(AC111:AI111)&lt;5.5,AVERAGE(AC111:AI111),IF(COUNTBLANK(AB111:AI111)&lt;6.5,AVERAGE(AB111:AI111),IF(COUNTBLANK(AA111:AI111)&lt;7.5,AVERAGE(AA111:AI111),IF(COUNTBLANK(Z111:AI111)&lt;8.5,AVERAGE(Z111:AI111),IF(COUNTBLANK(Y111:AI111)&lt;9.5,AVERAGE(Y111:AI111),IF(COUNTBLANK(X111:AI111)&lt;10.5,AVERAGE(X111:AI111),IF(COUNTBLANK(W111:AI111)&lt;11.5,AVERAGE(W111:AI111),IF(COUNTBLANK(V111:AI111)&lt;12.5,AVERAGE(V111:AI111),IF(COUNTBLANK(U111:AI111)&lt;13.5,AVERAGE(U111:AI111),IF(COUNTBLANK(T111:AI111)&lt;14.5,AVERAGE(T111:AI111),IF(COUNTBLANK(S111:AI111)&lt;15.5,AVERAGE(S111:AI111),IF(COUNTBLANK(R111:AI111)&lt;16.5,AVERAGE(R111:AI111),IF(COUNTBLANK(Q111:AI111)&lt;17.5,AVERAGE(Q111:AI111),IF(COUNTBLANK(P111:AI111)&lt;18.5,AVERAGE(P111:AI111),IF(COUNTBLANK(O111:AI111)&lt;19.5,AVERAGE(O111:AI111),AVERAGE(N111:AI111))))))))))))))))))))))</f>
        <v>77</v>
      </c>
      <c r="AN111" s="23">
        <f>IF(AK111&lt;1.5,M111,(0.75*M111)+(0.25*((AM111*2/3+AJ111*1/3)*$AW$1)))</f>
        <v>293161.74587877095</v>
      </c>
      <c r="AO111" s="24">
        <f>AN111-M111</f>
        <v>-838.25412122905254</v>
      </c>
      <c r="AP111" s="22">
        <f>IF(AK111&lt;1.5,"N/A",3*((M111/$AW$1)-(AM111*2/3)))</f>
        <v>65.756280376759094</v>
      </c>
      <c r="AQ111" s="20">
        <f>IF(AK111=0,"",AL111*$AV$1)</f>
        <v>275626.66616837453</v>
      </c>
      <c r="AR111" s="20">
        <f>IF(AK111=0,"",AJ111*$AV$1)</f>
        <v>250239.99954760316</v>
      </c>
      <c r="AS111" s="23" t="str">
        <f>IF(F111="P","P","")</f>
        <v/>
      </c>
    </row>
    <row r="112" spans="1:45" s="2" customFormat="1">
      <c r="A112" s="19" t="s">
        <v>328</v>
      </c>
      <c r="B112" s="23" t="str">
        <f>IF(COUNTBLANK(N112:AI112)&lt;20.5,"Yes","No")</f>
        <v>Yes</v>
      </c>
      <c r="C112" s="34" t="str">
        <f>IF(J112&lt;160000,"Yes","")</f>
        <v/>
      </c>
      <c r="D112" s="34" t="str">
        <f>IF(J112&gt;375000,IF((K112/J112)&lt;-0.4,"FP40%",IF((K112/J112)&lt;-0.35,"FP35%",IF((K112/J112)&lt;-0.3,"FP30%",IF((K112/J112)&lt;-0.25,"FP25%",IF((K112/J112)&lt;-0.2,"FP20%",IF((K112/J112)&lt;-0.15,"FP15%",IF((K112/J112)&lt;-0.1,"FP10%",IF((K112/J112)&lt;-0.05,"FP5%","")))))))),"")</f>
        <v/>
      </c>
      <c r="E112" s="34" t="str">
        <f t="shared" si="3"/>
        <v/>
      </c>
      <c r="F112" s="89" t="str">
        <f>IF(AP112="N/A","",IF(AP112&gt;AJ112,IF(AP112&gt;AM112,"P",""),""))</f>
        <v>P</v>
      </c>
      <c r="G112" s="34" t="str">
        <f>IF(D112="",IF(E112="",F112,E112),D112)</f>
        <v>P</v>
      </c>
      <c r="H112" s="19" t="s">
        <v>333</v>
      </c>
      <c r="I112" s="21" t="s">
        <v>48</v>
      </c>
      <c r="J112" s="20">
        <v>273000</v>
      </c>
      <c r="K112" s="20">
        <f>M112-J112</f>
        <v>-30900</v>
      </c>
      <c r="L112" s="75">
        <v>-15300</v>
      </c>
      <c r="M112" s="20">
        <v>242100</v>
      </c>
      <c r="N112" s="21">
        <v>97</v>
      </c>
      <c r="O112" s="21">
        <v>59</v>
      </c>
      <c r="P112" s="21">
        <v>66</v>
      </c>
      <c r="Q112" s="21">
        <v>62</v>
      </c>
      <c r="R112" s="21">
        <v>72</v>
      </c>
      <c r="S112" s="21">
        <v>44</v>
      </c>
      <c r="T112" s="21">
        <v>58</v>
      </c>
      <c r="U112" s="21">
        <v>48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39">
        <f>IF(AK112=0,"",AVERAGE(N112:AI112))</f>
        <v>63.25</v>
      </c>
      <c r="AK112" s="39">
        <f>IF(COUNTBLANK(N112:AI112)=0,22,IF(COUNTBLANK(N112:AI112)=1,21,IF(COUNTBLANK(N112:AI112)=2,20,IF(COUNTBLANK(N112:AI112)=3,19,IF(COUNTBLANK(N112:AI112)=4,18,IF(COUNTBLANK(N112:AI112)=5,17,IF(COUNTBLANK(N112:AI112)=6,16,IF(COUNTBLANK(N112:AI112)=7,15,IF(COUNTBLANK(N112:AI112)=8,14,IF(COUNTBLANK(N112:AI112)=9,13,IF(COUNTBLANK(N112:AI112)=10,12,IF(COUNTBLANK(N112:AI112)=11,11,IF(COUNTBLANK(N112:AI112)=12,10,IF(COUNTBLANK(N112:AI112)=13,9,IF(COUNTBLANK(N112:AI112)=14,8,IF(COUNTBLANK(N112:AI112)=15,7,IF(COUNTBLANK(N112:AI112)=16,6,IF(COUNTBLANK(N112:AI112)=17,5,IF(COUNTBLANK(N112:AI112)=18,4,IF(COUNTBLANK(N112:AI112)=19,3,IF(COUNTBLANK(N112:AI112)=20,2,IF(COUNTBLANK(N112:AI112)=21,1,IF(COUNTBLANK(N112:AI112)=22,0,"Error")))))))))))))))))))))))</f>
        <v>8</v>
      </c>
      <c r="AL112" s="39">
        <f>IF(AK112=0,"",IF(COUNTBLANK(AG112:AI112)=0,AVERAGE(AG112:AI112),IF(COUNTBLANK(AF112:AI112)&lt;1.5,AVERAGE(AF112:AI112),IF(COUNTBLANK(AE112:AI112)&lt;2.5,AVERAGE(AE112:AI112),IF(COUNTBLANK(AD112:AI112)&lt;3.5,AVERAGE(AD112:AI112),IF(COUNTBLANK(AC112:AI112)&lt;4.5,AVERAGE(AC112:AI112),IF(COUNTBLANK(AB112:AI112)&lt;5.5,AVERAGE(AB112:AI112),IF(COUNTBLANK(AA112:AI112)&lt;6.5,AVERAGE(AA112:AI112),IF(COUNTBLANK(Z112:AI112)&lt;7.5,AVERAGE(Z112:AI112),IF(COUNTBLANK(Y112:AI112)&lt;8.5,AVERAGE(Y112:AI112),IF(COUNTBLANK(X112:AI112)&lt;9.5,AVERAGE(X112:AI112),IF(COUNTBLANK(W112:AI112)&lt;10.5,AVERAGE(W112:AI112),IF(COUNTBLANK(V112:AI112)&lt;11.5,AVERAGE(V112:AI112),IF(COUNTBLANK(U112:AI112)&lt;12.5,AVERAGE(U112:AI112),IF(COUNTBLANK(T112:AI112)&lt;13.5,AVERAGE(T112:AI112),IF(COUNTBLANK(S112:AI112)&lt;14.5,AVERAGE(S112:AI112),IF(COUNTBLANK(R112:AI112)&lt;15.5,AVERAGE(R112:AI112),IF(COUNTBLANK(Q112:AI112)&lt;16.5,AVERAGE(Q112:AI112),IF(COUNTBLANK(P112:AI112)&lt;17.5,AVERAGE(P112:AI112),IF(COUNTBLANK(O112:AI112)&lt;18.5,AVERAGE(O112:AI112),AVERAGE(N112:AI112)))))))))))))))))))))</f>
        <v>50</v>
      </c>
      <c r="AM112" s="22">
        <f>IF(AK112=0,"",IF(COUNTBLANK(AH112:AI112)=0,AVERAGE(AH112:AI112),IF(COUNTBLANK(AG112:AI112)&lt;1.5,AVERAGE(AG112:AI112),IF(COUNTBLANK(AF112:AI112)&lt;2.5,AVERAGE(AF112:AI112),IF(COUNTBLANK(AE112:AI112)&lt;3.5,AVERAGE(AE112:AI112),IF(COUNTBLANK(AD112:AI112)&lt;4.5,AVERAGE(AD112:AI112),IF(COUNTBLANK(AC112:AI112)&lt;5.5,AVERAGE(AC112:AI112),IF(COUNTBLANK(AB112:AI112)&lt;6.5,AVERAGE(AB112:AI112),IF(COUNTBLANK(AA112:AI112)&lt;7.5,AVERAGE(AA112:AI112),IF(COUNTBLANK(Z112:AI112)&lt;8.5,AVERAGE(Z112:AI112),IF(COUNTBLANK(Y112:AI112)&lt;9.5,AVERAGE(Y112:AI112),IF(COUNTBLANK(X112:AI112)&lt;10.5,AVERAGE(X112:AI112),IF(COUNTBLANK(W112:AI112)&lt;11.5,AVERAGE(W112:AI112),IF(COUNTBLANK(V112:AI112)&lt;12.5,AVERAGE(V112:AI112),IF(COUNTBLANK(U112:AI112)&lt;13.5,AVERAGE(U112:AI112),IF(COUNTBLANK(T112:AI112)&lt;14.5,AVERAGE(T112:AI112),IF(COUNTBLANK(S112:AI112)&lt;15.5,AVERAGE(S112:AI112),IF(COUNTBLANK(R112:AI112)&lt;16.5,AVERAGE(R112:AI112),IF(COUNTBLANK(Q112:AI112)&lt;17.5,AVERAGE(Q112:AI112),IF(COUNTBLANK(P112:AI112)&lt;18.5,AVERAGE(P112:AI112),IF(COUNTBLANK(O112:AI112)&lt;19.5,AVERAGE(O112:AI112),AVERAGE(N112:AI112))))))))))))))))))))))</f>
        <v>53</v>
      </c>
      <c r="AN112" s="23">
        <f>IF(AK112&lt;1.5,M112,(0.75*M112)+(0.25*((AM112*2/3+AJ112*1/3)*$AW$1)))</f>
        <v>238182.59719209195</v>
      </c>
      <c r="AO112" s="24">
        <f>AN112-M112</f>
        <v>-3917.4028079080454</v>
      </c>
      <c r="AP112" s="22">
        <f>IF(AK112&lt;1.5,"N/A",3*((M112/$AW$1)-(AM112*2/3)))</f>
        <v>74.962569657188368</v>
      </c>
      <c r="AQ112" s="20">
        <f>IF(AK112=0,"",AL112*$AV$1)</f>
        <v>197818.18146055588</v>
      </c>
      <c r="AR112" s="20">
        <f>IF(AK112=0,"",AJ112*$AV$1)</f>
        <v>250239.99954760316</v>
      </c>
      <c r="AS112" s="23" t="str">
        <f>IF(F112="P","P","")</f>
        <v>P</v>
      </c>
    </row>
    <row r="113" spans="1:45" s="2" customFormat="1">
      <c r="A113" s="19" t="s">
        <v>328</v>
      </c>
      <c r="B113" s="23" t="str">
        <f>IF(COUNTBLANK(N113:AI113)&lt;20.5,"Yes","No")</f>
        <v>Yes</v>
      </c>
      <c r="C113" s="34" t="str">
        <f>IF(J113&lt;160000,"Yes","")</f>
        <v/>
      </c>
      <c r="D113" s="34" t="str">
        <f>IF(J113&gt;375000,IF((K113/J113)&lt;-0.4,"FP40%",IF((K113/J113)&lt;-0.35,"FP35%",IF((K113/J113)&lt;-0.3,"FP30%",IF((K113/J113)&lt;-0.25,"FP25%",IF((K113/J113)&lt;-0.2,"FP20%",IF((K113/J113)&lt;-0.15,"FP15%",IF((K113/J113)&lt;-0.1,"FP10%",IF((K113/J113)&lt;-0.05,"FP5%","")))))))),"")</f>
        <v/>
      </c>
      <c r="E113" s="34" t="str">
        <f t="shared" si="3"/>
        <v/>
      </c>
      <c r="F113" s="89" t="str">
        <f>IF(AP113="N/A","",IF(AP113&gt;AJ113,IF(AP113&gt;AM113,"P",""),""))</f>
        <v/>
      </c>
      <c r="G113" s="34" t="str">
        <f>IF(D113="",IF(E113="",F113,E113),D113)</f>
        <v/>
      </c>
      <c r="H113" s="19" t="s">
        <v>345</v>
      </c>
      <c r="I113" s="21" t="s">
        <v>48</v>
      </c>
      <c r="J113" s="20">
        <v>248200</v>
      </c>
      <c r="K113" s="20">
        <f>M113-J113</f>
        <v>23800</v>
      </c>
      <c r="L113" s="75">
        <v>12200</v>
      </c>
      <c r="M113" s="20">
        <v>272000</v>
      </c>
      <c r="N113" s="21">
        <v>58</v>
      </c>
      <c r="O113" s="21">
        <v>38</v>
      </c>
      <c r="P113" s="21">
        <v>39</v>
      </c>
      <c r="Q113" s="21">
        <v>51</v>
      </c>
      <c r="R113" s="21">
        <v>89</v>
      </c>
      <c r="S113" s="21">
        <v>75</v>
      </c>
      <c r="T113" s="21">
        <v>65</v>
      </c>
      <c r="U113" s="21">
        <v>89</v>
      </c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39">
        <f>IF(AK113=0,"",AVERAGE(N113:AI113))</f>
        <v>63</v>
      </c>
      <c r="AK113" s="39">
        <f>IF(COUNTBLANK(N113:AI113)=0,22,IF(COUNTBLANK(N113:AI113)=1,21,IF(COUNTBLANK(N113:AI113)=2,20,IF(COUNTBLANK(N113:AI113)=3,19,IF(COUNTBLANK(N113:AI113)=4,18,IF(COUNTBLANK(N113:AI113)=5,17,IF(COUNTBLANK(N113:AI113)=6,16,IF(COUNTBLANK(N113:AI113)=7,15,IF(COUNTBLANK(N113:AI113)=8,14,IF(COUNTBLANK(N113:AI113)=9,13,IF(COUNTBLANK(N113:AI113)=10,12,IF(COUNTBLANK(N113:AI113)=11,11,IF(COUNTBLANK(N113:AI113)=12,10,IF(COUNTBLANK(N113:AI113)=13,9,IF(COUNTBLANK(N113:AI113)=14,8,IF(COUNTBLANK(N113:AI113)=15,7,IF(COUNTBLANK(N113:AI113)=16,6,IF(COUNTBLANK(N113:AI113)=17,5,IF(COUNTBLANK(N113:AI113)=18,4,IF(COUNTBLANK(N113:AI113)=19,3,IF(COUNTBLANK(N113:AI113)=20,2,IF(COUNTBLANK(N113:AI113)=21,1,IF(COUNTBLANK(N113:AI113)=22,0,"Error")))))))))))))))))))))))</f>
        <v>8</v>
      </c>
      <c r="AL113" s="39">
        <f>IF(AK113=0,"",IF(COUNTBLANK(AG113:AI113)=0,AVERAGE(AG113:AI113),IF(COUNTBLANK(AF113:AI113)&lt;1.5,AVERAGE(AF113:AI113),IF(COUNTBLANK(AE113:AI113)&lt;2.5,AVERAGE(AE113:AI113),IF(COUNTBLANK(AD113:AI113)&lt;3.5,AVERAGE(AD113:AI113),IF(COUNTBLANK(AC113:AI113)&lt;4.5,AVERAGE(AC113:AI113),IF(COUNTBLANK(AB113:AI113)&lt;5.5,AVERAGE(AB113:AI113),IF(COUNTBLANK(AA113:AI113)&lt;6.5,AVERAGE(AA113:AI113),IF(COUNTBLANK(Z113:AI113)&lt;7.5,AVERAGE(Z113:AI113),IF(COUNTBLANK(Y113:AI113)&lt;8.5,AVERAGE(Y113:AI113),IF(COUNTBLANK(X113:AI113)&lt;9.5,AVERAGE(X113:AI113),IF(COUNTBLANK(W113:AI113)&lt;10.5,AVERAGE(W113:AI113),IF(COUNTBLANK(V113:AI113)&lt;11.5,AVERAGE(V113:AI113),IF(COUNTBLANK(U113:AI113)&lt;12.5,AVERAGE(U113:AI113),IF(COUNTBLANK(T113:AI113)&lt;13.5,AVERAGE(T113:AI113),IF(COUNTBLANK(S113:AI113)&lt;14.5,AVERAGE(S113:AI113),IF(COUNTBLANK(R113:AI113)&lt;15.5,AVERAGE(R113:AI113),IF(COUNTBLANK(Q113:AI113)&lt;16.5,AVERAGE(Q113:AI113),IF(COUNTBLANK(P113:AI113)&lt;17.5,AVERAGE(P113:AI113),IF(COUNTBLANK(O113:AI113)&lt;18.5,AVERAGE(O113:AI113),AVERAGE(N113:AI113)))))))))))))))))))))</f>
        <v>76.333333333333329</v>
      </c>
      <c r="AM113" s="22">
        <f>IF(AK113=0,"",IF(COUNTBLANK(AH113:AI113)=0,AVERAGE(AH113:AI113),IF(COUNTBLANK(AG113:AI113)&lt;1.5,AVERAGE(AG113:AI113),IF(COUNTBLANK(AF113:AI113)&lt;2.5,AVERAGE(AF113:AI113),IF(COUNTBLANK(AE113:AI113)&lt;3.5,AVERAGE(AE113:AI113),IF(COUNTBLANK(AD113:AI113)&lt;4.5,AVERAGE(AD113:AI113),IF(COUNTBLANK(AC113:AI113)&lt;5.5,AVERAGE(AC113:AI113),IF(COUNTBLANK(AB113:AI113)&lt;6.5,AVERAGE(AB113:AI113),IF(COUNTBLANK(AA113:AI113)&lt;7.5,AVERAGE(AA113:AI113),IF(COUNTBLANK(Z113:AI113)&lt;8.5,AVERAGE(Z113:AI113),IF(COUNTBLANK(Y113:AI113)&lt;9.5,AVERAGE(Y113:AI113),IF(COUNTBLANK(X113:AI113)&lt;10.5,AVERAGE(X113:AI113),IF(COUNTBLANK(W113:AI113)&lt;11.5,AVERAGE(W113:AI113),IF(COUNTBLANK(V113:AI113)&lt;12.5,AVERAGE(V113:AI113),IF(COUNTBLANK(U113:AI113)&lt;13.5,AVERAGE(U113:AI113),IF(COUNTBLANK(T113:AI113)&lt;14.5,AVERAGE(T113:AI113),IF(COUNTBLANK(S113:AI113)&lt;15.5,AVERAGE(S113:AI113),IF(COUNTBLANK(R113:AI113)&lt;16.5,AVERAGE(R113:AI113),IF(COUNTBLANK(Q113:AI113)&lt;17.5,AVERAGE(Q113:AI113),IF(COUNTBLANK(P113:AI113)&lt;18.5,AVERAGE(P113:AI113),IF(COUNTBLANK(O113:AI113)&lt;19.5,AVERAGE(O113:AI113),AVERAGE(N113:AI113))))))))))))))))))))))</f>
        <v>77</v>
      </c>
      <c r="AN113" s="23">
        <f>IF(AK113&lt;1.5,M113,(0.75*M113)+(0.25*((AM113*2/3+AJ113*1/3)*$AW$1)))</f>
        <v>276578.13052102778</v>
      </c>
      <c r="AO113" s="24">
        <f>AN113-M113</f>
        <v>4578.1305210277787</v>
      </c>
      <c r="AP113" s="22">
        <f>IF(AK113&lt;1.5,"N/A",3*((M113/$AW$1)-(AM113*2/3)))</f>
        <v>49.311932865573048</v>
      </c>
      <c r="AQ113" s="20">
        <f>IF(AK113=0,"",AL113*$AV$1)</f>
        <v>302002.42369644862</v>
      </c>
      <c r="AR113" s="20">
        <f>IF(AK113=0,"",AJ113*$AV$1)</f>
        <v>249250.90864030039</v>
      </c>
      <c r="AS113" s="23" t="str">
        <f>IF(F113="P","P","")</f>
        <v/>
      </c>
    </row>
    <row r="114" spans="1:45" s="2" customFormat="1">
      <c r="A114" s="19" t="s">
        <v>328</v>
      </c>
      <c r="B114" s="23" t="str">
        <f>IF(COUNTBLANK(N114:AI114)&lt;20.5,"Yes","No")</f>
        <v>Yes</v>
      </c>
      <c r="C114" s="34" t="str">
        <f>IF(J114&lt;160000,"Yes","")</f>
        <v/>
      </c>
      <c r="D114" s="34" t="str">
        <f>IF(J114&gt;375000,IF((K114/J114)&lt;-0.4,"FP40%",IF((K114/J114)&lt;-0.35,"FP35%",IF((K114/J114)&lt;-0.3,"FP30%",IF((K114/J114)&lt;-0.25,"FP25%",IF((K114/J114)&lt;-0.2,"FP20%",IF((K114/J114)&lt;-0.15,"FP15%",IF((K114/J114)&lt;-0.1,"FP10%",IF((K114/J114)&lt;-0.05,"FP5%","")))))))),"")</f>
        <v/>
      </c>
      <c r="E114" s="34" t="str">
        <f t="shared" si="3"/>
        <v/>
      </c>
      <c r="F114" s="89" t="str">
        <f>IF(AP114="N/A","",IF(AP114&gt;AJ114,IF(AP114&gt;AM114,"P",""),""))</f>
        <v/>
      </c>
      <c r="G114" s="34" t="str">
        <f>IF(D114="",IF(E114="",F114,E114),D114)</f>
        <v/>
      </c>
      <c r="H114" s="19" t="s">
        <v>489</v>
      </c>
      <c r="I114" s="21" t="s">
        <v>62</v>
      </c>
      <c r="J114" s="20">
        <v>203900</v>
      </c>
      <c r="K114" s="20">
        <f>M114-J114</f>
        <v>35700</v>
      </c>
      <c r="L114" s="75">
        <v>13800</v>
      </c>
      <c r="M114" s="20">
        <v>239600</v>
      </c>
      <c r="N114" s="21"/>
      <c r="O114" s="21"/>
      <c r="P114" s="21">
        <v>54</v>
      </c>
      <c r="Q114" s="21">
        <v>70</v>
      </c>
      <c r="R114" s="21">
        <v>37</v>
      </c>
      <c r="S114" s="21">
        <v>68</v>
      </c>
      <c r="T114" s="21">
        <v>83</v>
      </c>
      <c r="U114" s="21">
        <v>57</v>
      </c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9">
        <f>IF(AK114=0,"",AVERAGE(N114:AI114))</f>
        <v>61.5</v>
      </c>
      <c r="AK114" s="39">
        <f>IF(COUNTBLANK(N114:AI114)=0,22,IF(COUNTBLANK(N114:AI114)=1,21,IF(COUNTBLANK(N114:AI114)=2,20,IF(COUNTBLANK(N114:AI114)=3,19,IF(COUNTBLANK(N114:AI114)=4,18,IF(COUNTBLANK(N114:AI114)=5,17,IF(COUNTBLANK(N114:AI114)=6,16,IF(COUNTBLANK(N114:AI114)=7,15,IF(COUNTBLANK(N114:AI114)=8,14,IF(COUNTBLANK(N114:AI114)=9,13,IF(COUNTBLANK(N114:AI114)=10,12,IF(COUNTBLANK(N114:AI114)=11,11,IF(COUNTBLANK(N114:AI114)=12,10,IF(COUNTBLANK(N114:AI114)=13,9,IF(COUNTBLANK(N114:AI114)=14,8,IF(COUNTBLANK(N114:AI114)=15,7,IF(COUNTBLANK(N114:AI114)=16,6,IF(COUNTBLANK(N114:AI114)=17,5,IF(COUNTBLANK(N114:AI114)=18,4,IF(COUNTBLANK(N114:AI114)=19,3,IF(COUNTBLANK(N114:AI114)=20,2,IF(COUNTBLANK(N114:AI114)=21,1,IF(COUNTBLANK(N114:AI114)=22,0,"Error")))))))))))))))))))))))</f>
        <v>6</v>
      </c>
      <c r="AL114" s="39">
        <f>IF(AK114=0,"",IF(COUNTBLANK(AG114:AI114)=0,AVERAGE(AG114:AI114),IF(COUNTBLANK(AF114:AI114)&lt;1.5,AVERAGE(AF114:AI114),IF(COUNTBLANK(AE114:AI114)&lt;2.5,AVERAGE(AE114:AI114),IF(COUNTBLANK(AD114:AI114)&lt;3.5,AVERAGE(AD114:AI114),IF(COUNTBLANK(AC114:AI114)&lt;4.5,AVERAGE(AC114:AI114),IF(COUNTBLANK(AB114:AI114)&lt;5.5,AVERAGE(AB114:AI114),IF(COUNTBLANK(AA114:AI114)&lt;6.5,AVERAGE(AA114:AI114),IF(COUNTBLANK(Z114:AI114)&lt;7.5,AVERAGE(Z114:AI114),IF(COUNTBLANK(Y114:AI114)&lt;8.5,AVERAGE(Y114:AI114),IF(COUNTBLANK(X114:AI114)&lt;9.5,AVERAGE(X114:AI114),IF(COUNTBLANK(W114:AI114)&lt;10.5,AVERAGE(W114:AI114),IF(COUNTBLANK(V114:AI114)&lt;11.5,AVERAGE(V114:AI114),IF(COUNTBLANK(U114:AI114)&lt;12.5,AVERAGE(U114:AI114),IF(COUNTBLANK(T114:AI114)&lt;13.5,AVERAGE(T114:AI114),IF(COUNTBLANK(S114:AI114)&lt;14.5,AVERAGE(S114:AI114),IF(COUNTBLANK(R114:AI114)&lt;15.5,AVERAGE(R114:AI114),IF(COUNTBLANK(Q114:AI114)&lt;16.5,AVERAGE(Q114:AI114),IF(COUNTBLANK(P114:AI114)&lt;17.5,AVERAGE(P114:AI114),IF(COUNTBLANK(O114:AI114)&lt;18.5,AVERAGE(O114:AI114),AVERAGE(N114:AI114)))))))))))))))))))))</f>
        <v>69.333333333333329</v>
      </c>
      <c r="AM114" s="22">
        <f>IF(AK114=0,"",IF(COUNTBLANK(AH114:AI114)=0,AVERAGE(AH114:AI114),IF(COUNTBLANK(AG114:AI114)&lt;1.5,AVERAGE(AG114:AI114),IF(COUNTBLANK(AF114:AI114)&lt;2.5,AVERAGE(AF114:AI114),IF(COUNTBLANK(AE114:AI114)&lt;3.5,AVERAGE(AE114:AI114),IF(COUNTBLANK(AD114:AI114)&lt;4.5,AVERAGE(AD114:AI114),IF(COUNTBLANK(AC114:AI114)&lt;5.5,AVERAGE(AC114:AI114),IF(COUNTBLANK(AB114:AI114)&lt;6.5,AVERAGE(AB114:AI114),IF(COUNTBLANK(AA114:AI114)&lt;7.5,AVERAGE(AA114:AI114),IF(COUNTBLANK(Z114:AI114)&lt;8.5,AVERAGE(Z114:AI114),IF(COUNTBLANK(Y114:AI114)&lt;9.5,AVERAGE(Y114:AI114),IF(COUNTBLANK(X114:AI114)&lt;10.5,AVERAGE(X114:AI114),IF(COUNTBLANK(W114:AI114)&lt;11.5,AVERAGE(W114:AI114),IF(COUNTBLANK(V114:AI114)&lt;12.5,AVERAGE(V114:AI114),IF(COUNTBLANK(U114:AI114)&lt;13.5,AVERAGE(U114:AI114),IF(COUNTBLANK(T114:AI114)&lt;14.5,AVERAGE(T114:AI114),IF(COUNTBLANK(S114:AI114)&lt;15.5,AVERAGE(S114:AI114),IF(COUNTBLANK(R114:AI114)&lt;16.5,AVERAGE(R114:AI114),IF(COUNTBLANK(Q114:AI114)&lt;17.5,AVERAGE(Q114:AI114),IF(COUNTBLANK(P114:AI114)&lt;18.5,AVERAGE(P114:AI114),IF(COUNTBLANK(O114:AI114)&lt;19.5,AVERAGE(O114:AI114),AVERAGE(N114:AI114))))))))))))))))))))))</f>
        <v>70</v>
      </c>
      <c r="AN114" s="23">
        <f>IF(AK114&lt;1.5,M114,(0.75*M114)+(0.25*((AM114*2/3+AJ114*1/3)*$AW$1)))</f>
        <v>247093.97834095437</v>
      </c>
      <c r="AO114" s="24">
        <f>AN114-M114</f>
        <v>7493.9783409543743</v>
      </c>
      <c r="AP114" s="22">
        <f>IF(AK114&lt;1.5,"N/A",3*((M114/$AW$1)-(AM114*2/3)))</f>
        <v>39.093893803644491</v>
      </c>
      <c r="AQ114" s="20">
        <f>IF(AK114=0,"",AL114*$AV$1)</f>
        <v>274307.87829197076</v>
      </c>
      <c r="AR114" s="20">
        <f>IF(AK114=0,"",AJ114*$AV$1)</f>
        <v>243316.36319648373</v>
      </c>
      <c r="AS114" s="23" t="str">
        <f>IF(F114="P","P","")</f>
        <v/>
      </c>
    </row>
    <row r="115" spans="1:45" s="2" customFormat="1">
      <c r="A115" s="19" t="s">
        <v>328</v>
      </c>
      <c r="B115" s="23" t="str">
        <f>IF(COUNTBLANK(N115:AI115)&lt;20.5,"Yes","No")</f>
        <v>Yes</v>
      </c>
      <c r="C115" s="34" t="str">
        <f>IF(J115&lt;160000,"Yes","")</f>
        <v/>
      </c>
      <c r="D115" s="34" t="str">
        <f>IF(J115&gt;375000,IF((K115/J115)&lt;-0.4,"FP40%",IF((K115/J115)&lt;-0.35,"FP35%",IF((K115/J115)&lt;-0.3,"FP30%",IF((K115/J115)&lt;-0.25,"FP25%",IF((K115/J115)&lt;-0.2,"FP20%",IF((K115/J115)&lt;-0.15,"FP15%",IF((K115/J115)&lt;-0.1,"FP10%",IF((K115/J115)&lt;-0.05,"FP5%","")))))))),"")</f>
        <v/>
      </c>
      <c r="E115" s="34" t="str">
        <f t="shared" si="3"/>
        <v/>
      </c>
      <c r="F115" s="89" t="str">
        <f>IF(AP115="N/A","",IF(AP115&gt;AJ115,IF(AP115&gt;AM115,"P",""),""))</f>
        <v>P</v>
      </c>
      <c r="G115" s="34" t="str">
        <f>IF(D115="",IF(E115="",F115,E115),D115)</f>
        <v>P</v>
      </c>
      <c r="H115" s="19" t="s">
        <v>563</v>
      </c>
      <c r="I115" s="21" t="s">
        <v>388</v>
      </c>
      <c r="J115" s="20">
        <v>320000</v>
      </c>
      <c r="K115" s="20">
        <f>M115-J115</f>
        <v>0</v>
      </c>
      <c r="L115" s="75">
        <v>0</v>
      </c>
      <c r="M115" s="20">
        <v>320000</v>
      </c>
      <c r="N115" s="21"/>
      <c r="O115" s="21"/>
      <c r="P115" s="21"/>
      <c r="Q115" s="21"/>
      <c r="R115" s="21"/>
      <c r="S115" s="21"/>
      <c r="T115" s="21">
        <v>58</v>
      </c>
      <c r="U115" s="21">
        <v>63</v>
      </c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39">
        <f>IF(AK115=0,"",AVERAGE(N115:AI115))</f>
        <v>60.5</v>
      </c>
      <c r="AK115" s="39">
        <f>IF(COUNTBLANK(N115:AI115)=0,22,IF(COUNTBLANK(N115:AI115)=1,21,IF(COUNTBLANK(N115:AI115)=2,20,IF(COUNTBLANK(N115:AI115)=3,19,IF(COUNTBLANK(N115:AI115)=4,18,IF(COUNTBLANK(N115:AI115)=5,17,IF(COUNTBLANK(N115:AI115)=6,16,IF(COUNTBLANK(N115:AI115)=7,15,IF(COUNTBLANK(N115:AI115)=8,14,IF(COUNTBLANK(N115:AI115)=9,13,IF(COUNTBLANK(N115:AI115)=10,12,IF(COUNTBLANK(N115:AI115)=11,11,IF(COUNTBLANK(N115:AI115)=12,10,IF(COUNTBLANK(N115:AI115)=13,9,IF(COUNTBLANK(N115:AI115)=14,8,IF(COUNTBLANK(N115:AI115)=15,7,IF(COUNTBLANK(N115:AI115)=16,6,IF(COUNTBLANK(N115:AI115)=17,5,IF(COUNTBLANK(N115:AI115)=18,4,IF(COUNTBLANK(N115:AI115)=19,3,IF(COUNTBLANK(N115:AI115)=20,2,IF(COUNTBLANK(N115:AI115)=21,1,IF(COUNTBLANK(N115:AI115)=22,0,"Error")))))))))))))))))))))))</f>
        <v>2</v>
      </c>
      <c r="AL115" s="39">
        <f>IF(AK115=0,"",IF(COUNTBLANK(AG115:AI115)=0,AVERAGE(AG115:AI115),IF(COUNTBLANK(AF115:AI115)&lt;1.5,AVERAGE(AF115:AI115),IF(COUNTBLANK(AE115:AI115)&lt;2.5,AVERAGE(AE115:AI115),IF(COUNTBLANK(AD115:AI115)&lt;3.5,AVERAGE(AD115:AI115),IF(COUNTBLANK(AC115:AI115)&lt;4.5,AVERAGE(AC115:AI115),IF(COUNTBLANK(AB115:AI115)&lt;5.5,AVERAGE(AB115:AI115),IF(COUNTBLANK(AA115:AI115)&lt;6.5,AVERAGE(AA115:AI115),IF(COUNTBLANK(Z115:AI115)&lt;7.5,AVERAGE(Z115:AI115),IF(COUNTBLANK(Y115:AI115)&lt;8.5,AVERAGE(Y115:AI115),IF(COUNTBLANK(X115:AI115)&lt;9.5,AVERAGE(X115:AI115),IF(COUNTBLANK(W115:AI115)&lt;10.5,AVERAGE(W115:AI115),IF(COUNTBLANK(V115:AI115)&lt;11.5,AVERAGE(V115:AI115),IF(COUNTBLANK(U115:AI115)&lt;12.5,AVERAGE(U115:AI115),IF(COUNTBLANK(T115:AI115)&lt;13.5,AVERAGE(T115:AI115),IF(COUNTBLANK(S115:AI115)&lt;14.5,AVERAGE(S115:AI115),IF(COUNTBLANK(R115:AI115)&lt;15.5,AVERAGE(R115:AI115),IF(COUNTBLANK(Q115:AI115)&lt;16.5,AVERAGE(Q115:AI115),IF(COUNTBLANK(P115:AI115)&lt;17.5,AVERAGE(P115:AI115),IF(COUNTBLANK(O115:AI115)&lt;18.5,AVERAGE(O115:AI115),AVERAGE(N115:AI115)))))))))))))))))))))</f>
        <v>60.5</v>
      </c>
      <c r="AM115" s="22">
        <f>IF(AK115=0,"",IF(COUNTBLANK(AH115:AI115)=0,AVERAGE(AH115:AI115),IF(COUNTBLANK(AG115:AI115)&lt;1.5,AVERAGE(AG115:AI115),IF(COUNTBLANK(AF115:AI115)&lt;2.5,AVERAGE(AF115:AI115),IF(COUNTBLANK(AE115:AI115)&lt;3.5,AVERAGE(AE115:AI115),IF(COUNTBLANK(AD115:AI115)&lt;4.5,AVERAGE(AD115:AI115),IF(COUNTBLANK(AC115:AI115)&lt;5.5,AVERAGE(AC115:AI115),IF(COUNTBLANK(AB115:AI115)&lt;6.5,AVERAGE(AB115:AI115),IF(COUNTBLANK(AA115:AI115)&lt;7.5,AVERAGE(AA115:AI115),IF(COUNTBLANK(Z115:AI115)&lt;8.5,AVERAGE(Z115:AI115),IF(COUNTBLANK(Y115:AI115)&lt;9.5,AVERAGE(Y115:AI115),IF(COUNTBLANK(X115:AI115)&lt;10.5,AVERAGE(X115:AI115),IF(COUNTBLANK(W115:AI115)&lt;11.5,AVERAGE(W115:AI115),IF(COUNTBLANK(V115:AI115)&lt;12.5,AVERAGE(V115:AI115),IF(COUNTBLANK(U115:AI115)&lt;13.5,AVERAGE(U115:AI115),IF(COUNTBLANK(T115:AI115)&lt;14.5,AVERAGE(T115:AI115),IF(COUNTBLANK(S115:AI115)&lt;15.5,AVERAGE(S115:AI115),IF(COUNTBLANK(R115:AI115)&lt;16.5,AVERAGE(R115:AI115),IF(COUNTBLANK(Q115:AI115)&lt;17.5,AVERAGE(Q115:AI115),IF(COUNTBLANK(P115:AI115)&lt;18.5,AVERAGE(P115:AI115),IF(COUNTBLANK(O115:AI115)&lt;19.5,AVERAGE(O115:AI115),AVERAGE(N115:AI115))))))))))))))))))))))</f>
        <v>60.5</v>
      </c>
      <c r="AN115" s="23">
        <f>IF(AK115&lt;1.5,M115,(0.75*M115)+(0.25*((AM115*2/3+AJ115*1/3)*$AW$1)))</f>
        <v>300704.74972150481</v>
      </c>
      <c r="AO115" s="24">
        <f>AN115-M115</f>
        <v>-19295.250278495194</v>
      </c>
      <c r="AP115" s="22">
        <f>IF(AK115&lt;1.5,"N/A",3*((M115/$AW$1)-(AM115*2/3)))</f>
        <v>118.19050925361532</v>
      </c>
      <c r="AQ115" s="20">
        <f>IF(AK115=0,"",AL115*$AV$1)</f>
        <v>239359.99956727261</v>
      </c>
      <c r="AR115" s="20">
        <f>IF(AK115=0,"",AJ115*$AV$1)</f>
        <v>239359.99956727261</v>
      </c>
      <c r="AS115" s="23" t="str">
        <f>IF(F115="P","P","")</f>
        <v>P</v>
      </c>
    </row>
    <row r="116" spans="1:45" s="2" customFormat="1">
      <c r="A116" s="19" t="s">
        <v>328</v>
      </c>
      <c r="B116" s="23" t="str">
        <f>IF(COUNTBLANK(N116:AI116)&lt;20.5,"Yes","No")</f>
        <v>No</v>
      </c>
      <c r="C116" s="34" t="str">
        <f>IF(J116&lt;160000,"Yes","")</f>
        <v/>
      </c>
      <c r="D116" s="34" t="str">
        <f>IF(J116&gt;375000,IF((K116/J116)&lt;-0.4,"FP40%",IF((K116/J116)&lt;-0.35,"FP35%",IF((K116/J116)&lt;-0.3,"FP30%",IF((K116/J116)&lt;-0.25,"FP25%",IF((K116/J116)&lt;-0.2,"FP20%",IF((K116/J116)&lt;-0.15,"FP15%",IF((K116/J116)&lt;-0.1,"FP10%",IF((K116/J116)&lt;-0.05,"FP5%","")))))))),"")</f>
        <v/>
      </c>
      <c r="E116" s="34" t="str">
        <f t="shared" si="3"/>
        <v/>
      </c>
      <c r="F116" s="89" t="str">
        <f>IF(AP116="N/A","",IF(AP116&gt;AJ116,IF(AP116&gt;AM116,"P",""),""))</f>
        <v/>
      </c>
      <c r="G116" s="34" t="str">
        <f>IF(D116="",IF(E116="",F116,E116),D116)</f>
        <v/>
      </c>
      <c r="H116" s="19" t="s">
        <v>486</v>
      </c>
      <c r="I116" s="21" t="s">
        <v>37</v>
      </c>
      <c r="J116" s="20">
        <v>202100</v>
      </c>
      <c r="K116" s="20">
        <f>M116-J116</f>
        <v>0</v>
      </c>
      <c r="L116" s="75">
        <v>0</v>
      </c>
      <c r="M116" s="20">
        <v>202100</v>
      </c>
      <c r="N116" s="21"/>
      <c r="O116" s="21"/>
      <c r="P116" s="21">
        <v>59</v>
      </c>
      <c r="Q116" s="21" t="s">
        <v>590</v>
      </c>
      <c r="R116" s="21" t="s">
        <v>590</v>
      </c>
      <c r="S116" s="21" t="s">
        <v>590</v>
      </c>
      <c r="T116" s="21" t="s">
        <v>590</v>
      </c>
      <c r="U116" s="21" t="s">
        <v>590</v>
      </c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9">
        <f>IF(AK116=0,"",AVERAGE(N116:AI116))</f>
        <v>59</v>
      </c>
      <c r="AK116" s="39">
        <f>IF(COUNTBLANK(N116:AI116)=0,22,IF(COUNTBLANK(N116:AI116)=1,21,IF(COUNTBLANK(N116:AI116)=2,20,IF(COUNTBLANK(N116:AI116)=3,19,IF(COUNTBLANK(N116:AI116)=4,18,IF(COUNTBLANK(N116:AI116)=5,17,IF(COUNTBLANK(N116:AI116)=6,16,IF(COUNTBLANK(N116:AI116)=7,15,IF(COUNTBLANK(N116:AI116)=8,14,IF(COUNTBLANK(N116:AI116)=9,13,IF(COUNTBLANK(N116:AI116)=10,12,IF(COUNTBLANK(N116:AI116)=11,11,IF(COUNTBLANK(N116:AI116)=12,10,IF(COUNTBLANK(N116:AI116)=13,9,IF(COUNTBLANK(N116:AI116)=14,8,IF(COUNTBLANK(N116:AI116)=15,7,IF(COUNTBLANK(N116:AI116)=16,6,IF(COUNTBLANK(N116:AI116)=17,5,IF(COUNTBLANK(N116:AI116)=18,4,IF(COUNTBLANK(N116:AI116)=19,3,IF(COUNTBLANK(N116:AI116)=20,2,IF(COUNTBLANK(N116:AI116)=21,1,IF(COUNTBLANK(N116:AI116)=22,0,"Error")))))))))))))))))))))))</f>
        <v>1</v>
      </c>
      <c r="AL116" s="39">
        <f>IF(AK116=0,"",IF(COUNTBLANK(AG116:AI116)=0,AVERAGE(AG116:AI116),IF(COUNTBLANK(AF116:AI116)&lt;1.5,AVERAGE(AF116:AI116),IF(COUNTBLANK(AE116:AI116)&lt;2.5,AVERAGE(AE116:AI116),IF(COUNTBLANK(AD116:AI116)&lt;3.5,AVERAGE(AD116:AI116),IF(COUNTBLANK(AC116:AI116)&lt;4.5,AVERAGE(AC116:AI116),IF(COUNTBLANK(AB116:AI116)&lt;5.5,AVERAGE(AB116:AI116),IF(COUNTBLANK(AA116:AI116)&lt;6.5,AVERAGE(AA116:AI116),IF(COUNTBLANK(Z116:AI116)&lt;7.5,AVERAGE(Z116:AI116),IF(COUNTBLANK(Y116:AI116)&lt;8.5,AVERAGE(Y116:AI116),IF(COUNTBLANK(X116:AI116)&lt;9.5,AVERAGE(X116:AI116),IF(COUNTBLANK(W116:AI116)&lt;10.5,AVERAGE(W116:AI116),IF(COUNTBLANK(V116:AI116)&lt;11.5,AVERAGE(V116:AI116),IF(COUNTBLANK(U116:AI116)&lt;12.5,AVERAGE(U116:AI116),IF(COUNTBLANK(T116:AI116)&lt;13.5,AVERAGE(T116:AI116),IF(COUNTBLANK(S116:AI116)&lt;14.5,AVERAGE(S116:AI116),IF(COUNTBLANK(R116:AI116)&lt;15.5,AVERAGE(R116:AI116),IF(COUNTBLANK(Q116:AI116)&lt;16.5,AVERAGE(Q116:AI116),IF(COUNTBLANK(P116:AI116)&lt;17.5,AVERAGE(P116:AI116),IF(COUNTBLANK(O116:AI116)&lt;18.5,AVERAGE(O116:AI116),AVERAGE(N116:AI116)))))))))))))))))))))</f>
        <v>59</v>
      </c>
      <c r="AM116" s="22">
        <f>IF(AK116=0,"",IF(COUNTBLANK(AH116:AI116)=0,AVERAGE(AH116:AI116),IF(COUNTBLANK(AG116:AI116)&lt;1.5,AVERAGE(AG116:AI116),IF(COUNTBLANK(AF116:AI116)&lt;2.5,AVERAGE(AF116:AI116),IF(COUNTBLANK(AE116:AI116)&lt;3.5,AVERAGE(AE116:AI116),IF(COUNTBLANK(AD116:AI116)&lt;4.5,AVERAGE(AD116:AI116),IF(COUNTBLANK(AC116:AI116)&lt;5.5,AVERAGE(AC116:AI116),IF(COUNTBLANK(AB116:AI116)&lt;6.5,AVERAGE(AB116:AI116),IF(COUNTBLANK(AA116:AI116)&lt;7.5,AVERAGE(AA116:AI116),IF(COUNTBLANK(Z116:AI116)&lt;8.5,AVERAGE(Z116:AI116),IF(COUNTBLANK(Y116:AI116)&lt;9.5,AVERAGE(Y116:AI116),IF(COUNTBLANK(X116:AI116)&lt;10.5,AVERAGE(X116:AI116),IF(COUNTBLANK(W116:AI116)&lt;11.5,AVERAGE(W116:AI116),IF(COUNTBLANK(V116:AI116)&lt;12.5,AVERAGE(V116:AI116),IF(COUNTBLANK(U116:AI116)&lt;13.5,AVERAGE(U116:AI116),IF(COUNTBLANK(T116:AI116)&lt;14.5,AVERAGE(T116:AI116),IF(COUNTBLANK(S116:AI116)&lt;15.5,AVERAGE(S116:AI116),IF(COUNTBLANK(R116:AI116)&lt;16.5,AVERAGE(R116:AI116),IF(COUNTBLANK(Q116:AI116)&lt;17.5,AVERAGE(Q116:AI116),IF(COUNTBLANK(P116:AI116)&lt;18.5,AVERAGE(P116:AI116),IF(COUNTBLANK(O116:AI116)&lt;19.5,AVERAGE(O116:AI116),AVERAGE(N116:AI116))))))))))))))))))))))</f>
        <v>59</v>
      </c>
      <c r="AN116" s="23">
        <f>IF(AK116&lt;1.5,M116,(0.75*M116)+(0.25*((AM116*2/3+AJ116*1/3)*$AW$1)))</f>
        <v>202100</v>
      </c>
      <c r="AO116" s="24">
        <f>AN116-M116</f>
        <v>0</v>
      </c>
      <c r="AP116" s="22" t="str">
        <f>IF(AK116&lt;1.5,"N/A",3*((M116/$AW$1)-(AM116*2/3)))</f>
        <v>N/A</v>
      </c>
      <c r="AQ116" s="20">
        <f>IF(AK116=0,"",AL116*$AV$1)</f>
        <v>233425.45412345591</v>
      </c>
      <c r="AR116" s="20">
        <f>IF(AK116=0,"",AJ116*$AV$1)</f>
        <v>233425.45412345591</v>
      </c>
      <c r="AS116" s="23" t="str">
        <f>IF(F116="P","P","")</f>
        <v/>
      </c>
    </row>
    <row r="117" spans="1:45" s="2" customFormat="1">
      <c r="A117" s="19" t="s">
        <v>328</v>
      </c>
      <c r="B117" s="23" t="str">
        <f>IF(COUNTBLANK(N117:AI117)&lt;20.5,"Yes","No")</f>
        <v>Yes</v>
      </c>
      <c r="C117" s="34" t="str">
        <f>IF(J117&lt;160000,"Yes","")</f>
        <v/>
      </c>
      <c r="D117" s="34" t="str">
        <f>IF(J117&gt;375000,IF((K117/J117)&lt;-0.4,"FP40%",IF((K117/J117)&lt;-0.35,"FP35%",IF((K117/J117)&lt;-0.3,"FP30%",IF((K117/J117)&lt;-0.25,"FP25%",IF((K117/J117)&lt;-0.2,"FP20%",IF((K117/J117)&lt;-0.15,"FP15%",IF((K117/J117)&lt;-0.1,"FP10%",IF((K117/J117)&lt;-0.05,"FP5%","")))))))),"")</f>
        <v>FP25%</v>
      </c>
      <c r="E117" s="34" t="str">
        <f t="shared" si="3"/>
        <v/>
      </c>
      <c r="F117" s="89" t="str">
        <f>IF(AP117="N/A","",IF(AP117&gt;AJ117,IF(AP117&gt;AM117,"P",""),""))</f>
        <v>P</v>
      </c>
      <c r="G117" s="34" t="str">
        <f>IF(D117="",IF(E117="",F117,E117),D117)</f>
        <v>FP25%</v>
      </c>
      <c r="H117" s="19" t="s">
        <v>344</v>
      </c>
      <c r="I117" s="21" t="s">
        <v>388</v>
      </c>
      <c r="J117" s="20">
        <v>385800</v>
      </c>
      <c r="K117" s="20">
        <f>M117-J117</f>
        <v>-99200</v>
      </c>
      <c r="L117" s="75">
        <v>0</v>
      </c>
      <c r="M117" s="20">
        <v>286600</v>
      </c>
      <c r="N117" s="21">
        <v>63</v>
      </c>
      <c r="O117" s="21">
        <v>45</v>
      </c>
      <c r="P117" s="21">
        <v>54</v>
      </c>
      <c r="Q117" s="21">
        <v>49</v>
      </c>
      <c r="R117" s="21">
        <v>99</v>
      </c>
      <c r="S117" s="21">
        <v>40</v>
      </c>
      <c r="T117" s="21" t="s">
        <v>590</v>
      </c>
      <c r="U117" s="21" t="s">
        <v>590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39">
        <f>IF(AK117=0,"",AVERAGE(N117:AI117))</f>
        <v>58.333333333333336</v>
      </c>
      <c r="AK117" s="39">
        <f>IF(COUNTBLANK(N117:AI117)=0,22,IF(COUNTBLANK(N117:AI117)=1,21,IF(COUNTBLANK(N117:AI117)=2,20,IF(COUNTBLANK(N117:AI117)=3,19,IF(COUNTBLANK(N117:AI117)=4,18,IF(COUNTBLANK(N117:AI117)=5,17,IF(COUNTBLANK(N117:AI117)=6,16,IF(COUNTBLANK(N117:AI117)=7,15,IF(COUNTBLANK(N117:AI117)=8,14,IF(COUNTBLANK(N117:AI117)=9,13,IF(COUNTBLANK(N117:AI117)=10,12,IF(COUNTBLANK(N117:AI117)=11,11,IF(COUNTBLANK(N117:AI117)=12,10,IF(COUNTBLANK(N117:AI117)=13,9,IF(COUNTBLANK(N117:AI117)=14,8,IF(COUNTBLANK(N117:AI117)=15,7,IF(COUNTBLANK(N117:AI117)=16,6,IF(COUNTBLANK(N117:AI117)=17,5,IF(COUNTBLANK(N117:AI117)=18,4,IF(COUNTBLANK(N117:AI117)=19,3,IF(COUNTBLANK(N117:AI117)=20,2,IF(COUNTBLANK(N117:AI117)=21,1,IF(COUNTBLANK(N117:AI117)=22,0,"Error")))))))))))))))))))))))</f>
        <v>6</v>
      </c>
      <c r="AL117" s="39">
        <f>IF(AK117=0,"",IF(COUNTBLANK(AG117:AI117)=0,AVERAGE(AG117:AI117),IF(COUNTBLANK(AF117:AI117)&lt;1.5,AVERAGE(AF117:AI117),IF(COUNTBLANK(AE117:AI117)&lt;2.5,AVERAGE(AE117:AI117),IF(COUNTBLANK(AD117:AI117)&lt;3.5,AVERAGE(AD117:AI117),IF(COUNTBLANK(AC117:AI117)&lt;4.5,AVERAGE(AC117:AI117),IF(COUNTBLANK(AB117:AI117)&lt;5.5,AVERAGE(AB117:AI117),IF(COUNTBLANK(AA117:AI117)&lt;6.5,AVERAGE(AA117:AI117),IF(COUNTBLANK(Z117:AI117)&lt;7.5,AVERAGE(Z117:AI117),IF(COUNTBLANK(Y117:AI117)&lt;8.5,AVERAGE(Y117:AI117),IF(COUNTBLANK(X117:AI117)&lt;9.5,AVERAGE(X117:AI117),IF(COUNTBLANK(W117:AI117)&lt;10.5,AVERAGE(W117:AI117),IF(COUNTBLANK(V117:AI117)&lt;11.5,AVERAGE(V117:AI117),IF(COUNTBLANK(U117:AI117)&lt;12.5,AVERAGE(U117:AI117),IF(COUNTBLANK(T117:AI117)&lt;13.5,AVERAGE(T117:AI117),IF(COUNTBLANK(S117:AI117)&lt;14.5,AVERAGE(S117:AI117),IF(COUNTBLANK(R117:AI117)&lt;15.5,AVERAGE(R117:AI117),IF(COUNTBLANK(Q117:AI117)&lt;16.5,AVERAGE(Q117:AI117),IF(COUNTBLANK(P117:AI117)&lt;17.5,AVERAGE(P117:AI117),IF(COUNTBLANK(O117:AI117)&lt;18.5,AVERAGE(O117:AI117),AVERAGE(N117:AI117)))))))))))))))))))))</f>
        <v>62.666666666666664</v>
      </c>
      <c r="AM117" s="22">
        <f>IF(AK117=0,"",IF(COUNTBLANK(AH117:AI117)=0,AVERAGE(AH117:AI117),IF(COUNTBLANK(AG117:AI117)&lt;1.5,AVERAGE(AG117:AI117),IF(COUNTBLANK(AF117:AI117)&lt;2.5,AVERAGE(AF117:AI117),IF(COUNTBLANK(AE117:AI117)&lt;3.5,AVERAGE(AE117:AI117),IF(COUNTBLANK(AD117:AI117)&lt;4.5,AVERAGE(AD117:AI117),IF(COUNTBLANK(AC117:AI117)&lt;5.5,AVERAGE(AC117:AI117),IF(COUNTBLANK(AB117:AI117)&lt;6.5,AVERAGE(AB117:AI117),IF(COUNTBLANK(AA117:AI117)&lt;7.5,AVERAGE(AA117:AI117),IF(COUNTBLANK(Z117:AI117)&lt;8.5,AVERAGE(Z117:AI117),IF(COUNTBLANK(Y117:AI117)&lt;9.5,AVERAGE(Y117:AI117),IF(COUNTBLANK(X117:AI117)&lt;10.5,AVERAGE(X117:AI117),IF(COUNTBLANK(W117:AI117)&lt;11.5,AVERAGE(W117:AI117),IF(COUNTBLANK(V117:AI117)&lt;12.5,AVERAGE(V117:AI117),IF(COUNTBLANK(U117:AI117)&lt;13.5,AVERAGE(U117:AI117),IF(COUNTBLANK(T117:AI117)&lt;14.5,AVERAGE(T117:AI117),IF(COUNTBLANK(S117:AI117)&lt;15.5,AVERAGE(S117:AI117),IF(COUNTBLANK(R117:AI117)&lt;16.5,AVERAGE(R117:AI117),IF(COUNTBLANK(Q117:AI117)&lt;17.5,AVERAGE(Q117:AI117),IF(COUNTBLANK(P117:AI117)&lt;18.5,AVERAGE(P117:AI117),IF(COUNTBLANK(O117:AI117)&lt;19.5,AVERAGE(O117:AI117),AVERAGE(N117:AI117))))))))))))))))))))))</f>
        <v>69.5</v>
      </c>
      <c r="AN117" s="23">
        <f>IF(AK117&lt;1.5,M117,(0.75*M117)+(0.25*((AM117*2/3+AJ117*1/3)*$AW$1)))</f>
        <v>280950.3890452357</v>
      </c>
      <c r="AO117" s="24">
        <f>AN117-M117</f>
        <v>-5649.6109547642991</v>
      </c>
      <c r="AP117" s="22">
        <f>IF(AK117&lt;1.5,"N/A",3*((M117/$AW$1)-(AM117*2/3)))</f>
        <v>75.224999850269228</v>
      </c>
      <c r="AQ117" s="20">
        <f>IF(AK117=0,"",AL117*$AV$1)</f>
        <v>247932.12076389667</v>
      </c>
      <c r="AR117" s="20">
        <f>IF(AK117=0,"",AJ117*$AV$1)</f>
        <v>230787.87837064851</v>
      </c>
      <c r="AS117" s="23" t="str">
        <f>IF(F117="P","P","")</f>
        <v>P</v>
      </c>
    </row>
    <row r="118" spans="1:45" s="2" customFormat="1">
      <c r="A118" s="19" t="s">
        <v>328</v>
      </c>
      <c r="B118" s="23" t="str">
        <f>IF(COUNTBLANK(N118:AI118)&lt;20.5,"Yes","No")</f>
        <v>Yes</v>
      </c>
      <c r="C118" s="34" t="str">
        <f>IF(J118&lt;160000,"Yes","")</f>
        <v/>
      </c>
      <c r="D118" s="34" t="str">
        <f>IF(J118&gt;375000,IF((K118/J118)&lt;-0.4,"FP40%",IF((K118/J118)&lt;-0.35,"FP35%",IF((K118/J118)&lt;-0.3,"FP30%",IF((K118/J118)&lt;-0.25,"FP25%",IF((K118/J118)&lt;-0.2,"FP20%",IF((K118/J118)&lt;-0.15,"FP15%",IF((K118/J118)&lt;-0.1,"FP10%",IF((K118/J118)&lt;-0.05,"FP5%","")))))))),"")</f>
        <v/>
      </c>
      <c r="E118" s="34" t="str">
        <f t="shared" si="3"/>
        <v/>
      </c>
      <c r="F118" s="89" t="str">
        <f>IF(AP118="N/A","",IF(AP118&gt;AJ118,IF(AP118&gt;AM118,"P",""),""))</f>
        <v>P</v>
      </c>
      <c r="G118" s="34" t="str">
        <f>IF(D118="",IF(E118="",F118,E118),D118)</f>
        <v>P</v>
      </c>
      <c r="H118" s="19" t="s">
        <v>348</v>
      </c>
      <c r="I118" s="21" t="s">
        <v>62</v>
      </c>
      <c r="J118" s="20">
        <v>305900</v>
      </c>
      <c r="K118" s="20">
        <f>M118-J118</f>
        <v>-27600</v>
      </c>
      <c r="L118" s="75">
        <v>-27600</v>
      </c>
      <c r="M118" s="20">
        <v>278300</v>
      </c>
      <c r="N118" s="21">
        <v>48</v>
      </c>
      <c r="O118" s="21">
        <v>60</v>
      </c>
      <c r="P118" s="21"/>
      <c r="Q118" s="21" t="s">
        <v>590</v>
      </c>
      <c r="R118" s="21" t="s">
        <v>590</v>
      </c>
      <c r="S118" s="21" t="s">
        <v>590</v>
      </c>
      <c r="T118" s="21" t="s">
        <v>590</v>
      </c>
      <c r="U118" s="21">
        <v>44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39">
        <f>IF(AK118=0,"",AVERAGE(N118:AI118))</f>
        <v>50.666666666666664</v>
      </c>
      <c r="AK118" s="39">
        <f>IF(COUNTBLANK(N118:AI118)=0,22,IF(COUNTBLANK(N118:AI118)=1,21,IF(COUNTBLANK(N118:AI118)=2,20,IF(COUNTBLANK(N118:AI118)=3,19,IF(COUNTBLANK(N118:AI118)=4,18,IF(COUNTBLANK(N118:AI118)=5,17,IF(COUNTBLANK(N118:AI118)=6,16,IF(COUNTBLANK(N118:AI118)=7,15,IF(COUNTBLANK(N118:AI118)=8,14,IF(COUNTBLANK(N118:AI118)=9,13,IF(COUNTBLANK(N118:AI118)=10,12,IF(COUNTBLANK(N118:AI118)=11,11,IF(COUNTBLANK(N118:AI118)=12,10,IF(COUNTBLANK(N118:AI118)=13,9,IF(COUNTBLANK(N118:AI118)=14,8,IF(COUNTBLANK(N118:AI118)=15,7,IF(COUNTBLANK(N118:AI118)=16,6,IF(COUNTBLANK(N118:AI118)=17,5,IF(COUNTBLANK(N118:AI118)=18,4,IF(COUNTBLANK(N118:AI118)=19,3,IF(COUNTBLANK(N118:AI118)=20,2,IF(COUNTBLANK(N118:AI118)=21,1,IF(COUNTBLANK(N118:AI118)=22,0,"Error")))))))))))))))))))))))</f>
        <v>3</v>
      </c>
      <c r="AL118" s="39">
        <f>IF(AK118=0,"",IF(COUNTBLANK(AG118:AI118)=0,AVERAGE(AG118:AI118),IF(COUNTBLANK(AF118:AI118)&lt;1.5,AVERAGE(AF118:AI118),IF(COUNTBLANK(AE118:AI118)&lt;2.5,AVERAGE(AE118:AI118),IF(COUNTBLANK(AD118:AI118)&lt;3.5,AVERAGE(AD118:AI118),IF(COUNTBLANK(AC118:AI118)&lt;4.5,AVERAGE(AC118:AI118),IF(COUNTBLANK(AB118:AI118)&lt;5.5,AVERAGE(AB118:AI118),IF(COUNTBLANK(AA118:AI118)&lt;6.5,AVERAGE(AA118:AI118),IF(COUNTBLANK(Z118:AI118)&lt;7.5,AVERAGE(Z118:AI118),IF(COUNTBLANK(Y118:AI118)&lt;8.5,AVERAGE(Y118:AI118),IF(COUNTBLANK(X118:AI118)&lt;9.5,AVERAGE(X118:AI118),IF(COUNTBLANK(W118:AI118)&lt;10.5,AVERAGE(W118:AI118),IF(COUNTBLANK(V118:AI118)&lt;11.5,AVERAGE(V118:AI118),IF(COUNTBLANK(U118:AI118)&lt;12.5,AVERAGE(U118:AI118),IF(COUNTBLANK(T118:AI118)&lt;13.5,AVERAGE(T118:AI118),IF(COUNTBLANK(S118:AI118)&lt;14.5,AVERAGE(S118:AI118),IF(COUNTBLANK(R118:AI118)&lt;15.5,AVERAGE(R118:AI118),IF(COUNTBLANK(Q118:AI118)&lt;16.5,AVERAGE(Q118:AI118),IF(COUNTBLANK(P118:AI118)&lt;17.5,AVERAGE(P118:AI118),IF(COUNTBLANK(O118:AI118)&lt;18.5,AVERAGE(O118:AI118),AVERAGE(N118:AI118)))))))))))))))))))))</f>
        <v>50.666666666666664</v>
      </c>
      <c r="AM118" s="22">
        <f>IF(AK118=0,"",IF(COUNTBLANK(AH118:AI118)=0,AVERAGE(AH118:AI118),IF(COUNTBLANK(AG118:AI118)&lt;1.5,AVERAGE(AG118:AI118),IF(COUNTBLANK(AF118:AI118)&lt;2.5,AVERAGE(AF118:AI118),IF(COUNTBLANK(AE118:AI118)&lt;3.5,AVERAGE(AE118:AI118),IF(COUNTBLANK(AD118:AI118)&lt;4.5,AVERAGE(AD118:AI118),IF(COUNTBLANK(AC118:AI118)&lt;5.5,AVERAGE(AC118:AI118),IF(COUNTBLANK(AB118:AI118)&lt;6.5,AVERAGE(AB118:AI118),IF(COUNTBLANK(AA118:AI118)&lt;7.5,AVERAGE(AA118:AI118),IF(COUNTBLANK(Z118:AI118)&lt;8.5,AVERAGE(Z118:AI118),IF(COUNTBLANK(Y118:AI118)&lt;9.5,AVERAGE(Y118:AI118),IF(COUNTBLANK(X118:AI118)&lt;10.5,AVERAGE(X118:AI118),IF(COUNTBLANK(W118:AI118)&lt;11.5,AVERAGE(W118:AI118),IF(COUNTBLANK(V118:AI118)&lt;12.5,AVERAGE(V118:AI118),IF(COUNTBLANK(U118:AI118)&lt;13.5,AVERAGE(U118:AI118),IF(COUNTBLANK(T118:AI118)&lt;14.5,AVERAGE(T118:AI118),IF(COUNTBLANK(S118:AI118)&lt;15.5,AVERAGE(S118:AI118),IF(COUNTBLANK(R118:AI118)&lt;16.5,AVERAGE(R118:AI118),IF(COUNTBLANK(Q118:AI118)&lt;17.5,AVERAGE(Q118:AI118),IF(COUNTBLANK(P118:AI118)&lt;18.5,AVERAGE(P118:AI118),IF(COUNTBLANK(O118:AI118)&lt;19.5,AVERAGE(O118:AI118),AVERAGE(N118:AI118))))))))))))))))))))))</f>
        <v>52</v>
      </c>
      <c r="AN118" s="23">
        <f>IF(AK118&lt;1.5,M118,(0.75*M118)+(0.25*((AM118*2/3+AJ118*1/3)*$AW$1)))</f>
        <v>260455.03465707664</v>
      </c>
      <c r="AO118" s="24">
        <f>AN118-M118</f>
        <v>-17844.965342923359</v>
      </c>
      <c r="AP118" s="22">
        <f>IF(AK118&lt;1.5,"N/A",3*((M118/$AW$1)-(AM118*2/3)))</f>
        <v>104.0209960165036</v>
      </c>
      <c r="AQ118" s="20">
        <f>IF(AK118=0,"",AL118*$AV$1)</f>
        <v>200455.75721336328</v>
      </c>
      <c r="AR118" s="20">
        <f>IF(AK118=0,"",AJ118*$AV$1)</f>
        <v>200455.75721336328</v>
      </c>
      <c r="AS118" s="23" t="str">
        <f>IF(F118="P","P","")</f>
        <v>P</v>
      </c>
    </row>
    <row r="119" spans="1:45" s="2" customFormat="1">
      <c r="A119" s="25" t="s">
        <v>328</v>
      </c>
      <c r="B119" s="23" t="str">
        <f>IF(COUNTBLANK(N119:AI119)&lt;20.5,"Yes","No")</f>
        <v>Yes</v>
      </c>
      <c r="C119" s="34" t="str">
        <f>IF(J119&lt;160000,"Yes","")</f>
        <v/>
      </c>
      <c r="D119" s="34" t="str">
        <f>IF(J119&gt;375000,IF((K119/J119)&lt;-0.4,"FP40%",IF((K119/J119)&lt;-0.35,"FP35%",IF((K119/J119)&lt;-0.3,"FP30%",IF((K119/J119)&lt;-0.25,"FP25%",IF((K119/J119)&lt;-0.2,"FP20%",IF((K119/J119)&lt;-0.15,"FP15%",IF((K119/J119)&lt;-0.1,"FP10%",IF((K119/J119)&lt;-0.05,"FP5%","")))))))),"")</f>
        <v/>
      </c>
      <c r="E119" s="34" t="str">
        <f t="shared" si="3"/>
        <v/>
      </c>
      <c r="F119" s="89" t="str">
        <f>IF(AP119="N/A","",IF(AP119&gt;AJ119,IF(AP119&gt;AM119,"P",""),""))</f>
        <v/>
      </c>
      <c r="G119" s="34" t="str">
        <f>IF(D119="",IF(E119="",F119,E119),D119)</f>
        <v/>
      </c>
      <c r="H119" s="25" t="s">
        <v>463</v>
      </c>
      <c r="I119" s="27" t="s">
        <v>62</v>
      </c>
      <c r="J119" s="20">
        <v>169200</v>
      </c>
      <c r="K119" s="20">
        <f>M119-J119</f>
        <v>8200</v>
      </c>
      <c r="L119" s="75">
        <v>9400</v>
      </c>
      <c r="M119" s="20">
        <v>177400</v>
      </c>
      <c r="N119" s="21"/>
      <c r="O119" s="21">
        <v>48</v>
      </c>
      <c r="P119" s="21"/>
      <c r="Q119" s="21" t="s">
        <v>590</v>
      </c>
      <c r="R119" s="21">
        <v>18</v>
      </c>
      <c r="S119" s="21">
        <v>41</v>
      </c>
      <c r="T119" s="21">
        <v>76</v>
      </c>
      <c r="U119" s="21">
        <v>35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39">
        <f>IF(AK119=0,"",AVERAGE(N119:AI119))</f>
        <v>43.6</v>
      </c>
      <c r="AK119" s="39">
        <f>IF(COUNTBLANK(N119:AI119)=0,22,IF(COUNTBLANK(N119:AI119)=1,21,IF(COUNTBLANK(N119:AI119)=2,20,IF(COUNTBLANK(N119:AI119)=3,19,IF(COUNTBLANK(N119:AI119)=4,18,IF(COUNTBLANK(N119:AI119)=5,17,IF(COUNTBLANK(N119:AI119)=6,16,IF(COUNTBLANK(N119:AI119)=7,15,IF(COUNTBLANK(N119:AI119)=8,14,IF(COUNTBLANK(N119:AI119)=9,13,IF(COUNTBLANK(N119:AI119)=10,12,IF(COUNTBLANK(N119:AI119)=11,11,IF(COUNTBLANK(N119:AI119)=12,10,IF(COUNTBLANK(N119:AI119)=13,9,IF(COUNTBLANK(N119:AI119)=14,8,IF(COUNTBLANK(N119:AI119)=15,7,IF(COUNTBLANK(N119:AI119)=16,6,IF(COUNTBLANK(N119:AI119)=17,5,IF(COUNTBLANK(N119:AI119)=18,4,IF(COUNTBLANK(N119:AI119)=19,3,IF(COUNTBLANK(N119:AI119)=20,2,IF(COUNTBLANK(N119:AI119)=21,1,IF(COUNTBLANK(N119:AI119)=22,0,"Error")))))))))))))))))))))))</f>
        <v>5</v>
      </c>
      <c r="AL119" s="39">
        <f>IF(AK119=0,"",IF(COUNTBLANK(AG119:AI119)=0,AVERAGE(AG119:AI119),IF(COUNTBLANK(AF119:AI119)&lt;1.5,AVERAGE(AF119:AI119),IF(COUNTBLANK(AE119:AI119)&lt;2.5,AVERAGE(AE119:AI119),IF(COUNTBLANK(AD119:AI119)&lt;3.5,AVERAGE(AD119:AI119),IF(COUNTBLANK(AC119:AI119)&lt;4.5,AVERAGE(AC119:AI119),IF(COUNTBLANK(AB119:AI119)&lt;5.5,AVERAGE(AB119:AI119),IF(COUNTBLANK(AA119:AI119)&lt;6.5,AVERAGE(AA119:AI119),IF(COUNTBLANK(Z119:AI119)&lt;7.5,AVERAGE(Z119:AI119),IF(COUNTBLANK(Y119:AI119)&lt;8.5,AVERAGE(Y119:AI119),IF(COUNTBLANK(X119:AI119)&lt;9.5,AVERAGE(X119:AI119),IF(COUNTBLANK(W119:AI119)&lt;10.5,AVERAGE(W119:AI119),IF(COUNTBLANK(V119:AI119)&lt;11.5,AVERAGE(V119:AI119),IF(COUNTBLANK(U119:AI119)&lt;12.5,AVERAGE(U119:AI119),IF(COUNTBLANK(T119:AI119)&lt;13.5,AVERAGE(T119:AI119),IF(COUNTBLANK(S119:AI119)&lt;14.5,AVERAGE(S119:AI119),IF(COUNTBLANK(R119:AI119)&lt;15.5,AVERAGE(R119:AI119),IF(COUNTBLANK(Q119:AI119)&lt;16.5,AVERAGE(Q119:AI119),IF(COUNTBLANK(P119:AI119)&lt;17.5,AVERAGE(P119:AI119),IF(COUNTBLANK(O119:AI119)&lt;18.5,AVERAGE(O119:AI119),AVERAGE(N119:AI119)))))))))))))))))))))</f>
        <v>50.666666666666664</v>
      </c>
      <c r="AM119" s="22">
        <f>IF(AK119=0,"",IF(COUNTBLANK(AH119:AI119)=0,AVERAGE(AH119:AI119),IF(COUNTBLANK(AG119:AI119)&lt;1.5,AVERAGE(AG119:AI119),IF(COUNTBLANK(AF119:AI119)&lt;2.5,AVERAGE(AF119:AI119),IF(COUNTBLANK(AE119:AI119)&lt;3.5,AVERAGE(AE119:AI119),IF(COUNTBLANK(AD119:AI119)&lt;4.5,AVERAGE(AD119:AI119),IF(COUNTBLANK(AC119:AI119)&lt;5.5,AVERAGE(AC119:AI119),IF(COUNTBLANK(AB119:AI119)&lt;6.5,AVERAGE(AB119:AI119),IF(COUNTBLANK(AA119:AI119)&lt;7.5,AVERAGE(AA119:AI119),IF(COUNTBLANK(Z119:AI119)&lt;8.5,AVERAGE(Z119:AI119),IF(COUNTBLANK(Y119:AI119)&lt;9.5,AVERAGE(Y119:AI119),IF(COUNTBLANK(X119:AI119)&lt;10.5,AVERAGE(X119:AI119),IF(COUNTBLANK(W119:AI119)&lt;11.5,AVERAGE(W119:AI119),IF(COUNTBLANK(V119:AI119)&lt;12.5,AVERAGE(V119:AI119),IF(COUNTBLANK(U119:AI119)&lt;13.5,AVERAGE(U119:AI119),IF(COUNTBLANK(T119:AI119)&lt;14.5,AVERAGE(T119:AI119),IF(COUNTBLANK(S119:AI119)&lt;15.5,AVERAGE(S119:AI119),IF(COUNTBLANK(R119:AI119)&lt;16.5,AVERAGE(R119:AI119),IF(COUNTBLANK(Q119:AI119)&lt;17.5,AVERAGE(Q119:AI119),IF(COUNTBLANK(P119:AI119)&lt;18.5,AVERAGE(P119:AI119),IF(COUNTBLANK(O119:AI119)&lt;19.5,AVERAGE(O119:AI119),AVERAGE(N119:AI119))))))))))))))))))))))</f>
        <v>55.5</v>
      </c>
      <c r="AN119" s="23">
        <f>IF(AK119&lt;1.5,M119,(0.75*M119)+(0.25*((AM119*2/3+AJ119*1/3)*$AW$1)))</f>
        <v>184757.73722834513</v>
      </c>
      <c r="AO119" s="24">
        <f>AN119-M119</f>
        <v>7357.7372283451259</v>
      </c>
      <c r="AP119" s="22">
        <f>IF(AK119&lt;1.5,"N/A",3*((M119/$AW$1)-(AM119*2/3)))</f>
        <v>21.601238567472997</v>
      </c>
      <c r="AQ119" s="20">
        <f>IF(AK119=0,"",AL119*$AV$1)</f>
        <v>200455.75721336328</v>
      </c>
      <c r="AR119" s="20">
        <f>IF(AK119=0,"",AJ119*$AV$1)</f>
        <v>172497.45423360472</v>
      </c>
      <c r="AS119" s="23" t="str">
        <f>IF(F119="P","P","")</f>
        <v/>
      </c>
    </row>
    <row r="120" spans="1:45" s="2" customFormat="1">
      <c r="A120" s="19" t="s">
        <v>328</v>
      </c>
      <c r="B120" s="23" t="str">
        <f>IF(COUNTBLANK(N120:AI120)&lt;20.5,"Yes","No")</f>
        <v>Yes</v>
      </c>
      <c r="C120" s="34" t="str">
        <f>IF(J120&lt;160000,"Yes","")</f>
        <v/>
      </c>
      <c r="D120" s="34" t="str">
        <f>IF(J120&gt;375000,IF((K120/J120)&lt;-0.4,"FP40%",IF((K120/J120)&lt;-0.35,"FP35%",IF((K120/J120)&lt;-0.3,"FP30%",IF((K120/J120)&lt;-0.25,"FP25%",IF((K120/J120)&lt;-0.2,"FP20%",IF((K120/J120)&lt;-0.15,"FP15%",IF((K120/J120)&lt;-0.1,"FP10%",IF((K120/J120)&lt;-0.05,"FP5%","")))))))),"")</f>
        <v/>
      </c>
      <c r="E120" s="34" t="str">
        <f t="shared" si="3"/>
        <v/>
      </c>
      <c r="F120" s="89" t="str">
        <f>IF(AP120="N/A","",IF(AP120&gt;AJ120,IF(AP120&gt;AM120,"P",""),""))</f>
        <v>P</v>
      </c>
      <c r="G120" s="34" t="str">
        <f>IF(D120="",IF(E120="",F120,E120),D120)</f>
        <v>P</v>
      </c>
      <c r="H120" s="19" t="s">
        <v>346</v>
      </c>
      <c r="I120" s="21" t="s">
        <v>391</v>
      </c>
      <c r="J120" s="20">
        <v>229800</v>
      </c>
      <c r="K120" s="20">
        <f>M120-J120</f>
        <v>-36800</v>
      </c>
      <c r="L120" s="75">
        <v>0</v>
      </c>
      <c r="M120" s="20">
        <v>193000</v>
      </c>
      <c r="N120" s="21">
        <v>57</v>
      </c>
      <c r="O120" s="21">
        <v>28</v>
      </c>
      <c r="P120" s="21">
        <v>39</v>
      </c>
      <c r="Q120" s="21">
        <v>30</v>
      </c>
      <c r="R120" s="21" t="s">
        <v>590</v>
      </c>
      <c r="S120" s="21" t="s">
        <v>590</v>
      </c>
      <c r="T120" s="21" t="s">
        <v>590</v>
      </c>
      <c r="U120" s="21" t="s">
        <v>590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39">
        <f>IF(AK120=0,"",AVERAGE(N120:AI120))</f>
        <v>38.5</v>
      </c>
      <c r="AK120" s="39">
        <f>IF(COUNTBLANK(N120:AI120)=0,22,IF(COUNTBLANK(N120:AI120)=1,21,IF(COUNTBLANK(N120:AI120)=2,20,IF(COUNTBLANK(N120:AI120)=3,19,IF(COUNTBLANK(N120:AI120)=4,18,IF(COUNTBLANK(N120:AI120)=5,17,IF(COUNTBLANK(N120:AI120)=6,16,IF(COUNTBLANK(N120:AI120)=7,15,IF(COUNTBLANK(N120:AI120)=8,14,IF(COUNTBLANK(N120:AI120)=9,13,IF(COUNTBLANK(N120:AI120)=10,12,IF(COUNTBLANK(N120:AI120)=11,11,IF(COUNTBLANK(N120:AI120)=12,10,IF(COUNTBLANK(N120:AI120)=13,9,IF(COUNTBLANK(N120:AI120)=14,8,IF(COUNTBLANK(N120:AI120)=15,7,IF(COUNTBLANK(N120:AI120)=16,6,IF(COUNTBLANK(N120:AI120)=17,5,IF(COUNTBLANK(N120:AI120)=18,4,IF(COUNTBLANK(N120:AI120)=19,3,IF(COUNTBLANK(N120:AI120)=20,2,IF(COUNTBLANK(N120:AI120)=21,1,IF(COUNTBLANK(N120:AI120)=22,0,"Error")))))))))))))))))))))))</f>
        <v>4</v>
      </c>
      <c r="AL120" s="39">
        <f>IF(AK120=0,"",IF(COUNTBLANK(AG120:AI120)=0,AVERAGE(AG120:AI120),IF(COUNTBLANK(AF120:AI120)&lt;1.5,AVERAGE(AF120:AI120),IF(COUNTBLANK(AE120:AI120)&lt;2.5,AVERAGE(AE120:AI120),IF(COUNTBLANK(AD120:AI120)&lt;3.5,AVERAGE(AD120:AI120),IF(COUNTBLANK(AC120:AI120)&lt;4.5,AVERAGE(AC120:AI120),IF(COUNTBLANK(AB120:AI120)&lt;5.5,AVERAGE(AB120:AI120),IF(COUNTBLANK(AA120:AI120)&lt;6.5,AVERAGE(AA120:AI120),IF(COUNTBLANK(Z120:AI120)&lt;7.5,AVERAGE(Z120:AI120),IF(COUNTBLANK(Y120:AI120)&lt;8.5,AVERAGE(Y120:AI120),IF(COUNTBLANK(X120:AI120)&lt;9.5,AVERAGE(X120:AI120),IF(COUNTBLANK(W120:AI120)&lt;10.5,AVERAGE(W120:AI120),IF(COUNTBLANK(V120:AI120)&lt;11.5,AVERAGE(V120:AI120),IF(COUNTBLANK(U120:AI120)&lt;12.5,AVERAGE(U120:AI120),IF(COUNTBLANK(T120:AI120)&lt;13.5,AVERAGE(T120:AI120),IF(COUNTBLANK(S120:AI120)&lt;14.5,AVERAGE(S120:AI120),IF(COUNTBLANK(R120:AI120)&lt;15.5,AVERAGE(R120:AI120),IF(COUNTBLANK(Q120:AI120)&lt;16.5,AVERAGE(Q120:AI120),IF(COUNTBLANK(P120:AI120)&lt;17.5,AVERAGE(P120:AI120),IF(COUNTBLANK(O120:AI120)&lt;18.5,AVERAGE(O120:AI120),AVERAGE(N120:AI120)))))))))))))))))))))</f>
        <v>32.333333333333336</v>
      </c>
      <c r="AM120" s="22">
        <f>IF(AK120=0,"",IF(COUNTBLANK(AH120:AI120)=0,AVERAGE(AH120:AI120),IF(COUNTBLANK(AG120:AI120)&lt;1.5,AVERAGE(AG120:AI120),IF(COUNTBLANK(AF120:AI120)&lt;2.5,AVERAGE(AF120:AI120),IF(COUNTBLANK(AE120:AI120)&lt;3.5,AVERAGE(AE120:AI120),IF(COUNTBLANK(AD120:AI120)&lt;4.5,AVERAGE(AD120:AI120),IF(COUNTBLANK(AC120:AI120)&lt;5.5,AVERAGE(AC120:AI120),IF(COUNTBLANK(AB120:AI120)&lt;6.5,AVERAGE(AB120:AI120),IF(COUNTBLANK(AA120:AI120)&lt;7.5,AVERAGE(AA120:AI120),IF(COUNTBLANK(Z120:AI120)&lt;8.5,AVERAGE(Z120:AI120),IF(COUNTBLANK(Y120:AI120)&lt;9.5,AVERAGE(Y120:AI120),IF(COUNTBLANK(X120:AI120)&lt;10.5,AVERAGE(X120:AI120),IF(COUNTBLANK(W120:AI120)&lt;11.5,AVERAGE(W120:AI120),IF(COUNTBLANK(V120:AI120)&lt;12.5,AVERAGE(V120:AI120),IF(COUNTBLANK(U120:AI120)&lt;13.5,AVERAGE(U120:AI120),IF(COUNTBLANK(T120:AI120)&lt;14.5,AVERAGE(T120:AI120),IF(COUNTBLANK(S120:AI120)&lt;15.5,AVERAGE(S120:AI120),IF(COUNTBLANK(R120:AI120)&lt;16.5,AVERAGE(R120:AI120),IF(COUNTBLANK(Q120:AI120)&lt;17.5,AVERAGE(Q120:AI120),IF(COUNTBLANK(P120:AI120)&lt;18.5,AVERAGE(P120:AI120),IF(COUNTBLANK(O120:AI120)&lt;19.5,AVERAGE(O120:AI120),AVERAGE(N120:AI120))))))))))))))))))))))</f>
        <v>34.5</v>
      </c>
      <c r="AN120" s="23">
        <f>IF(AK120&lt;1.5,M120,(0.75*M120)+(0.25*((AM120*2/3+AJ120*1/3)*$AW$1)))</f>
        <v>180704.60382954142</v>
      </c>
      <c r="AO120" s="24">
        <f>AN120-M120</f>
        <v>-12295.396170458582</v>
      </c>
      <c r="AP120" s="22">
        <f>IF(AK120&lt;1.5,"N/A",3*((M120/$AW$1)-(AM120*2/3)))</f>
        <v>75.261775893586744</v>
      </c>
      <c r="AQ120" s="20">
        <f>IF(AK120=0,"",AL120*$AV$1)</f>
        <v>127922.42401115947</v>
      </c>
      <c r="AR120" s="20">
        <f>IF(AK120=0,"",AJ120*$AV$1)</f>
        <v>152319.99972462803</v>
      </c>
      <c r="AS120" s="23" t="str">
        <f>IF(F120="P","P","")</f>
        <v>P</v>
      </c>
    </row>
    <row r="121" spans="1:45" s="2" customFormat="1">
      <c r="A121" s="19" t="s">
        <v>328</v>
      </c>
      <c r="B121" s="23" t="str">
        <f>IF(COUNTBLANK(N121:AI121)&lt;20.5,"Yes","No")</f>
        <v>Yes</v>
      </c>
      <c r="C121" s="34" t="str">
        <f>IF(J121&lt;160000,"Yes","")</f>
        <v/>
      </c>
      <c r="D121" s="34" t="str">
        <f>IF(J121&gt;375000,IF((K121/J121)&lt;-0.4,"FP40%",IF((K121/J121)&lt;-0.35,"FP35%",IF((K121/J121)&lt;-0.3,"FP30%",IF((K121/J121)&lt;-0.25,"FP25%",IF((K121/J121)&lt;-0.2,"FP20%",IF((K121/J121)&lt;-0.15,"FP15%",IF((K121/J121)&lt;-0.1,"FP10%",IF((K121/J121)&lt;-0.05,"FP5%","")))))))),"")</f>
        <v/>
      </c>
      <c r="E121" s="34" t="str">
        <f t="shared" si="3"/>
        <v/>
      </c>
      <c r="F121" s="89" t="str">
        <f>IF(AP121="N/A","",IF(AP121&gt;AJ121,IF(AP121&gt;AM121,"P",""),""))</f>
        <v>P</v>
      </c>
      <c r="G121" s="34" t="str">
        <f>IF(D121="",IF(E121="",F121,E121),D121)</f>
        <v>P</v>
      </c>
      <c r="H121" s="19" t="s">
        <v>540</v>
      </c>
      <c r="I121" s="21" t="s">
        <v>48</v>
      </c>
      <c r="J121" s="20">
        <v>161600</v>
      </c>
      <c r="K121" s="20">
        <f>M121-J121</f>
        <v>-10000</v>
      </c>
      <c r="L121" s="75">
        <v>-10500</v>
      </c>
      <c r="M121" s="20">
        <v>151600</v>
      </c>
      <c r="N121" s="21"/>
      <c r="O121" s="21"/>
      <c r="P121" s="21"/>
      <c r="Q121" s="21"/>
      <c r="R121" s="21">
        <v>47</v>
      </c>
      <c r="S121" s="21">
        <v>30</v>
      </c>
      <c r="T121" s="21">
        <v>44</v>
      </c>
      <c r="U121" s="21">
        <v>18</v>
      </c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9">
        <f>IF(AK121=0,"",AVERAGE(N121:AI121))</f>
        <v>34.75</v>
      </c>
      <c r="AK121" s="39">
        <f>IF(COUNTBLANK(N121:AI121)=0,22,IF(COUNTBLANK(N121:AI121)=1,21,IF(COUNTBLANK(N121:AI121)=2,20,IF(COUNTBLANK(N121:AI121)=3,19,IF(COUNTBLANK(N121:AI121)=4,18,IF(COUNTBLANK(N121:AI121)=5,17,IF(COUNTBLANK(N121:AI121)=6,16,IF(COUNTBLANK(N121:AI121)=7,15,IF(COUNTBLANK(N121:AI121)=8,14,IF(COUNTBLANK(N121:AI121)=9,13,IF(COUNTBLANK(N121:AI121)=10,12,IF(COUNTBLANK(N121:AI121)=11,11,IF(COUNTBLANK(N121:AI121)=12,10,IF(COUNTBLANK(N121:AI121)=13,9,IF(COUNTBLANK(N121:AI121)=14,8,IF(COUNTBLANK(N121:AI121)=15,7,IF(COUNTBLANK(N121:AI121)=16,6,IF(COUNTBLANK(N121:AI121)=17,5,IF(COUNTBLANK(N121:AI121)=18,4,IF(COUNTBLANK(N121:AI121)=19,3,IF(COUNTBLANK(N121:AI121)=20,2,IF(COUNTBLANK(N121:AI121)=21,1,IF(COUNTBLANK(N121:AI121)=22,0,"Error")))))))))))))))))))))))</f>
        <v>4</v>
      </c>
      <c r="AL121" s="39">
        <f>IF(AK121=0,"",IF(COUNTBLANK(AG121:AI121)=0,AVERAGE(AG121:AI121),IF(COUNTBLANK(AF121:AI121)&lt;1.5,AVERAGE(AF121:AI121),IF(COUNTBLANK(AE121:AI121)&lt;2.5,AVERAGE(AE121:AI121),IF(COUNTBLANK(AD121:AI121)&lt;3.5,AVERAGE(AD121:AI121),IF(COUNTBLANK(AC121:AI121)&lt;4.5,AVERAGE(AC121:AI121),IF(COUNTBLANK(AB121:AI121)&lt;5.5,AVERAGE(AB121:AI121),IF(COUNTBLANK(AA121:AI121)&lt;6.5,AVERAGE(AA121:AI121),IF(COUNTBLANK(Z121:AI121)&lt;7.5,AVERAGE(Z121:AI121),IF(COUNTBLANK(Y121:AI121)&lt;8.5,AVERAGE(Y121:AI121),IF(COUNTBLANK(X121:AI121)&lt;9.5,AVERAGE(X121:AI121),IF(COUNTBLANK(W121:AI121)&lt;10.5,AVERAGE(W121:AI121),IF(COUNTBLANK(V121:AI121)&lt;11.5,AVERAGE(V121:AI121),IF(COUNTBLANK(U121:AI121)&lt;12.5,AVERAGE(U121:AI121),IF(COUNTBLANK(T121:AI121)&lt;13.5,AVERAGE(T121:AI121),IF(COUNTBLANK(S121:AI121)&lt;14.5,AVERAGE(S121:AI121),IF(COUNTBLANK(R121:AI121)&lt;15.5,AVERAGE(R121:AI121),IF(COUNTBLANK(Q121:AI121)&lt;16.5,AVERAGE(Q121:AI121),IF(COUNTBLANK(P121:AI121)&lt;17.5,AVERAGE(P121:AI121),IF(COUNTBLANK(O121:AI121)&lt;18.5,AVERAGE(O121:AI121),AVERAGE(N121:AI121)))))))))))))))))))))</f>
        <v>30.666666666666668</v>
      </c>
      <c r="AM121" s="22">
        <f>IF(AK121=0,"",IF(COUNTBLANK(AH121:AI121)=0,AVERAGE(AH121:AI121),IF(COUNTBLANK(AG121:AI121)&lt;1.5,AVERAGE(AG121:AI121),IF(COUNTBLANK(AF121:AI121)&lt;2.5,AVERAGE(AF121:AI121),IF(COUNTBLANK(AE121:AI121)&lt;3.5,AVERAGE(AE121:AI121),IF(COUNTBLANK(AD121:AI121)&lt;4.5,AVERAGE(AD121:AI121),IF(COUNTBLANK(AC121:AI121)&lt;5.5,AVERAGE(AC121:AI121),IF(COUNTBLANK(AB121:AI121)&lt;6.5,AVERAGE(AB121:AI121),IF(COUNTBLANK(AA121:AI121)&lt;7.5,AVERAGE(AA121:AI121),IF(COUNTBLANK(Z121:AI121)&lt;8.5,AVERAGE(Z121:AI121),IF(COUNTBLANK(Y121:AI121)&lt;9.5,AVERAGE(Y121:AI121),IF(COUNTBLANK(X121:AI121)&lt;10.5,AVERAGE(X121:AI121),IF(COUNTBLANK(W121:AI121)&lt;11.5,AVERAGE(W121:AI121),IF(COUNTBLANK(V121:AI121)&lt;12.5,AVERAGE(V121:AI121),IF(COUNTBLANK(U121:AI121)&lt;13.5,AVERAGE(U121:AI121),IF(COUNTBLANK(T121:AI121)&lt;14.5,AVERAGE(T121:AI121),IF(COUNTBLANK(S121:AI121)&lt;15.5,AVERAGE(S121:AI121),IF(COUNTBLANK(R121:AI121)&lt;16.5,AVERAGE(R121:AI121),IF(COUNTBLANK(Q121:AI121)&lt;17.5,AVERAGE(Q121:AI121),IF(COUNTBLANK(P121:AI121)&lt;18.5,AVERAGE(P121:AI121),IF(COUNTBLANK(O121:AI121)&lt;19.5,AVERAGE(O121:AI121),AVERAGE(N121:AI121))))))))))))))))))))))</f>
        <v>31</v>
      </c>
      <c r="AN121" s="23">
        <f>IF(AK121&lt;1.5,M121,(0.75*M121)+(0.25*((AM121*2/3+AJ121*1/3)*$AW$1)))</f>
        <v>146059.14344658726</v>
      </c>
      <c r="AO121" s="24">
        <f>AN121-M121</f>
        <v>-5540.8565534127411</v>
      </c>
      <c r="AP121" s="22">
        <f>IF(AK121&lt;1.5,"N/A",3*((M121/$AW$1)-(AM121*2/3)))</f>
        <v>51.316503758900268</v>
      </c>
      <c r="AQ121" s="20">
        <f>IF(AK121=0,"",AL121*$AV$1)</f>
        <v>121328.48462914093</v>
      </c>
      <c r="AR121" s="20">
        <f>IF(AK121=0,"",AJ121*$AV$1)</f>
        <v>137483.63611508632</v>
      </c>
      <c r="AS121" s="23" t="str">
        <f>IF(F121="P","P","")</f>
        <v>P</v>
      </c>
    </row>
    <row r="122" spans="1:45" s="2" customFormat="1">
      <c r="A122" s="19" t="s">
        <v>328</v>
      </c>
      <c r="B122" s="23" t="str">
        <f>IF(COUNTBLANK(N122:AI122)&lt;20.5,"Yes","No")</f>
        <v>Yes</v>
      </c>
      <c r="C122" s="34" t="str">
        <f>IF(J122&lt;160000,"Yes","")</f>
        <v>Yes</v>
      </c>
      <c r="D122" s="34" t="str">
        <f>IF(J122&gt;375000,IF((K122/J122)&lt;-0.4,"FP40%",IF((K122/J122)&lt;-0.35,"FP35%",IF((K122/J122)&lt;-0.3,"FP30%",IF((K122/J122)&lt;-0.25,"FP25%",IF((K122/J122)&lt;-0.2,"FP20%",IF((K122/J122)&lt;-0.15,"FP15%",IF((K122/J122)&lt;-0.1,"FP10%",IF((K122/J122)&lt;-0.05,"FP5%","")))))))),"")</f>
        <v/>
      </c>
      <c r="E122" s="34" t="str">
        <f t="shared" si="3"/>
        <v/>
      </c>
      <c r="F122" s="89" t="str">
        <f>IF(AP122="N/A","",IF(AP122&gt;AJ122,IF(AP122&gt;AM122,"P",""),""))</f>
        <v>P</v>
      </c>
      <c r="G122" s="34" t="str">
        <f>IF(D122="",IF(E122="",F122,E122),D122)</f>
        <v>P</v>
      </c>
      <c r="H122" s="19" t="s">
        <v>350</v>
      </c>
      <c r="I122" s="21" t="s">
        <v>48</v>
      </c>
      <c r="J122" s="20">
        <v>145000</v>
      </c>
      <c r="K122" s="20">
        <f>M122-J122</f>
        <v>-10400</v>
      </c>
      <c r="L122" s="75">
        <v>0</v>
      </c>
      <c r="M122" s="20">
        <v>134600</v>
      </c>
      <c r="N122" s="21">
        <v>23</v>
      </c>
      <c r="O122" s="21"/>
      <c r="P122" s="21">
        <v>23</v>
      </c>
      <c r="Q122" s="21">
        <v>31</v>
      </c>
      <c r="R122" s="21" t="s">
        <v>590</v>
      </c>
      <c r="S122" s="21" t="s">
        <v>590</v>
      </c>
      <c r="T122" s="21" t="s">
        <v>590</v>
      </c>
      <c r="U122" s="21" t="s">
        <v>590</v>
      </c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39">
        <f>IF(AK122=0,"",AVERAGE(N122:AI122))</f>
        <v>25.666666666666668</v>
      </c>
      <c r="AK122" s="39">
        <f>IF(COUNTBLANK(N122:AI122)=0,22,IF(COUNTBLANK(N122:AI122)=1,21,IF(COUNTBLANK(N122:AI122)=2,20,IF(COUNTBLANK(N122:AI122)=3,19,IF(COUNTBLANK(N122:AI122)=4,18,IF(COUNTBLANK(N122:AI122)=5,17,IF(COUNTBLANK(N122:AI122)=6,16,IF(COUNTBLANK(N122:AI122)=7,15,IF(COUNTBLANK(N122:AI122)=8,14,IF(COUNTBLANK(N122:AI122)=9,13,IF(COUNTBLANK(N122:AI122)=10,12,IF(COUNTBLANK(N122:AI122)=11,11,IF(COUNTBLANK(N122:AI122)=12,10,IF(COUNTBLANK(N122:AI122)=13,9,IF(COUNTBLANK(N122:AI122)=14,8,IF(COUNTBLANK(N122:AI122)=15,7,IF(COUNTBLANK(N122:AI122)=16,6,IF(COUNTBLANK(N122:AI122)=17,5,IF(COUNTBLANK(N122:AI122)=18,4,IF(COUNTBLANK(N122:AI122)=19,3,IF(COUNTBLANK(N122:AI122)=20,2,IF(COUNTBLANK(N122:AI122)=21,1,IF(COUNTBLANK(N122:AI122)=22,0,"Error")))))))))))))))))))))))</f>
        <v>3</v>
      </c>
      <c r="AL122" s="39">
        <f>IF(AK122=0,"",IF(COUNTBLANK(AG122:AI122)=0,AVERAGE(AG122:AI122),IF(COUNTBLANK(AF122:AI122)&lt;1.5,AVERAGE(AF122:AI122),IF(COUNTBLANK(AE122:AI122)&lt;2.5,AVERAGE(AE122:AI122),IF(COUNTBLANK(AD122:AI122)&lt;3.5,AVERAGE(AD122:AI122),IF(COUNTBLANK(AC122:AI122)&lt;4.5,AVERAGE(AC122:AI122),IF(COUNTBLANK(AB122:AI122)&lt;5.5,AVERAGE(AB122:AI122),IF(COUNTBLANK(AA122:AI122)&lt;6.5,AVERAGE(AA122:AI122),IF(COUNTBLANK(Z122:AI122)&lt;7.5,AVERAGE(Z122:AI122),IF(COUNTBLANK(Y122:AI122)&lt;8.5,AVERAGE(Y122:AI122),IF(COUNTBLANK(X122:AI122)&lt;9.5,AVERAGE(X122:AI122),IF(COUNTBLANK(W122:AI122)&lt;10.5,AVERAGE(W122:AI122),IF(COUNTBLANK(V122:AI122)&lt;11.5,AVERAGE(V122:AI122),IF(COUNTBLANK(U122:AI122)&lt;12.5,AVERAGE(U122:AI122),IF(COUNTBLANK(T122:AI122)&lt;13.5,AVERAGE(T122:AI122),IF(COUNTBLANK(S122:AI122)&lt;14.5,AVERAGE(S122:AI122),IF(COUNTBLANK(R122:AI122)&lt;15.5,AVERAGE(R122:AI122),IF(COUNTBLANK(Q122:AI122)&lt;16.5,AVERAGE(Q122:AI122),IF(COUNTBLANK(P122:AI122)&lt;17.5,AVERAGE(P122:AI122),IF(COUNTBLANK(O122:AI122)&lt;18.5,AVERAGE(O122:AI122),AVERAGE(N122:AI122)))))))))))))))))))))</f>
        <v>25.666666666666668</v>
      </c>
      <c r="AM122" s="22">
        <f>IF(AK122=0,"",IF(COUNTBLANK(AH122:AI122)=0,AVERAGE(AH122:AI122),IF(COUNTBLANK(AG122:AI122)&lt;1.5,AVERAGE(AG122:AI122),IF(COUNTBLANK(AF122:AI122)&lt;2.5,AVERAGE(AF122:AI122),IF(COUNTBLANK(AE122:AI122)&lt;3.5,AVERAGE(AE122:AI122),IF(COUNTBLANK(AD122:AI122)&lt;4.5,AVERAGE(AD122:AI122),IF(COUNTBLANK(AC122:AI122)&lt;5.5,AVERAGE(AC122:AI122),IF(COUNTBLANK(AB122:AI122)&lt;6.5,AVERAGE(AB122:AI122),IF(COUNTBLANK(AA122:AI122)&lt;7.5,AVERAGE(AA122:AI122),IF(COUNTBLANK(Z122:AI122)&lt;8.5,AVERAGE(Z122:AI122),IF(COUNTBLANK(Y122:AI122)&lt;9.5,AVERAGE(Y122:AI122),IF(COUNTBLANK(X122:AI122)&lt;10.5,AVERAGE(X122:AI122),IF(COUNTBLANK(W122:AI122)&lt;11.5,AVERAGE(W122:AI122),IF(COUNTBLANK(V122:AI122)&lt;12.5,AVERAGE(V122:AI122),IF(COUNTBLANK(U122:AI122)&lt;13.5,AVERAGE(U122:AI122),IF(COUNTBLANK(T122:AI122)&lt;14.5,AVERAGE(T122:AI122),IF(COUNTBLANK(S122:AI122)&lt;15.5,AVERAGE(S122:AI122),IF(COUNTBLANK(R122:AI122)&lt;16.5,AVERAGE(R122:AI122),IF(COUNTBLANK(Q122:AI122)&lt;17.5,AVERAGE(Q122:AI122),IF(COUNTBLANK(P122:AI122)&lt;18.5,AVERAGE(P122:AI122),IF(COUNTBLANK(O122:AI122)&lt;19.5,AVERAGE(O122:AI122),AVERAGE(N122:AI122))))))))))))))))))))))</f>
        <v>27</v>
      </c>
      <c r="AN122" s="23">
        <f>IF(AK122&lt;1.5,M122,(0.75*M122)+(0.25*((AM122*2/3+AJ122*1/3)*$AW$1)))</f>
        <v>127595.42733414077</v>
      </c>
      <c r="AO122" s="24">
        <f>AN122-M122</f>
        <v>-7004.5726658592321</v>
      </c>
      <c r="AP122" s="22">
        <f>IF(AK122&lt;1.5,"N/A",3*((M122/$AW$1)-(AM122*2/3)))</f>
        <v>46.609507954801948</v>
      </c>
      <c r="AQ122" s="20">
        <f>IF(AK122=0,"",AL122*$AV$1)</f>
        <v>101546.66648308536</v>
      </c>
      <c r="AR122" s="20">
        <f>IF(AK122=0,"",AJ122*$AV$1)</f>
        <v>101546.66648308536</v>
      </c>
      <c r="AS122" s="23" t="str">
        <f>IF(F122="P","P","")</f>
        <v>P</v>
      </c>
    </row>
    <row r="123" spans="1:45" s="2" customFormat="1">
      <c r="A123" s="25" t="s">
        <v>60</v>
      </c>
      <c r="B123" s="23" t="str">
        <f>IF(COUNTBLANK(N123:AI123)&lt;20.5,"Yes","No")</f>
        <v>Yes</v>
      </c>
      <c r="C123" s="34" t="str">
        <f>IF(J123&lt;160000,"Yes","")</f>
        <v/>
      </c>
      <c r="D123" s="34" t="str">
        <f>IF(J123&gt;375000,IF((K123/J123)&lt;-0.4,"FP40%",IF((K123/J123)&lt;-0.35,"FP35%",IF((K123/J123)&lt;-0.3,"FP30%",IF((K123/J123)&lt;-0.25,"FP25%",IF((K123/J123)&lt;-0.2,"FP20%",IF((K123/J123)&lt;-0.15,"FP15%",IF((K123/J123)&lt;-0.1,"FP10%",IF((K123/J123)&lt;-0.05,"FP5%","")))))))),"")</f>
        <v/>
      </c>
      <c r="E123" s="34" t="str">
        <f t="shared" si="3"/>
        <v/>
      </c>
      <c r="F123" s="89" t="str">
        <f>IF(AP123="N/A","",IF(AP123&gt;AJ123,IF(AP123&gt;AM123,"P",""),""))</f>
        <v>P</v>
      </c>
      <c r="G123" s="34" t="str">
        <f>IF(D123="",IF(E123="",F123,E123),D123)</f>
        <v>P</v>
      </c>
      <c r="H123" s="19" t="s">
        <v>169</v>
      </c>
      <c r="I123" s="21" t="s">
        <v>37</v>
      </c>
      <c r="J123" s="20">
        <v>443600</v>
      </c>
      <c r="K123" s="20">
        <f>M123-J123</f>
        <v>9500</v>
      </c>
      <c r="L123" s="75">
        <v>-23700</v>
      </c>
      <c r="M123" s="20">
        <v>453100</v>
      </c>
      <c r="N123" s="21">
        <v>145</v>
      </c>
      <c r="O123" s="21">
        <v>93</v>
      </c>
      <c r="P123" s="21">
        <v>109</v>
      </c>
      <c r="Q123" s="21" t="s">
        <v>590</v>
      </c>
      <c r="R123" s="21">
        <v>139</v>
      </c>
      <c r="S123" s="21">
        <v>127</v>
      </c>
      <c r="T123" s="21">
        <v>102</v>
      </c>
      <c r="U123" s="21">
        <v>62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39">
        <f>IF(AK123=0,"",AVERAGE(N123:AI123))</f>
        <v>111</v>
      </c>
      <c r="AK123" s="39">
        <f>IF(COUNTBLANK(N123:AI123)=0,22,IF(COUNTBLANK(N123:AI123)=1,21,IF(COUNTBLANK(N123:AI123)=2,20,IF(COUNTBLANK(N123:AI123)=3,19,IF(COUNTBLANK(N123:AI123)=4,18,IF(COUNTBLANK(N123:AI123)=5,17,IF(COUNTBLANK(N123:AI123)=6,16,IF(COUNTBLANK(N123:AI123)=7,15,IF(COUNTBLANK(N123:AI123)=8,14,IF(COUNTBLANK(N123:AI123)=9,13,IF(COUNTBLANK(N123:AI123)=10,12,IF(COUNTBLANK(N123:AI123)=11,11,IF(COUNTBLANK(N123:AI123)=12,10,IF(COUNTBLANK(N123:AI123)=13,9,IF(COUNTBLANK(N123:AI123)=14,8,IF(COUNTBLANK(N123:AI123)=15,7,IF(COUNTBLANK(N123:AI123)=16,6,IF(COUNTBLANK(N123:AI123)=17,5,IF(COUNTBLANK(N123:AI123)=18,4,IF(COUNTBLANK(N123:AI123)=19,3,IF(COUNTBLANK(N123:AI123)=20,2,IF(COUNTBLANK(N123:AI123)=21,1,IF(COUNTBLANK(N123:AI123)=22,0,"Error")))))))))))))))))))))))</f>
        <v>7</v>
      </c>
      <c r="AL123" s="39">
        <f>IF(AK123=0,"",IF(COUNTBLANK(AG123:AI123)=0,AVERAGE(AG123:AI123),IF(COUNTBLANK(AF123:AI123)&lt;1.5,AVERAGE(AF123:AI123),IF(COUNTBLANK(AE123:AI123)&lt;2.5,AVERAGE(AE123:AI123),IF(COUNTBLANK(AD123:AI123)&lt;3.5,AVERAGE(AD123:AI123),IF(COUNTBLANK(AC123:AI123)&lt;4.5,AVERAGE(AC123:AI123),IF(COUNTBLANK(AB123:AI123)&lt;5.5,AVERAGE(AB123:AI123),IF(COUNTBLANK(AA123:AI123)&lt;6.5,AVERAGE(AA123:AI123),IF(COUNTBLANK(Z123:AI123)&lt;7.5,AVERAGE(Z123:AI123),IF(COUNTBLANK(Y123:AI123)&lt;8.5,AVERAGE(Y123:AI123),IF(COUNTBLANK(X123:AI123)&lt;9.5,AVERAGE(X123:AI123),IF(COUNTBLANK(W123:AI123)&lt;10.5,AVERAGE(W123:AI123),IF(COUNTBLANK(V123:AI123)&lt;11.5,AVERAGE(V123:AI123),IF(COUNTBLANK(U123:AI123)&lt;12.5,AVERAGE(U123:AI123),IF(COUNTBLANK(T123:AI123)&lt;13.5,AVERAGE(T123:AI123),IF(COUNTBLANK(S123:AI123)&lt;14.5,AVERAGE(S123:AI123),IF(COUNTBLANK(R123:AI123)&lt;15.5,AVERAGE(R123:AI123),IF(COUNTBLANK(Q123:AI123)&lt;16.5,AVERAGE(Q123:AI123),IF(COUNTBLANK(P123:AI123)&lt;17.5,AVERAGE(P123:AI123),IF(COUNTBLANK(O123:AI123)&lt;18.5,AVERAGE(O123:AI123),AVERAGE(N123:AI123)))))))))))))))))))))</f>
        <v>97</v>
      </c>
      <c r="AM123" s="22">
        <f>IF(AK123=0,"",IF(COUNTBLANK(AH123:AI123)=0,AVERAGE(AH123:AI123),IF(COUNTBLANK(AG123:AI123)&lt;1.5,AVERAGE(AG123:AI123),IF(COUNTBLANK(AF123:AI123)&lt;2.5,AVERAGE(AF123:AI123),IF(COUNTBLANK(AE123:AI123)&lt;3.5,AVERAGE(AE123:AI123),IF(COUNTBLANK(AD123:AI123)&lt;4.5,AVERAGE(AD123:AI123),IF(COUNTBLANK(AC123:AI123)&lt;5.5,AVERAGE(AC123:AI123),IF(COUNTBLANK(AB123:AI123)&lt;6.5,AVERAGE(AB123:AI123),IF(COUNTBLANK(AA123:AI123)&lt;7.5,AVERAGE(AA123:AI123),IF(COUNTBLANK(Z123:AI123)&lt;8.5,AVERAGE(Z123:AI123),IF(COUNTBLANK(Y123:AI123)&lt;9.5,AVERAGE(Y123:AI123),IF(COUNTBLANK(X123:AI123)&lt;10.5,AVERAGE(X123:AI123),IF(COUNTBLANK(W123:AI123)&lt;11.5,AVERAGE(W123:AI123),IF(COUNTBLANK(V123:AI123)&lt;12.5,AVERAGE(V123:AI123),IF(COUNTBLANK(U123:AI123)&lt;13.5,AVERAGE(U123:AI123),IF(COUNTBLANK(T123:AI123)&lt;14.5,AVERAGE(T123:AI123),IF(COUNTBLANK(S123:AI123)&lt;15.5,AVERAGE(S123:AI123),IF(COUNTBLANK(R123:AI123)&lt;16.5,AVERAGE(R123:AI123),IF(COUNTBLANK(Q123:AI123)&lt;17.5,AVERAGE(Q123:AI123),IF(COUNTBLANK(P123:AI123)&lt;18.5,AVERAGE(P123:AI123),IF(COUNTBLANK(O123:AI123)&lt;19.5,AVERAGE(O123:AI123),AVERAGE(N123:AI123))))))))))))))))))))))</f>
        <v>82</v>
      </c>
      <c r="AN123" s="23">
        <f>IF(AK123&lt;1.5,M123,(0.75*M123)+(0.25*((AM123*2/3+AJ123*1/3)*$AW$1)))</f>
        <v>431801.89351743151</v>
      </c>
      <c r="AO123" s="24">
        <f>AN123-M123</f>
        <v>-21298.106482568488</v>
      </c>
      <c r="AP123" s="22">
        <f>IF(AK123&lt;1.5,"N/A",3*((M123/$AW$1)-(AM123*2/3)))</f>
        <v>174.67881169629101</v>
      </c>
      <c r="AQ123" s="20">
        <f>IF(AK123=0,"",AL123*$AV$1)</f>
        <v>383767.27203347837</v>
      </c>
      <c r="AR123" s="20">
        <f>IF(AK123=0,"",AJ123*$AV$1)</f>
        <v>439156.36284243403</v>
      </c>
      <c r="AS123" s="23" t="str">
        <f>IF(F123="P","P","")</f>
        <v>P</v>
      </c>
    </row>
    <row r="124" spans="1:45" s="2" customFormat="1">
      <c r="A124" s="25" t="s">
        <v>60</v>
      </c>
      <c r="B124" s="23" t="str">
        <f>IF(COUNTBLANK(N124:AI124)&lt;20.5,"Yes","No")</f>
        <v>Yes</v>
      </c>
      <c r="C124" s="34" t="str">
        <f>IF(J124&lt;160000,"Yes","")</f>
        <v/>
      </c>
      <c r="D124" s="34" t="str">
        <f>IF(J124&gt;375000,IF((K124/J124)&lt;-0.4,"FP40%",IF((K124/J124)&lt;-0.35,"FP35%",IF((K124/J124)&lt;-0.3,"FP30%",IF((K124/J124)&lt;-0.25,"FP25%",IF((K124/J124)&lt;-0.2,"FP20%",IF((K124/J124)&lt;-0.15,"FP15%",IF((K124/J124)&lt;-0.1,"FP10%",IF((K124/J124)&lt;-0.05,"FP5%","")))))))),"")</f>
        <v/>
      </c>
      <c r="E124" s="34" t="str">
        <f t="shared" si="3"/>
        <v/>
      </c>
      <c r="F124" s="89" t="str">
        <f>IF(AP124="N/A","",IF(AP124&gt;AJ124,IF(AP124&gt;AM124,"P",""),""))</f>
        <v>P</v>
      </c>
      <c r="G124" s="34" t="str">
        <f>IF(D124="",IF(E124="",F124,E124),D124)</f>
        <v>P</v>
      </c>
      <c r="H124" s="19" t="s">
        <v>170</v>
      </c>
      <c r="I124" s="21" t="s">
        <v>37</v>
      </c>
      <c r="J124" s="20">
        <v>419600</v>
      </c>
      <c r="K124" s="20">
        <f>M124-J124</f>
        <v>8100</v>
      </c>
      <c r="L124" s="75">
        <v>-3700</v>
      </c>
      <c r="M124" s="20">
        <v>427700</v>
      </c>
      <c r="N124" s="21">
        <v>98</v>
      </c>
      <c r="O124" s="21">
        <v>97</v>
      </c>
      <c r="P124" s="21"/>
      <c r="Q124" s="21" t="s">
        <v>590</v>
      </c>
      <c r="R124" s="21" t="s">
        <v>590</v>
      </c>
      <c r="S124" s="21">
        <v>128</v>
      </c>
      <c r="T124" s="21">
        <v>108</v>
      </c>
      <c r="U124" s="21">
        <v>77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39">
        <f>IF(AK124=0,"",AVERAGE(N124:AI124))</f>
        <v>101.6</v>
      </c>
      <c r="AK124" s="39">
        <f>IF(COUNTBLANK(N124:AI124)=0,22,IF(COUNTBLANK(N124:AI124)=1,21,IF(COUNTBLANK(N124:AI124)=2,20,IF(COUNTBLANK(N124:AI124)=3,19,IF(COUNTBLANK(N124:AI124)=4,18,IF(COUNTBLANK(N124:AI124)=5,17,IF(COUNTBLANK(N124:AI124)=6,16,IF(COUNTBLANK(N124:AI124)=7,15,IF(COUNTBLANK(N124:AI124)=8,14,IF(COUNTBLANK(N124:AI124)=9,13,IF(COUNTBLANK(N124:AI124)=10,12,IF(COUNTBLANK(N124:AI124)=11,11,IF(COUNTBLANK(N124:AI124)=12,10,IF(COUNTBLANK(N124:AI124)=13,9,IF(COUNTBLANK(N124:AI124)=14,8,IF(COUNTBLANK(N124:AI124)=15,7,IF(COUNTBLANK(N124:AI124)=16,6,IF(COUNTBLANK(N124:AI124)=17,5,IF(COUNTBLANK(N124:AI124)=18,4,IF(COUNTBLANK(N124:AI124)=19,3,IF(COUNTBLANK(N124:AI124)=20,2,IF(COUNTBLANK(N124:AI124)=21,1,IF(COUNTBLANK(N124:AI124)=22,0,"Error")))))))))))))))))))))))</f>
        <v>5</v>
      </c>
      <c r="AL124" s="39">
        <f>IF(AK124=0,"",IF(COUNTBLANK(AG124:AI124)=0,AVERAGE(AG124:AI124),IF(COUNTBLANK(AF124:AI124)&lt;1.5,AVERAGE(AF124:AI124),IF(COUNTBLANK(AE124:AI124)&lt;2.5,AVERAGE(AE124:AI124),IF(COUNTBLANK(AD124:AI124)&lt;3.5,AVERAGE(AD124:AI124),IF(COUNTBLANK(AC124:AI124)&lt;4.5,AVERAGE(AC124:AI124),IF(COUNTBLANK(AB124:AI124)&lt;5.5,AVERAGE(AB124:AI124),IF(COUNTBLANK(AA124:AI124)&lt;6.5,AVERAGE(AA124:AI124),IF(COUNTBLANK(Z124:AI124)&lt;7.5,AVERAGE(Z124:AI124),IF(COUNTBLANK(Y124:AI124)&lt;8.5,AVERAGE(Y124:AI124),IF(COUNTBLANK(X124:AI124)&lt;9.5,AVERAGE(X124:AI124),IF(COUNTBLANK(W124:AI124)&lt;10.5,AVERAGE(W124:AI124),IF(COUNTBLANK(V124:AI124)&lt;11.5,AVERAGE(V124:AI124),IF(COUNTBLANK(U124:AI124)&lt;12.5,AVERAGE(U124:AI124),IF(COUNTBLANK(T124:AI124)&lt;13.5,AVERAGE(T124:AI124),IF(COUNTBLANK(S124:AI124)&lt;14.5,AVERAGE(S124:AI124),IF(COUNTBLANK(R124:AI124)&lt;15.5,AVERAGE(R124:AI124),IF(COUNTBLANK(Q124:AI124)&lt;16.5,AVERAGE(Q124:AI124),IF(COUNTBLANK(P124:AI124)&lt;17.5,AVERAGE(P124:AI124),IF(COUNTBLANK(O124:AI124)&lt;18.5,AVERAGE(O124:AI124),AVERAGE(N124:AI124)))))))))))))))))))))</f>
        <v>104.33333333333333</v>
      </c>
      <c r="AM124" s="22">
        <f>IF(AK124=0,"",IF(COUNTBLANK(AH124:AI124)=0,AVERAGE(AH124:AI124),IF(COUNTBLANK(AG124:AI124)&lt;1.5,AVERAGE(AG124:AI124),IF(COUNTBLANK(AF124:AI124)&lt;2.5,AVERAGE(AF124:AI124),IF(COUNTBLANK(AE124:AI124)&lt;3.5,AVERAGE(AE124:AI124),IF(COUNTBLANK(AD124:AI124)&lt;4.5,AVERAGE(AD124:AI124),IF(COUNTBLANK(AC124:AI124)&lt;5.5,AVERAGE(AC124:AI124),IF(COUNTBLANK(AB124:AI124)&lt;6.5,AVERAGE(AB124:AI124),IF(COUNTBLANK(AA124:AI124)&lt;7.5,AVERAGE(AA124:AI124),IF(COUNTBLANK(Z124:AI124)&lt;8.5,AVERAGE(Z124:AI124),IF(COUNTBLANK(Y124:AI124)&lt;9.5,AVERAGE(Y124:AI124),IF(COUNTBLANK(X124:AI124)&lt;10.5,AVERAGE(X124:AI124),IF(COUNTBLANK(W124:AI124)&lt;11.5,AVERAGE(W124:AI124),IF(COUNTBLANK(V124:AI124)&lt;12.5,AVERAGE(V124:AI124),IF(COUNTBLANK(U124:AI124)&lt;13.5,AVERAGE(U124:AI124),IF(COUNTBLANK(T124:AI124)&lt;14.5,AVERAGE(T124:AI124),IF(COUNTBLANK(S124:AI124)&lt;15.5,AVERAGE(S124:AI124),IF(COUNTBLANK(R124:AI124)&lt;16.5,AVERAGE(R124:AI124),IF(COUNTBLANK(Q124:AI124)&lt;17.5,AVERAGE(Q124:AI124),IF(COUNTBLANK(P124:AI124)&lt;18.5,AVERAGE(P124:AI124),IF(COUNTBLANK(O124:AI124)&lt;19.5,AVERAGE(O124:AI124),AVERAGE(N124:AI124))))))))))))))))))))))</f>
        <v>92.5</v>
      </c>
      <c r="AN124" s="23">
        <f>IF(AK124&lt;1.5,M124,(0.75*M124)+(0.25*((AM124*2/3+AJ124*1/3)*$AW$1)))</f>
        <v>416631.64611671225</v>
      </c>
      <c r="AO124" s="24">
        <f>AN124-M124</f>
        <v>-11068.353883287753</v>
      </c>
      <c r="AP124" s="22">
        <f>IF(AK124&lt;1.5,"N/A",3*((M124/$AW$1)-(AM124*2/3)))</f>
        <v>134.69306502428529</v>
      </c>
      <c r="AQ124" s="20">
        <f>IF(AK124=0,"",AL124*$AV$1)</f>
        <v>412780.60531435988</v>
      </c>
      <c r="AR124" s="20">
        <f>IF(AK124=0,"",AJ124*$AV$1)</f>
        <v>401966.54472784948</v>
      </c>
      <c r="AS124" s="23" t="str">
        <f>IF(F124="P","P","")</f>
        <v>P</v>
      </c>
    </row>
    <row r="125" spans="1:45" s="2" customFormat="1">
      <c r="A125" s="19" t="s">
        <v>60</v>
      </c>
      <c r="B125" s="23" t="str">
        <f>IF(COUNTBLANK(N125:AI125)&lt;20.5,"Yes","No")</f>
        <v>Yes</v>
      </c>
      <c r="C125" s="34" t="str">
        <f>IF(J125&lt;160000,"Yes","")</f>
        <v/>
      </c>
      <c r="D125" s="34" t="str">
        <f>IF(J125&gt;375000,IF((K125/J125)&lt;-0.4,"FP40%",IF((K125/J125)&lt;-0.35,"FP35%",IF((K125/J125)&lt;-0.3,"FP30%",IF((K125/J125)&lt;-0.25,"FP25%",IF((K125/J125)&lt;-0.2,"FP20%",IF((K125/J125)&lt;-0.15,"FP15%",IF((K125/J125)&lt;-0.1,"FP10%",IF((K125/J125)&lt;-0.05,"FP5%","")))))))),"")</f>
        <v/>
      </c>
      <c r="E125" s="34" t="str">
        <f t="shared" si="3"/>
        <v/>
      </c>
      <c r="F125" s="89" t="str">
        <f>IF(AP125="N/A","",IF(AP125&gt;AJ125,IF(AP125&gt;AM125,"P",""),""))</f>
        <v/>
      </c>
      <c r="G125" s="34" t="str">
        <f>IF(D125="",IF(E125="",F125,E125),D125)</f>
        <v/>
      </c>
      <c r="H125" s="19" t="s">
        <v>473</v>
      </c>
      <c r="I125" s="21" t="s">
        <v>48</v>
      </c>
      <c r="J125" s="20">
        <v>329900</v>
      </c>
      <c r="K125" s="20">
        <f>M125-J125</f>
        <v>49000</v>
      </c>
      <c r="L125" s="75">
        <v>0</v>
      </c>
      <c r="M125" s="20">
        <v>378900</v>
      </c>
      <c r="N125" s="21"/>
      <c r="O125" s="21"/>
      <c r="P125" s="21">
        <v>96</v>
      </c>
      <c r="Q125" s="21">
        <v>84</v>
      </c>
      <c r="R125" s="21">
        <v>84</v>
      </c>
      <c r="S125" s="21">
        <v>137</v>
      </c>
      <c r="T125" s="21">
        <v>103</v>
      </c>
      <c r="U125" s="21" t="s">
        <v>590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9">
        <f>IF(AK125=0,"",AVERAGE(N125:AI125))</f>
        <v>100.8</v>
      </c>
      <c r="AK125" s="39">
        <f>IF(COUNTBLANK(N125:AI125)=0,22,IF(COUNTBLANK(N125:AI125)=1,21,IF(COUNTBLANK(N125:AI125)=2,20,IF(COUNTBLANK(N125:AI125)=3,19,IF(COUNTBLANK(N125:AI125)=4,18,IF(COUNTBLANK(N125:AI125)=5,17,IF(COUNTBLANK(N125:AI125)=6,16,IF(COUNTBLANK(N125:AI125)=7,15,IF(COUNTBLANK(N125:AI125)=8,14,IF(COUNTBLANK(N125:AI125)=9,13,IF(COUNTBLANK(N125:AI125)=10,12,IF(COUNTBLANK(N125:AI125)=11,11,IF(COUNTBLANK(N125:AI125)=12,10,IF(COUNTBLANK(N125:AI125)=13,9,IF(COUNTBLANK(N125:AI125)=14,8,IF(COUNTBLANK(N125:AI125)=15,7,IF(COUNTBLANK(N125:AI125)=16,6,IF(COUNTBLANK(N125:AI125)=17,5,IF(COUNTBLANK(N125:AI125)=18,4,IF(COUNTBLANK(N125:AI125)=19,3,IF(COUNTBLANK(N125:AI125)=20,2,IF(COUNTBLANK(N125:AI125)=21,1,IF(COUNTBLANK(N125:AI125)=22,0,"Error")))))))))))))))))))))))</f>
        <v>5</v>
      </c>
      <c r="AL125" s="39">
        <f>IF(AK125=0,"",IF(COUNTBLANK(AG125:AI125)=0,AVERAGE(AG125:AI125),IF(COUNTBLANK(AF125:AI125)&lt;1.5,AVERAGE(AF125:AI125),IF(COUNTBLANK(AE125:AI125)&lt;2.5,AVERAGE(AE125:AI125),IF(COUNTBLANK(AD125:AI125)&lt;3.5,AVERAGE(AD125:AI125),IF(COUNTBLANK(AC125:AI125)&lt;4.5,AVERAGE(AC125:AI125),IF(COUNTBLANK(AB125:AI125)&lt;5.5,AVERAGE(AB125:AI125),IF(COUNTBLANK(AA125:AI125)&lt;6.5,AVERAGE(AA125:AI125),IF(COUNTBLANK(Z125:AI125)&lt;7.5,AVERAGE(Z125:AI125),IF(COUNTBLANK(Y125:AI125)&lt;8.5,AVERAGE(Y125:AI125),IF(COUNTBLANK(X125:AI125)&lt;9.5,AVERAGE(X125:AI125),IF(COUNTBLANK(W125:AI125)&lt;10.5,AVERAGE(W125:AI125),IF(COUNTBLANK(V125:AI125)&lt;11.5,AVERAGE(V125:AI125),IF(COUNTBLANK(U125:AI125)&lt;12.5,AVERAGE(U125:AI125),IF(COUNTBLANK(T125:AI125)&lt;13.5,AVERAGE(T125:AI125),IF(COUNTBLANK(S125:AI125)&lt;14.5,AVERAGE(S125:AI125),IF(COUNTBLANK(R125:AI125)&lt;15.5,AVERAGE(R125:AI125),IF(COUNTBLANK(Q125:AI125)&lt;16.5,AVERAGE(Q125:AI125),IF(COUNTBLANK(P125:AI125)&lt;17.5,AVERAGE(P125:AI125),IF(COUNTBLANK(O125:AI125)&lt;18.5,AVERAGE(O125:AI125),AVERAGE(N125:AI125)))))))))))))))))))))</f>
        <v>108</v>
      </c>
      <c r="AM125" s="22">
        <f>IF(AK125=0,"",IF(COUNTBLANK(AH125:AI125)=0,AVERAGE(AH125:AI125),IF(COUNTBLANK(AG125:AI125)&lt;1.5,AVERAGE(AG125:AI125),IF(COUNTBLANK(AF125:AI125)&lt;2.5,AVERAGE(AF125:AI125),IF(COUNTBLANK(AE125:AI125)&lt;3.5,AVERAGE(AE125:AI125),IF(COUNTBLANK(AD125:AI125)&lt;4.5,AVERAGE(AD125:AI125),IF(COUNTBLANK(AC125:AI125)&lt;5.5,AVERAGE(AC125:AI125),IF(COUNTBLANK(AB125:AI125)&lt;6.5,AVERAGE(AB125:AI125),IF(COUNTBLANK(AA125:AI125)&lt;7.5,AVERAGE(AA125:AI125),IF(COUNTBLANK(Z125:AI125)&lt;8.5,AVERAGE(Z125:AI125),IF(COUNTBLANK(Y125:AI125)&lt;9.5,AVERAGE(Y125:AI125),IF(COUNTBLANK(X125:AI125)&lt;10.5,AVERAGE(X125:AI125),IF(COUNTBLANK(W125:AI125)&lt;11.5,AVERAGE(W125:AI125),IF(COUNTBLANK(V125:AI125)&lt;12.5,AVERAGE(V125:AI125),IF(COUNTBLANK(U125:AI125)&lt;13.5,AVERAGE(U125:AI125),IF(COUNTBLANK(T125:AI125)&lt;14.5,AVERAGE(T125:AI125),IF(COUNTBLANK(S125:AI125)&lt;15.5,AVERAGE(S125:AI125),IF(COUNTBLANK(R125:AI125)&lt;16.5,AVERAGE(R125:AI125),IF(COUNTBLANK(Q125:AI125)&lt;17.5,AVERAGE(Q125:AI125),IF(COUNTBLANK(P125:AI125)&lt;18.5,AVERAGE(P125:AI125),IF(COUNTBLANK(O125:AI125)&lt;19.5,AVERAGE(O125:AI125),AVERAGE(N125:AI125))))))))))))))))))))))</f>
        <v>120</v>
      </c>
      <c r="AN125" s="23">
        <f>IF(AK125&lt;1.5,M125,(0.75*M125)+(0.25*((AM125*2/3+AJ125*1/3)*$AW$1)))</f>
        <v>398159.45567542058</v>
      </c>
      <c r="AO125" s="24">
        <f>AN125-M125</f>
        <v>19259.455675420584</v>
      </c>
      <c r="AP125" s="22">
        <f>IF(AK125&lt;1.5,"N/A",3*((M125/$AW$1)-(AM125*2/3)))</f>
        <v>43.216512363108905</v>
      </c>
      <c r="AQ125" s="20">
        <f>IF(AK125=0,"",AL125*$AV$1)</f>
        <v>427287.27195480064</v>
      </c>
      <c r="AR125" s="20">
        <f>IF(AK125=0,"",AJ125*$AV$1)</f>
        <v>398801.45382448059</v>
      </c>
      <c r="AS125" s="23" t="str">
        <f>IF(F125="P","P","")</f>
        <v/>
      </c>
    </row>
    <row r="126" spans="1:45" s="2" customFormat="1">
      <c r="A126" s="25" t="s">
        <v>60</v>
      </c>
      <c r="B126" s="23" t="str">
        <f>IF(COUNTBLANK(N126:AI126)&lt;20.5,"Yes","No")</f>
        <v>Yes</v>
      </c>
      <c r="C126" s="34" t="str">
        <f>IF(J126&lt;160000,"Yes","")</f>
        <v/>
      </c>
      <c r="D126" s="34" t="str">
        <f>IF(J126&gt;375000,IF((K126/J126)&lt;-0.4,"FP40%",IF((K126/J126)&lt;-0.35,"FP35%",IF((K126/J126)&lt;-0.3,"FP30%",IF((K126/J126)&lt;-0.25,"FP25%",IF((K126/J126)&lt;-0.2,"FP20%",IF((K126/J126)&lt;-0.15,"FP15%",IF((K126/J126)&lt;-0.1,"FP10%",IF((K126/J126)&lt;-0.05,"FP5%","")))))))),"")</f>
        <v/>
      </c>
      <c r="E126" s="34" t="str">
        <f t="shared" si="3"/>
        <v/>
      </c>
      <c r="F126" s="89" t="str">
        <f>IF(AP126="N/A","",IF(AP126&gt;AJ126,IF(AP126&gt;AM126,"P",""),""))</f>
        <v>P</v>
      </c>
      <c r="G126" s="34" t="str">
        <f>IF(D126="",IF(E126="",F126,E126),D126)</f>
        <v>P</v>
      </c>
      <c r="H126" s="19" t="s">
        <v>175</v>
      </c>
      <c r="I126" s="21" t="s">
        <v>37</v>
      </c>
      <c r="J126" s="20">
        <v>399900</v>
      </c>
      <c r="K126" s="20">
        <f>M126-J126</f>
        <v>7900</v>
      </c>
      <c r="L126" s="75">
        <v>9400</v>
      </c>
      <c r="M126" s="20">
        <v>407800</v>
      </c>
      <c r="N126" s="21">
        <v>76</v>
      </c>
      <c r="O126" s="21">
        <v>82</v>
      </c>
      <c r="P126" s="21">
        <v>83</v>
      </c>
      <c r="Q126" s="21">
        <v>105</v>
      </c>
      <c r="R126" s="21">
        <v>85</v>
      </c>
      <c r="S126" s="21">
        <v>122</v>
      </c>
      <c r="T126" s="21">
        <v>107</v>
      </c>
      <c r="U126" s="21">
        <v>96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39">
        <f>IF(AK126=0,"",AVERAGE(N126:AI126))</f>
        <v>94.5</v>
      </c>
      <c r="AK126" s="39">
        <f>IF(COUNTBLANK(N126:AI126)=0,22,IF(COUNTBLANK(N126:AI126)=1,21,IF(COUNTBLANK(N126:AI126)=2,20,IF(COUNTBLANK(N126:AI126)=3,19,IF(COUNTBLANK(N126:AI126)=4,18,IF(COUNTBLANK(N126:AI126)=5,17,IF(COUNTBLANK(N126:AI126)=6,16,IF(COUNTBLANK(N126:AI126)=7,15,IF(COUNTBLANK(N126:AI126)=8,14,IF(COUNTBLANK(N126:AI126)=9,13,IF(COUNTBLANK(N126:AI126)=10,12,IF(COUNTBLANK(N126:AI126)=11,11,IF(COUNTBLANK(N126:AI126)=12,10,IF(COUNTBLANK(N126:AI126)=13,9,IF(COUNTBLANK(N126:AI126)=14,8,IF(COUNTBLANK(N126:AI126)=15,7,IF(COUNTBLANK(N126:AI126)=16,6,IF(COUNTBLANK(N126:AI126)=17,5,IF(COUNTBLANK(N126:AI126)=18,4,IF(COUNTBLANK(N126:AI126)=19,3,IF(COUNTBLANK(N126:AI126)=20,2,IF(COUNTBLANK(N126:AI126)=21,1,IF(COUNTBLANK(N126:AI126)=22,0,"Error")))))))))))))))))))))))</f>
        <v>8</v>
      </c>
      <c r="AL126" s="39">
        <f>IF(AK126=0,"",IF(COUNTBLANK(AG126:AI126)=0,AVERAGE(AG126:AI126),IF(COUNTBLANK(AF126:AI126)&lt;1.5,AVERAGE(AF126:AI126),IF(COUNTBLANK(AE126:AI126)&lt;2.5,AVERAGE(AE126:AI126),IF(COUNTBLANK(AD126:AI126)&lt;3.5,AVERAGE(AD126:AI126),IF(COUNTBLANK(AC126:AI126)&lt;4.5,AVERAGE(AC126:AI126),IF(COUNTBLANK(AB126:AI126)&lt;5.5,AVERAGE(AB126:AI126),IF(COUNTBLANK(AA126:AI126)&lt;6.5,AVERAGE(AA126:AI126),IF(COUNTBLANK(Z126:AI126)&lt;7.5,AVERAGE(Z126:AI126),IF(COUNTBLANK(Y126:AI126)&lt;8.5,AVERAGE(Y126:AI126),IF(COUNTBLANK(X126:AI126)&lt;9.5,AVERAGE(X126:AI126),IF(COUNTBLANK(W126:AI126)&lt;10.5,AVERAGE(W126:AI126),IF(COUNTBLANK(V126:AI126)&lt;11.5,AVERAGE(V126:AI126),IF(COUNTBLANK(U126:AI126)&lt;12.5,AVERAGE(U126:AI126),IF(COUNTBLANK(T126:AI126)&lt;13.5,AVERAGE(T126:AI126),IF(COUNTBLANK(S126:AI126)&lt;14.5,AVERAGE(S126:AI126),IF(COUNTBLANK(R126:AI126)&lt;15.5,AVERAGE(R126:AI126),IF(COUNTBLANK(Q126:AI126)&lt;16.5,AVERAGE(Q126:AI126),IF(COUNTBLANK(P126:AI126)&lt;17.5,AVERAGE(P126:AI126),IF(COUNTBLANK(O126:AI126)&lt;18.5,AVERAGE(O126:AI126),AVERAGE(N126:AI126)))))))))))))))))))))</f>
        <v>108.33333333333333</v>
      </c>
      <c r="AM126" s="22">
        <f>IF(AK126=0,"",IF(COUNTBLANK(AH126:AI126)=0,AVERAGE(AH126:AI126),IF(COUNTBLANK(AG126:AI126)&lt;1.5,AVERAGE(AG126:AI126),IF(COUNTBLANK(AF126:AI126)&lt;2.5,AVERAGE(AF126:AI126),IF(COUNTBLANK(AE126:AI126)&lt;3.5,AVERAGE(AE126:AI126),IF(COUNTBLANK(AD126:AI126)&lt;4.5,AVERAGE(AD126:AI126),IF(COUNTBLANK(AC126:AI126)&lt;5.5,AVERAGE(AC126:AI126),IF(COUNTBLANK(AB126:AI126)&lt;6.5,AVERAGE(AB126:AI126),IF(COUNTBLANK(AA126:AI126)&lt;7.5,AVERAGE(AA126:AI126),IF(COUNTBLANK(Z126:AI126)&lt;8.5,AVERAGE(Z126:AI126),IF(COUNTBLANK(Y126:AI126)&lt;9.5,AVERAGE(Y126:AI126),IF(COUNTBLANK(X126:AI126)&lt;10.5,AVERAGE(X126:AI126),IF(COUNTBLANK(W126:AI126)&lt;11.5,AVERAGE(W126:AI126),IF(COUNTBLANK(V126:AI126)&lt;12.5,AVERAGE(V126:AI126),IF(COUNTBLANK(U126:AI126)&lt;13.5,AVERAGE(U126:AI126),IF(COUNTBLANK(T126:AI126)&lt;14.5,AVERAGE(T126:AI126),IF(COUNTBLANK(S126:AI126)&lt;15.5,AVERAGE(S126:AI126),IF(COUNTBLANK(R126:AI126)&lt;16.5,AVERAGE(R126:AI126),IF(COUNTBLANK(Q126:AI126)&lt;17.5,AVERAGE(Q126:AI126),IF(COUNTBLANK(P126:AI126)&lt;18.5,AVERAGE(P126:AI126),IF(COUNTBLANK(O126:AI126)&lt;19.5,AVERAGE(O126:AI126),AVERAGE(N126:AI126))))))))))))))))))))))</f>
        <v>101.5</v>
      </c>
      <c r="AN126" s="23">
        <f>IF(AK126&lt;1.5,M126,(0.75*M126)+(0.25*((AM126*2/3+AJ126*1/3)*$AW$1)))</f>
        <v>405352.27571431233</v>
      </c>
      <c r="AO126" s="24">
        <f>AN126-M126</f>
        <v>-2447.7242856876692</v>
      </c>
      <c r="AP126" s="22">
        <f>IF(AK126&lt;1.5,"N/A",3*((M126/$AW$1)-(AM126*2/3)))</f>
        <v>101.81840523007602</v>
      </c>
      <c r="AQ126" s="20">
        <f>IF(AK126=0,"",AL126*$AV$1)</f>
        <v>428606.05983120436</v>
      </c>
      <c r="AR126" s="20">
        <f>IF(AK126=0,"",AJ126*$AV$1)</f>
        <v>373876.36296045058</v>
      </c>
      <c r="AS126" s="23" t="str">
        <f>IF(F126="P","P","")</f>
        <v>P</v>
      </c>
    </row>
    <row r="127" spans="1:45" s="2" customFormat="1">
      <c r="A127" s="25" t="s">
        <v>60</v>
      </c>
      <c r="B127" s="23" t="str">
        <f>IF(COUNTBLANK(N127:AI127)&lt;20.5,"Yes","No")</f>
        <v>Yes</v>
      </c>
      <c r="C127" s="34" t="str">
        <f>IF(J127&lt;160000,"Yes","")</f>
        <v/>
      </c>
      <c r="D127" s="34" t="str">
        <f>IF(J127&gt;375000,IF((K127/J127)&lt;-0.4,"FP40%",IF((K127/J127)&lt;-0.35,"FP35%",IF((K127/J127)&lt;-0.3,"FP30%",IF((K127/J127)&lt;-0.25,"FP25%",IF((K127/J127)&lt;-0.2,"FP20%",IF((K127/J127)&lt;-0.15,"FP15%",IF((K127/J127)&lt;-0.1,"FP10%",IF((K127/J127)&lt;-0.05,"FP5%","")))))))),"")</f>
        <v/>
      </c>
      <c r="E127" s="34" t="str">
        <f t="shared" si="3"/>
        <v/>
      </c>
      <c r="F127" s="89" t="str">
        <f>IF(AP127="N/A","",IF(AP127&gt;AJ127,IF(AP127&gt;AM127,"P",""),""))</f>
        <v/>
      </c>
      <c r="G127" s="34" t="str">
        <f>IF(D127="",IF(E127="",F127,E127),D127)</f>
        <v/>
      </c>
      <c r="H127" s="19" t="s">
        <v>172</v>
      </c>
      <c r="I127" s="21" t="s">
        <v>62</v>
      </c>
      <c r="J127" s="20">
        <v>323800</v>
      </c>
      <c r="K127" s="20">
        <f>M127-J127</f>
        <v>18900</v>
      </c>
      <c r="L127" s="75">
        <v>15200</v>
      </c>
      <c r="M127" s="20">
        <v>342700</v>
      </c>
      <c r="N127" s="21">
        <v>82</v>
      </c>
      <c r="O127" s="21">
        <v>84</v>
      </c>
      <c r="P127" s="21"/>
      <c r="Q127" s="21" t="s">
        <v>590</v>
      </c>
      <c r="R127" s="21">
        <v>65</v>
      </c>
      <c r="S127" s="21">
        <v>72</v>
      </c>
      <c r="T127" s="21">
        <v>130</v>
      </c>
      <c r="U127" s="21">
        <v>86</v>
      </c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39">
        <f>IF(AK127=0,"",AVERAGE(N127:AI127))</f>
        <v>86.5</v>
      </c>
      <c r="AK127" s="39">
        <f>IF(COUNTBLANK(N127:AI127)=0,22,IF(COUNTBLANK(N127:AI127)=1,21,IF(COUNTBLANK(N127:AI127)=2,20,IF(COUNTBLANK(N127:AI127)=3,19,IF(COUNTBLANK(N127:AI127)=4,18,IF(COUNTBLANK(N127:AI127)=5,17,IF(COUNTBLANK(N127:AI127)=6,16,IF(COUNTBLANK(N127:AI127)=7,15,IF(COUNTBLANK(N127:AI127)=8,14,IF(COUNTBLANK(N127:AI127)=9,13,IF(COUNTBLANK(N127:AI127)=10,12,IF(COUNTBLANK(N127:AI127)=11,11,IF(COUNTBLANK(N127:AI127)=12,10,IF(COUNTBLANK(N127:AI127)=13,9,IF(COUNTBLANK(N127:AI127)=14,8,IF(COUNTBLANK(N127:AI127)=15,7,IF(COUNTBLANK(N127:AI127)=16,6,IF(COUNTBLANK(N127:AI127)=17,5,IF(COUNTBLANK(N127:AI127)=18,4,IF(COUNTBLANK(N127:AI127)=19,3,IF(COUNTBLANK(N127:AI127)=20,2,IF(COUNTBLANK(N127:AI127)=21,1,IF(COUNTBLANK(N127:AI127)=22,0,"Error")))))))))))))))))))))))</f>
        <v>6</v>
      </c>
      <c r="AL127" s="39">
        <f>IF(AK127=0,"",IF(COUNTBLANK(AG127:AI127)=0,AVERAGE(AG127:AI127),IF(COUNTBLANK(AF127:AI127)&lt;1.5,AVERAGE(AF127:AI127),IF(COUNTBLANK(AE127:AI127)&lt;2.5,AVERAGE(AE127:AI127),IF(COUNTBLANK(AD127:AI127)&lt;3.5,AVERAGE(AD127:AI127),IF(COUNTBLANK(AC127:AI127)&lt;4.5,AVERAGE(AC127:AI127),IF(COUNTBLANK(AB127:AI127)&lt;5.5,AVERAGE(AB127:AI127),IF(COUNTBLANK(AA127:AI127)&lt;6.5,AVERAGE(AA127:AI127),IF(COUNTBLANK(Z127:AI127)&lt;7.5,AVERAGE(Z127:AI127),IF(COUNTBLANK(Y127:AI127)&lt;8.5,AVERAGE(Y127:AI127),IF(COUNTBLANK(X127:AI127)&lt;9.5,AVERAGE(X127:AI127),IF(COUNTBLANK(W127:AI127)&lt;10.5,AVERAGE(W127:AI127),IF(COUNTBLANK(V127:AI127)&lt;11.5,AVERAGE(V127:AI127),IF(COUNTBLANK(U127:AI127)&lt;12.5,AVERAGE(U127:AI127),IF(COUNTBLANK(T127:AI127)&lt;13.5,AVERAGE(T127:AI127),IF(COUNTBLANK(S127:AI127)&lt;14.5,AVERAGE(S127:AI127),IF(COUNTBLANK(R127:AI127)&lt;15.5,AVERAGE(R127:AI127),IF(COUNTBLANK(Q127:AI127)&lt;16.5,AVERAGE(Q127:AI127),IF(COUNTBLANK(P127:AI127)&lt;17.5,AVERAGE(P127:AI127),IF(COUNTBLANK(O127:AI127)&lt;18.5,AVERAGE(O127:AI127),AVERAGE(N127:AI127)))))))))))))))))))))</f>
        <v>96</v>
      </c>
      <c r="AM127" s="22">
        <f>IF(AK127=0,"",IF(COUNTBLANK(AH127:AI127)=0,AVERAGE(AH127:AI127),IF(COUNTBLANK(AG127:AI127)&lt;1.5,AVERAGE(AG127:AI127),IF(COUNTBLANK(AF127:AI127)&lt;2.5,AVERAGE(AF127:AI127),IF(COUNTBLANK(AE127:AI127)&lt;3.5,AVERAGE(AE127:AI127),IF(COUNTBLANK(AD127:AI127)&lt;4.5,AVERAGE(AD127:AI127),IF(COUNTBLANK(AC127:AI127)&lt;5.5,AVERAGE(AC127:AI127),IF(COUNTBLANK(AB127:AI127)&lt;6.5,AVERAGE(AB127:AI127),IF(COUNTBLANK(AA127:AI127)&lt;7.5,AVERAGE(AA127:AI127),IF(COUNTBLANK(Z127:AI127)&lt;8.5,AVERAGE(Z127:AI127),IF(COUNTBLANK(Y127:AI127)&lt;9.5,AVERAGE(Y127:AI127),IF(COUNTBLANK(X127:AI127)&lt;10.5,AVERAGE(X127:AI127),IF(COUNTBLANK(W127:AI127)&lt;11.5,AVERAGE(W127:AI127),IF(COUNTBLANK(V127:AI127)&lt;12.5,AVERAGE(V127:AI127),IF(COUNTBLANK(U127:AI127)&lt;13.5,AVERAGE(U127:AI127),IF(COUNTBLANK(T127:AI127)&lt;14.5,AVERAGE(T127:AI127),IF(COUNTBLANK(S127:AI127)&lt;15.5,AVERAGE(S127:AI127),IF(COUNTBLANK(R127:AI127)&lt;16.5,AVERAGE(R127:AI127),IF(COUNTBLANK(Q127:AI127)&lt;17.5,AVERAGE(Q127:AI127),IF(COUNTBLANK(P127:AI127)&lt;18.5,AVERAGE(P127:AI127),IF(COUNTBLANK(O127:AI127)&lt;19.5,AVERAGE(O127:AI127),AVERAGE(N127:AI127))))))))))))))))))))))</f>
        <v>108</v>
      </c>
      <c r="AN127" s="23">
        <f>IF(AK127&lt;1.5,M127,(0.75*M127)+(0.25*((AM127*2/3+AJ127*1/3)*$AW$1)))</f>
        <v>358199.58286917466</v>
      </c>
      <c r="AO127" s="24">
        <f>AN127-M127</f>
        <v>15499.582869174657</v>
      </c>
      <c r="AP127" s="22">
        <f>IF(AK127&lt;1.5,"N/A",3*((M127/$AW$1)-(AM127*2/3)))</f>
        <v>40.158086003793684</v>
      </c>
      <c r="AQ127" s="20">
        <f>IF(AK127=0,"",AL127*$AV$1)</f>
        <v>379810.90840426728</v>
      </c>
      <c r="AR127" s="20">
        <f>IF(AK127=0,"",AJ127*$AV$1)</f>
        <v>342225.45392676163</v>
      </c>
      <c r="AS127" s="23" t="str">
        <f>IF(F127="P","P","")</f>
        <v/>
      </c>
    </row>
    <row r="128" spans="1:45" s="2" customFormat="1">
      <c r="A128" s="25" t="s">
        <v>60</v>
      </c>
      <c r="B128" s="23" t="str">
        <f>IF(COUNTBLANK(N128:AI128)&lt;20.5,"Yes","No")</f>
        <v>Yes</v>
      </c>
      <c r="C128" s="34" t="str">
        <f>IF(J128&lt;160000,"Yes","")</f>
        <v/>
      </c>
      <c r="D128" s="34" t="str">
        <f>IF(J128&gt;375000,IF((K128/J128)&lt;-0.4,"FP40%",IF((K128/J128)&lt;-0.35,"FP35%",IF((K128/J128)&lt;-0.3,"FP30%",IF((K128/J128)&lt;-0.25,"FP25%",IF((K128/J128)&lt;-0.2,"FP20%",IF((K128/J128)&lt;-0.15,"FP15%",IF((K128/J128)&lt;-0.1,"FP10%",IF((K128/J128)&lt;-0.05,"FP5%","")))))))),"")</f>
        <v/>
      </c>
      <c r="E128" s="34" t="str">
        <f t="shared" si="3"/>
        <v/>
      </c>
      <c r="F128" s="89" t="str">
        <f>IF(AP128="N/A","",IF(AP128&gt;AJ128,IF(AP128&gt;AM128,"P",""),""))</f>
        <v/>
      </c>
      <c r="G128" s="34" t="str">
        <f>IF(D128="",IF(E128="",F128,E128),D128)</f>
        <v/>
      </c>
      <c r="H128" s="19" t="s">
        <v>171</v>
      </c>
      <c r="I128" s="21" t="s">
        <v>37</v>
      </c>
      <c r="J128" s="20">
        <v>318600</v>
      </c>
      <c r="K128" s="20">
        <f>M128-J128</f>
        <v>600</v>
      </c>
      <c r="L128" s="75">
        <v>900</v>
      </c>
      <c r="M128" s="20">
        <v>319200</v>
      </c>
      <c r="N128" s="21">
        <v>84</v>
      </c>
      <c r="O128" s="21">
        <v>96</v>
      </c>
      <c r="P128" s="21">
        <v>98</v>
      </c>
      <c r="Q128" s="21">
        <v>80</v>
      </c>
      <c r="R128" s="21">
        <v>78</v>
      </c>
      <c r="S128" s="21">
        <v>65</v>
      </c>
      <c r="T128" s="21">
        <v>59</v>
      </c>
      <c r="U128" s="21">
        <v>117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39">
        <f>IF(AK128=0,"",AVERAGE(N128:AI128))</f>
        <v>84.625</v>
      </c>
      <c r="AK128" s="39">
        <f>IF(COUNTBLANK(N128:AI128)=0,22,IF(COUNTBLANK(N128:AI128)=1,21,IF(COUNTBLANK(N128:AI128)=2,20,IF(COUNTBLANK(N128:AI128)=3,19,IF(COUNTBLANK(N128:AI128)=4,18,IF(COUNTBLANK(N128:AI128)=5,17,IF(COUNTBLANK(N128:AI128)=6,16,IF(COUNTBLANK(N128:AI128)=7,15,IF(COUNTBLANK(N128:AI128)=8,14,IF(COUNTBLANK(N128:AI128)=9,13,IF(COUNTBLANK(N128:AI128)=10,12,IF(COUNTBLANK(N128:AI128)=11,11,IF(COUNTBLANK(N128:AI128)=12,10,IF(COUNTBLANK(N128:AI128)=13,9,IF(COUNTBLANK(N128:AI128)=14,8,IF(COUNTBLANK(N128:AI128)=15,7,IF(COUNTBLANK(N128:AI128)=16,6,IF(COUNTBLANK(N128:AI128)=17,5,IF(COUNTBLANK(N128:AI128)=18,4,IF(COUNTBLANK(N128:AI128)=19,3,IF(COUNTBLANK(N128:AI128)=20,2,IF(COUNTBLANK(N128:AI128)=21,1,IF(COUNTBLANK(N128:AI128)=22,0,"Error")))))))))))))))))))))))</f>
        <v>8</v>
      </c>
      <c r="AL128" s="39">
        <f>IF(AK128=0,"",IF(COUNTBLANK(AG128:AI128)=0,AVERAGE(AG128:AI128),IF(COUNTBLANK(AF128:AI128)&lt;1.5,AVERAGE(AF128:AI128),IF(COUNTBLANK(AE128:AI128)&lt;2.5,AVERAGE(AE128:AI128),IF(COUNTBLANK(AD128:AI128)&lt;3.5,AVERAGE(AD128:AI128),IF(COUNTBLANK(AC128:AI128)&lt;4.5,AVERAGE(AC128:AI128),IF(COUNTBLANK(AB128:AI128)&lt;5.5,AVERAGE(AB128:AI128),IF(COUNTBLANK(AA128:AI128)&lt;6.5,AVERAGE(AA128:AI128),IF(COUNTBLANK(Z128:AI128)&lt;7.5,AVERAGE(Z128:AI128),IF(COUNTBLANK(Y128:AI128)&lt;8.5,AVERAGE(Y128:AI128),IF(COUNTBLANK(X128:AI128)&lt;9.5,AVERAGE(X128:AI128),IF(COUNTBLANK(W128:AI128)&lt;10.5,AVERAGE(W128:AI128),IF(COUNTBLANK(V128:AI128)&lt;11.5,AVERAGE(V128:AI128),IF(COUNTBLANK(U128:AI128)&lt;12.5,AVERAGE(U128:AI128),IF(COUNTBLANK(T128:AI128)&lt;13.5,AVERAGE(T128:AI128),IF(COUNTBLANK(S128:AI128)&lt;14.5,AVERAGE(S128:AI128),IF(COUNTBLANK(R128:AI128)&lt;15.5,AVERAGE(R128:AI128),IF(COUNTBLANK(Q128:AI128)&lt;16.5,AVERAGE(Q128:AI128),IF(COUNTBLANK(P128:AI128)&lt;17.5,AVERAGE(P128:AI128),IF(COUNTBLANK(O128:AI128)&lt;18.5,AVERAGE(O128:AI128),AVERAGE(N128:AI128)))))))))))))))))))))</f>
        <v>80.333333333333329</v>
      </c>
      <c r="AM128" s="22">
        <f>IF(AK128=0,"",IF(COUNTBLANK(AH128:AI128)=0,AVERAGE(AH128:AI128),IF(COUNTBLANK(AG128:AI128)&lt;1.5,AVERAGE(AG128:AI128),IF(COUNTBLANK(AF128:AI128)&lt;2.5,AVERAGE(AF128:AI128),IF(COUNTBLANK(AE128:AI128)&lt;3.5,AVERAGE(AE128:AI128),IF(COUNTBLANK(AD128:AI128)&lt;4.5,AVERAGE(AD128:AI128),IF(COUNTBLANK(AC128:AI128)&lt;5.5,AVERAGE(AC128:AI128),IF(COUNTBLANK(AB128:AI128)&lt;6.5,AVERAGE(AB128:AI128),IF(COUNTBLANK(AA128:AI128)&lt;7.5,AVERAGE(AA128:AI128),IF(COUNTBLANK(Z128:AI128)&lt;8.5,AVERAGE(Z128:AI128),IF(COUNTBLANK(Y128:AI128)&lt;9.5,AVERAGE(Y128:AI128),IF(COUNTBLANK(X128:AI128)&lt;10.5,AVERAGE(X128:AI128),IF(COUNTBLANK(W128:AI128)&lt;11.5,AVERAGE(W128:AI128),IF(COUNTBLANK(V128:AI128)&lt;12.5,AVERAGE(V128:AI128),IF(COUNTBLANK(U128:AI128)&lt;13.5,AVERAGE(U128:AI128),IF(COUNTBLANK(T128:AI128)&lt;14.5,AVERAGE(T128:AI128),IF(COUNTBLANK(S128:AI128)&lt;15.5,AVERAGE(S128:AI128),IF(COUNTBLANK(R128:AI128)&lt;16.5,AVERAGE(R128:AI128),IF(COUNTBLANK(Q128:AI128)&lt;17.5,AVERAGE(Q128:AI128),IF(COUNTBLANK(P128:AI128)&lt;18.5,AVERAGE(P128:AI128),IF(COUNTBLANK(O128:AI128)&lt;19.5,AVERAGE(O128:AI128),AVERAGE(N128:AI128))))))))))))))))))))))</f>
        <v>88</v>
      </c>
      <c r="AN128" s="23">
        <f>IF(AK128&lt;1.5,M128,(0.75*M128)+(0.25*((AM128*2/3+AJ128*1/3)*$AW$1)))</f>
        <v>326569.01044720213</v>
      </c>
      <c r="AO128" s="24">
        <f>AN128-M128</f>
        <v>7369.0104472021339</v>
      </c>
      <c r="AP128" s="22">
        <f>IF(AK128&lt;1.5,"N/A",3*((M128/$AW$1)-(AM128*2/3)))</f>
        <v>62.59253298048133</v>
      </c>
      <c r="AQ128" s="20">
        <f>IF(AK128=0,"",AL128*$AV$1)</f>
        <v>317827.87821329309</v>
      </c>
      <c r="AR128" s="20">
        <f>IF(AK128=0,"",AJ128*$AV$1)</f>
        <v>334807.2721219908</v>
      </c>
      <c r="AS128" s="23" t="str">
        <f>IF(F128="P","P","")</f>
        <v/>
      </c>
    </row>
    <row r="129" spans="1:45" s="2" customFormat="1">
      <c r="A129" s="25" t="s">
        <v>60</v>
      </c>
      <c r="B129" s="23" t="str">
        <f>IF(COUNTBLANK(N129:AI129)&lt;20.5,"Yes","No")</f>
        <v>Yes</v>
      </c>
      <c r="C129" s="34" t="str">
        <f>IF(J129&lt;160000,"Yes","")</f>
        <v/>
      </c>
      <c r="D129" s="34" t="str">
        <f>IF(J129&gt;375000,IF((K129/J129)&lt;-0.4,"FP40%",IF((K129/J129)&lt;-0.35,"FP35%",IF((K129/J129)&lt;-0.3,"FP30%",IF((K129/J129)&lt;-0.25,"FP25%",IF((K129/J129)&lt;-0.2,"FP20%",IF((K129/J129)&lt;-0.15,"FP15%",IF((K129/J129)&lt;-0.1,"FP10%",IF((K129/J129)&lt;-0.05,"FP5%","")))))))),"")</f>
        <v/>
      </c>
      <c r="E129" s="34" t="str">
        <f t="shared" si="3"/>
        <v/>
      </c>
      <c r="F129" s="89" t="str">
        <f>IF(AP129="N/A","",IF(AP129&gt;AJ129,IF(AP129&gt;AM129,"P",""),""))</f>
        <v>P</v>
      </c>
      <c r="G129" s="34" t="str">
        <f>IF(D129="",IF(E129="",F129,E129),D129)</f>
        <v>P</v>
      </c>
      <c r="H129" s="19" t="s">
        <v>183</v>
      </c>
      <c r="I129" s="21" t="s">
        <v>388</v>
      </c>
      <c r="J129" s="20">
        <v>237300</v>
      </c>
      <c r="K129" s="20">
        <f>M129-J129</f>
        <v>102200</v>
      </c>
      <c r="L129" s="75">
        <v>6100</v>
      </c>
      <c r="M129" s="20">
        <v>339500</v>
      </c>
      <c r="N129" s="21">
        <v>61</v>
      </c>
      <c r="O129" s="21">
        <v>65</v>
      </c>
      <c r="P129" s="21">
        <v>66</v>
      </c>
      <c r="Q129" s="21">
        <v>114</v>
      </c>
      <c r="R129" s="21">
        <v>87</v>
      </c>
      <c r="S129" s="21">
        <v>113</v>
      </c>
      <c r="T129" s="21">
        <v>57</v>
      </c>
      <c r="U129" s="21">
        <v>97</v>
      </c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39">
        <f>IF(AK129=0,"",AVERAGE(N129:AI129))</f>
        <v>82.5</v>
      </c>
      <c r="AK129" s="39">
        <f>IF(COUNTBLANK(N129:AI129)=0,22,IF(COUNTBLANK(N129:AI129)=1,21,IF(COUNTBLANK(N129:AI129)=2,20,IF(COUNTBLANK(N129:AI129)=3,19,IF(COUNTBLANK(N129:AI129)=4,18,IF(COUNTBLANK(N129:AI129)=5,17,IF(COUNTBLANK(N129:AI129)=6,16,IF(COUNTBLANK(N129:AI129)=7,15,IF(COUNTBLANK(N129:AI129)=8,14,IF(COUNTBLANK(N129:AI129)=9,13,IF(COUNTBLANK(N129:AI129)=10,12,IF(COUNTBLANK(N129:AI129)=11,11,IF(COUNTBLANK(N129:AI129)=12,10,IF(COUNTBLANK(N129:AI129)=13,9,IF(COUNTBLANK(N129:AI129)=14,8,IF(COUNTBLANK(N129:AI129)=15,7,IF(COUNTBLANK(N129:AI129)=16,6,IF(COUNTBLANK(N129:AI129)=17,5,IF(COUNTBLANK(N129:AI129)=18,4,IF(COUNTBLANK(N129:AI129)=19,3,IF(COUNTBLANK(N129:AI129)=20,2,IF(COUNTBLANK(N129:AI129)=21,1,IF(COUNTBLANK(N129:AI129)=22,0,"Error")))))))))))))))))))))))</f>
        <v>8</v>
      </c>
      <c r="AL129" s="39">
        <f>IF(AK129=0,"",IF(COUNTBLANK(AG129:AI129)=0,AVERAGE(AG129:AI129),IF(COUNTBLANK(AF129:AI129)&lt;1.5,AVERAGE(AF129:AI129),IF(COUNTBLANK(AE129:AI129)&lt;2.5,AVERAGE(AE129:AI129),IF(COUNTBLANK(AD129:AI129)&lt;3.5,AVERAGE(AD129:AI129),IF(COUNTBLANK(AC129:AI129)&lt;4.5,AVERAGE(AC129:AI129),IF(COUNTBLANK(AB129:AI129)&lt;5.5,AVERAGE(AB129:AI129),IF(COUNTBLANK(AA129:AI129)&lt;6.5,AVERAGE(AA129:AI129),IF(COUNTBLANK(Z129:AI129)&lt;7.5,AVERAGE(Z129:AI129),IF(COUNTBLANK(Y129:AI129)&lt;8.5,AVERAGE(Y129:AI129),IF(COUNTBLANK(X129:AI129)&lt;9.5,AVERAGE(X129:AI129),IF(COUNTBLANK(W129:AI129)&lt;10.5,AVERAGE(W129:AI129),IF(COUNTBLANK(V129:AI129)&lt;11.5,AVERAGE(V129:AI129),IF(COUNTBLANK(U129:AI129)&lt;12.5,AVERAGE(U129:AI129),IF(COUNTBLANK(T129:AI129)&lt;13.5,AVERAGE(T129:AI129),IF(COUNTBLANK(S129:AI129)&lt;14.5,AVERAGE(S129:AI129),IF(COUNTBLANK(R129:AI129)&lt;15.5,AVERAGE(R129:AI129),IF(COUNTBLANK(Q129:AI129)&lt;16.5,AVERAGE(Q129:AI129),IF(COUNTBLANK(P129:AI129)&lt;17.5,AVERAGE(P129:AI129),IF(COUNTBLANK(O129:AI129)&lt;18.5,AVERAGE(O129:AI129),AVERAGE(N129:AI129)))))))))))))))))))))</f>
        <v>89</v>
      </c>
      <c r="AM129" s="22">
        <f>IF(AK129=0,"",IF(COUNTBLANK(AH129:AI129)=0,AVERAGE(AH129:AI129),IF(COUNTBLANK(AG129:AI129)&lt;1.5,AVERAGE(AG129:AI129),IF(COUNTBLANK(AF129:AI129)&lt;2.5,AVERAGE(AF129:AI129),IF(COUNTBLANK(AE129:AI129)&lt;3.5,AVERAGE(AE129:AI129),IF(COUNTBLANK(AD129:AI129)&lt;4.5,AVERAGE(AD129:AI129),IF(COUNTBLANK(AC129:AI129)&lt;5.5,AVERAGE(AC129:AI129),IF(COUNTBLANK(AB129:AI129)&lt;6.5,AVERAGE(AB129:AI129),IF(COUNTBLANK(AA129:AI129)&lt;7.5,AVERAGE(AA129:AI129),IF(COUNTBLANK(Z129:AI129)&lt;8.5,AVERAGE(Z129:AI129),IF(COUNTBLANK(Y129:AI129)&lt;9.5,AVERAGE(Y129:AI129),IF(COUNTBLANK(X129:AI129)&lt;10.5,AVERAGE(X129:AI129),IF(COUNTBLANK(W129:AI129)&lt;11.5,AVERAGE(W129:AI129),IF(COUNTBLANK(V129:AI129)&lt;12.5,AVERAGE(V129:AI129),IF(COUNTBLANK(U129:AI129)&lt;13.5,AVERAGE(U129:AI129),IF(COUNTBLANK(T129:AI129)&lt;14.5,AVERAGE(T129:AI129),IF(COUNTBLANK(S129:AI129)&lt;15.5,AVERAGE(S129:AI129),IF(COUNTBLANK(R129:AI129)&lt;16.5,AVERAGE(R129:AI129),IF(COUNTBLANK(Q129:AI129)&lt;17.5,AVERAGE(Q129:AI129),IF(COUNTBLANK(P129:AI129)&lt;18.5,AVERAGE(P129:AI129),IF(COUNTBLANK(O129:AI129)&lt;19.5,AVERAGE(O129:AI129),AVERAGE(N129:AI129))))))))))))))))))))))</f>
        <v>77</v>
      </c>
      <c r="AN129" s="23">
        <f>IF(AK129&lt;1.5,M129,(0.75*M129)+(0.25*((AM129*2/3+AJ129*1/3)*$AW$1)))</f>
        <v>333725.12842499116</v>
      </c>
      <c r="AO129" s="24">
        <f>AN129-M129</f>
        <v>-5774.871575008845</v>
      </c>
      <c r="AP129" s="22">
        <f>IF(AK129&lt;1.5,"N/A",3*((M129/$AW$1)-(AM129*2/3)))</f>
        <v>99.766180911257521</v>
      </c>
      <c r="AQ129" s="20">
        <f>IF(AK129=0,"",AL129*$AV$1)</f>
        <v>352116.36299978942</v>
      </c>
      <c r="AR129" s="20">
        <f>IF(AK129=0,"",AJ129*$AV$1)</f>
        <v>326399.99940991716</v>
      </c>
      <c r="AS129" s="23" t="str">
        <f>IF(F129="P","P","")</f>
        <v>P</v>
      </c>
    </row>
    <row r="130" spans="1:45" s="2" customFormat="1">
      <c r="A130" s="25" t="s">
        <v>60</v>
      </c>
      <c r="B130" s="23" t="str">
        <f>IF(COUNTBLANK(N130:AI130)&lt;20.5,"Yes","No")</f>
        <v>Yes</v>
      </c>
      <c r="C130" s="34" t="str">
        <f>IF(J130&lt;160000,"Yes","")</f>
        <v/>
      </c>
      <c r="D130" s="34" t="str">
        <f>IF(J130&gt;375000,IF((K130/J130)&lt;-0.4,"FP40%",IF((K130/J130)&lt;-0.35,"FP35%",IF((K130/J130)&lt;-0.3,"FP30%",IF((K130/J130)&lt;-0.25,"FP25%",IF((K130/J130)&lt;-0.2,"FP20%",IF((K130/J130)&lt;-0.15,"FP15%",IF((K130/J130)&lt;-0.1,"FP10%",IF((K130/J130)&lt;-0.05,"FP5%","")))))))),"")</f>
        <v/>
      </c>
      <c r="E130" s="34" t="str">
        <f t="shared" si="3"/>
        <v/>
      </c>
      <c r="F130" s="89" t="str">
        <f>IF(AP130="N/A","",IF(AP130&gt;AJ130,IF(AP130&gt;AM130,"P",""),""))</f>
        <v/>
      </c>
      <c r="G130" s="34" t="str">
        <f>IF(D130="",IF(E130="",F130,E130),D130)</f>
        <v/>
      </c>
      <c r="H130" s="19" t="s">
        <v>178</v>
      </c>
      <c r="I130" s="21" t="s">
        <v>388</v>
      </c>
      <c r="J130" s="20">
        <v>360300</v>
      </c>
      <c r="K130" s="20">
        <f>M130-J130</f>
        <v>-10200</v>
      </c>
      <c r="L130" s="75">
        <v>20800</v>
      </c>
      <c r="M130" s="20">
        <v>350100</v>
      </c>
      <c r="N130" s="21">
        <v>69</v>
      </c>
      <c r="O130" s="21">
        <v>59</v>
      </c>
      <c r="P130" s="21">
        <v>84</v>
      </c>
      <c r="Q130" s="21">
        <v>80</v>
      </c>
      <c r="R130" s="21">
        <v>54</v>
      </c>
      <c r="S130" s="21">
        <v>104</v>
      </c>
      <c r="T130" s="21">
        <v>99</v>
      </c>
      <c r="U130" s="21">
        <v>102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39">
        <f>IF(AK130=0,"",AVERAGE(N130:AI130))</f>
        <v>81.375</v>
      </c>
      <c r="AK130" s="39">
        <f>IF(COUNTBLANK(N130:AI130)=0,22,IF(COUNTBLANK(N130:AI130)=1,21,IF(COUNTBLANK(N130:AI130)=2,20,IF(COUNTBLANK(N130:AI130)=3,19,IF(COUNTBLANK(N130:AI130)=4,18,IF(COUNTBLANK(N130:AI130)=5,17,IF(COUNTBLANK(N130:AI130)=6,16,IF(COUNTBLANK(N130:AI130)=7,15,IF(COUNTBLANK(N130:AI130)=8,14,IF(COUNTBLANK(N130:AI130)=9,13,IF(COUNTBLANK(N130:AI130)=10,12,IF(COUNTBLANK(N130:AI130)=11,11,IF(COUNTBLANK(N130:AI130)=12,10,IF(COUNTBLANK(N130:AI130)=13,9,IF(COUNTBLANK(N130:AI130)=14,8,IF(COUNTBLANK(N130:AI130)=15,7,IF(COUNTBLANK(N130:AI130)=16,6,IF(COUNTBLANK(N130:AI130)=17,5,IF(COUNTBLANK(N130:AI130)=18,4,IF(COUNTBLANK(N130:AI130)=19,3,IF(COUNTBLANK(N130:AI130)=20,2,IF(COUNTBLANK(N130:AI130)=21,1,IF(COUNTBLANK(N130:AI130)=22,0,"Error")))))))))))))))))))))))</f>
        <v>8</v>
      </c>
      <c r="AL130" s="39">
        <f>IF(AK130=0,"",IF(COUNTBLANK(AG130:AI130)=0,AVERAGE(AG130:AI130),IF(COUNTBLANK(AF130:AI130)&lt;1.5,AVERAGE(AF130:AI130),IF(COUNTBLANK(AE130:AI130)&lt;2.5,AVERAGE(AE130:AI130),IF(COUNTBLANK(AD130:AI130)&lt;3.5,AVERAGE(AD130:AI130),IF(COUNTBLANK(AC130:AI130)&lt;4.5,AVERAGE(AC130:AI130),IF(COUNTBLANK(AB130:AI130)&lt;5.5,AVERAGE(AB130:AI130),IF(COUNTBLANK(AA130:AI130)&lt;6.5,AVERAGE(AA130:AI130),IF(COUNTBLANK(Z130:AI130)&lt;7.5,AVERAGE(Z130:AI130),IF(COUNTBLANK(Y130:AI130)&lt;8.5,AVERAGE(Y130:AI130),IF(COUNTBLANK(X130:AI130)&lt;9.5,AVERAGE(X130:AI130),IF(COUNTBLANK(W130:AI130)&lt;10.5,AVERAGE(W130:AI130),IF(COUNTBLANK(V130:AI130)&lt;11.5,AVERAGE(V130:AI130),IF(COUNTBLANK(U130:AI130)&lt;12.5,AVERAGE(U130:AI130),IF(COUNTBLANK(T130:AI130)&lt;13.5,AVERAGE(T130:AI130),IF(COUNTBLANK(S130:AI130)&lt;14.5,AVERAGE(S130:AI130),IF(COUNTBLANK(R130:AI130)&lt;15.5,AVERAGE(R130:AI130),IF(COUNTBLANK(Q130:AI130)&lt;16.5,AVERAGE(Q130:AI130),IF(COUNTBLANK(P130:AI130)&lt;17.5,AVERAGE(P130:AI130),IF(COUNTBLANK(O130:AI130)&lt;18.5,AVERAGE(O130:AI130),AVERAGE(N130:AI130)))))))))))))))))))))</f>
        <v>101.66666666666667</v>
      </c>
      <c r="AM130" s="22">
        <f>IF(AK130=0,"",IF(COUNTBLANK(AH130:AI130)=0,AVERAGE(AH130:AI130),IF(COUNTBLANK(AG130:AI130)&lt;1.5,AVERAGE(AG130:AI130),IF(COUNTBLANK(AF130:AI130)&lt;2.5,AVERAGE(AF130:AI130),IF(COUNTBLANK(AE130:AI130)&lt;3.5,AVERAGE(AE130:AI130),IF(COUNTBLANK(AD130:AI130)&lt;4.5,AVERAGE(AD130:AI130),IF(COUNTBLANK(AC130:AI130)&lt;5.5,AVERAGE(AC130:AI130),IF(COUNTBLANK(AB130:AI130)&lt;6.5,AVERAGE(AB130:AI130),IF(COUNTBLANK(AA130:AI130)&lt;7.5,AVERAGE(AA130:AI130),IF(COUNTBLANK(Z130:AI130)&lt;8.5,AVERAGE(Z130:AI130),IF(COUNTBLANK(Y130:AI130)&lt;9.5,AVERAGE(Y130:AI130),IF(COUNTBLANK(X130:AI130)&lt;10.5,AVERAGE(X130:AI130),IF(COUNTBLANK(W130:AI130)&lt;11.5,AVERAGE(W130:AI130),IF(COUNTBLANK(V130:AI130)&lt;12.5,AVERAGE(V130:AI130),IF(COUNTBLANK(U130:AI130)&lt;13.5,AVERAGE(U130:AI130),IF(COUNTBLANK(T130:AI130)&lt;14.5,AVERAGE(T130:AI130),IF(COUNTBLANK(S130:AI130)&lt;15.5,AVERAGE(S130:AI130),IF(COUNTBLANK(R130:AI130)&lt;16.5,AVERAGE(R130:AI130),IF(COUNTBLANK(Q130:AI130)&lt;17.5,AVERAGE(Q130:AI130),IF(COUNTBLANK(P130:AI130)&lt;18.5,AVERAGE(P130:AI130),IF(COUNTBLANK(O130:AI130)&lt;19.5,AVERAGE(O130:AI130),AVERAGE(N130:AI130))))))))))))))))))))))</f>
        <v>100.5</v>
      </c>
      <c r="AN130" s="23">
        <f>IF(AK130&lt;1.5,M130,(0.75*M130)+(0.25*((AM130*2/3+AJ130*1/3)*$AW$1)))</f>
        <v>357018.54657085356</v>
      </c>
      <c r="AO130" s="24">
        <f>AN130-M130</f>
        <v>6918.546570853563</v>
      </c>
      <c r="AP130" s="22">
        <f>IF(AK130&lt;1.5,"N/A",3*((M130/$AW$1)-(AM130*2/3)))</f>
        <v>60.689366530283522</v>
      </c>
      <c r="AQ130" s="20">
        <f>IF(AK130=0,"",AL130*$AV$1)</f>
        <v>402230.30230313027</v>
      </c>
      <c r="AR130" s="20">
        <f>IF(AK130=0,"",AJ130*$AV$1)</f>
        <v>321949.09032705467</v>
      </c>
      <c r="AS130" s="23" t="str">
        <f>IF(F130="P","P","")</f>
        <v/>
      </c>
    </row>
    <row r="131" spans="1:45" s="2" customFormat="1">
      <c r="A131" s="25" t="s">
        <v>60</v>
      </c>
      <c r="B131" s="23" t="str">
        <f>IF(COUNTBLANK(N131:AI131)&lt;20.5,"Yes","No")</f>
        <v>Yes</v>
      </c>
      <c r="C131" s="34" t="str">
        <f>IF(J131&lt;160000,"Yes","")</f>
        <v/>
      </c>
      <c r="D131" s="34" t="str">
        <f>IF(J131&gt;375000,IF((K131/J131)&lt;-0.4,"FP40%",IF((K131/J131)&lt;-0.35,"FP35%",IF((K131/J131)&lt;-0.3,"FP30%",IF((K131/J131)&lt;-0.25,"FP25%",IF((K131/J131)&lt;-0.2,"FP20%",IF((K131/J131)&lt;-0.15,"FP15%",IF((K131/J131)&lt;-0.1,"FP10%",IF((K131/J131)&lt;-0.05,"FP5%","")))))))),"")</f>
        <v/>
      </c>
      <c r="E131" s="34" t="str">
        <f t="shared" ref="E131:E194" si="4">IF(AK131&gt;1.9,IF(M131&gt;300000,IF((AR131/M131)&gt;1.3,"B30%",IF((AR131/M131)&gt;1.25,"B25%",IF((AR131/M131)&gt;1.2,"B20%",IF((AR131/M131)&gt;1.15,"B15%",IF((AR131/M131)&gt;1.1,"B10%",""))))),""),"")</f>
        <v/>
      </c>
      <c r="F131" s="89" t="str">
        <f>IF(AP131="N/A","",IF(AP131&gt;AJ131,IF(AP131&gt;AM131,"P",""),""))</f>
        <v>P</v>
      </c>
      <c r="G131" s="34" t="str">
        <f>IF(D131="",IF(E131="",F131,E131),D131)</f>
        <v>P</v>
      </c>
      <c r="H131" s="19" t="s">
        <v>174</v>
      </c>
      <c r="I131" s="21" t="s">
        <v>62</v>
      </c>
      <c r="J131" s="20">
        <v>278100</v>
      </c>
      <c r="K131" s="20">
        <f>M131-J131</f>
        <v>28000</v>
      </c>
      <c r="L131" s="75">
        <v>0</v>
      </c>
      <c r="M131" s="20">
        <v>306100</v>
      </c>
      <c r="N131" s="21">
        <v>80</v>
      </c>
      <c r="O131" s="21" t="s">
        <v>590</v>
      </c>
      <c r="P131" s="21">
        <v>114</v>
      </c>
      <c r="Q131" s="21">
        <v>64</v>
      </c>
      <c r="R131" s="21">
        <v>65</v>
      </c>
      <c r="S131" s="21" t="s">
        <v>590</v>
      </c>
      <c r="T131" s="21" t="s">
        <v>590</v>
      </c>
      <c r="U131" s="21" t="s">
        <v>590</v>
      </c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39">
        <f>IF(AK131=0,"",AVERAGE(N131:AI131))</f>
        <v>80.75</v>
      </c>
      <c r="AK131" s="39">
        <f>IF(COUNTBLANK(N131:AI131)=0,22,IF(COUNTBLANK(N131:AI131)=1,21,IF(COUNTBLANK(N131:AI131)=2,20,IF(COUNTBLANK(N131:AI131)=3,19,IF(COUNTBLANK(N131:AI131)=4,18,IF(COUNTBLANK(N131:AI131)=5,17,IF(COUNTBLANK(N131:AI131)=6,16,IF(COUNTBLANK(N131:AI131)=7,15,IF(COUNTBLANK(N131:AI131)=8,14,IF(COUNTBLANK(N131:AI131)=9,13,IF(COUNTBLANK(N131:AI131)=10,12,IF(COUNTBLANK(N131:AI131)=11,11,IF(COUNTBLANK(N131:AI131)=12,10,IF(COUNTBLANK(N131:AI131)=13,9,IF(COUNTBLANK(N131:AI131)=14,8,IF(COUNTBLANK(N131:AI131)=15,7,IF(COUNTBLANK(N131:AI131)=16,6,IF(COUNTBLANK(N131:AI131)=17,5,IF(COUNTBLANK(N131:AI131)=18,4,IF(COUNTBLANK(N131:AI131)=19,3,IF(COUNTBLANK(N131:AI131)=20,2,IF(COUNTBLANK(N131:AI131)=21,1,IF(COUNTBLANK(N131:AI131)=22,0,"Error")))))))))))))))))))))))</f>
        <v>4</v>
      </c>
      <c r="AL131" s="39">
        <f>IF(AK131=0,"",IF(COUNTBLANK(AG131:AI131)=0,AVERAGE(AG131:AI131),IF(COUNTBLANK(AF131:AI131)&lt;1.5,AVERAGE(AF131:AI131),IF(COUNTBLANK(AE131:AI131)&lt;2.5,AVERAGE(AE131:AI131),IF(COUNTBLANK(AD131:AI131)&lt;3.5,AVERAGE(AD131:AI131),IF(COUNTBLANK(AC131:AI131)&lt;4.5,AVERAGE(AC131:AI131),IF(COUNTBLANK(AB131:AI131)&lt;5.5,AVERAGE(AB131:AI131),IF(COUNTBLANK(AA131:AI131)&lt;6.5,AVERAGE(AA131:AI131),IF(COUNTBLANK(Z131:AI131)&lt;7.5,AVERAGE(Z131:AI131),IF(COUNTBLANK(Y131:AI131)&lt;8.5,AVERAGE(Y131:AI131),IF(COUNTBLANK(X131:AI131)&lt;9.5,AVERAGE(X131:AI131),IF(COUNTBLANK(W131:AI131)&lt;10.5,AVERAGE(W131:AI131),IF(COUNTBLANK(V131:AI131)&lt;11.5,AVERAGE(V131:AI131),IF(COUNTBLANK(U131:AI131)&lt;12.5,AVERAGE(U131:AI131),IF(COUNTBLANK(T131:AI131)&lt;13.5,AVERAGE(T131:AI131),IF(COUNTBLANK(S131:AI131)&lt;14.5,AVERAGE(S131:AI131),IF(COUNTBLANK(R131:AI131)&lt;15.5,AVERAGE(R131:AI131),IF(COUNTBLANK(Q131:AI131)&lt;16.5,AVERAGE(Q131:AI131),IF(COUNTBLANK(P131:AI131)&lt;17.5,AVERAGE(P131:AI131),IF(COUNTBLANK(O131:AI131)&lt;18.5,AVERAGE(O131:AI131),AVERAGE(N131:AI131)))))))))))))))))))))</f>
        <v>81</v>
      </c>
      <c r="AM131" s="22">
        <f>IF(AK131=0,"",IF(COUNTBLANK(AH131:AI131)=0,AVERAGE(AH131:AI131),IF(COUNTBLANK(AG131:AI131)&lt;1.5,AVERAGE(AG131:AI131),IF(COUNTBLANK(AF131:AI131)&lt;2.5,AVERAGE(AF131:AI131),IF(COUNTBLANK(AE131:AI131)&lt;3.5,AVERAGE(AE131:AI131),IF(COUNTBLANK(AD131:AI131)&lt;4.5,AVERAGE(AD131:AI131),IF(COUNTBLANK(AC131:AI131)&lt;5.5,AVERAGE(AC131:AI131),IF(COUNTBLANK(AB131:AI131)&lt;6.5,AVERAGE(AB131:AI131),IF(COUNTBLANK(AA131:AI131)&lt;7.5,AVERAGE(AA131:AI131),IF(COUNTBLANK(Z131:AI131)&lt;8.5,AVERAGE(Z131:AI131),IF(COUNTBLANK(Y131:AI131)&lt;9.5,AVERAGE(Y131:AI131),IF(COUNTBLANK(X131:AI131)&lt;10.5,AVERAGE(X131:AI131),IF(COUNTBLANK(W131:AI131)&lt;11.5,AVERAGE(W131:AI131),IF(COUNTBLANK(V131:AI131)&lt;12.5,AVERAGE(V131:AI131),IF(COUNTBLANK(U131:AI131)&lt;13.5,AVERAGE(U131:AI131),IF(COUNTBLANK(T131:AI131)&lt;14.5,AVERAGE(T131:AI131),IF(COUNTBLANK(S131:AI131)&lt;15.5,AVERAGE(S131:AI131),IF(COUNTBLANK(R131:AI131)&lt;16.5,AVERAGE(R131:AI131),IF(COUNTBLANK(Q131:AI131)&lt;17.5,AVERAGE(Q131:AI131),IF(COUNTBLANK(P131:AI131)&lt;18.5,AVERAGE(P131:AI131),IF(COUNTBLANK(O131:AI131)&lt;19.5,AVERAGE(O131:AI131),AVERAGE(N131:AI131))))))))))))))))))))))</f>
        <v>64.5</v>
      </c>
      <c r="AN131" s="23">
        <f>IF(AK131&lt;1.5,M131,(0.75*M131)+(0.25*((AM131*2/3+AJ131*1/3)*$AW$1)))</f>
        <v>299728.28514647734</v>
      </c>
      <c r="AO131" s="24">
        <f>AN131-M131</f>
        <v>-6371.7148535226588</v>
      </c>
      <c r="AP131" s="22">
        <f>IF(AK131&lt;1.5,"N/A",3*((M131/$AW$1)-(AM131*2/3)))</f>
        <v>99.800671507911417</v>
      </c>
      <c r="AQ131" s="20">
        <f>IF(AK131=0,"",AL131*$AV$1)</f>
        <v>320465.45396610053</v>
      </c>
      <c r="AR131" s="20">
        <f>IF(AK131=0,"",AJ131*$AV$1)</f>
        <v>319476.36305879772</v>
      </c>
      <c r="AS131" s="23" t="str">
        <f>IF(F131="P","P","")</f>
        <v>P</v>
      </c>
    </row>
    <row r="132" spans="1:45" s="2" customFormat="1">
      <c r="A132" s="19" t="s">
        <v>60</v>
      </c>
      <c r="B132" s="23" t="str">
        <f>IF(COUNTBLANK(N132:AI132)&lt;20.5,"Yes","No")</f>
        <v>Yes</v>
      </c>
      <c r="C132" s="34" t="str">
        <f>IF(J132&lt;160000,"Yes","")</f>
        <v/>
      </c>
      <c r="D132" s="34" t="str">
        <f>IF(J132&gt;375000,IF((K132/J132)&lt;-0.4,"FP40%",IF((K132/J132)&lt;-0.35,"FP35%",IF((K132/J132)&lt;-0.3,"FP30%",IF((K132/J132)&lt;-0.25,"FP25%",IF((K132/J132)&lt;-0.2,"FP20%",IF((K132/J132)&lt;-0.15,"FP15%",IF((K132/J132)&lt;-0.1,"FP10%",IF((K132/J132)&lt;-0.05,"FP5%","")))))))),"")</f>
        <v/>
      </c>
      <c r="E132" s="34" t="str">
        <f t="shared" si="4"/>
        <v/>
      </c>
      <c r="F132" s="89" t="str">
        <f>IF(AP132="N/A","",IF(AP132&gt;AJ132,IF(AP132&gt;AM132,"P",""),""))</f>
        <v/>
      </c>
      <c r="G132" s="34" t="str">
        <f>IF(D132="",IF(E132="",F132,E132),D132)</f>
        <v/>
      </c>
      <c r="H132" s="19" t="s">
        <v>474</v>
      </c>
      <c r="I132" s="21" t="s">
        <v>392</v>
      </c>
      <c r="J132" s="20">
        <v>297700</v>
      </c>
      <c r="K132" s="20">
        <f>M132-J132</f>
        <v>0</v>
      </c>
      <c r="L132" s="75">
        <v>0</v>
      </c>
      <c r="M132" s="20">
        <v>297700</v>
      </c>
      <c r="N132" s="21"/>
      <c r="O132" s="21"/>
      <c r="P132" s="21">
        <v>89</v>
      </c>
      <c r="Q132" s="21">
        <v>69</v>
      </c>
      <c r="R132" s="21" t="s">
        <v>590</v>
      </c>
      <c r="S132" s="21" t="s">
        <v>590</v>
      </c>
      <c r="T132" s="21" t="s">
        <v>590</v>
      </c>
      <c r="U132" s="21" t="s">
        <v>590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9">
        <f>IF(AK132=0,"",AVERAGE(N132:AI132))</f>
        <v>79</v>
      </c>
      <c r="AK132" s="39">
        <f>IF(COUNTBLANK(N132:AI132)=0,22,IF(COUNTBLANK(N132:AI132)=1,21,IF(COUNTBLANK(N132:AI132)=2,20,IF(COUNTBLANK(N132:AI132)=3,19,IF(COUNTBLANK(N132:AI132)=4,18,IF(COUNTBLANK(N132:AI132)=5,17,IF(COUNTBLANK(N132:AI132)=6,16,IF(COUNTBLANK(N132:AI132)=7,15,IF(COUNTBLANK(N132:AI132)=8,14,IF(COUNTBLANK(N132:AI132)=9,13,IF(COUNTBLANK(N132:AI132)=10,12,IF(COUNTBLANK(N132:AI132)=11,11,IF(COUNTBLANK(N132:AI132)=12,10,IF(COUNTBLANK(N132:AI132)=13,9,IF(COUNTBLANK(N132:AI132)=14,8,IF(COUNTBLANK(N132:AI132)=15,7,IF(COUNTBLANK(N132:AI132)=16,6,IF(COUNTBLANK(N132:AI132)=17,5,IF(COUNTBLANK(N132:AI132)=18,4,IF(COUNTBLANK(N132:AI132)=19,3,IF(COUNTBLANK(N132:AI132)=20,2,IF(COUNTBLANK(N132:AI132)=21,1,IF(COUNTBLANK(N132:AI132)=22,0,"Error")))))))))))))))))))))))</f>
        <v>2</v>
      </c>
      <c r="AL132" s="39">
        <f>IF(AK132=0,"",IF(COUNTBLANK(AG132:AI132)=0,AVERAGE(AG132:AI132),IF(COUNTBLANK(AF132:AI132)&lt;1.5,AVERAGE(AF132:AI132),IF(COUNTBLANK(AE132:AI132)&lt;2.5,AVERAGE(AE132:AI132),IF(COUNTBLANK(AD132:AI132)&lt;3.5,AVERAGE(AD132:AI132),IF(COUNTBLANK(AC132:AI132)&lt;4.5,AVERAGE(AC132:AI132),IF(COUNTBLANK(AB132:AI132)&lt;5.5,AVERAGE(AB132:AI132),IF(COUNTBLANK(AA132:AI132)&lt;6.5,AVERAGE(AA132:AI132),IF(COUNTBLANK(Z132:AI132)&lt;7.5,AVERAGE(Z132:AI132),IF(COUNTBLANK(Y132:AI132)&lt;8.5,AVERAGE(Y132:AI132),IF(COUNTBLANK(X132:AI132)&lt;9.5,AVERAGE(X132:AI132),IF(COUNTBLANK(W132:AI132)&lt;10.5,AVERAGE(W132:AI132),IF(COUNTBLANK(V132:AI132)&lt;11.5,AVERAGE(V132:AI132),IF(COUNTBLANK(U132:AI132)&lt;12.5,AVERAGE(U132:AI132),IF(COUNTBLANK(T132:AI132)&lt;13.5,AVERAGE(T132:AI132),IF(COUNTBLANK(S132:AI132)&lt;14.5,AVERAGE(S132:AI132),IF(COUNTBLANK(R132:AI132)&lt;15.5,AVERAGE(R132:AI132),IF(COUNTBLANK(Q132:AI132)&lt;16.5,AVERAGE(Q132:AI132),IF(COUNTBLANK(P132:AI132)&lt;17.5,AVERAGE(P132:AI132),IF(COUNTBLANK(O132:AI132)&lt;18.5,AVERAGE(O132:AI132),AVERAGE(N132:AI132)))))))))))))))))))))</f>
        <v>79</v>
      </c>
      <c r="AM132" s="22">
        <f>IF(AK132=0,"",IF(COUNTBLANK(AH132:AI132)=0,AVERAGE(AH132:AI132),IF(COUNTBLANK(AG132:AI132)&lt;1.5,AVERAGE(AG132:AI132),IF(COUNTBLANK(AF132:AI132)&lt;2.5,AVERAGE(AF132:AI132),IF(COUNTBLANK(AE132:AI132)&lt;3.5,AVERAGE(AE132:AI132),IF(COUNTBLANK(AD132:AI132)&lt;4.5,AVERAGE(AD132:AI132),IF(COUNTBLANK(AC132:AI132)&lt;5.5,AVERAGE(AC132:AI132),IF(COUNTBLANK(AB132:AI132)&lt;6.5,AVERAGE(AB132:AI132),IF(COUNTBLANK(AA132:AI132)&lt;7.5,AVERAGE(AA132:AI132),IF(COUNTBLANK(Z132:AI132)&lt;8.5,AVERAGE(Z132:AI132),IF(COUNTBLANK(Y132:AI132)&lt;9.5,AVERAGE(Y132:AI132),IF(COUNTBLANK(X132:AI132)&lt;10.5,AVERAGE(X132:AI132),IF(COUNTBLANK(W132:AI132)&lt;11.5,AVERAGE(W132:AI132),IF(COUNTBLANK(V132:AI132)&lt;12.5,AVERAGE(V132:AI132),IF(COUNTBLANK(U132:AI132)&lt;13.5,AVERAGE(U132:AI132),IF(COUNTBLANK(T132:AI132)&lt;14.5,AVERAGE(T132:AI132),IF(COUNTBLANK(S132:AI132)&lt;15.5,AVERAGE(S132:AI132),IF(COUNTBLANK(R132:AI132)&lt;16.5,AVERAGE(R132:AI132),IF(COUNTBLANK(Q132:AI132)&lt;17.5,AVERAGE(Q132:AI132),IF(COUNTBLANK(P132:AI132)&lt;18.5,AVERAGE(P132:AI132),IF(COUNTBLANK(O132:AI132)&lt;19.5,AVERAGE(O132:AI132),AVERAGE(N132:AI132))))))))))))))))))))))</f>
        <v>79</v>
      </c>
      <c r="AN132" s="23">
        <f>IF(AK132&lt;1.5,M132,(0.75*M132)+(0.25*((AM132*2/3+AJ132*1/3)*$AW$1)))</f>
        <v>302542.35914047738</v>
      </c>
      <c r="AO132" s="24">
        <f>AN132-M132</f>
        <v>4842.3591404773761</v>
      </c>
      <c r="AP132" s="22">
        <f>IF(AK132&lt;1.5,"N/A",3*((M132/$AW$1)-(AM132*2/3)))</f>
        <v>64.521920640004026</v>
      </c>
      <c r="AQ132" s="20">
        <f>IF(AK132=0,"",AL132*$AV$1)</f>
        <v>312552.72670767829</v>
      </c>
      <c r="AR132" s="20">
        <f>IF(AK132=0,"",AJ132*$AV$1)</f>
        <v>312552.72670767829</v>
      </c>
      <c r="AS132" s="23" t="str">
        <f>IF(F132="P","P","")</f>
        <v/>
      </c>
    </row>
    <row r="133" spans="1:45" s="2" customFormat="1">
      <c r="A133" s="25" t="s">
        <v>60</v>
      </c>
      <c r="B133" s="23" t="str">
        <f>IF(COUNTBLANK(N133:AI133)&lt;20.5,"Yes","No")</f>
        <v>Yes</v>
      </c>
      <c r="C133" s="34" t="str">
        <f>IF(J133&lt;160000,"Yes","")</f>
        <v/>
      </c>
      <c r="D133" s="34" t="str">
        <f>IF(J133&gt;375000,IF((K133/J133)&lt;-0.4,"FP40%",IF((K133/J133)&lt;-0.35,"FP35%",IF((K133/J133)&lt;-0.3,"FP30%",IF((K133/J133)&lt;-0.25,"FP25%",IF((K133/J133)&lt;-0.2,"FP20%",IF((K133/J133)&lt;-0.15,"FP15%",IF((K133/J133)&lt;-0.1,"FP10%",IF((K133/J133)&lt;-0.05,"FP5%","")))))))),"")</f>
        <v/>
      </c>
      <c r="E133" s="34" t="str">
        <f t="shared" si="4"/>
        <v/>
      </c>
      <c r="F133" s="89" t="str">
        <f>IF(AP133="N/A","",IF(AP133&gt;AJ133,IF(AP133&gt;AM133,"P",""),""))</f>
        <v>P</v>
      </c>
      <c r="G133" s="34" t="str">
        <f>IF(D133="",IF(E133="",F133,E133),D133)</f>
        <v>P</v>
      </c>
      <c r="H133" s="19" t="s">
        <v>177</v>
      </c>
      <c r="I133" s="21" t="s">
        <v>37</v>
      </c>
      <c r="J133" s="20">
        <v>309600</v>
      </c>
      <c r="K133" s="20">
        <f>M133-J133</f>
        <v>2800</v>
      </c>
      <c r="L133" s="75">
        <v>0</v>
      </c>
      <c r="M133" s="20">
        <v>312400</v>
      </c>
      <c r="N133" s="21">
        <v>72</v>
      </c>
      <c r="O133" s="21">
        <v>94</v>
      </c>
      <c r="P133" s="21">
        <v>113</v>
      </c>
      <c r="Q133" s="21">
        <v>60</v>
      </c>
      <c r="R133" s="21">
        <v>69</v>
      </c>
      <c r="S133" s="21">
        <v>53</v>
      </c>
      <c r="T133" s="21" t="s">
        <v>590</v>
      </c>
      <c r="U133" s="21" t="s">
        <v>590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39">
        <f>IF(AK133=0,"",AVERAGE(N133:AI133))</f>
        <v>76.833333333333329</v>
      </c>
      <c r="AK133" s="39">
        <f>IF(COUNTBLANK(N133:AI133)=0,22,IF(COUNTBLANK(N133:AI133)=1,21,IF(COUNTBLANK(N133:AI133)=2,20,IF(COUNTBLANK(N133:AI133)=3,19,IF(COUNTBLANK(N133:AI133)=4,18,IF(COUNTBLANK(N133:AI133)=5,17,IF(COUNTBLANK(N133:AI133)=6,16,IF(COUNTBLANK(N133:AI133)=7,15,IF(COUNTBLANK(N133:AI133)=8,14,IF(COUNTBLANK(N133:AI133)=9,13,IF(COUNTBLANK(N133:AI133)=10,12,IF(COUNTBLANK(N133:AI133)=11,11,IF(COUNTBLANK(N133:AI133)=12,10,IF(COUNTBLANK(N133:AI133)=13,9,IF(COUNTBLANK(N133:AI133)=14,8,IF(COUNTBLANK(N133:AI133)=15,7,IF(COUNTBLANK(N133:AI133)=16,6,IF(COUNTBLANK(N133:AI133)=17,5,IF(COUNTBLANK(N133:AI133)=18,4,IF(COUNTBLANK(N133:AI133)=19,3,IF(COUNTBLANK(N133:AI133)=20,2,IF(COUNTBLANK(N133:AI133)=21,1,IF(COUNTBLANK(N133:AI133)=22,0,"Error")))))))))))))))))))))))</f>
        <v>6</v>
      </c>
      <c r="AL133" s="39">
        <f>IF(AK133=0,"",IF(COUNTBLANK(AG133:AI133)=0,AVERAGE(AG133:AI133),IF(COUNTBLANK(AF133:AI133)&lt;1.5,AVERAGE(AF133:AI133),IF(COUNTBLANK(AE133:AI133)&lt;2.5,AVERAGE(AE133:AI133),IF(COUNTBLANK(AD133:AI133)&lt;3.5,AVERAGE(AD133:AI133),IF(COUNTBLANK(AC133:AI133)&lt;4.5,AVERAGE(AC133:AI133),IF(COUNTBLANK(AB133:AI133)&lt;5.5,AVERAGE(AB133:AI133),IF(COUNTBLANK(AA133:AI133)&lt;6.5,AVERAGE(AA133:AI133),IF(COUNTBLANK(Z133:AI133)&lt;7.5,AVERAGE(Z133:AI133),IF(COUNTBLANK(Y133:AI133)&lt;8.5,AVERAGE(Y133:AI133),IF(COUNTBLANK(X133:AI133)&lt;9.5,AVERAGE(X133:AI133),IF(COUNTBLANK(W133:AI133)&lt;10.5,AVERAGE(W133:AI133),IF(COUNTBLANK(V133:AI133)&lt;11.5,AVERAGE(V133:AI133),IF(COUNTBLANK(U133:AI133)&lt;12.5,AVERAGE(U133:AI133),IF(COUNTBLANK(T133:AI133)&lt;13.5,AVERAGE(T133:AI133),IF(COUNTBLANK(S133:AI133)&lt;14.5,AVERAGE(S133:AI133),IF(COUNTBLANK(R133:AI133)&lt;15.5,AVERAGE(R133:AI133),IF(COUNTBLANK(Q133:AI133)&lt;16.5,AVERAGE(Q133:AI133),IF(COUNTBLANK(P133:AI133)&lt;17.5,AVERAGE(P133:AI133),IF(COUNTBLANK(O133:AI133)&lt;18.5,AVERAGE(O133:AI133),AVERAGE(N133:AI133)))))))))))))))))))))</f>
        <v>60.666666666666664</v>
      </c>
      <c r="AM133" s="22">
        <f>IF(AK133=0,"",IF(COUNTBLANK(AH133:AI133)=0,AVERAGE(AH133:AI133),IF(COUNTBLANK(AG133:AI133)&lt;1.5,AVERAGE(AG133:AI133),IF(COUNTBLANK(AF133:AI133)&lt;2.5,AVERAGE(AF133:AI133),IF(COUNTBLANK(AE133:AI133)&lt;3.5,AVERAGE(AE133:AI133),IF(COUNTBLANK(AD133:AI133)&lt;4.5,AVERAGE(AD133:AI133),IF(COUNTBLANK(AC133:AI133)&lt;5.5,AVERAGE(AC133:AI133),IF(COUNTBLANK(AB133:AI133)&lt;6.5,AVERAGE(AB133:AI133),IF(COUNTBLANK(AA133:AI133)&lt;7.5,AVERAGE(AA133:AI133),IF(COUNTBLANK(Z133:AI133)&lt;8.5,AVERAGE(Z133:AI133),IF(COUNTBLANK(Y133:AI133)&lt;9.5,AVERAGE(Y133:AI133),IF(COUNTBLANK(X133:AI133)&lt;10.5,AVERAGE(X133:AI133),IF(COUNTBLANK(W133:AI133)&lt;11.5,AVERAGE(W133:AI133),IF(COUNTBLANK(V133:AI133)&lt;12.5,AVERAGE(V133:AI133),IF(COUNTBLANK(U133:AI133)&lt;13.5,AVERAGE(U133:AI133),IF(COUNTBLANK(T133:AI133)&lt;14.5,AVERAGE(T133:AI133),IF(COUNTBLANK(S133:AI133)&lt;15.5,AVERAGE(S133:AI133),IF(COUNTBLANK(R133:AI133)&lt;16.5,AVERAGE(R133:AI133),IF(COUNTBLANK(Q133:AI133)&lt;17.5,AVERAGE(Q133:AI133),IF(COUNTBLANK(P133:AI133)&lt;18.5,AVERAGE(P133:AI133),IF(COUNTBLANK(O133:AI133)&lt;19.5,AVERAGE(O133:AI133),AVERAGE(N133:AI133))))))))))))))))))))))</f>
        <v>61</v>
      </c>
      <c r="AN133" s="23">
        <f>IF(AK133&lt;1.5,M133,(0.75*M133)+(0.25*((AM133*2/3+AJ133*1/3)*$AW$1)))</f>
        <v>300802.08119169442</v>
      </c>
      <c r="AO133" s="24">
        <f>AN133-M133</f>
        <v>-11597.918808305578</v>
      </c>
      <c r="AP133" s="22">
        <f>IF(AK133&lt;1.5,"N/A",3*((M133/$AW$1)-(AM133*2/3)))</f>
        <v>111.50973465884201</v>
      </c>
      <c r="AQ133" s="20">
        <f>IF(AK133=0,"",AL133*$AV$1)</f>
        <v>240019.39350547444</v>
      </c>
      <c r="AR133" s="20">
        <f>IF(AK133=0,"",AJ133*$AV$1)</f>
        <v>303980.60551105416</v>
      </c>
      <c r="AS133" s="23" t="str">
        <f>IF(F133="P","P","")</f>
        <v>P</v>
      </c>
    </row>
    <row r="134" spans="1:45" s="2" customFormat="1">
      <c r="A134" s="25" t="s">
        <v>60</v>
      </c>
      <c r="B134" s="23" t="str">
        <f>IF(COUNTBLANK(N134:AI134)&lt;20.5,"Yes","No")</f>
        <v>Yes</v>
      </c>
      <c r="C134" s="34" t="str">
        <f>IF(J134&lt;160000,"Yes","")</f>
        <v/>
      </c>
      <c r="D134" s="34" t="str">
        <f>IF(J134&gt;375000,IF((K134/J134)&lt;-0.4,"FP40%",IF((K134/J134)&lt;-0.35,"FP35%",IF((K134/J134)&lt;-0.3,"FP30%",IF((K134/J134)&lt;-0.25,"FP25%",IF((K134/J134)&lt;-0.2,"FP20%",IF((K134/J134)&lt;-0.15,"FP15%",IF((K134/J134)&lt;-0.1,"FP10%",IF((K134/J134)&lt;-0.05,"FP5%","")))))))),"")</f>
        <v>FP15%</v>
      </c>
      <c r="E134" s="34" t="str">
        <f t="shared" si="4"/>
        <v/>
      </c>
      <c r="F134" s="89" t="str">
        <f>IF(AP134="N/A","",IF(AP134&gt;AJ134,IF(AP134&gt;AM134,"P",""),""))</f>
        <v>P</v>
      </c>
      <c r="G134" s="34" t="str">
        <f>IF(D134="",IF(E134="",F134,E134),D134)</f>
        <v>FP15%</v>
      </c>
      <c r="H134" s="19" t="s">
        <v>185</v>
      </c>
      <c r="I134" s="21" t="s">
        <v>37</v>
      </c>
      <c r="J134" s="20">
        <v>413500</v>
      </c>
      <c r="K134" s="20">
        <f>M134-J134</f>
        <v>-66300</v>
      </c>
      <c r="L134" s="75">
        <v>2800</v>
      </c>
      <c r="M134" s="20">
        <v>347200</v>
      </c>
      <c r="N134" s="21">
        <v>58</v>
      </c>
      <c r="O134" s="21">
        <v>82</v>
      </c>
      <c r="P134" s="21">
        <v>73</v>
      </c>
      <c r="Q134" s="21">
        <v>85</v>
      </c>
      <c r="R134" s="21">
        <v>43</v>
      </c>
      <c r="S134" s="21">
        <v>117</v>
      </c>
      <c r="T134" s="21">
        <v>104</v>
      </c>
      <c r="U134" s="21">
        <v>45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39">
        <f>IF(AK134=0,"",AVERAGE(N134:AI134))</f>
        <v>75.875</v>
      </c>
      <c r="AK134" s="39">
        <f>IF(COUNTBLANK(N134:AI134)=0,22,IF(COUNTBLANK(N134:AI134)=1,21,IF(COUNTBLANK(N134:AI134)=2,20,IF(COUNTBLANK(N134:AI134)=3,19,IF(COUNTBLANK(N134:AI134)=4,18,IF(COUNTBLANK(N134:AI134)=5,17,IF(COUNTBLANK(N134:AI134)=6,16,IF(COUNTBLANK(N134:AI134)=7,15,IF(COUNTBLANK(N134:AI134)=8,14,IF(COUNTBLANK(N134:AI134)=9,13,IF(COUNTBLANK(N134:AI134)=10,12,IF(COUNTBLANK(N134:AI134)=11,11,IF(COUNTBLANK(N134:AI134)=12,10,IF(COUNTBLANK(N134:AI134)=13,9,IF(COUNTBLANK(N134:AI134)=14,8,IF(COUNTBLANK(N134:AI134)=15,7,IF(COUNTBLANK(N134:AI134)=16,6,IF(COUNTBLANK(N134:AI134)=17,5,IF(COUNTBLANK(N134:AI134)=18,4,IF(COUNTBLANK(N134:AI134)=19,3,IF(COUNTBLANK(N134:AI134)=20,2,IF(COUNTBLANK(N134:AI134)=21,1,IF(COUNTBLANK(N134:AI134)=22,0,"Error")))))))))))))))))))))))</f>
        <v>8</v>
      </c>
      <c r="AL134" s="39">
        <f>IF(AK134=0,"",IF(COUNTBLANK(AG134:AI134)=0,AVERAGE(AG134:AI134),IF(COUNTBLANK(AF134:AI134)&lt;1.5,AVERAGE(AF134:AI134),IF(COUNTBLANK(AE134:AI134)&lt;2.5,AVERAGE(AE134:AI134),IF(COUNTBLANK(AD134:AI134)&lt;3.5,AVERAGE(AD134:AI134),IF(COUNTBLANK(AC134:AI134)&lt;4.5,AVERAGE(AC134:AI134),IF(COUNTBLANK(AB134:AI134)&lt;5.5,AVERAGE(AB134:AI134),IF(COUNTBLANK(AA134:AI134)&lt;6.5,AVERAGE(AA134:AI134),IF(COUNTBLANK(Z134:AI134)&lt;7.5,AVERAGE(Z134:AI134),IF(COUNTBLANK(Y134:AI134)&lt;8.5,AVERAGE(Y134:AI134),IF(COUNTBLANK(X134:AI134)&lt;9.5,AVERAGE(X134:AI134),IF(COUNTBLANK(W134:AI134)&lt;10.5,AVERAGE(W134:AI134),IF(COUNTBLANK(V134:AI134)&lt;11.5,AVERAGE(V134:AI134),IF(COUNTBLANK(U134:AI134)&lt;12.5,AVERAGE(U134:AI134),IF(COUNTBLANK(T134:AI134)&lt;13.5,AVERAGE(T134:AI134),IF(COUNTBLANK(S134:AI134)&lt;14.5,AVERAGE(S134:AI134),IF(COUNTBLANK(R134:AI134)&lt;15.5,AVERAGE(R134:AI134),IF(COUNTBLANK(Q134:AI134)&lt;16.5,AVERAGE(Q134:AI134),IF(COUNTBLANK(P134:AI134)&lt;17.5,AVERAGE(P134:AI134),IF(COUNTBLANK(O134:AI134)&lt;18.5,AVERAGE(O134:AI134),AVERAGE(N134:AI134)))))))))))))))))))))</f>
        <v>88.666666666666671</v>
      </c>
      <c r="AM134" s="22">
        <f>IF(AK134=0,"",IF(COUNTBLANK(AH134:AI134)=0,AVERAGE(AH134:AI134),IF(COUNTBLANK(AG134:AI134)&lt;1.5,AVERAGE(AG134:AI134),IF(COUNTBLANK(AF134:AI134)&lt;2.5,AVERAGE(AF134:AI134),IF(COUNTBLANK(AE134:AI134)&lt;3.5,AVERAGE(AE134:AI134),IF(COUNTBLANK(AD134:AI134)&lt;4.5,AVERAGE(AD134:AI134),IF(COUNTBLANK(AC134:AI134)&lt;5.5,AVERAGE(AC134:AI134),IF(COUNTBLANK(AB134:AI134)&lt;6.5,AVERAGE(AB134:AI134),IF(COUNTBLANK(AA134:AI134)&lt;7.5,AVERAGE(AA134:AI134),IF(COUNTBLANK(Z134:AI134)&lt;8.5,AVERAGE(Z134:AI134),IF(COUNTBLANK(Y134:AI134)&lt;9.5,AVERAGE(Y134:AI134),IF(COUNTBLANK(X134:AI134)&lt;10.5,AVERAGE(X134:AI134),IF(COUNTBLANK(W134:AI134)&lt;11.5,AVERAGE(W134:AI134),IF(COUNTBLANK(V134:AI134)&lt;12.5,AVERAGE(V134:AI134),IF(COUNTBLANK(U134:AI134)&lt;13.5,AVERAGE(U134:AI134),IF(COUNTBLANK(T134:AI134)&lt;14.5,AVERAGE(T134:AI134),IF(COUNTBLANK(S134:AI134)&lt;15.5,AVERAGE(S134:AI134),IF(COUNTBLANK(R134:AI134)&lt;16.5,AVERAGE(R134:AI134),IF(COUNTBLANK(Q134:AI134)&lt;17.5,AVERAGE(Q134:AI134),IF(COUNTBLANK(P134:AI134)&lt;18.5,AVERAGE(P134:AI134),IF(COUNTBLANK(O134:AI134)&lt;19.5,AVERAGE(O134:AI134),AVERAGE(N134:AI134))))))))))))))))))))))</f>
        <v>74.5</v>
      </c>
      <c r="AN134" s="23">
        <f>IF(AK134&lt;1.5,M134,(0.75*M134)+(0.25*((AM134*2/3+AJ134*1/3)*$AW$1)))</f>
        <v>335612.01428993605</v>
      </c>
      <c r="AO134" s="24">
        <f>AN134-M134</f>
        <v>-11587.985710063949</v>
      </c>
      <c r="AP134" s="22">
        <f>IF(AK134&lt;1.5,"N/A",3*((M134/$AW$1)-(AM134*2/3)))</f>
        <v>110.52170254017267</v>
      </c>
      <c r="AQ134" s="20">
        <f>IF(AK134=0,"",AL134*$AV$1)</f>
        <v>350797.57512338576</v>
      </c>
      <c r="AR134" s="20">
        <f>IF(AK134=0,"",AJ134*$AV$1)</f>
        <v>300189.0903663935</v>
      </c>
      <c r="AS134" s="23" t="str">
        <f>IF(F134="P","P","")</f>
        <v>P</v>
      </c>
    </row>
    <row r="135" spans="1:45" s="2" customFormat="1">
      <c r="A135" s="25" t="s">
        <v>60</v>
      </c>
      <c r="B135" s="23" t="str">
        <f>IF(COUNTBLANK(N135:AI135)&lt;20.5,"Yes","No")</f>
        <v>Yes</v>
      </c>
      <c r="C135" s="34" t="str">
        <f>IF(J135&lt;160000,"Yes","")</f>
        <v/>
      </c>
      <c r="D135" s="34" t="str">
        <f>IF(J135&gt;375000,IF((K135/J135)&lt;-0.4,"FP40%",IF((K135/J135)&lt;-0.35,"FP35%",IF((K135/J135)&lt;-0.3,"FP30%",IF((K135/J135)&lt;-0.25,"FP25%",IF((K135/J135)&lt;-0.2,"FP20%",IF((K135/J135)&lt;-0.15,"FP15%",IF((K135/J135)&lt;-0.1,"FP10%",IF((K135/J135)&lt;-0.05,"FP5%","")))))))),"")</f>
        <v/>
      </c>
      <c r="E135" s="34" t="str">
        <f t="shared" si="4"/>
        <v/>
      </c>
      <c r="F135" s="89" t="str">
        <f>IF(AP135="N/A","",IF(AP135&gt;AJ135,IF(AP135&gt;AM135,"P",""),""))</f>
        <v>P</v>
      </c>
      <c r="G135" s="34" t="str">
        <f>IF(D135="",IF(E135="",F135,E135),D135)</f>
        <v>P</v>
      </c>
      <c r="H135" s="19" t="s">
        <v>179</v>
      </c>
      <c r="I135" s="21" t="s">
        <v>48</v>
      </c>
      <c r="J135" s="20">
        <v>266000</v>
      </c>
      <c r="K135" s="20">
        <f>M135-J135</f>
        <v>38000</v>
      </c>
      <c r="L135" s="75">
        <v>1600</v>
      </c>
      <c r="M135" s="20">
        <v>304000</v>
      </c>
      <c r="N135" s="21">
        <v>68</v>
      </c>
      <c r="O135" s="21">
        <v>81</v>
      </c>
      <c r="P135" s="21">
        <v>84</v>
      </c>
      <c r="Q135" s="21">
        <v>57</v>
      </c>
      <c r="R135" s="21">
        <v>78</v>
      </c>
      <c r="S135" s="21">
        <v>83</v>
      </c>
      <c r="T135" s="21">
        <v>86</v>
      </c>
      <c r="U135" s="21">
        <v>62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39">
        <f>IF(AK135=0,"",AVERAGE(N135:AI135))</f>
        <v>74.875</v>
      </c>
      <c r="AK135" s="39">
        <f>IF(COUNTBLANK(N135:AI135)=0,22,IF(COUNTBLANK(N135:AI135)=1,21,IF(COUNTBLANK(N135:AI135)=2,20,IF(COUNTBLANK(N135:AI135)=3,19,IF(COUNTBLANK(N135:AI135)=4,18,IF(COUNTBLANK(N135:AI135)=5,17,IF(COUNTBLANK(N135:AI135)=6,16,IF(COUNTBLANK(N135:AI135)=7,15,IF(COUNTBLANK(N135:AI135)=8,14,IF(COUNTBLANK(N135:AI135)=9,13,IF(COUNTBLANK(N135:AI135)=10,12,IF(COUNTBLANK(N135:AI135)=11,11,IF(COUNTBLANK(N135:AI135)=12,10,IF(COUNTBLANK(N135:AI135)=13,9,IF(COUNTBLANK(N135:AI135)=14,8,IF(COUNTBLANK(N135:AI135)=15,7,IF(COUNTBLANK(N135:AI135)=16,6,IF(COUNTBLANK(N135:AI135)=17,5,IF(COUNTBLANK(N135:AI135)=18,4,IF(COUNTBLANK(N135:AI135)=19,3,IF(COUNTBLANK(N135:AI135)=20,2,IF(COUNTBLANK(N135:AI135)=21,1,IF(COUNTBLANK(N135:AI135)=22,0,"Error")))))))))))))))))))))))</f>
        <v>8</v>
      </c>
      <c r="AL135" s="39">
        <f>IF(AK135=0,"",IF(COUNTBLANK(AG135:AI135)=0,AVERAGE(AG135:AI135),IF(COUNTBLANK(AF135:AI135)&lt;1.5,AVERAGE(AF135:AI135),IF(COUNTBLANK(AE135:AI135)&lt;2.5,AVERAGE(AE135:AI135),IF(COUNTBLANK(AD135:AI135)&lt;3.5,AVERAGE(AD135:AI135),IF(COUNTBLANK(AC135:AI135)&lt;4.5,AVERAGE(AC135:AI135),IF(COUNTBLANK(AB135:AI135)&lt;5.5,AVERAGE(AB135:AI135),IF(COUNTBLANK(AA135:AI135)&lt;6.5,AVERAGE(AA135:AI135),IF(COUNTBLANK(Z135:AI135)&lt;7.5,AVERAGE(Z135:AI135),IF(COUNTBLANK(Y135:AI135)&lt;8.5,AVERAGE(Y135:AI135),IF(COUNTBLANK(X135:AI135)&lt;9.5,AVERAGE(X135:AI135),IF(COUNTBLANK(W135:AI135)&lt;10.5,AVERAGE(W135:AI135),IF(COUNTBLANK(V135:AI135)&lt;11.5,AVERAGE(V135:AI135),IF(COUNTBLANK(U135:AI135)&lt;12.5,AVERAGE(U135:AI135),IF(COUNTBLANK(T135:AI135)&lt;13.5,AVERAGE(T135:AI135),IF(COUNTBLANK(S135:AI135)&lt;14.5,AVERAGE(S135:AI135),IF(COUNTBLANK(R135:AI135)&lt;15.5,AVERAGE(R135:AI135),IF(COUNTBLANK(Q135:AI135)&lt;16.5,AVERAGE(Q135:AI135),IF(COUNTBLANK(P135:AI135)&lt;17.5,AVERAGE(P135:AI135),IF(COUNTBLANK(O135:AI135)&lt;18.5,AVERAGE(O135:AI135),AVERAGE(N135:AI135)))))))))))))))))))))</f>
        <v>77</v>
      </c>
      <c r="AM135" s="22">
        <f>IF(AK135=0,"",IF(COUNTBLANK(AH135:AI135)=0,AVERAGE(AH135:AI135),IF(COUNTBLANK(AG135:AI135)&lt;1.5,AVERAGE(AG135:AI135),IF(COUNTBLANK(AF135:AI135)&lt;2.5,AVERAGE(AF135:AI135),IF(COUNTBLANK(AE135:AI135)&lt;3.5,AVERAGE(AE135:AI135),IF(COUNTBLANK(AD135:AI135)&lt;4.5,AVERAGE(AD135:AI135),IF(COUNTBLANK(AC135:AI135)&lt;5.5,AVERAGE(AC135:AI135),IF(COUNTBLANK(AB135:AI135)&lt;6.5,AVERAGE(AB135:AI135),IF(COUNTBLANK(AA135:AI135)&lt;7.5,AVERAGE(AA135:AI135),IF(COUNTBLANK(Z135:AI135)&lt;8.5,AVERAGE(Z135:AI135),IF(COUNTBLANK(Y135:AI135)&lt;9.5,AVERAGE(Y135:AI135),IF(COUNTBLANK(X135:AI135)&lt;10.5,AVERAGE(X135:AI135),IF(COUNTBLANK(W135:AI135)&lt;11.5,AVERAGE(W135:AI135),IF(COUNTBLANK(V135:AI135)&lt;12.5,AVERAGE(V135:AI135),IF(COUNTBLANK(U135:AI135)&lt;13.5,AVERAGE(U135:AI135),IF(COUNTBLANK(T135:AI135)&lt;14.5,AVERAGE(T135:AI135),IF(COUNTBLANK(S135:AI135)&lt;15.5,AVERAGE(S135:AI135),IF(COUNTBLANK(R135:AI135)&lt;16.5,AVERAGE(R135:AI135),IF(COUNTBLANK(Q135:AI135)&lt;17.5,AVERAGE(Q135:AI135),IF(COUNTBLANK(P135:AI135)&lt;18.5,AVERAGE(P135:AI135),IF(COUNTBLANK(O135:AI135)&lt;19.5,AVERAGE(O135:AI135),AVERAGE(N135:AI135))))))))))))))))))))))</f>
        <v>74</v>
      </c>
      <c r="AN135" s="23">
        <f>IF(AK135&lt;1.5,M135,(0.75*M135)+(0.25*((AM135*2/3+AJ135*1/3)*$AW$1)))</f>
        <v>302543.09142799111</v>
      </c>
      <c r="AO135" s="24">
        <f>AN135-M135</f>
        <v>-1456.9085720088915</v>
      </c>
      <c r="AP135" s="22">
        <f>IF(AK135&lt;1.5,"N/A",3*((M135/$AW$1)-(AM135*2/3)))</f>
        <v>79.230983790934545</v>
      </c>
      <c r="AQ135" s="20">
        <f>IF(AK135=0,"",AL135*$AV$1)</f>
        <v>304639.99944925605</v>
      </c>
      <c r="AR135" s="20">
        <f>IF(AK135=0,"",AJ135*$AV$1)</f>
        <v>296232.72673718241</v>
      </c>
      <c r="AS135" s="23" t="str">
        <f>IF(F135="P","P","")</f>
        <v>P</v>
      </c>
    </row>
    <row r="136" spans="1:45" s="2" customFormat="1">
      <c r="A136" s="25" t="s">
        <v>60</v>
      </c>
      <c r="B136" s="23" t="str">
        <f>IF(COUNTBLANK(N136:AI136)&lt;20.5,"Yes","No")</f>
        <v>Yes</v>
      </c>
      <c r="C136" s="34" t="str">
        <f>IF(J136&lt;160000,"Yes","")</f>
        <v/>
      </c>
      <c r="D136" s="34" t="str">
        <f>IF(J136&gt;375000,IF((K136/J136)&lt;-0.4,"FP40%",IF((K136/J136)&lt;-0.35,"FP35%",IF((K136/J136)&lt;-0.3,"FP30%",IF((K136/J136)&lt;-0.25,"FP25%",IF((K136/J136)&lt;-0.2,"FP20%",IF((K136/J136)&lt;-0.15,"FP15%",IF((K136/J136)&lt;-0.1,"FP10%",IF((K136/J136)&lt;-0.05,"FP5%","")))))))),"")</f>
        <v/>
      </c>
      <c r="E136" s="34" t="str">
        <f t="shared" si="4"/>
        <v/>
      </c>
      <c r="F136" s="89" t="str">
        <f>IF(AP136="N/A","",IF(AP136&gt;AJ136,IF(AP136&gt;AM136,"P",""),""))</f>
        <v/>
      </c>
      <c r="G136" s="34" t="str">
        <f>IF(D136="",IF(E136="",F136,E136),D136)</f>
        <v/>
      </c>
      <c r="H136" s="19" t="s">
        <v>182</v>
      </c>
      <c r="I136" s="21" t="s">
        <v>48</v>
      </c>
      <c r="J136" s="20">
        <v>306500</v>
      </c>
      <c r="K136" s="20">
        <f>M136-J136</f>
        <v>19800</v>
      </c>
      <c r="L136" s="75">
        <v>9000</v>
      </c>
      <c r="M136" s="20">
        <v>326300</v>
      </c>
      <c r="N136" s="21">
        <v>64</v>
      </c>
      <c r="O136" s="21">
        <v>40</v>
      </c>
      <c r="P136" s="21">
        <v>84</v>
      </c>
      <c r="Q136" s="21">
        <v>61</v>
      </c>
      <c r="R136" s="21">
        <v>86</v>
      </c>
      <c r="S136" s="21">
        <v>96</v>
      </c>
      <c r="T136" s="21">
        <v>85</v>
      </c>
      <c r="U136" s="21">
        <v>82</v>
      </c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39">
        <f>IF(AK136=0,"",AVERAGE(N136:AI136))</f>
        <v>74.75</v>
      </c>
      <c r="AK136" s="39">
        <f>IF(COUNTBLANK(N136:AI136)=0,22,IF(COUNTBLANK(N136:AI136)=1,21,IF(COUNTBLANK(N136:AI136)=2,20,IF(COUNTBLANK(N136:AI136)=3,19,IF(COUNTBLANK(N136:AI136)=4,18,IF(COUNTBLANK(N136:AI136)=5,17,IF(COUNTBLANK(N136:AI136)=6,16,IF(COUNTBLANK(N136:AI136)=7,15,IF(COUNTBLANK(N136:AI136)=8,14,IF(COUNTBLANK(N136:AI136)=9,13,IF(COUNTBLANK(N136:AI136)=10,12,IF(COUNTBLANK(N136:AI136)=11,11,IF(COUNTBLANK(N136:AI136)=12,10,IF(COUNTBLANK(N136:AI136)=13,9,IF(COUNTBLANK(N136:AI136)=14,8,IF(COUNTBLANK(N136:AI136)=15,7,IF(COUNTBLANK(N136:AI136)=16,6,IF(COUNTBLANK(N136:AI136)=17,5,IF(COUNTBLANK(N136:AI136)=18,4,IF(COUNTBLANK(N136:AI136)=19,3,IF(COUNTBLANK(N136:AI136)=20,2,IF(COUNTBLANK(N136:AI136)=21,1,IF(COUNTBLANK(N136:AI136)=22,0,"Error")))))))))))))))))))))))</f>
        <v>8</v>
      </c>
      <c r="AL136" s="39">
        <f>IF(AK136=0,"",IF(COUNTBLANK(AG136:AI136)=0,AVERAGE(AG136:AI136),IF(COUNTBLANK(AF136:AI136)&lt;1.5,AVERAGE(AF136:AI136),IF(COUNTBLANK(AE136:AI136)&lt;2.5,AVERAGE(AE136:AI136),IF(COUNTBLANK(AD136:AI136)&lt;3.5,AVERAGE(AD136:AI136),IF(COUNTBLANK(AC136:AI136)&lt;4.5,AVERAGE(AC136:AI136),IF(COUNTBLANK(AB136:AI136)&lt;5.5,AVERAGE(AB136:AI136),IF(COUNTBLANK(AA136:AI136)&lt;6.5,AVERAGE(AA136:AI136),IF(COUNTBLANK(Z136:AI136)&lt;7.5,AVERAGE(Z136:AI136),IF(COUNTBLANK(Y136:AI136)&lt;8.5,AVERAGE(Y136:AI136),IF(COUNTBLANK(X136:AI136)&lt;9.5,AVERAGE(X136:AI136),IF(COUNTBLANK(W136:AI136)&lt;10.5,AVERAGE(W136:AI136),IF(COUNTBLANK(V136:AI136)&lt;11.5,AVERAGE(V136:AI136),IF(COUNTBLANK(U136:AI136)&lt;12.5,AVERAGE(U136:AI136),IF(COUNTBLANK(T136:AI136)&lt;13.5,AVERAGE(T136:AI136),IF(COUNTBLANK(S136:AI136)&lt;14.5,AVERAGE(S136:AI136),IF(COUNTBLANK(R136:AI136)&lt;15.5,AVERAGE(R136:AI136),IF(COUNTBLANK(Q136:AI136)&lt;16.5,AVERAGE(Q136:AI136),IF(COUNTBLANK(P136:AI136)&lt;17.5,AVERAGE(P136:AI136),IF(COUNTBLANK(O136:AI136)&lt;18.5,AVERAGE(O136:AI136),AVERAGE(N136:AI136)))))))))))))))))))))</f>
        <v>87.666666666666671</v>
      </c>
      <c r="AM136" s="22">
        <f>IF(AK136=0,"",IF(COUNTBLANK(AH136:AI136)=0,AVERAGE(AH136:AI136),IF(COUNTBLANK(AG136:AI136)&lt;1.5,AVERAGE(AG136:AI136),IF(COUNTBLANK(AF136:AI136)&lt;2.5,AVERAGE(AF136:AI136),IF(COUNTBLANK(AE136:AI136)&lt;3.5,AVERAGE(AE136:AI136),IF(COUNTBLANK(AD136:AI136)&lt;4.5,AVERAGE(AD136:AI136),IF(COUNTBLANK(AC136:AI136)&lt;5.5,AVERAGE(AC136:AI136),IF(COUNTBLANK(AB136:AI136)&lt;6.5,AVERAGE(AB136:AI136),IF(COUNTBLANK(AA136:AI136)&lt;7.5,AVERAGE(AA136:AI136),IF(COUNTBLANK(Z136:AI136)&lt;8.5,AVERAGE(Z136:AI136),IF(COUNTBLANK(Y136:AI136)&lt;9.5,AVERAGE(Y136:AI136),IF(COUNTBLANK(X136:AI136)&lt;10.5,AVERAGE(X136:AI136),IF(COUNTBLANK(W136:AI136)&lt;11.5,AVERAGE(W136:AI136),IF(COUNTBLANK(V136:AI136)&lt;12.5,AVERAGE(V136:AI136),IF(COUNTBLANK(U136:AI136)&lt;13.5,AVERAGE(U136:AI136),IF(COUNTBLANK(T136:AI136)&lt;14.5,AVERAGE(T136:AI136),IF(COUNTBLANK(S136:AI136)&lt;15.5,AVERAGE(S136:AI136),IF(COUNTBLANK(R136:AI136)&lt;16.5,AVERAGE(R136:AI136),IF(COUNTBLANK(Q136:AI136)&lt;17.5,AVERAGE(Q136:AI136),IF(COUNTBLANK(P136:AI136)&lt;18.5,AVERAGE(P136:AI136),IF(COUNTBLANK(O136:AI136)&lt;19.5,AVERAGE(O136:AI136),AVERAGE(N136:AI136))))))))))))))))))))))</f>
        <v>83.5</v>
      </c>
      <c r="AN136" s="23">
        <f>IF(AK136&lt;1.5,M136,(0.75*M136)+(0.25*((AM136*2/3+AJ136*1/3)*$AW$1)))</f>
        <v>325581.05093759659</v>
      </c>
      <c r="AO136" s="24">
        <f>AN136-M136</f>
        <v>-718.94906240340788</v>
      </c>
      <c r="AP136" s="22">
        <f>IF(AK136&lt;1.5,"N/A",3*((M136/$AW$1)-(AM136*2/3)))</f>
        <v>76.899572404545921</v>
      </c>
      <c r="AQ136" s="20">
        <f>IF(AK136=0,"",AL136*$AV$1)</f>
        <v>346841.21149417461</v>
      </c>
      <c r="AR136" s="20">
        <f>IF(AK136=0,"",AJ136*$AV$1)</f>
        <v>295738.18128353101</v>
      </c>
      <c r="AS136" s="23" t="str">
        <f>IF(F136="P","P","")</f>
        <v/>
      </c>
    </row>
    <row r="137" spans="1:45" s="2" customFormat="1">
      <c r="A137" s="19" t="s">
        <v>60</v>
      </c>
      <c r="B137" s="23" t="str">
        <f>IF(COUNTBLANK(N137:AI137)&lt;20.5,"Yes","No")</f>
        <v>Yes</v>
      </c>
      <c r="C137" s="34" t="str">
        <f>IF(J137&lt;160000,"Yes","")</f>
        <v>Yes</v>
      </c>
      <c r="D137" s="34" t="str">
        <f>IF(J137&gt;375000,IF((K137/J137)&lt;-0.4,"FP40%",IF((K137/J137)&lt;-0.35,"FP35%",IF((K137/J137)&lt;-0.3,"FP30%",IF((K137/J137)&lt;-0.25,"FP25%",IF((K137/J137)&lt;-0.2,"FP20%",IF((K137/J137)&lt;-0.15,"FP15%",IF((K137/J137)&lt;-0.1,"FP10%",IF((K137/J137)&lt;-0.05,"FP5%","")))))))),"")</f>
        <v/>
      </c>
      <c r="E137" s="34" t="str">
        <f t="shared" si="4"/>
        <v/>
      </c>
      <c r="F137" s="89" t="str">
        <f>IF(AP137="N/A","",IF(AP137&gt;AJ137,IF(AP137&gt;AM137,"P",""),""))</f>
        <v/>
      </c>
      <c r="G137" s="34" t="str">
        <f>IF(D137="",IF(E137="",F137,E137),D137)</f>
        <v/>
      </c>
      <c r="H137" s="19" t="s">
        <v>59</v>
      </c>
      <c r="I137" s="21" t="s">
        <v>37</v>
      </c>
      <c r="J137" s="20">
        <v>77800</v>
      </c>
      <c r="K137" s="20">
        <f>M137-J137</f>
        <v>93900</v>
      </c>
      <c r="L137" s="75">
        <v>37800</v>
      </c>
      <c r="M137" s="20">
        <v>171700</v>
      </c>
      <c r="N137" s="21">
        <v>74</v>
      </c>
      <c r="O137" s="21">
        <v>63</v>
      </c>
      <c r="P137" s="21"/>
      <c r="Q137" s="21" t="s">
        <v>590</v>
      </c>
      <c r="R137" s="21" t="s">
        <v>590</v>
      </c>
      <c r="S137" s="21" t="s">
        <v>590</v>
      </c>
      <c r="T137" s="21">
        <v>77</v>
      </c>
      <c r="U137" s="21">
        <v>66</v>
      </c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39">
        <f>IF(AK137=0,"",AVERAGE(N137:AI137))</f>
        <v>70</v>
      </c>
      <c r="AK137" s="39">
        <f>IF(COUNTBLANK(N137:AI137)=0,22,IF(COUNTBLANK(N137:AI137)=1,21,IF(COUNTBLANK(N137:AI137)=2,20,IF(COUNTBLANK(N137:AI137)=3,19,IF(COUNTBLANK(N137:AI137)=4,18,IF(COUNTBLANK(N137:AI137)=5,17,IF(COUNTBLANK(N137:AI137)=6,16,IF(COUNTBLANK(N137:AI137)=7,15,IF(COUNTBLANK(N137:AI137)=8,14,IF(COUNTBLANK(N137:AI137)=9,13,IF(COUNTBLANK(N137:AI137)=10,12,IF(COUNTBLANK(N137:AI137)=11,11,IF(COUNTBLANK(N137:AI137)=12,10,IF(COUNTBLANK(N137:AI137)=13,9,IF(COUNTBLANK(N137:AI137)=14,8,IF(COUNTBLANK(N137:AI137)=15,7,IF(COUNTBLANK(N137:AI137)=16,6,IF(COUNTBLANK(N137:AI137)=17,5,IF(COUNTBLANK(N137:AI137)=18,4,IF(COUNTBLANK(N137:AI137)=19,3,IF(COUNTBLANK(N137:AI137)=20,2,IF(COUNTBLANK(N137:AI137)=21,1,IF(COUNTBLANK(N137:AI137)=22,0,"Error")))))))))))))))))))))))</f>
        <v>4</v>
      </c>
      <c r="AL137" s="39">
        <f>IF(AK137=0,"",IF(COUNTBLANK(AG137:AI137)=0,AVERAGE(AG137:AI137),IF(COUNTBLANK(AF137:AI137)&lt;1.5,AVERAGE(AF137:AI137),IF(COUNTBLANK(AE137:AI137)&lt;2.5,AVERAGE(AE137:AI137),IF(COUNTBLANK(AD137:AI137)&lt;3.5,AVERAGE(AD137:AI137),IF(COUNTBLANK(AC137:AI137)&lt;4.5,AVERAGE(AC137:AI137),IF(COUNTBLANK(AB137:AI137)&lt;5.5,AVERAGE(AB137:AI137),IF(COUNTBLANK(AA137:AI137)&lt;6.5,AVERAGE(AA137:AI137),IF(COUNTBLANK(Z137:AI137)&lt;7.5,AVERAGE(Z137:AI137),IF(COUNTBLANK(Y137:AI137)&lt;8.5,AVERAGE(Y137:AI137),IF(COUNTBLANK(X137:AI137)&lt;9.5,AVERAGE(X137:AI137),IF(COUNTBLANK(W137:AI137)&lt;10.5,AVERAGE(W137:AI137),IF(COUNTBLANK(V137:AI137)&lt;11.5,AVERAGE(V137:AI137),IF(COUNTBLANK(U137:AI137)&lt;12.5,AVERAGE(U137:AI137),IF(COUNTBLANK(T137:AI137)&lt;13.5,AVERAGE(T137:AI137),IF(COUNTBLANK(S137:AI137)&lt;14.5,AVERAGE(S137:AI137),IF(COUNTBLANK(R137:AI137)&lt;15.5,AVERAGE(R137:AI137),IF(COUNTBLANK(Q137:AI137)&lt;16.5,AVERAGE(Q137:AI137),IF(COUNTBLANK(P137:AI137)&lt;17.5,AVERAGE(P137:AI137),IF(COUNTBLANK(O137:AI137)&lt;18.5,AVERAGE(O137:AI137),AVERAGE(N137:AI137)))))))))))))))))))))</f>
        <v>68.666666666666671</v>
      </c>
      <c r="AM137" s="22">
        <f>IF(AK137=0,"",IF(COUNTBLANK(AH137:AI137)=0,AVERAGE(AH137:AI137),IF(COUNTBLANK(AG137:AI137)&lt;1.5,AVERAGE(AG137:AI137),IF(COUNTBLANK(AF137:AI137)&lt;2.5,AVERAGE(AF137:AI137),IF(COUNTBLANK(AE137:AI137)&lt;3.5,AVERAGE(AE137:AI137),IF(COUNTBLANK(AD137:AI137)&lt;4.5,AVERAGE(AD137:AI137),IF(COUNTBLANK(AC137:AI137)&lt;5.5,AVERAGE(AC137:AI137),IF(COUNTBLANK(AB137:AI137)&lt;6.5,AVERAGE(AB137:AI137),IF(COUNTBLANK(AA137:AI137)&lt;7.5,AVERAGE(AA137:AI137),IF(COUNTBLANK(Z137:AI137)&lt;8.5,AVERAGE(Z137:AI137),IF(COUNTBLANK(Y137:AI137)&lt;9.5,AVERAGE(Y137:AI137),IF(COUNTBLANK(X137:AI137)&lt;10.5,AVERAGE(X137:AI137),IF(COUNTBLANK(W137:AI137)&lt;11.5,AVERAGE(W137:AI137),IF(COUNTBLANK(V137:AI137)&lt;12.5,AVERAGE(V137:AI137),IF(COUNTBLANK(U137:AI137)&lt;13.5,AVERAGE(U137:AI137),IF(COUNTBLANK(T137:AI137)&lt;14.5,AVERAGE(T137:AI137),IF(COUNTBLANK(S137:AI137)&lt;15.5,AVERAGE(S137:AI137),IF(COUNTBLANK(R137:AI137)&lt;16.5,AVERAGE(R137:AI137),IF(COUNTBLANK(Q137:AI137)&lt;17.5,AVERAGE(Q137:AI137),IF(COUNTBLANK(P137:AI137)&lt;18.5,AVERAGE(P137:AI137),IF(COUNTBLANK(O137:AI137)&lt;19.5,AVERAGE(O137:AI137),AVERAGE(N137:AI137))))))))))))))))))))))</f>
        <v>71.5</v>
      </c>
      <c r="AN137" s="23">
        <f>IF(AK137&lt;1.5,M137,(0.75*M137)+(0.25*((AM137*2/3+AJ137*1/3)*$AW$1)))</f>
        <v>200015.28479713789</v>
      </c>
      <c r="AO137" s="24">
        <f>AN137-M137</f>
        <v>28315.284797137894</v>
      </c>
      <c r="AP137" s="22">
        <f>IF(AK137&lt;1.5,"N/A",3*((M137/$AW$1)-(AM137*2/3)))</f>
        <v>-14.659342378607001</v>
      </c>
      <c r="AQ137" s="20">
        <f>IF(AK137=0,"",AL137*$AV$1)</f>
        <v>271670.30253916339</v>
      </c>
      <c r="AR137" s="20">
        <f>IF(AK137=0,"",AJ137*$AV$1)</f>
        <v>276945.45404477819</v>
      </c>
      <c r="AS137" s="23" t="str">
        <f>IF(F137="P","P","")</f>
        <v/>
      </c>
    </row>
    <row r="138" spans="1:45" s="2" customFormat="1">
      <c r="A138" s="25" t="s">
        <v>60</v>
      </c>
      <c r="B138" s="23" t="str">
        <f>IF(COUNTBLANK(N138:AI138)&lt;20.5,"Yes","No")</f>
        <v>Yes</v>
      </c>
      <c r="C138" s="34" t="str">
        <f>IF(J138&lt;160000,"Yes","")</f>
        <v/>
      </c>
      <c r="D138" s="34" t="str">
        <f>IF(J138&gt;375000,IF((K138/J138)&lt;-0.4,"FP40%",IF((K138/J138)&lt;-0.35,"FP35%",IF((K138/J138)&lt;-0.3,"FP30%",IF((K138/J138)&lt;-0.25,"FP25%",IF((K138/J138)&lt;-0.2,"FP20%",IF((K138/J138)&lt;-0.15,"FP15%",IF((K138/J138)&lt;-0.1,"FP10%",IF((K138/J138)&lt;-0.05,"FP5%","")))))))),"")</f>
        <v/>
      </c>
      <c r="E138" s="34" t="str">
        <f t="shared" si="4"/>
        <v/>
      </c>
      <c r="F138" s="89" t="str">
        <f>IF(AP138="N/A","",IF(AP138&gt;AJ138,IF(AP138&gt;AM138,"P",""),""))</f>
        <v/>
      </c>
      <c r="G138" s="34" t="str">
        <f>IF(D138="",IF(E138="",F138,E138),D138)</f>
        <v/>
      </c>
      <c r="H138" s="19" t="s">
        <v>176</v>
      </c>
      <c r="I138" s="21" t="s">
        <v>37</v>
      </c>
      <c r="J138" s="20">
        <v>374400</v>
      </c>
      <c r="K138" s="20">
        <f>M138-J138</f>
        <v>-74800</v>
      </c>
      <c r="L138" s="75">
        <v>0</v>
      </c>
      <c r="M138" s="20">
        <v>299600</v>
      </c>
      <c r="N138" s="21">
        <v>75</v>
      </c>
      <c r="O138" s="21">
        <v>56</v>
      </c>
      <c r="P138" s="21">
        <v>61</v>
      </c>
      <c r="Q138" s="21">
        <v>57</v>
      </c>
      <c r="R138" s="21">
        <v>59</v>
      </c>
      <c r="S138" s="21">
        <v>110</v>
      </c>
      <c r="T138" s="21" t="s">
        <v>590</v>
      </c>
      <c r="U138" s="21" t="s">
        <v>590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39">
        <f>IF(AK138=0,"",AVERAGE(N138:AI138))</f>
        <v>69.666666666666671</v>
      </c>
      <c r="AK138" s="39">
        <f>IF(COUNTBLANK(N138:AI138)=0,22,IF(COUNTBLANK(N138:AI138)=1,21,IF(COUNTBLANK(N138:AI138)=2,20,IF(COUNTBLANK(N138:AI138)=3,19,IF(COUNTBLANK(N138:AI138)=4,18,IF(COUNTBLANK(N138:AI138)=5,17,IF(COUNTBLANK(N138:AI138)=6,16,IF(COUNTBLANK(N138:AI138)=7,15,IF(COUNTBLANK(N138:AI138)=8,14,IF(COUNTBLANK(N138:AI138)=9,13,IF(COUNTBLANK(N138:AI138)=10,12,IF(COUNTBLANK(N138:AI138)=11,11,IF(COUNTBLANK(N138:AI138)=12,10,IF(COUNTBLANK(N138:AI138)=13,9,IF(COUNTBLANK(N138:AI138)=14,8,IF(COUNTBLANK(N138:AI138)=15,7,IF(COUNTBLANK(N138:AI138)=16,6,IF(COUNTBLANK(N138:AI138)=17,5,IF(COUNTBLANK(N138:AI138)=18,4,IF(COUNTBLANK(N138:AI138)=19,3,IF(COUNTBLANK(N138:AI138)=20,2,IF(COUNTBLANK(N138:AI138)=21,1,IF(COUNTBLANK(N138:AI138)=22,0,"Error")))))))))))))))))))))))</f>
        <v>6</v>
      </c>
      <c r="AL138" s="39">
        <f>IF(AK138=0,"",IF(COUNTBLANK(AG138:AI138)=0,AVERAGE(AG138:AI138),IF(COUNTBLANK(AF138:AI138)&lt;1.5,AVERAGE(AF138:AI138),IF(COUNTBLANK(AE138:AI138)&lt;2.5,AVERAGE(AE138:AI138),IF(COUNTBLANK(AD138:AI138)&lt;3.5,AVERAGE(AD138:AI138),IF(COUNTBLANK(AC138:AI138)&lt;4.5,AVERAGE(AC138:AI138),IF(COUNTBLANK(AB138:AI138)&lt;5.5,AVERAGE(AB138:AI138),IF(COUNTBLANK(AA138:AI138)&lt;6.5,AVERAGE(AA138:AI138),IF(COUNTBLANK(Z138:AI138)&lt;7.5,AVERAGE(Z138:AI138),IF(COUNTBLANK(Y138:AI138)&lt;8.5,AVERAGE(Y138:AI138),IF(COUNTBLANK(X138:AI138)&lt;9.5,AVERAGE(X138:AI138),IF(COUNTBLANK(W138:AI138)&lt;10.5,AVERAGE(W138:AI138),IF(COUNTBLANK(V138:AI138)&lt;11.5,AVERAGE(V138:AI138),IF(COUNTBLANK(U138:AI138)&lt;12.5,AVERAGE(U138:AI138),IF(COUNTBLANK(T138:AI138)&lt;13.5,AVERAGE(T138:AI138),IF(COUNTBLANK(S138:AI138)&lt;14.5,AVERAGE(S138:AI138),IF(COUNTBLANK(R138:AI138)&lt;15.5,AVERAGE(R138:AI138),IF(COUNTBLANK(Q138:AI138)&lt;16.5,AVERAGE(Q138:AI138),IF(COUNTBLANK(P138:AI138)&lt;17.5,AVERAGE(P138:AI138),IF(COUNTBLANK(O138:AI138)&lt;18.5,AVERAGE(O138:AI138),AVERAGE(N138:AI138)))))))))))))))))))))</f>
        <v>75.333333333333329</v>
      </c>
      <c r="AM138" s="22">
        <f>IF(AK138=0,"",IF(COUNTBLANK(AH138:AI138)=0,AVERAGE(AH138:AI138),IF(COUNTBLANK(AG138:AI138)&lt;1.5,AVERAGE(AG138:AI138),IF(COUNTBLANK(AF138:AI138)&lt;2.5,AVERAGE(AF138:AI138),IF(COUNTBLANK(AE138:AI138)&lt;3.5,AVERAGE(AE138:AI138),IF(COUNTBLANK(AD138:AI138)&lt;4.5,AVERAGE(AD138:AI138),IF(COUNTBLANK(AC138:AI138)&lt;5.5,AVERAGE(AC138:AI138),IF(COUNTBLANK(AB138:AI138)&lt;6.5,AVERAGE(AB138:AI138),IF(COUNTBLANK(AA138:AI138)&lt;7.5,AVERAGE(AA138:AI138),IF(COUNTBLANK(Z138:AI138)&lt;8.5,AVERAGE(Z138:AI138),IF(COUNTBLANK(Y138:AI138)&lt;9.5,AVERAGE(Y138:AI138),IF(COUNTBLANK(X138:AI138)&lt;10.5,AVERAGE(X138:AI138),IF(COUNTBLANK(W138:AI138)&lt;11.5,AVERAGE(W138:AI138),IF(COUNTBLANK(V138:AI138)&lt;12.5,AVERAGE(V138:AI138),IF(COUNTBLANK(U138:AI138)&lt;13.5,AVERAGE(U138:AI138),IF(COUNTBLANK(T138:AI138)&lt;14.5,AVERAGE(T138:AI138),IF(COUNTBLANK(S138:AI138)&lt;15.5,AVERAGE(S138:AI138),IF(COUNTBLANK(R138:AI138)&lt;16.5,AVERAGE(R138:AI138),IF(COUNTBLANK(Q138:AI138)&lt;17.5,AVERAGE(Q138:AI138),IF(COUNTBLANK(P138:AI138)&lt;18.5,AVERAGE(P138:AI138),IF(COUNTBLANK(O138:AI138)&lt;19.5,AVERAGE(O138:AI138),AVERAGE(N138:AI138))))))))))))))))))))))</f>
        <v>84.5</v>
      </c>
      <c r="AN138" s="23">
        <f>IF(AK138&lt;1.5,M138,(0.75*M138)+(0.25*((AM138*2/3+AJ138*1/3)*$AW$1)))</f>
        <v>304524.79485876486</v>
      </c>
      <c r="AO138" s="24">
        <f>AN138-M138</f>
        <v>4924.7948587648571</v>
      </c>
      <c r="AP138" s="22">
        <f>IF(AK138&lt;1.5,"N/A",3*((M138/$AW$1)-(AM138*2/3)))</f>
        <v>54.942114288697375</v>
      </c>
      <c r="AQ138" s="20">
        <f>IF(AK138=0,"",AL138*$AV$1)</f>
        <v>298046.06006723747</v>
      </c>
      <c r="AR138" s="20">
        <f>IF(AK138=0,"",AJ138*$AV$1)</f>
        <v>275626.66616837453</v>
      </c>
      <c r="AS138" s="23" t="str">
        <f>IF(F138="P","P","")</f>
        <v/>
      </c>
    </row>
    <row r="139" spans="1:45" s="2" customFormat="1">
      <c r="A139" s="25" t="s">
        <v>60</v>
      </c>
      <c r="B139" s="23" t="str">
        <f>IF(COUNTBLANK(N139:AI139)&lt;20.5,"Yes","No")</f>
        <v>Yes</v>
      </c>
      <c r="C139" s="34" t="str">
        <f>IF(J139&lt;160000,"Yes","")</f>
        <v/>
      </c>
      <c r="D139" s="34" t="str">
        <f>IF(J139&gt;375000,IF((K139/J139)&lt;-0.4,"FP40%",IF((K139/J139)&lt;-0.35,"FP35%",IF((K139/J139)&lt;-0.3,"FP30%",IF((K139/J139)&lt;-0.25,"FP25%",IF((K139/J139)&lt;-0.2,"FP20%",IF((K139/J139)&lt;-0.15,"FP15%",IF((K139/J139)&lt;-0.1,"FP10%",IF((K139/J139)&lt;-0.05,"FP5%","")))))))),"")</f>
        <v/>
      </c>
      <c r="E139" s="34" t="str">
        <f t="shared" si="4"/>
        <v/>
      </c>
      <c r="F139" s="89" t="str">
        <f>IF(AP139="N/A","",IF(AP139&gt;AJ139,IF(AP139&gt;AM139,"P",""),""))</f>
        <v>P</v>
      </c>
      <c r="G139" s="34" t="str">
        <f>IF(D139="",IF(E139="",F139,E139),D139)</f>
        <v>P</v>
      </c>
      <c r="H139" s="19" t="s">
        <v>173</v>
      </c>
      <c r="I139" s="21" t="s">
        <v>37</v>
      </c>
      <c r="J139" s="20">
        <v>282100</v>
      </c>
      <c r="K139" s="20">
        <f>M139-J139</f>
        <v>2600</v>
      </c>
      <c r="L139" s="75">
        <v>-12500</v>
      </c>
      <c r="M139" s="20">
        <v>284700</v>
      </c>
      <c r="N139" s="21">
        <v>82</v>
      </c>
      <c r="O139" s="21">
        <v>67</v>
      </c>
      <c r="P139" s="21">
        <v>59</v>
      </c>
      <c r="Q139" s="21">
        <v>93</v>
      </c>
      <c r="R139" s="21">
        <v>66</v>
      </c>
      <c r="S139" s="21">
        <v>78</v>
      </c>
      <c r="T139" s="21">
        <v>74</v>
      </c>
      <c r="U139" s="21">
        <v>36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39">
        <f>IF(AK139=0,"",AVERAGE(N139:AI139))</f>
        <v>69.375</v>
      </c>
      <c r="AK139" s="39">
        <f>IF(COUNTBLANK(N139:AI139)=0,22,IF(COUNTBLANK(N139:AI139)=1,21,IF(COUNTBLANK(N139:AI139)=2,20,IF(COUNTBLANK(N139:AI139)=3,19,IF(COUNTBLANK(N139:AI139)=4,18,IF(COUNTBLANK(N139:AI139)=5,17,IF(COUNTBLANK(N139:AI139)=6,16,IF(COUNTBLANK(N139:AI139)=7,15,IF(COUNTBLANK(N139:AI139)=8,14,IF(COUNTBLANK(N139:AI139)=9,13,IF(COUNTBLANK(N139:AI139)=10,12,IF(COUNTBLANK(N139:AI139)=11,11,IF(COUNTBLANK(N139:AI139)=12,10,IF(COUNTBLANK(N139:AI139)=13,9,IF(COUNTBLANK(N139:AI139)=14,8,IF(COUNTBLANK(N139:AI139)=15,7,IF(COUNTBLANK(N139:AI139)=16,6,IF(COUNTBLANK(N139:AI139)=17,5,IF(COUNTBLANK(N139:AI139)=18,4,IF(COUNTBLANK(N139:AI139)=19,3,IF(COUNTBLANK(N139:AI139)=20,2,IF(COUNTBLANK(N139:AI139)=21,1,IF(COUNTBLANK(N139:AI139)=22,0,"Error")))))))))))))))))))))))</f>
        <v>8</v>
      </c>
      <c r="AL139" s="39">
        <f>IF(AK139=0,"",IF(COUNTBLANK(AG139:AI139)=0,AVERAGE(AG139:AI139),IF(COUNTBLANK(AF139:AI139)&lt;1.5,AVERAGE(AF139:AI139),IF(COUNTBLANK(AE139:AI139)&lt;2.5,AVERAGE(AE139:AI139),IF(COUNTBLANK(AD139:AI139)&lt;3.5,AVERAGE(AD139:AI139),IF(COUNTBLANK(AC139:AI139)&lt;4.5,AVERAGE(AC139:AI139),IF(COUNTBLANK(AB139:AI139)&lt;5.5,AVERAGE(AB139:AI139),IF(COUNTBLANK(AA139:AI139)&lt;6.5,AVERAGE(AA139:AI139),IF(COUNTBLANK(Z139:AI139)&lt;7.5,AVERAGE(Z139:AI139),IF(COUNTBLANK(Y139:AI139)&lt;8.5,AVERAGE(Y139:AI139),IF(COUNTBLANK(X139:AI139)&lt;9.5,AVERAGE(X139:AI139),IF(COUNTBLANK(W139:AI139)&lt;10.5,AVERAGE(W139:AI139),IF(COUNTBLANK(V139:AI139)&lt;11.5,AVERAGE(V139:AI139),IF(COUNTBLANK(U139:AI139)&lt;12.5,AVERAGE(U139:AI139),IF(COUNTBLANK(T139:AI139)&lt;13.5,AVERAGE(T139:AI139),IF(COUNTBLANK(S139:AI139)&lt;14.5,AVERAGE(S139:AI139),IF(COUNTBLANK(R139:AI139)&lt;15.5,AVERAGE(R139:AI139),IF(COUNTBLANK(Q139:AI139)&lt;16.5,AVERAGE(Q139:AI139),IF(COUNTBLANK(P139:AI139)&lt;17.5,AVERAGE(P139:AI139),IF(COUNTBLANK(O139:AI139)&lt;18.5,AVERAGE(O139:AI139),AVERAGE(N139:AI139)))))))))))))))))))))</f>
        <v>62.666666666666664</v>
      </c>
      <c r="AM139" s="22">
        <f>IF(AK139=0,"",IF(COUNTBLANK(AH139:AI139)=0,AVERAGE(AH139:AI139),IF(COUNTBLANK(AG139:AI139)&lt;1.5,AVERAGE(AG139:AI139),IF(COUNTBLANK(AF139:AI139)&lt;2.5,AVERAGE(AF139:AI139),IF(COUNTBLANK(AE139:AI139)&lt;3.5,AVERAGE(AE139:AI139),IF(COUNTBLANK(AD139:AI139)&lt;4.5,AVERAGE(AD139:AI139),IF(COUNTBLANK(AC139:AI139)&lt;5.5,AVERAGE(AC139:AI139),IF(COUNTBLANK(AB139:AI139)&lt;6.5,AVERAGE(AB139:AI139),IF(COUNTBLANK(AA139:AI139)&lt;7.5,AVERAGE(AA139:AI139),IF(COUNTBLANK(Z139:AI139)&lt;8.5,AVERAGE(Z139:AI139),IF(COUNTBLANK(Y139:AI139)&lt;9.5,AVERAGE(Y139:AI139),IF(COUNTBLANK(X139:AI139)&lt;10.5,AVERAGE(X139:AI139),IF(COUNTBLANK(W139:AI139)&lt;11.5,AVERAGE(W139:AI139),IF(COUNTBLANK(V139:AI139)&lt;12.5,AVERAGE(V139:AI139),IF(COUNTBLANK(U139:AI139)&lt;13.5,AVERAGE(U139:AI139),IF(COUNTBLANK(T139:AI139)&lt;14.5,AVERAGE(T139:AI139),IF(COUNTBLANK(S139:AI139)&lt;15.5,AVERAGE(S139:AI139),IF(COUNTBLANK(R139:AI139)&lt;16.5,AVERAGE(R139:AI139),IF(COUNTBLANK(Q139:AI139)&lt;17.5,AVERAGE(Q139:AI139),IF(COUNTBLANK(P139:AI139)&lt;18.5,AVERAGE(P139:AI139),IF(COUNTBLANK(O139:AI139)&lt;19.5,AVERAGE(O139:AI139),AVERAGE(N139:AI139))))))))))))))))))))))</f>
        <v>55</v>
      </c>
      <c r="AN139" s="23">
        <f>IF(AK139&lt;1.5,M139,(0.75*M139)+(0.25*((AM139*2/3+AJ139*1/3)*$AW$1)))</f>
        <v>273519.01918068831</v>
      </c>
      <c r="AO139" s="24">
        <f>AN139-M139</f>
        <v>-11180.980819311691</v>
      </c>
      <c r="AP139" s="22">
        <f>IF(AK139&lt;1.5,"N/A",3*((M139/$AW$1)-(AM139*2/3)))</f>
        <v>102.80480620157593</v>
      </c>
      <c r="AQ139" s="20">
        <f>IF(AK139=0,"",AL139*$AV$1)</f>
        <v>247932.12076389667</v>
      </c>
      <c r="AR139" s="20">
        <f>IF(AK139=0,"",AJ139*$AV$1)</f>
        <v>274472.72677652125</v>
      </c>
      <c r="AS139" s="23" t="str">
        <f>IF(F139="P","P","")</f>
        <v>P</v>
      </c>
    </row>
    <row r="140" spans="1:45" s="2" customFormat="1">
      <c r="A140" s="25" t="s">
        <v>60</v>
      </c>
      <c r="B140" s="23" t="str">
        <f>IF(COUNTBLANK(N140:AI140)&lt;20.5,"Yes","No")</f>
        <v>Yes</v>
      </c>
      <c r="C140" s="34" t="str">
        <f>IF(J140&lt;160000,"Yes","")</f>
        <v/>
      </c>
      <c r="D140" s="34" t="str">
        <f>IF(J140&gt;375000,IF((K140/J140)&lt;-0.4,"FP40%",IF((K140/J140)&lt;-0.35,"FP35%",IF((K140/J140)&lt;-0.3,"FP30%",IF((K140/J140)&lt;-0.25,"FP25%",IF((K140/J140)&lt;-0.2,"FP20%",IF((K140/J140)&lt;-0.15,"FP15%",IF((K140/J140)&lt;-0.1,"FP10%",IF((K140/J140)&lt;-0.05,"FP5%","")))))))),"")</f>
        <v/>
      </c>
      <c r="E140" s="34" t="str">
        <f t="shared" si="4"/>
        <v/>
      </c>
      <c r="F140" s="89" t="str">
        <f>IF(AP140="N/A","",IF(AP140&gt;AJ140,IF(AP140&gt;AM140,"P",""),""))</f>
        <v>P</v>
      </c>
      <c r="G140" s="34" t="str">
        <f>IF(D140="",IF(E140="",F140,E140),D140)</f>
        <v>P</v>
      </c>
      <c r="H140" s="19" t="s">
        <v>181</v>
      </c>
      <c r="I140" s="21" t="s">
        <v>48</v>
      </c>
      <c r="J140" s="20">
        <v>239300</v>
      </c>
      <c r="K140" s="20">
        <f>M140-J140</f>
        <v>21600</v>
      </c>
      <c r="L140" s="75">
        <v>0</v>
      </c>
      <c r="M140" s="20">
        <v>260900</v>
      </c>
      <c r="N140" s="21">
        <v>66</v>
      </c>
      <c r="O140" s="21">
        <v>70</v>
      </c>
      <c r="P140" s="21">
        <v>76</v>
      </c>
      <c r="Q140" s="21">
        <v>46</v>
      </c>
      <c r="R140" s="21">
        <v>81</v>
      </c>
      <c r="S140" s="21" t="s">
        <v>590</v>
      </c>
      <c r="T140" s="21" t="s">
        <v>590</v>
      </c>
      <c r="U140" s="21" t="s">
        <v>590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39">
        <f>IF(AK140=0,"",AVERAGE(N140:AI140))</f>
        <v>67.8</v>
      </c>
      <c r="AK140" s="39">
        <f>IF(COUNTBLANK(N140:AI140)=0,22,IF(COUNTBLANK(N140:AI140)=1,21,IF(COUNTBLANK(N140:AI140)=2,20,IF(COUNTBLANK(N140:AI140)=3,19,IF(COUNTBLANK(N140:AI140)=4,18,IF(COUNTBLANK(N140:AI140)=5,17,IF(COUNTBLANK(N140:AI140)=6,16,IF(COUNTBLANK(N140:AI140)=7,15,IF(COUNTBLANK(N140:AI140)=8,14,IF(COUNTBLANK(N140:AI140)=9,13,IF(COUNTBLANK(N140:AI140)=10,12,IF(COUNTBLANK(N140:AI140)=11,11,IF(COUNTBLANK(N140:AI140)=12,10,IF(COUNTBLANK(N140:AI140)=13,9,IF(COUNTBLANK(N140:AI140)=14,8,IF(COUNTBLANK(N140:AI140)=15,7,IF(COUNTBLANK(N140:AI140)=16,6,IF(COUNTBLANK(N140:AI140)=17,5,IF(COUNTBLANK(N140:AI140)=18,4,IF(COUNTBLANK(N140:AI140)=19,3,IF(COUNTBLANK(N140:AI140)=20,2,IF(COUNTBLANK(N140:AI140)=21,1,IF(COUNTBLANK(N140:AI140)=22,0,"Error")))))))))))))))))))))))</f>
        <v>5</v>
      </c>
      <c r="AL140" s="39">
        <f>IF(AK140=0,"",IF(COUNTBLANK(AG140:AI140)=0,AVERAGE(AG140:AI140),IF(COUNTBLANK(AF140:AI140)&lt;1.5,AVERAGE(AF140:AI140),IF(COUNTBLANK(AE140:AI140)&lt;2.5,AVERAGE(AE140:AI140),IF(COUNTBLANK(AD140:AI140)&lt;3.5,AVERAGE(AD140:AI140),IF(COUNTBLANK(AC140:AI140)&lt;4.5,AVERAGE(AC140:AI140),IF(COUNTBLANK(AB140:AI140)&lt;5.5,AVERAGE(AB140:AI140),IF(COUNTBLANK(AA140:AI140)&lt;6.5,AVERAGE(AA140:AI140),IF(COUNTBLANK(Z140:AI140)&lt;7.5,AVERAGE(Z140:AI140),IF(COUNTBLANK(Y140:AI140)&lt;8.5,AVERAGE(Y140:AI140),IF(COUNTBLANK(X140:AI140)&lt;9.5,AVERAGE(X140:AI140),IF(COUNTBLANK(W140:AI140)&lt;10.5,AVERAGE(W140:AI140),IF(COUNTBLANK(V140:AI140)&lt;11.5,AVERAGE(V140:AI140),IF(COUNTBLANK(U140:AI140)&lt;12.5,AVERAGE(U140:AI140),IF(COUNTBLANK(T140:AI140)&lt;13.5,AVERAGE(T140:AI140),IF(COUNTBLANK(S140:AI140)&lt;14.5,AVERAGE(S140:AI140),IF(COUNTBLANK(R140:AI140)&lt;15.5,AVERAGE(R140:AI140),IF(COUNTBLANK(Q140:AI140)&lt;16.5,AVERAGE(Q140:AI140),IF(COUNTBLANK(P140:AI140)&lt;17.5,AVERAGE(P140:AI140),IF(COUNTBLANK(O140:AI140)&lt;18.5,AVERAGE(O140:AI140),AVERAGE(N140:AI140)))))))))))))))))))))</f>
        <v>67.666666666666671</v>
      </c>
      <c r="AM140" s="22">
        <f>IF(AK140=0,"",IF(COUNTBLANK(AH140:AI140)=0,AVERAGE(AH140:AI140),IF(COUNTBLANK(AG140:AI140)&lt;1.5,AVERAGE(AG140:AI140),IF(COUNTBLANK(AF140:AI140)&lt;2.5,AVERAGE(AF140:AI140),IF(COUNTBLANK(AE140:AI140)&lt;3.5,AVERAGE(AE140:AI140),IF(COUNTBLANK(AD140:AI140)&lt;4.5,AVERAGE(AD140:AI140),IF(COUNTBLANK(AC140:AI140)&lt;5.5,AVERAGE(AC140:AI140),IF(COUNTBLANK(AB140:AI140)&lt;6.5,AVERAGE(AB140:AI140),IF(COUNTBLANK(AA140:AI140)&lt;7.5,AVERAGE(AA140:AI140),IF(COUNTBLANK(Z140:AI140)&lt;8.5,AVERAGE(Z140:AI140),IF(COUNTBLANK(Y140:AI140)&lt;9.5,AVERAGE(Y140:AI140),IF(COUNTBLANK(X140:AI140)&lt;10.5,AVERAGE(X140:AI140),IF(COUNTBLANK(W140:AI140)&lt;11.5,AVERAGE(W140:AI140),IF(COUNTBLANK(V140:AI140)&lt;12.5,AVERAGE(V140:AI140),IF(COUNTBLANK(U140:AI140)&lt;13.5,AVERAGE(U140:AI140),IF(COUNTBLANK(T140:AI140)&lt;14.5,AVERAGE(T140:AI140),IF(COUNTBLANK(S140:AI140)&lt;15.5,AVERAGE(S140:AI140),IF(COUNTBLANK(R140:AI140)&lt;16.5,AVERAGE(R140:AI140),IF(COUNTBLANK(Q140:AI140)&lt;17.5,AVERAGE(Q140:AI140),IF(COUNTBLANK(P140:AI140)&lt;18.5,AVERAGE(P140:AI140),IF(COUNTBLANK(O140:AI140)&lt;19.5,AVERAGE(O140:AI140),AVERAGE(N140:AI140))))))))))))))))))))))</f>
        <v>63.5</v>
      </c>
      <c r="AN140" s="23">
        <f>IF(AK140&lt;1.5,M140,(0.75*M140)+(0.25*((AM140*2/3+AJ140*1/3)*$AW$1)))</f>
        <v>260828.08675343878</v>
      </c>
      <c r="AO140" s="24">
        <f>AN140-M140</f>
        <v>-71.913246561220149</v>
      </c>
      <c r="AP140" s="22">
        <f>IF(AK140&lt;1.5,"N/A",3*((M140/$AW$1)-(AM140*2/3)))</f>
        <v>68.015012075838257</v>
      </c>
      <c r="AQ140" s="20">
        <f>IF(AK140=0,"",AL140*$AV$1)</f>
        <v>267713.9389099523</v>
      </c>
      <c r="AR140" s="20">
        <f>IF(AK140=0,"",AJ140*$AV$1)</f>
        <v>268241.45406051376</v>
      </c>
      <c r="AS140" s="23" t="str">
        <f>IF(F140="P","P","")</f>
        <v>P</v>
      </c>
    </row>
    <row r="141" spans="1:45" s="2" customFormat="1">
      <c r="A141" s="25" t="s">
        <v>60</v>
      </c>
      <c r="B141" s="23" t="str">
        <f>IF(COUNTBLANK(N141:AI141)&lt;20.5,"Yes","No")</f>
        <v>Yes</v>
      </c>
      <c r="C141" s="34" t="str">
        <f>IF(J141&lt;160000,"Yes","")</f>
        <v/>
      </c>
      <c r="D141" s="34" t="str">
        <f>IF(J141&gt;375000,IF((K141/J141)&lt;-0.4,"FP40%",IF((K141/J141)&lt;-0.35,"FP35%",IF((K141/J141)&lt;-0.3,"FP30%",IF((K141/J141)&lt;-0.25,"FP25%",IF((K141/J141)&lt;-0.2,"FP20%",IF((K141/J141)&lt;-0.15,"FP15%",IF((K141/J141)&lt;-0.1,"FP10%",IF((K141/J141)&lt;-0.05,"FP5%","")))))))),"")</f>
        <v/>
      </c>
      <c r="E141" s="34" t="str">
        <f t="shared" si="4"/>
        <v/>
      </c>
      <c r="F141" s="89" t="str">
        <f>IF(AP141="N/A","",IF(AP141&gt;AJ141,IF(AP141&gt;AM141,"P",""),""))</f>
        <v/>
      </c>
      <c r="G141" s="34" t="str">
        <f>IF(D141="",IF(E141="",F141,E141),D141)</f>
        <v/>
      </c>
      <c r="H141" s="19" t="s">
        <v>187</v>
      </c>
      <c r="I141" s="21" t="s">
        <v>62</v>
      </c>
      <c r="J141" s="20">
        <v>277000</v>
      </c>
      <c r="K141" s="20">
        <f>M141-J141</f>
        <v>9500</v>
      </c>
      <c r="L141" s="75">
        <v>11300</v>
      </c>
      <c r="M141" s="20">
        <v>286500</v>
      </c>
      <c r="N141" s="21">
        <v>37</v>
      </c>
      <c r="O141" s="21">
        <v>58</v>
      </c>
      <c r="P141" s="21"/>
      <c r="Q141" s="21" t="s">
        <v>590</v>
      </c>
      <c r="R141" s="21" t="s">
        <v>590</v>
      </c>
      <c r="S141" s="21">
        <v>76</v>
      </c>
      <c r="T141" s="21">
        <v>90</v>
      </c>
      <c r="U141" s="21">
        <v>72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39">
        <f>IF(AK141=0,"",AVERAGE(N141:AI141))</f>
        <v>66.599999999999994</v>
      </c>
      <c r="AK141" s="39">
        <f>IF(COUNTBLANK(N141:AI141)=0,22,IF(COUNTBLANK(N141:AI141)=1,21,IF(COUNTBLANK(N141:AI141)=2,20,IF(COUNTBLANK(N141:AI141)=3,19,IF(COUNTBLANK(N141:AI141)=4,18,IF(COUNTBLANK(N141:AI141)=5,17,IF(COUNTBLANK(N141:AI141)=6,16,IF(COUNTBLANK(N141:AI141)=7,15,IF(COUNTBLANK(N141:AI141)=8,14,IF(COUNTBLANK(N141:AI141)=9,13,IF(COUNTBLANK(N141:AI141)=10,12,IF(COUNTBLANK(N141:AI141)=11,11,IF(COUNTBLANK(N141:AI141)=12,10,IF(COUNTBLANK(N141:AI141)=13,9,IF(COUNTBLANK(N141:AI141)=14,8,IF(COUNTBLANK(N141:AI141)=15,7,IF(COUNTBLANK(N141:AI141)=16,6,IF(COUNTBLANK(N141:AI141)=17,5,IF(COUNTBLANK(N141:AI141)=18,4,IF(COUNTBLANK(N141:AI141)=19,3,IF(COUNTBLANK(N141:AI141)=20,2,IF(COUNTBLANK(N141:AI141)=21,1,IF(COUNTBLANK(N141:AI141)=22,0,"Error")))))))))))))))))))))))</f>
        <v>5</v>
      </c>
      <c r="AL141" s="39">
        <f>IF(AK141=0,"",IF(COUNTBLANK(AG141:AI141)=0,AVERAGE(AG141:AI141),IF(COUNTBLANK(AF141:AI141)&lt;1.5,AVERAGE(AF141:AI141),IF(COUNTBLANK(AE141:AI141)&lt;2.5,AVERAGE(AE141:AI141),IF(COUNTBLANK(AD141:AI141)&lt;3.5,AVERAGE(AD141:AI141),IF(COUNTBLANK(AC141:AI141)&lt;4.5,AVERAGE(AC141:AI141),IF(COUNTBLANK(AB141:AI141)&lt;5.5,AVERAGE(AB141:AI141),IF(COUNTBLANK(AA141:AI141)&lt;6.5,AVERAGE(AA141:AI141),IF(COUNTBLANK(Z141:AI141)&lt;7.5,AVERAGE(Z141:AI141),IF(COUNTBLANK(Y141:AI141)&lt;8.5,AVERAGE(Y141:AI141),IF(COUNTBLANK(X141:AI141)&lt;9.5,AVERAGE(X141:AI141),IF(COUNTBLANK(W141:AI141)&lt;10.5,AVERAGE(W141:AI141),IF(COUNTBLANK(V141:AI141)&lt;11.5,AVERAGE(V141:AI141),IF(COUNTBLANK(U141:AI141)&lt;12.5,AVERAGE(U141:AI141),IF(COUNTBLANK(T141:AI141)&lt;13.5,AVERAGE(T141:AI141),IF(COUNTBLANK(S141:AI141)&lt;14.5,AVERAGE(S141:AI141),IF(COUNTBLANK(R141:AI141)&lt;15.5,AVERAGE(R141:AI141),IF(COUNTBLANK(Q141:AI141)&lt;16.5,AVERAGE(Q141:AI141),IF(COUNTBLANK(P141:AI141)&lt;17.5,AVERAGE(P141:AI141),IF(COUNTBLANK(O141:AI141)&lt;18.5,AVERAGE(O141:AI141),AVERAGE(N141:AI141)))))))))))))))))))))</f>
        <v>79.333333333333329</v>
      </c>
      <c r="AM141" s="22">
        <f>IF(AK141=0,"",IF(COUNTBLANK(AH141:AI141)=0,AVERAGE(AH141:AI141),IF(COUNTBLANK(AG141:AI141)&lt;1.5,AVERAGE(AG141:AI141),IF(COUNTBLANK(AF141:AI141)&lt;2.5,AVERAGE(AF141:AI141),IF(COUNTBLANK(AE141:AI141)&lt;3.5,AVERAGE(AE141:AI141),IF(COUNTBLANK(AD141:AI141)&lt;4.5,AVERAGE(AD141:AI141),IF(COUNTBLANK(AC141:AI141)&lt;5.5,AVERAGE(AC141:AI141),IF(COUNTBLANK(AB141:AI141)&lt;6.5,AVERAGE(AB141:AI141),IF(COUNTBLANK(AA141:AI141)&lt;7.5,AVERAGE(AA141:AI141),IF(COUNTBLANK(Z141:AI141)&lt;8.5,AVERAGE(Z141:AI141),IF(COUNTBLANK(Y141:AI141)&lt;9.5,AVERAGE(Y141:AI141),IF(COUNTBLANK(X141:AI141)&lt;10.5,AVERAGE(X141:AI141),IF(COUNTBLANK(W141:AI141)&lt;11.5,AVERAGE(W141:AI141),IF(COUNTBLANK(V141:AI141)&lt;12.5,AVERAGE(V141:AI141),IF(COUNTBLANK(U141:AI141)&lt;13.5,AVERAGE(U141:AI141),IF(COUNTBLANK(T141:AI141)&lt;14.5,AVERAGE(T141:AI141),IF(COUNTBLANK(S141:AI141)&lt;15.5,AVERAGE(S141:AI141),IF(COUNTBLANK(R141:AI141)&lt;16.5,AVERAGE(R141:AI141),IF(COUNTBLANK(Q141:AI141)&lt;17.5,AVERAGE(Q141:AI141),IF(COUNTBLANK(P141:AI141)&lt;18.5,AVERAGE(P141:AI141),IF(COUNTBLANK(O141:AI141)&lt;19.5,AVERAGE(O141:AI141),AVERAGE(N141:AI141))))))))))))))))))))))</f>
        <v>81</v>
      </c>
      <c r="AN141" s="23">
        <f>IF(AK141&lt;1.5,M141,(0.75*M141)+(0.25*((AM141*2/3+AJ141*1/3)*$AW$1)))</f>
        <v>291332.88312030851</v>
      </c>
      <c r="AO141" s="24">
        <f>AN141-M141</f>
        <v>4832.8831203085138</v>
      </c>
      <c r="AP141" s="22">
        <f>IF(AK141&lt;1.5,"N/A",3*((M141/$AW$1)-(AM141*2/3)))</f>
        <v>52.150252816127477</v>
      </c>
      <c r="AQ141" s="20">
        <f>IF(AK141=0,"",AL141*$AV$1)</f>
        <v>313871.51458408195</v>
      </c>
      <c r="AR141" s="20">
        <f>IF(AK141=0,"",AJ141*$AV$1)</f>
        <v>263493.81770546042</v>
      </c>
      <c r="AS141" s="23" t="str">
        <f>IF(F141="P","P","")</f>
        <v/>
      </c>
    </row>
    <row r="142" spans="1:45" s="2" customFormat="1">
      <c r="A142" s="25" t="s">
        <v>60</v>
      </c>
      <c r="B142" s="23" t="str">
        <f>IF(COUNTBLANK(N142:AI142)&lt;20.5,"Yes","No")</f>
        <v>Yes</v>
      </c>
      <c r="C142" s="34" t="str">
        <f>IF(J142&lt;160000,"Yes","")</f>
        <v/>
      </c>
      <c r="D142" s="34" t="str">
        <f>IF(J142&gt;375000,IF((K142/J142)&lt;-0.4,"FP40%",IF((K142/J142)&lt;-0.35,"FP35%",IF((K142/J142)&lt;-0.3,"FP30%",IF((K142/J142)&lt;-0.25,"FP25%",IF((K142/J142)&lt;-0.2,"FP20%",IF((K142/J142)&lt;-0.15,"FP15%",IF((K142/J142)&lt;-0.1,"FP10%",IF((K142/J142)&lt;-0.05,"FP5%","")))))))),"")</f>
        <v/>
      </c>
      <c r="E142" s="34" t="str">
        <f t="shared" si="4"/>
        <v/>
      </c>
      <c r="F142" s="89" t="str">
        <f>IF(AP142="N/A","",IF(AP142&gt;AJ142,IF(AP142&gt;AM142,"P",""),""))</f>
        <v/>
      </c>
      <c r="G142" s="34" t="str">
        <f>IF(D142="",IF(E142="",F142,E142),D142)</f>
        <v/>
      </c>
      <c r="H142" s="25" t="s">
        <v>448</v>
      </c>
      <c r="I142" s="27" t="s">
        <v>48</v>
      </c>
      <c r="J142" s="20">
        <v>188900</v>
      </c>
      <c r="K142" s="20">
        <f>M142-J142</f>
        <v>0</v>
      </c>
      <c r="L142" s="75">
        <v>0</v>
      </c>
      <c r="M142" s="20">
        <v>188900</v>
      </c>
      <c r="N142" s="21"/>
      <c r="O142" s="21">
        <v>50</v>
      </c>
      <c r="P142" s="21"/>
      <c r="Q142" s="21" t="s">
        <v>590</v>
      </c>
      <c r="R142" s="21" t="s">
        <v>590</v>
      </c>
      <c r="S142" s="21" t="s">
        <v>590</v>
      </c>
      <c r="T142" s="21" t="s">
        <v>590</v>
      </c>
      <c r="U142" s="21">
        <v>81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39">
        <f>IF(AK142=0,"",AVERAGE(N142:AI142))</f>
        <v>65.5</v>
      </c>
      <c r="AK142" s="39">
        <f>IF(COUNTBLANK(N142:AI142)=0,22,IF(COUNTBLANK(N142:AI142)=1,21,IF(COUNTBLANK(N142:AI142)=2,20,IF(COUNTBLANK(N142:AI142)=3,19,IF(COUNTBLANK(N142:AI142)=4,18,IF(COUNTBLANK(N142:AI142)=5,17,IF(COUNTBLANK(N142:AI142)=6,16,IF(COUNTBLANK(N142:AI142)=7,15,IF(COUNTBLANK(N142:AI142)=8,14,IF(COUNTBLANK(N142:AI142)=9,13,IF(COUNTBLANK(N142:AI142)=10,12,IF(COUNTBLANK(N142:AI142)=11,11,IF(COUNTBLANK(N142:AI142)=12,10,IF(COUNTBLANK(N142:AI142)=13,9,IF(COUNTBLANK(N142:AI142)=14,8,IF(COUNTBLANK(N142:AI142)=15,7,IF(COUNTBLANK(N142:AI142)=16,6,IF(COUNTBLANK(N142:AI142)=17,5,IF(COUNTBLANK(N142:AI142)=18,4,IF(COUNTBLANK(N142:AI142)=19,3,IF(COUNTBLANK(N142:AI142)=20,2,IF(COUNTBLANK(N142:AI142)=21,1,IF(COUNTBLANK(N142:AI142)=22,0,"Error")))))))))))))))))))))))</f>
        <v>2</v>
      </c>
      <c r="AL142" s="39">
        <f>IF(AK142=0,"",IF(COUNTBLANK(AG142:AI142)=0,AVERAGE(AG142:AI142),IF(COUNTBLANK(AF142:AI142)&lt;1.5,AVERAGE(AF142:AI142),IF(COUNTBLANK(AE142:AI142)&lt;2.5,AVERAGE(AE142:AI142),IF(COUNTBLANK(AD142:AI142)&lt;3.5,AVERAGE(AD142:AI142),IF(COUNTBLANK(AC142:AI142)&lt;4.5,AVERAGE(AC142:AI142),IF(COUNTBLANK(AB142:AI142)&lt;5.5,AVERAGE(AB142:AI142),IF(COUNTBLANK(AA142:AI142)&lt;6.5,AVERAGE(AA142:AI142),IF(COUNTBLANK(Z142:AI142)&lt;7.5,AVERAGE(Z142:AI142),IF(COUNTBLANK(Y142:AI142)&lt;8.5,AVERAGE(Y142:AI142),IF(COUNTBLANK(X142:AI142)&lt;9.5,AVERAGE(X142:AI142),IF(COUNTBLANK(W142:AI142)&lt;10.5,AVERAGE(W142:AI142),IF(COUNTBLANK(V142:AI142)&lt;11.5,AVERAGE(V142:AI142),IF(COUNTBLANK(U142:AI142)&lt;12.5,AVERAGE(U142:AI142),IF(COUNTBLANK(T142:AI142)&lt;13.5,AVERAGE(T142:AI142),IF(COUNTBLANK(S142:AI142)&lt;14.5,AVERAGE(S142:AI142),IF(COUNTBLANK(R142:AI142)&lt;15.5,AVERAGE(R142:AI142),IF(COUNTBLANK(Q142:AI142)&lt;16.5,AVERAGE(Q142:AI142),IF(COUNTBLANK(P142:AI142)&lt;17.5,AVERAGE(P142:AI142),IF(COUNTBLANK(O142:AI142)&lt;18.5,AVERAGE(O142:AI142),AVERAGE(N142:AI142)))))))))))))))))))))</f>
        <v>65.5</v>
      </c>
      <c r="AM142" s="22">
        <f>IF(AK142=0,"",IF(COUNTBLANK(AH142:AI142)=0,AVERAGE(AH142:AI142),IF(COUNTBLANK(AG142:AI142)&lt;1.5,AVERAGE(AG142:AI142),IF(COUNTBLANK(AF142:AI142)&lt;2.5,AVERAGE(AF142:AI142),IF(COUNTBLANK(AE142:AI142)&lt;3.5,AVERAGE(AE142:AI142),IF(COUNTBLANK(AD142:AI142)&lt;4.5,AVERAGE(AD142:AI142),IF(COUNTBLANK(AC142:AI142)&lt;5.5,AVERAGE(AC142:AI142),IF(COUNTBLANK(AB142:AI142)&lt;6.5,AVERAGE(AB142:AI142),IF(COUNTBLANK(AA142:AI142)&lt;7.5,AVERAGE(AA142:AI142),IF(COUNTBLANK(Z142:AI142)&lt;8.5,AVERAGE(Z142:AI142),IF(COUNTBLANK(Y142:AI142)&lt;9.5,AVERAGE(Y142:AI142),IF(COUNTBLANK(X142:AI142)&lt;10.5,AVERAGE(X142:AI142),IF(COUNTBLANK(W142:AI142)&lt;11.5,AVERAGE(W142:AI142),IF(COUNTBLANK(V142:AI142)&lt;12.5,AVERAGE(V142:AI142),IF(COUNTBLANK(U142:AI142)&lt;13.5,AVERAGE(U142:AI142),IF(COUNTBLANK(T142:AI142)&lt;14.5,AVERAGE(T142:AI142),IF(COUNTBLANK(S142:AI142)&lt;15.5,AVERAGE(S142:AI142),IF(COUNTBLANK(R142:AI142)&lt;16.5,AVERAGE(R142:AI142),IF(COUNTBLANK(Q142:AI142)&lt;17.5,AVERAGE(Q142:AI142),IF(COUNTBLANK(P142:AI142)&lt;18.5,AVERAGE(P142:AI142),IF(COUNTBLANK(O142:AI142)&lt;19.5,AVERAGE(O142:AI142),AVERAGE(N142:AI142))))))))))))))))))))))</f>
        <v>65.5</v>
      </c>
      <c r="AN142" s="23">
        <f>IF(AK142&lt;1.5,M142,(0.75*M142)+(0.25*((AM142*2/3+AJ142*1/3)*$AW$1)))</f>
        <v>207396.67118609199</v>
      </c>
      <c r="AO142" s="24">
        <f>AN142-M142</f>
        <v>18496.67118609199</v>
      </c>
      <c r="AP142" s="22">
        <f>IF(AK142&lt;1.5,"N/A",3*((M142/$AW$1)-(AM142*2/3)))</f>
        <v>10.197147493774807</v>
      </c>
      <c r="AQ142" s="20">
        <f>IF(AK142=0,"",AL142*$AV$1)</f>
        <v>259141.81771332817</v>
      </c>
      <c r="AR142" s="20">
        <f>IF(AK142=0,"",AJ142*$AV$1)</f>
        <v>259141.81771332817</v>
      </c>
      <c r="AS142" s="23" t="str">
        <f>IF(F142="P","P","")</f>
        <v/>
      </c>
    </row>
    <row r="143" spans="1:45" s="2" customFormat="1">
      <c r="A143" s="19" t="s">
        <v>60</v>
      </c>
      <c r="B143" s="23" t="str">
        <f>IF(COUNTBLANK(N143:AI143)&lt;20.5,"Yes","No")</f>
        <v>Yes</v>
      </c>
      <c r="C143" s="34" t="str">
        <f>IF(J143&lt;160000,"Yes","")</f>
        <v/>
      </c>
      <c r="D143" s="34" t="str">
        <f>IF(J143&gt;375000,IF((K143/J143)&lt;-0.4,"FP40%",IF((K143/J143)&lt;-0.35,"FP35%",IF((K143/J143)&lt;-0.3,"FP30%",IF((K143/J143)&lt;-0.25,"FP25%",IF((K143/J143)&lt;-0.2,"FP20%",IF((K143/J143)&lt;-0.15,"FP15%",IF((K143/J143)&lt;-0.1,"FP10%",IF((K143/J143)&lt;-0.05,"FP5%","")))))))),"")</f>
        <v/>
      </c>
      <c r="E143" s="34" t="str">
        <f t="shared" si="4"/>
        <v/>
      </c>
      <c r="F143" s="89" t="str">
        <f>IF(AP143="N/A","",IF(AP143&gt;AJ143,IF(AP143&gt;AM143,"P",""),""))</f>
        <v/>
      </c>
      <c r="G143" s="34" t="str">
        <f>IF(D143="",IF(E143="",F143,E143),D143)</f>
        <v/>
      </c>
      <c r="H143" s="19" t="s">
        <v>491</v>
      </c>
      <c r="I143" s="21" t="s">
        <v>37</v>
      </c>
      <c r="J143" s="20">
        <v>274800</v>
      </c>
      <c r="K143" s="20">
        <f>M143-J143</f>
        <v>-8200</v>
      </c>
      <c r="L143" s="75">
        <v>0</v>
      </c>
      <c r="M143" s="20">
        <v>266600</v>
      </c>
      <c r="N143" s="21"/>
      <c r="O143" s="21"/>
      <c r="P143" s="21">
        <v>53</v>
      </c>
      <c r="Q143" s="21">
        <v>43</v>
      </c>
      <c r="R143" s="21" t="s">
        <v>590</v>
      </c>
      <c r="S143" s="21">
        <v>84</v>
      </c>
      <c r="T143" s="21">
        <v>70</v>
      </c>
      <c r="U143" s="21" t="s">
        <v>590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9">
        <f>IF(AK143=0,"",AVERAGE(N143:AI143))</f>
        <v>62.5</v>
      </c>
      <c r="AK143" s="39">
        <f>IF(COUNTBLANK(N143:AI143)=0,22,IF(COUNTBLANK(N143:AI143)=1,21,IF(COUNTBLANK(N143:AI143)=2,20,IF(COUNTBLANK(N143:AI143)=3,19,IF(COUNTBLANK(N143:AI143)=4,18,IF(COUNTBLANK(N143:AI143)=5,17,IF(COUNTBLANK(N143:AI143)=6,16,IF(COUNTBLANK(N143:AI143)=7,15,IF(COUNTBLANK(N143:AI143)=8,14,IF(COUNTBLANK(N143:AI143)=9,13,IF(COUNTBLANK(N143:AI143)=10,12,IF(COUNTBLANK(N143:AI143)=11,11,IF(COUNTBLANK(N143:AI143)=12,10,IF(COUNTBLANK(N143:AI143)=13,9,IF(COUNTBLANK(N143:AI143)=14,8,IF(COUNTBLANK(N143:AI143)=15,7,IF(COUNTBLANK(N143:AI143)=16,6,IF(COUNTBLANK(N143:AI143)=17,5,IF(COUNTBLANK(N143:AI143)=18,4,IF(COUNTBLANK(N143:AI143)=19,3,IF(COUNTBLANK(N143:AI143)=20,2,IF(COUNTBLANK(N143:AI143)=21,1,IF(COUNTBLANK(N143:AI143)=22,0,"Error")))))))))))))))))))))))</f>
        <v>4</v>
      </c>
      <c r="AL143" s="39">
        <f>IF(AK143=0,"",IF(COUNTBLANK(AG143:AI143)=0,AVERAGE(AG143:AI143),IF(COUNTBLANK(AF143:AI143)&lt;1.5,AVERAGE(AF143:AI143),IF(COUNTBLANK(AE143:AI143)&lt;2.5,AVERAGE(AE143:AI143),IF(COUNTBLANK(AD143:AI143)&lt;3.5,AVERAGE(AD143:AI143),IF(COUNTBLANK(AC143:AI143)&lt;4.5,AVERAGE(AC143:AI143),IF(COUNTBLANK(AB143:AI143)&lt;5.5,AVERAGE(AB143:AI143),IF(COUNTBLANK(AA143:AI143)&lt;6.5,AVERAGE(AA143:AI143),IF(COUNTBLANK(Z143:AI143)&lt;7.5,AVERAGE(Z143:AI143),IF(COUNTBLANK(Y143:AI143)&lt;8.5,AVERAGE(Y143:AI143),IF(COUNTBLANK(X143:AI143)&lt;9.5,AVERAGE(X143:AI143),IF(COUNTBLANK(W143:AI143)&lt;10.5,AVERAGE(W143:AI143),IF(COUNTBLANK(V143:AI143)&lt;11.5,AVERAGE(V143:AI143),IF(COUNTBLANK(U143:AI143)&lt;12.5,AVERAGE(U143:AI143),IF(COUNTBLANK(T143:AI143)&lt;13.5,AVERAGE(T143:AI143),IF(COUNTBLANK(S143:AI143)&lt;14.5,AVERAGE(S143:AI143),IF(COUNTBLANK(R143:AI143)&lt;15.5,AVERAGE(R143:AI143),IF(COUNTBLANK(Q143:AI143)&lt;16.5,AVERAGE(Q143:AI143),IF(COUNTBLANK(P143:AI143)&lt;17.5,AVERAGE(P143:AI143),IF(COUNTBLANK(O143:AI143)&lt;18.5,AVERAGE(O143:AI143),AVERAGE(N143:AI143)))))))))))))))))))))</f>
        <v>65.666666666666671</v>
      </c>
      <c r="AM143" s="22">
        <f>IF(AK143=0,"",IF(COUNTBLANK(AH143:AI143)=0,AVERAGE(AH143:AI143),IF(COUNTBLANK(AG143:AI143)&lt;1.5,AVERAGE(AG143:AI143),IF(COUNTBLANK(AF143:AI143)&lt;2.5,AVERAGE(AF143:AI143),IF(COUNTBLANK(AE143:AI143)&lt;3.5,AVERAGE(AE143:AI143),IF(COUNTBLANK(AD143:AI143)&lt;4.5,AVERAGE(AD143:AI143),IF(COUNTBLANK(AC143:AI143)&lt;5.5,AVERAGE(AC143:AI143),IF(COUNTBLANK(AB143:AI143)&lt;6.5,AVERAGE(AB143:AI143),IF(COUNTBLANK(AA143:AI143)&lt;7.5,AVERAGE(AA143:AI143),IF(COUNTBLANK(Z143:AI143)&lt;8.5,AVERAGE(Z143:AI143),IF(COUNTBLANK(Y143:AI143)&lt;9.5,AVERAGE(Y143:AI143),IF(COUNTBLANK(X143:AI143)&lt;10.5,AVERAGE(X143:AI143),IF(COUNTBLANK(W143:AI143)&lt;11.5,AVERAGE(W143:AI143),IF(COUNTBLANK(V143:AI143)&lt;12.5,AVERAGE(V143:AI143),IF(COUNTBLANK(U143:AI143)&lt;13.5,AVERAGE(U143:AI143),IF(COUNTBLANK(T143:AI143)&lt;14.5,AVERAGE(T143:AI143),IF(COUNTBLANK(S143:AI143)&lt;15.5,AVERAGE(S143:AI143),IF(COUNTBLANK(R143:AI143)&lt;16.5,AVERAGE(R143:AI143),IF(COUNTBLANK(Q143:AI143)&lt;17.5,AVERAGE(Q143:AI143),IF(COUNTBLANK(P143:AI143)&lt;18.5,AVERAGE(P143:AI143),IF(COUNTBLANK(O143:AI143)&lt;19.5,AVERAGE(O143:AI143),AVERAGE(N143:AI143))))))))))))))))))))))</f>
        <v>77</v>
      </c>
      <c r="AN143" s="23">
        <f>IF(AK143&lt;1.5,M143,(0.75*M143)+(0.25*((AM143*2/3+AJ143*1/3)*$AW$1)))</f>
        <v>272360.89980554156</v>
      </c>
      <c r="AO143" s="24">
        <f>AN143-M143</f>
        <v>5760.8998055415577</v>
      </c>
      <c r="AP143" s="22">
        <f>IF(AK143&lt;1.5,"N/A",3*((M143/$AW$1)-(AM143*2/3)))</f>
        <v>45.275593021918276</v>
      </c>
      <c r="AQ143" s="20">
        <f>IF(AK143=0,"",AL143*$AV$1)</f>
        <v>259801.21165153006</v>
      </c>
      <c r="AR143" s="20">
        <f>IF(AK143=0,"",AJ143*$AV$1)</f>
        <v>247272.72682569484</v>
      </c>
      <c r="AS143" s="23" t="str">
        <f>IF(F143="P","P","")</f>
        <v/>
      </c>
    </row>
    <row r="144" spans="1:45" s="2" customFormat="1">
      <c r="A144" s="19" t="s">
        <v>60</v>
      </c>
      <c r="B144" s="23" t="str">
        <f>IF(COUNTBLANK(N144:AI144)&lt;20.5,"Yes","No")</f>
        <v>Yes</v>
      </c>
      <c r="C144" s="34" t="str">
        <f>IF(J144&lt;160000,"Yes","")</f>
        <v>Yes</v>
      </c>
      <c r="D144" s="34" t="str">
        <f>IF(J144&gt;375000,IF((K144/J144)&lt;-0.4,"FP40%",IF((K144/J144)&lt;-0.35,"FP35%",IF((K144/J144)&lt;-0.3,"FP30%",IF((K144/J144)&lt;-0.25,"FP25%",IF((K144/J144)&lt;-0.2,"FP20%",IF((K144/J144)&lt;-0.15,"FP15%",IF((K144/J144)&lt;-0.1,"FP10%",IF((K144/J144)&lt;-0.05,"FP5%","")))))))),"")</f>
        <v/>
      </c>
      <c r="E144" s="34" t="str">
        <f t="shared" si="4"/>
        <v/>
      </c>
      <c r="F144" s="89" t="str">
        <f>IF(AP144="N/A","",IF(AP144&gt;AJ144,IF(AP144&gt;AM144,"P",""),""))</f>
        <v/>
      </c>
      <c r="G144" s="34" t="str">
        <f>IF(D144="",IF(E144="",F144,E144),D144)</f>
        <v/>
      </c>
      <c r="H144" s="19" t="s">
        <v>479</v>
      </c>
      <c r="I144" s="21" t="s">
        <v>37</v>
      </c>
      <c r="J144" s="20">
        <v>89500</v>
      </c>
      <c r="K144" s="20">
        <f>M144-J144</f>
        <v>73900</v>
      </c>
      <c r="L144" s="75">
        <v>29000</v>
      </c>
      <c r="M144" s="20">
        <v>163400</v>
      </c>
      <c r="N144" s="21"/>
      <c r="O144" s="21"/>
      <c r="P144" s="21">
        <v>68</v>
      </c>
      <c r="Q144" s="21">
        <v>73</v>
      </c>
      <c r="R144" s="21">
        <v>50</v>
      </c>
      <c r="S144" s="21" t="s">
        <v>590</v>
      </c>
      <c r="T144" s="21" t="s">
        <v>590</v>
      </c>
      <c r="U144" s="21">
        <v>59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9">
        <f>IF(AK144=0,"",AVERAGE(N144:AI144))</f>
        <v>62.5</v>
      </c>
      <c r="AK144" s="39">
        <f>IF(COUNTBLANK(N144:AI144)=0,22,IF(COUNTBLANK(N144:AI144)=1,21,IF(COUNTBLANK(N144:AI144)=2,20,IF(COUNTBLANK(N144:AI144)=3,19,IF(COUNTBLANK(N144:AI144)=4,18,IF(COUNTBLANK(N144:AI144)=5,17,IF(COUNTBLANK(N144:AI144)=6,16,IF(COUNTBLANK(N144:AI144)=7,15,IF(COUNTBLANK(N144:AI144)=8,14,IF(COUNTBLANK(N144:AI144)=9,13,IF(COUNTBLANK(N144:AI144)=10,12,IF(COUNTBLANK(N144:AI144)=11,11,IF(COUNTBLANK(N144:AI144)=12,10,IF(COUNTBLANK(N144:AI144)=13,9,IF(COUNTBLANK(N144:AI144)=14,8,IF(COUNTBLANK(N144:AI144)=15,7,IF(COUNTBLANK(N144:AI144)=16,6,IF(COUNTBLANK(N144:AI144)=17,5,IF(COUNTBLANK(N144:AI144)=18,4,IF(COUNTBLANK(N144:AI144)=19,3,IF(COUNTBLANK(N144:AI144)=20,2,IF(COUNTBLANK(N144:AI144)=21,1,IF(COUNTBLANK(N144:AI144)=22,0,"Error")))))))))))))))))))))))</f>
        <v>4</v>
      </c>
      <c r="AL144" s="39">
        <f>IF(AK144=0,"",IF(COUNTBLANK(AG144:AI144)=0,AVERAGE(AG144:AI144),IF(COUNTBLANK(AF144:AI144)&lt;1.5,AVERAGE(AF144:AI144),IF(COUNTBLANK(AE144:AI144)&lt;2.5,AVERAGE(AE144:AI144),IF(COUNTBLANK(AD144:AI144)&lt;3.5,AVERAGE(AD144:AI144),IF(COUNTBLANK(AC144:AI144)&lt;4.5,AVERAGE(AC144:AI144),IF(COUNTBLANK(AB144:AI144)&lt;5.5,AVERAGE(AB144:AI144),IF(COUNTBLANK(AA144:AI144)&lt;6.5,AVERAGE(AA144:AI144),IF(COUNTBLANK(Z144:AI144)&lt;7.5,AVERAGE(Z144:AI144),IF(COUNTBLANK(Y144:AI144)&lt;8.5,AVERAGE(Y144:AI144),IF(COUNTBLANK(X144:AI144)&lt;9.5,AVERAGE(X144:AI144),IF(COUNTBLANK(W144:AI144)&lt;10.5,AVERAGE(W144:AI144),IF(COUNTBLANK(V144:AI144)&lt;11.5,AVERAGE(V144:AI144),IF(COUNTBLANK(U144:AI144)&lt;12.5,AVERAGE(U144:AI144),IF(COUNTBLANK(T144:AI144)&lt;13.5,AVERAGE(T144:AI144),IF(COUNTBLANK(S144:AI144)&lt;14.5,AVERAGE(S144:AI144),IF(COUNTBLANK(R144:AI144)&lt;15.5,AVERAGE(R144:AI144),IF(COUNTBLANK(Q144:AI144)&lt;16.5,AVERAGE(Q144:AI144),IF(COUNTBLANK(P144:AI144)&lt;17.5,AVERAGE(P144:AI144),IF(COUNTBLANK(O144:AI144)&lt;18.5,AVERAGE(O144:AI144),AVERAGE(N144:AI144)))))))))))))))))))))</f>
        <v>60.666666666666664</v>
      </c>
      <c r="AM144" s="22">
        <f>IF(AK144=0,"",IF(COUNTBLANK(AH144:AI144)=0,AVERAGE(AH144:AI144),IF(COUNTBLANK(AG144:AI144)&lt;1.5,AVERAGE(AG144:AI144),IF(COUNTBLANK(AF144:AI144)&lt;2.5,AVERAGE(AF144:AI144),IF(COUNTBLANK(AE144:AI144)&lt;3.5,AVERAGE(AE144:AI144),IF(COUNTBLANK(AD144:AI144)&lt;4.5,AVERAGE(AD144:AI144),IF(COUNTBLANK(AC144:AI144)&lt;5.5,AVERAGE(AC144:AI144),IF(COUNTBLANK(AB144:AI144)&lt;6.5,AVERAGE(AB144:AI144),IF(COUNTBLANK(AA144:AI144)&lt;7.5,AVERAGE(AA144:AI144),IF(COUNTBLANK(Z144:AI144)&lt;8.5,AVERAGE(Z144:AI144),IF(COUNTBLANK(Y144:AI144)&lt;9.5,AVERAGE(Y144:AI144),IF(COUNTBLANK(X144:AI144)&lt;10.5,AVERAGE(X144:AI144),IF(COUNTBLANK(W144:AI144)&lt;11.5,AVERAGE(W144:AI144),IF(COUNTBLANK(V144:AI144)&lt;12.5,AVERAGE(V144:AI144),IF(COUNTBLANK(U144:AI144)&lt;13.5,AVERAGE(U144:AI144),IF(COUNTBLANK(T144:AI144)&lt;14.5,AVERAGE(T144:AI144),IF(COUNTBLANK(S144:AI144)&lt;15.5,AVERAGE(S144:AI144),IF(COUNTBLANK(R144:AI144)&lt;16.5,AVERAGE(R144:AI144),IF(COUNTBLANK(Q144:AI144)&lt;17.5,AVERAGE(Q144:AI144),IF(COUNTBLANK(P144:AI144)&lt;18.5,AVERAGE(P144:AI144),IF(COUNTBLANK(O144:AI144)&lt;19.5,AVERAGE(O144:AI144),AVERAGE(N144:AI144))))))))))))))))))))))</f>
        <v>54.5</v>
      </c>
      <c r="AN144" s="23">
        <f>IF(AK144&lt;1.5,M144,(0.75*M144)+(0.25*((AM144*2/3+AJ144*1/3)*$AW$1)))</f>
        <v>179910.13541178004</v>
      </c>
      <c r="AO144" s="24">
        <f>AN144-M144</f>
        <v>16510.135411780037</v>
      </c>
      <c r="AP144" s="22">
        <f>IF(AK144&lt;1.5,"N/A",3*((M144/$AW$1)-(AM144*2/3)))</f>
        <v>13.136653787627324</v>
      </c>
      <c r="AQ144" s="20">
        <f>IF(AK144=0,"",AL144*$AV$1)</f>
        <v>240019.39350547444</v>
      </c>
      <c r="AR144" s="20">
        <f>IF(AK144=0,"",AJ144*$AV$1)</f>
        <v>247272.72682569484</v>
      </c>
      <c r="AS144" s="23" t="str">
        <f>IF(F144="P","P","")</f>
        <v/>
      </c>
    </row>
    <row r="145" spans="1:45" s="2" customFormat="1">
      <c r="A145" s="19" t="s">
        <v>60</v>
      </c>
      <c r="B145" s="23" t="str">
        <f>IF(COUNTBLANK(N145:AI145)&lt;20.5,"Yes","No")</f>
        <v>Yes</v>
      </c>
      <c r="C145" s="34" t="str">
        <f>IF(J145&lt;160000,"Yes","")</f>
        <v>Yes</v>
      </c>
      <c r="D145" s="34" t="str">
        <f>IF(J145&gt;375000,IF((K145/J145)&lt;-0.4,"FP40%",IF((K145/J145)&lt;-0.35,"FP35%",IF((K145/J145)&lt;-0.3,"FP30%",IF((K145/J145)&lt;-0.25,"FP25%",IF((K145/J145)&lt;-0.2,"FP20%",IF((K145/J145)&lt;-0.15,"FP15%",IF((K145/J145)&lt;-0.1,"FP10%",IF((K145/J145)&lt;-0.05,"FP5%","")))))))),"")</f>
        <v/>
      </c>
      <c r="E145" s="34" t="str">
        <f t="shared" si="4"/>
        <v/>
      </c>
      <c r="F145" s="89" t="str">
        <f>IF(AP145="N/A","",IF(AP145&gt;AJ145,IF(AP145&gt;AM145,"P",""),""))</f>
        <v/>
      </c>
      <c r="G145" s="34" t="str">
        <f>IF(D145="",IF(E145="",F145,E145),D145)</f>
        <v/>
      </c>
      <c r="H145" s="19" t="s">
        <v>487</v>
      </c>
      <c r="I145" s="21" t="s">
        <v>37</v>
      </c>
      <c r="J145" s="20">
        <v>121500</v>
      </c>
      <c r="K145" s="20">
        <f>M145-J145</f>
        <v>75700</v>
      </c>
      <c r="L145" s="75">
        <v>22600</v>
      </c>
      <c r="M145" s="20">
        <v>197200</v>
      </c>
      <c r="N145" s="21"/>
      <c r="O145" s="21"/>
      <c r="P145" s="21">
        <v>57</v>
      </c>
      <c r="Q145" s="21">
        <v>59</v>
      </c>
      <c r="R145" s="21">
        <v>42</v>
      </c>
      <c r="S145" s="21" t="s">
        <v>590</v>
      </c>
      <c r="T145" s="21">
        <v>87</v>
      </c>
      <c r="U145" s="21">
        <v>65</v>
      </c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9">
        <f>IF(AK145=0,"",AVERAGE(N145:AI145))</f>
        <v>62</v>
      </c>
      <c r="AK145" s="39">
        <f>IF(COUNTBLANK(N145:AI145)=0,22,IF(COUNTBLANK(N145:AI145)=1,21,IF(COUNTBLANK(N145:AI145)=2,20,IF(COUNTBLANK(N145:AI145)=3,19,IF(COUNTBLANK(N145:AI145)=4,18,IF(COUNTBLANK(N145:AI145)=5,17,IF(COUNTBLANK(N145:AI145)=6,16,IF(COUNTBLANK(N145:AI145)=7,15,IF(COUNTBLANK(N145:AI145)=8,14,IF(COUNTBLANK(N145:AI145)=9,13,IF(COUNTBLANK(N145:AI145)=10,12,IF(COUNTBLANK(N145:AI145)=11,11,IF(COUNTBLANK(N145:AI145)=12,10,IF(COUNTBLANK(N145:AI145)=13,9,IF(COUNTBLANK(N145:AI145)=14,8,IF(COUNTBLANK(N145:AI145)=15,7,IF(COUNTBLANK(N145:AI145)=16,6,IF(COUNTBLANK(N145:AI145)=17,5,IF(COUNTBLANK(N145:AI145)=18,4,IF(COUNTBLANK(N145:AI145)=19,3,IF(COUNTBLANK(N145:AI145)=20,2,IF(COUNTBLANK(N145:AI145)=21,1,IF(COUNTBLANK(N145:AI145)=22,0,"Error")))))))))))))))))))))))</f>
        <v>5</v>
      </c>
      <c r="AL145" s="39">
        <f>IF(AK145=0,"",IF(COUNTBLANK(AG145:AI145)=0,AVERAGE(AG145:AI145),IF(COUNTBLANK(AF145:AI145)&lt;1.5,AVERAGE(AF145:AI145),IF(COUNTBLANK(AE145:AI145)&lt;2.5,AVERAGE(AE145:AI145),IF(COUNTBLANK(AD145:AI145)&lt;3.5,AVERAGE(AD145:AI145),IF(COUNTBLANK(AC145:AI145)&lt;4.5,AVERAGE(AC145:AI145),IF(COUNTBLANK(AB145:AI145)&lt;5.5,AVERAGE(AB145:AI145),IF(COUNTBLANK(AA145:AI145)&lt;6.5,AVERAGE(AA145:AI145),IF(COUNTBLANK(Z145:AI145)&lt;7.5,AVERAGE(Z145:AI145),IF(COUNTBLANK(Y145:AI145)&lt;8.5,AVERAGE(Y145:AI145),IF(COUNTBLANK(X145:AI145)&lt;9.5,AVERAGE(X145:AI145),IF(COUNTBLANK(W145:AI145)&lt;10.5,AVERAGE(W145:AI145),IF(COUNTBLANK(V145:AI145)&lt;11.5,AVERAGE(V145:AI145),IF(COUNTBLANK(U145:AI145)&lt;12.5,AVERAGE(U145:AI145),IF(COUNTBLANK(T145:AI145)&lt;13.5,AVERAGE(T145:AI145),IF(COUNTBLANK(S145:AI145)&lt;14.5,AVERAGE(S145:AI145),IF(COUNTBLANK(R145:AI145)&lt;15.5,AVERAGE(R145:AI145),IF(COUNTBLANK(Q145:AI145)&lt;16.5,AVERAGE(Q145:AI145),IF(COUNTBLANK(P145:AI145)&lt;17.5,AVERAGE(P145:AI145),IF(COUNTBLANK(O145:AI145)&lt;18.5,AVERAGE(O145:AI145),AVERAGE(N145:AI145)))))))))))))))))))))</f>
        <v>64.666666666666671</v>
      </c>
      <c r="AM145" s="22">
        <f>IF(AK145=0,"",IF(COUNTBLANK(AH145:AI145)=0,AVERAGE(AH145:AI145),IF(COUNTBLANK(AG145:AI145)&lt;1.5,AVERAGE(AG145:AI145),IF(COUNTBLANK(AF145:AI145)&lt;2.5,AVERAGE(AF145:AI145),IF(COUNTBLANK(AE145:AI145)&lt;3.5,AVERAGE(AE145:AI145),IF(COUNTBLANK(AD145:AI145)&lt;4.5,AVERAGE(AD145:AI145),IF(COUNTBLANK(AC145:AI145)&lt;5.5,AVERAGE(AC145:AI145),IF(COUNTBLANK(AB145:AI145)&lt;6.5,AVERAGE(AB145:AI145),IF(COUNTBLANK(AA145:AI145)&lt;7.5,AVERAGE(AA145:AI145),IF(COUNTBLANK(Z145:AI145)&lt;8.5,AVERAGE(Z145:AI145),IF(COUNTBLANK(Y145:AI145)&lt;9.5,AVERAGE(Y145:AI145),IF(COUNTBLANK(X145:AI145)&lt;10.5,AVERAGE(X145:AI145),IF(COUNTBLANK(W145:AI145)&lt;11.5,AVERAGE(W145:AI145),IF(COUNTBLANK(V145:AI145)&lt;12.5,AVERAGE(V145:AI145),IF(COUNTBLANK(U145:AI145)&lt;13.5,AVERAGE(U145:AI145),IF(COUNTBLANK(T145:AI145)&lt;14.5,AVERAGE(T145:AI145),IF(COUNTBLANK(S145:AI145)&lt;15.5,AVERAGE(S145:AI145),IF(COUNTBLANK(R145:AI145)&lt;16.5,AVERAGE(R145:AI145),IF(COUNTBLANK(Q145:AI145)&lt;17.5,AVERAGE(Q145:AI145),IF(COUNTBLANK(P145:AI145)&lt;18.5,AVERAGE(P145:AI145),IF(COUNTBLANK(O145:AI145)&lt;19.5,AVERAGE(O145:AI145),AVERAGE(N145:AI145))))))))))))))))))))))</f>
        <v>76</v>
      </c>
      <c r="AN145" s="23">
        <f>IF(AK145&lt;1.5,M145,(0.75*M145)+(0.25*((AM145*2/3+AJ145*1/3)*$AW$1)))</f>
        <v>219474.74622811034</v>
      </c>
      <c r="AO145" s="24">
        <f>AN145-M145</f>
        <v>22274.746228110336</v>
      </c>
      <c r="AP145" s="22">
        <f>IF(AK145&lt;1.5,"N/A",3*((M145/$AW$1)-(AM145*2/3)))</f>
        <v>-4.5988486724595319</v>
      </c>
      <c r="AQ145" s="20">
        <f>IF(AK145=0,"",AL145*$AV$1)</f>
        <v>255844.84802231894</v>
      </c>
      <c r="AR145" s="20">
        <f>IF(AK145=0,"",AJ145*$AV$1)</f>
        <v>245294.54501108927</v>
      </c>
      <c r="AS145" s="23" t="str">
        <f>IF(F145="P","P","")</f>
        <v/>
      </c>
    </row>
    <row r="146" spans="1:45" s="2" customFormat="1">
      <c r="A146" s="25" t="s">
        <v>60</v>
      </c>
      <c r="B146" s="23" t="str">
        <f>IF(COUNTBLANK(N146:AI146)&lt;20.5,"Yes","No")</f>
        <v>Yes</v>
      </c>
      <c r="C146" s="34" t="str">
        <f>IF(J146&lt;160000,"Yes","")</f>
        <v/>
      </c>
      <c r="D146" s="34" t="str">
        <f>IF(J146&gt;375000,IF((K146/J146)&lt;-0.4,"FP40%",IF((K146/J146)&lt;-0.35,"FP35%",IF((K146/J146)&lt;-0.3,"FP30%",IF((K146/J146)&lt;-0.25,"FP25%",IF((K146/J146)&lt;-0.2,"FP20%",IF((K146/J146)&lt;-0.15,"FP15%",IF((K146/J146)&lt;-0.1,"FP10%",IF((K146/J146)&lt;-0.05,"FP5%","")))))))),"")</f>
        <v/>
      </c>
      <c r="E146" s="34" t="str">
        <f t="shared" si="4"/>
        <v/>
      </c>
      <c r="F146" s="89" t="str">
        <f>IF(AP146="N/A","",IF(AP146&gt;AJ146,IF(AP146&gt;AM146,"P",""),""))</f>
        <v>P</v>
      </c>
      <c r="G146" s="34" t="str">
        <f>IF(D146="",IF(E146="",F146,E146),D146)</f>
        <v>P</v>
      </c>
      <c r="H146" s="25" t="s">
        <v>447</v>
      </c>
      <c r="I146" s="27" t="s">
        <v>37</v>
      </c>
      <c r="J146" s="20">
        <v>268400</v>
      </c>
      <c r="K146" s="20">
        <f>M146-J146</f>
        <v>-3800</v>
      </c>
      <c r="L146" s="75">
        <v>-4100</v>
      </c>
      <c r="M146" s="20">
        <v>264600</v>
      </c>
      <c r="N146" s="21"/>
      <c r="O146" s="21">
        <v>62</v>
      </c>
      <c r="P146" s="21"/>
      <c r="Q146" s="21" t="s">
        <v>590</v>
      </c>
      <c r="R146" s="21">
        <v>40</v>
      </c>
      <c r="S146" s="21">
        <v>84</v>
      </c>
      <c r="T146" s="21">
        <v>84</v>
      </c>
      <c r="U146" s="21">
        <v>22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39">
        <f>IF(AK146=0,"",AVERAGE(N146:AI146))</f>
        <v>58.4</v>
      </c>
      <c r="AK146" s="39">
        <f>IF(COUNTBLANK(N146:AI146)=0,22,IF(COUNTBLANK(N146:AI146)=1,21,IF(COUNTBLANK(N146:AI146)=2,20,IF(COUNTBLANK(N146:AI146)=3,19,IF(COUNTBLANK(N146:AI146)=4,18,IF(COUNTBLANK(N146:AI146)=5,17,IF(COUNTBLANK(N146:AI146)=6,16,IF(COUNTBLANK(N146:AI146)=7,15,IF(COUNTBLANK(N146:AI146)=8,14,IF(COUNTBLANK(N146:AI146)=9,13,IF(COUNTBLANK(N146:AI146)=10,12,IF(COUNTBLANK(N146:AI146)=11,11,IF(COUNTBLANK(N146:AI146)=12,10,IF(COUNTBLANK(N146:AI146)=13,9,IF(COUNTBLANK(N146:AI146)=14,8,IF(COUNTBLANK(N146:AI146)=15,7,IF(COUNTBLANK(N146:AI146)=16,6,IF(COUNTBLANK(N146:AI146)=17,5,IF(COUNTBLANK(N146:AI146)=18,4,IF(COUNTBLANK(N146:AI146)=19,3,IF(COUNTBLANK(N146:AI146)=20,2,IF(COUNTBLANK(N146:AI146)=21,1,IF(COUNTBLANK(N146:AI146)=22,0,"Error")))))))))))))))))))))))</f>
        <v>5</v>
      </c>
      <c r="AL146" s="39">
        <f>IF(AK146=0,"",IF(COUNTBLANK(AG146:AI146)=0,AVERAGE(AG146:AI146),IF(COUNTBLANK(AF146:AI146)&lt;1.5,AVERAGE(AF146:AI146),IF(COUNTBLANK(AE146:AI146)&lt;2.5,AVERAGE(AE146:AI146),IF(COUNTBLANK(AD146:AI146)&lt;3.5,AVERAGE(AD146:AI146),IF(COUNTBLANK(AC146:AI146)&lt;4.5,AVERAGE(AC146:AI146),IF(COUNTBLANK(AB146:AI146)&lt;5.5,AVERAGE(AB146:AI146),IF(COUNTBLANK(AA146:AI146)&lt;6.5,AVERAGE(AA146:AI146),IF(COUNTBLANK(Z146:AI146)&lt;7.5,AVERAGE(Z146:AI146),IF(COUNTBLANK(Y146:AI146)&lt;8.5,AVERAGE(Y146:AI146),IF(COUNTBLANK(X146:AI146)&lt;9.5,AVERAGE(X146:AI146),IF(COUNTBLANK(W146:AI146)&lt;10.5,AVERAGE(W146:AI146),IF(COUNTBLANK(V146:AI146)&lt;11.5,AVERAGE(V146:AI146),IF(COUNTBLANK(U146:AI146)&lt;12.5,AVERAGE(U146:AI146),IF(COUNTBLANK(T146:AI146)&lt;13.5,AVERAGE(T146:AI146),IF(COUNTBLANK(S146:AI146)&lt;14.5,AVERAGE(S146:AI146),IF(COUNTBLANK(R146:AI146)&lt;15.5,AVERAGE(R146:AI146),IF(COUNTBLANK(Q146:AI146)&lt;16.5,AVERAGE(Q146:AI146),IF(COUNTBLANK(P146:AI146)&lt;17.5,AVERAGE(P146:AI146),IF(COUNTBLANK(O146:AI146)&lt;18.5,AVERAGE(O146:AI146),AVERAGE(N146:AI146)))))))))))))))))))))</f>
        <v>63.333333333333336</v>
      </c>
      <c r="AM146" s="22">
        <f>IF(AK146=0,"",IF(COUNTBLANK(AH146:AI146)=0,AVERAGE(AH146:AI146),IF(COUNTBLANK(AG146:AI146)&lt;1.5,AVERAGE(AG146:AI146),IF(COUNTBLANK(AF146:AI146)&lt;2.5,AVERAGE(AF146:AI146),IF(COUNTBLANK(AE146:AI146)&lt;3.5,AVERAGE(AE146:AI146),IF(COUNTBLANK(AD146:AI146)&lt;4.5,AVERAGE(AD146:AI146),IF(COUNTBLANK(AC146:AI146)&lt;5.5,AVERAGE(AC146:AI146),IF(COUNTBLANK(AB146:AI146)&lt;6.5,AVERAGE(AB146:AI146),IF(COUNTBLANK(AA146:AI146)&lt;7.5,AVERAGE(AA146:AI146),IF(COUNTBLANK(Z146:AI146)&lt;8.5,AVERAGE(Z146:AI146),IF(COUNTBLANK(Y146:AI146)&lt;9.5,AVERAGE(Y146:AI146),IF(COUNTBLANK(X146:AI146)&lt;10.5,AVERAGE(X146:AI146),IF(COUNTBLANK(W146:AI146)&lt;11.5,AVERAGE(W146:AI146),IF(COUNTBLANK(V146:AI146)&lt;12.5,AVERAGE(V146:AI146),IF(COUNTBLANK(U146:AI146)&lt;13.5,AVERAGE(U146:AI146),IF(COUNTBLANK(T146:AI146)&lt;14.5,AVERAGE(T146:AI146),IF(COUNTBLANK(S146:AI146)&lt;15.5,AVERAGE(S146:AI146),IF(COUNTBLANK(R146:AI146)&lt;16.5,AVERAGE(R146:AI146),IF(COUNTBLANK(Q146:AI146)&lt;17.5,AVERAGE(Q146:AI146),IF(COUNTBLANK(P146:AI146)&lt;18.5,AVERAGE(P146:AI146),IF(COUNTBLANK(O146:AI146)&lt;19.5,AVERAGE(O146:AI146),AVERAGE(N146:AI146))))))))))))))))))))))</f>
        <v>53</v>
      </c>
      <c r="AN146" s="23">
        <f>IF(AK146&lt;1.5,M146,(0.75*M146)+(0.25*((AM146*2/3+AJ146*1/3)*$AW$1)))</f>
        <v>253435.45925187544</v>
      </c>
      <c r="AO146" s="24">
        <f>AN146-M146</f>
        <v>-11164.540748124564</v>
      </c>
      <c r="AP146" s="22">
        <f>IF(AK146&lt;1.5,"N/A",3*((M146/$AW$1)-(AM146*2/3)))</f>
        <v>91.780652339083161</v>
      </c>
      <c r="AQ146" s="20">
        <f>IF(AK146=0,"",AL146*$AV$1)</f>
        <v>250569.69651670411</v>
      </c>
      <c r="AR146" s="20">
        <f>IF(AK146=0,"",AJ146*$AV$1)</f>
        <v>231051.63594592924</v>
      </c>
      <c r="AS146" s="23" t="str">
        <f>IF(F146="P","P","")</f>
        <v>P</v>
      </c>
    </row>
    <row r="147" spans="1:45" s="2" customFormat="1">
      <c r="A147" s="25" t="s">
        <v>60</v>
      </c>
      <c r="B147" s="23" t="str">
        <f>IF(COUNTBLANK(N147:AI147)&lt;20.5,"Yes","No")</f>
        <v>Yes</v>
      </c>
      <c r="C147" s="34" t="str">
        <f>IF(J147&lt;160000,"Yes","")</f>
        <v>Yes</v>
      </c>
      <c r="D147" s="34" t="str">
        <f>IF(J147&gt;375000,IF((K147/J147)&lt;-0.4,"FP40%",IF((K147/J147)&lt;-0.35,"FP35%",IF((K147/J147)&lt;-0.3,"FP30%",IF((K147/J147)&lt;-0.25,"FP25%",IF((K147/J147)&lt;-0.2,"FP20%",IF((K147/J147)&lt;-0.15,"FP15%",IF((K147/J147)&lt;-0.1,"FP10%",IF((K147/J147)&lt;-0.05,"FP5%","")))))))),"")</f>
        <v/>
      </c>
      <c r="E147" s="34" t="str">
        <f t="shared" si="4"/>
        <v/>
      </c>
      <c r="F147" s="89" t="str">
        <f>IF(AP147="N/A","",IF(AP147&gt;AJ147,IF(AP147&gt;AM147,"P",""),""))</f>
        <v/>
      </c>
      <c r="G147" s="34" t="str">
        <f>IF(D147="",IF(E147="",F147,E147),D147)</f>
        <v/>
      </c>
      <c r="H147" s="19" t="s">
        <v>189</v>
      </c>
      <c r="I147" s="21" t="s">
        <v>62</v>
      </c>
      <c r="J147" s="20">
        <v>94500</v>
      </c>
      <c r="K147" s="20">
        <f>M147-J147</f>
        <v>140600</v>
      </c>
      <c r="L147" s="75">
        <v>5200</v>
      </c>
      <c r="M147" s="20">
        <v>235100</v>
      </c>
      <c r="N147" s="21">
        <v>17</v>
      </c>
      <c r="O147" s="21">
        <v>76</v>
      </c>
      <c r="P147" s="21">
        <v>56</v>
      </c>
      <c r="Q147" s="21">
        <v>33</v>
      </c>
      <c r="R147" s="21">
        <v>96</v>
      </c>
      <c r="S147" s="21">
        <v>69</v>
      </c>
      <c r="T147" s="21">
        <v>64</v>
      </c>
      <c r="U147" s="21">
        <v>54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39">
        <f>IF(AK147=0,"",AVERAGE(N147:AI147))</f>
        <v>58.125</v>
      </c>
      <c r="AK147" s="39">
        <f>IF(COUNTBLANK(N147:AI147)=0,22,IF(COUNTBLANK(N147:AI147)=1,21,IF(COUNTBLANK(N147:AI147)=2,20,IF(COUNTBLANK(N147:AI147)=3,19,IF(COUNTBLANK(N147:AI147)=4,18,IF(COUNTBLANK(N147:AI147)=5,17,IF(COUNTBLANK(N147:AI147)=6,16,IF(COUNTBLANK(N147:AI147)=7,15,IF(COUNTBLANK(N147:AI147)=8,14,IF(COUNTBLANK(N147:AI147)=9,13,IF(COUNTBLANK(N147:AI147)=10,12,IF(COUNTBLANK(N147:AI147)=11,11,IF(COUNTBLANK(N147:AI147)=12,10,IF(COUNTBLANK(N147:AI147)=13,9,IF(COUNTBLANK(N147:AI147)=14,8,IF(COUNTBLANK(N147:AI147)=15,7,IF(COUNTBLANK(N147:AI147)=16,6,IF(COUNTBLANK(N147:AI147)=17,5,IF(COUNTBLANK(N147:AI147)=18,4,IF(COUNTBLANK(N147:AI147)=19,3,IF(COUNTBLANK(N147:AI147)=20,2,IF(COUNTBLANK(N147:AI147)=21,1,IF(COUNTBLANK(N147:AI147)=22,0,"Error")))))))))))))))))))))))</f>
        <v>8</v>
      </c>
      <c r="AL147" s="39">
        <f>IF(AK147=0,"",IF(COUNTBLANK(AG147:AI147)=0,AVERAGE(AG147:AI147),IF(COUNTBLANK(AF147:AI147)&lt;1.5,AVERAGE(AF147:AI147),IF(COUNTBLANK(AE147:AI147)&lt;2.5,AVERAGE(AE147:AI147),IF(COUNTBLANK(AD147:AI147)&lt;3.5,AVERAGE(AD147:AI147),IF(COUNTBLANK(AC147:AI147)&lt;4.5,AVERAGE(AC147:AI147),IF(COUNTBLANK(AB147:AI147)&lt;5.5,AVERAGE(AB147:AI147),IF(COUNTBLANK(AA147:AI147)&lt;6.5,AVERAGE(AA147:AI147),IF(COUNTBLANK(Z147:AI147)&lt;7.5,AVERAGE(Z147:AI147),IF(COUNTBLANK(Y147:AI147)&lt;8.5,AVERAGE(Y147:AI147),IF(COUNTBLANK(X147:AI147)&lt;9.5,AVERAGE(X147:AI147),IF(COUNTBLANK(W147:AI147)&lt;10.5,AVERAGE(W147:AI147),IF(COUNTBLANK(V147:AI147)&lt;11.5,AVERAGE(V147:AI147),IF(COUNTBLANK(U147:AI147)&lt;12.5,AVERAGE(U147:AI147),IF(COUNTBLANK(T147:AI147)&lt;13.5,AVERAGE(T147:AI147),IF(COUNTBLANK(S147:AI147)&lt;14.5,AVERAGE(S147:AI147),IF(COUNTBLANK(R147:AI147)&lt;15.5,AVERAGE(R147:AI147),IF(COUNTBLANK(Q147:AI147)&lt;16.5,AVERAGE(Q147:AI147),IF(COUNTBLANK(P147:AI147)&lt;17.5,AVERAGE(P147:AI147),IF(COUNTBLANK(O147:AI147)&lt;18.5,AVERAGE(O147:AI147),AVERAGE(N147:AI147)))))))))))))))))))))</f>
        <v>62.333333333333336</v>
      </c>
      <c r="AM147" s="22">
        <f>IF(AK147=0,"",IF(COUNTBLANK(AH147:AI147)=0,AVERAGE(AH147:AI147),IF(COUNTBLANK(AG147:AI147)&lt;1.5,AVERAGE(AG147:AI147),IF(COUNTBLANK(AF147:AI147)&lt;2.5,AVERAGE(AF147:AI147),IF(COUNTBLANK(AE147:AI147)&lt;3.5,AVERAGE(AE147:AI147),IF(COUNTBLANK(AD147:AI147)&lt;4.5,AVERAGE(AD147:AI147),IF(COUNTBLANK(AC147:AI147)&lt;5.5,AVERAGE(AC147:AI147),IF(COUNTBLANK(AB147:AI147)&lt;6.5,AVERAGE(AB147:AI147),IF(COUNTBLANK(AA147:AI147)&lt;7.5,AVERAGE(AA147:AI147),IF(COUNTBLANK(Z147:AI147)&lt;8.5,AVERAGE(Z147:AI147),IF(COUNTBLANK(Y147:AI147)&lt;9.5,AVERAGE(Y147:AI147),IF(COUNTBLANK(X147:AI147)&lt;10.5,AVERAGE(X147:AI147),IF(COUNTBLANK(W147:AI147)&lt;11.5,AVERAGE(W147:AI147),IF(COUNTBLANK(V147:AI147)&lt;12.5,AVERAGE(V147:AI147),IF(COUNTBLANK(U147:AI147)&lt;13.5,AVERAGE(U147:AI147),IF(COUNTBLANK(T147:AI147)&lt;14.5,AVERAGE(T147:AI147),IF(COUNTBLANK(S147:AI147)&lt;15.5,AVERAGE(S147:AI147),IF(COUNTBLANK(R147:AI147)&lt;16.5,AVERAGE(R147:AI147),IF(COUNTBLANK(Q147:AI147)&lt;17.5,AVERAGE(Q147:AI147),IF(COUNTBLANK(P147:AI147)&lt;18.5,AVERAGE(P147:AI147),IF(COUNTBLANK(O147:AI147)&lt;19.5,AVERAGE(O147:AI147),AVERAGE(N147:AI147))))))))))))))))))))))</f>
        <v>59</v>
      </c>
      <c r="AN147" s="23">
        <f>IF(AK147&lt;1.5,M147,(0.75*M147)+(0.25*((AM147*2/3+AJ147*1/3)*$AW$1)))</f>
        <v>235232.01953002776</v>
      </c>
      <c r="AO147" s="24">
        <f>AN147-M147</f>
        <v>132.01953002775554</v>
      </c>
      <c r="AP147" s="22">
        <f>IF(AK147&lt;1.5,"N/A",3*((M147/$AW$1)-(AM147*2/3)))</f>
        <v>57.730277267265507</v>
      </c>
      <c r="AQ147" s="20">
        <f>IF(AK147=0,"",AL147*$AV$1)</f>
        <v>246613.33288749299</v>
      </c>
      <c r="AR147" s="20">
        <f>IF(AK147=0,"",AJ147*$AV$1)</f>
        <v>229963.6359478962</v>
      </c>
      <c r="AS147" s="23" t="str">
        <f>IF(F147="P","P","")</f>
        <v/>
      </c>
    </row>
    <row r="148" spans="1:45" s="2" customFormat="1">
      <c r="A148" s="25" t="s">
        <v>60</v>
      </c>
      <c r="B148" s="23" t="str">
        <f>IF(COUNTBLANK(N148:AI148)&lt;20.5,"Yes","No")</f>
        <v>Yes</v>
      </c>
      <c r="C148" s="34" t="str">
        <f>IF(J148&lt;160000,"Yes","")</f>
        <v/>
      </c>
      <c r="D148" s="34" t="str">
        <f>IF(J148&gt;375000,IF((K148/J148)&lt;-0.4,"FP40%",IF((K148/J148)&lt;-0.35,"FP35%",IF((K148/J148)&lt;-0.3,"FP30%",IF((K148/J148)&lt;-0.25,"FP25%",IF((K148/J148)&lt;-0.2,"FP20%",IF((K148/J148)&lt;-0.15,"FP15%",IF((K148/J148)&lt;-0.1,"FP10%",IF((K148/J148)&lt;-0.05,"FP5%","")))))))),"")</f>
        <v/>
      </c>
      <c r="E148" s="34" t="str">
        <f t="shared" si="4"/>
        <v/>
      </c>
      <c r="F148" s="89" t="str">
        <f>IF(AP148="N/A","",IF(AP148&gt;AJ148,IF(AP148&gt;AM148,"P",""),""))</f>
        <v>P</v>
      </c>
      <c r="G148" s="34" t="str">
        <f>IF(D148="",IF(E148="",F148,E148),D148)</f>
        <v>P</v>
      </c>
      <c r="H148" s="19" t="s">
        <v>180</v>
      </c>
      <c r="I148" s="21" t="s">
        <v>48</v>
      </c>
      <c r="J148" s="20">
        <v>281500</v>
      </c>
      <c r="K148" s="20">
        <f>M148-J148</f>
        <v>-55100</v>
      </c>
      <c r="L148" s="75">
        <v>-18900</v>
      </c>
      <c r="M148" s="20">
        <v>226400</v>
      </c>
      <c r="N148" s="21">
        <v>68</v>
      </c>
      <c r="O148" s="21">
        <v>60</v>
      </c>
      <c r="P148" s="21">
        <v>57</v>
      </c>
      <c r="Q148" s="21">
        <v>64</v>
      </c>
      <c r="R148" s="21">
        <v>62</v>
      </c>
      <c r="S148" s="21">
        <v>34</v>
      </c>
      <c r="T148" s="21">
        <v>75</v>
      </c>
      <c r="U148" s="21">
        <v>22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39">
        <f>IF(AK148=0,"",AVERAGE(N148:AI148))</f>
        <v>55.25</v>
      </c>
      <c r="AK148" s="39">
        <f>IF(COUNTBLANK(N148:AI148)=0,22,IF(COUNTBLANK(N148:AI148)=1,21,IF(COUNTBLANK(N148:AI148)=2,20,IF(COUNTBLANK(N148:AI148)=3,19,IF(COUNTBLANK(N148:AI148)=4,18,IF(COUNTBLANK(N148:AI148)=5,17,IF(COUNTBLANK(N148:AI148)=6,16,IF(COUNTBLANK(N148:AI148)=7,15,IF(COUNTBLANK(N148:AI148)=8,14,IF(COUNTBLANK(N148:AI148)=9,13,IF(COUNTBLANK(N148:AI148)=10,12,IF(COUNTBLANK(N148:AI148)=11,11,IF(COUNTBLANK(N148:AI148)=12,10,IF(COUNTBLANK(N148:AI148)=13,9,IF(COUNTBLANK(N148:AI148)=14,8,IF(COUNTBLANK(N148:AI148)=15,7,IF(COUNTBLANK(N148:AI148)=16,6,IF(COUNTBLANK(N148:AI148)=17,5,IF(COUNTBLANK(N148:AI148)=18,4,IF(COUNTBLANK(N148:AI148)=19,3,IF(COUNTBLANK(N148:AI148)=20,2,IF(COUNTBLANK(N148:AI148)=21,1,IF(COUNTBLANK(N148:AI148)=22,0,"Error")))))))))))))))))))))))</f>
        <v>8</v>
      </c>
      <c r="AL148" s="39">
        <f>IF(AK148=0,"",IF(COUNTBLANK(AG148:AI148)=0,AVERAGE(AG148:AI148),IF(COUNTBLANK(AF148:AI148)&lt;1.5,AVERAGE(AF148:AI148),IF(COUNTBLANK(AE148:AI148)&lt;2.5,AVERAGE(AE148:AI148),IF(COUNTBLANK(AD148:AI148)&lt;3.5,AVERAGE(AD148:AI148),IF(COUNTBLANK(AC148:AI148)&lt;4.5,AVERAGE(AC148:AI148),IF(COUNTBLANK(AB148:AI148)&lt;5.5,AVERAGE(AB148:AI148),IF(COUNTBLANK(AA148:AI148)&lt;6.5,AVERAGE(AA148:AI148),IF(COUNTBLANK(Z148:AI148)&lt;7.5,AVERAGE(Z148:AI148),IF(COUNTBLANK(Y148:AI148)&lt;8.5,AVERAGE(Y148:AI148),IF(COUNTBLANK(X148:AI148)&lt;9.5,AVERAGE(X148:AI148),IF(COUNTBLANK(W148:AI148)&lt;10.5,AVERAGE(W148:AI148),IF(COUNTBLANK(V148:AI148)&lt;11.5,AVERAGE(V148:AI148),IF(COUNTBLANK(U148:AI148)&lt;12.5,AVERAGE(U148:AI148),IF(COUNTBLANK(T148:AI148)&lt;13.5,AVERAGE(T148:AI148),IF(COUNTBLANK(S148:AI148)&lt;14.5,AVERAGE(S148:AI148),IF(COUNTBLANK(R148:AI148)&lt;15.5,AVERAGE(R148:AI148),IF(COUNTBLANK(Q148:AI148)&lt;16.5,AVERAGE(Q148:AI148),IF(COUNTBLANK(P148:AI148)&lt;17.5,AVERAGE(P148:AI148),IF(COUNTBLANK(O148:AI148)&lt;18.5,AVERAGE(O148:AI148),AVERAGE(N148:AI148)))))))))))))))))))))</f>
        <v>43.666666666666664</v>
      </c>
      <c r="AM148" s="22">
        <f>IF(AK148=0,"",IF(COUNTBLANK(AH148:AI148)=0,AVERAGE(AH148:AI148),IF(COUNTBLANK(AG148:AI148)&lt;1.5,AVERAGE(AG148:AI148),IF(COUNTBLANK(AF148:AI148)&lt;2.5,AVERAGE(AF148:AI148),IF(COUNTBLANK(AE148:AI148)&lt;3.5,AVERAGE(AE148:AI148),IF(COUNTBLANK(AD148:AI148)&lt;4.5,AVERAGE(AD148:AI148),IF(COUNTBLANK(AC148:AI148)&lt;5.5,AVERAGE(AC148:AI148),IF(COUNTBLANK(AB148:AI148)&lt;6.5,AVERAGE(AB148:AI148),IF(COUNTBLANK(AA148:AI148)&lt;7.5,AVERAGE(AA148:AI148),IF(COUNTBLANK(Z148:AI148)&lt;8.5,AVERAGE(Z148:AI148),IF(COUNTBLANK(Y148:AI148)&lt;9.5,AVERAGE(Y148:AI148),IF(COUNTBLANK(X148:AI148)&lt;10.5,AVERAGE(X148:AI148),IF(COUNTBLANK(W148:AI148)&lt;11.5,AVERAGE(W148:AI148),IF(COUNTBLANK(V148:AI148)&lt;12.5,AVERAGE(V148:AI148),IF(COUNTBLANK(U148:AI148)&lt;13.5,AVERAGE(U148:AI148),IF(COUNTBLANK(T148:AI148)&lt;14.5,AVERAGE(T148:AI148),IF(COUNTBLANK(S148:AI148)&lt;15.5,AVERAGE(S148:AI148),IF(COUNTBLANK(R148:AI148)&lt;16.5,AVERAGE(R148:AI148),IF(COUNTBLANK(Q148:AI148)&lt;17.5,AVERAGE(Q148:AI148),IF(COUNTBLANK(P148:AI148)&lt;18.5,AVERAGE(P148:AI148),IF(COUNTBLANK(O148:AI148)&lt;19.5,AVERAGE(O148:AI148),AVERAGE(N148:AI148))))))))))))))))))))))</f>
        <v>48.5</v>
      </c>
      <c r="AN148" s="23">
        <f>IF(AK148&lt;1.5,M148,(0.75*M148)+(0.25*((AM148*2/3+AJ148*1/3)*$AW$1)))</f>
        <v>220721.75286555983</v>
      </c>
      <c r="AO148" s="24">
        <f>AN148-M148</f>
        <v>-5678.2471344401711</v>
      </c>
      <c r="AP148" s="22">
        <f>IF(AK148&lt;1.5,"N/A",3*((M148/$AW$1)-(AM148*2/3)))</f>
        <v>72.227285296932848</v>
      </c>
      <c r="AQ148" s="20">
        <f>IF(AK148=0,"",AL148*$AV$1)</f>
        <v>172761.21180888545</v>
      </c>
      <c r="AR148" s="20">
        <f>IF(AK148=0,"",AJ148*$AV$1)</f>
        <v>218589.09051391424</v>
      </c>
      <c r="AS148" s="23" t="str">
        <f>IF(F148="P","P","")</f>
        <v>P</v>
      </c>
    </row>
    <row r="149" spans="1:45" s="2" customFormat="1">
      <c r="A149" s="19" t="s">
        <v>60</v>
      </c>
      <c r="B149" s="23" t="str">
        <f>IF(COUNTBLANK(N149:AI149)&lt;20.5,"Yes","No")</f>
        <v>Yes</v>
      </c>
      <c r="C149" s="34" t="str">
        <f>IF(J149&lt;160000,"Yes","")</f>
        <v/>
      </c>
      <c r="D149" s="34" t="str">
        <f>IF(J149&gt;375000,IF((K149/J149)&lt;-0.4,"FP40%",IF((K149/J149)&lt;-0.35,"FP35%",IF((K149/J149)&lt;-0.3,"FP30%",IF((K149/J149)&lt;-0.25,"FP25%",IF((K149/J149)&lt;-0.2,"FP20%",IF((K149/J149)&lt;-0.15,"FP15%",IF((K149/J149)&lt;-0.1,"FP10%",IF((K149/J149)&lt;-0.05,"FP5%","")))))))),"")</f>
        <v/>
      </c>
      <c r="E149" s="34" t="str">
        <f t="shared" si="4"/>
        <v/>
      </c>
      <c r="F149" s="89" t="str">
        <f>IF(AP149="N/A","",IF(AP149&gt;AJ149,IF(AP149&gt;AM149,"P",""),""))</f>
        <v>P</v>
      </c>
      <c r="G149" s="34" t="str">
        <f>IF(D149="",IF(E149="",F149,E149),D149)</f>
        <v>P</v>
      </c>
      <c r="H149" s="19" t="s">
        <v>553</v>
      </c>
      <c r="I149" s="21" t="s">
        <v>48</v>
      </c>
      <c r="J149" s="20">
        <v>240800</v>
      </c>
      <c r="K149" s="20">
        <f>M149-J149</f>
        <v>-6600</v>
      </c>
      <c r="L149" s="75">
        <v>-6600</v>
      </c>
      <c r="M149" s="20">
        <v>234200</v>
      </c>
      <c r="N149" s="21"/>
      <c r="O149" s="21"/>
      <c r="P149" s="21"/>
      <c r="Q149" s="21"/>
      <c r="R149" s="21"/>
      <c r="S149" s="21">
        <v>66</v>
      </c>
      <c r="T149" s="21">
        <v>39</v>
      </c>
      <c r="U149" s="21">
        <v>57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39">
        <f>IF(AK149=0,"",AVERAGE(N149:AI149))</f>
        <v>54</v>
      </c>
      <c r="AK149" s="39">
        <f>IF(COUNTBLANK(N149:AI149)=0,22,IF(COUNTBLANK(N149:AI149)=1,21,IF(COUNTBLANK(N149:AI149)=2,20,IF(COUNTBLANK(N149:AI149)=3,19,IF(COUNTBLANK(N149:AI149)=4,18,IF(COUNTBLANK(N149:AI149)=5,17,IF(COUNTBLANK(N149:AI149)=6,16,IF(COUNTBLANK(N149:AI149)=7,15,IF(COUNTBLANK(N149:AI149)=8,14,IF(COUNTBLANK(N149:AI149)=9,13,IF(COUNTBLANK(N149:AI149)=10,12,IF(COUNTBLANK(N149:AI149)=11,11,IF(COUNTBLANK(N149:AI149)=12,10,IF(COUNTBLANK(N149:AI149)=13,9,IF(COUNTBLANK(N149:AI149)=14,8,IF(COUNTBLANK(N149:AI149)=15,7,IF(COUNTBLANK(N149:AI149)=16,6,IF(COUNTBLANK(N149:AI149)=17,5,IF(COUNTBLANK(N149:AI149)=18,4,IF(COUNTBLANK(N149:AI149)=19,3,IF(COUNTBLANK(N149:AI149)=20,2,IF(COUNTBLANK(N149:AI149)=21,1,IF(COUNTBLANK(N149:AI149)=22,0,"Error")))))))))))))))))))))))</f>
        <v>3</v>
      </c>
      <c r="AL149" s="39">
        <f>IF(AK149=0,"",IF(COUNTBLANK(AG149:AI149)=0,AVERAGE(AG149:AI149),IF(COUNTBLANK(AF149:AI149)&lt;1.5,AVERAGE(AF149:AI149),IF(COUNTBLANK(AE149:AI149)&lt;2.5,AVERAGE(AE149:AI149),IF(COUNTBLANK(AD149:AI149)&lt;3.5,AVERAGE(AD149:AI149),IF(COUNTBLANK(AC149:AI149)&lt;4.5,AVERAGE(AC149:AI149),IF(COUNTBLANK(AB149:AI149)&lt;5.5,AVERAGE(AB149:AI149),IF(COUNTBLANK(AA149:AI149)&lt;6.5,AVERAGE(AA149:AI149),IF(COUNTBLANK(Z149:AI149)&lt;7.5,AVERAGE(Z149:AI149),IF(COUNTBLANK(Y149:AI149)&lt;8.5,AVERAGE(Y149:AI149),IF(COUNTBLANK(X149:AI149)&lt;9.5,AVERAGE(X149:AI149),IF(COUNTBLANK(W149:AI149)&lt;10.5,AVERAGE(W149:AI149),IF(COUNTBLANK(V149:AI149)&lt;11.5,AVERAGE(V149:AI149),IF(COUNTBLANK(U149:AI149)&lt;12.5,AVERAGE(U149:AI149),IF(COUNTBLANK(T149:AI149)&lt;13.5,AVERAGE(T149:AI149),IF(COUNTBLANK(S149:AI149)&lt;14.5,AVERAGE(S149:AI149),IF(COUNTBLANK(R149:AI149)&lt;15.5,AVERAGE(R149:AI149),IF(COUNTBLANK(Q149:AI149)&lt;16.5,AVERAGE(Q149:AI149),IF(COUNTBLANK(P149:AI149)&lt;17.5,AVERAGE(P149:AI149),IF(COUNTBLANK(O149:AI149)&lt;18.5,AVERAGE(O149:AI149),AVERAGE(N149:AI149)))))))))))))))))))))</f>
        <v>54</v>
      </c>
      <c r="AM149" s="22">
        <f>IF(AK149=0,"",IF(COUNTBLANK(AH149:AI149)=0,AVERAGE(AH149:AI149),IF(COUNTBLANK(AG149:AI149)&lt;1.5,AVERAGE(AG149:AI149),IF(COUNTBLANK(AF149:AI149)&lt;2.5,AVERAGE(AF149:AI149),IF(COUNTBLANK(AE149:AI149)&lt;3.5,AVERAGE(AE149:AI149),IF(COUNTBLANK(AD149:AI149)&lt;4.5,AVERAGE(AD149:AI149),IF(COUNTBLANK(AC149:AI149)&lt;5.5,AVERAGE(AC149:AI149),IF(COUNTBLANK(AB149:AI149)&lt;6.5,AVERAGE(AB149:AI149),IF(COUNTBLANK(AA149:AI149)&lt;7.5,AVERAGE(AA149:AI149),IF(COUNTBLANK(Z149:AI149)&lt;8.5,AVERAGE(Z149:AI149),IF(COUNTBLANK(Y149:AI149)&lt;9.5,AVERAGE(Y149:AI149),IF(COUNTBLANK(X149:AI149)&lt;10.5,AVERAGE(X149:AI149),IF(COUNTBLANK(W149:AI149)&lt;11.5,AVERAGE(W149:AI149),IF(COUNTBLANK(V149:AI149)&lt;12.5,AVERAGE(V149:AI149),IF(COUNTBLANK(U149:AI149)&lt;13.5,AVERAGE(U149:AI149),IF(COUNTBLANK(T149:AI149)&lt;14.5,AVERAGE(T149:AI149),IF(COUNTBLANK(S149:AI149)&lt;15.5,AVERAGE(S149:AI149),IF(COUNTBLANK(R149:AI149)&lt;16.5,AVERAGE(R149:AI149),IF(COUNTBLANK(Q149:AI149)&lt;17.5,AVERAGE(Q149:AI149),IF(COUNTBLANK(P149:AI149)&lt;18.5,AVERAGE(P149:AI149),IF(COUNTBLANK(O149:AI149)&lt;19.5,AVERAGE(O149:AI149),AVERAGE(N149:AI149))))))))))))))))))))))</f>
        <v>48</v>
      </c>
      <c r="AN149" s="23">
        <f>IF(AK149&lt;1.5,M149,(0.75*M149)+(0.25*((AM149*2/3+AJ149*1/3)*$AW$1)))</f>
        <v>225819.21464587175</v>
      </c>
      <c r="AO149" s="24">
        <f>AN149-M149</f>
        <v>-8380.7853541282529</v>
      </c>
      <c r="AP149" s="22">
        <f>IF(AK149&lt;1.5,"N/A",3*((M149/$AW$1)-(AM149*2/3)))</f>
        <v>79.057553959989733</v>
      </c>
      <c r="AQ149" s="20">
        <f>IF(AK149=0,"",AL149*$AV$1)</f>
        <v>213643.63597740032</v>
      </c>
      <c r="AR149" s="20">
        <f>IF(AK149=0,"",AJ149*$AV$1)</f>
        <v>213643.63597740032</v>
      </c>
      <c r="AS149" s="23" t="str">
        <f>IF(F149="P","P","")</f>
        <v>P</v>
      </c>
    </row>
    <row r="150" spans="1:45" s="2" customFormat="1">
      <c r="A150" s="19" t="s">
        <v>60</v>
      </c>
      <c r="B150" s="23" t="str">
        <f>IF(COUNTBLANK(N150:AI150)&lt;20.5,"Yes","No")</f>
        <v>Yes</v>
      </c>
      <c r="C150" s="34" t="str">
        <f>IF(J150&lt;160000,"Yes","")</f>
        <v/>
      </c>
      <c r="D150" s="34" t="str">
        <f>IF(J150&gt;375000,IF((K150/J150)&lt;-0.4,"FP40%",IF((K150/J150)&lt;-0.35,"FP35%",IF((K150/J150)&lt;-0.3,"FP30%",IF((K150/J150)&lt;-0.25,"FP25%",IF((K150/J150)&lt;-0.2,"FP20%",IF((K150/J150)&lt;-0.15,"FP15%",IF((K150/J150)&lt;-0.1,"FP10%",IF((K150/J150)&lt;-0.05,"FP5%","")))))))),"")</f>
        <v/>
      </c>
      <c r="E150" s="34" t="str">
        <f t="shared" si="4"/>
        <v/>
      </c>
      <c r="F150" s="89" t="str">
        <f>IF(AP150="N/A","",IF(AP150&gt;AJ150,IF(AP150&gt;AM150,"P",""),""))</f>
        <v>P</v>
      </c>
      <c r="G150" s="34" t="str">
        <f>IF(D150="",IF(E150="",F150,E150),D150)</f>
        <v>P</v>
      </c>
      <c r="H150" s="19" t="s">
        <v>517</v>
      </c>
      <c r="I150" s="21" t="s">
        <v>391</v>
      </c>
      <c r="J150" s="20">
        <v>273300</v>
      </c>
      <c r="K150" s="20">
        <f>M150-J150</f>
        <v>-20200</v>
      </c>
      <c r="L150" s="75">
        <v>600</v>
      </c>
      <c r="M150" s="20">
        <v>253100</v>
      </c>
      <c r="N150" s="21"/>
      <c r="O150" s="21"/>
      <c r="P150" s="21"/>
      <c r="Q150" s="21">
        <v>47</v>
      </c>
      <c r="R150" s="21">
        <v>28</v>
      </c>
      <c r="S150" s="21">
        <v>87</v>
      </c>
      <c r="T150" s="21">
        <v>58</v>
      </c>
      <c r="U150" s="21">
        <v>46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9">
        <f>IF(AK150=0,"",AVERAGE(N150:AI150))</f>
        <v>53.2</v>
      </c>
      <c r="AK150" s="39">
        <f>IF(COUNTBLANK(N150:AI150)=0,22,IF(COUNTBLANK(N150:AI150)=1,21,IF(COUNTBLANK(N150:AI150)=2,20,IF(COUNTBLANK(N150:AI150)=3,19,IF(COUNTBLANK(N150:AI150)=4,18,IF(COUNTBLANK(N150:AI150)=5,17,IF(COUNTBLANK(N150:AI150)=6,16,IF(COUNTBLANK(N150:AI150)=7,15,IF(COUNTBLANK(N150:AI150)=8,14,IF(COUNTBLANK(N150:AI150)=9,13,IF(COUNTBLANK(N150:AI150)=10,12,IF(COUNTBLANK(N150:AI150)=11,11,IF(COUNTBLANK(N150:AI150)=12,10,IF(COUNTBLANK(N150:AI150)=13,9,IF(COUNTBLANK(N150:AI150)=14,8,IF(COUNTBLANK(N150:AI150)=15,7,IF(COUNTBLANK(N150:AI150)=16,6,IF(COUNTBLANK(N150:AI150)=17,5,IF(COUNTBLANK(N150:AI150)=18,4,IF(COUNTBLANK(N150:AI150)=19,3,IF(COUNTBLANK(N150:AI150)=20,2,IF(COUNTBLANK(N150:AI150)=21,1,IF(COUNTBLANK(N150:AI150)=22,0,"Error")))))))))))))))))))))))</f>
        <v>5</v>
      </c>
      <c r="AL150" s="39">
        <f>IF(AK150=0,"",IF(COUNTBLANK(AG150:AI150)=0,AVERAGE(AG150:AI150),IF(COUNTBLANK(AF150:AI150)&lt;1.5,AVERAGE(AF150:AI150),IF(COUNTBLANK(AE150:AI150)&lt;2.5,AVERAGE(AE150:AI150),IF(COUNTBLANK(AD150:AI150)&lt;3.5,AVERAGE(AD150:AI150),IF(COUNTBLANK(AC150:AI150)&lt;4.5,AVERAGE(AC150:AI150),IF(COUNTBLANK(AB150:AI150)&lt;5.5,AVERAGE(AB150:AI150),IF(COUNTBLANK(AA150:AI150)&lt;6.5,AVERAGE(AA150:AI150),IF(COUNTBLANK(Z150:AI150)&lt;7.5,AVERAGE(Z150:AI150),IF(COUNTBLANK(Y150:AI150)&lt;8.5,AVERAGE(Y150:AI150),IF(COUNTBLANK(X150:AI150)&lt;9.5,AVERAGE(X150:AI150),IF(COUNTBLANK(W150:AI150)&lt;10.5,AVERAGE(W150:AI150),IF(COUNTBLANK(V150:AI150)&lt;11.5,AVERAGE(V150:AI150),IF(COUNTBLANK(U150:AI150)&lt;12.5,AVERAGE(U150:AI150),IF(COUNTBLANK(T150:AI150)&lt;13.5,AVERAGE(T150:AI150),IF(COUNTBLANK(S150:AI150)&lt;14.5,AVERAGE(S150:AI150),IF(COUNTBLANK(R150:AI150)&lt;15.5,AVERAGE(R150:AI150),IF(COUNTBLANK(Q150:AI150)&lt;16.5,AVERAGE(Q150:AI150),IF(COUNTBLANK(P150:AI150)&lt;17.5,AVERAGE(P150:AI150),IF(COUNTBLANK(O150:AI150)&lt;18.5,AVERAGE(O150:AI150),AVERAGE(N150:AI150)))))))))))))))))))))</f>
        <v>63.666666666666664</v>
      </c>
      <c r="AM150" s="22">
        <f>IF(AK150=0,"",IF(COUNTBLANK(AH150:AI150)=0,AVERAGE(AH150:AI150),IF(COUNTBLANK(AG150:AI150)&lt;1.5,AVERAGE(AG150:AI150),IF(COUNTBLANK(AF150:AI150)&lt;2.5,AVERAGE(AF150:AI150),IF(COUNTBLANK(AE150:AI150)&lt;3.5,AVERAGE(AE150:AI150),IF(COUNTBLANK(AD150:AI150)&lt;4.5,AVERAGE(AD150:AI150),IF(COUNTBLANK(AC150:AI150)&lt;5.5,AVERAGE(AC150:AI150),IF(COUNTBLANK(AB150:AI150)&lt;6.5,AVERAGE(AB150:AI150),IF(COUNTBLANK(AA150:AI150)&lt;7.5,AVERAGE(AA150:AI150),IF(COUNTBLANK(Z150:AI150)&lt;8.5,AVERAGE(Z150:AI150),IF(COUNTBLANK(Y150:AI150)&lt;9.5,AVERAGE(Y150:AI150),IF(COUNTBLANK(X150:AI150)&lt;10.5,AVERAGE(X150:AI150),IF(COUNTBLANK(W150:AI150)&lt;11.5,AVERAGE(W150:AI150),IF(COUNTBLANK(V150:AI150)&lt;12.5,AVERAGE(V150:AI150),IF(COUNTBLANK(U150:AI150)&lt;13.5,AVERAGE(U150:AI150),IF(COUNTBLANK(T150:AI150)&lt;14.5,AVERAGE(T150:AI150),IF(COUNTBLANK(S150:AI150)&lt;15.5,AVERAGE(S150:AI150),IF(COUNTBLANK(R150:AI150)&lt;16.5,AVERAGE(R150:AI150),IF(COUNTBLANK(Q150:AI150)&lt;17.5,AVERAGE(Q150:AI150),IF(COUNTBLANK(P150:AI150)&lt;18.5,AVERAGE(P150:AI150),IF(COUNTBLANK(O150:AI150)&lt;19.5,AVERAGE(O150:AI150),AVERAGE(N150:AI150))))))))))))))))))))))</f>
        <v>52</v>
      </c>
      <c r="AN150" s="23">
        <f>IF(AK150&lt;1.5,M150,(0.75*M150)+(0.25*((AM150*2/3+AJ150*1/3)*$AW$1)))</f>
        <v>242402.33694887359</v>
      </c>
      <c r="AO150" s="24">
        <f>AN150-M150</f>
        <v>-10697.663051126408</v>
      </c>
      <c r="AP150" s="22">
        <f>IF(AK150&lt;1.5,"N/A",3*((M150/$AW$1)-(AM150*2/3)))</f>
        <v>85.184743412781401</v>
      </c>
      <c r="AQ150" s="20"/>
      <c r="AR150" s="20">
        <f>IF(AK150=0,"",AJ150*$AV$1)</f>
        <v>210478.54507403146</v>
      </c>
      <c r="AS150" s="23" t="str">
        <f>IF(F150="P","P","")</f>
        <v>P</v>
      </c>
    </row>
    <row r="151" spans="1:45" s="2" customFormat="1">
      <c r="A151" s="25" t="s">
        <v>60</v>
      </c>
      <c r="B151" s="23" t="str">
        <f>IF(COUNTBLANK(N151:AI151)&lt;20.5,"Yes","No")</f>
        <v>Yes</v>
      </c>
      <c r="C151" s="34" t="str">
        <f>IF(J151&lt;160000,"Yes","")</f>
        <v/>
      </c>
      <c r="D151" s="34" t="str">
        <f>IF(J151&gt;375000,IF((K151/J151)&lt;-0.4,"FP40%",IF((K151/J151)&lt;-0.35,"FP35%",IF((K151/J151)&lt;-0.3,"FP30%",IF((K151/J151)&lt;-0.25,"FP25%",IF((K151/J151)&lt;-0.2,"FP20%",IF((K151/J151)&lt;-0.15,"FP15%",IF((K151/J151)&lt;-0.1,"FP10%",IF((K151/J151)&lt;-0.05,"FP5%","")))))))),"")</f>
        <v/>
      </c>
      <c r="E151" s="34" t="str">
        <f t="shared" si="4"/>
        <v/>
      </c>
      <c r="F151" s="89" t="str">
        <f>IF(AP151="N/A","",IF(AP151&gt;AJ151,IF(AP151&gt;AM151,"P",""),""))</f>
        <v>P</v>
      </c>
      <c r="G151" s="34" t="str">
        <f>IF(D151="",IF(E151="",F151,E151),D151)</f>
        <v>P</v>
      </c>
      <c r="H151" s="19" t="s">
        <v>184</v>
      </c>
      <c r="I151" s="21" t="s">
        <v>37</v>
      </c>
      <c r="J151" s="20">
        <v>257000</v>
      </c>
      <c r="K151" s="20">
        <f>M151-J151</f>
        <v>-27500</v>
      </c>
      <c r="L151" s="75">
        <v>0</v>
      </c>
      <c r="M151" s="20">
        <v>229500</v>
      </c>
      <c r="N151" s="21">
        <v>60</v>
      </c>
      <c r="O151" s="21">
        <v>52</v>
      </c>
      <c r="P151" s="21">
        <v>49</v>
      </c>
      <c r="Q151" s="21">
        <v>60</v>
      </c>
      <c r="R151" s="21">
        <v>47</v>
      </c>
      <c r="S151" s="21">
        <v>81</v>
      </c>
      <c r="T151" s="21">
        <v>23</v>
      </c>
      <c r="U151" s="21" t="s">
        <v>590</v>
      </c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39">
        <f>IF(AK151=0,"",AVERAGE(N151:AI151))</f>
        <v>53.142857142857146</v>
      </c>
      <c r="AK151" s="39">
        <f>IF(COUNTBLANK(N151:AI151)=0,22,IF(COUNTBLANK(N151:AI151)=1,21,IF(COUNTBLANK(N151:AI151)=2,20,IF(COUNTBLANK(N151:AI151)=3,19,IF(COUNTBLANK(N151:AI151)=4,18,IF(COUNTBLANK(N151:AI151)=5,17,IF(COUNTBLANK(N151:AI151)=6,16,IF(COUNTBLANK(N151:AI151)=7,15,IF(COUNTBLANK(N151:AI151)=8,14,IF(COUNTBLANK(N151:AI151)=9,13,IF(COUNTBLANK(N151:AI151)=10,12,IF(COUNTBLANK(N151:AI151)=11,11,IF(COUNTBLANK(N151:AI151)=12,10,IF(COUNTBLANK(N151:AI151)=13,9,IF(COUNTBLANK(N151:AI151)=14,8,IF(COUNTBLANK(N151:AI151)=15,7,IF(COUNTBLANK(N151:AI151)=16,6,IF(COUNTBLANK(N151:AI151)=17,5,IF(COUNTBLANK(N151:AI151)=18,4,IF(COUNTBLANK(N151:AI151)=19,3,IF(COUNTBLANK(N151:AI151)=20,2,IF(COUNTBLANK(N151:AI151)=21,1,IF(COUNTBLANK(N151:AI151)=22,0,"Error")))))))))))))))))))))))</f>
        <v>7</v>
      </c>
      <c r="AL151" s="39">
        <f>IF(AK151=0,"",IF(COUNTBLANK(AG151:AI151)=0,AVERAGE(AG151:AI151),IF(COUNTBLANK(AF151:AI151)&lt;1.5,AVERAGE(AF151:AI151),IF(COUNTBLANK(AE151:AI151)&lt;2.5,AVERAGE(AE151:AI151),IF(COUNTBLANK(AD151:AI151)&lt;3.5,AVERAGE(AD151:AI151),IF(COUNTBLANK(AC151:AI151)&lt;4.5,AVERAGE(AC151:AI151),IF(COUNTBLANK(AB151:AI151)&lt;5.5,AVERAGE(AB151:AI151),IF(COUNTBLANK(AA151:AI151)&lt;6.5,AVERAGE(AA151:AI151),IF(COUNTBLANK(Z151:AI151)&lt;7.5,AVERAGE(Z151:AI151),IF(COUNTBLANK(Y151:AI151)&lt;8.5,AVERAGE(Y151:AI151),IF(COUNTBLANK(X151:AI151)&lt;9.5,AVERAGE(X151:AI151),IF(COUNTBLANK(W151:AI151)&lt;10.5,AVERAGE(W151:AI151),IF(COUNTBLANK(V151:AI151)&lt;11.5,AVERAGE(V151:AI151),IF(COUNTBLANK(U151:AI151)&lt;12.5,AVERAGE(U151:AI151),IF(COUNTBLANK(T151:AI151)&lt;13.5,AVERAGE(T151:AI151),IF(COUNTBLANK(S151:AI151)&lt;14.5,AVERAGE(S151:AI151),IF(COUNTBLANK(R151:AI151)&lt;15.5,AVERAGE(R151:AI151),IF(COUNTBLANK(Q151:AI151)&lt;16.5,AVERAGE(Q151:AI151),IF(COUNTBLANK(P151:AI151)&lt;17.5,AVERAGE(P151:AI151),IF(COUNTBLANK(O151:AI151)&lt;18.5,AVERAGE(O151:AI151),AVERAGE(N151:AI151)))))))))))))))))))))</f>
        <v>50.333333333333336</v>
      </c>
      <c r="AM151" s="22">
        <f>IF(AK151=0,"",IF(COUNTBLANK(AH151:AI151)=0,AVERAGE(AH151:AI151),IF(COUNTBLANK(AG151:AI151)&lt;1.5,AVERAGE(AG151:AI151),IF(COUNTBLANK(AF151:AI151)&lt;2.5,AVERAGE(AF151:AI151),IF(COUNTBLANK(AE151:AI151)&lt;3.5,AVERAGE(AE151:AI151),IF(COUNTBLANK(AD151:AI151)&lt;4.5,AVERAGE(AD151:AI151),IF(COUNTBLANK(AC151:AI151)&lt;5.5,AVERAGE(AC151:AI151),IF(COUNTBLANK(AB151:AI151)&lt;6.5,AVERAGE(AB151:AI151),IF(COUNTBLANK(AA151:AI151)&lt;7.5,AVERAGE(AA151:AI151),IF(COUNTBLANK(Z151:AI151)&lt;8.5,AVERAGE(Z151:AI151),IF(COUNTBLANK(Y151:AI151)&lt;9.5,AVERAGE(Y151:AI151),IF(COUNTBLANK(X151:AI151)&lt;10.5,AVERAGE(X151:AI151),IF(COUNTBLANK(W151:AI151)&lt;11.5,AVERAGE(W151:AI151),IF(COUNTBLANK(V151:AI151)&lt;12.5,AVERAGE(V151:AI151),IF(COUNTBLANK(U151:AI151)&lt;13.5,AVERAGE(U151:AI151),IF(COUNTBLANK(T151:AI151)&lt;14.5,AVERAGE(T151:AI151),IF(COUNTBLANK(S151:AI151)&lt;15.5,AVERAGE(S151:AI151),IF(COUNTBLANK(R151:AI151)&lt;16.5,AVERAGE(R151:AI151),IF(COUNTBLANK(Q151:AI151)&lt;17.5,AVERAGE(Q151:AI151),IF(COUNTBLANK(P151:AI151)&lt;18.5,AVERAGE(P151:AI151),IF(COUNTBLANK(O151:AI151)&lt;19.5,AVERAGE(O151:AI151),AVERAGE(N151:AI151))))))))))))))))))))))</f>
        <v>52</v>
      </c>
      <c r="AN151" s="23">
        <f>IF(AK151&lt;1.5,M151,(0.75*M151)+(0.25*((AM151*2/3+AJ151*1/3)*$AW$1)))</f>
        <v>224683.22486710374</v>
      </c>
      <c r="AO151" s="24">
        <f>AN151-M151</f>
        <v>-4816.7751328962622</v>
      </c>
      <c r="AP151" s="22">
        <f>IF(AK151&lt;1.5,"N/A",3*((M151/$AW$1)-(AM151*2/3)))</f>
        <v>67.544443355327275</v>
      </c>
      <c r="AQ151" s="20">
        <f>IF(AK151=0,"",AL151*$AV$1)</f>
        <v>199136.96933695959</v>
      </c>
      <c r="AR151" s="20">
        <f>IF(AK151=0,"",AJ151*$AV$1)</f>
        <v>210252.46715236225</v>
      </c>
      <c r="AS151" s="23" t="str">
        <f>IF(F151="P","P","")</f>
        <v>P</v>
      </c>
    </row>
    <row r="152" spans="1:45" s="2" customFormat="1">
      <c r="A152" s="19" t="s">
        <v>60</v>
      </c>
      <c r="B152" s="23" t="str">
        <f>IF(COUNTBLANK(N152:AI152)&lt;20.5,"Yes","No")</f>
        <v>No</v>
      </c>
      <c r="C152" s="34" t="str">
        <f>IF(J152&lt;160000,"Yes","")</f>
        <v/>
      </c>
      <c r="D152" s="34" t="str">
        <f>IF(J152&gt;375000,IF((K152/J152)&lt;-0.4,"FP40%",IF((K152/J152)&lt;-0.35,"FP35%",IF((K152/J152)&lt;-0.3,"FP30%",IF((K152/J152)&lt;-0.25,"FP25%",IF((K152/J152)&lt;-0.2,"FP20%",IF((K152/J152)&lt;-0.15,"FP15%",IF((K152/J152)&lt;-0.1,"FP10%",IF((K152/J152)&lt;-0.05,"FP5%","")))))))),"")</f>
        <v/>
      </c>
      <c r="E152" s="34" t="str">
        <f t="shared" si="4"/>
        <v/>
      </c>
      <c r="F152" s="89" t="str">
        <f>IF(AP152="N/A","",IF(AP152&gt;AJ152,IF(AP152&gt;AM152,"P",""),""))</f>
        <v/>
      </c>
      <c r="G152" s="34" t="str">
        <f>IF(D152="",IF(E152="",F152,E152),D152)</f>
        <v/>
      </c>
      <c r="H152" s="19" t="s">
        <v>580</v>
      </c>
      <c r="I152" s="21" t="s">
        <v>62</v>
      </c>
      <c r="J152" s="20">
        <v>205100</v>
      </c>
      <c r="K152" s="20">
        <f>M152-J152</f>
        <v>0</v>
      </c>
      <c r="L152" s="75">
        <v>0</v>
      </c>
      <c r="M152" s="20">
        <v>205100</v>
      </c>
      <c r="N152" s="21"/>
      <c r="O152" s="21"/>
      <c r="P152" s="21"/>
      <c r="Q152" s="21"/>
      <c r="R152" s="21"/>
      <c r="S152" s="21"/>
      <c r="T152" s="21"/>
      <c r="U152" s="21">
        <v>44</v>
      </c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39">
        <f>IF(AK152=0,"",AVERAGE(N152:AI152))</f>
        <v>44</v>
      </c>
      <c r="AK152" s="39">
        <f>IF(COUNTBLANK(N152:AI152)=0,22,IF(COUNTBLANK(N152:AI152)=1,21,IF(COUNTBLANK(N152:AI152)=2,20,IF(COUNTBLANK(N152:AI152)=3,19,IF(COUNTBLANK(N152:AI152)=4,18,IF(COUNTBLANK(N152:AI152)=5,17,IF(COUNTBLANK(N152:AI152)=6,16,IF(COUNTBLANK(N152:AI152)=7,15,IF(COUNTBLANK(N152:AI152)=8,14,IF(COUNTBLANK(N152:AI152)=9,13,IF(COUNTBLANK(N152:AI152)=10,12,IF(COUNTBLANK(N152:AI152)=11,11,IF(COUNTBLANK(N152:AI152)=12,10,IF(COUNTBLANK(N152:AI152)=13,9,IF(COUNTBLANK(N152:AI152)=14,8,IF(COUNTBLANK(N152:AI152)=15,7,IF(COUNTBLANK(N152:AI152)=16,6,IF(COUNTBLANK(N152:AI152)=17,5,IF(COUNTBLANK(N152:AI152)=18,4,IF(COUNTBLANK(N152:AI152)=19,3,IF(COUNTBLANK(N152:AI152)=20,2,IF(COUNTBLANK(N152:AI152)=21,1,IF(COUNTBLANK(N152:AI152)=22,0,"Error")))))))))))))))))))))))</f>
        <v>1</v>
      </c>
      <c r="AL152" s="39">
        <f>IF(AK152=0,"",IF(COUNTBLANK(AG152:AI152)=0,AVERAGE(AG152:AI152),IF(COUNTBLANK(AF152:AI152)&lt;1.5,AVERAGE(AF152:AI152),IF(COUNTBLANK(AE152:AI152)&lt;2.5,AVERAGE(AE152:AI152),IF(COUNTBLANK(AD152:AI152)&lt;3.5,AVERAGE(AD152:AI152),IF(COUNTBLANK(AC152:AI152)&lt;4.5,AVERAGE(AC152:AI152),IF(COUNTBLANK(AB152:AI152)&lt;5.5,AVERAGE(AB152:AI152),IF(COUNTBLANK(AA152:AI152)&lt;6.5,AVERAGE(AA152:AI152),IF(COUNTBLANK(Z152:AI152)&lt;7.5,AVERAGE(Z152:AI152),IF(COUNTBLANK(Y152:AI152)&lt;8.5,AVERAGE(Y152:AI152),IF(COUNTBLANK(X152:AI152)&lt;9.5,AVERAGE(X152:AI152),IF(COUNTBLANK(W152:AI152)&lt;10.5,AVERAGE(W152:AI152),IF(COUNTBLANK(V152:AI152)&lt;11.5,AVERAGE(V152:AI152),IF(COUNTBLANK(U152:AI152)&lt;12.5,AVERAGE(U152:AI152),IF(COUNTBLANK(T152:AI152)&lt;13.5,AVERAGE(T152:AI152),IF(COUNTBLANK(S152:AI152)&lt;14.5,AVERAGE(S152:AI152),IF(COUNTBLANK(R152:AI152)&lt;15.5,AVERAGE(R152:AI152),IF(COUNTBLANK(Q152:AI152)&lt;16.5,AVERAGE(Q152:AI152),IF(COUNTBLANK(P152:AI152)&lt;17.5,AVERAGE(P152:AI152),IF(COUNTBLANK(O152:AI152)&lt;18.5,AVERAGE(O152:AI152),AVERAGE(N152:AI152)))))))))))))))))))))</f>
        <v>44</v>
      </c>
      <c r="AM152" s="22">
        <f>IF(AK152=0,"",IF(COUNTBLANK(AH152:AI152)=0,AVERAGE(AH152:AI152),IF(COUNTBLANK(AG152:AI152)&lt;1.5,AVERAGE(AG152:AI152),IF(COUNTBLANK(AF152:AI152)&lt;2.5,AVERAGE(AF152:AI152),IF(COUNTBLANK(AE152:AI152)&lt;3.5,AVERAGE(AE152:AI152),IF(COUNTBLANK(AD152:AI152)&lt;4.5,AVERAGE(AD152:AI152),IF(COUNTBLANK(AC152:AI152)&lt;5.5,AVERAGE(AC152:AI152),IF(COUNTBLANK(AB152:AI152)&lt;6.5,AVERAGE(AB152:AI152),IF(COUNTBLANK(AA152:AI152)&lt;7.5,AVERAGE(AA152:AI152),IF(COUNTBLANK(Z152:AI152)&lt;8.5,AVERAGE(Z152:AI152),IF(COUNTBLANK(Y152:AI152)&lt;9.5,AVERAGE(Y152:AI152),IF(COUNTBLANK(X152:AI152)&lt;10.5,AVERAGE(X152:AI152),IF(COUNTBLANK(W152:AI152)&lt;11.5,AVERAGE(W152:AI152),IF(COUNTBLANK(V152:AI152)&lt;12.5,AVERAGE(V152:AI152),IF(COUNTBLANK(U152:AI152)&lt;13.5,AVERAGE(U152:AI152),IF(COUNTBLANK(T152:AI152)&lt;14.5,AVERAGE(T152:AI152),IF(COUNTBLANK(S152:AI152)&lt;15.5,AVERAGE(S152:AI152),IF(COUNTBLANK(R152:AI152)&lt;16.5,AVERAGE(R152:AI152),IF(COUNTBLANK(Q152:AI152)&lt;17.5,AVERAGE(Q152:AI152),IF(COUNTBLANK(P152:AI152)&lt;18.5,AVERAGE(P152:AI152),IF(COUNTBLANK(O152:AI152)&lt;19.5,AVERAGE(O152:AI152),AVERAGE(N152:AI152))))))))))))))))))))))</f>
        <v>44</v>
      </c>
      <c r="AN152" s="23">
        <f>IF(AK152&lt;1.5,M152,(0.75*M152)+(0.25*((AM152*2/3+AJ152*1/3)*$AW$1)))</f>
        <v>205100</v>
      </c>
      <c r="AO152" s="24">
        <f>AN152-M152</f>
        <v>0</v>
      </c>
      <c r="AP152" s="22" t="str">
        <f>IF(AK152&lt;1.5,"N/A",3*((M152/$AW$1)-(AM152*2/3)))</f>
        <v>N/A</v>
      </c>
      <c r="AQ152" s="20">
        <f>IF(AK152=0,"",AL152*$AV$1)</f>
        <v>174079.99968528916</v>
      </c>
      <c r="AR152" s="20">
        <f>IF(AK152=0,"",AJ152*$AV$1)</f>
        <v>174079.99968528916</v>
      </c>
      <c r="AS152" s="23" t="str">
        <f>IF(F152="P","P","")</f>
        <v/>
      </c>
    </row>
    <row r="153" spans="1:45" s="2" customFormat="1">
      <c r="A153" s="25" t="s">
        <v>60</v>
      </c>
      <c r="B153" s="23" t="str">
        <f>IF(COUNTBLANK(N153:AI153)&lt;20.5,"Yes","No")</f>
        <v>No</v>
      </c>
      <c r="C153" s="34" t="str">
        <f>IF(J153&lt;160000,"Yes","")</f>
        <v/>
      </c>
      <c r="D153" s="34" t="str">
        <f>IF(J153&gt;375000,IF((K153/J153)&lt;-0.4,"FP40%",IF((K153/J153)&lt;-0.35,"FP35%",IF((K153/J153)&lt;-0.3,"FP30%",IF((K153/J153)&lt;-0.25,"FP25%",IF((K153/J153)&lt;-0.2,"FP20%",IF((K153/J153)&lt;-0.15,"FP15%",IF((K153/J153)&lt;-0.1,"FP10%",IF((K153/J153)&lt;-0.05,"FP5%","")))))))),"")</f>
        <v/>
      </c>
      <c r="E153" s="34" t="str">
        <f t="shared" si="4"/>
        <v/>
      </c>
      <c r="F153" s="89" t="str">
        <f>IF(AP153="N/A","",IF(AP153&gt;AJ153,IF(AP153&gt;AM153,"P",""),""))</f>
        <v/>
      </c>
      <c r="G153" s="34" t="str">
        <f>IF(D153="",IF(E153="",F153,E153),D153)</f>
        <v/>
      </c>
      <c r="H153" s="19" t="s">
        <v>186</v>
      </c>
      <c r="I153" s="21" t="s">
        <v>62</v>
      </c>
      <c r="J153" s="20">
        <v>202100</v>
      </c>
      <c r="K153" s="20">
        <f>M153-J153</f>
        <v>0</v>
      </c>
      <c r="L153" s="75">
        <v>0</v>
      </c>
      <c r="M153" s="20">
        <v>202100</v>
      </c>
      <c r="N153" s="21">
        <v>42</v>
      </c>
      <c r="O153" s="21" t="s">
        <v>590</v>
      </c>
      <c r="P153" s="21"/>
      <c r="Q153" s="21" t="s">
        <v>590</v>
      </c>
      <c r="R153" s="21" t="s">
        <v>590</v>
      </c>
      <c r="S153" s="21" t="s">
        <v>590</v>
      </c>
      <c r="T153" s="21" t="s">
        <v>590</v>
      </c>
      <c r="U153" s="21" t="s">
        <v>590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39">
        <f>IF(AK153=0,"",AVERAGE(N153:AI153))</f>
        <v>42</v>
      </c>
      <c r="AK153" s="39">
        <f>IF(COUNTBLANK(N153:AI153)=0,22,IF(COUNTBLANK(N153:AI153)=1,21,IF(COUNTBLANK(N153:AI153)=2,20,IF(COUNTBLANK(N153:AI153)=3,19,IF(COUNTBLANK(N153:AI153)=4,18,IF(COUNTBLANK(N153:AI153)=5,17,IF(COUNTBLANK(N153:AI153)=6,16,IF(COUNTBLANK(N153:AI153)=7,15,IF(COUNTBLANK(N153:AI153)=8,14,IF(COUNTBLANK(N153:AI153)=9,13,IF(COUNTBLANK(N153:AI153)=10,12,IF(COUNTBLANK(N153:AI153)=11,11,IF(COUNTBLANK(N153:AI153)=12,10,IF(COUNTBLANK(N153:AI153)=13,9,IF(COUNTBLANK(N153:AI153)=14,8,IF(COUNTBLANK(N153:AI153)=15,7,IF(COUNTBLANK(N153:AI153)=16,6,IF(COUNTBLANK(N153:AI153)=17,5,IF(COUNTBLANK(N153:AI153)=18,4,IF(COUNTBLANK(N153:AI153)=19,3,IF(COUNTBLANK(N153:AI153)=20,2,IF(COUNTBLANK(N153:AI153)=21,1,IF(COUNTBLANK(N153:AI153)=22,0,"Error")))))))))))))))))))))))</f>
        <v>1</v>
      </c>
      <c r="AL153" s="39">
        <f>IF(AK153=0,"",IF(COUNTBLANK(AG153:AI153)=0,AVERAGE(AG153:AI153),IF(COUNTBLANK(AF153:AI153)&lt;1.5,AVERAGE(AF153:AI153),IF(COUNTBLANK(AE153:AI153)&lt;2.5,AVERAGE(AE153:AI153),IF(COUNTBLANK(AD153:AI153)&lt;3.5,AVERAGE(AD153:AI153),IF(COUNTBLANK(AC153:AI153)&lt;4.5,AVERAGE(AC153:AI153),IF(COUNTBLANK(AB153:AI153)&lt;5.5,AVERAGE(AB153:AI153),IF(COUNTBLANK(AA153:AI153)&lt;6.5,AVERAGE(AA153:AI153),IF(COUNTBLANK(Z153:AI153)&lt;7.5,AVERAGE(Z153:AI153),IF(COUNTBLANK(Y153:AI153)&lt;8.5,AVERAGE(Y153:AI153),IF(COUNTBLANK(X153:AI153)&lt;9.5,AVERAGE(X153:AI153),IF(COUNTBLANK(W153:AI153)&lt;10.5,AVERAGE(W153:AI153),IF(COUNTBLANK(V153:AI153)&lt;11.5,AVERAGE(V153:AI153),IF(COUNTBLANK(U153:AI153)&lt;12.5,AVERAGE(U153:AI153),IF(COUNTBLANK(T153:AI153)&lt;13.5,AVERAGE(T153:AI153),IF(COUNTBLANK(S153:AI153)&lt;14.5,AVERAGE(S153:AI153),IF(COUNTBLANK(R153:AI153)&lt;15.5,AVERAGE(R153:AI153),IF(COUNTBLANK(Q153:AI153)&lt;16.5,AVERAGE(Q153:AI153),IF(COUNTBLANK(P153:AI153)&lt;17.5,AVERAGE(P153:AI153),IF(COUNTBLANK(O153:AI153)&lt;18.5,AVERAGE(O153:AI153),AVERAGE(N153:AI153)))))))))))))))))))))</f>
        <v>42</v>
      </c>
      <c r="AM153" s="22">
        <f>IF(AK153=0,"",IF(COUNTBLANK(AH153:AI153)=0,AVERAGE(AH153:AI153),IF(COUNTBLANK(AG153:AI153)&lt;1.5,AVERAGE(AG153:AI153),IF(COUNTBLANK(AF153:AI153)&lt;2.5,AVERAGE(AF153:AI153),IF(COUNTBLANK(AE153:AI153)&lt;3.5,AVERAGE(AE153:AI153),IF(COUNTBLANK(AD153:AI153)&lt;4.5,AVERAGE(AD153:AI153),IF(COUNTBLANK(AC153:AI153)&lt;5.5,AVERAGE(AC153:AI153),IF(COUNTBLANK(AB153:AI153)&lt;6.5,AVERAGE(AB153:AI153),IF(COUNTBLANK(AA153:AI153)&lt;7.5,AVERAGE(AA153:AI153),IF(COUNTBLANK(Z153:AI153)&lt;8.5,AVERAGE(Z153:AI153),IF(COUNTBLANK(Y153:AI153)&lt;9.5,AVERAGE(Y153:AI153),IF(COUNTBLANK(X153:AI153)&lt;10.5,AVERAGE(X153:AI153),IF(COUNTBLANK(W153:AI153)&lt;11.5,AVERAGE(W153:AI153),IF(COUNTBLANK(V153:AI153)&lt;12.5,AVERAGE(V153:AI153),IF(COUNTBLANK(U153:AI153)&lt;13.5,AVERAGE(U153:AI153),IF(COUNTBLANK(T153:AI153)&lt;14.5,AVERAGE(T153:AI153),IF(COUNTBLANK(S153:AI153)&lt;15.5,AVERAGE(S153:AI153),IF(COUNTBLANK(R153:AI153)&lt;16.5,AVERAGE(R153:AI153),IF(COUNTBLANK(Q153:AI153)&lt;17.5,AVERAGE(Q153:AI153),IF(COUNTBLANK(P153:AI153)&lt;18.5,AVERAGE(P153:AI153),IF(COUNTBLANK(O153:AI153)&lt;19.5,AVERAGE(O153:AI153),AVERAGE(N153:AI153))))))))))))))))))))))</f>
        <v>42</v>
      </c>
      <c r="AN153" s="23">
        <f>IF(AK153&lt;1.5,M153,(0.75*M153)+(0.25*((AM153*2/3+AJ153*1/3)*$AW$1)))</f>
        <v>202100</v>
      </c>
      <c r="AO153" s="24">
        <f>AN153-M153</f>
        <v>0</v>
      </c>
      <c r="AP153" s="22" t="str">
        <f>IF(AK153&lt;1.5,"N/A",3*((M153/$AW$1)-(AM153*2/3)))</f>
        <v>N/A</v>
      </c>
      <c r="AQ153" s="20">
        <f>IF(AK153=0,"",AL153*$AV$1)</f>
        <v>166167.27242686693</v>
      </c>
      <c r="AR153" s="20">
        <f>IF(AK153=0,"",AJ153*$AV$1)</f>
        <v>166167.27242686693</v>
      </c>
      <c r="AS153" s="23" t="str">
        <f>IF(F153="P","P","")</f>
        <v/>
      </c>
    </row>
    <row r="154" spans="1:45" s="2" customFormat="1">
      <c r="A154" s="25" t="s">
        <v>60</v>
      </c>
      <c r="B154" s="23" t="str">
        <f>IF(COUNTBLANK(N154:AI154)&lt;20.5,"Yes","No")</f>
        <v>Yes</v>
      </c>
      <c r="C154" s="34" t="str">
        <f>IF(J154&lt;160000,"Yes","")</f>
        <v/>
      </c>
      <c r="D154" s="34" t="str">
        <f>IF(J154&gt;375000,IF((K154/J154)&lt;-0.4,"FP40%",IF((K154/J154)&lt;-0.35,"FP35%",IF((K154/J154)&lt;-0.3,"FP30%",IF((K154/J154)&lt;-0.25,"FP25%",IF((K154/J154)&lt;-0.2,"FP20%",IF((K154/J154)&lt;-0.15,"FP15%",IF((K154/J154)&lt;-0.1,"FP10%",IF((K154/J154)&lt;-0.05,"FP5%","")))))))),"")</f>
        <v/>
      </c>
      <c r="E154" s="34" t="str">
        <f t="shared" si="4"/>
        <v/>
      </c>
      <c r="F154" s="89" t="str">
        <f>IF(AP154="N/A","",IF(AP154&gt;AJ154,IF(AP154&gt;AM154,"P",""),""))</f>
        <v>P</v>
      </c>
      <c r="G154" s="34" t="str">
        <f>IF(D154="",IF(E154="",F154,E154),D154)</f>
        <v>P</v>
      </c>
      <c r="H154" s="19" t="s">
        <v>188</v>
      </c>
      <c r="I154" s="21" t="s">
        <v>62</v>
      </c>
      <c r="J154" s="20">
        <v>264300</v>
      </c>
      <c r="K154" s="20">
        <f>M154-J154</f>
        <v>-43700</v>
      </c>
      <c r="L154" s="75">
        <v>0</v>
      </c>
      <c r="M154" s="20">
        <v>220600</v>
      </c>
      <c r="N154" s="21">
        <v>25</v>
      </c>
      <c r="O154" s="21">
        <v>33</v>
      </c>
      <c r="P154" s="21">
        <v>53</v>
      </c>
      <c r="Q154" s="21">
        <v>45</v>
      </c>
      <c r="R154" s="21" t="s">
        <v>590</v>
      </c>
      <c r="S154" s="21" t="s">
        <v>590</v>
      </c>
      <c r="T154" s="21" t="s">
        <v>590</v>
      </c>
      <c r="U154" s="21" t="s">
        <v>590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39">
        <f>IF(AK154=0,"",AVERAGE(N154:AI154))</f>
        <v>39</v>
      </c>
      <c r="AK154" s="39">
        <f>IF(COUNTBLANK(N154:AI154)=0,22,IF(COUNTBLANK(N154:AI154)=1,21,IF(COUNTBLANK(N154:AI154)=2,20,IF(COUNTBLANK(N154:AI154)=3,19,IF(COUNTBLANK(N154:AI154)=4,18,IF(COUNTBLANK(N154:AI154)=5,17,IF(COUNTBLANK(N154:AI154)=6,16,IF(COUNTBLANK(N154:AI154)=7,15,IF(COUNTBLANK(N154:AI154)=8,14,IF(COUNTBLANK(N154:AI154)=9,13,IF(COUNTBLANK(N154:AI154)=10,12,IF(COUNTBLANK(N154:AI154)=11,11,IF(COUNTBLANK(N154:AI154)=12,10,IF(COUNTBLANK(N154:AI154)=13,9,IF(COUNTBLANK(N154:AI154)=14,8,IF(COUNTBLANK(N154:AI154)=15,7,IF(COUNTBLANK(N154:AI154)=16,6,IF(COUNTBLANK(N154:AI154)=17,5,IF(COUNTBLANK(N154:AI154)=18,4,IF(COUNTBLANK(N154:AI154)=19,3,IF(COUNTBLANK(N154:AI154)=20,2,IF(COUNTBLANK(N154:AI154)=21,1,IF(COUNTBLANK(N154:AI154)=22,0,"Error")))))))))))))))))))))))</f>
        <v>4</v>
      </c>
      <c r="AL154" s="39">
        <f>IF(AK154=0,"",IF(COUNTBLANK(AG154:AI154)=0,AVERAGE(AG154:AI154),IF(COUNTBLANK(AF154:AI154)&lt;1.5,AVERAGE(AF154:AI154),IF(COUNTBLANK(AE154:AI154)&lt;2.5,AVERAGE(AE154:AI154),IF(COUNTBLANK(AD154:AI154)&lt;3.5,AVERAGE(AD154:AI154),IF(COUNTBLANK(AC154:AI154)&lt;4.5,AVERAGE(AC154:AI154),IF(COUNTBLANK(AB154:AI154)&lt;5.5,AVERAGE(AB154:AI154),IF(COUNTBLANK(AA154:AI154)&lt;6.5,AVERAGE(AA154:AI154),IF(COUNTBLANK(Z154:AI154)&lt;7.5,AVERAGE(Z154:AI154),IF(COUNTBLANK(Y154:AI154)&lt;8.5,AVERAGE(Y154:AI154),IF(COUNTBLANK(X154:AI154)&lt;9.5,AVERAGE(X154:AI154),IF(COUNTBLANK(W154:AI154)&lt;10.5,AVERAGE(W154:AI154),IF(COUNTBLANK(V154:AI154)&lt;11.5,AVERAGE(V154:AI154),IF(COUNTBLANK(U154:AI154)&lt;12.5,AVERAGE(U154:AI154),IF(COUNTBLANK(T154:AI154)&lt;13.5,AVERAGE(T154:AI154),IF(COUNTBLANK(S154:AI154)&lt;14.5,AVERAGE(S154:AI154),IF(COUNTBLANK(R154:AI154)&lt;15.5,AVERAGE(R154:AI154),IF(COUNTBLANK(Q154:AI154)&lt;16.5,AVERAGE(Q154:AI154),IF(COUNTBLANK(P154:AI154)&lt;17.5,AVERAGE(P154:AI154),IF(COUNTBLANK(O154:AI154)&lt;18.5,AVERAGE(O154:AI154),AVERAGE(N154:AI154)))))))))))))))))))))</f>
        <v>43.666666666666664</v>
      </c>
      <c r="AM154" s="22">
        <f>IF(AK154=0,"",IF(COUNTBLANK(AH154:AI154)=0,AVERAGE(AH154:AI154),IF(COUNTBLANK(AG154:AI154)&lt;1.5,AVERAGE(AG154:AI154),IF(COUNTBLANK(AF154:AI154)&lt;2.5,AVERAGE(AF154:AI154),IF(COUNTBLANK(AE154:AI154)&lt;3.5,AVERAGE(AE154:AI154),IF(COUNTBLANK(AD154:AI154)&lt;4.5,AVERAGE(AD154:AI154),IF(COUNTBLANK(AC154:AI154)&lt;5.5,AVERAGE(AC154:AI154),IF(COUNTBLANK(AB154:AI154)&lt;6.5,AVERAGE(AB154:AI154),IF(COUNTBLANK(AA154:AI154)&lt;7.5,AVERAGE(AA154:AI154),IF(COUNTBLANK(Z154:AI154)&lt;8.5,AVERAGE(Z154:AI154),IF(COUNTBLANK(Y154:AI154)&lt;9.5,AVERAGE(Y154:AI154),IF(COUNTBLANK(X154:AI154)&lt;10.5,AVERAGE(X154:AI154),IF(COUNTBLANK(W154:AI154)&lt;11.5,AVERAGE(W154:AI154),IF(COUNTBLANK(V154:AI154)&lt;12.5,AVERAGE(V154:AI154),IF(COUNTBLANK(U154:AI154)&lt;13.5,AVERAGE(U154:AI154),IF(COUNTBLANK(T154:AI154)&lt;14.5,AVERAGE(T154:AI154),IF(COUNTBLANK(S154:AI154)&lt;15.5,AVERAGE(S154:AI154),IF(COUNTBLANK(R154:AI154)&lt;16.5,AVERAGE(R154:AI154),IF(COUNTBLANK(Q154:AI154)&lt;17.5,AVERAGE(Q154:AI154),IF(COUNTBLANK(P154:AI154)&lt;18.5,AVERAGE(P154:AI154),IF(COUNTBLANK(O154:AI154)&lt;19.5,AVERAGE(O154:AI154),AVERAGE(N154:AI154))))))))))))))))))))))</f>
        <v>49</v>
      </c>
      <c r="AN154" s="23">
        <f>IF(AK154&lt;1.5,M154,(0.75*M154)+(0.25*((AM154*2/3+AJ154*1/3)*$AW$1)))</f>
        <v>211271.21604322953</v>
      </c>
      <c r="AO154" s="24">
        <f>AN154-M154</f>
        <v>-9328.783956770465</v>
      </c>
      <c r="AP154" s="22">
        <f>IF(AK154&lt;1.5,"N/A",3*((M154/$AW$1)-(AM154*2/3)))</f>
        <v>66.891957316711085</v>
      </c>
      <c r="AQ154" s="20">
        <f>IF(AK154=0,"",AL154*$AV$1)</f>
        <v>172761.21180888545</v>
      </c>
      <c r="AR154" s="20">
        <f>IF(AK154=0,"",AJ154*$AV$1)</f>
        <v>154298.18153923357</v>
      </c>
      <c r="AS154" s="23" t="str">
        <f>IF(F154="P","P","")</f>
        <v>P</v>
      </c>
    </row>
    <row r="155" spans="1:45" s="2" customFormat="1">
      <c r="A155" s="19" t="s">
        <v>36</v>
      </c>
      <c r="B155" s="23" t="str">
        <f>IF(COUNTBLANK(N155:AI155)&lt;20.5,"Yes","No")</f>
        <v>Yes</v>
      </c>
      <c r="C155" s="34" t="str">
        <f>IF(J155&lt;160000,"Yes","")</f>
        <v/>
      </c>
      <c r="D155" s="34" t="str">
        <f>IF(J155&gt;375000,IF((K155/J155)&lt;-0.4,"FP40%",IF((K155/J155)&lt;-0.35,"FP35%",IF((K155/J155)&lt;-0.3,"FP30%",IF((K155/J155)&lt;-0.25,"FP25%",IF((K155/J155)&lt;-0.2,"FP20%",IF((K155/J155)&lt;-0.15,"FP15%",IF((K155/J155)&lt;-0.1,"FP10%",IF((K155/J155)&lt;-0.05,"FP5%","")))))))),"")</f>
        <v/>
      </c>
      <c r="E155" s="34" t="str">
        <f t="shared" si="4"/>
        <v/>
      </c>
      <c r="F155" s="89" t="str">
        <f>IF(AP155="N/A","",IF(AP155&gt;AJ155,IF(AP155&gt;AM155,"P",""),""))</f>
        <v/>
      </c>
      <c r="G155" s="34" t="str">
        <f>IF(D155="",IF(E155="",F155,E155),D155)</f>
        <v/>
      </c>
      <c r="H155" s="19" t="s">
        <v>354</v>
      </c>
      <c r="I155" s="21" t="s">
        <v>388</v>
      </c>
      <c r="J155" s="20">
        <v>419800</v>
      </c>
      <c r="K155" s="20">
        <f>M155-J155</f>
        <v>3400</v>
      </c>
      <c r="L155" s="75">
        <v>5200</v>
      </c>
      <c r="M155" s="20">
        <v>423200</v>
      </c>
      <c r="N155" s="21">
        <v>97</v>
      </c>
      <c r="O155" s="21">
        <v>123</v>
      </c>
      <c r="P155" s="21">
        <v>89</v>
      </c>
      <c r="Q155" s="21">
        <v>113</v>
      </c>
      <c r="R155" s="21">
        <v>104</v>
      </c>
      <c r="S155" s="21">
        <v>88</v>
      </c>
      <c r="T155" s="21">
        <v>110</v>
      </c>
      <c r="U155" s="21">
        <v>130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39">
        <f>IF(AK155=0,"",AVERAGE(N155:AI155))</f>
        <v>106.75</v>
      </c>
      <c r="AK155" s="39">
        <f>IF(COUNTBLANK(N155:AI155)=0,22,IF(COUNTBLANK(N155:AI155)=1,21,IF(COUNTBLANK(N155:AI155)=2,20,IF(COUNTBLANK(N155:AI155)=3,19,IF(COUNTBLANK(N155:AI155)=4,18,IF(COUNTBLANK(N155:AI155)=5,17,IF(COUNTBLANK(N155:AI155)=6,16,IF(COUNTBLANK(N155:AI155)=7,15,IF(COUNTBLANK(N155:AI155)=8,14,IF(COUNTBLANK(N155:AI155)=9,13,IF(COUNTBLANK(N155:AI155)=10,12,IF(COUNTBLANK(N155:AI155)=11,11,IF(COUNTBLANK(N155:AI155)=12,10,IF(COUNTBLANK(N155:AI155)=13,9,IF(COUNTBLANK(N155:AI155)=14,8,IF(COUNTBLANK(N155:AI155)=15,7,IF(COUNTBLANK(N155:AI155)=16,6,IF(COUNTBLANK(N155:AI155)=17,5,IF(COUNTBLANK(N155:AI155)=18,4,IF(COUNTBLANK(N155:AI155)=19,3,IF(COUNTBLANK(N155:AI155)=20,2,IF(COUNTBLANK(N155:AI155)=21,1,IF(COUNTBLANK(N155:AI155)=22,0,"Error")))))))))))))))))))))))</f>
        <v>8</v>
      </c>
      <c r="AL155" s="39">
        <f>IF(AK155=0,"",IF(COUNTBLANK(AG155:AI155)=0,AVERAGE(AG155:AI155),IF(COUNTBLANK(AF155:AI155)&lt;1.5,AVERAGE(AF155:AI155),IF(COUNTBLANK(AE155:AI155)&lt;2.5,AVERAGE(AE155:AI155),IF(COUNTBLANK(AD155:AI155)&lt;3.5,AVERAGE(AD155:AI155),IF(COUNTBLANK(AC155:AI155)&lt;4.5,AVERAGE(AC155:AI155),IF(COUNTBLANK(AB155:AI155)&lt;5.5,AVERAGE(AB155:AI155),IF(COUNTBLANK(AA155:AI155)&lt;6.5,AVERAGE(AA155:AI155),IF(COUNTBLANK(Z155:AI155)&lt;7.5,AVERAGE(Z155:AI155),IF(COUNTBLANK(Y155:AI155)&lt;8.5,AVERAGE(Y155:AI155),IF(COUNTBLANK(X155:AI155)&lt;9.5,AVERAGE(X155:AI155),IF(COUNTBLANK(W155:AI155)&lt;10.5,AVERAGE(W155:AI155),IF(COUNTBLANK(V155:AI155)&lt;11.5,AVERAGE(V155:AI155),IF(COUNTBLANK(U155:AI155)&lt;12.5,AVERAGE(U155:AI155),IF(COUNTBLANK(T155:AI155)&lt;13.5,AVERAGE(T155:AI155),IF(COUNTBLANK(S155:AI155)&lt;14.5,AVERAGE(S155:AI155),IF(COUNTBLANK(R155:AI155)&lt;15.5,AVERAGE(R155:AI155),IF(COUNTBLANK(Q155:AI155)&lt;16.5,AVERAGE(Q155:AI155),IF(COUNTBLANK(P155:AI155)&lt;17.5,AVERAGE(P155:AI155),IF(COUNTBLANK(O155:AI155)&lt;18.5,AVERAGE(O155:AI155),AVERAGE(N155:AI155)))))))))))))))))))))</f>
        <v>109.33333333333333</v>
      </c>
      <c r="AM155" s="22">
        <f>IF(AK155=0,"",IF(COUNTBLANK(AH155:AI155)=0,AVERAGE(AH155:AI155),IF(COUNTBLANK(AG155:AI155)&lt;1.5,AVERAGE(AG155:AI155),IF(COUNTBLANK(AF155:AI155)&lt;2.5,AVERAGE(AF155:AI155),IF(COUNTBLANK(AE155:AI155)&lt;3.5,AVERAGE(AE155:AI155),IF(COUNTBLANK(AD155:AI155)&lt;4.5,AVERAGE(AD155:AI155),IF(COUNTBLANK(AC155:AI155)&lt;5.5,AVERAGE(AC155:AI155),IF(COUNTBLANK(AB155:AI155)&lt;6.5,AVERAGE(AB155:AI155),IF(COUNTBLANK(AA155:AI155)&lt;7.5,AVERAGE(AA155:AI155),IF(COUNTBLANK(Z155:AI155)&lt;8.5,AVERAGE(Z155:AI155),IF(COUNTBLANK(Y155:AI155)&lt;9.5,AVERAGE(Y155:AI155),IF(COUNTBLANK(X155:AI155)&lt;10.5,AVERAGE(X155:AI155),IF(COUNTBLANK(W155:AI155)&lt;11.5,AVERAGE(W155:AI155),IF(COUNTBLANK(V155:AI155)&lt;12.5,AVERAGE(V155:AI155),IF(COUNTBLANK(U155:AI155)&lt;13.5,AVERAGE(U155:AI155),IF(COUNTBLANK(T155:AI155)&lt;14.5,AVERAGE(T155:AI155),IF(COUNTBLANK(S155:AI155)&lt;15.5,AVERAGE(S155:AI155),IF(COUNTBLANK(R155:AI155)&lt;16.5,AVERAGE(R155:AI155),IF(COUNTBLANK(Q155:AI155)&lt;17.5,AVERAGE(Q155:AI155),IF(COUNTBLANK(P155:AI155)&lt;18.5,AVERAGE(P155:AI155),IF(COUNTBLANK(O155:AI155)&lt;19.5,AVERAGE(O155:AI155),AVERAGE(N155:AI155))))))))))))))))))))))</f>
        <v>120</v>
      </c>
      <c r="AN155" s="23">
        <f>IF(AK155&lt;1.5,M155,(0.75*M155)+(0.25*((AM155*2/3+AJ155*1/3)*$AW$1)))</f>
        <v>433374.50118970685</v>
      </c>
      <c r="AO155" s="24">
        <f>AN155-M155</f>
        <v>10174.501189706847</v>
      </c>
      <c r="AP155" s="22">
        <f>IF(AK155&lt;1.5,"N/A",3*((M155/$AW$1)-(AM155*2/3)))</f>
        <v>76.329448487906305</v>
      </c>
      <c r="AQ155" s="20">
        <f>IF(AK155=0,"",AL155*$AV$1)</f>
        <v>432562.42346041545</v>
      </c>
      <c r="AR155" s="20">
        <f>IF(AK155=0,"",AJ155*$AV$1)</f>
        <v>422341.81741828675</v>
      </c>
      <c r="AS155" s="23" t="str">
        <f>IF(F155="P","P","")</f>
        <v/>
      </c>
    </row>
    <row r="156" spans="1:45" s="2" customFormat="1">
      <c r="A156" s="19" t="s">
        <v>36</v>
      </c>
      <c r="B156" s="23" t="str">
        <f>IF(COUNTBLANK(N156:AI156)&lt;20.5,"Yes","No")</f>
        <v>Yes</v>
      </c>
      <c r="C156" s="34" t="str">
        <f>IF(J156&lt;160000,"Yes","")</f>
        <v>Yes</v>
      </c>
      <c r="D156" s="34" t="str">
        <f>IF(J156&gt;375000,IF((K156/J156)&lt;-0.4,"FP40%",IF((K156/J156)&lt;-0.35,"FP35%",IF((K156/J156)&lt;-0.3,"FP30%",IF((K156/J156)&lt;-0.25,"FP25%",IF((K156/J156)&lt;-0.2,"FP20%",IF((K156/J156)&lt;-0.15,"FP15%",IF((K156/J156)&lt;-0.1,"FP10%",IF((K156/J156)&lt;-0.05,"FP5%","")))))))),"")</f>
        <v/>
      </c>
      <c r="E156" s="34" t="str">
        <f t="shared" si="4"/>
        <v>B10%</v>
      </c>
      <c r="F156" s="89" t="str">
        <f>IF(AP156="N/A","",IF(AP156&gt;AJ156,IF(AP156&gt;AM156,"P",""),""))</f>
        <v/>
      </c>
      <c r="G156" s="34" t="str">
        <f>IF(D156="",IF(E156="",F156,E156),D156)</f>
        <v>B10%</v>
      </c>
      <c r="H156" s="19" t="s">
        <v>38</v>
      </c>
      <c r="I156" s="21" t="s">
        <v>37</v>
      </c>
      <c r="J156" s="20">
        <v>105800</v>
      </c>
      <c r="K156" s="20">
        <f>M156-J156</f>
        <v>260600</v>
      </c>
      <c r="L156" s="75">
        <v>36200</v>
      </c>
      <c r="M156" s="20">
        <v>366400</v>
      </c>
      <c r="N156" s="21">
        <v>128</v>
      </c>
      <c r="O156" s="21">
        <v>127</v>
      </c>
      <c r="P156" s="21">
        <v>46</v>
      </c>
      <c r="Q156" s="21">
        <v>78</v>
      </c>
      <c r="R156" s="21">
        <v>115</v>
      </c>
      <c r="S156" s="21">
        <v>108</v>
      </c>
      <c r="T156" s="21">
        <v>95</v>
      </c>
      <c r="U156" s="21">
        <v>146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39">
        <f>IF(AK156=0,"",AVERAGE(N156:AI156))</f>
        <v>105.375</v>
      </c>
      <c r="AK156" s="39">
        <f>IF(COUNTBLANK(N156:AI156)=0,22,IF(COUNTBLANK(N156:AI156)=1,21,IF(COUNTBLANK(N156:AI156)=2,20,IF(COUNTBLANK(N156:AI156)=3,19,IF(COUNTBLANK(N156:AI156)=4,18,IF(COUNTBLANK(N156:AI156)=5,17,IF(COUNTBLANK(N156:AI156)=6,16,IF(COUNTBLANK(N156:AI156)=7,15,IF(COUNTBLANK(N156:AI156)=8,14,IF(COUNTBLANK(N156:AI156)=9,13,IF(COUNTBLANK(N156:AI156)=10,12,IF(COUNTBLANK(N156:AI156)=11,11,IF(COUNTBLANK(N156:AI156)=12,10,IF(COUNTBLANK(N156:AI156)=13,9,IF(COUNTBLANK(N156:AI156)=14,8,IF(COUNTBLANK(N156:AI156)=15,7,IF(COUNTBLANK(N156:AI156)=16,6,IF(COUNTBLANK(N156:AI156)=17,5,IF(COUNTBLANK(N156:AI156)=18,4,IF(COUNTBLANK(N156:AI156)=19,3,IF(COUNTBLANK(N156:AI156)=20,2,IF(COUNTBLANK(N156:AI156)=21,1,IF(COUNTBLANK(N156:AI156)=22,0,"Error")))))))))))))))))))))))</f>
        <v>8</v>
      </c>
      <c r="AL156" s="39">
        <f>IF(AK156=0,"",IF(COUNTBLANK(AG156:AI156)=0,AVERAGE(AG156:AI156),IF(COUNTBLANK(AF156:AI156)&lt;1.5,AVERAGE(AF156:AI156),IF(COUNTBLANK(AE156:AI156)&lt;2.5,AVERAGE(AE156:AI156),IF(COUNTBLANK(AD156:AI156)&lt;3.5,AVERAGE(AD156:AI156),IF(COUNTBLANK(AC156:AI156)&lt;4.5,AVERAGE(AC156:AI156),IF(COUNTBLANK(AB156:AI156)&lt;5.5,AVERAGE(AB156:AI156),IF(COUNTBLANK(AA156:AI156)&lt;6.5,AVERAGE(AA156:AI156),IF(COUNTBLANK(Z156:AI156)&lt;7.5,AVERAGE(Z156:AI156),IF(COUNTBLANK(Y156:AI156)&lt;8.5,AVERAGE(Y156:AI156),IF(COUNTBLANK(X156:AI156)&lt;9.5,AVERAGE(X156:AI156),IF(COUNTBLANK(W156:AI156)&lt;10.5,AVERAGE(W156:AI156),IF(COUNTBLANK(V156:AI156)&lt;11.5,AVERAGE(V156:AI156),IF(COUNTBLANK(U156:AI156)&lt;12.5,AVERAGE(U156:AI156),IF(COUNTBLANK(T156:AI156)&lt;13.5,AVERAGE(T156:AI156),IF(COUNTBLANK(S156:AI156)&lt;14.5,AVERAGE(S156:AI156),IF(COUNTBLANK(R156:AI156)&lt;15.5,AVERAGE(R156:AI156),IF(COUNTBLANK(Q156:AI156)&lt;16.5,AVERAGE(Q156:AI156),IF(COUNTBLANK(P156:AI156)&lt;17.5,AVERAGE(P156:AI156),IF(COUNTBLANK(O156:AI156)&lt;18.5,AVERAGE(O156:AI156),AVERAGE(N156:AI156)))))))))))))))))))))</f>
        <v>116.33333333333333</v>
      </c>
      <c r="AM156" s="22">
        <f>IF(AK156=0,"",IF(COUNTBLANK(AH156:AI156)=0,AVERAGE(AH156:AI156),IF(COUNTBLANK(AG156:AI156)&lt;1.5,AVERAGE(AG156:AI156),IF(COUNTBLANK(AF156:AI156)&lt;2.5,AVERAGE(AF156:AI156),IF(COUNTBLANK(AE156:AI156)&lt;3.5,AVERAGE(AE156:AI156),IF(COUNTBLANK(AD156:AI156)&lt;4.5,AVERAGE(AD156:AI156),IF(COUNTBLANK(AC156:AI156)&lt;5.5,AVERAGE(AC156:AI156),IF(COUNTBLANK(AB156:AI156)&lt;6.5,AVERAGE(AB156:AI156),IF(COUNTBLANK(AA156:AI156)&lt;7.5,AVERAGE(AA156:AI156),IF(COUNTBLANK(Z156:AI156)&lt;8.5,AVERAGE(Z156:AI156),IF(COUNTBLANK(Y156:AI156)&lt;9.5,AVERAGE(Y156:AI156),IF(COUNTBLANK(X156:AI156)&lt;10.5,AVERAGE(X156:AI156),IF(COUNTBLANK(W156:AI156)&lt;11.5,AVERAGE(W156:AI156),IF(COUNTBLANK(V156:AI156)&lt;12.5,AVERAGE(V156:AI156),IF(COUNTBLANK(U156:AI156)&lt;13.5,AVERAGE(U156:AI156),IF(COUNTBLANK(T156:AI156)&lt;14.5,AVERAGE(T156:AI156),IF(COUNTBLANK(S156:AI156)&lt;15.5,AVERAGE(S156:AI156),IF(COUNTBLANK(R156:AI156)&lt;16.5,AVERAGE(R156:AI156),IF(COUNTBLANK(Q156:AI156)&lt;17.5,AVERAGE(Q156:AI156),IF(COUNTBLANK(P156:AI156)&lt;18.5,AVERAGE(P156:AI156),IF(COUNTBLANK(O156:AI156)&lt;19.5,AVERAGE(O156:AI156),AVERAGE(N156:AI156))))))))))))))))))))))</f>
        <v>120.5</v>
      </c>
      <c r="AN156" s="23">
        <f>IF(AK156&lt;1.5,M156,(0.75*M156)+(0.25*((AM156*2/3+AJ156*1/3)*$AW$1)))</f>
        <v>390649.07815309218</v>
      </c>
      <c r="AO156" s="24">
        <f>AN156-M156</f>
        <v>24249.078153092181</v>
      </c>
      <c r="AP156" s="22">
        <f>IF(AK156&lt;1.5,"N/A",3*((M156/$AW$1)-(AM156*2/3)))</f>
        <v>32.873133095389605</v>
      </c>
      <c r="AQ156" s="20">
        <f>IF(AK156=0,"",AL156*$AV$1)</f>
        <v>460256.96886489331</v>
      </c>
      <c r="AR156" s="20">
        <f>IF(AK156=0,"",AJ156*$AV$1)</f>
        <v>416901.81742812146</v>
      </c>
      <c r="AS156" s="23" t="str">
        <f>IF(F156="P","P","")</f>
        <v/>
      </c>
    </row>
    <row r="157" spans="1:45" s="2" customFormat="1">
      <c r="A157" s="19" t="s">
        <v>36</v>
      </c>
      <c r="B157" s="23" t="str">
        <f>IF(COUNTBLANK(N157:AI157)&lt;20.5,"Yes","No")</f>
        <v>Yes</v>
      </c>
      <c r="C157" s="34" t="str">
        <f>IF(J157&lt;160000,"Yes","")</f>
        <v/>
      </c>
      <c r="D157" s="34" t="str">
        <f>IF(J157&gt;375000,IF((K157/J157)&lt;-0.4,"FP40%",IF((K157/J157)&lt;-0.35,"FP35%",IF((K157/J157)&lt;-0.3,"FP30%",IF((K157/J157)&lt;-0.25,"FP25%",IF((K157/J157)&lt;-0.2,"FP20%",IF((K157/J157)&lt;-0.15,"FP15%",IF((K157/J157)&lt;-0.1,"FP10%",IF((K157/J157)&lt;-0.05,"FP5%","")))))))),"")</f>
        <v/>
      </c>
      <c r="E157" s="34" t="str">
        <f t="shared" si="4"/>
        <v/>
      </c>
      <c r="F157" s="89" t="str">
        <f>IF(AP157="N/A","",IF(AP157&gt;AJ157,IF(AP157&gt;AM157,"P",""),""))</f>
        <v/>
      </c>
      <c r="G157" s="34" t="str">
        <f>IF(D157="",IF(E157="",F157,E157),D157)</f>
        <v/>
      </c>
      <c r="H157" s="19" t="s">
        <v>355</v>
      </c>
      <c r="I157" s="21" t="s">
        <v>390</v>
      </c>
      <c r="J157" s="20">
        <v>404900</v>
      </c>
      <c r="K157" s="20">
        <f>M157-J157</f>
        <v>27200</v>
      </c>
      <c r="L157" s="75">
        <v>9800</v>
      </c>
      <c r="M157" s="20">
        <v>432100</v>
      </c>
      <c r="N157" s="21">
        <v>92</v>
      </c>
      <c r="O157" s="21">
        <v>76</v>
      </c>
      <c r="P157" s="21">
        <v>126</v>
      </c>
      <c r="Q157" s="21">
        <v>94</v>
      </c>
      <c r="R157" s="21">
        <v>87</v>
      </c>
      <c r="S157" s="21">
        <v>119</v>
      </c>
      <c r="T157" s="21">
        <v>136</v>
      </c>
      <c r="U157" s="21">
        <v>89</v>
      </c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39">
        <f>IF(AK157=0,"",AVERAGE(N157:AI157))</f>
        <v>102.375</v>
      </c>
      <c r="AK157" s="39">
        <f>IF(COUNTBLANK(N157:AI157)=0,22,IF(COUNTBLANK(N157:AI157)=1,21,IF(COUNTBLANK(N157:AI157)=2,20,IF(COUNTBLANK(N157:AI157)=3,19,IF(COUNTBLANK(N157:AI157)=4,18,IF(COUNTBLANK(N157:AI157)=5,17,IF(COUNTBLANK(N157:AI157)=6,16,IF(COUNTBLANK(N157:AI157)=7,15,IF(COUNTBLANK(N157:AI157)=8,14,IF(COUNTBLANK(N157:AI157)=9,13,IF(COUNTBLANK(N157:AI157)=10,12,IF(COUNTBLANK(N157:AI157)=11,11,IF(COUNTBLANK(N157:AI157)=12,10,IF(COUNTBLANK(N157:AI157)=13,9,IF(COUNTBLANK(N157:AI157)=14,8,IF(COUNTBLANK(N157:AI157)=15,7,IF(COUNTBLANK(N157:AI157)=16,6,IF(COUNTBLANK(N157:AI157)=17,5,IF(COUNTBLANK(N157:AI157)=18,4,IF(COUNTBLANK(N157:AI157)=19,3,IF(COUNTBLANK(N157:AI157)=20,2,IF(COUNTBLANK(N157:AI157)=21,1,IF(COUNTBLANK(N157:AI157)=22,0,"Error")))))))))))))))))))))))</f>
        <v>8</v>
      </c>
      <c r="AL157" s="39">
        <f>IF(AK157=0,"",IF(COUNTBLANK(AG157:AI157)=0,AVERAGE(AG157:AI157),IF(COUNTBLANK(AF157:AI157)&lt;1.5,AVERAGE(AF157:AI157),IF(COUNTBLANK(AE157:AI157)&lt;2.5,AVERAGE(AE157:AI157),IF(COUNTBLANK(AD157:AI157)&lt;3.5,AVERAGE(AD157:AI157),IF(COUNTBLANK(AC157:AI157)&lt;4.5,AVERAGE(AC157:AI157),IF(COUNTBLANK(AB157:AI157)&lt;5.5,AVERAGE(AB157:AI157),IF(COUNTBLANK(AA157:AI157)&lt;6.5,AVERAGE(AA157:AI157),IF(COUNTBLANK(Z157:AI157)&lt;7.5,AVERAGE(Z157:AI157),IF(COUNTBLANK(Y157:AI157)&lt;8.5,AVERAGE(Y157:AI157),IF(COUNTBLANK(X157:AI157)&lt;9.5,AVERAGE(X157:AI157),IF(COUNTBLANK(W157:AI157)&lt;10.5,AVERAGE(W157:AI157),IF(COUNTBLANK(V157:AI157)&lt;11.5,AVERAGE(V157:AI157),IF(COUNTBLANK(U157:AI157)&lt;12.5,AVERAGE(U157:AI157),IF(COUNTBLANK(T157:AI157)&lt;13.5,AVERAGE(T157:AI157),IF(COUNTBLANK(S157:AI157)&lt;14.5,AVERAGE(S157:AI157),IF(COUNTBLANK(R157:AI157)&lt;15.5,AVERAGE(R157:AI157),IF(COUNTBLANK(Q157:AI157)&lt;16.5,AVERAGE(Q157:AI157),IF(COUNTBLANK(P157:AI157)&lt;17.5,AVERAGE(P157:AI157),IF(COUNTBLANK(O157:AI157)&lt;18.5,AVERAGE(O157:AI157),AVERAGE(N157:AI157)))))))))))))))))))))</f>
        <v>114.66666666666667</v>
      </c>
      <c r="AM157" s="22">
        <f>IF(AK157=0,"",IF(COUNTBLANK(AH157:AI157)=0,AVERAGE(AH157:AI157),IF(COUNTBLANK(AG157:AI157)&lt;1.5,AVERAGE(AG157:AI157),IF(COUNTBLANK(AF157:AI157)&lt;2.5,AVERAGE(AF157:AI157),IF(COUNTBLANK(AE157:AI157)&lt;3.5,AVERAGE(AE157:AI157),IF(COUNTBLANK(AD157:AI157)&lt;4.5,AVERAGE(AD157:AI157),IF(COUNTBLANK(AC157:AI157)&lt;5.5,AVERAGE(AC157:AI157),IF(COUNTBLANK(AB157:AI157)&lt;6.5,AVERAGE(AB157:AI157),IF(COUNTBLANK(AA157:AI157)&lt;7.5,AVERAGE(AA157:AI157),IF(COUNTBLANK(Z157:AI157)&lt;8.5,AVERAGE(Z157:AI157),IF(COUNTBLANK(Y157:AI157)&lt;9.5,AVERAGE(Y157:AI157),IF(COUNTBLANK(X157:AI157)&lt;10.5,AVERAGE(X157:AI157),IF(COUNTBLANK(W157:AI157)&lt;11.5,AVERAGE(W157:AI157),IF(COUNTBLANK(V157:AI157)&lt;12.5,AVERAGE(V157:AI157),IF(COUNTBLANK(U157:AI157)&lt;13.5,AVERAGE(U157:AI157),IF(COUNTBLANK(T157:AI157)&lt;14.5,AVERAGE(T157:AI157),IF(COUNTBLANK(S157:AI157)&lt;15.5,AVERAGE(S157:AI157),IF(COUNTBLANK(R157:AI157)&lt;16.5,AVERAGE(R157:AI157),IF(COUNTBLANK(Q157:AI157)&lt;17.5,AVERAGE(Q157:AI157),IF(COUNTBLANK(P157:AI157)&lt;18.5,AVERAGE(P157:AI157),IF(COUNTBLANK(O157:AI157)&lt;19.5,AVERAGE(O157:AI157),AVERAGE(N157:AI157))))))))))))))))))))))</f>
        <v>112.5</v>
      </c>
      <c r="AN157" s="23">
        <f>IF(AK157&lt;1.5,M157,(0.75*M157)+(0.25*((AM157*2/3+AJ157*1/3)*$AW$1)))</f>
        <v>433569.31096461508</v>
      </c>
      <c r="AO157" s="24">
        <f>AN157-M157</f>
        <v>1469.3109646150842</v>
      </c>
      <c r="AP157" s="22">
        <f>IF(AK157&lt;1.5,"N/A",3*((M157/$AW$1)-(AM157*2/3)))</f>
        <v>97.981934526522451</v>
      </c>
      <c r="AQ157" s="20">
        <f>IF(AK157=0,"",AL157*$AV$1)</f>
        <v>453663.02948287479</v>
      </c>
      <c r="AR157" s="20">
        <f>IF(AK157=0,"",AJ157*$AV$1)</f>
        <v>405032.72654048813</v>
      </c>
      <c r="AS157" s="23" t="str">
        <f>IF(F157="P","P","")</f>
        <v/>
      </c>
    </row>
    <row r="158" spans="1:45" s="2" customFormat="1">
      <c r="A158" s="19" t="s">
        <v>36</v>
      </c>
      <c r="B158" s="23" t="str">
        <f>IF(COUNTBLANK(N158:AI158)&lt;20.5,"Yes","No")</f>
        <v>Yes</v>
      </c>
      <c r="C158" s="34" t="str">
        <f>IF(J158&lt;160000,"Yes","")</f>
        <v/>
      </c>
      <c r="D158" s="34" t="str">
        <f>IF(J158&gt;375000,IF((K158/J158)&lt;-0.4,"FP40%",IF((K158/J158)&lt;-0.35,"FP35%",IF((K158/J158)&lt;-0.3,"FP30%",IF((K158/J158)&lt;-0.25,"FP25%",IF((K158/J158)&lt;-0.2,"FP20%",IF((K158/J158)&lt;-0.15,"FP15%",IF((K158/J158)&lt;-0.1,"FP10%",IF((K158/J158)&lt;-0.05,"FP5%","")))))))),"")</f>
        <v>FP5%</v>
      </c>
      <c r="E158" s="34" t="str">
        <f t="shared" si="4"/>
        <v/>
      </c>
      <c r="F158" s="89" t="str">
        <f>IF(AP158="N/A","",IF(AP158&gt;AJ158,IF(AP158&gt;AM158,"P",""),""))</f>
        <v/>
      </c>
      <c r="G158" s="34" t="str">
        <f>IF(D158="",IF(E158="",F158,E158),D158)</f>
        <v>FP5%</v>
      </c>
      <c r="H158" s="19" t="s">
        <v>352</v>
      </c>
      <c r="I158" s="21" t="s">
        <v>48</v>
      </c>
      <c r="J158" s="20">
        <v>385200</v>
      </c>
      <c r="K158" s="20">
        <f>M158-J158</f>
        <v>-22700</v>
      </c>
      <c r="L158" s="75">
        <v>6000</v>
      </c>
      <c r="M158" s="20">
        <v>362500</v>
      </c>
      <c r="N158" s="21">
        <v>117</v>
      </c>
      <c r="O158" s="21">
        <v>89</v>
      </c>
      <c r="P158" s="21">
        <v>68</v>
      </c>
      <c r="Q158" s="21">
        <v>88</v>
      </c>
      <c r="R158" s="21">
        <v>91</v>
      </c>
      <c r="S158" s="21">
        <v>82</v>
      </c>
      <c r="T158" s="21">
        <v>85</v>
      </c>
      <c r="U158" s="21">
        <v>117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39">
        <f>IF(AK158=0,"",AVERAGE(N158:AI158))</f>
        <v>92.125</v>
      </c>
      <c r="AK158" s="39">
        <f>IF(COUNTBLANK(N158:AI158)=0,22,IF(COUNTBLANK(N158:AI158)=1,21,IF(COUNTBLANK(N158:AI158)=2,20,IF(COUNTBLANK(N158:AI158)=3,19,IF(COUNTBLANK(N158:AI158)=4,18,IF(COUNTBLANK(N158:AI158)=5,17,IF(COUNTBLANK(N158:AI158)=6,16,IF(COUNTBLANK(N158:AI158)=7,15,IF(COUNTBLANK(N158:AI158)=8,14,IF(COUNTBLANK(N158:AI158)=9,13,IF(COUNTBLANK(N158:AI158)=10,12,IF(COUNTBLANK(N158:AI158)=11,11,IF(COUNTBLANK(N158:AI158)=12,10,IF(COUNTBLANK(N158:AI158)=13,9,IF(COUNTBLANK(N158:AI158)=14,8,IF(COUNTBLANK(N158:AI158)=15,7,IF(COUNTBLANK(N158:AI158)=16,6,IF(COUNTBLANK(N158:AI158)=17,5,IF(COUNTBLANK(N158:AI158)=18,4,IF(COUNTBLANK(N158:AI158)=19,3,IF(COUNTBLANK(N158:AI158)=20,2,IF(COUNTBLANK(N158:AI158)=21,1,IF(COUNTBLANK(N158:AI158)=22,0,"Error")))))))))))))))))))))))</f>
        <v>8</v>
      </c>
      <c r="AL158" s="39">
        <f>IF(AK158=0,"",IF(COUNTBLANK(AG158:AI158)=0,AVERAGE(AG158:AI158),IF(COUNTBLANK(AF158:AI158)&lt;1.5,AVERAGE(AF158:AI158),IF(COUNTBLANK(AE158:AI158)&lt;2.5,AVERAGE(AE158:AI158),IF(COUNTBLANK(AD158:AI158)&lt;3.5,AVERAGE(AD158:AI158),IF(COUNTBLANK(AC158:AI158)&lt;4.5,AVERAGE(AC158:AI158),IF(COUNTBLANK(AB158:AI158)&lt;5.5,AVERAGE(AB158:AI158),IF(COUNTBLANK(AA158:AI158)&lt;6.5,AVERAGE(AA158:AI158),IF(COUNTBLANK(Z158:AI158)&lt;7.5,AVERAGE(Z158:AI158),IF(COUNTBLANK(Y158:AI158)&lt;8.5,AVERAGE(Y158:AI158),IF(COUNTBLANK(X158:AI158)&lt;9.5,AVERAGE(X158:AI158),IF(COUNTBLANK(W158:AI158)&lt;10.5,AVERAGE(W158:AI158),IF(COUNTBLANK(V158:AI158)&lt;11.5,AVERAGE(V158:AI158),IF(COUNTBLANK(U158:AI158)&lt;12.5,AVERAGE(U158:AI158),IF(COUNTBLANK(T158:AI158)&lt;13.5,AVERAGE(T158:AI158),IF(COUNTBLANK(S158:AI158)&lt;14.5,AVERAGE(S158:AI158),IF(COUNTBLANK(R158:AI158)&lt;15.5,AVERAGE(R158:AI158),IF(COUNTBLANK(Q158:AI158)&lt;16.5,AVERAGE(Q158:AI158),IF(COUNTBLANK(P158:AI158)&lt;17.5,AVERAGE(P158:AI158),IF(COUNTBLANK(O158:AI158)&lt;18.5,AVERAGE(O158:AI158),AVERAGE(N158:AI158)))))))))))))))))))))</f>
        <v>94.666666666666671</v>
      </c>
      <c r="AM158" s="22">
        <f>IF(AK158=0,"",IF(COUNTBLANK(AH158:AI158)=0,AVERAGE(AH158:AI158),IF(COUNTBLANK(AG158:AI158)&lt;1.5,AVERAGE(AG158:AI158),IF(COUNTBLANK(AF158:AI158)&lt;2.5,AVERAGE(AF158:AI158),IF(COUNTBLANK(AE158:AI158)&lt;3.5,AVERAGE(AE158:AI158),IF(COUNTBLANK(AD158:AI158)&lt;4.5,AVERAGE(AD158:AI158),IF(COUNTBLANK(AC158:AI158)&lt;5.5,AVERAGE(AC158:AI158),IF(COUNTBLANK(AB158:AI158)&lt;6.5,AVERAGE(AB158:AI158),IF(COUNTBLANK(AA158:AI158)&lt;7.5,AVERAGE(AA158:AI158),IF(COUNTBLANK(Z158:AI158)&lt;8.5,AVERAGE(Z158:AI158),IF(COUNTBLANK(Y158:AI158)&lt;9.5,AVERAGE(Y158:AI158),IF(COUNTBLANK(X158:AI158)&lt;10.5,AVERAGE(X158:AI158),IF(COUNTBLANK(W158:AI158)&lt;11.5,AVERAGE(W158:AI158),IF(COUNTBLANK(V158:AI158)&lt;12.5,AVERAGE(V158:AI158),IF(COUNTBLANK(U158:AI158)&lt;13.5,AVERAGE(U158:AI158),IF(COUNTBLANK(T158:AI158)&lt;14.5,AVERAGE(T158:AI158),IF(COUNTBLANK(S158:AI158)&lt;15.5,AVERAGE(S158:AI158),IF(COUNTBLANK(R158:AI158)&lt;16.5,AVERAGE(R158:AI158),IF(COUNTBLANK(Q158:AI158)&lt;17.5,AVERAGE(Q158:AI158),IF(COUNTBLANK(P158:AI158)&lt;18.5,AVERAGE(P158:AI158),IF(COUNTBLANK(O158:AI158)&lt;19.5,AVERAGE(O158:AI158),AVERAGE(N158:AI158))))))))))))))))))))))</f>
        <v>101</v>
      </c>
      <c r="AN158" s="23">
        <f>IF(AK158&lt;1.5,M158,(0.75*M158)+(0.25*((AM158*2/3+AJ158*1/3)*$AW$1)))</f>
        <v>370248.46838478016</v>
      </c>
      <c r="AO158" s="24">
        <f>AN158-M158</f>
        <v>7748.4683847801643</v>
      </c>
      <c r="AP158" s="22">
        <f>IF(AK158&lt;1.5,"N/A",3*((M158/$AW$1)-(AM158*2/3)))</f>
        <v>68.957998763861141</v>
      </c>
      <c r="AQ158" s="20">
        <f>IF(AK158=0,"",AL158*$AV$1)</f>
        <v>374535.75689865247</v>
      </c>
      <c r="AR158" s="20">
        <f>IF(AK158=0,"",AJ158*$AV$1)</f>
        <v>364479.9993410742</v>
      </c>
      <c r="AS158" s="23" t="str">
        <f>IF(F158="P","P","")</f>
        <v/>
      </c>
    </row>
    <row r="159" spans="1:45" s="2" customFormat="1">
      <c r="A159" s="19" t="s">
        <v>36</v>
      </c>
      <c r="B159" s="23" t="str">
        <f>IF(COUNTBLANK(N159:AI159)&lt;20.5,"Yes","No")</f>
        <v>Yes</v>
      </c>
      <c r="C159" s="34" t="str">
        <f>IF(J159&lt;160000,"Yes","")</f>
        <v/>
      </c>
      <c r="D159" s="34" t="str">
        <f>IF(J159&gt;375000,IF((K159/J159)&lt;-0.4,"FP40%",IF((K159/J159)&lt;-0.35,"FP35%",IF((K159/J159)&lt;-0.3,"FP30%",IF((K159/J159)&lt;-0.25,"FP25%",IF((K159/J159)&lt;-0.2,"FP20%",IF((K159/J159)&lt;-0.15,"FP15%",IF((K159/J159)&lt;-0.1,"FP10%",IF((K159/J159)&lt;-0.05,"FP5%","")))))))),"")</f>
        <v>FP5%</v>
      </c>
      <c r="E159" s="34" t="str">
        <f t="shared" si="4"/>
        <v/>
      </c>
      <c r="F159" s="89" t="str">
        <f>IF(AP159="N/A","",IF(AP159&gt;AJ159,IF(AP159&gt;AM159,"P",""),""))</f>
        <v>P</v>
      </c>
      <c r="G159" s="34" t="str">
        <f>IF(D159="",IF(E159="",F159,E159),D159)</f>
        <v>FP5%</v>
      </c>
      <c r="H159" s="19" t="s">
        <v>353</v>
      </c>
      <c r="I159" s="21" t="s">
        <v>48</v>
      </c>
      <c r="J159" s="20">
        <v>392700</v>
      </c>
      <c r="K159" s="20">
        <f>M159-J159</f>
        <v>-33400</v>
      </c>
      <c r="L159" s="75">
        <v>-10900</v>
      </c>
      <c r="M159" s="20">
        <v>359300</v>
      </c>
      <c r="N159" s="21">
        <v>115</v>
      </c>
      <c r="O159" s="21">
        <v>55</v>
      </c>
      <c r="P159" s="21">
        <v>87</v>
      </c>
      <c r="Q159" s="21">
        <v>135</v>
      </c>
      <c r="R159" s="21">
        <v>79</v>
      </c>
      <c r="S159" s="21">
        <v>87</v>
      </c>
      <c r="T159" s="21">
        <v>59</v>
      </c>
      <c r="U159" s="21">
        <v>101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39">
        <f>IF(AK159=0,"",AVERAGE(N159:AI159))</f>
        <v>89.75</v>
      </c>
      <c r="AK159" s="39">
        <f>IF(COUNTBLANK(N159:AI159)=0,22,IF(COUNTBLANK(N159:AI159)=1,21,IF(COUNTBLANK(N159:AI159)=2,20,IF(COUNTBLANK(N159:AI159)=3,19,IF(COUNTBLANK(N159:AI159)=4,18,IF(COUNTBLANK(N159:AI159)=5,17,IF(COUNTBLANK(N159:AI159)=6,16,IF(COUNTBLANK(N159:AI159)=7,15,IF(COUNTBLANK(N159:AI159)=8,14,IF(COUNTBLANK(N159:AI159)=9,13,IF(COUNTBLANK(N159:AI159)=10,12,IF(COUNTBLANK(N159:AI159)=11,11,IF(COUNTBLANK(N159:AI159)=12,10,IF(COUNTBLANK(N159:AI159)=13,9,IF(COUNTBLANK(N159:AI159)=14,8,IF(COUNTBLANK(N159:AI159)=15,7,IF(COUNTBLANK(N159:AI159)=16,6,IF(COUNTBLANK(N159:AI159)=17,5,IF(COUNTBLANK(N159:AI159)=18,4,IF(COUNTBLANK(N159:AI159)=19,3,IF(COUNTBLANK(N159:AI159)=20,2,IF(COUNTBLANK(N159:AI159)=21,1,IF(COUNTBLANK(N159:AI159)=22,0,"Error")))))))))))))))))))))))</f>
        <v>8</v>
      </c>
      <c r="AL159" s="39">
        <f>IF(AK159=0,"",IF(COUNTBLANK(AG159:AI159)=0,AVERAGE(AG159:AI159),IF(COUNTBLANK(AF159:AI159)&lt;1.5,AVERAGE(AF159:AI159),IF(COUNTBLANK(AE159:AI159)&lt;2.5,AVERAGE(AE159:AI159),IF(COUNTBLANK(AD159:AI159)&lt;3.5,AVERAGE(AD159:AI159),IF(COUNTBLANK(AC159:AI159)&lt;4.5,AVERAGE(AC159:AI159),IF(COUNTBLANK(AB159:AI159)&lt;5.5,AVERAGE(AB159:AI159),IF(COUNTBLANK(AA159:AI159)&lt;6.5,AVERAGE(AA159:AI159),IF(COUNTBLANK(Z159:AI159)&lt;7.5,AVERAGE(Z159:AI159),IF(COUNTBLANK(Y159:AI159)&lt;8.5,AVERAGE(Y159:AI159),IF(COUNTBLANK(X159:AI159)&lt;9.5,AVERAGE(X159:AI159),IF(COUNTBLANK(W159:AI159)&lt;10.5,AVERAGE(W159:AI159),IF(COUNTBLANK(V159:AI159)&lt;11.5,AVERAGE(V159:AI159),IF(COUNTBLANK(U159:AI159)&lt;12.5,AVERAGE(U159:AI159),IF(COUNTBLANK(T159:AI159)&lt;13.5,AVERAGE(T159:AI159),IF(COUNTBLANK(S159:AI159)&lt;14.5,AVERAGE(S159:AI159),IF(COUNTBLANK(R159:AI159)&lt;15.5,AVERAGE(R159:AI159),IF(COUNTBLANK(Q159:AI159)&lt;16.5,AVERAGE(Q159:AI159),IF(COUNTBLANK(P159:AI159)&lt;17.5,AVERAGE(P159:AI159),IF(COUNTBLANK(O159:AI159)&lt;18.5,AVERAGE(O159:AI159),AVERAGE(N159:AI159)))))))))))))))))))))</f>
        <v>82.333333333333329</v>
      </c>
      <c r="AM159" s="22">
        <f>IF(AK159=0,"",IF(COUNTBLANK(AH159:AI159)=0,AVERAGE(AH159:AI159),IF(COUNTBLANK(AG159:AI159)&lt;1.5,AVERAGE(AG159:AI159),IF(COUNTBLANK(AF159:AI159)&lt;2.5,AVERAGE(AF159:AI159),IF(COUNTBLANK(AE159:AI159)&lt;3.5,AVERAGE(AE159:AI159),IF(COUNTBLANK(AD159:AI159)&lt;4.5,AVERAGE(AD159:AI159),IF(COUNTBLANK(AC159:AI159)&lt;5.5,AVERAGE(AC159:AI159),IF(COUNTBLANK(AB159:AI159)&lt;6.5,AVERAGE(AB159:AI159),IF(COUNTBLANK(AA159:AI159)&lt;7.5,AVERAGE(AA159:AI159),IF(COUNTBLANK(Z159:AI159)&lt;8.5,AVERAGE(Z159:AI159),IF(COUNTBLANK(Y159:AI159)&lt;9.5,AVERAGE(Y159:AI159),IF(COUNTBLANK(X159:AI159)&lt;10.5,AVERAGE(X159:AI159),IF(COUNTBLANK(W159:AI159)&lt;11.5,AVERAGE(W159:AI159),IF(COUNTBLANK(V159:AI159)&lt;12.5,AVERAGE(V159:AI159),IF(COUNTBLANK(U159:AI159)&lt;13.5,AVERAGE(U159:AI159),IF(COUNTBLANK(T159:AI159)&lt;14.5,AVERAGE(T159:AI159),IF(COUNTBLANK(S159:AI159)&lt;15.5,AVERAGE(S159:AI159),IF(COUNTBLANK(R159:AI159)&lt;16.5,AVERAGE(R159:AI159),IF(COUNTBLANK(Q159:AI159)&lt;17.5,AVERAGE(Q159:AI159),IF(COUNTBLANK(P159:AI159)&lt;18.5,AVERAGE(P159:AI159),IF(COUNTBLANK(O159:AI159)&lt;19.5,AVERAGE(O159:AI159),AVERAGE(N159:AI159))))))))))))))))))))))</f>
        <v>80</v>
      </c>
      <c r="AN159" s="23">
        <f>IF(AK159&lt;1.5,M159,(0.75*M159)+(0.25*((AM159*2/3+AJ159*1/3)*$AW$1)))</f>
        <v>353006.74238537648</v>
      </c>
      <c r="AO159" s="24">
        <f>AN159-M159</f>
        <v>-6293.2576146235224</v>
      </c>
      <c r="AP159" s="22">
        <f>IF(AK159&lt;1.5,"N/A",3*((M159/$AW$1)-(AM159*2/3)))</f>
        <v>108.56609367132495</v>
      </c>
      <c r="AQ159" s="20">
        <f>IF(AK159=0,"",AL159*$AV$1)</f>
        <v>325740.60547171533</v>
      </c>
      <c r="AR159" s="20">
        <f>IF(AK159=0,"",AJ159*$AV$1)</f>
        <v>355083.63572169776</v>
      </c>
      <c r="AS159" s="23" t="str">
        <f>IF(F159="P","P","")</f>
        <v>P</v>
      </c>
    </row>
    <row r="160" spans="1:45" s="2" customFormat="1">
      <c r="A160" s="19" t="s">
        <v>36</v>
      </c>
      <c r="B160" s="23" t="str">
        <f>IF(COUNTBLANK(N160:AI160)&lt;20.5,"Yes","No")</f>
        <v>No</v>
      </c>
      <c r="C160" s="34" t="str">
        <f>IF(J160&lt;160000,"Yes","")</f>
        <v/>
      </c>
      <c r="D160" s="34" t="str">
        <f>IF(J160&gt;375000,IF((K160/J160)&lt;-0.4,"FP40%",IF((K160/J160)&lt;-0.35,"FP35%",IF((K160/J160)&lt;-0.3,"FP30%",IF((K160/J160)&lt;-0.25,"FP25%",IF((K160/J160)&lt;-0.2,"FP20%",IF((K160/J160)&lt;-0.15,"FP15%",IF((K160/J160)&lt;-0.1,"FP10%",IF((K160/J160)&lt;-0.05,"FP5%","")))))))),"")</f>
        <v/>
      </c>
      <c r="E160" s="34" t="str">
        <f t="shared" si="4"/>
        <v/>
      </c>
      <c r="F160" s="89" t="str">
        <f>IF(AP160="N/A","",IF(AP160&gt;AJ160,IF(AP160&gt;AM160,"P",""),""))</f>
        <v/>
      </c>
      <c r="G160" s="34" t="str">
        <f>IF(D160="",IF(E160="",F160,E160),D160)</f>
        <v/>
      </c>
      <c r="H160" s="19" t="s">
        <v>555</v>
      </c>
      <c r="I160" s="21" t="s">
        <v>395</v>
      </c>
      <c r="J160" s="20">
        <v>283000</v>
      </c>
      <c r="K160" s="20">
        <f>M160-J160</f>
        <v>0</v>
      </c>
      <c r="L160" s="75">
        <v>0</v>
      </c>
      <c r="M160" s="20">
        <v>283000</v>
      </c>
      <c r="N160" s="21"/>
      <c r="O160" s="21"/>
      <c r="P160" s="21"/>
      <c r="Q160" s="21"/>
      <c r="R160" s="21"/>
      <c r="S160" s="21"/>
      <c r="T160" s="21">
        <v>87</v>
      </c>
      <c r="U160" s="21" t="s">
        <v>590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39">
        <f>IF(AK160=0,"",AVERAGE(N160:AI160))</f>
        <v>87</v>
      </c>
      <c r="AK160" s="39">
        <f>IF(COUNTBLANK(N160:AI160)=0,22,IF(COUNTBLANK(N160:AI160)=1,21,IF(COUNTBLANK(N160:AI160)=2,20,IF(COUNTBLANK(N160:AI160)=3,19,IF(COUNTBLANK(N160:AI160)=4,18,IF(COUNTBLANK(N160:AI160)=5,17,IF(COUNTBLANK(N160:AI160)=6,16,IF(COUNTBLANK(N160:AI160)=7,15,IF(COUNTBLANK(N160:AI160)=8,14,IF(COUNTBLANK(N160:AI160)=9,13,IF(COUNTBLANK(N160:AI160)=10,12,IF(COUNTBLANK(N160:AI160)=11,11,IF(COUNTBLANK(N160:AI160)=12,10,IF(COUNTBLANK(N160:AI160)=13,9,IF(COUNTBLANK(N160:AI160)=14,8,IF(COUNTBLANK(N160:AI160)=15,7,IF(COUNTBLANK(N160:AI160)=16,6,IF(COUNTBLANK(N160:AI160)=17,5,IF(COUNTBLANK(N160:AI160)=18,4,IF(COUNTBLANK(N160:AI160)=19,3,IF(COUNTBLANK(N160:AI160)=20,2,IF(COUNTBLANK(N160:AI160)=21,1,IF(COUNTBLANK(N160:AI160)=22,0,"Error")))))))))))))))))))))))</f>
        <v>1</v>
      </c>
      <c r="AL160" s="39">
        <f>IF(AK160=0,"",IF(COUNTBLANK(AG160:AI160)=0,AVERAGE(AG160:AI160),IF(COUNTBLANK(AF160:AI160)&lt;1.5,AVERAGE(AF160:AI160),IF(COUNTBLANK(AE160:AI160)&lt;2.5,AVERAGE(AE160:AI160),IF(COUNTBLANK(AD160:AI160)&lt;3.5,AVERAGE(AD160:AI160),IF(COUNTBLANK(AC160:AI160)&lt;4.5,AVERAGE(AC160:AI160),IF(COUNTBLANK(AB160:AI160)&lt;5.5,AVERAGE(AB160:AI160),IF(COUNTBLANK(AA160:AI160)&lt;6.5,AVERAGE(AA160:AI160),IF(COUNTBLANK(Z160:AI160)&lt;7.5,AVERAGE(Z160:AI160),IF(COUNTBLANK(Y160:AI160)&lt;8.5,AVERAGE(Y160:AI160),IF(COUNTBLANK(X160:AI160)&lt;9.5,AVERAGE(X160:AI160),IF(COUNTBLANK(W160:AI160)&lt;10.5,AVERAGE(W160:AI160),IF(COUNTBLANK(V160:AI160)&lt;11.5,AVERAGE(V160:AI160),IF(COUNTBLANK(U160:AI160)&lt;12.5,AVERAGE(U160:AI160),IF(COUNTBLANK(T160:AI160)&lt;13.5,AVERAGE(T160:AI160),IF(COUNTBLANK(S160:AI160)&lt;14.5,AVERAGE(S160:AI160),IF(COUNTBLANK(R160:AI160)&lt;15.5,AVERAGE(R160:AI160),IF(COUNTBLANK(Q160:AI160)&lt;16.5,AVERAGE(Q160:AI160),IF(COUNTBLANK(P160:AI160)&lt;17.5,AVERAGE(P160:AI160),IF(COUNTBLANK(O160:AI160)&lt;18.5,AVERAGE(O160:AI160),AVERAGE(N160:AI160)))))))))))))))))))))</f>
        <v>87</v>
      </c>
      <c r="AM160" s="22">
        <f>IF(AK160=0,"",IF(COUNTBLANK(AH160:AI160)=0,AVERAGE(AH160:AI160),IF(COUNTBLANK(AG160:AI160)&lt;1.5,AVERAGE(AG160:AI160),IF(COUNTBLANK(AF160:AI160)&lt;2.5,AVERAGE(AF160:AI160),IF(COUNTBLANK(AE160:AI160)&lt;3.5,AVERAGE(AE160:AI160),IF(COUNTBLANK(AD160:AI160)&lt;4.5,AVERAGE(AD160:AI160),IF(COUNTBLANK(AC160:AI160)&lt;5.5,AVERAGE(AC160:AI160),IF(COUNTBLANK(AB160:AI160)&lt;6.5,AVERAGE(AB160:AI160),IF(COUNTBLANK(AA160:AI160)&lt;7.5,AVERAGE(AA160:AI160),IF(COUNTBLANK(Z160:AI160)&lt;8.5,AVERAGE(Z160:AI160),IF(COUNTBLANK(Y160:AI160)&lt;9.5,AVERAGE(Y160:AI160),IF(COUNTBLANK(X160:AI160)&lt;10.5,AVERAGE(X160:AI160),IF(COUNTBLANK(W160:AI160)&lt;11.5,AVERAGE(W160:AI160),IF(COUNTBLANK(V160:AI160)&lt;12.5,AVERAGE(V160:AI160),IF(COUNTBLANK(U160:AI160)&lt;13.5,AVERAGE(U160:AI160),IF(COUNTBLANK(T160:AI160)&lt;14.5,AVERAGE(T160:AI160),IF(COUNTBLANK(S160:AI160)&lt;15.5,AVERAGE(S160:AI160),IF(COUNTBLANK(R160:AI160)&lt;16.5,AVERAGE(R160:AI160),IF(COUNTBLANK(Q160:AI160)&lt;17.5,AVERAGE(Q160:AI160),IF(COUNTBLANK(P160:AI160)&lt;18.5,AVERAGE(P160:AI160),IF(COUNTBLANK(O160:AI160)&lt;19.5,AVERAGE(O160:AI160),AVERAGE(N160:AI160))))))))))))))))))))))</f>
        <v>87</v>
      </c>
      <c r="AN160" s="23">
        <f>IF(AK160&lt;1.5,M160,(0.75*M160)+(0.25*((AM160*2/3+AJ160*1/3)*$AW$1)))</f>
        <v>283000</v>
      </c>
      <c r="AO160" s="24">
        <f>AN160-M160</f>
        <v>0</v>
      </c>
      <c r="AP160" s="22" t="str">
        <f>IF(AK160&lt;1.5,"N/A",3*((M160/$AW$1)-(AM160*2/3)))</f>
        <v>N/A</v>
      </c>
      <c r="AQ160" s="20">
        <f>IF(AK160=0,"",AL160*$AV$1)</f>
        <v>344203.63574136718</v>
      </c>
      <c r="AR160" s="20">
        <f>IF(AK160=0,"",AJ160*$AV$1)</f>
        <v>344203.63574136718</v>
      </c>
      <c r="AS160" s="23" t="str">
        <f>IF(F160="P","P","")</f>
        <v/>
      </c>
    </row>
    <row r="161" spans="1:45" s="2" customFormat="1">
      <c r="A161" s="19" t="s">
        <v>36</v>
      </c>
      <c r="B161" s="23" t="str">
        <f>IF(COUNTBLANK(N161:AI161)&lt;20.5,"Yes","No")</f>
        <v>Yes</v>
      </c>
      <c r="C161" s="34" t="str">
        <f>IF(J161&lt;160000,"Yes","")</f>
        <v/>
      </c>
      <c r="D161" s="34" t="str">
        <f>IF(J161&gt;375000,IF((K161/J161)&lt;-0.4,"FP40%",IF((K161/J161)&lt;-0.35,"FP35%",IF((K161/J161)&lt;-0.3,"FP30%",IF((K161/J161)&lt;-0.25,"FP25%",IF((K161/J161)&lt;-0.2,"FP20%",IF((K161/J161)&lt;-0.15,"FP15%",IF((K161/J161)&lt;-0.1,"FP10%",IF((K161/J161)&lt;-0.05,"FP5%","")))))))),"")</f>
        <v/>
      </c>
      <c r="E161" s="34" t="str">
        <f t="shared" si="4"/>
        <v/>
      </c>
      <c r="F161" s="89" t="str">
        <f>IF(AP161="N/A","",IF(AP161&gt;AJ161,IF(AP161&gt;AM161,"P",""),""))</f>
        <v>P</v>
      </c>
      <c r="G161" s="34" t="str">
        <f>IF(D161="",IF(E161="",F161,E161),D161)</f>
        <v>P</v>
      </c>
      <c r="H161" s="19" t="s">
        <v>389</v>
      </c>
      <c r="I161" s="21" t="s">
        <v>37</v>
      </c>
      <c r="J161" s="20">
        <v>345900</v>
      </c>
      <c r="K161" s="20">
        <f>M161-J161</f>
        <v>-2100</v>
      </c>
      <c r="L161" s="75">
        <v>-13000</v>
      </c>
      <c r="M161" s="20">
        <v>343800</v>
      </c>
      <c r="N161" s="21">
        <v>83</v>
      </c>
      <c r="O161" s="21">
        <v>61</v>
      </c>
      <c r="P161" s="21">
        <v>66</v>
      </c>
      <c r="Q161" s="21">
        <v>102</v>
      </c>
      <c r="R161" s="21">
        <v>96</v>
      </c>
      <c r="S161" s="21">
        <v>92</v>
      </c>
      <c r="T161" s="21">
        <v>89</v>
      </c>
      <c r="U161" s="21">
        <v>50</v>
      </c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39">
        <f>IF(AK161=0,"",AVERAGE(N161:AI161))</f>
        <v>79.875</v>
      </c>
      <c r="AK161" s="39">
        <f>IF(COUNTBLANK(N161:AI161)=0,22,IF(COUNTBLANK(N161:AI161)=1,21,IF(COUNTBLANK(N161:AI161)=2,20,IF(COUNTBLANK(N161:AI161)=3,19,IF(COUNTBLANK(N161:AI161)=4,18,IF(COUNTBLANK(N161:AI161)=5,17,IF(COUNTBLANK(N161:AI161)=6,16,IF(COUNTBLANK(N161:AI161)=7,15,IF(COUNTBLANK(N161:AI161)=8,14,IF(COUNTBLANK(N161:AI161)=9,13,IF(COUNTBLANK(N161:AI161)=10,12,IF(COUNTBLANK(N161:AI161)=11,11,IF(COUNTBLANK(N161:AI161)=12,10,IF(COUNTBLANK(N161:AI161)=13,9,IF(COUNTBLANK(N161:AI161)=14,8,IF(COUNTBLANK(N161:AI161)=15,7,IF(COUNTBLANK(N161:AI161)=16,6,IF(COUNTBLANK(N161:AI161)=17,5,IF(COUNTBLANK(N161:AI161)=18,4,IF(COUNTBLANK(N161:AI161)=19,3,IF(COUNTBLANK(N161:AI161)=20,2,IF(COUNTBLANK(N161:AI161)=21,1,IF(COUNTBLANK(N161:AI161)=22,0,"Error")))))))))))))))))))))))</f>
        <v>8</v>
      </c>
      <c r="AL161" s="39">
        <f>IF(AK161=0,"",IF(COUNTBLANK(AG161:AI161)=0,AVERAGE(AG161:AI161),IF(COUNTBLANK(AF161:AI161)&lt;1.5,AVERAGE(AF161:AI161),IF(COUNTBLANK(AE161:AI161)&lt;2.5,AVERAGE(AE161:AI161),IF(COUNTBLANK(AD161:AI161)&lt;3.5,AVERAGE(AD161:AI161),IF(COUNTBLANK(AC161:AI161)&lt;4.5,AVERAGE(AC161:AI161),IF(COUNTBLANK(AB161:AI161)&lt;5.5,AVERAGE(AB161:AI161),IF(COUNTBLANK(AA161:AI161)&lt;6.5,AVERAGE(AA161:AI161),IF(COUNTBLANK(Z161:AI161)&lt;7.5,AVERAGE(Z161:AI161),IF(COUNTBLANK(Y161:AI161)&lt;8.5,AVERAGE(Y161:AI161),IF(COUNTBLANK(X161:AI161)&lt;9.5,AVERAGE(X161:AI161),IF(COUNTBLANK(W161:AI161)&lt;10.5,AVERAGE(W161:AI161),IF(COUNTBLANK(V161:AI161)&lt;11.5,AVERAGE(V161:AI161),IF(COUNTBLANK(U161:AI161)&lt;12.5,AVERAGE(U161:AI161),IF(COUNTBLANK(T161:AI161)&lt;13.5,AVERAGE(T161:AI161),IF(COUNTBLANK(S161:AI161)&lt;14.5,AVERAGE(S161:AI161),IF(COUNTBLANK(R161:AI161)&lt;15.5,AVERAGE(R161:AI161),IF(COUNTBLANK(Q161:AI161)&lt;16.5,AVERAGE(Q161:AI161),IF(COUNTBLANK(P161:AI161)&lt;17.5,AVERAGE(P161:AI161),IF(COUNTBLANK(O161:AI161)&lt;18.5,AVERAGE(O161:AI161),AVERAGE(N161:AI161)))))))))))))))))))))</f>
        <v>77</v>
      </c>
      <c r="AM161" s="22">
        <f>IF(AK161=0,"",IF(COUNTBLANK(AH161:AI161)=0,AVERAGE(AH161:AI161),IF(COUNTBLANK(AG161:AI161)&lt;1.5,AVERAGE(AG161:AI161),IF(COUNTBLANK(AF161:AI161)&lt;2.5,AVERAGE(AF161:AI161),IF(COUNTBLANK(AE161:AI161)&lt;3.5,AVERAGE(AE161:AI161),IF(COUNTBLANK(AD161:AI161)&lt;4.5,AVERAGE(AD161:AI161),IF(COUNTBLANK(AC161:AI161)&lt;5.5,AVERAGE(AC161:AI161),IF(COUNTBLANK(AB161:AI161)&lt;6.5,AVERAGE(AB161:AI161),IF(COUNTBLANK(AA161:AI161)&lt;7.5,AVERAGE(AA161:AI161),IF(COUNTBLANK(Z161:AI161)&lt;8.5,AVERAGE(Z161:AI161),IF(COUNTBLANK(Y161:AI161)&lt;9.5,AVERAGE(Y161:AI161),IF(COUNTBLANK(X161:AI161)&lt;10.5,AVERAGE(X161:AI161),IF(COUNTBLANK(W161:AI161)&lt;11.5,AVERAGE(W161:AI161),IF(COUNTBLANK(V161:AI161)&lt;12.5,AVERAGE(V161:AI161),IF(COUNTBLANK(U161:AI161)&lt;13.5,AVERAGE(U161:AI161),IF(COUNTBLANK(T161:AI161)&lt;14.5,AVERAGE(T161:AI161),IF(COUNTBLANK(S161:AI161)&lt;15.5,AVERAGE(S161:AI161),IF(COUNTBLANK(R161:AI161)&lt;16.5,AVERAGE(R161:AI161),IF(COUNTBLANK(Q161:AI161)&lt;17.5,AVERAGE(Q161:AI161),IF(COUNTBLANK(P161:AI161)&lt;18.5,AVERAGE(P161:AI161),IF(COUNTBLANK(O161:AI161)&lt;19.5,AVERAGE(O161:AI161),AVERAGE(N161:AI161))))))))))))))))))))))</f>
        <v>69.5</v>
      </c>
      <c r="AN161" s="23">
        <f>IF(AK161&lt;1.5,M161,(0.75*M161)+(0.25*((AM161*2/3+AJ161*1/3)*$AW$1)))</f>
        <v>331055.24570410117</v>
      </c>
      <c r="AO161" s="24">
        <f>AN161-M161</f>
        <v>-12744.754295898834</v>
      </c>
      <c r="AP161" s="22">
        <f>IF(AK161&lt;1.5,"N/A",3*((M161/$AW$1)-(AM161*2/3)))</f>
        <v>117.98030337935299</v>
      </c>
      <c r="AQ161" s="20">
        <f>IF(AK161=0,"",AL161*$AV$1)</f>
        <v>304639.99944925605</v>
      </c>
      <c r="AR161" s="20">
        <f>IF(AK161=0,"",AJ161*$AV$1)</f>
        <v>316014.54488323798</v>
      </c>
      <c r="AS161" s="23" t="str">
        <f>IF(F161="P","P","")</f>
        <v>P</v>
      </c>
    </row>
    <row r="162" spans="1:45" s="2" customFormat="1">
      <c r="A162" s="19" t="s">
        <v>36</v>
      </c>
      <c r="B162" s="23" t="str">
        <f>IF(COUNTBLANK(N162:AI162)&lt;20.5,"Yes","No")</f>
        <v>Yes</v>
      </c>
      <c r="C162" s="34" t="str">
        <f>IF(J162&lt;160000,"Yes","")</f>
        <v/>
      </c>
      <c r="D162" s="34" t="str">
        <f>IF(J162&gt;375000,IF((K162/J162)&lt;-0.4,"FP40%",IF((K162/J162)&lt;-0.35,"FP35%",IF((K162/J162)&lt;-0.3,"FP30%",IF((K162/J162)&lt;-0.25,"FP25%",IF((K162/J162)&lt;-0.2,"FP20%",IF((K162/J162)&lt;-0.15,"FP15%",IF((K162/J162)&lt;-0.1,"FP10%",IF((K162/J162)&lt;-0.05,"FP5%","")))))))),"")</f>
        <v/>
      </c>
      <c r="E162" s="34" t="str">
        <f t="shared" si="4"/>
        <v/>
      </c>
      <c r="F162" s="89" t="str">
        <f>IF(AP162="N/A","",IF(AP162&gt;AJ162,IF(AP162&gt;AM162,"P",""),""))</f>
        <v/>
      </c>
      <c r="G162" s="34" t="str">
        <f>IF(D162="",IF(E162="",F162,E162),D162)</f>
        <v/>
      </c>
      <c r="H162" s="19" t="s">
        <v>547</v>
      </c>
      <c r="I162" s="21" t="s">
        <v>37</v>
      </c>
      <c r="J162" s="20">
        <v>277700</v>
      </c>
      <c r="K162" s="20">
        <f>M162-J162</f>
        <v>9600</v>
      </c>
      <c r="L162" s="75">
        <v>9600</v>
      </c>
      <c r="M162" s="20">
        <v>287300</v>
      </c>
      <c r="N162" s="21"/>
      <c r="O162" s="21"/>
      <c r="P162" s="21"/>
      <c r="Q162" s="21"/>
      <c r="R162" s="21"/>
      <c r="S162" s="21">
        <v>66</v>
      </c>
      <c r="T162" s="21">
        <v>98</v>
      </c>
      <c r="U162" s="21">
        <v>71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39">
        <f>IF(AK162=0,"",AVERAGE(N162:AI162))</f>
        <v>78.333333333333329</v>
      </c>
      <c r="AK162" s="39">
        <f>IF(COUNTBLANK(N162:AI162)=0,22,IF(COUNTBLANK(N162:AI162)=1,21,IF(COUNTBLANK(N162:AI162)=2,20,IF(COUNTBLANK(N162:AI162)=3,19,IF(COUNTBLANK(N162:AI162)=4,18,IF(COUNTBLANK(N162:AI162)=5,17,IF(COUNTBLANK(N162:AI162)=6,16,IF(COUNTBLANK(N162:AI162)=7,15,IF(COUNTBLANK(N162:AI162)=8,14,IF(COUNTBLANK(N162:AI162)=9,13,IF(COUNTBLANK(N162:AI162)=10,12,IF(COUNTBLANK(N162:AI162)=11,11,IF(COUNTBLANK(N162:AI162)=12,10,IF(COUNTBLANK(N162:AI162)=13,9,IF(COUNTBLANK(N162:AI162)=14,8,IF(COUNTBLANK(N162:AI162)=15,7,IF(COUNTBLANK(N162:AI162)=16,6,IF(COUNTBLANK(N162:AI162)=17,5,IF(COUNTBLANK(N162:AI162)=18,4,IF(COUNTBLANK(N162:AI162)=19,3,IF(COUNTBLANK(N162:AI162)=20,2,IF(COUNTBLANK(N162:AI162)=21,1,IF(COUNTBLANK(N162:AI162)=22,0,"Error")))))))))))))))))))))))</f>
        <v>3</v>
      </c>
      <c r="AL162" s="39">
        <f>IF(AK162=0,"",IF(COUNTBLANK(AG162:AI162)=0,AVERAGE(AG162:AI162),IF(COUNTBLANK(AF162:AI162)&lt;1.5,AVERAGE(AF162:AI162),IF(COUNTBLANK(AE162:AI162)&lt;2.5,AVERAGE(AE162:AI162),IF(COUNTBLANK(AD162:AI162)&lt;3.5,AVERAGE(AD162:AI162),IF(COUNTBLANK(AC162:AI162)&lt;4.5,AVERAGE(AC162:AI162),IF(COUNTBLANK(AB162:AI162)&lt;5.5,AVERAGE(AB162:AI162),IF(COUNTBLANK(AA162:AI162)&lt;6.5,AVERAGE(AA162:AI162),IF(COUNTBLANK(Z162:AI162)&lt;7.5,AVERAGE(Z162:AI162),IF(COUNTBLANK(Y162:AI162)&lt;8.5,AVERAGE(Y162:AI162),IF(COUNTBLANK(X162:AI162)&lt;9.5,AVERAGE(X162:AI162),IF(COUNTBLANK(W162:AI162)&lt;10.5,AVERAGE(W162:AI162),IF(COUNTBLANK(V162:AI162)&lt;11.5,AVERAGE(V162:AI162),IF(COUNTBLANK(U162:AI162)&lt;12.5,AVERAGE(U162:AI162),IF(COUNTBLANK(T162:AI162)&lt;13.5,AVERAGE(T162:AI162),IF(COUNTBLANK(S162:AI162)&lt;14.5,AVERAGE(S162:AI162),IF(COUNTBLANK(R162:AI162)&lt;15.5,AVERAGE(R162:AI162),IF(COUNTBLANK(Q162:AI162)&lt;16.5,AVERAGE(Q162:AI162),IF(COUNTBLANK(P162:AI162)&lt;17.5,AVERAGE(P162:AI162),IF(COUNTBLANK(O162:AI162)&lt;18.5,AVERAGE(O162:AI162),AVERAGE(N162:AI162)))))))))))))))))))))</f>
        <v>78.333333333333329</v>
      </c>
      <c r="AM162" s="22">
        <f>IF(AK162=0,"",IF(COUNTBLANK(AH162:AI162)=0,AVERAGE(AH162:AI162),IF(COUNTBLANK(AG162:AI162)&lt;1.5,AVERAGE(AG162:AI162),IF(COUNTBLANK(AF162:AI162)&lt;2.5,AVERAGE(AF162:AI162),IF(COUNTBLANK(AE162:AI162)&lt;3.5,AVERAGE(AE162:AI162),IF(COUNTBLANK(AD162:AI162)&lt;4.5,AVERAGE(AD162:AI162),IF(COUNTBLANK(AC162:AI162)&lt;5.5,AVERAGE(AC162:AI162),IF(COUNTBLANK(AB162:AI162)&lt;6.5,AVERAGE(AB162:AI162),IF(COUNTBLANK(AA162:AI162)&lt;7.5,AVERAGE(AA162:AI162),IF(COUNTBLANK(Z162:AI162)&lt;8.5,AVERAGE(Z162:AI162),IF(COUNTBLANK(Y162:AI162)&lt;9.5,AVERAGE(Y162:AI162),IF(COUNTBLANK(X162:AI162)&lt;10.5,AVERAGE(X162:AI162),IF(COUNTBLANK(W162:AI162)&lt;11.5,AVERAGE(W162:AI162),IF(COUNTBLANK(V162:AI162)&lt;12.5,AVERAGE(V162:AI162),IF(COUNTBLANK(U162:AI162)&lt;13.5,AVERAGE(U162:AI162),IF(COUNTBLANK(T162:AI162)&lt;14.5,AVERAGE(T162:AI162),IF(COUNTBLANK(S162:AI162)&lt;15.5,AVERAGE(S162:AI162),IF(COUNTBLANK(R162:AI162)&lt;16.5,AVERAGE(R162:AI162),IF(COUNTBLANK(Q162:AI162)&lt;17.5,AVERAGE(Q162:AI162),IF(COUNTBLANK(P162:AI162)&lt;18.5,AVERAGE(P162:AI162),IF(COUNTBLANK(O162:AI162)&lt;19.5,AVERAGE(O162:AI162),AVERAGE(N162:AI162))))))))))))))))))))))</f>
        <v>84.5</v>
      </c>
      <c r="AN162" s="23">
        <f>IF(AK162&lt;1.5,M162,(0.75*M162)+(0.25*((AM162*2/3+AJ162*1/3)*$AW$1)))</f>
        <v>298198.46059385967</v>
      </c>
      <c r="AO162" s="24">
        <f>AN162-M162</f>
        <v>10898.460593859665</v>
      </c>
      <c r="AP162" s="22">
        <f>IF(AK162&lt;1.5,"N/A",3*((M162/$AW$1)-(AM162*2/3)))</f>
        <v>45.748229089261521</v>
      </c>
      <c r="AQ162" s="20">
        <f>IF(AK162=0,"",AL162*$AV$1)</f>
        <v>309915.15095487086</v>
      </c>
      <c r="AR162" s="20">
        <f>IF(AK162=0,"",AJ162*$AV$1)</f>
        <v>309915.15095487086</v>
      </c>
      <c r="AS162" s="23" t="str">
        <f>IF(F162="P","P","")</f>
        <v/>
      </c>
    </row>
    <row r="163" spans="1:45" s="2" customFormat="1">
      <c r="A163" s="19" t="s">
        <v>36</v>
      </c>
      <c r="B163" s="23" t="str">
        <f>IF(COUNTBLANK(N163:AI163)&lt;20.5,"Yes","No")</f>
        <v>Yes</v>
      </c>
      <c r="C163" s="34" t="str">
        <f>IF(J163&lt;160000,"Yes","")</f>
        <v/>
      </c>
      <c r="D163" s="34" t="str">
        <f>IF(J163&gt;375000,IF((K163/J163)&lt;-0.4,"FP40%",IF((K163/J163)&lt;-0.35,"FP35%",IF((K163/J163)&lt;-0.3,"FP30%",IF((K163/J163)&lt;-0.25,"FP25%",IF((K163/J163)&lt;-0.2,"FP20%",IF((K163/J163)&lt;-0.15,"FP15%",IF((K163/J163)&lt;-0.1,"FP10%",IF((K163/J163)&lt;-0.05,"FP5%","")))))))),"")</f>
        <v/>
      </c>
      <c r="E163" s="34" t="str">
        <f t="shared" si="4"/>
        <v/>
      </c>
      <c r="F163" s="89" t="str">
        <f>IF(AP163="N/A","",IF(AP163&gt;AJ163,IF(AP163&gt;AM163,"P",""),""))</f>
        <v/>
      </c>
      <c r="G163" s="34" t="str">
        <f>IF(D163="",IF(E163="",F163,E163),D163)</f>
        <v/>
      </c>
      <c r="H163" s="19" t="s">
        <v>360</v>
      </c>
      <c r="I163" s="21" t="s">
        <v>37</v>
      </c>
      <c r="J163" s="20">
        <v>255100</v>
      </c>
      <c r="K163" s="20">
        <f>M163-J163</f>
        <v>45300</v>
      </c>
      <c r="L163" s="75">
        <v>7700</v>
      </c>
      <c r="M163" s="20">
        <v>300400</v>
      </c>
      <c r="N163" s="21">
        <v>81</v>
      </c>
      <c r="O163" s="21">
        <v>63</v>
      </c>
      <c r="P163" s="21">
        <v>96</v>
      </c>
      <c r="Q163" s="21">
        <v>89</v>
      </c>
      <c r="R163" s="21">
        <v>51</v>
      </c>
      <c r="S163" s="21">
        <v>63</v>
      </c>
      <c r="T163" s="21">
        <v>102</v>
      </c>
      <c r="U163" s="21">
        <v>76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39">
        <f>IF(AK163=0,"",AVERAGE(N163:AI163))</f>
        <v>77.625</v>
      </c>
      <c r="AK163" s="39">
        <f>IF(COUNTBLANK(N163:AI163)=0,22,IF(COUNTBLANK(N163:AI163)=1,21,IF(COUNTBLANK(N163:AI163)=2,20,IF(COUNTBLANK(N163:AI163)=3,19,IF(COUNTBLANK(N163:AI163)=4,18,IF(COUNTBLANK(N163:AI163)=5,17,IF(COUNTBLANK(N163:AI163)=6,16,IF(COUNTBLANK(N163:AI163)=7,15,IF(COUNTBLANK(N163:AI163)=8,14,IF(COUNTBLANK(N163:AI163)=9,13,IF(COUNTBLANK(N163:AI163)=10,12,IF(COUNTBLANK(N163:AI163)=11,11,IF(COUNTBLANK(N163:AI163)=12,10,IF(COUNTBLANK(N163:AI163)=13,9,IF(COUNTBLANK(N163:AI163)=14,8,IF(COUNTBLANK(N163:AI163)=15,7,IF(COUNTBLANK(N163:AI163)=16,6,IF(COUNTBLANK(N163:AI163)=17,5,IF(COUNTBLANK(N163:AI163)=18,4,IF(COUNTBLANK(N163:AI163)=19,3,IF(COUNTBLANK(N163:AI163)=20,2,IF(COUNTBLANK(N163:AI163)=21,1,IF(COUNTBLANK(N163:AI163)=22,0,"Error")))))))))))))))))))))))</f>
        <v>8</v>
      </c>
      <c r="AL163" s="39">
        <f>IF(AK163=0,"",IF(COUNTBLANK(AG163:AI163)=0,AVERAGE(AG163:AI163),IF(COUNTBLANK(AF163:AI163)&lt;1.5,AVERAGE(AF163:AI163),IF(COUNTBLANK(AE163:AI163)&lt;2.5,AVERAGE(AE163:AI163),IF(COUNTBLANK(AD163:AI163)&lt;3.5,AVERAGE(AD163:AI163),IF(COUNTBLANK(AC163:AI163)&lt;4.5,AVERAGE(AC163:AI163),IF(COUNTBLANK(AB163:AI163)&lt;5.5,AVERAGE(AB163:AI163),IF(COUNTBLANK(AA163:AI163)&lt;6.5,AVERAGE(AA163:AI163),IF(COUNTBLANK(Z163:AI163)&lt;7.5,AVERAGE(Z163:AI163),IF(COUNTBLANK(Y163:AI163)&lt;8.5,AVERAGE(Y163:AI163),IF(COUNTBLANK(X163:AI163)&lt;9.5,AVERAGE(X163:AI163),IF(COUNTBLANK(W163:AI163)&lt;10.5,AVERAGE(W163:AI163),IF(COUNTBLANK(V163:AI163)&lt;11.5,AVERAGE(V163:AI163),IF(COUNTBLANK(U163:AI163)&lt;12.5,AVERAGE(U163:AI163),IF(COUNTBLANK(T163:AI163)&lt;13.5,AVERAGE(T163:AI163),IF(COUNTBLANK(S163:AI163)&lt;14.5,AVERAGE(S163:AI163),IF(COUNTBLANK(R163:AI163)&lt;15.5,AVERAGE(R163:AI163),IF(COUNTBLANK(Q163:AI163)&lt;16.5,AVERAGE(Q163:AI163),IF(COUNTBLANK(P163:AI163)&lt;17.5,AVERAGE(P163:AI163),IF(COUNTBLANK(O163:AI163)&lt;18.5,AVERAGE(O163:AI163),AVERAGE(N163:AI163)))))))))))))))))))))</f>
        <v>80.333333333333329</v>
      </c>
      <c r="AM163" s="22">
        <f>IF(AK163=0,"",IF(COUNTBLANK(AH163:AI163)=0,AVERAGE(AH163:AI163),IF(COUNTBLANK(AG163:AI163)&lt;1.5,AVERAGE(AG163:AI163),IF(COUNTBLANK(AF163:AI163)&lt;2.5,AVERAGE(AF163:AI163),IF(COUNTBLANK(AE163:AI163)&lt;3.5,AVERAGE(AE163:AI163),IF(COUNTBLANK(AD163:AI163)&lt;4.5,AVERAGE(AD163:AI163),IF(COUNTBLANK(AC163:AI163)&lt;5.5,AVERAGE(AC163:AI163),IF(COUNTBLANK(AB163:AI163)&lt;6.5,AVERAGE(AB163:AI163),IF(COUNTBLANK(AA163:AI163)&lt;7.5,AVERAGE(AA163:AI163),IF(COUNTBLANK(Z163:AI163)&lt;8.5,AVERAGE(Z163:AI163),IF(COUNTBLANK(Y163:AI163)&lt;9.5,AVERAGE(Y163:AI163),IF(COUNTBLANK(X163:AI163)&lt;10.5,AVERAGE(X163:AI163),IF(COUNTBLANK(W163:AI163)&lt;11.5,AVERAGE(W163:AI163),IF(COUNTBLANK(V163:AI163)&lt;12.5,AVERAGE(V163:AI163),IF(COUNTBLANK(U163:AI163)&lt;13.5,AVERAGE(U163:AI163),IF(COUNTBLANK(T163:AI163)&lt;14.5,AVERAGE(T163:AI163),IF(COUNTBLANK(S163:AI163)&lt;15.5,AVERAGE(S163:AI163),IF(COUNTBLANK(R163:AI163)&lt;16.5,AVERAGE(R163:AI163),IF(COUNTBLANK(Q163:AI163)&lt;17.5,AVERAGE(Q163:AI163),IF(COUNTBLANK(P163:AI163)&lt;18.5,AVERAGE(P163:AI163),IF(COUNTBLANK(O163:AI163)&lt;19.5,AVERAGE(O163:AI163),AVERAGE(N163:AI163))))))))))))))))))))))</f>
        <v>89</v>
      </c>
      <c r="AN163" s="23">
        <f>IF(AK163&lt;1.5,M163,(0.75*M163)+(0.25*((AM163*2/3+AJ163*1/3)*$AW$1)))</f>
        <v>310796.70329233981</v>
      </c>
      <c r="AO163" s="24">
        <f>AN163-M163</f>
        <v>10396.703292339807</v>
      </c>
      <c r="AP163" s="22">
        <f>IF(AK163&lt;1.5,"N/A",3*((M163/$AW$1)-(AM163*2/3)))</f>
        <v>46.540090561831384</v>
      </c>
      <c r="AQ163" s="20">
        <f>IF(AK163=0,"",AL163*$AV$1)</f>
        <v>317827.87821329309</v>
      </c>
      <c r="AR163" s="20">
        <f>IF(AK163=0,"",AJ163*$AV$1)</f>
        <v>307112.726717513</v>
      </c>
      <c r="AS163" s="23" t="str">
        <f>IF(F163="P","P","")</f>
        <v/>
      </c>
    </row>
    <row r="164" spans="1:45" s="2" customFormat="1">
      <c r="A164" s="19" t="s">
        <v>36</v>
      </c>
      <c r="B164" s="23" t="str">
        <f>IF(COUNTBLANK(N164:AI164)&lt;20.5,"Yes","No")</f>
        <v>Yes</v>
      </c>
      <c r="C164" s="34" t="str">
        <f>IF(J164&lt;160000,"Yes","")</f>
        <v/>
      </c>
      <c r="D164" s="34" t="str">
        <f>IF(J164&gt;375000,IF((K164/J164)&lt;-0.4,"FP40%",IF((K164/J164)&lt;-0.35,"FP35%",IF((K164/J164)&lt;-0.3,"FP30%",IF((K164/J164)&lt;-0.25,"FP25%",IF((K164/J164)&lt;-0.2,"FP20%",IF((K164/J164)&lt;-0.15,"FP15%",IF((K164/J164)&lt;-0.1,"FP10%",IF((K164/J164)&lt;-0.05,"FP5%","")))))))),"")</f>
        <v/>
      </c>
      <c r="E164" s="34" t="str">
        <f t="shared" si="4"/>
        <v/>
      </c>
      <c r="F164" s="89" t="str">
        <f>IF(AP164="N/A","",IF(AP164&gt;AJ164,IF(AP164&gt;AM164,"P",""),""))</f>
        <v/>
      </c>
      <c r="G164" s="34" t="str">
        <f>IF(D164="",IF(E164="",F164,E164),D164)</f>
        <v/>
      </c>
      <c r="H164" s="19" t="s">
        <v>404</v>
      </c>
      <c r="I164" s="21" t="s">
        <v>37</v>
      </c>
      <c r="J164" s="20">
        <v>358500</v>
      </c>
      <c r="K164" s="20">
        <f>M164-J164</f>
        <v>-36000</v>
      </c>
      <c r="L164" s="75">
        <v>-900</v>
      </c>
      <c r="M164" s="20">
        <v>322500</v>
      </c>
      <c r="N164" s="21">
        <v>54</v>
      </c>
      <c r="O164" s="21">
        <v>113</v>
      </c>
      <c r="P164" s="21">
        <v>69</v>
      </c>
      <c r="Q164" s="21">
        <v>45</v>
      </c>
      <c r="R164" s="21">
        <v>89</v>
      </c>
      <c r="S164" s="21">
        <v>75</v>
      </c>
      <c r="T164" s="21">
        <v>98</v>
      </c>
      <c r="U164" s="21">
        <v>67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39">
        <f>IF(AK164=0,"",AVERAGE(N164:AI164))</f>
        <v>76.25</v>
      </c>
      <c r="AK164" s="39">
        <f>IF(COUNTBLANK(N164:AI164)=0,22,IF(COUNTBLANK(N164:AI164)=1,21,IF(COUNTBLANK(N164:AI164)=2,20,IF(COUNTBLANK(N164:AI164)=3,19,IF(COUNTBLANK(N164:AI164)=4,18,IF(COUNTBLANK(N164:AI164)=5,17,IF(COUNTBLANK(N164:AI164)=6,16,IF(COUNTBLANK(N164:AI164)=7,15,IF(COUNTBLANK(N164:AI164)=8,14,IF(COUNTBLANK(N164:AI164)=9,13,IF(COUNTBLANK(N164:AI164)=10,12,IF(COUNTBLANK(N164:AI164)=11,11,IF(COUNTBLANK(N164:AI164)=12,10,IF(COUNTBLANK(N164:AI164)=13,9,IF(COUNTBLANK(N164:AI164)=14,8,IF(COUNTBLANK(N164:AI164)=15,7,IF(COUNTBLANK(N164:AI164)=16,6,IF(COUNTBLANK(N164:AI164)=17,5,IF(COUNTBLANK(N164:AI164)=18,4,IF(COUNTBLANK(N164:AI164)=19,3,IF(COUNTBLANK(N164:AI164)=20,2,IF(COUNTBLANK(N164:AI164)=21,1,IF(COUNTBLANK(N164:AI164)=22,0,"Error")))))))))))))))))))))))</f>
        <v>8</v>
      </c>
      <c r="AL164" s="39">
        <f>IF(AK164=0,"",IF(COUNTBLANK(AG164:AI164)=0,AVERAGE(AG164:AI164),IF(COUNTBLANK(AF164:AI164)&lt;1.5,AVERAGE(AF164:AI164),IF(COUNTBLANK(AE164:AI164)&lt;2.5,AVERAGE(AE164:AI164),IF(COUNTBLANK(AD164:AI164)&lt;3.5,AVERAGE(AD164:AI164),IF(COUNTBLANK(AC164:AI164)&lt;4.5,AVERAGE(AC164:AI164),IF(COUNTBLANK(AB164:AI164)&lt;5.5,AVERAGE(AB164:AI164),IF(COUNTBLANK(AA164:AI164)&lt;6.5,AVERAGE(AA164:AI164),IF(COUNTBLANK(Z164:AI164)&lt;7.5,AVERAGE(Z164:AI164),IF(COUNTBLANK(Y164:AI164)&lt;8.5,AVERAGE(Y164:AI164),IF(COUNTBLANK(X164:AI164)&lt;9.5,AVERAGE(X164:AI164),IF(COUNTBLANK(W164:AI164)&lt;10.5,AVERAGE(W164:AI164),IF(COUNTBLANK(V164:AI164)&lt;11.5,AVERAGE(V164:AI164),IF(COUNTBLANK(U164:AI164)&lt;12.5,AVERAGE(U164:AI164),IF(COUNTBLANK(T164:AI164)&lt;13.5,AVERAGE(T164:AI164),IF(COUNTBLANK(S164:AI164)&lt;14.5,AVERAGE(S164:AI164),IF(COUNTBLANK(R164:AI164)&lt;15.5,AVERAGE(R164:AI164),IF(COUNTBLANK(Q164:AI164)&lt;16.5,AVERAGE(Q164:AI164),IF(COUNTBLANK(P164:AI164)&lt;17.5,AVERAGE(P164:AI164),IF(COUNTBLANK(O164:AI164)&lt;18.5,AVERAGE(O164:AI164),AVERAGE(N164:AI164)))))))))))))))))))))</f>
        <v>80</v>
      </c>
      <c r="AM164" s="22">
        <f>IF(AK164=0,"",IF(COUNTBLANK(AH164:AI164)=0,AVERAGE(AH164:AI164),IF(COUNTBLANK(AG164:AI164)&lt;1.5,AVERAGE(AG164:AI164),IF(COUNTBLANK(AF164:AI164)&lt;2.5,AVERAGE(AF164:AI164),IF(COUNTBLANK(AE164:AI164)&lt;3.5,AVERAGE(AE164:AI164),IF(COUNTBLANK(AD164:AI164)&lt;4.5,AVERAGE(AD164:AI164),IF(COUNTBLANK(AC164:AI164)&lt;5.5,AVERAGE(AC164:AI164),IF(COUNTBLANK(AB164:AI164)&lt;6.5,AVERAGE(AB164:AI164),IF(COUNTBLANK(AA164:AI164)&lt;7.5,AVERAGE(AA164:AI164),IF(COUNTBLANK(Z164:AI164)&lt;8.5,AVERAGE(Z164:AI164),IF(COUNTBLANK(Y164:AI164)&lt;9.5,AVERAGE(Y164:AI164),IF(COUNTBLANK(X164:AI164)&lt;10.5,AVERAGE(X164:AI164),IF(COUNTBLANK(W164:AI164)&lt;11.5,AVERAGE(W164:AI164),IF(COUNTBLANK(V164:AI164)&lt;12.5,AVERAGE(V164:AI164),IF(COUNTBLANK(U164:AI164)&lt;13.5,AVERAGE(U164:AI164),IF(COUNTBLANK(T164:AI164)&lt;14.5,AVERAGE(T164:AI164),IF(COUNTBLANK(S164:AI164)&lt;15.5,AVERAGE(S164:AI164),IF(COUNTBLANK(R164:AI164)&lt;16.5,AVERAGE(R164:AI164),IF(COUNTBLANK(Q164:AI164)&lt;17.5,AVERAGE(Q164:AI164),IF(COUNTBLANK(P164:AI164)&lt;18.5,AVERAGE(P164:AI164),IF(COUNTBLANK(O164:AI164)&lt;19.5,AVERAGE(O164:AI164),AVERAGE(N164:AI164))))))))))))))))))))))</f>
        <v>82.5</v>
      </c>
      <c r="AN164" s="23">
        <f>IF(AK164&lt;1.5,M164,(0.75*M164)+(0.25*((AM164*2/3+AJ164*1/3)*$AW$1)))</f>
        <v>322563.82022211037</v>
      </c>
      <c r="AO164" s="24">
        <f>AN164-M164</f>
        <v>63.820222110371105</v>
      </c>
      <c r="AP164" s="22">
        <f>IF(AK164&lt;1.5,"N/A",3*((M164/$AW$1)-(AM164*2/3)))</f>
        <v>76.059185107159195</v>
      </c>
      <c r="AQ164" s="20">
        <f>IF(AK164=0,"",AL164*$AV$1)</f>
        <v>316509.09033688938</v>
      </c>
      <c r="AR164" s="20">
        <f>IF(AK164=0,"",AJ164*$AV$1)</f>
        <v>301672.7267273477</v>
      </c>
      <c r="AS164" s="23" t="str">
        <f>IF(F164="P","P","")</f>
        <v/>
      </c>
    </row>
    <row r="165" spans="1:45" s="2" customFormat="1">
      <c r="A165" s="19" t="s">
        <v>36</v>
      </c>
      <c r="B165" s="23" t="str">
        <f>IF(COUNTBLANK(N165:AI165)&lt;20.5,"Yes","No")</f>
        <v>Yes</v>
      </c>
      <c r="C165" s="34" t="str">
        <f>IF(J165&lt;160000,"Yes","")</f>
        <v/>
      </c>
      <c r="D165" s="34" t="str">
        <f>IF(J165&gt;375000,IF((K165/J165)&lt;-0.4,"FP40%",IF((K165/J165)&lt;-0.35,"FP35%",IF((K165/J165)&lt;-0.3,"FP30%",IF((K165/J165)&lt;-0.25,"FP25%",IF((K165/J165)&lt;-0.2,"FP20%",IF((K165/J165)&lt;-0.15,"FP15%",IF((K165/J165)&lt;-0.1,"FP10%",IF((K165/J165)&lt;-0.05,"FP5%","")))))))),"")</f>
        <v/>
      </c>
      <c r="E165" s="34" t="str">
        <f t="shared" si="4"/>
        <v/>
      </c>
      <c r="F165" s="89" t="str">
        <f>IF(AP165="N/A","",IF(AP165&gt;AJ165,IF(AP165&gt;AM165,"P",""),""))</f>
        <v/>
      </c>
      <c r="G165" s="34" t="str">
        <f>IF(D165="",IF(E165="",F165,E165),D165)</f>
        <v/>
      </c>
      <c r="H165" s="19" t="s">
        <v>363</v>
      </c>
      <c r="I165" s="21" t="s">
        <v>37</v>
      </c>
      <c r="J165" s="20">
        <v>242400</v>
      </c>
      <c r="K165" s="20">
        <f>M165-J165</f>
        <v>31300</v>
      </c>
      <c r="L165" s="75">
        <v>10600</v>
      </c>
      <c r="M165" s="20">
        <v>273700</v>
      </c>
      <c r="N165" s="21">
        <v>67</v>
      </c>
      <c r="O165" s="21">
        <v>65</v>
      </c>
      <c r="P165" s="21">
        <v>68</v>
      </c>
      <c r="Q165" s="21">
        <v>54</v>
      </c>
      <c r="R165" s="21">
        <v>78</v>
      </c>
      <c r="S165" s="21">
        <v>57</v>
      </c>
      <c r="T165" s="21">
        <v>72</v>
      </c>
      <c r="U165" s="21">
        <v>98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39">
        <f>IF(AK165=0,"",AVERAGE(N165:AI165))</f>
        <v>69.875</v>
      </c>
      <c r="AK165" s="39">
        <f>IF(COUNTBLANK(N165:AI165)=0,22,IF(COUNTBLANK(N165:AI165)=1,21,IF(COUNTBLANK(N165:AI165)=2,20,IF(COUNTBLANK(N165:AI165)=3,19,IF(COUNTBLANK(N165:AI165)=4,18,IF(COUNTBLANK(N165:AI165)=5,17,IF(COUNTBLANK(N165:AI165)=6,16,IF(COUNTBLANK(N165:AI165)=7,15,IF(COUNTBLANK(N165:AI165)=8,14,IF(COUNTBLANK(N165:AI165)=9,13,IF(COUNTBLANK(N165:AI165)=10,12,IF(COUNTBLANK(N165:AI165)=11,11,IF(COUNTBLANK(N165:AI165)=12,10,IF(COUNTBLANK(N165:AI165)=13,9,IF(COUNTBLANK(N165:AI165)=14,8,IF(COUNTBLANK(N165:AI165)=15,7,IF(COUNTBLANK(N165:AI165)=16,6,IF(COUNTBLANK(N165:AI165)=17,5,IF(COUNTBLANK(N165:AI165)=18,4,IF(COUNTBLANK(N165:AI165)=19,3,IF(COUNTBLANK(N165:AI165)=20,2,IF(COUNTBLANK(N165:AI165)=21,1,IF(COUNTBLANK(N165:AI165)=22,0,"Error")))))))))))))))))))))))</f>
        <v>8</v>
      </c>
      <c r="AL165" s="39">
        <f>IF(AK165=0,"",IF(COUNTBLANK(AG165:AI165)=0,AVERAGE(AG165:AI165),IF(COUNTBLANK(AF165:AI165)&lt;1.5,AVERAGE(AF165:AI165),IF(COUNTBLANK(AE165:AI165)&lt;2.5,AVERAGE(AE165:AI165),IF(COUNTBLANK(AD165:AI165)&lt;3.5,AVERAGE(AD165:AI165),IF(COUNTBLANK(AC165:AI165)&lt;4.5,AVERAGE(AC165:AI165),IF(COUNTBLANK(AB165:AI165)&lt;5.5,AVERAGE(AB165:AI165),IF(COUNTBLANK(AA165:AI165)&lt;6.5,AVERAGE(AA165:AI165),IF(COUNTBLANK(Z165:AI165)&lt;7.5,AVERAGE(Z165:AI165),IF(COUNTBLANK(Y165:AI165)&lt;8.5,AVERAGE(Y165:AI165),IF(COUNTBLANK(X165:AI165)&lt;9.5,AVERAGE(X165:AI165),IF(COUNTBLANK(W165:AI165)&lt;10.5,AVERAGE(W165:AI165),IF(COUNTBLANK(V165:AI165)&lt;11.5,AVERAGE(V165:AI165),IF(COUNTBLANK(U165:AI165)&lt;12.5,AVERAGE(U165:AI165),IF(COUNTBLANK(T165:AI165)&lt;13.5,AVERAGE(T165:AI165),IF(COUNTBLANK(S165:AI165)&lt;14.5,AVERAGE(S165:AI165),IF(COUNTBLANK(R165:AI165)&lt;15.5,AVERAGE(R165:AI165),IF(COUNTBLANK(Q165:AI165)&lt;16.5,AVERAGE(Q165:AI165),IF(COUNTBLANK(P165:AI165)&lt;17.5,AVERAGE(P165:AI165),IF(COUNTBLANK(O165:AI165)&lt;18.5,AVERAGE(O165:AI165),AVERAGE(N165:AI165)))))))))))))))))))))</f>
        <v>75.666666666666671</v>
      </c>
      <c r="AM165" s="22">
        <f>IF(AK165=0,"",IF(COUNTBLANK(AH165:AI165)=0,AVERAGE(AH165:AI165),IF(COUNTBLANK(AG165:AI165)&lt;1.5,AVERAGE(AG165:AI165),IF(COUNTBLANK(AF165:AI165)&lt;2.5,AVERAGE(AF165:AI165),IF(COUNTBLANK(AE165:AI165)&lt;3.5,AVERAGE(AE165:AI165),IF(COUNTBLANK(AD165:AI165)&lt;4.5,AVERAGE(AD165:AI165),IF(COUNTBLANK(AC165:AI165)&lt;5.5,AVERAGE(AC165:AI165),IF(COUNTBLANK(AB165:AI165)&lt;6.5,AVERAGE(AB165:AI165),IF(COUNTBLANK(AA165:AI165)&lt;7.5,AVERAGE(AA165:AI165),IF(COUNTBLANK(Z165:AI165)&lt;8.5,AVERAGE(Z165:AI165),IF(COUNTBLANK(Y165:AI165)&lt;9.5,AVERAGE(Y165:AI165),IF(COUNTBLANK(X165:AI165)&lt;10.5,AVERAGE(X165:AI165),IF(COUNTBLANK(W165:AI165)&lt;11.5,AVERAGE(W165:AI165),IF(COUNTBLANK(V165:AI165)&lt;12.5,AVERAGE(V165:AI165),IF(COUNTBLANK(U165:AI165)&lt;13.5,AVERAGE(U165:AI165),IF(COUNTBLANK(T165:AI165)&lt;14.5,AVERAGE(T165:AI165),IF(COUNTBLANK(S165:AI165)&lt;15.5,AVERAGE(S165:AI165),IF(COUNTBLANK(R165:AI165)&lt;16.5,AVERAGE(R165:AI165),IF(COUNTBLANK(Q165:AI165)&lt;17.5,AVERAGE(Q165:AI165),IF(COUNTBLANK(P165:AI165)&lt;18.5,AVERAGE(P165:AI165),IF(COUNTBLANK(O165:AI165)&lt;19.5,AVERAGE(O165:AI165),AVERAGE(N165:AI165))))))))))))))))))))))</f>
        <v>85</v>
      </c>
      <c r="AN165" s="23">
        <f>IF(AK165&lt;1.5,M165,(0.75*M165)+(0.25*((AM165*2/3+AJ165*1/3)*$AW$1)))</f>
        <v>285503.93575452321</v>
      </c>
      <c r="AO165" s="24">
        <f>AN165-M165</f>
        <v>11803.935754523205</v>
      </c>
      <c r="AP165" s="22">
        <f>IF(AK165&lt;1.5,"N/A",3*((M165/$AW$1)-(AM165*2/3)))</f>
        <v>34.582632445982874</v>
      </c>
      <c r="AQ165" s="20">
        <f>IF(AK165=0,"",AL165*$AV$1)</f>
        <v>299364.84794364125</v>
      </c>
      <c r="AR165" s="20">
        <f>IF(AK165=0,"",AJ165*$AV$1)</f>
        <v>276450.90859112685</v>
      </c>
      <c r="AS165" s="23" t="str">
        <f>IF(F165="P","P","")</f>
        <v/>
      </c>
    </row>
    <row r="166" spans="1:45" s="2" customFormat="1">
      <c r="A166" s="19" t="s">
        <v>36</v>
      </c>
      <c r="B166" s="23" t="str">
        <f>IF(COUNTBLANK(N166:AI166)&lt;20.5,"Yes","No")</f>
        <v>Yes</v>
      </c>
      <c r="C166" s="34" t="str">
        <f>IF(J166&lt;160000,"Yes","")</f>
        <v/>
      </c>
      <c r="D166" s="34" t="str">
        <f>IF(J166&gt;375000,IF((K166/J166)&lt;-0.4,"FP40%",IF((K166/J166)&lt;-0.35,"FP35%",IF((K166/J166)&lt;-0.3,"FP30%",IF((K166/J166)&lt;-0.25,"FP25%",IF((K166/J166)&lt;-0.2,"FP20%",IF((K166/J166)&lt;-0.15,"FP15%",IF((K166/J166)&lt;-0.1,"FP10%",IF((K166/J166)&lt;-0.05,"FP5%","")))))))),"")</f>
        <v/>
      </c>
      <c r="E166" s="34" t="str">
        <f t="shared" si="4"/>
        <v/>
      </c>
      <c r="F166" s="89" t="str">
        <f>IF(AP166="N/A","",IF(AP166&gt;AJ166,IF(AP166&gt;AM166,"P",""),""))</f>
        <v>P</v>
      </c>
      <c r="G166" s="34" t="str">
        <f>IF(D166="",IF(E166="",F166,E166),D166)</f>
        <v>P</v>
      </c>
      <c r="H166" s="19" t="s">
        <v>358</v>
      </c>
      <c r="I166" s="21" t="s">
        <v>62</v>
      </c>
      <c r="J166" s="20">
        <v>238400</v>
      </c>
      <c r="K166" s="20">
        <f>M166-J166</f>
        <v>24800</v>
      </c>
      <c r="L166" s="75">
        <v>-7400</v>
      </c>
      <c r="M166" s="20">
        <v>263200</v>
      </c>
      <c r="N166" s="21">
        <v>82</v>
      </c>
      <c r="O166" s="21">
        <v>99</v>
      </c>
      <c r="P166" s="21">
        <v>63</v>
      </c>
      <c r="Q166" s="21">
        <v>29</v>
      </c>
      <c r="R166" s="21">
        <v>94</v>
      </c>
      <c r="S166" s="21">
        <v>62</v>
      </c>
      <c r="T166" s="21">
        <v>70</v>
      </c>
      <c r="U166" s="21">
        <v>50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39">
        <f>IF(AK166=0,"",AVERAGE(N166:AI166))</f>
        <v>68.625</v>
      </c>
      <c r="AK166" s="39">
        <f>IF(COUNTBLANK(N166:AI166)=0,22,IF(COUNTBLANK(N166:AI166)=1,21,IF(COUNTBLANK(N166:AI166)=2,20,IF(COUNTBLANK(N166:AI166)=3,19,IF(COUNTBLANK(N166:AI166)=4,18,IF(COUNTBLANK(N166:AI166)=5,17,IF(COUNTBLANK(N166:AI166)=6,16,IF(COUNTBLANK(N166:AI166)=7,15,IF(COUNTBLANK(N166:AI166)=8,14,IF(COUNTBLANK(N166:AI166)=9,13,IF(COUNTBLANK(N166:AI166)=10,12,IF(COUNTBLANK(N166:AI166)=11,11,IF(COUNTBLANK(N166:AI166)=12,10,IF(COUNTBLANK(N166:AI166)=13,9,IF(COUNTBLANK(N166:AI166)=14,8,IF(COUNTBLANK(N166:AI166)=15,7,IF(COUNTBLANK(N166:AI166)=16,6,IF(COUNTBLANK(N166:AI166)=17,5,IF(COUNTBLANK(N166:AI166)=18,4,IF(COUNTBLANK(N166:AI166)=19,3,IF(COUNTBLANK(N166:AI166)=20,2,IF(COUNTBLANK(N166:AI166)=21,1,IF(COUNTBLANK(N166:AI166)=22,0,"Error")))))))))))))))))))))))</f>
        <v>8</v>
      </c>
      <c r="AL166" s="39">
        <f>IF(AK166=0,"",IF(COUNTBLANK(AG166:AI166)=0,AVERAGE(AG166:AI166),IF(COUNTBLANK(AF166:AI166)&lt;1.5,AVERAGE(AF166:AI166),IF(COUNTBLANK(AE166:AI166)&lt;2.5,AVERAGE(AE166:AI166),IF(COUNTBLANK(AD166:AI166)&lt;3.5,AVERAGE(AD166:AI166),IF(COUNTBLANK(AC166:AI166)&lt;4.5,AVERAGE(AC166:AI166),IF(COUNTBLANK(AB166:AI166)&lt;5.5,AVERAGE(AB166:AI166),IF(COUNTBLANK(AA166:AI166)&lt;6.5,AVERAGE(AA166:AI166),IF(COUNTBLANK(Z166:AI166)&lt;7.5,AVERAGE(Z166:AI166),IF(COUNTBLANK(Y166:AI166)&lt;8.5,AVERAGE(Y166:AI166),IF(COUNTBLANK(X166:AI166)&lt;9.5,AVERAGE(X166:AI166),IF(COUNTBLANK(W166:AI166)&lt;10.5,AVERAGE(W166:AI166),IF(COUNTBLANK(V166:AI166)&lt;11.5,AVERAGE(V166:AI166),IF(COUNTBLANK(U166:AI166)&lt;12.5,AVERAGE(U166:AI166),IF(COUNTBLANK(T166:AI166)&lt;13.5,AVERAGE(T166:AI166),IF(COUNTBLANK(S166:AI166)&lt;14.5,AVERAGE(S166:AI166),IF(COUNTBLANK(R166:AI166)&lt;15.5,AVERAGE(R166:AI166),IF(COUNTBLANK(Q166:AI166)&lt;16.5,AVERAGE(Q166:AI166),IF(COUNTBLANK(P166:AI166)&lt;17.5,AVERAGE(P166:AI166),IF(COUNTBLANK(O166:AI166)&lt;18.5,AVERAGE(O166:AI166),AVERAGE(N166:AI166)))))))))))))))))))))</f>
        <v>60.666666666666664</v>
      </c>
      <c r="AM166" s="22">
        <f>IF(AK166=0,"",IF(COUNTBLANK(AH166:AI166)=0,AVERAGE(AH166:AI166),IF(COUNTBLANK(AG166:AI166)&lt;1.5,AVERAGE(AG166:AI166),IF(COUNTBLANK(AF166:AI166)&lt;2.5,AVERAGE(AF166:AI166),IF(COUNTBLANK(AE166:AI166)&lt;3.5,AVERAGE(AE166:AI166),IF(COUNTBLANK(AD166:AI166)&lt;4.5,AVERAGE(AD166:AI166),IF(COUNTBLANK(AC166:AI166)&lt;5.5,AVERAGE(AC166:AI166),IF(COUNTBLANK(AB166:AI166)&lt;6.5,AVERAGE(AB166:AI166),IF(COUNTBLANK(AA166:AI166)&lt;7.5,AVERAGE(AA166:AI166),IF(COUNTBLANK(Z166:AI166)&lt;8.5,AVERAGE(Z166:AI166),IF(COUNTBLANK(Y166:AI166)&lt;9.5,AVERAGE(Y166:AI166),IF(COUNTBLANK(X166:AI166)&lt;10.5,AVERAGE(X166:AI166),IF(COUNTBLANK(W166:AI166)&lt;11.5,AVERAGE(W166:AI166),IF(COUNTBLANK(V166:AI166)&lt;12.5,AVERAGE(V166:AI166),IF(COUNTBLANK(U166:AI166)&lt;13.5,AVERAGE(U166:AI166),IF(COUNTBLANK(T166:AI166)&lt;14.5,AVERAGE(T166:AI166),IF(COUNTBLANK(S166:AI166)&lt;15.5,AVERAGE(S166:AI166),IF(COUNTBLANK(R166:AI166)&lt;16.5,AVERAGE(R166:AI166),IF(COUNTBLANK(Q166:AI166)&lt;17.5,AVERAGE(Q166:AI166),IF(COUNTBLANK(P166:AI166)&lt;18.5,AVERAGE(P166:AI166),IF(COUNTBLANK(O166:AI166)&lt;19.5,AVERAGE(O166:AI166),AVERAGE(N166:AI166))))))))))))))))))))))</f>
        <v>60</v>
      </c>
      <c r="AN166" s="23">
        <f>IF(AK166&lt;1.5,M166,(0.75*M166)+(0.25*((AM166*2/3+AJ166*1/3)*$AW$1)))</f>
        <v>260487.78741718372</v>
      </c>
      <c r="AO166" s="24">
        <f>AN166-M166</f>
        <v>-2712.2125828162825</v>
      </c>
      <c r="AP166" s="22">
        <f>IF(AK166&lt;1.5,"N/A",3*((M166/$AW$1)-(AM166*2/3)))</f>
        <v>76.734193861098618</v>
      </c>
      <c r="AQ166" s="20">
        <f>IF(AK166=0,"",AL166*$AV$1)</f>
        <v>240019.39350547444</v>
      </c>
      <c r="AR166" s="20">
        <f>IF(AK166=0,"",AJ166*$AV$1)</f>
        <v>271505.4540546129</v>
      </c>
      <c r="AS166" s="23" t="str">
        <f>IF(F166="P","P","")</f>
        <v>P</v>
      </c>
    </row>
    <row r="167" spans="1:45" s="2" customFormat="1">
      <c r="A167" s="19" t="s">
        <v>36</v>
      </c>
      <c r="B167" s="23" t="str">
        <f>IF(COUNTBLANK(N167:AI167)&lt;20.5,"Yes","No")</f>
        <v>Yes</v>
      </c>
      <c r="C167" s="34" t="str">
        <f>IF(J167&lt;160000,"Yes","")</f>
        <v>Yes</v>
      </c>
      <c r="D167" s="34" t="str">
        <f>IF(J167&gt;375000,IF((K167/J167)&lt;-0.4,"FP40%",IF((K167/J167)&lt;-0.35,"FP35%",IF((K167/J167)&lt;-0.3,"FP30%",IF((K167/J167)&lt;-0.25,"FP25%",IF((K167/J167)&lt;-0.2,"FP20%",IF((K167/J167)&lt;-0.15,"FP15%",IF((K167/J167)&lt;-0.1,"FP10%",IF((K167/J167)&lt;-0.05,"FP5%","")))))))),"")</f>
        <v/>
      </c>
      <c r="E167" s="34" t="str">
        <f t="shared" si="4"/>
        <v/>
      </c>
      <c r="F167" s="89" t="str">
        <f>IF(AP167="N/A","",IF(AP167&gt;AJ167,IF(AP167&gt;AM167,"P",""),""))</f>
        <v/>
      </c>
      <c r="G167" s="34" t="str">
        <f>IF(D167="",IF(E167="",F167,E167),D167)</f>
        <v/>
      </c>
      <c r="H167" s="19" t="s">
        <v>49</v>
      </c>
      <c r="I167" s="21" t="s">
        <v>48</v>
      </c>
      <c r="J167" s="20">
        <v>77800</v>
      </c>
      <c r="K167" s="20">
        <f>M167-J167</f>
        <v>151900</v>
      </c>
      <c r="L167" s="75">
        <v>11600</v>
      </c>
      <c r="M167" s="20">
        <v>229700</v>
      </c>
      <c r="N167" s="21">
        <v>67</v>
      </c>
      <c r="O167" s="21">
        <v>78</v>
      </c>
      <c r="P167" s="21">
        <v>51</v>
      </c>
      <c r="Q167" s="21">
        <v>83</v>
      </c>
      <c r="R167" s="21">
        <v>62</v>
      </c>
      <c r="S167" s="21">
        <v>61</v>
      </c>
      <c r="T167" s="21" t="s">
        <v>590</v>
      </c>
      <c r="U167" s="21">
        <v>73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39">
        <f>IF(AK167=0,"",AVERAGE(N167:AI167))</f>
        <v>67.857142857142861</v>
      </c>
      <c r="AK167" s="39">
        <f>IF(COUNTBLANK(N167:AI167)=0,22,IF(COUNTBLANK(N167:AI167)=1,21,IF(COUNTBLANK(N167:AI167)=2,20,IF(COUNTBLANK(N167:AI167)=3,19,IF(COUNTBLANK(N167:AI167)=4,18,IF(COUNTBLANK(N167:AI167)=5,17,IF(COUNTBLANK(N167:AI167)=6,16,IF(COUNTBLANK(N167:AI167)=7,15,IF(COUNTBLANK(N167:AI167)=8,14,IF(COUNTBLANK(N167:AI167)=9,13,IF(COUNTBLANK(N167:AI167)=10,12,IF(COUNTBLANK(N167:AI167)=11,11,IF(COUNTBLANK(N167:AI167)=12,10,IF(COUNTBLANK(N167:AI167)=13,9,IF(COUNTBLANK(N167:AI167)=14,8,IF(COUNTBLANK(N167:AI167)=15,7,IF(COUNTBLANK(N167:AI167)=16,6,IF(COUNTBLANK(N167:AI167)=17,5,IF(COUNTBLANK(N167:AI167)=18,4,IF(COUNTBLANK(N167:AI167)=19,3,IF(COUNTBLANK(N167:AI167)=20,2,IF(COUNTBLANK(N167:AI167)=21,1,IF(COUNTBLANK(N167:AI167)=22,0,"Error")))))))))))))))))))))))</f>
        <v>7</v>
      </c>
      <c r="AL167" s="39">
        <f>IF(AK167=0,"",IF(COUNTBLANK(AG167:AI167)=0,AVERAGE(AG167:AI167),IF(COUNTBLANK(AF167:AI167)&lt;1.5,AVERAGE(AF167:AI167),IF(COUNTBLANK(AE167:AI167)&lt;2.5,AVERAGE(AE167:AI167),IF(COUNTBLANK(AD167:AI167)&lt;3.5,AVERAGE(AD167:AI167),IF(COUNTBLANK(AC167:AI167)&lt;4.5,AVERAGE(AC167:AI167),IF(COUNTBLANK(AB167:AI167)&lt;5.5,AVERAGE(AB167:AI167),IF(COUNTBLANK(AA167:AI167)&lt;6.5,AVERAGE(AA167:AI167),IF(COUNTBLANK(Z167:AI167)&lt;7.5,AVERAGE(Z167:AI167),IF(COUNTBLANK(Y167:AI167)&lt;8.5,AVERAGE(Y167:AI167),IF(COUNTBLANK(X167:AI167)&lt;9.5,AVERAGE(X167:AI167),IF(COUNTBLANK(W167:AI167)&lt;10.5,AVERAGE(W167:AI167),IF(COUNTBLANK(V167:AI167)&lt;11.5,AVERAGE(V167:AI167),IF(COUNTBLANK(U167:AI167)&lt;12.5,AVERAGE(U167:AI167),IF(COUNTBLANK(T167:AI167)&lt;13.5,AVERAGE(T167:AI167),IF(COUNTBLANK(S167:AI167)&lt;14.5,AVERAGE(S167:AI167),IF(COUNTBLANK(R167:AI167)&lt;15.5,AVERAGE(R167:AI167),IF(COUNTBLANK(Q167:AI167)&lt;16.5,AVERAGE(Q167:AI167),IF(COUNTBLANK(P167:AI167)&lt;17.5,AVERAGE(P167:AI167),IF(COUNTBLANK(O167:AI167)&lt;18.5,AVERAGE(O167:AI167),AVERAGE(N167:AI167)))))))))))))))))))))</f>
        <v>65.333333333333329</v>
      </c>
      <c r="AM167" s="22">
        <f>IF(AK167=0,"",IF(COUNTBLANK(AH167:AI167)=0,AVERAGE(AH167:AI167),IF(COUNTBLANK(AG167:AI167)&lt;1.5,AVERAGE(AG167:AI167),IF(COUNTBLANK(AF167:AI167)&lt;2.5,AVERAGE(AF167:AI167),IF(COUNTBLANK(AE167:AI167)&lt;3.5,AVERAGE(AE167:AI167),IF(COUNTBLANK(AD167:AI167)&lt;4.5,AVERAGE(AD167:AI167),IF(COUNTBLANK(AC167:AI167)&lt;5.5,AVERAGE(AC167:AI167),IF(COUNTBLANK(AB167:AI167)&lt;6.5,AVERAGE(AB167:AI167),IF(COUNTBLANK(AA167:AI167)&lt;7.5,AVERAGE(AA167:AI167),IF(COUNTBLANK(Z167:AI167)&lt;8.5,AVERAGE(Z167:AI167),IF(COUNTBLANK(Y167:AI167)&lt;9.5,AVERAGE(Y167:AI167),IF(COUNTBLANK(X167:AI167)&lt;10.5,AVERAGE(X167:AI167),IF(COUNTBLANK(W167:AI167)&lt;11.5,AVERAGE(W167:AI167),IF(COUNTBLANK(V167:AI167)&lt;12.5,AVERAGE(V167:AI167),IF(COUNTBLANK(U167:AI167)&lt;13.5,AVERAGE(U167:AI167),IF(COUNTBLANK(T167:AI167)&lt;14.5,AVERAGE(T167:AI167),IF(COUNTBLANK(S167:AI167)&lt;15.5,AVERAGE(S167:AI167),IF(COUNTBLANK(R167:AI167)&lt;16.5,AVERAGE(R167:AI167),IF(COUNTBLANK(Q167:AI167)&lt;17.5,AVERAGE(Q167:AI167),IF(COUNTBLANK(P167:AI167)&lt;18.5,AVERAGE(P167:AI167),IF(COUNTBLANK(O167:AI167)&lt;19.5,AVERAGE(O167:AI167),AVERAGE(N167:AI167))))))))))))))))))))))</f>
        <v>67</v>
      </c>
      <c r="AN167" s="23">
        <f>IF(AK167&lt;1.5,M167,(0.75*M167)+(0.25*((AM167*2/3+AJ167*1/3)*$AW$1)))</f>
        <v>239788.42885201599</v>
      </c>
      <c r="AO167" s="24">
        <f>AN167-M167</f>
        <v>10088.42885201599</v>
      </c>
      <c r="AP167" s="22">
        <f>IF(AK167&lt;1.5,"N/A",3*((M167/$AW$1)-(AM167*2/3)))</f>
        <v>37.69393742361077</v>
      </c>
      <c r="AQ167" s="20">
        <f>IF(AK167=0,"",AL167*$AV$1)</f>
        <v>258482.42377512631</v>
      </c>
      <c r="AR167" s="20">
        <f>IF(AK167=0,"",AJ167*$AV$1)</f>
        <v>268467.53198218299</v>
      </c>
      <c r="AS167" s="23" t="str">
        <f>IF(F167="P","P","")</f>
        <v/>
      </c>
    </row>
    <row r="168" spans="1:45" s="2" customFormat="1">
      <c r="A168" s="19" t="s">
        <v>36</v>
      </c>
      <c r="B168" s="23" t="str">
        <f>IF(COUNTBLANK(N168:AI168)&lt;20.5,"Yes","No")</f>
        <v>Yes</v>
      </c>
      <c r="C168" s="34" t="str">
        <f>IF(J168&lt;160000,"Yes","")</f>
        <v/>
      </c>
      <c r="D168" s="34" t="str">
        <f>IF(J168&gt;375000,IF((K168/J168)&lt;-0.4,"FP40%",IF((K168/J168)&lt;-0.35,"FP35%",IF((K168/J168)&lt;-0.3,"FP30%",IF((K168/J168)&lt;-0.25,"FP25%",IF((K168/J168)&lt;-0.2,"FP20%",IF((K168/J168)&lt;-0.15,"FP15%",IF((K168/J168)&lt;-0.1,"FP10%",IF((K168/J168)&lt;-0.05,"FP5%","")))))))),"")</f>
        <v/>
      </c>
      <c r="E168" s="34" t="str">
        <f t="shared" si="4"/>
        <v/>
      </c>
      <c r="F168" s="89" t="str">
        <f>IF(AP168="N/A","",IF(AP168&gt;AJ168,IF(AP168&gt;AM168,"P",""),""))</f>
        <v>P</v>
      </c>
      <c r="G168" s="34" t="str">
        <f>IF(D168="",IF(E168="",F168,E168),D168)</f>
        <v>P</v>
      </c>
      <c r="H168" s="19" t="s">
        <v>361</v>
      </c>
      <c r="I168" s="21" t="s">
        <v>48</v>
      </c>
      <c r="J168" s="20">
        <v>331300</v>
      </c>
      <c r="K168" s="20">
        <f>M168-J168</f>
        <v>-60400</v>
      </c>
      <c r="L168" s="75">
        <v>3900</v>
      </c>
      <c r="M168" s="20">
        <v>270900</v>
      </c>
      <c r="N168" s="21">
        <v>73</v>
      </c>
      <c r="O168" s="21">
        <v>78</v>
      </c>
      <c r="P168" s="21">
        <v>75</v>
      </c>
      <c r="Q168" s="21">
        <v>64</v>
      </c>
      <c r="R168" s="21">
        <v>25</v>
      </c>
      <c r="S168" s="21">
        <v>82</v>
      </c>
      <c r="T168" s="21">
        <v>70</v>
      </c>
      <c r="U168" s="21">
        <v>59</v>
      </c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39">
        <f>IF(AK168=0,"",AVERAGE(N168:AI168))</f>
        <v>65.75</v>
      </c>
      <c r="AK168" s="39">
        <f>IF(COUNTBLANK(N168:AI168)=0,22,IF(COUNTBLANK(N168:AI168)=1,21,IF(COUNTBLANK(N168:AI168)=2,20,IF(COUNTBLANK(N168:AI168)=3,19,IF(COUNTBLANK(N168:AI168)=4,18,IF(COUNTBLANK(N168:AI168)=5,17,IF(COUNTBLANK(N168:AI168)=6,16,IF(COUNTBLANK(N168:AI168)=7,15,IF(COUNTBLANK(N168:AI168)=8,14,IF(COUNTBLANK(N168:AI168)=9,13,IF(COUNTBLANK(N168:AI168)=10,12,IF(COUNTBLANK(N168:AI168)=11,11,IF(COUNTBLANK(N168:AI168)=12,10,IF(COUNTBLANK(N168:AI168)=13,9,IF(COUNTBLANK(N168:AI168)=14,8,IF(COUNTBLANK(N168:AI168)=15,7,IF(COUNTBLANK(N168:AI168)=16,6,IF(COUNTBLANK(N168:AI168)=17,5,IF(COUNTBLANK(N168:AI168)=18,4,IF(COUNTBLANK(N168:AI168)=19,3,IF(COUNTBLANK(N168:AI168)=20,2,IF(COUNTBLANK(N168:AI168)=21,1,IF(COUNTBLANK(N168:AI168)=22,0,"Error")))))))))))))))))))))))</f>
        <v>8</v>
      </c>
      <c r="AL168" s="39">
        <f>IF(AK168=0,"",IF(COUNTBLANK(AG168:AI168)=0,AVERAGE(AG168:AI168),IF(COUNTBLANK(AF168:AI168)&lt;1.5,AVERAGE(AF168:AI168),IF(COUNTBLANK(AE168:AI168)&lt;2.5,AVERAGE(AE168:AI168),IF(COUNTBLANK(AD168:AI168)&lt;3.5,AVERAGE(AD168:AI168),IF(COUNTBLANK(AC168:AI168)&lt;4.5,AVERAGE(AC168:AI168),IF(COUNTBLANK(AB168:AI168)&lt;5.5,AVERAGE(AB168:AI168),IF(COUNTBLANK(AA168:AI168)&lt;6.5,AVERAGE(AA168:AI168),IF(COUNTBLANK(Z168:AI168)&lt;7.5,AVERAGE(Z168:AI168),IF(COUNTBLANK(Y168:AI168)&lt;8.5,AVERAGE(Y168:AI168),IF(COUNTBLANK(X168:AI168)&lt;9.5,AVERAGE(X168:AI168),IF(COUNTBLANK(W168:AI168)&lt;10.5,AVERAGE(W168:AI168),IF(COUNTBLANK(V168:AI168)&lt;11.5,AVERAGE(V168:AI168),IF(COUNTBLANK(U168:AI168)&lt;12.5,AVERAGE(U168:AI168),IF(COUNTBLANK(T168:AI168)&lt;13.5,AVERAGE(T168:AI168),IF(COUNTBLANK(S168:AI168)&lt;14.5,AVERAGE(S168:AI168),IF(COUNTBLANK(R168:AI168)&lt;15.5,AVERAGE(R168:AI168),IF(COUNTBLANK(Q168:AI168)&lt;16.5,AVERAGE(Q168:AI168),IF(COUNTBLANK(P168:AI168)&lt;17.5,AVERAGE(P168:AI168),IF(COUNTBLANK(O168:AI168)&lt;18.5,AVERAGE(O168:AI168),AVERAGE(N168:AI168)))))))))))))))))))))</f>
        <v>70.333333333333329</v>
      </c>
      <c r="AM168" s="22">
        <f>IF(AK168=0,"",IF(COUNTBLANK(AH168:AI168)=0,AVERAGE(AH168:AI168),IF(COUNTBLANK(AG168:AI168)&lt;1.5,AVERAGE(AG168:AI168),IF(COUNTBLANK(AF168:AI168)&lt;2.5,AVERAGE(AF168:AI168),IF(COUNTBLANK(AE168:AI168)&lt;3.5,AVERAGE(AE168:AI168),IF(COUNTBLANK(AD168:AI168)&lt;4.5,AVERAGE(AD168:AI168),IF(COUNTBLANK(AC168:AI168)&lt;5.5,AVERAGE(AC168:AI168),IF(COUNTBLANK(AB168:AI168)&lt;6.5,AVERAGE(AB168:AI168),IF(COUNTBLANK(AA168:AI168)&lt;7.5,AVERAGE(AA168:AI168),IF(COUNTBLANK(Z168:AI168)&lt;8.5,AVERAGE(Z168:AI168),IF(COUNTBLANK(Y168:AI168)&lt;9.5,AVERAGE(Y168:AI168),IF(COUNTBLANK(X168:AI168)&lt;10.5,AVERAGE(X168:AI168),IF(COUNTBLANK(W168:AI168)&lt;11.5,AVERAGE(W168:AI168),IF(COUNTBLANK(V168:AI168)&lt;12.5,AVERAGE(V168:AI168),IF(COUNTBLANK(U168:AI168)&lt;13.5,AVERAGE(U168:AI168),IF(COUNTBLANK(T168:AI168)&lt;14.5,AVERAGE(T168:AI168),IF(COUNTBLANK(S168:AI168)&lt;15.5,AVERAGE(S168:AI168),IF(COUNTBLANK(R168:AI168)&lt;16.5,AVERAGE(R168:AI168),IF(COUNTBLANK(Q168:AI168)&lt;17.5,AVERAGE(Q168:AI168),IF(COUNTBLANK(P168:AI168)&lt;18.5,AVERAGE(P168:AI168),IF(COUNTBLANK(O168:AI168)&lt;19.5,AVERAGE(O168:AI168),AVERAGE(N168:AI168))))))))))))))))))))))</f>
        <v>64.5</v>
      </c>
      <c r="AN168" s="23">
        <f>IF(AK168&lt;1.5,M168,(0.75*M168)+(0.25*((AM168*2/3+AJ168*1/3)*$AW$1)))</f>
        <v>268311.36368189013</v>
      </c>
      <c r="AO168" s="24">
        <f>AN168-M168</f>
        <v>-2588.6363181098714</v>
      </c>
      <c r="AP168" s="22">
        <f>IF(AK168&lt;1.5,"N/A",3*((M168/$AW$1)-(AM168*2/3)))</f>
        <v>73.489715490013751</v>
      </c>
      <c r="AQ168" s="20">
        <f>IF(AK168=0,"",AL168*$AV$1)</f>
        <v>278264.24192118191</v>
      </c>
      <c r="AR168" s="20">
        <f>IF(AK168=0,"",AJ168*$AV$1)</f>
        <v>260130.90862063097</v>
      </c>
      <c r="AS168" s="23" t="str">
        <f>IF(F168="P","P","")</f>
        <v>P</v>
      </c>
    </row>
    <row r="169" spans="1:45" s="2" customFormat="1">
      <c r="A169" s="19" t="s">
        <v>36</v>
      </c>
      <c r="B169" s="23" t="str">
        <f>IF(COUNTBLANK(N169:AI169)&lt;20.5,"Yes","No")</f>
        <v>Yes</v>
      </c>
      <c r="C169" s="34" t="str">
        <f>IF(J169&lt;160000,"Yes","")</f>
        <v/>
      </c>
      <c r="D169" s="34" t="str">
        <f>IF(J169&gt;375000,IF((K169/J169)&lt;-0.4,"FP40%",IF((K169/J169)&lt;-0.35,"FP35%",IF((K169/J169)&lt;-0.3,"FP30%",IF((K169/J169)&lt;-0.25,"FP25%",IF((K169/J169)&lt;-0.2,"FP20%",IF((K169/J169)&lt;-0.15,"FP15%",IF((K169/J169)&lt;-0.1,"FP10%",IF((K169/J169)&lt;-0.05,"FP5%","")))))))),"")</f>
        <v/>
      </c>
      <c r="E169" s="34" t="str">
        <f t="shared" si="4"/>
        <v/>
      </c>
      <c r="F169" s="89" t="str">
        <f>IF(AP169="N/A","",IF(AP169&gt;AJ169,IF(AP169&gt;AM169,"P",""),""))</f>
        <v>P</v>
      </c>
      <c r="G169" s="34" t="str">
        <f>IF(D169="",IF(E169="",F169,E169),D169)</f>
        <v>P</v>
      </c>
      <c r="H169" s="19" t="s">
        <v>362</v>
      </c>
      <c r="I169" s="21" t="s">
        <v>62</v>
      </c>
      <c r="J169" s="20">
        <v>220800</v>
      </c>
      <c r="K169" s="20">
        <f>M169-J169</f>
        <v>38300</v>
      </c>
      <c r="L169" s="75">
        <v>-100</v>
      </c>
      <c r="M169" s="20">
        <v>259100</v>
      </c>
      <c r="N169" s="21">
        <v>71</v>
      </c>
      <c r="O169" s="21">
        <v>66</v>
      </c>
      <c r="P169" s="21">
        <v>75</v>
      </c>
      <c r="Q169" s="21">
        <v>56</v>
      </c>
      <c r="R169" s="21">
        <v>61</v>
      </c>
      <c r="S169" s="21">
        <v>72</v>
      </c>
      <c r="T169" s="21">
        <v>73</v>
      </c>
      <c r="U169" s="21">
        <v>49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39">
        <f>IF(AK169=0,"",AVERAGE(N169:AI169))</f>
        <v>65.375</v>
      </c>
      <c r="AK169" s="39">
        <f>IF(COUNTBLANK(N169:AI169)=0,22,IF(COUNTBLANK(N169:AI169)=1,21,IF(COUNTBLANK(N169:AI169)=2,20,IF(COUNTBLANK(N169:AI169)=3,19,IF(COUNTBLANK(N169:AI169)=4,18,IF(COUNTBLANK(N169:AI169)=5,17,IF(COUNTBLANK(N169:AI169)=6,16,IF(COUNTBLANK(N169:AI169)=7,15,IF(COUNTBLANK(N169:AI169)=8,14,IF(COUNTBLANK(N169:AI169)=9,13,IF(COUNTBLANK(N169:AI169)=10,12,IF(COUNTBLANK(N169:AI169)=11,11,IF(COUNTBLANK(N169:AI169)=12,10,IF(COUNTBLANK(N169:AI169)=13,9,IF(COUNTBLANK(N169:AI169)=14,8,IF(COUNTBLANK(N169:AI169)=15,7,IF(COUNTBLANK(N169:AI169)=16,6,IF(COUNTBLANK(N169:AI169)=17,5,IF(COUNTBLANK(N169:AI169)=18,4,IF(COUNTBLANK(N169:AI169)=19,3,IF(COUNTBLANK(N169:AI169)=20,2,IF(COUNTBLANK(N169:AI169)=21,1,IF(COUNTBLANK(N169:AI169)=22,0,"Error")))))))))))))))))))))))</f>
        <v>8</v>
      </c>
      <c r="AL169" s="39">
        <f>IF(AK169=0,"",IF(COUNTBLANK(AG169:AI169)=0,AVERAGE(AG169:AI169),IF(COUNTBLANK(AF169:AI169)&lt;1.5,AVERAGE(AF169:AI169),IF(COUNTBLANK(AE169:AI169)&lt;2.5,AVERAGE(AE169:AI169),IF(COUNTBLANK(AD169:AI169)&lt;3.5,AVERAGE(AD169:AI169),IF(COUNTBLANK(AC169:AI169)&lt;4.5,AVERAGE(AC169:AI169),IF(COUNTBLANK(AB169:AI169)&lt;5.5,AVERAGE(AB169:AI169),IF(COUNTBLANK(AA169:AI169)&lt;6.5,AVERAGE(AA169:AI169),IF(COUNTBLANK(Z169:AI169)&lt;7.5,AVERAGE(Z169:AI169),IF(COUNTBLANK(Y169:AI169)&lt;8.5,AVERAGE(Y169:AI169),IF(COUNTBLANK(X169:AI169)&lt;9.5,AVERAGE(X169:AI169),IF(COUNTBLANK(W169:AI169)&lt;10.5,AVERAGE(W169:AI169),IF(COUNTBLANK(V169:AI169)&lt;11.5,AVERAGE(V169:AI169),IF(COUNTBLANK(U169:AI169)&lt;12.5,AVERAGE(U169:AI169),IF(COUNTBLANK(T169:AI169)&lt;13.5,AVERAGE(T169:AI169),IF(COUNTBLANK(S169:AI169)&lt;14.5,AVERAGE(S169:AI169),IF(COUNTBLANK(R169:AI169)&lt;15.5,AVERAGE(R169:AI169),IF(COUNTBLANK(Q169:AI169)&lt;16.5,AVERAGE(Q169:AI169),IF(COUNTBLANK(P169:AI169)&lt;17.5,AVERAGE(P169:AI169),IF(COUNTBLANK(O169:AI169)&lt;18.5,AVERAGE(O169:AI169),AVERAGE(N169:AI169)))))))))))))))))))))</f>
        <v>64.666666666666671</v>
      </c>
      <c r="AM169" s="22">
        <f>IF(AK169=0,"",IF(COUNTBLANK(AH169:AI169)=0,AVERAGE(AH169:AI169),IF(COUNTBLANK(AG169:AI169)&lt;1.5,AVERAGE(AG169:AI169),IF(COUNTBLANK(AF169:AI169)&lt;2.5,AVERAGE(AF169:AI169),IF(COUNTBLANK(AE169:AI169)&lt;3.5,AVERAGE(AE169:AI169),IF(COUNTBLANK(AD169:AI169)&lt;4.5,AVERAGE(AD169:AI169),IF(COUNTBLANK(AC169:AI169)&lt;5.5,AVERAGE(AC169:AI169),IF(COUNTBLANK(AB169:AI169)&lt;6.5,AVERAGE(AB169:AI169),IF(COUNTBLANK(AA169:AI169)&lt;7.5,AVERAGE(AA169:AI169),IF(COUNTBLANK(Z169:AI169)&lt;8.5,AVERAGE(Z169:AI169),IF(COUNTBLANK(Y169:AI169)&lt;9.5,AVERAGE(Y169:AI169),IF(COUNTBLANK(X169:AI169)&lt;10.5,AVERAGE(X169:AI169),IF(COUNTBLANK(W169:AI169)&lt;11.5,AVERAGE(W169:AI169),IF(COUNTBLANK(V169:AI169)&lt;12.5,AVERAGE(V169:AI169),IF(COUNTBLANK(U169:AI169)&lt;13.5,AVERAGE(U169:AI169),IF(COUNTBLANK(T169:AI169)&lt;14.5,AVERAGE(T169:AI169),IF(COUNTBLANK(S169:AI169)&lt;15.5,AVERAGE(S169:AI169),IF(COUNTBLANK(R169:AI169)&lt;16.5,AVERAGE(R169:AI169),IF(COUNTBLANK(Q169:AI169)&lt;17.5,AVERAGE(Q169:AI169),IF(COUNTBLANK(P169:AI169)&lt;18.5,AVERAGE(P169:AI169),IF(COUNTBLANK(O169:AI169)&lt;19.5,AVERAGE(O169:AI169),AVERAGE(N169:AI169))))))))))))))))))))))</f>
        <v>61</v>
      </c>
      <c r="AN169" s="23">
        <f>IF(AK169&lt;1.5,M169,(0.75*M169)+(0.25*((AM169*2/3+AJ169*1/3)*$AW$1)))</f>
        <v>256994.71062846811</v>
      </c>
      <c r="AO169" s="24">
        <f>AN169-M169</f>
        <v>-2105.2893715318933</v>
      </c>
      <c r="AP169" s="22">
        <f>IF(AK169&lt;1.5,"N/A",3*((M169/$AW$1)-(AM169*2/3)))</f>
        <v>71.669565461286709</v>
      </c>
      <c r="AQ169" s="20">
        <f>IF(AK169=0,"",AL169*$AV$1)</f>
        <v>255844.84802231894</v>
      </c>
      <c r="AR169" s="20">
        <f>IF(AK169=0,"",AJ169*$AV$1)</f>
        <v>258647.2722596768</v>
      </c>
      <c r="AS169" s="23" t="str">
        <f>IF(F169="P","P","")</f>
        <v>P</v>
      </c>
    </row>
    <row r="170" spans="1:45" s="2" customFormat="1">
      <c r="A170" s="19" t="s">
        <v>36</v>
      </c>
      <c r="B170" s="23" t="str">
        <f>IF(COUNTBLANK(N170:AI170)&lt;20.5,"Yes","No")</f>
        <v>Yes</v>
      </c>
      <c r="C170" s="34" t="str">
        <f>IF(J170&lt;160000,"Yes","")</f>
        <v/>
      </c>
      <c r="D170" s="34" t="str">
        <f>IF(J170&gt;375000,IF((K170/J170)&lt;-0.4,"FP40%",IF((K170/J170)&lt;-0.35,"FP35%",IF((K170/J170)&lt;-0.3,"FP30%",IF((K170/J170)&lt;-0.25,"FP25%",IF((K170/J170)&lt;-0.2,"FP20%",IF((K170/J170)&lt;-0.15,"FP15%",IF((K170/J170)&lt;-0.1,"FP10%",IF((K170/J170)&lt;-0.05,"FP5%","")))))))),"")</f>
        <v/>
      </c>
      <c r="E170" s="34" t="str">
        <f t="shared" si="4"/>
        <v/>
      </c>
      <c r="F170" s="89" t="str">
        <f>IF(AP170="N/A","",IF(AP170&gt;AJ170,IF(AP170&gt;AM170,"P",""),""))</f>
        <v>P</v>
      </c>
      <c r="G170" s="34" t="str">
        <f>IF(D170="",IF(E170="",F170,E170),D170)</f>
        <v>P</v>
      </c>
      <c r="H170" s="19" t="s">
        <v>359</v>
      </c>
      <c r="I170" s="21" t="s">
        <v>48</v>
      </c>
      <c r="J170" s="20">
        <v>244400</v>
      </c>
      <c r="K170" s="20">
        <f>M170-J170</f>
        <v>3500</v>
      </c>
      <c r="L170" s="75">
        <v>-8200</v>
      </c>
      <c r="M170" s="20">
        <v>247900</v>
      </c>
      <c r="N170" s="21">
        <v>81</v>
      </c>
      <c r="O170" s="21">
        <v>48</v>
      </c>
      <c r="P170" s="21">
        <v>63</v>
      </c>
      <c r="Q170" s="21">
        <v>105</v>
      </c>
      <c r="R170" s="21">
        <v>52</v>
      </c>
      <c r="S170" s="21">
        <v>52</v>
      </c>
      <c r="T170" s="21">
        <v>47</v>
      </c>
      <c r="U170" s="21">
        <v>70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39">
        <f>IF(AK170=0,"",AVERAGE(N170:AI170))</f>
        <v>64.75</v>
      </c>
      <c r="AK170" s="39">
        <f>IF(COUNTBLANK(N170:AI170)=0,22,IF(COUNTBLANK(N170:AI170)=1,21,IF(COUNTBLANK(N170:AI170)=2,20,IF(COUNTBLANK(N170:AI170)=3,19,IF(COUNTBLANK(N170:AI170)=4,18,IF(COUNTBLANK(N170:AI170)=5,17,IF(COUNTBLANK(N170:AI170)=6,16,IF(COUNTBLANK(N170:AI170)=7,15,IF(COUNTBLANK(N170:AI170)=8,14,IF(COUNTBLANK(N170:AI170)=9,13,IF(COUNTBLANK(N170:AI170)=10,12,IF(COUNTBLANK(N170:AI170)=11,11,IF(COUNTBLANK(N170:AI170)=12,10,IF(COUNTBLANK(N170:AI170)=13,9,IF(COUNTBLANK(N170:AI170)=14,8,IF(COUNTBLANK(N170:AI170)=15,7,IF(COUNTBLANK(N170:AI170)=16,6,IF(COUNTBLANK(N170:AI170)=17,5,IF(COUNTBLANK(N170:AI170)=18,4,IF(COUNTBLANK(N170:AI170)=19,3,IF(COUNTBLANK(N170:AI170)=20,2,IF(COUNTBLANK(N170:AI170)=21,1,IF(COUNTBLANK(N170:AI170)=22,0,"Error")))))))))))))))))))))))</f>
        <v>8</v>
      </c>
      <c r="AL170" s="39">
        <f>IF(AK170=0,"",IF(COUNTBLANK(AG170:AI170)=0,AVERAGE(AG170:AI170),IF(COUNTBLANK(AF170:AI170)&lt;1.5,AVERAGE(AF170:AI170),IF(COUNTBLANK(AE170:AI170)&lt;2.5,AVERAGE(AE170:AI170),IF(COUNTBLANK(AD170:AI170)&lt;3.5,AVERAGE(AD170:AI170),IF(COUNTBLANK(AC170:AI170)&lt;4.5,AVERAGE(AC170:AI170),IF(COUNTBLANK(AB170:AI170)&lt;5.5,AVERAGE(AB170:AI170),IF(COUNTBLANK(AA170:AI170)&lt;6.5,AVERAGE(AA170:AI170),IF(COUNTBLANK(Z170:AI170)&lt;7.5,AVERAGE(Z170:AI170),IF(COUNTBLANK(Y170:AI170)&lt;8.5,AVERAGE(Y170:AI170),IF(COUNTBLANK(X170:AI170)&lt;9.5,AVERAGE(X170:AI170),IF(COUNTBLANK(W170:AI170)&lt;10.5,AVERAGE(W170:AI170),IF(COUNTBLANK(V170:AI170)&lt;11.5,AVERAGE(V170:AI170),IF(COUNTBLANK(U170:AI170)&lt;12.5,AVERAGE(U170:AI170),IF(COUNTBLANK(T170:AI170)&lt;13.5,AVERAGE(T170:AI170),IF(COUNTBLANK(S170:AI170)&lt;14.5,AVERAGE(S170:AI170),IF(COUNTBLANK(R170:AI170)&lt;15.5,AVERAGE(R170:AI170),IF(COUNTBLANK(Q170:AI170)&lt;16.5,AVERAGE(Q170:AI170),IF(COUNTBLANK(P170:AI170)&lt;17.5,AVERAGE(P170:AI170),IF(COUNTBLANK(O170:AI170)&lt;18.5,AVERAGE(O170:AI170),AVERAGE(N170:AI170)))))))))))))))))))))</f>
        <v>56.333333333333336</v>
      </c>
      <c r="AM170" s="22">
        <f>IF(AK170=0,"",IF(COUNTBLANK(AH170:AI170)=0,AVERAGE(AH170:AI170),IF(COUNTBLANK(AG170:AI170)&lt;1.5,AVERAGE(AG170:AI170),IF(COUNTBLANK(AF170:AI170)&lt;2.5,AVERAGE(AF170:AI170),IF(COUNTBLANK(AE170:AI170)&lt;3.5,AVERAGE(AE170:AI170),IF(COUNTBLANK(AD170:AI170)&lt;4.5,AVERAGE(AD170:AI170),IF(COUNTBLANK(AC170:AI170)&lt;5.5,AVERAGE(AC170:AI170),IF(COUNTBLANK(AB170:AI170)&lt;6.5,AVERAGE(AB170:AI170),IF(COUNTBLANK(AA170:AI170)&lt;7.5,AVERAGE(AA170:AI170),IF(COUNTBLANK(Z170:AI170)&lt;8.5,AVERAGE(Z170:AI170),IF(COUNTBLANK(Y170:AI170)&lt;9.5,AVERAGE(Y170:AI170),IF(COUNTBLANK(X170:AI170)&lt;10.5,AVERAGE(X170:AI170),IF(COUNTBLANK(W170:AI170)&lt;11.5,AVERAGE(W170:AI170),IF(COUNTBLANK(V170:AI170)&lt;12.5,AVERAGE(V170:AI170),IF(COUNTBLANK(U170:AI170)&lt;13.5,AVERAGE(U170:AI170),IF(COUNTBLANK(T170:AI170)&lt;14.5,AVERAGE(T170:AI170),IF(COUNTBLANK(S170:AI170)&lt;15.5,AVERAGE(S170:AI170),IF(COUNTBLANK(R170:AI170)&lt;16.5,AVERAGE(R170:AI170),IF(COUNTBLANK(Q170:AI170)&lt;17.5,AVERAGE(Q170:AI170),IF(COUNTBLANK(P170:AI170)&lt;18.5,AVERAGE(P170:AI170),IF(COUNTBLANK(O170:AI170)&lt;19.5,AVERAGE(O170:AI170),AVERAGE(N170:AI170))))))))))))))))))))))</f>
        <v>58.5</v>
      </c>
      <c r="AN170" s="23">
        <f>IF(AK170&lt;1.5,M170,(0.75*M170)+(0.25*((AM170*2/3+AJ170*1/3)*$AW$1)))</f>
        <v>246713.36507924792</v>
      </c>
      <c r="AO170" s="24">
        <f>AN170-M170</f>
        <v>-1186.6349207520834</v>
      </c>
      <c r="AP170" s="22">
        <f>IF(AK170&lt;1.5,"N/A",3*((M170/$AW$1)-(AM170*2/3)))</f>
        <v>68.297897637410145</v>
      </c>
      <c r="AQ170" s="20">
        <f>IF(AK170=0,"",AL170*$AV$1)</f>
        <v>222875.15111222627</v>
      </c>
      <c r="AR170" s="20">
        <f>IF(AK170=0,"",AJ170*$AV$1)</f>
        <v>256174.54499141985</v>
      </c>
      <c r="AS170" s="23" t="str">
        <f>IF(F170="P","P","")</f>
        <v>P</v>
      </c>
    </row>
    <row r="171" spans="1:45" s="2" customFormat="1">
      <c r="A171" s="19" t="s">
        <v>36</v>
      </c>
      <c r="B171" s="23" t="str">
        <f>IF(COUNTBLANK(N171:AI171)&lt;20.5,"Yes","No")</f>
        <v>Yes</v>
      </c>
      <c r="C171" s="34" t="str">
        <f>IF(J171&lt;160000,"Yes","")</f>
        <v/>
      </c>
      <c r="D171" s="34" t="str">
        <f>IF(J171&gt;375000,IF((K171/J171)&lt;-0.4,"FP40%",IF((K171/J171)&lt;-0.35,"FP35%",IF((K171/J171)&lt;-0.3,"FP30%",IF((K171/J171)&lt;-0.25,"FP25%",IF((K171/J171)&lt;-0.2,"FP20%",IF((K171/J171)&lt;-0.15,"FP15%",IF((K171/J171)&lt;-0.1,"FP10%",IF((K171/J171)&lt;-0.05,"FP5%","")))))))),"")</f>
        <v/>
      </c>
      <c r="E171" s="34" t="str">
        <f t="shared" si="4"/>
        <v/>
      </c>
      <c r="F171" s="89" t="str">
        <f>IF(AP171="N/A","",IF(AP171&gt;AJ171,IF(AP171&gt;AM171,"P",""),""))</f>
        <v>P</v>
      </c>
      <c r="G171" s="34" t="str">
        <f>IF(D171="",IF(E171="",F171,E171),D171)</f>
        <v>P</v>
      </c>
      <c r="H171" s="19" t="s">
        <v>351</v>
      </c>
      <c r="I171" s="21" t="s">
        <v>391</v>
      </c>
      <c r="J171" s="20">
        <v>276800</v>
      </c>
      <c r="K171" s="20">
        <f>M171-J171</f>
        <v>-38100</v>
      </c>
      <c r="L171" s="75">
        <v>-33300</v>
      </c>
      <c r="M171" s="20">
        <v>238700</v>
      </c>
      <c r="N171" s="21">
        <v>121</v>
      </c>
      <c r="O171" s="21">
        <v>57</v>
      </c>
      <c r="P171" s="21">
        <v>61</v>
      </c>
      <c r="Q171" s="21">
        <v>88</v>
      </c>
      <c r="R171" s="21">
        <v>67</v>
      </c>
      <c r="S171" s="21">
        <v>64</v>
      </c>
      <c r="T171" s="21">
        <v>30</v>
      </c>
      <c r="U171" s="21">
        <v>17</v>
      </c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39">
        <f>IF(AK171=0,"",AVERAGE(N171:AI171))</f>
        <v>63.125</v>
      </c>
      <c r="AK171" s="39">
        <f>IF(COUNTBLANK(N171:AI171)=0,22,IF(COUNTBLANK(N171:AI171)=1,21,IF(COUNTBLANK(N171:AI171)=2,20,IF(COUNTBLANK(N171:AI171)=3,19,IF(COUNTBLANK(N171:AI171)=4,18,IF(COUNTBLANK(N171:AI171)=5,17,IF(COUNTBLANK(N171:AI171)=6,16,IF(COUNTBLANK(N171:AI171)=7,15,IF(COUNTBLANK(N171:AI171)=8,14,IF(COUNTBLANK(N171:AI171)=9,13,IF(COUNTBLANK(N171:AI171)=10,12,IF(COUNTBLANK(N171:AI171)=11,11,IF(COUNTBLANK(N171:AI171)=12,10,IF(COUNTBLANK(N171:AI171)=13,9,IF(COUNTBLANK(N171:AI171)=14,8,IF(COUNTBLANK(N171:AI171)=15,7,IF(COUNTBLANK(N171:AI171)=16,6,IF(COUNTBLANK(N171:AI171)=17,5,IF(COUNTBLANK(N171:AI171)=18,4,IF(COUNTBLANK(N171:AI171)=19,3,IF(COUNTBLANK(N171:AI171)=20,2,IF(COUNTBLANK(N171:AI171)=21,1,IF(COUNTBLANK(N171:AI171)=22,0,"Error")))))))))))))))))))))))</f>
        <v>8</v>
      </c>
      <c r="AL171" s="39">
        <f>IF(AK171=0,"",IF(COUNTBLANK(AG171:AI171)=0,AVERAGE(AG171:AI171),IF(COUNTBLANK(AF171:AI171)&lt;1.5,AVERAGE(AF171:AI171),IF(COUNTBLANK(AE171:AI171)&lt;2.5,AVERAGE(AE171:AI171),IF(COUNTBLANK(AD171:AI171)&lt;3.5,AVERAGE(AD171:AI171),IF(COUNTBLANK(AC171:AI171)&lt;4.5,AVERAGE(AC171:AI171),IF(COUNTBLANK(AB171:AI171)&lt;5.5,AVERAGE(AB171:AI171),IF(COUNTBLANK(AA171:AI171)&lt;6.5,AVERAGE(AA171:AI171),IF(COUNTBLANK(Z171:AI171)&lt;7.5,AVERAGE(Z171:AI171),IF(COUNTBLANK(Y171:AI171)&lt;8.5,AVERAGE(Y171:AI171),IF(COUNTBLANK(X171:AI171)&lt;9.5,AVERAGE(X171:AI171),IF(COUNTBLANK(W171:AI171)&lt;10.5,AVERAGE(W171:AI171),IF(COUNTBLANK(V171:AI171)&lt;11.5,AVERAGE(V171:AI171),IF(COUNTBLANK(U171:AI171)&lt;12.5,AVERAGE(U171:AI171),IF(COUNTBLANK(T171:AI171)&lt;13.5,AVERAGE(T171:AI171),IF(COUNTBLANK(S171:AI171)&lt;14.5,AVERAGE(S171:AI171),IF(COUNTBLANK(R171:AI171)&lt;15.5,AVERAGE(R171:AI171),IF(COUNTBLANK(Q171:AI171)&lt;16.5,AVERAGE(Q171:AI171),IF(COUNTBLANK(P171:AI171)&lt;17.5,AVERAGE(P171:AI171),IF(COUNTBLANK(O171:AI171)&lt;18.5,AVERAGE(O171:AI171),AVERAGE(N171:AI171)))))))))))))))))))))</f>
        <v>37</v>
      </c>
      <c r="AM171" s="22">
        <f>IF(AK171=0,"",IF(COUNTBLANK(AH171:AI171)=0,AVERAGE(AH171:AI171),IF(COUNTBLANK(AG171:AI171)&lt;1.5,AVERAGE(AG171:AI171),IF(COUNTBLANK(AF171:AI171)&lt;2.5,AVERAGE(AF171:AI171),IF(COUNTBLANK(AE171:AI171)&lt;3.5,AVERAGE(AE171:AI171),IF(COUNTBLANK(AD171:AI171)&lt;4.5,AVERAGE(AD171:AI171),IF(COUNTBLANK(AC171:AI171)&lt;5.5,AVERAGE(AC171:AI171),IF(COUNTBLANK(AB171:AI171)&lt;6.5,AVERAGE(AB171:AI171),IF(COUNTBLANK(AA171:AI171)&lt;7.5,AVERAGE(AA171:AI171),IF(COUNTBLANK(Z171:AI171)&lt;8.5,AVERAGE(Z171:AI171),IF(COUNTBLANK(Y171:AI171)&lt;9.5,AVERAGE(Y171:AI171),IF(COUNTBLANK(X171:AI171)&lt;10.5,AVERAGE(X171:AI171),IF(COUNTBLANK(W171:AI171)&lt;11.5,AVERAGE(W171:AI171),IF(COUNTBLANK(V171:AI171)&lt;12.5,AVERAGE(V171:AI171),IF(COUNTBLANK(U171:AI171)&lt;13.5,AVERAGE(U171:AI171),IF(COUNTBLANK(T171:AI171)&lt;14.5,AVERAGE(T171:AI171),IF(COUNTBLANK(S171:AI171)&lt;15.5,AVERAGE(S171:AI171),IF(COUNTBLANK(R171:AI171)&lt;16.5,AVERAGE(R171:AI171),IF(COUNTBLANK(Q171:AI171)&lt;17.5,AVERAGE(Q171:AI171),IF(COUNTBLANK(P171:AI171)&lt;18.5,AVERAGE(P171:AI171),IF(COUNTBLANK(O171:AI171)&lt;19.5,AVERAGE(O171:AI171),AVERAGE(N171:AI171))))))))))))))))))))))</f>
        <v>23.5</v>
      </c>
      <c r="AN171" s="23">
        <f>IF(AK171&lt;1.5,M171,(0.75*M171)+(0.25*((AM171*2/3+AJ171*1/3)*$AW$1)))</f>
        <v>215857.56508584417</v>
      </c>
      <c r="AO171" s="24">
        <f>AN171-M171</f>
        <v>-22842.434914155834</v>
      </c>
      <c r="AP171" s="22">
        <f>IF(AK171&lt;1.5,"N/A",3*((M171/$AW$1)-(AM171*2/3)))</f>
        <v>131.42117049636872</v>
      </c>
      <c r="AQ171" s="20">
        <f>IF(AK171=0,"",AL171*$AV$1)</f>
        <v>146385.45428081133</v>
      </c>
      <c r="AR171" s="20">
        <f>IF(AK171=0,"",AJ171*$AV$1)</f>
        <v>249745.45409395179</v>
      </c>
      <c r="AS171" s="23" t="str">
        <f>IF(F171="P","P","")</f>
        <v>P</v>
      </c>
    </row>
    <row r="172" spans="1:45" s="2" customFormat="1">
      <c r="A172" s="19" t="s">
        <v>36</v>
      </c>
      <c r="B172" s="23" t="str">
        <f>IF(COUNTBLANK(N172:AI172)&lt;20.5,"Yes","No")</f>
        <v>Yes</v>
      </c>
      <c r="C172" s="34" t="str">
        <f>IF(J172&lt;160000,"Yes","")</f>
        <v/>
      </c>
      <c r="D172" s="34" t="str">
        <f>IF(J172&gt;375000,IF((K172/J172)&lt;-0.4,"FP40%",IF((K172/J172)&lt;-0.35,"FP35%",IF((K172/J172)&lt;-0.3,"FP30%",IF((K172/J172)&lt;-0.25,"FP25%",IF((K172/J172)&lt;-0.2,"FP20%",IF((K172/J172)&lt;-0.15,"FP15%",IF((K172/J172)&lt;-0.1,"FP10%",IF((K172/J172)&lt;-0.05,"FP5%","")))))))),"")</f>
        <v/>
      </c>
      <c r="E172" s="34" t="str">
        <f t="shared" si="4"/>
        <v/>
      </c>
      <c r="F172" s="89" t="str">
        <f>IF(AP172="N/A","",IF(AP172&gt;AJ172,IF(AP172&gt;AM172,"P",""),""))</f>
        <v>P</v>
      </c>
      <c r="G172" s="34" t="str">
        <f>IF(D172="",IF(E172="",F172,E172),D172)</f>
        <v>P</v>
      </c>
      <c r="H172" s="19" t="s">
        <v>504</v>
      </c>
      <c r="I172" s="21" t="s">
        <v>48</v>
      </c>
      <c r="J172" s="20">
        <v>246600</v>
      </c>
      <c r="K172" s="20">
        <f>M172-J172</f>
        <v>0</v>
      </c>
      <c r="L172" s="75">
        <v>0</v>
      </c>
      <c r="M172" s="20">
        <v>246600</v>
      </c>
      <c r="N172" s="21"/>
      <c r="O172" s="21"/>
      <c r="P172" s="21"/>
      <c r="Q172" s="21">
        <v>90</v>
      </c>
      <c r="R172" s="21">
        <v>30</v>
      </c>
      <c r="S172" s="21" t="s">
        <v>590</v>
      </c>
      <c r="T172" s="21" t="s">
        <v>590</v>
      </c>
      <c r="U172" s="21" t="s">
        <v>590</v>
      </c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9">
        <f>IF(AK172=0,"",AVERAGE(N172:AI172))</f>
        <v>60</v>
      </c>
      <c r="AK172" s="39">
        <f>IF(COUNTBLANK(N172:AI172)=0,22,IF(COUNTBLANK(N172:AI172)=1,21,IF(COUNTBLANK(N172:AI172)=2,20,IF(COUNTBLANK(N172:AI172)=3,19,IF(COUNTBLANK(N172:AI172)=4,18,IF(COUNTBLANK(N172:AI172)=5,17,IF(COUNTBLANK(N172:AI172)=6,16,IF(COUNTBLANK(N172:AI172)=7,15,IF(COUNTBLANK(N172:AI172)=8,14,IF(COUNTBLANK(N172:AI172)=9,13,IF(COUNTBLANK(N172:AI172)=10,12,IF(COUNTBLANK(N172:AI172)=11,11,IF(COUNTBLANK(N172:AI172)=12,10,IF(COUNTBLANK(N172:AI172)=13,9,IF(COUNTBLANK(N172:AI172)=14,8,IF(COUNTBLANK(N172:AI172)=15,7,IF(COUNTBLANK(N172:AI172)=16,6,IF(COUNTBLANK(N172:AI172)=17,5,IF(COUNTBLANK(N172:AI172)=18,4,IF(COUNTBLANK(N172:AI172)=19,3,IF(COUNTBLANK(N172:AI172)=20,2,IF(COUNTBLANK(N172:AI172)=21,1,IF(COUNTBLANK(N172:AI172)=22,0,"Error")))))))))))))))))))))))</f>
        <v>2</v>
      </c>
      <c r="AL172" s="39">
        <f>IF(AK172=0,"",IF(COUNTBLANK(AG172:AI172)=0,AVERAGE(AG172:AI172),IF(COUNTBLANK(AF172:AI172)&lt;1.5,AVERAGE(AF172:AI172),IF(COUNTBLANK(AE172:AI172)&lt;2.5,AVERAGE(AE172:AI172),IF(COUNTBLANK(AD172:AI172)&lt;3.5,AVERAGE(AD172:AI172),IF(COUNTBLANK(AC172:AI172)&lt;4.5,AVERAGE(AC172:AI172),IF(COUNTBLANK(AB172:AI172)&lt;5.5,AVERAGE(AB172:AI172),IF(COUNTBLANK(AA172:AI172)&lt;6.5,AVERAGE(AA172:AI172),IF(COUNTBLANK(Z172:AI172)&lt;7.5,AVERAGE(Z172:AI172),IF(COUNTBLANK(Y172:AI172)&lt;8.5,AVERAGE(Y172:AI172),IF(COUNTBLANK(X172:AI172)&lt;9.5,AVERAGE(X172:AI172),IF(COUNTBLANK(W172:AI172)&lt;10.5,AVERAGE(W172:AI172),IF(COUNTBLANK(V172:AI172)&lt;11.5,AVERAGE(V172:AI172),IF(COUNTBLANK(U172:AI172)&lt;12.5,AVERAGE(U172:AI172),IF(COUNTBLANK(T172:AI172)&lt;13.5,AVERAGE(T172:AI172),IF(COUNTBLANK(S172:AI172)&lt;14.5,AVERAGE(S172:AI172),IF(COUNTBLANK(R172:AI172)&lt;15.5,AVERAGE(R172:AI172),IF(COUNTBLANK(Q172:AI172)&lt;16.5,AVERAGE(Q172:AI172),IF(COUNTBLANK(P172:AI172)&lt;17.5,AVERAGE(P172:AI172),IF(COUNTBLANK(O172:AI172)&lt;18.5,AVERAGE(O172:AI172),AVERAGE(N172:AI172)))))))))))))))))))))</f>
        <v>60</v>
      </c>
      <c r="AM172" s="22">
        <f>IF(AK172=0,"",IF(COUNTBLANK(AH172:AI172)=0,AVERAGE(AH172:AI172),IF(COUNTBLANK(AG172:AI172)&lt;1.5,AVERAGE(AG172:AI172),IF(COUNTBLANK(AF172:AI172)&lt;2.5,AVERAGE(AF172:AI172),IF(COUNTBLANK(AE172:AI172)&lt;3.5,AVERAGE(AE172:AI172),IF(COUNTBLANK(AD172:AI172)&lt;4.5,AVERAGE(AD172:AI172),IF(COUNTBLANK(AC172:AI172)&lt;5.5,AVERAGE(AC172:AI172),IF(COUNTBLANK(AB172:AI172)&lt;6.5,AVERAGE(AB172:AI172),IF(COUNTBLANK(AA172:AI172)&lt;7.5,AVERAGE(AA172:AI172),IF(COUNTBLANK(Z172:AI172)&lt;8.5,AVERAGE(Z172:AI172),IF(COUNTBLANK(Y172:AI172)&lt;9.5,AVERAGE(Y172:AI172),IF(COUNTBLANK(X172:AI172)&lt;10.5,AVERAGE(X172:AI172),IF(COUNTBLANK(W172:AI172)&lt;11.5,AVERAGE(W172:AI172),IF(COUNTBLANK(V172:AI172)&lt;12.5,AVERAGE(V172:AI172),IF(COUNTBLANK(U172:AI172)&lt;13.5,AVERAGE(U172:AI172),IF(COUNTBLANK(T172:AI172)&lt;14.5,AVERAGE(T172:AI172),IF(COUNTBLANK(S172:AI172)&lt;15.5,AVERAGE(S172:AI172),IF(COUNTBLANK(R172:AI172)&lt;16.5,AVERAGE(R172:AI172),IF(COUNTBLANK(Q172:AI172)&lt;17.5,AVERAGE(Q172:AI172),IF(COUNTBLANK(P172:AI172)&lt;18.5,AVERAGE(P172:AI172),IF(COUNTBLANK(O172:AI172)&lt;19.5,AVERAGE(O172:AI172),AVERAGE(N172:AI172))))))))))))))))))))))</f>
        <v>60</v>
      </c>
      <c r="AN172" s="23">
        <f>IF(AK172&lt;1.5,M172,(0.75*M172)+(0.25*((AM172*2/3+AJ172*1/3)*$AW$1)))</f>
        <v>245153.05757504608</v>
      </c>
      <c r="AO172" s="24">
        <f>AN172-M172</f>
        <v>-1446.9424249539152</v>
      </c>
      <c r="AP172" s="22">
        <f>IF(AK172&lt;1.5,"N/A",3*((M172/$AW$1)-(AM172*2/3)))</f>
        <v>64.32618619356731</v>
      </c>
      <c r="AQ172" s="20"/>
      <c r="AR172" s="20">
        <f>IF(AK172=0,"",AJ172*$AV$1)</f>
        <v>237381.81775266703</v>
      </c>
      <c r="AS172" s="23" t="str">
        <f>IF(F172="P","P","")</f>
        <v>P</v>
      </c>
    </row>
    <row r="173" spans="1:45" s="2" customFormat="1">
      <c r="A173" s="19" t="s">
        <v>36</v>
      </c>
      <c r="B173" s="23" t="str">
        <f>IF(COUNTBLANK(N173:AI173)&lt;20.5,"Yes","No")</f>
        <v>Yes</v>
      </c>
      <c r="C173" s="34" t="str">
        <f>IF(J173&lt;160000,"Yes","")</f>
        <v>Yes</v>
      </c>
      <c r="D173" s="34" t="str">
        <f>IF(J173&gt;375000,IF((K173/J173)&lt;-0.4,"FP40%",IF((K173/J173)&lt;-0.35,"FP35%",IF((K173/J173)&lt;-0.3,"FP30%",IF((K173/J173)&lt;-0.25,"FP25%",IF((K173/J173)&lt;-0.2,"FP20%",IF((K173/J173)&lt;-0.15,"FP15%",IF((K173/J173)&lt;-0.1,"FP10%",IF((K173/J173)&lt;-0.05,"FP5%","")))))))),"")</f>
        <v/>
      </c>
      <c r="E173" s="34" t="str">
        <f t="shared" si="4"/>
        <v/>
      </c>
      <c r="F173" s="89" t="str">
        <f>IF(AP173="N/A","",IF(AP173&gt;AJ173,IF(AP173&gt;AM173,"P",""),""))</f>
        <v/>
      </c>
      <c r="G173" s="34" t="str">
        <f>IF(D173="",IF(E173="",F173,E173),D173)</f>
        <v/>
      </c>
      <c r="H173" s="19" t="s">
        <v>67</v>
      </c>
      <c r="I173" s="21" t="s">
        <v>37</v>
      </c>
      <c r="J173" s="20">
        <v>145500</v>
      </c>
      <c r="K173" s="20">
        <f>M173-J173</f>
        <v>74800</v>
      </c>
      <c r="L173" s="75">
        <v>5800</v>
      </c>
      <c r="M173" s="20">
        <v>220300</v>
      </c>
      <c r="N173" s="21">
        <v>50</v>
      </c>
      <c r="O173" s="21">
        <v>63</v>
      </c>
      <c r="P173" s="21">
        <v>98</v>
      </c>
      <c r="Q173" s="21">
        <v>47</v>
      </c>
      <c r="R173" s="21">
        <v>42</v>
      </c>
      <c r="S173" s="21">
        <v>54</v>
      </c>
      <c r="T173" s="21">
        <v>63</v>
      </c>
      <c r="U173" s="21">
        <v>60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39">
        <f>IF(AK173=0,"",AVERAGE(N173:AI173))</f>
        <v>59.625</v>
      </c>
      <c r="AK173" s="39">
        <f>IF(COUNTBLANK(N173:AI173)=0,22,IF(COUNTBLANK(N173:AI173)=1,21,IF(COUNTBLANK(N173:AI173)=2,20,IF(COUNTBLANK(N173:AI173)=3,19,IF(COUNTBLANK(N173:AI173)=4,18,IF(COUNTBLANK(N173:AI173)=5,17,IF(COUNTBLANK(N173:AI173)=6,16,IF(COUNTBLANK(N173:AI173)=7,15,IF(COUNTBLANK(N173:AI173)=8,14,IF(COUNTBLANK(N173:AI173)=9,13,IF(COUNTBLANK(N173:AI173)=10,12,IF(COUNTBLANK(N173:AI173)=11,11,IF(COUNTBLANK(N173:AI173)=12,10,IF(COUNTBLANK(N173:AI173)=13,9,IF(COUNTBLANK(N173:AI173)=14,8,IF(COUNTBLANK(N173:AI173)=15,7,IF(COUNTBLANK(N173:AI173)=16,6,IF(COUNTBLANK(N173:AI173)=17,5,IF(COUNTBLANK(N173:AI173)=18,4,IF(COUNTBLANK(N173:AI173)=19,3,IF(COUNTBLANK(N173:AI173)=20,2,IF(COUNTBLANK(N173:AI173)=21,1,IF(COUNTBLANK(N173:AI173)=22,0,"Error")))))))))))))))))))))))</f>
        <v>8</v>
      </c>
      <c r="AL173" s="39">
        <f>IF(AK173=0,"",IF(COUNTBLANK(AG173:AI173)=0,AVERAGE(AG173:AI173),IF(COUNTBLANK(AF173:AI173)&lt;1.5,AVERAGE(AF173:AI173),IF(COUNTBLANK(AE173:AI173)&lt;2.5,AVERAGE(AE173:AI173),IF(COUNTBLANK(AD173:AI173)&lt;3.5,AVERAGE(AD173:AI173),IF(COUNTBLANK(AC173:AI173)&lt;4.5,AVERAGE(AC173:AI173),IF(COUNTBLANK(AB173:AI173)&lt;5.5,AVERAGE(AB173:AI173),IF(COUNTBLANK(AA173:AI173)&lt;6.5,AVERAGE(AA173:AI173),IF(COUNTBLANK(Z173:AI173)&lt;7.5,AVERAGE(Z173:AI173),IF(COUNTBLANK(Y173:AI173)&lt;8.5,AVERAGE(Y173:AI173),IF(COUNTBLANK(X173:AI173)&lt;9.5,AVERAGE(X173:AI173),IF(COUNTBLANK(W173:AI173)&lt;10.5,AVERAGE(W173:AI173),IF(COUNTBLANK(V173:AI173)&lt;11.5,AVERAGE(V173:AI173),IF(COUNTBLANK(U173:AI173)&lt;12.5,AVERAGE(U173:AI173),IF(COUNTBLANK(T173:AI173)&lt;13.5,AVERAGE(T173:AI173),IF(COUNTBLANK(S173:AI173)&lt;14.5,AVERAGE(S173:AI173),IF(COUNTBLANK(R173:AI173)&lt;15.5,AVERAGE(R173:AI173),IF(COUNTBLANK(Q173:AI173)&lt;16.5,AVERAGE(Q173:AI173),IF(COUNTBLANK(P173:AI173)&lt;17.5,AVERAGE(P173:AI173),IF(COUNTBLANK(O173:AI173)&lt;18.5,AVERAGE(O173:AI173),AVERAGE(N173:AI173)))))))))))))))))))))</f>
        <v>59</v>
      </c>
      <c r="AM173" s="22">
        <f>IF(AK173=0,"",IF(COUNTBLANK(AH173:AI173)=0,AVERAGE(AH173:AI173),IF(COUNTBLANK(AG173:AI173)&lt;1.5,AVERAGE(AG173:AI173),IF(COUNTBLANK(AF173:AI173)&lt;2.5,AVERAGE(AF173:AI173),IF(COUNTBLANK(AE173:AI173)&lt;3.5,AVERAGE(AE173:AI173),IF(COUNTBLANK(AD173:AI173)&lt;4.5,AVERAGE(AD173:AI173),IF(COUNTBLANK(AC173:AI173)&lt;5.5,AVERAGE(AC173:AI173),IF(COUNTBLANK(AB173:AI173)&lt;6.5,AVERAGE(AB173:AI173),IF(COUNTBLANK(AA173:AI173)&lt;7.5,AVERAGE(AA173:AI173),IF(COUNTBLANK(Z173:AI173)&lt;8.5,AVERAGE(Z173:AI173),IF(COUNTBLANK(Y173:AI173)&lt;9.5,AVERAGE(Y173:AI173),IF(COUNTBLANK(X173:AI173)&lt;10.5,AVERAGE(X173:AI173),IF(COUNTBLANK(W173:AI173)&lt;11.5,AVERAGE(W173:AI173),IF(COUNTBLANK(V173:AI173)&lt;12.5,AVERAGE(V173:AI173),IF(COUNTBLANK(U173:AI173)&lt;13.5,AVERAGE(U173:AI173),IF(COUNTBLANK(T173:AI173)&lt;14.5,AVERAGE(T173:AI173),IF(COUNTBLANK(S173:AI173)&lt;15.5,AVERAGE(S173:AI173),IF(COUNTBLANK(R173:AI173)&lt;16.5,AVERAGE(R173:AI173),IF(COUNTBLANK(Q173:AI173)&lt;17.5,AVERAGE(Q173:AI173),IF(COUNTBLANK(P173:AI173)&lt;18.5,AVERAGE(P173:AI173),IF(COUNTBLANK(O173:AI173)&lt;19.5,AVERAGE(O173:AI173),AVERAGE(N173:AI173))))))))))))))))))))))</f>
        <v>61.5</v>
      </c>
      <c r="AN173" s="23">
        <f>IF(AK173&lt;1.5,M173,(0.75*M173)+(0.25*((AM173*2/3+AJ173*1/3)*$AW$1)))</f>
        <v>226306.01883134886</v>
      </c>
      <c r="AO173" s="24">
        <f>AN173-M173</f>
        <v>6006.0188313488616</v>
      </c>
      <c r="AP173" s="22">
        <f>IF(AK173&lt;1.5,"N/A",3*((M173/$AW$1)-(AM173*2/3)))</f>
        <v>41.667716214285818</v>
      </c>
      <c r="AQ173" s="20">
        <f>IF(AK173=0,"",AL173*$AV$1)</f>
        <v>233425.45412345591</v>
      </c>
      <c r="AR173" s="20">
        <f>IF(AK173=0,"",AJ173*$AV$1)</f>
        <v>235898.18139171286</v>
      </c>
      <c r="AS173" s="23" t="str">
        <f>IF(F173="P","P","")</f>
        <v/>
      </c>
    </row>
    <row r="174" spans="1:45" s="2" customFormat="1">
      <c r="A174" s="19" t="s">
        <v>36</v>
      </c>
      <c r="B174" s="23" t="str">
        <f>IF(COUNTBLANK(N174:AI174)&lt;20.5,"Yes","No")</f>
        <v>Yes</v>
      </c>
      <c r="C174" s="34" t="str">
        <f>IF(J174&lt;160000,"Yes","")</f>
        <v/>
      </c>
      <c r="D174" s="34" t="str">
        <f>IF(J174&gt;375000,IF((K174/J174)&lt;-0.4,"FP40%",IF((K174/J174)&lt;-0.35,"FP35%",IF((K174/J174)&lt;-0.3,"FP30%",IF((K174/J174)&lt;-0.25,"FP25%",IF((K174/J174)&lt;-0.2,"FP20%",IF((K174/J174)&lt;-0.15,"FP15%",IF((K174/J174)&lt;-0.1,"FP10%",IF((K174/J174)&lt;-0.05,"FP5%","")))))))),"")</f>
        <v/>
      </c>
      <c r="E174" s="34" t="str">
        <f t="shared" si="4"/>
        <v/>
      </c>
      <c r="F174" s="89" t="str">
        <f>IF(AP174="N/A","",IF(AP174&gt;AJ174,IF(AP174&gt;AM174,"P",""),""))</f>
        <v>P</v>
      </c>
      <c r="G174" s="34" t="str">
        <f>IF(D174="",IF(E174="",F174,E174),D174)</f>
        <v>P</v>
      </c>
      <c r="H174" s="19" t="s">
        <v>367</v>
      </c>
      <c r="I174" s="21" t="s">
        <v>394</v>
      </c>
      <c r="J174" s="20">
        <v>340800</v>
      </c>
      <c r="K174" s="20">
        <f>M174-J174</f>
        <v>-60600</v>
      </c>
      <c r="L174" s="75">
        <v>-10800</v>
      </c>
      <c r="M174" s="20">
        <v>280200</v>
      </c>
      <c r="N174" s="21">
        <v>25</v>
      </c>
      <c r="O174" s="21">
        <v>54</v>
      </c>
      <c r="P174" s="21">
        <v>53</v>
      </c>
      <c r="Q174" s="21">
        <v>59</v>
      </c>
      <c r="R174" s="21">
        <v>97</v>
      </c>
      <c r="S174" s="21">
        <v>53</v>
      </c>
      <c r="T174" s="21">
        <v>84</v>
      </c>
      <c r="U174" s="21">
        <v>51</v>
      </c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39">
        <f>IF(AK174=0,"",AVERAGE(N174:AI174))</f>
        <v>59.5</v>
      </c>
      <c r="AK174" s="39">
        <f>IF(COUNTBLANK(N174:AI174)=0,22,IF(COUNTBLANK(N174:AI174)=1,21,IF(COUNTBLANK(N174:AI174)=2,20,IF(COUNTBLANK(N174:AI174)=3,19,IF(COUNTBLANK(N174:AI174)=4,18,IF(COUNTBLANK(N174:AI174)=5,17,IF(COUNTBLANK(N174:AI174)=6,16,IF(COUNTBLANK(N174:AI174)=7,15,IF(COUNTBLANK(N174:AI174)=8,14,IF(COUNTBLANK(N174:AI174)=9,13,IF(COUNTBLANK(N174:AI174)=10,12,IF(COUNTBLANK(N174:AI174)=11,11,IF(COUNTBLANK(N174:AI174)=12,10,IF(COUNTBLANK(N174:AI174)=13,9,IF(COUNTBLANK(N174:AI174)=14,8,IF(COUNTBLANK(N174:AI174)=15,7,IF(COUNTBLANK(N174:AI174)=16,6,IF(COUNTBLANK(N174:AI174)=17,5,IF(COUNTBLANK(N174:AI174)=18,4,IF(COUNTBLANK(N174:AI174)=19,3,IF(COUNTBLANK(N174:AI174)=20,2,IF(COUNTBLANK(N174:AI174)=21,1,IF(COUNTBLANK(N174:AI174)=22,0,"Error")))))))))))))))))))))))</f>
        <v>8</v>
      </c>
      <c r="AL174" s="39">
        <f>IF(AK174=0,"",IF(COUNTBLANK(AG174:AI174)=0,AVERAGE(AG174:AI174),IF(COUNTBLANK(AF174:AI174)&lt;1.5,AVERAGE(AF174:AI174),IF(COUNTBLANK(AE174:AI174)&lt;2.5,AVERAGE(AE174:AI174),IF(COUNTBLANK(AD174:AI174)&lt;3.5,AVERAGE(AD174:AI174),IF(COUNTBLANK(AC174:AI174)&lt;4.5,AVERAGE(AC174:AI174),IF(COUNTBLANK(AB174:AI174)&lt;5.5,AVERAGE(AB174:AI174),IF(COUNTBLANK(AA174:AI174)&lt;6.5,AVERAGE(AA174:AI174),IF(COUNTBLANK(Z174:AI174)&lt;7.5,AVERAGE(Z174:AI174),IF(COUNTBLANK(Y174:AI174)&lt;8.5,AVERAGE(Y174:AI174),IF(COUNTBLANK(X174:AI174)&lt;9.5,AVERAGE(X174:AI174),IF(COUNTBLANK(W174:AI174)&lt;10.5,AVERAGE(W174:AI174),IF(COUNTBLANK(V174:AI174)&lt;11.5,AVERAGE(V174:AI174),IF(COUNTBLANK(U174:AI174)&lt;12.5,AVERAGE(U174:AI174),IF(COUNTBLANK(T174:AI174)&lt;13.5,AVERAGE(T174:AI174),IF(COUNTBLANK(S174:AI174)&lt;14.5,AVERAGE(S174:AI174),IF(COUNTBLANK(R174:AI174)&lt;15.5,AVERAGE(R174:AI174),IF(COUNTBLANK(Q174:AI174)&lt;16.5,AVERAGE(Q174:AI174),IF(COUNTBLANK(P174:AI174)&lt;17.5,AVERAGE(P174:AI174),IF(COUNTBLANK(O174:AI174)&lt;18.5,AVERAGE(O174:AI174),AVERAGE(N174:AI174)))))))))))))))))))))</f>
        <v>62.666666666666664</v>
      </c>
      <c r="AM174" s="22">
        <f>IF(AK174=0,"",IF(COUNTBLANK(AH174:AI174)=0,AVERAGE(AH174:AI174),IF(COUNTBLANK(AG174:AI174)&lt;1.5,AVERAGE(AG174:AI174),IF(COUNTBLANK(AF174:AI174)&lt;2.5,AVERAGE(AF174:AI174),IF(COUNTBLANK(AE174:AI174)&lt;3.5,AVERAGE(AE174:AI174),IF(COUNTBLANK(AD174:AI174)&lt;4.5,AVERAGE(AD174:AI174),IF(COUNTBLANK(AC174:AI174)&lt;5.5,AVERAGE(AC174:AI174),IF(COUNTBLANK(AB174:AI174)&lt;6.5,AVERAGE(AB174:AI174),IF(COUNTBLANK(AA174:AI174)&lt;7.5,AVERAGE(AA174:AI174),IF(COUNTBLANK(Z174:AI174)&lt;8.5,AVERAGE(Z174:AI174),IF(COUNTBLANK(Y174:AI174)&lt;9.5,AVERAGE(Y174:AI174),IF(COUNTBLANK(X174:AI174)&lt;10.5,AVERAGE(X174:AI174),IF(COUNTBLANK(W174:AI174)&lt;11.5,AVERAGE(W174:AI174),IF(COUNTBLANK(V174:AI174)&lt;12.5,AVERAGE(V174:AI174),IF(COUNTBLANK(U174:AI174)&lt;13.5,AVERAGE(U174:AI174),IF(COUNTBLANK(T174:AI174)&lt;14.5,AVERAGE(T174:AI174),IF(COUNTBLANK(S174:AI174)&lt;15.5,AVERAGE(S174:AI174),IF(COUNTBLANK(R174:AI174)&lt;16.5,AVERAGE(R174:AI174),IF(COUNTBLANK(Q174:AI174)&lt;17.5,AVERAGE(Q174:AI174),IF(COUNTBLANK(P174:AI174)&lt;18.5,AVERAGE(P174:AI174),IF(COUNTBLANK(O174:AI174)&lt;19.5,AVERAGE(O174:AI174),AVERAGE(N174:AI174))))))))))))))))))))))</f>
        <v>67.5</v>
      </c>
      <c r="AN174" s="23">
        <f>IF(AK174&lt;1.5,M174,(0.75*M174)+(0.25*((AM174*2/3+AJ174*1/3)*$AW$1)))</f>
        <v>275202.74832414702</v>
      </c>
      <c r="AO174" s="24">
        <f>AN174-M174</f>
        <v>-4997.2516758529819</v>
      </c>
      <c r="AP174" s="22">
        <f>IF(AK174&lt;1.5,"N/A",3*((M174/$AW$1)-(AM174*2/3)))</f>
        <v>74.441189665196944</v>
      </c>
      <c r="AQ174" s="20">
        <f>IF(AK174=0,"",AL174*$AV$1)</f>
        <v>247932.12076389667</v>
      </c>
      <c r="AR174" s="20">
        <f>IF(AK174=0,"",AJ174*$AV$1)</f>
        <v>235403.63593806149</v>
      </c>
      <c r="AS174" s="23" t="str">
        <f>IF(F174="P","P","")</f>
        <v>P</v>
      </c>
    </row>
    <row r="175" spans="1:45" s="2" customFormat="1">
      <c r="A175" s="25" t="s">
        <v>36</v>
      </c>
      <c r="B175" s="23" t="str">
        <f>IF(COUNTBLANK(N175:AI175)&lt;20.5,"Yes","No")</f>
        <v>Yes</v>
      </c>
      <c r="C175" s="34" t="str">
        <f>IF(J175&lt;160000,"Yes","")</f>
        <v>Yes</v>
      </c>
      <c r="D175" s="34" t="str">
        <f>IF(J175&gt;375000,IF((K175/J175)&lt;-0.4,"FP40%",IF((K175/J175)&lt;-0.35,"FP35%",IF((K175/J175)&lt;-0.3,"FP30%",IF((K175/J175)&lt;-0.25,"FP25%",IF((K175/J175)&lt;-0.2,"FP20%",IF((K175/J175)&lt;-0.15,"FP15%",IF((K175/J175)&lt;-0.1,"FP10%",IF((K175/J175)&lt;-0.05,"FP5%","")))))))),"")</f>
        <v/>
      </c>
      <c r="E175" s="34" t="str">
        <f t="shared" si="4"/>
        <v/>
      </c>
      <c r="F175" s="89" t="str">
        <f>IF(AP175="N/A","",IF(AP175&gt;AJ175,IF(AP175&gt;AM175,"P",""),""))</f>
        <v/>
      </c>
      <c r="G175" s="34" t="str">
        <f>IF(D175="",IF(E175="",F175,E175),D175)</f>
        <v/>
      </c>
      <c r="H175" s="25" t="s">
        <v>424</v>
      </c>
      <c r="I175" s="27" t="s">
        <v>62</v>
      </c>
      <c r="J175" s="20">
        <v>89500</v>
      </c>
      <c r="K175" s="20">
        <f>M175-J175</f>
        <v>67200</v>
      </c>
      <c r="L175" s="75">
        <v>23200</v>
      </c>
      <c r="M175" s="20">
        <v>156700</v>
      </c>
      <c r="N175" s="21"/>
      <c r="O175" s="21" t="s">
        <v>590</v>
      </c>
      <c r="P175" s="21"/>
      <c r="Q175" s="21"/>
      <c r="R175" s="21">
        <v>66</v>
      </c>
      <c r="S175" s="21">
        <v>60</v>
      </c>
      <c r="T175" s="21">
        <v>63</v>
      </c>
      <c r="U175" s="21">
        <v>42</v>
      </c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39">
        <f>IF(AK175=0,"",AVERAGE(N175:AI175))</f>
        <v>57.75</v>
      </c>
      <c r="AK175" s="39">
        <f>IF(COUNTBLANK(N175:AI175)=0,22,IF(COUNTBLANK(N175:AI175)=1,21,IF(COUNTBLANK(N175:AI175)=2,20,IF(COUNTBLANK(N175:AI175)=3,19,IF(COUNTBLANK(N175:AI175)=4,18,IF(COUNTBLANK(N175:AI175)=5,17,IF(COUNTBLANK(N175:AI175)=6,16,IF(COUNTBLANK(N175:AI175)=7,15,IF(COUNTBLANK(N175:AI175)=8,14,IF(COUNTBLANK(N175:AI175)=9,13,IF(COUNTBLANK(N175:AI175)=10,12,IF(COUNTBLANK(N175:AI175)=11,11,IF(COUNTBLANK(N175:AI175)=12,10,IF(COUNTBLANK(N175:AI175)=13,9,IF(COUNTBLANK(N175:AI175)=14,8,IF(COUNTBLANK(N175:AI175)=15,7,IF(COUNTBLANK(N175:AI175)=16,6,IF(COUNTBLANK(N175:AI175)=17,5,IF(COUNTBLANK(N175:AI175)=18,4,IF(COUNTBLANK(N175:AI175)=19,3,IF(COUNTBLANK(N175:AI175)=20,2,IF(COUNTBLANK(N175:AI175)=21,1,IF(COUNTBLANK(N175:AI175)=22,0,"Error")))))))))))))))))))))))</f>
        <v>4</v>
      </c>
      <c r="AL175" s="39">
        <f>IF(AK175=0,"",IF(COUNTBLANK(AG175:AI175)=0,AVERAGE(AG175:AI175),IF(COUNTBLANK(AF175:AI175)&lt;1.5,AVERAGE(AF175:AI175),IF(COUNTBLANK(AE175:AI175)&lt;2.5,AVERAGE(AE175:AI175),IF(COUNTBLANK(AD175:AI175)&lt;3.5,AVERAGE(AD175:AI175),IF(COUNTBLANK(AC175:AI175)&lt;4.5,AVERAGE(AC175:AI175),IF(COUNTBLANK(AB175:AI175)&lt;5.5,AVERAGE(AB175:AI175),IF(COUNTBLANK(AA175:AI175)&lt;6.5,AVERAGE(AA175:AI175),IF(COUNTBLANK(Z175:AI175)&lt;7.5,AVERAGE(Z175:AI175),IF(COUNTBLANK(Y175:AI175)&lt;8.5,AVERAGE(Y175:AI175),IF(COUNTBLANK(X175:AI175)&lt;9.5,AVERAGE(X175:AI175),IF(COUNTBLANK(W175:AI175)&lt;10.5,AVERAGE(W175:AI175),IF(COUNTBLANK(V175:AI175)&lt;11.5,AVERAGE(V175:AI175),IF(COUNTBLANK(U175:AI175)&lt;12.5,AVERAGE(U175:AI175),IF(COUNTBLANK(T175:AI175)&lt;13.5,AVERAGE(T175:AI175),IF(COUNTBLANK(S175:AI175)&lt;14.5,AVERAGE(S175:AI175),IF(COUNTBLANK(R175:AI175)&lt;15.5,AVERAGE(R175:AI175),IF(COUNTBLANK(Q175:AI175)&lt;16.5,AVERAGE(Q175:AI175),IF(COUNTBLANK(P175:AI175)&lt;17.5,AVERAGE(P175:AI175),IF(COUNTBLANK(O175:AI175)&lt;18.5,AVERAGE(O175:AI175),AVERAGE(N175:AI175)))))))))))))))))))))</f>
        <v>55</v>
      </c>
      <c r="AM175" s="22">
        <f>IF(AK175=0,"",IF(COUNTBLANK(AH175:AI175)=0,AVERAGE(AH175:AI175),IF(COUNTBLANK(AG175:AI175)&lt;1.5,AVERAGE(AG175:AI175),IF(COUNTBLANK(AF175:AI175)&lt;2.5,AVERAGE(AF175:AI175),IF(COUNTBLANK(AE175:AI175)&lt;3.5,AVERAGE(AE175:AI175),IF(COUNTBLANK(AD175:AI175)&lt;4.5,AVERAGE(AD175:AI175),IF(COUNTBLANK(AC175:AI175)&lt;5.5,AVERAGE(AC175:AI175),IF(COUNTBLANK(AB175:AI175)&lt;6.5,AVERAGE(AB175:AI175),IF(COUNTBLANK(AA175:AI175)&lt;7.5,AVERAGE(AA175:AI175),IF(COUNTBLANK(Z175:AI175)&lt;8.5,AVERAGE(Z175:AI175),IF(COUNTBLANK(Y175:AI175)&lt;9.5,AVERAGE(Y175:AI175),IF(COUNTBLANK(X175:AI175)&lt;10.5,AVERAGE(X175:AI175),IF(COUNTBLANK(W175:AI175)&lt;11.5,AVERAGE(W175:AI175),IF(COUNTBLANK(V175:AI175)&lt;12.5,AVERAGE(V175:AI175),IF(COUNTBLANK(U175:AI175)&lt;13.5,AVERAGE(U175:AI175),IF(COUNTBLANK(T175:AI175)&lt;14.5,AVERAGE(T175:AI175),IF(COUNTBLANK(S175:AI175)&lt;15.5,AVERAGE(S175:AI175),IF(COUNTBLANK(R175:AI175)&lt;16.5,AVERAGE(R175:AI175),IF(COUNTBLANK(Q175:AI175)&lt;17.5,AVERAGE(Q175:AI175),IF(COUNTBLANK(P175:AI175)&lt;18.5,AVERAGE(P175:AI175),IF(COUNTBLANK(O175:AI175)&lt;19.5,AVERAGE(O175:AI175),AVERAGE(N175:AI175))))))))))))))))))))))</f>
        <v>52.5</v>
      </c>
      <c r="AN175" s="23">
        <f>IF(AK175&lt;1.5,M175,(0.75*M175)+(0.25*((AM175*2/3+AJ175*1/3)*$AW$1)))</f>
        <v>171958.59789077085</v>
      </c>
      <c r="AO175" s="24">
        <f>AN175-M175</f>
        <v>15258.597890770849</v>
      </c>
      <c r="AP175" s="22">
        <f>IF(AK175&lt;1.5,"N/A",3*((M175/$AW$1)-(AM175*2/3)))</f>
        <v>12.128602500129773</v>
      </c>
      <c r="AQ175" s="20">
        <f>IF(AK175=0,"",AL175*$AV$1)</f>
        <v>217599.99960661144</v>
      </c>
      <c r="AR175" s="20">
        <f>IF(AK175=0,"",AJ175*$AV$1)</f>
        <v>228479.99958694202</v>
      </c>
      <c r="AS175" s="23" t="str">
        <f>IF(F175="P","P","")</f>
        <v/>
      </c>
    </row>
    <row r="176" spans="1:45" s="2" customFormat="1">
      <c r="A176" s="19" t="s">
        <v>36</v>
      </c>
      <c r="B176" s="23" t="str">
        <f>IF(COUNTBLANK(N176:AI176)&lt;20.5,"Yes","No")</f>
        <v>Yes</v>
      </c>
      <c r="C176" s="34" t="str">
        <f>IF(J176&lt;160000,"Yes","")</f>
        <v/>
      </c>
      <c r="D176" s="34" t="str">
        <f>IF(J176&gt;375000,IF((K176/J176)&lt;-0.4,"FP40%",IF((K176/J176)&lt;-0.35,"FP35%",IF((K176/J176)&lt;-0.3,"FP30%",IF((K176/J176)&lt;-0.25,"FP25%",IF((K176/J176)&lt;-0.2,"FP20%",IF((K176/J176)&lt;-0.15,"FP15%",IF((K176/J176)&lt;-0.1,"FP10%",IF((K176/J176)&lt;-0.05,"FP5%","")))))))),"")</f>
        <v/>
      </c>
      <c r="E176" s="34" t="str">
        <f t="shared" si="4"/>
        <v/>
      </c>
      <c r="F176" s="89" t="str">
        <f>IF(AP176="N/A","",IF(AP176&gt;AJ176,IF(AP176&gt;AM176,"P",""),""))</f>
        <v>P</v>
      </c>
      <c r="G176" s="34" t="str">
        <f>IF(D176="",IF(E176="",F176,E176),D176)</f>
        <v>P</v>
      </c>
      <c r="H176" s="19" t="s">
        <v>356</v>
      </c>
      <c r="I176" s="21" t="s">
        <v>48</v>
      </c>
      <c r="J176" s="20">
        <v>240900</v>
      </c>
      <c r="K176" s="20">
        <f>M176-J176</f>
        <v>-1700</v>
      </c>
      <c r="L176" s="75">
        <v>0</v>
      </c>
      <c r="M176" s="20">
        <v>239200</v>
      </c>
      <c r="N176" s="21">
        <v>92</v>
      </c>
      <c r="O176" s="21">
        <v>25</v>
      </c>
      <c r="P176" s="21">
        <v>53</v>
      </c>
      <c r="Q176" s="21" t="s">
        <v>590</v>
      </c>
      <c r="R176" s="21" t="s">
        <v>590</v>
      </c>
      <c r="S176" s="21" t="s">
        <v>590</v>
      </c>
      <c r="T176" s="21" t="s">
        <v>590</v>
      </c>
      <c r="U176" s="21" t="s">
        <v>590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39">
        <f>IF(AK176=0,"",AVERAGE(N176:AI176))</f>
        <v>56.666666666666664</v>
      </c>
      <c r="AK176" s="39">
        <f>IF(COUNTBLANK(N176:AI176)=0,22,IF(COUNTBLANK(N176:AI176)=1,21,IF(COUNTBLANK(N176:AI176)=2,20,IF(COUNTBLANK(N176:AI176)=3,19,IF(COUNTBLANK(N176:AI176)=4,18,IF(COUNTBLANK(N176:AI176)=5,17,IF(COUNTBLANK(N176:AI176)=6,16,IF(COUNTBLANK(N176:AI176)=7,15,IF(COUNTBLANK(N176:AI176)=8,14,IF(COUNTBLANK(N176:AI176)=9,13,IF(COUNTBLANK(N176:AI176)=10,12,IF(COUNTBLANK(N176:AI176)=11,11,IF(COUNTBLANK(N176:AI176)=12,10,IF(COUNTBLANK(N176:AI176)=13,9,IF(COUNTBLANK(N176:AI176)=14,8,IF(COUNTBLANK(N176:AI176)=15,7,IF(COUNTBLANK(N176:AI176)=16,6,IF(COUNTBLANK(N176:AI176)=17,5,IF(COUNTBLANK(N176:AI176)=18,4,IF(COUNTBLANK(N176:AI176)=19,3,IF(COUNTBLANK(N176:AI176)=20,2,IF(COUNTBLANK(N176:AI176)=21,1,IF(COUNTBLANK(N176:AI176)=22,0,"Error")))))))))))))))))))))))</f>
        <v>3</v>
      </c>
      <c r="AL176" s="39">
        <f>IF(AK176=0,"",IF(COUNTBLANK(AG176:AI176)=0,AVERAGE(AG176:AI176),IF(COUNTBLANK(AF176:AI176)&lt;1.5,AVERAGE(AF176:AI176),IF(COUNTBLANK(AE176:AI176)&lt;2.5,AVERAGE(AE176:AI176),IF(COUNTBLANK(AD176:AI176)&lt;3.5,AVERAGE(AD176:AI176),IF(COUNTBLANK(AC176:AI176)&lt;4.5,AVERAGE(AC176:AI176),IF(COUNTBLANK(AB176:AI176)&lt;5.5,AVERAGE(AB176:AI176),IF(COUNTBLANK(AA176:AI176)&lt;6.5,AVERAGE(AA176:AI176),IF(COUNTBLANK(Z176:AI176)&lt;7.5,AVERAGE(Z176:AI176),IF(COUNTBLANK(Y176:AI176)&lt;8.5,AVERAGE(Y176:AI176),IF(COUNTBLANK(X176:AI176)&lt;9.5,AVERAGE(X176:AI176),IF(COUNTBLANK(W176:AI176)&lt;10.5,AVERAGE(W176:AI176),IF(COUNTBLANK(V176:AI176)&lt;11.5,AVERAGE(V176:AI176),IF(COUNTBLANK(U176:AI176)&lt;12.5,AVERAGE(U176:AI176),IF(COUNTBLANK(T176:AI176)&lt;13.5,AVERAGE(T176:AI176),IF(COUNTBLANK(S176:AI176)&lt;14.5,AVERAGE(S176:AI176),IF(COUNTBLANK(R176:AI176)&lt;15.5,AVERAGE(R176:AI176),IF(COUNTBLANK(Q176:AI176)&lt;16.5,AVERAGE(Q176:AI176),IF(COUNTBLANK(P176:AI176)&lt;17.5,AVERAGE(P176:AI176),IF(COUNTBLANK(O176:AI176)&lt;18.5,AVERAGE(O176:AI176),AVERAGE(N176:AI176)))))))))))))))))))))</f>
        <v>56.666666666666664</v>
      </c>
      <c r="AM176" s="22">
        <f>IF(AK176=0,"",IF(COUNTBLANK(AH176:AI176)=0,AVERAGE(AH176:AI176),IF(COUNTBLANK(AG176:AI176)&lt;1.5,AVERAGE(AG176:AI176),IF(COUNTBLANK(AF176:AI176)&lt;2.5,AVERAGE(AF176:AI176),IF(COUNTBLANK(AE176:AI176)&lt;3.5,AVERAGE(AE176:AI176),IF(COUNTBLANK(AD176:AI176)&lt;4.5,AVERAGE(AD176:AI176),IF(COUNTBLANK(AC176:AI176)&lt;5.5,AVERAGE(AC176:AI176),IF(COUNTBLANK(AB176:AI176)&lt;6.5,AVERAGE(AB176:AI176),IF(COUNTBLANK(AA176:AI176)&lt;7.5,AVERAGE(AA176:AI176),IF(COUNTBLANK(Z176:AI176)&lt;8.5,AVERAGE(Z176:AI176),IF(COUNTBLANK(Y176:AI176)&lt;9.5,AVERAGE(Y176:AI176),IF(COUNTBLANK(X176:AI176)&lt;10.5,AVERAGE(X176:AI176),IF(COUNTBLANK(W176:AI176)&lt;11.5,AVERAGE(W176:AI176),IF(COUNTBLANK(V176:AI176)&lt;12.5,AVERAGE(V176:AI176),IF(COUNTBLANK(U176:AI176)&lt;13.5,AVERAGE(U176:AI176),IF(COUNTBLANK(T176:AI176)&lt;14.5,AVERAGE(T176:AI176),IF(COUNTBLANK(S176:AI176)&lt;15.5,AVERAGE(S176:AI176),IF(COUNTBLANK(R176:AI176)&lt;16.5,AVERAGE(R176:AI176),IF(COUNTBLANK(Q176:AI176)&lt;17.5,AVERAGE(Q176:AI176),IF(COUNTBLANK(P176:AI176)&lt;18.5,AVERAGE(P176:AI176),IF(COUNTBLANK(O176:AI176)&lt;19.5,AVERAGE(O176:AI176),AVERAGE(N176:AI176))))))))))))))))))))))</f>
        <v>39</v>
      </c>
      <c r="AN176" s="23">
        <f>IF(AK176&lt;1.5,M176,(0.75*M176)+(0.25*((AM176*2/3+AJ176*1/3)*$AW$1)))</f>
        <v>224440.80603762707</v>
      </c>
      <c r="AO176" s="24">
        <f>AN176-M176</f>
        <v>-14759.193962372927</v>
      </c>
      <c r="AP176" s="22">
        <f>IF(AK176&lt;1.5,"N/A",3*((M176/$AW$1)-(AM176*2/3)))</f>
        <v>100.79490566707747</v>
      </c>
      <c r="AQ176" s="20">
        <f>IF(AK176=0,"",AL176*$AV$1)</f>
        <v>224193.93898862996</v>
      </c>
      <c r="AR176" s="20">
        <f>IF(AK176=0,"",AJ176*$AV$1)</f>
        <v>224193.93898862996</v>
      </c>
      <c r="AS176" s="23" t="str">
        <f>IF(F176="P","P","")</f>
        <v>P</v>
      </c>
    </row>
    <row r="177" spans="1:45" s="2" customFormat="1">
      <c r="A177" s="19" t="s">
        <v>36</v>
      </c>
      <c r="B177" s="23" t="str">
        <f>IF(COUNTBLANK(N177:AI177)&lt;20.5,"Yes","No")</f>
        <v>Yes</v>
      </c>
      <c r="C177" s="34" t="str">
        <f>IF(J177&lt;160000,"Yes","")</f>
        <v/>
      </c>
      <c r="D177" s="34" t="str">
        <f>IF(J177&gt;375000,IF((K177/J177)&lt;-0.4,"FP40%",IF((K177/J177)&lt;-0.35,"FP35%",IF((K177/J177)&lt;-0.3,"FP30%",IF((K177/J177)&lt;-0.25,"FP25%",IF((K177/J177)&lt;-0.2,"FP20%",IF((K177/J177)&lt;-0.15,"FP15%",IF((K177/J177)&lt;-0.1,"FP10%",IF((K177/J177)&lt;-0.05,"FP5%","")))))))),"")</f>
        <v/>
      </c>
      <c r="E177" s="34" t="str">
        <f t="shared" si="4"/>
        <v/>
      </c>
      <c r="F177" s="89" t="str">
        <f>IF(AP177="N/A","",IF(AP177&gt;AJ177,IF(AP177&gt;AM177,"P",""),""))</f>
        <v>P</v>
      </c>
      <c r="G177" s="34" t="str">
        <f>IF(D177="",IF(E177="",F177,E177),D177)</f>
        <v>P</v>
      </c>
      <c r="H177" s="19" t="s">
        <v>364</v>
      </c>
      <c r="I177" s="21" t="s">
        <v>62</v>
      </c>
      <c r="J177" s="20">
        <v>314600</v>
      </c>
      <c r="K177" s="20">
        <f>M177-J177</f>
        <v>-41900</v>
      </c>
      <c r="L177" s="75">
        <v>0</v>
      </c>
      <c r="M177" s="20">
        <v>272700</v>
      </c>
      <c r="N177" s="21">
        <v>63</v>
      </c>
      <c r="O177" s="21">
        <v>50</v>
      </c>
      <c r="P177" s="21">
        <v>64</v>
      </c>
      <c r="Q177" s="21">
        <v>37</v>
      </c>
      <c r="R177" s="21" t="s">
        <v>590</v>
      </c>
      <c r="S177" s="21" t="s">
        <v>590</v>
      </c>
      <c r="T177" s="21" t="s">
        <v>590</v>
      </c>
      <c r="U177" s="21" t="s">
        <v>590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39">
        <f>IF(AK177=0,"",AVERAGE(N177:AI177))</f>
        <v>53.5</v>
      </c>
      <c r="AK177" s="39">
        <f>IF(COUNTBLANK(N177:AI177)=0,22,IF(COUNTBLANK(N177:AI177)=1,21,IF(COUNTBLANK(N177:AI177)=2,20,IF(COUNTBLANK(N177:AI177)=3,19,IF(COUNTBLANK(N177:AI177)=4,18,IF(COUNTBLANK(N177:AI177)=5,17,IF(COUNTBLANK(N177:AI177)=6,16,IF(COUNTBLANK(N177:AI177)=7,15,IF(COUNTBLANK(N177:AI177)=8,14,IF(COUNTBLANK(N177:AI177)=9,13,IF(COUNTBLANK(N177:AI177)=10,12,IF(COUNTBLANK(N177:AI177)=11,11,IF(COUNTBLANK(N177:AI177)=12,10,IF(COUNTBLANK(N177:AI177)=13,9,IF(COUNTBLANK(N177:AI177)=14,8,IF(COUNTBLANK(N177:AI177)=15,7,IF(COUNTBLANK(N177:AI177)=16,6,IF(COUNTBLANK(N177:AI177)=17,5,IF(COUNTBLANK(N177:AI177)=18,4,IF(COUNTBLANK(N177:AI177)=19,3,IF(COUNTBLANK(N177:AI177)=20,2,IF(COUNTBLANK(N177:AI177)=21,1,IF(COUNTBLANK(N177:AI177)=22,0,"Error")))))))))))))))))))))))</f>
        <v>4</v>
      </c>
      <c r="AL177" s="39">
        <f>IF(AK177=0,"",IF(COUNTBLANK(AG177:AI177)=0,AVERAGE(AG177:AI177),IF(COUNTBLANK(AF177:AI177)&lt;1.5,AVERAGE(AF177:AI177),IF(COUNTBLANK(AE177:AI177)&lt;2.5,AVERAGE(AE177:AI177),IF(COUNTBLANK(AD177:AI177)&lt;3.5,AVERAGE(AD177:AI177),IF(COUNTBLANK(AC177:AI177)&lt;4.5,AVERAGE(AC177:AI177),IF(COUNTBLANK(AB177:AI177)&lt;5.5,AVERAGE(AB177:AI177),IF(COUNTBLANK(AA177:AI177)&lt;6.5,AVERAGE(AA177:AI177),IF(COUNTBLANK(Z177:AI177)&lt;7.5,AVERAGE(Z177:AI177),IF(COUNTBLANK(Y177:AI177)&lt;8.5,AVERAGE(Y177:AI177),IF(COUNTBLANK(X177:AI177)&lt;9.5,AVERAGE(X177:AI177),IF(COUNTBLANK(W177:AI177)&lt;10.5,AVERAGE(W177:AI177),IF(COUNTBLANK(V177:AI177)&lt;11.5,AVERAGE(V177:AI177),IF(COUNTBLANK(U177:AI177)&lt;12.5,AVERAGE(U177:AI177),IF(COUNTBLANK(T177:AI177)&lt;13.5,AVERAGE(T177:AI177),IF(COUNTBLANK(S177:AI177)&lt;14.5,AVERAGE(S177:AI177),IF(COUNTBLANK(R177:AI177)&lt;15.5,AVERAGE(R177:AI177),IF(COUNTBLANK(Q177:AI177)&lt;16.5,AVERAGE(Q177:AI177),IF(COUNTBLANK(P177:AI177)&lt;17.5,AVERAGE(P177:AI177),IF(COUNTBLANK(O177:AI177)&lt;18.5,AVERAGE(O177:AI177),AVERAGE(N177:AI177)))))))))))))))))))))</f>
        <v>50.333333333333336</v>
      </c>
      <c r="AM177" s="22">
        <f>IF(AK177=0,"",IF(COUNTBLANK(AH177:AI177)=0,AVERAGE(AH177:AI177),IF(COUNTBLANK(AG177:AI177)&lt;1.5,AVERAGE(AG177:AI177),IF(COUNTBLANK(AF177:AI177)&lt;2.5,AVERAGE(AF177:AI177),IF(COUNTBLANK(AE177:AI177)&lt;3.5,AVERAGE(AE177:AI177),IF(COUNTBLANK(AD177:AI177)&lt;4.5,AVERAGE(AD177:AI177),IF(COUNTBLANK(AC177:AI177)&lt;5.5,AVERAGE(AC177:AI177),IF(COUNTBLANK(AB177:AI177)&lt;6.5,AVERAGE(AB177:AI177),IF(COUNTBLANK(AA177:AI177)&lt;7.5,AVERAGE(AA177:AI177),IF(COUNTBLANK(Z177:AI177)&lt;8.5,AVERAGE(Z177:AI177),IF(COUNTBLANK(Y177:AI177)&lt;9.5,AVERAGE(Y177:AI177),IF(COUNTBLANK(X177:AI177)&lt;10.5,AVERAGE(X177:AI177),IF(COUNTBLANK(W177:AI177)&lt;11.5,AVERAGE(W177:AI177),IF(COUNTBLANK(V177:AI177)&lt;12.5,AVERAGE(V177:AI177),IF(COUNTBLANK(U177:AI177)&lt;13.5,AVERAGE(U177:AI177),IF(COUNTBLANK(T177:AI177)&lt;14.5,AVERAGE(T177:AI177),IF(COUNTBLANK(S177:AI177)&lt;15.5,AVERAGE(S177:AI177),IF(COUNTBLANK(R177:AI177)&lt;16.5,AVERAGE(R177:AI177),IF(COUNTBLANK(Q177:AI177)&lt;17.5,AVERAGE(Q177:AI177),IF(COUNTBLANK(P177:AI177)&lt;18.5,AVERAGE(P177:AI177),IF(COUNTBLANK(O177:AI177)&lt;19.5,AVERAGE(O177:AI177),AVERAGE(N177:AI177))))))))))))))))))))))</f>
        <v>50.5</v>
      </c>
      <c r="AN177" s="23">
        <f>IF(AK177&lt;1.5,M177,(0.75*M177)+(0.25*((AM177*2/3+AJ177*1/3)*$AW$1)))</f>
        <v>256199.29108524788</v>
      </c>
      <c r="AO177" s="24">
        <f>AN177-M177</f>
        <v>-16500.708914752118</v>
      </c>
      <c r="AP177" s="22">
        <f>IF(AK177&lt;1.5,"N/A",3*((M177/$AW$1)-(AM177*2/3)))</f>
        <v>102.83516210456531</v>
      </c>
      <c r="AQ177" s="20">
        <f>IF(AK177=0,"",AL177*$AV$1)</f>
        <v>199136.96933695959</v>
      </c>
      <c r="AR177" s="20">
        <f>IF(AK177=0,"",AJ177*$AV$1)</f>
        <v>211665.45416279478</v>
      </c>
      <c r="AS177" s="23" t="str">
        <f>IF(F177="P","P","")</f>
        <v>P</v>
      </c>
    </row>
    <row r="178" spans="1:45" s="2" customFormat="1">
      <c r="A178" s="19" t="s">
        <v>36</v>
      </c>
      <c r="B178" s="23" t="str">
        <f>IF(COUNTBLANK(N178:AI178)&lt;20.5,"Yes","No")</f>
        <v>Yes</v>
      </c>
      <c r="C178" s="34" t="str">
        <f>IF(J178&lt;160000,"Yes","")</f>
        <v/>
      </c>
      <c r="D178" s="34" t="str">
        <f>IF(J178&gt;375000,IF((K178/J178)&lt;-0.4,"FP40%",IF((K178/J178)&lt;-0.35,"FP35%",IF((K178/J178)&lt;-0.3,"FP30%",IF((K178/J178)&lt;-0.25,"FP25%",IF((K178/J178)&lt;-0.2,"FP20%",IF((K178/J178)&lt;-0.15,"FP15%",IF((K178/J178)&lt;-0.1,"FP10%",IF((K178/J178)&lt;-0.05,"FP5%","")))))))),"")</f>
        <v/>
      </c>
      <c r="E178" s="34" t="str">
        <f t="shared" si="4"/>
        <v/>
      </c>
      <c r="F178" s="89" t="str">
        <f>IF(AP178="N/A","",IF(AP178&gt;AJ178,IF(AP178&gt;AM178,"P",""),""))</f>
        <v>P</v>
      </c>
      <c r="G178" s="34" t="str">
        <f>IF(D178="",IF(E178="",F178,E178),D178)</f>
        <v>P</v>
      </c>
      <c r="H178" s="19" t="s">
        <v>357</v>
      </c>
      <c r="I178" s="21" t="s">
        <v>48</v>
      </c>
      <c r="J178" s="20">
        <v>224500</v>
      </c>
      <c r="K178" s="20">
        <f>M178-J178</f>
        <v>-32000</v>
      </c>
      <c r="L178" s="75">
        <v>-8400</v>
      </c>
      <c r="M178" s="20">
        <v>192500</v>
      </c>
      <c r="N178" s="21">
        <v>83</v>
      </c>
      <c r="O178" s="21">
        <v>48</v>
      </c>
      <c r="P178" s="21"/>
      <c r="Q178" s="21">
        <v>62</v>
      </c>
      <c r="R178" s="21">
        <v>27</v>
      </c>
      <c r="S178" s="21">
        <v>52</v>
      </c>
      <c r="T178" s="21">
        <v>43</v>
      </c>
      <c r="U178" s="21">
        <v>32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39">
        <f>IF(AK178=0,"",AVERAGE(N178:AI178))</f>
        <v>49.571428571428569</v>
      </c>
      <c r="AK178" s="39">
        <f>IF(COUNTBLANK(N178:AI178)=0,22,IF(COUNTBLANK(N178:AI178)=1,21,IF(COUNTBLANK(N178:AI178)=2,20,IF(COUNTBLANK(N178:AI178)=3,19,IF(COUNTBLANK(N178:AI178)=4,18,IF(COUNTBLANK(N178:AI178)=5,17,IF(COUNTBLANK(N178:AI178)=6,16,IF(COUNTBLANK(N178:AI178)=7,15,IF(COUNTBLANK(N178:AI178)=8,14,IF(COUNTBLANK(N178:AI178)=9,13,IF(COUNTBLANK(N178:AI178)=10,12,IF(COUNTBLANK(N178:AI178)=11,11,IF(COUNTBLANK(N178:AI178)=12,10,IF(COUNTBLANK(N178:AI178)=13,9,IF(COUNTBLANK(N178:AI178)=14,8,IF(COUNTBLANK(N178:AI178)=15,7,IF(COUNTBLANK(N178:AI178)=16,6,IF(COUNTBLANK(N178:AI178)=17,5,IF(COUNTBLANK(N178:AI178)=18,4,IF(COUNTBLANK(N178:AI178)=19,3,IF(COUNTBLANK(N178:AI178)=20,2,IF(COUNTBLANK(N178:AI178)=21,1,IF(COUNTBLANK(N178:AI178)=22,0,"Error")))))))))))))))))))))))</f>
        <v>7</v>
      </c>
      <c r="AL178" s="39">
        <f>IF(AK178=0,"",IF(COUNTBLANK(AG178:AI178)=0,AVERAGE(AG178:AI178),IF(COUNTBLANK(AF178:AI178)&lt;1.5,AVERAGE(AF178:AI178),IF(COUNTBLANK(AE178:AI178)&lt;2.5,AVERAGE(AE178:AI178),IF(COUNTBLANK(AD178:AI178)&lt;3.5,AVERAGE(AD178:AI178),IF(COUNTBLANK(AC178:AI178)&lt;4.5,AVERAGE(AC178:AI178),IF(COUNTBLANK(AB178:AI178)&lt;5.5,AVERAGE(AB178:AI178),IF(COUNTBLANK(AA178:AI178)&lt;6.5,AVERAGE(AA178:AI178),IF(COUNTBLANK(Z178:AI178)&lt;7.5,AVERAGE(Z178:AI178),IF(COUNTBLANK(Y178:AI178)&lt;8.5,AVERAGE(Y178:AI178),IF(COUNTBLANK(X178:AI178)&lt;9.5,AVERAGE(X178:AI178),IF(COUNTBLANK(W178:AI178)&lt;10.5,AVERAGE(W178:AI178),IF(COUNTBLANK(V178:AI178)&lt;11.5,AVERAGE(V178:AI178),IF(COUNTBLANK(U178:AI178)&lt;12.5,AVERAGE(U178:AI178),IF(COUNTBLANK(T178:AI178)&lt;13.5,AVERAGE(T178:AI178),IF(COUNTBLANK(S178:AI178)&lt;14.5,AVERAGE(S178:AI178),IF(COUNTBLANK(R178:AI178)&lt;15.5,AVERAGE(R178:AI178),IF(COUNTBLANK(Q178:AI178)&lt;16.5,AVERAGE(Q178:AI178),IF(COUNTBLANK(P178:AI178)&lt;17.5,AVERAGE(P178:AI178),IF(COUNTBLANK(O178:AI178)&lt;18.5,AVERAGE(O178:AI178),AVERAGE(N178:AI178)))))))))))))))))))))</f>
        <v>42.333333333333336</v>
      </c>
      <c r="AM178" s="22">
        <f>IF(AK178=0,"",IF(COUNTBLANK(AH178:AI178)=0,AVERAGE(AH178:AI178),IF(COUNTBLANK(AG178:AI178)&lt;1.5,AVERAGE(AG178:AI178),IF(COUNTBLANK(AF178:AI178)&lt;2.5,AVERAGE(AF178:AI178),IF(COUNTBLANK(AE178:AI178)&lt;3.5,AVERAGE(AE178:AI178),IF(COUNTBLANK(AD178:AI178)&lt;4.5,AVERAGE(AD178:AI178),IF(COUNTBLANK(AC178:AI178)&lt;5.5,AVERAGE(AC178:AI178),IF(COUNTBLANK(AB178:AI178)&lt;6.5,AVERAGE(AB178:AI178),IF(COUNTBLANK(AA178:AI178)&lt;7.5,AVERAGE(AA178:AI178),IF(COUNTBLANK(Z178:AI178)&lt;8.5,AVERAGE(Z178:AI178),IF(COUNTBLANK(Y178:AI178)&lt;9.5,AVERAGE(Y178:AI178),IF(COUNTBLANK(X178:AI178)&lt;10.5,AVERAGE(X178:AI178),IF(COUNTBLANK(W178:AI178)&lt;11.5,AVERAGE(W178:AI178),IF(COUNTBLANK(V178:AI178)&lt;12.5,AVERAGE(V178:AI178),IF(COUNTBLANK(U178:AI178)&lt;13.5,AVERAGE(U178:AI178),IF(COUNTBLANK(T178:AI178)&lt;14.5,AVERAGE(T178:AI178),IF(COUNTBLANK(S178:AI178)&lt;15.5,AVERAGE(S178:AI178),IF(COUNTBLANK(R178:AI178)&lt;16.5,AVERAGE(R178:AI178),IF(COUNTBLANK(Q178:AI178)&lt;17.5,AVERAGE(Q178:AI178),IF(COUNTBLANK(P178:AI178)&lt;18.5,AVERAGE(P178:AI178),IF(COUNTBLANK(O178:AI178)&lt;19.5,AVERAGE(O178:AI178),AVERAGE(N178:AI178))))))))))))))))))))))</f>
        <v>37.5</v>
      </c>
      <c r="AN178" s="23">
        <f>IF(AK178&lt;1.5,M178,(0.75*M178)+(0.25*((AM178*2/3+AJ178*1/3)*$AW$1)))</f>
        <v>186039.33825828586</v>
      </c>
      <c r="AO178" s="24">
        <f>AN178-M178</f>
        <v>-6460.6617417141388</v>
      </c>
      <c r="AP178" s="22">
        <f>IF(AK178&lt;1.5,"N/A",3*((M178/$AW$1)-(AM178*2/3)))</f>
        <v>68.888040722877989</v>
      </c>
      <c r="AQ178" s="20">
        <f>IF(AK178=0,"",AL178*$AV$1)</f>
        <v>167486.06030327064</v>
      </c>
      <c r="AR178" s="20">
        <f>IF(AK178=0,"",AJ178*$AV$1)</f>
        <v>196122.59704803681</v>
      </c>
      <c r="AS178" s="23" t="str">
        <f>IF(F178="P","P","")</f>
        <v>P</v>
      </c>
    </row>
    <row r="179" spans="1:45" s="2" customFormat="1">
      <c r="A179" s="19" t="s">
        <v>36</v>
      </c>
      <c r="B179" s="23" t="str">
        <f>IF(COUNTBLANK(N179:AI179)&lt;20.5,"Yes","No")</f>
        <v>Yes</v>
      </c>
      <c r="C179" s="34" t="str">
        <f>IF(J179&lt;160000,"Yes","")</f>
        <v>Yes</v>
      </c>
      <c r="D179" s="34" t="str">
        <f>IF(J179&gt;375000,IF((K179/J179)&lt;-0.4,"FP40%",IF((K179/J179)&lt;-0.35,"FP35%",IF((K179/J179)&lt;-0.3,"FP30%",IF((K179/J179)&lt;-0.25,"FP25%",IF((K179/J179)&lt;-0.2,"FP20%",IF((K179/J179)&lt;-0.15,"FP15%",IF((K179/J179)&lt;-0.1,"FP10%",IF((K179/J179)&lt;-0.05,"FP5%","")))))))),"")</f>
        <v/>
      </c>
      <c r="E179" s="34" t="str">
        <f t="shared" si="4"/>
        <v/>
      </c>
      <c r="F179" s="89" t="str">
        <f>IF(AP179="N/A","",IF(AP179&gt;AJ179,IF(AP179&gt;AM179,"P",""),""))</f>
        <v/>
      </c>
      <c r="G179" s="34" t="str">
        <f>IF(D179="",IF(E179="",F179,E179),D179)</f>
        <v/>
      </c>
      <c r="H179" s="19" t="s">
        <v>554</v>
      </c>
      <c r="I179" s="21" t="s">
        <v>48</v>
      </c>
      <c r="J179" s="20">
        <v>89500</v>
      </c>
      <c r="K179" s="20">
        <f>M179-J179</f>
        <v>0</v>
      </c>
      <c r="L179" s="75">
        <v>0</v>
      </c>
      <c r="M179" s="20">
        <v>89500</v>
      </c>
      <c r="N179" s="21"/>
      <c r="O179" s="21"/>
      <c r="P179" s="21"/>
      <c r="Q179" s="21"/>
      <c r="R179" s="21"/>
      <c r="S179" s="21">
        <v>57</v>
      </c>
      <c r="T179" s="21">
        <v>39</v>
      </c>
      <c r="U179" s="21" t="s">
        <v>590</v>
      </c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39">
        <f>IF(AK179=0,"",AVERAGE(N179:AI179))</f>
        <v>48</v>
      </c>
      <c r="AK179" s="39">
        <f>IF(COUNTBLANK(N179:AI179)=0,22,IF(COUNTBLANK(N179:AI179)=1,21,IF(COUNTBLANK(N179:AI179)=2,20,IF(COUNTBLANK(N179:AI179)=3,19,IF(COUNTBLANK(N179:AI179)=4,18,IF(COUNTBLANK(N179:AI179)=5,17,IF(COUNTBLANK(N179:AI179)=6,16,IF(COUNTBLANK(N179:AI179)=7,15,IF(COUNTBLANK(N179:AI179)=8,14,IF(COUNTBLANK(N179:AI179)=9,13,IF(COUNTBLANK(N179:AI179)=10,12,IF(COUNTBLANK(N179:AI179)=11,11,IF(COUNTBLANK(N179:AI179)=12,10,IF(COUNTBLANK(N179:AI179)=13,9,IF(COUNTBLANK(N179:AI179)=14,8,IF(COUNTBLANK(N179:AI179)=15,7,IF(COUNTBLANK(N179:AI179)=16,6,IF(COUNTBLANK(N179:AI179)=17,5,IF(COUNTBLANK(N179:AI179)=18,4,IF(COUNTBLANK(N179:AI179)=19,3,IF(COUNTBLANK(N179:AI179)=20,2,IF(COUNTBLANK(N179:AI179)=21,1,IF(COUNTBLANK(N179:AI179)=22,0,"Error")))))))))))))))))))))))</f>
        <v>2</v>
      </c>
      <c r="AL179" s="39">
        <f>IF(AK179=0,"",IF(COUNTBLANK(AG179:AI179)=0,AVERAGE(AG179:AI179),IF(COUNTBLANK(AF179:AI179)&lt;1.5,AVERAGE(AF179:AI179),IF(COUNTBLANK(AE179:AI179)&lt;2.5,AVERAGE(AE179:AI179),IF(COUNTBLANK(AD179:AI179)&lt;3.5,AVERAGE(AD179:AI179),IF(COUNTBLANK(AC179:AI179)&lt;4.5,AVERAGE(AC179:AI179),IF(COUNTBLANK(AB179:AI179)&lt;5.5,AVERAGE(AB179:AI179),IF(COUNTBLANK(AA179:AI179)&lt;6.5,AVERAGE(AA179:AI179),IF(COUNTBLANK(Z179:AI179)&lt;7.5,AVERAGE(Z179:AI179),IF(COUNTBLANK(Y179:AI179)&lt;8.5,AVERAGE(Y179:AI179),IF(COUNTBLANK(X179:AI179)&lt;9.5,AVERAGE(X179:AI179),IF(COUNTBLANK(W179:AI179)&lt;10.5,AVERAGE(W179:AI179),IF(COUNTBLANK(V179:AI179)&lt;11.5,AVERAGE(V179:AI179),IF(COUNTBLANK(U179:AI179)&lt;12.5,AVERAGE(U179:AI179),IF(COUNTBLANK(T179:AI179)&lt;13.5,AVERAGE(T179:AI179),IF(COUNTBLANK(S179:AI179)&lt;14.5,AVERAGE(S179:AI179),IF(COUNTBLANK(R179:AI179)&lt;15.5,AVERAGE(R179:AI179),IF(COUNTBLANK(Q179:AI179)&lt;16.5,AVERAGE(Q179:AI179),IF(COUNTBLANK(P179:AI179)&lt;17.5,AVERAGE(P179:AI179),IF(COUNTBLANK(O179:AI179)&lt;18.5,AVERAGE(O179:AI179),AVERAGE(N179:AI179)))))))))))))))))))))</f>
        <v>48</v>
      </c>
      <c r="AM179" s="22">
        <f>IF(AK179=0,"",IF(COUNTBLANK(AH179:AI179)=0,AVERAGE(AH179:AI179),IF(COUNTBLANK(AG179:AI179)&lt;1.5,AVERAGE(AG179:AI179),IF(COUNTBLANK(AF179:AI179)&lt;2.5,AVERAGE(AF179:AI179),IF(COUNTBLANK(AE179:AI179)&lt;3.5,AVERAGE(AE179:AI179),IF(COUNTBLANK(AD179:AI179)&lt;4.5,AVERAGE(AD179:AI179),IF(COUNTBLANK(AC179:AI179)&lt;5.5,AVERAGE(AC179:AI179),IF(COUNTBLANK(AB179:AI179)&lt;6.5,AVERAGE(AB179:AI179),IF(COUNTBLANK(AA179:AI179)&lt;7.5,AVERAGE(AA179:AI179),IF(COUNTBLANK(Z179:AI179)&lt;8.5,AVERAGE(Z179:AI179),IF(COUNTBLANK(Y179:AI179)&lt;9.5,AVERAGE(Y179:AI179),IF(COUNTBLANK(X179:AI179)&lt;10.5,AVERAGE(X179:AI179),IF(COUNTBLANK(W179:AI179)&lt;11.5,AVERAGE(W179:AI179),IF(COUNTBLANK(V179:AI179)&lt;12.5,AVERAGE(V179:AI179),IF(COUNTBLANK(U179:AI179)&lt;13.5,AVERAGE(U179:AI179),IF(COUNTBLANK(T179:AI179)&lt;14.5,AVERAGE(T179:AI179),IF(COUNTBLANK(S179:AI179)&lt;15.5,AVERAGE(S179:AI179),IF(COUNTBLANK(R179:AI179)&lt;16.5,AVERAGE(R179:AI179),IF(COUNTBLANK(Q179:AI179)&lt;17.5,AVERAGE(Q179:AI179),IF(COUNTBLANK(P179:AI179)&lt;18.5,AVERAGE(P179:AI179),IF(COUNTBLANK(O179:AI179)&lt;19.5,AVERAGE(O179:AI179),AVERAGE(N179:AI179))))))))))))))))))))))</f>
        <v>48</v>
      </c>
      <c r="AN179" s="23">
        <f>IF(AK179&lt;1.5,M179,(0.75*M179)+(0.25*((AM179*2/3+AJ179*1/3)*$AW$1)))</f>
        <v>115287.44606003688</v>
      </c>
      <c r="AO179" s="24">
        <f>AN179-M179</f>
        <v>25787.446060036877</v>
      </c>
      <c r="AP179" s="22">
        <f>IF(AK179&lt;1.5,"N/A",3*((M179/$AW$1)-(AM179*2/3)))</f>
        <v>-29.101404443129461</v>
      </c>
      <c r="AQ179" s="20">
        <f>IF(AK179=0,"",AL179*$AV$1)</f>
        <v>189905.45420213364</v>
      </c>
      <c r="AR179" s="20">
        <f>IF(AK179=0,"",AJ179*$AV$1)</f>
        <v>189905.45420213364</v>
      </c>
      <c r="AS179" s="23" t="str">
        <f>IF(F179="P","P","")</f>
        <v/>
      </c>
    </row>
    <row r="180" spans="1:45" s="2" customFormat="1">
      <c r="A180" s="19" t="s">
        <v>36</v>
      </c>
      <c r="B180" s="23" t="str">
        <f>IF(COUNTBLANK(N180:AI180)&lt;20.5,"Yes","No")</f>
        <v>Yes</v>
      </c>
      <c r="C180" s="34" t="str">
        <f>IF(J180&lt;160000,"Yes","")</f>
        <v/>
      </c>
      <c r="D180" s="34" t="str">
        <f>IF(J180&gt;375000,IF((K180/J180)&lt;-0.4,"FP40%",IF((K180/J180)&lt;-0.35,"FP35%",IF((K180/J180)&lt;-0.3,"FP30%",IF((K180/J180)&lt;-0.25,"FP25%",IF((K180/J180)&lt;-0.2,"FP20%",IF((K180/J180)&lt;-0.15,"FP15%",IF((K180/J180)&lt;-0.1,"FP10%",IF((K180/J180)&lt;-0.05,"FP5%","")))))))),"")</f>
        <v/>
      </c>
      <c r="E180" s="34" t="str">
        <f t="shared" si="4"/>
        <v/>
      </c>
      <c r="F180" s="89" t="str">
        <f>IF(AP180="N/A","",IF(AP180&gt;AJ180,IF(AP180&gt;AM180,"P",""),""))</f>
        <v>P</v>
      </c>
      <c r="G180" s="34" t="str">
        <f>IF(D180="",IF(E180="",F180,E180),D180)</f>
        <v>P</v>
      </c>
      <c r="H180" s="19" t="s">
        <v>365</v>
      </c>
      <c r="I180" s="21" t="s">
        <v>37</v>
      </c>
      <c r="J180" s="20">
        <v>313800</v>
      </c>
      <c r="K180" s="20">
        <f>M180-J180</f>
        <v>-39700</v>
      </c>
      <c r="L180" s="75">
        <v>-39700</v>
      </c>
      <c r="M180" s="20">
        <v>274100</v>
      </c>
      <c r="N180" s="21">
        <v>52</v>
      </c>
      <c r="O180" s="21">
        <v>13</v>
      </c>
      <c r="P180" s="21"/>
      <c r="Q180" s="21" t="s">
        <v>590</v>
      </c>
      <c r="R180" s="21" t="s">
        <v>590</v>
      </c>
      <c r="S180" s="21" t="s">
        <v>590</v>
      </c>
      <c r="T180" s="21" t="s">
        <v>590</v>
      </c>
      <c r="U180" s="21">
        <v>59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39">
        <f>IF(AK180=0,"",AVERAGE(N180:AI180))</f>
        <v>41.333333333333336</v>
      </c>
      <c r="AK180" s="39">
        <f>IF(COUNTBLANK(N180:AI180)=0,22,IF(COUNTBLANK(N180:AI180)=1,21,IF(COUNTBLANK(N180:AI180)=2,20,IF(COUNTBLANK(N180:AI180)=3,19,IF(COUNTBLANK(N180:AI180)=4,18,IF(COUNTBLANK(N180:AI180)=5,17,IF(COUNTBLANK(N180:AI180)=6,16,IF(COUNTBLANK(N180:AI180)=7,15,IF(COUNTBLANK(N180:AI180)=8,14,IF(COUNTBLANK(N180:AI180)=9,13,IF(COUNTBLANK(N180:AI180)=10,12,IF(COUNTBLANK(N180:AI180)=11,11,IF(COUNTBLANK(N180:AI180)=12,10,IF(COUNTBLANK(N180:AI180)=13,9,IF(COUNTBLANK(N180:AI180)=14,8,IF(COUNTBLANK(N180:AI180)=15,7,IF(COUNTBLANK(N180:AI180)=16,6,IF(COUNTBLANK(N180:AI180)=17,5,IF(COUNTBLANK(N180:AI180)=18,4,IF(COUNTBLANK(N180:AI180)=19,3,IF(COUNTBLANK(N180:AI180)=20,2,IF(COUNTBLANK(N180:AI180)=21,1,IF(COUNTBLANK(N180:AI180)=22,0,"Error")))))))))))))))))))))))</f>
        <v>3</v>
      </c>
      <c r="AL180" s="39">
        <f>IF(AK180=0,"",IF(COUNTBLANK(AG180:AI180)=0,AVERAGE(AG180:AI180),IF(COUNTBLANK(AF180:AI180)&lt;1.5,AVERAGE(AF180:AI180),IF(COUNTBLANK(AE180:AI180)&lt;2.5,AVERAGE(AE180:AI180),IF(COUNTBLANK(AD180:AI180)&lt;3.5,AVERAGE(AD180:AI180),IF(COUNTBLANK(AC180:AI180)&lt;4.5,AVERAGE(AC180:AI180),IF(COUNTBLANK(AB180:AI180)&lt;5.5,AVERAGE(AB180:AI180),IF(COUNTBLANK(AA180:AI180)&lt;6.5,AVERAGE(AA180:AI180),IF(COUNTBLANK(Z180:AI180)&lt;7.5,AVERAGE(Z180:AI180),IF(COUNTBLANK(Y180:AI180)&lt;8.5,AVERAGE(Y180:AI180),IF(COUNTBLANK(X180:AI180)&lt;9.5,AVERAGE(X180:AI180),IF(COUNTBLANK(W180:AI180)&lt;10.5,AVERAGE(W180:AI180),IF(COUNTBLANK(V180:AI180)&lt;11.5,AVERAGE(V180:AI180),IF(COUNTBLANK(U180:AI180)&lt;12.5,AVERAGE(U180:AI180),IF(COUNTBLANK(T180:AI180)&lt;13.5,AVERAGE(T180:AI180),IF(COUNTBLANK(S180:AI180)&lt;14.5,AVERAGE(S180:AI180),IF(COUNTBLANK(R180:AI180)&lt;15.5,AVERAGE(R180:AI180),IF(COUNTBLANK(Q180:AI180)&lt;16.5,AVERAGE(Q180:AI180),IF(COUNTBLANK(P180:AI180)&lt;17.5,AVERAGE(P180:AI180),IF(COUNTBLANK(O180:AI180)&lt;18.5,AVERAGE(O180:AI180),AVERAGE(N180:AI180)))))))))))))))))))))</f>
        <v>41.333333333333336</v>
      </c>
      <c r="AM180" s="22">
        <f>IF(AK180=0,"",IF(COUNTBLANK(AH180:AI180)=0,AVERAGE(AH180:AI180),IF(COUNTBLANK(AG180:AI180)&lt;1.5,AVERAGE(AG180:AI180),IF(COUNTBLANK(AF180:AI180)&lt;2.5,AVERAGE(AF180:AI180),IF(COUNTBLANK(AE180:AI180)&lt;3.5,AVERAGE(AE180:AI180),IF(COUNTBLANK(AD180:AI180)&lt;4.5,AVERAGE(AD180:AI180),IF(COUNTBLANK(AC180:AI180)&lt;5.5,AVERAGE(AC180:AI180),IF(COUNTBLANK(AB180:AI180)&lt;6.5,AVERAGE(AB180:AI180),IF(COUNTBLANK(AA180:AI180)&lt;7.5,AVERAGE(AA180:AI180),IF(COUNTBLANK(Z180:AI180)&lt;8.5,AVERAGE(Z180:AI180),IF(COUNTBLANK(Y180:AI180)&lt;9.5,AVERAGE(Y180:AI180),IF(COUNTBLANK(X180:AI180)&lt;10.5,AVERAGE(X180:AI180),IF(COUNTBLANK(W180:AI180)&lt;11.5,AVERAGE(W180:AI180),IF(COUNTBLANK(V180:AI180)&lt;12.5,AVERAGE(V180:AI180),IF(COUNTBLANK(U180:AI180)&lt;13.5,AVERAGE(U180:AI180),IF(COUNTBLANK(T180:AI180)&lt;14.5,AVERAGE(T180:AI180),IF(COUNTBLANK(S180:AI180)&lt;15.5,AVERAGE(S180:AI180),IF(COUNTBLANK(R180:AI180)&lt;16.5,AVERAGE(R180:AI180),IF(COUNTBLANK(Q180:AI180)&lt;17.5,AVERAGE(Q180:AI180),IF(COUNTBLANK(P180:AI180)&lt;18.5,AVERAGE(P180:AI180),IF(COUNTBLANK(O180:AI180)&lt;19.5,AVERAGE(O180:AI180),AVERAGE(N180:AI180))))))))))))))))))))))</f>
        <v>36</v>
      </c>
      <c r="AN180" s="23">
        <f>IF(AK180&lt;1.5,M180,(0.75*M180)+(0.25*((AM180*2/3+AJ180*1/3)*$AW$1)))</f>
        <v>243480.62884354754</v>
      </c>
      <c r="AO180" s="24">
        <f>AN180-M180</f>
        <v>-30619.371156452456</v>
      </c>
      <c r="AP180" s="22">
        <f>IF(AK180&lt;1.5,"N/A",3*((M180/$AW$1)-(AM180*2/3)))</f>
        <v>132.88162058254991</v>
      </c>
      <c r="AQ180" s="20">
        <f>IF(AK180=0,"",AL180*$AV$1)</f>
        <v>163529.69667405952</v>
      </c>
      <c r="AR180" s="20">
        <f>IF(AK180=0,"",AJ180*$AV$1)</f>
        <v>163529.69667405952</v>
      </c>
      <c r="AS180" s="23" t="str">
        <f>IF(F180="P","P","")</f>
        <v>P</v>
      </c>
    </row>
    <row r="181" spans="1:45" s="2" customFormat="1">
      <c r="A181" s="19" t="s">
        <v>36</v>
      </c>
      <c r="B181" s="23" t="str">
        <f>IF(COUNTBLANK(N181:AI181)&lt;20.5,"Yes","No")</f>
        <v>Yes</v>
      </c>
      <c r="C181" s="34" t="str">
        <f>IF(J181&lt;160000,"Yes","")</f>
        <v/>
      </c>
      <c r="D181" s="34" t="str">
        <f>IF(J181&gt;375000,IF((K181/J181)&lt;-0.4,"FP40%",IF((K181/J181)&lt;-0.35,"FP35%",IF((K181/J181)&lt;-0.3,"FP30%",IF((K181/J181)&lt;-0.25,"FP25%",IF((K181/J181)&lt;-0.2,"FP20%",IF((K181/J181)&lt;-0.15,"FP15%",IF((K181/J181)&lt;-0.1,"FP10%",IF((K181/J181)&lt;-0.05,"FP5%","")))))))),"")</f>
        <v/>
      </c>
      <c r="E181" s="34" t="str">
        <f t="shared" si="4"/>
        <v/>
      </c>
      <c r="F181" s="89" t="str">
        <f>IF(AP181="N/A","",IF(AP181&gt;AJ181,IF(AP181&gt;AM181,"P",""),""))</f>
        <v>P</v>
      </c>
      <c r="G181" s="34" t="str">
        <f>IF(D181="",IF(E181="",F181,E181),D181)</f>
        <v>P</v>
      </c>
      <c r="H181" s="19" t="s">
        <v>366</v>
      </c>
      <c r="I181" s="21" t="s">
        <v>37</v>
      </c>
      <c r="J181" s="20">
        <v>194400</v>
      </c>
      <c r="K181" s="20">
        <f>M181-J181</f>
        <v>-23700</v>
      </c>
      <c r="L181" s="75">
        <v>0</v>
      </c>
      <c r="M181" s="20">
        <v>170700</v>
      </c>
      <c r="N181" s="21">
        <v>46</v>
      </c>
      <c r="O181" s="21">
        <v>32</v>
      </c>
      <c r="P181" s="21">
        <v>40</v>
      </c>
      <c r="Q181" s="21">
        <v>28</v>
      </c>
      <c r="R181" s="21">
        <v>53</v>
      </c>
      <c r="S181" s="21" t="s">
        <v>590</v>
      </c>
      <c r="T181" s="21" t="s">
        <v>590</v>
      </c>
      <c r="U181" s="21" t="s">
        <v>590</v>
      </c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39">
        <f>IF(AK181=0,"",AVERAGE(N181:AI181))</f>
        <v>39.799999999999997</v>
      </c>
      <c r="AK181" s="39">
        <f>IF(COUNTBLANK(N181:AI181)=0,22,IF(COUNTBLANK(N181:AI181)=1,21,IF(COUNTBLANK(N181:AI181)=2,20,IF(COUNTBLANK(N181:AI181)=3,19,IF(COUNTBLANK(N181:AI181)=4,18,IF(COUNTBLANK(N181:AI181)=5,17,IF(COUNTBLANK(N181:AI181)=6,16,IF(COUNTBLANK(N181:AI181)=7,15,IF(COUNTBLANK(N181:AI181)=8,14,IF(COUNTBLANK(N181:AI181)=9,13,IF(COUNTBLANK(N181:AI181)=10,12,IF(COUNTBLANK(N181:AI181)=11,11,IF(COUNTBLANK(N181:AI181)=12,10,IF(COUNTBLANK(N181:AI181)=13,9,IF(COUNTBLANK(N181:AI181)=14,8,IF(COUNTBLANK(N181:AI181)=15,7,IF(COUNTBLANK(N181:AI181)=16,6,IF(COUNTBLANK(N181:AI181)=17,5,IF(COUNTBLANK(N181:AI181)=18,4,IF(COUNTBLANK(N181:AI181)=19,3,IF(COUNTBLANK(N181:AI181)=20,2,IF(COUNTBLANK(N181:AI181)=21,1,IF(COUNTBLANK(N181:AI181)=22,0,"Error")))))))))))))))))))))))</f>
        <v>5</v>
      </c>
      <c r="AL181" s="39">
        <f>IF(AK181=0,"",IF(COUNTBLANK(AG181:AI181)=0,AVERAGE(AG181:AI181),IF(COUNTBLANK(AF181:AI181)&lt;1.5,AVERAGE(AF181:AI181),IF(COUNTBLANK(AE181:AI181)&lt;2.5,AVERAGE(AE181:AI181),IF(COUNTBLANK(AD181:AI181)&lt;3.5,AVERAGE(AD181:AI181),IF(COUNTBLANK(AC181:AI181)&lt;4.5,AVERAGE(AC181:AI181),IF(COUNTBLANK(AB181:AI181)&lt;5.5,AVERAGE(AB181:AI181),IF(COUNTBLANK(AA181:AI181)&lt;6.5,AVERAGE(AA181:AI181),IF(COUNTBLANK(Z181:AI181)&lt;7.5,AVERAGE(Z181:AI181),IF(COUNTBLANK(Y181:AI181)&lt;8.5,AVERAGE(Y181:AI181),IF(COUNTBLANK(X181:AI181)&lt;9.5,AVERAGE(X181:AI181),IF(COUNTBLANK(W181:AI181)&lt;10.5,AVERAGE(W181:AI181),IF(COUNTBLANK(V181:AI181)&lt;11.5,AVERAGE(V181:AI181),IF(COUNTBLANK(U181:AI181)&lt;12.5,AVERAGE(U181:AI181),IF(COUNTBLANK(T181:AI181)&lt;13.5,AVERAGE(T181:AI181),IF(COUNTBLANK(S181:AI181)&lt;14.5,AVERAGE(S181:AI181),IF(COUNTBLANK(R181:AI181)&lt;15.5,AVERAGE(R181:AI181),IF(COUNTBLANK(Q181:AI181)&lt;16.5,AVERAGE(Q181:AI181),IF(COUNTBLANK(P181:AI181)&lt;17.5,AVERAGE(P181:AI181),IF(COUNTBLANK(O181:AI181)&lt;18.5,AVERAGE(O181:AI181),AVERAGE(N181:AI181)))))))))))))))))))))</f>
        <v>40.333333333333336</v>
      </c>
      <c r="AM181" s="22">
        <f>IF(AK181=0,"",IF(COUNTBLANK(AH181:AI181)=0,AVERAGE(AH181:AI181),IF(COUNTBLANK(AG181:AI181)&lt;1.5,AVERAGE(AG181:AI181),IF(COUNTBLANK(AF181:AI181)&lt;2.5,AVERAGE(AF181:AI181),IF(COUNTBLANK(AE181:AI181)&lt;3.5,AVERAGE(AE181:AI181),IF(COUNTBLANK(AD181:AI181)&lt;4.5,AVERAGE(AD181:AI181),IF(COUNTBLANK(AC181:AI181)&lt;5.5,AVERAGE(AC181:AI181),IF(COUNTBLANK(AB181:AI181)&lt;6.5,AVERAGE(AB181:AI181),IF(COUNTBLANK(AA181:AI181)&lt;7.5,AVERAGE(AA181:AI181),IF(COUNTBLANK(Z181:AI181)&lt;8.5,AVERAGE(Z181:AI181),IF(COUNTBLANK(Y181:AI181)&lt;9.5,AVERAGE(Y181:AI181),IF(COUNTBLANK(X181:AI181)&lt;10.5,AVERAGE(X181:AI181),IF(COUNTBLANK(W181:AI181)&lt;11.5,AVERAGE(W181:AI181),IF(COUNTBLANK(V181:AI181)&lt;12.5,AVERAGE(V181:AI181),IF(COUNTBLANK(U181:AI181)&lt;13.5,AVERAGE(U181:AI181),IF(COUNTBLANK(T181:AI181)&lt;14.5,AVERAGE(T181:AI181),IF(COUNTBLANK(S181:AI181)&lt;15.5,AVERAGE(S181:AI181),IF(COUNTBLANK(R181:AI181)&lt;16.5,AVERAGE(R181:AI181),IF(COUNTBLANK(Q181:AI181)&lt;17.5,AVERAGE(Q181:AI181),IF(COUNTBLANK(P181:AI181)&lt;18.5,AVERAGE(P181:AI181),IF(COUNTBLANK(O181:AI181)&lt;19.5,AVERAGE(O181:AI181),AVERAGE(N181:AI181))))))))))))))))))))))</f>
        <v>40.5</v>
      </c>
      <c r="AN181" s="23">
        <f>IF(AK181&lt;1.5,M181,(0.75*M181)+(0.25*((AM181*2/3+AJ181*1/3)*$AW$1)))</f>
        <v>168427.94086147536</v>
      </c>
      <c r="AO181" s="24">
        <f>AN181-M181</f>
        <v>-2272.0591385246371</v>
      </c>
      <c r="AP181" s="22">
        <f>IF(AK181&lt;1.5,"N/A",3*((M181/$AW$1)-(AM181*2/3)))</f>
        <v>46.593187279975439</v>
      </c>
      <c r="AQ181" s="20">
        <f>IF(AK181=0,"",AL181*$AV$1)</f>
        <v>159573.3330448484</v>
      </c>
      <c r="AR181" s="20">
        <f>IF(AK181=0,"",AJ181*$AV$1)</f>
        <v>157463.27244260247</v>
      </c>
      <c r="AS181" s="23" t="str">
        <f>IF(F181="P","P","")</f>
        <v>P</v>
      </c>
    </row>
    <row r="182" spans="1:45" s="2" customFormat="1">
      <c r="A182" s="19" t="s">
        <v>36</v>
      </c>
      <c r="B182" s="23" t="str">
        <f>IF(COUNTBLANK(N182:AI182)&lt;20.5,"Yes","No")</f>
        <v>Yes</v>
      </c>
      <c r="C182" s="34" t="str">
        <f>IF(J182&lt;160000,"Yes","")</f>
        <v/>
      </c>
      <c r="D182" s="34" t="str">
        <f>IF(J182&gt;375000,IF((K182/J182)&lt;-0.4,"FP40%",IF((K182/J182)&lt;-0.35,"FP35%",IF((K182/J182)&lt;-0.3,"FP30%",IF((K182/J182)&lt;-0.25,"FP25%",IF((K182/J182)&lt;-0.2,"FP20%",IF((K182/J182)&lt;-0.15,"FP15%",IF((K182/J182)&lt;-0.1,"FP10%",IF((K182/J182)&lt;-0.05,"FP5%","")))))))),"")</f>
        <v/>
      </c>
      <c r="E182" s="34" t="str">
        <f t="shared" si="4"/>
        <v/>
      </c>
      <c r="F182" s="89" t="str">
        <f>IF(AP182="N/A","",IF(AP182&gt;AJ182,IF(AP182&gt;AM182,"P",""),""))</f>
        <v>P</v>
      </c>
      <c r="G182" s="34" t="str">
        <f>IF(D182="",IF(E182="",F182,E182),D182)</f>
        <v>P</v>
      </c>
      <c r="H182" s="19" t="s">
        <v>494</v>
      </c>
      <c r="I182" s="21" t="s">
        <v>37</v>
      </c>
      <c r="J182" s="20">
        <v>242200</v>
      </c>
      <c r="K182" s="20">
        <f>M182-J182</f>
        <v>-58200</v>
      </c>
      <c r="L182" s="75">
        <v>-8300</v>
      </c>
      <c r="M182" s="20">
        <v>184000</v>
      </c>
      <c r="N182" s="21"/>
      <c r="O182" s="21"/>
      <c r="P182" s="21">
        <v>20</v>
      </c>
      <c r="Q182" s="21">
        <v>52</v>
      </c>
      <c r="R182" s="21">
        <v>37</v>
      </c>
      <c r="S182" s="21">
        <v>43</v>
      </c>
      <c r="T182" s="21">
        <v>32</v>
      </c>
      <c r="U182" s="21">
        <v>46</v>
      </c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9">
        <f>IF(AK182=0,"",AVERAGE(N182:AI182))</f>
        <v>38.333333333333336</v>
      </c>
      <c r="AK182" s="39">
        <f>IF(COUNTBLANK(N182:AI182)=0,22,IF(COUNTBLANK(N182:AI182)=1,21,IF(COUNTBLANK(N182:AI182)=2,20,IF(COUNTBLANK(N182:AI182)=3,19,IF(COUNTBLANK(N182:AI182)=4,18,IF(COUNTBLANK(N182:AI182)=5,17,IF(COUNTBLANK(N182:AI182)=6,16,IF(COUNTBLANK(N182:AI182)=7,15,IF(COUNTBLANK(N182:AI182)=8,14,IF(COUNTBLANK(N182:AI182)=9,13,IF(COUNTBLANK(N182:AI182)=10,12,IF(COUNTBLANK(N182:AI182)=11,11,IF(COUNTBLANK(N182:AI182)=12,10,IF(COUNTBLANK(N182:AI182)=13,9,IF(COUNTBLANK(N182:AI182)=14,8,IF(COUNTBLANK(N182:AI182)=15,7,IF(COUNTBLANK(N182:AI182)=16,6,IF(COUNTBLANK(N182:AI182)=17,5,IF(COUNTBLANK(N182:AI182)=18,4,IF(COUNTBLANK(N182:AI182)=19,3,IF(COUNTBLANK(N182:AI182)=20,2,IF(COUNTBLANK(N182:AI182)=21,1,IF(COUNTBLANK(N182:AI182)=22,0,"Error")))))))))))))))))))))))</f>
        <v>6</v>
      </c>
      <c r="AL182" s="39">
        <f>IF(AK182=0,"",IF(COUNTBLANK(AG182:AI182)=0,AVERAGE(AG182:AI182),IF(COUNTBLANK(AF182:AI182)&lt;1.5,AVERAGE(AF182:AI182),IF(COUNTBLANK(AE182:AI182)&lt;2.5,AVERAGE(AE182:AI182),IF(COUNTBLANK(AD182:AI182)&lt;3.5,AVERAGE(AD182:AI182),IF(COUNTBLANK(AC182:AI182)&lt;4.5,AVERAGE(AC182:AI182),IF(COUNTBLANK(AB182:AI182)&lt;5.5,AVERAGE(AB182:AI182),IF(COUNTBLANK(AA182:AI182)&lt;6.5,AVERAGE(AA182:AI182),IF(COUNTBLANK(Z182:AI182)&lt;7.5,AVERAGE(Z182:AI182),IF(COUNTBLANK(Y182:AI182)&lt;8.5,AVERAGE(Y182:AI182),IF(COUNTBLANK(X182:AI182)&lt;9.5,AVERAGE(X182:AI182),IF(COUNTBLANK(W182:AI182)&lt;10.5,AVERAGE(W182:AI182),IF(COUNTBLANK(V182:AI182)&lt;11.5,AVERAGE(V182:AI182),IF(COUNTBLANK(U182:AI182)&lt;12.5,AVERAGE(U182:AI182),IF(COUNTBLANK(T182:AI182)&lt;13.5,AVERAGE(T182:AI182),IF(COUNTBLANK(S182:AI182)&lt;14.5,AVERAGE(S182:AI182),IF(COUNTBLANK(R182:AI182)&lt;15.5,AVERAGE(R182:AI182),IF(COUNTBLANK(Q182:AI182)&lt;16.5,AVERAGE(Q182:AI182),IF(COUNTBLANK(P182:AI182)&lt;17.5,AVERAGE(P182:AI182),IF(COUNTBLANK(O182:AI182)&lt;18.5,AVERAGE(O182:AI182),AVERAGE(N182:AI182)))))))))))))))))))))</f>
        <v>40.333333333333336</v>
      </c>
      <c r="AM182" s="22">
        <f>IF(AK182=0,"",IF(COUNTBLANK(AH182:AI182)=0,AVERAGE(AH182:AI182),IF(COUNTBLANK(AG182:AI182)&lt;1.5,AVERAGE(AG182:AI182),IF(COUNTBLANK(AF182:AI182)&lt;2.5,AVERAGE(AF182:AI182),IF(COUNTBLANK(AE182:AI182)&lt;3.5,AVERAGE(AE182:AI182),IF(COUNTBLANK(AD182:AI182)&lt;4.5,AVERAGE(AD182:AI182),IF(COUNTBLANK(AC182:AI182)&lt;5.5,AVERAGE(AC182:AI182),IF(COUNTBLANK(AB182:AI182)&lt;6.5,AVERAGE(AB182:AI182),IF(COUNTBLANK(AA182:AI182)&lt;7.5,AVERAGE(AA182:AI182),IF(COUNTBLANK(Z182:AI182)&lt;8.5,AVERAGE(Z182:AI182),IF(COUNTBLANK(Y182:AI182)&lt;9.5,AVERAGE(Y182:AI182),IF(COUNTBLANK(X182:AI182)&lt;10.5,AVERAGE(X182:AI182),IF(COUNTBLANK(W182:AI182)&lt;11.5,AVERAGE(W182:AI182),IF(COUNTBLANK(V182:AI182)&lt;12.5,AVERAGE(V182:AI182),IF(COUNTBLANK(U182:AI182)&lt;13.5,AVERAGE(U182:AI182),IF(COUNTBLANK(T182:AI182)&lt;14.5,AVERAGE(T182:AI182),IF(COUNTBLANK(S182:AI182)&lt;15.5,AVERAGE(S182:AI182),IF(COUNTBLANK(R182:AI182)&lt;16.5,AVERAGE(R182:AI182),IF(COUNTBLANK(Q182:AI182)&lt;17.5,AVERAGE(Q182:AI182),IF(COUNTBLANK(P182:AI182)&lt;18.5,AVERAGE(P182:AI182),IF(COUNTBLANK(O182:AI182)&lt;19.5,AVERAGE(O182:AI182),AVERAGE(N182:AI182))))))))))))))))))))))</f>
        <v>39</v>
      </c>
      <c r="AN182" s="23">
        <f>IF(AK182&lt;1.5,M182,(0.75*M182)+(0.25*((AM182*2/3+AJ182*1/3)*$AW$1)))</f>
        <v>176909.01313646499</v>
      </c>
      <c r="AO182" s="24">
        <f>AN182-M182</f>
        <v>-7090.986863535014</v>
      </c>
      <c r="AP182" s="22">
        <f>IF(AK182&lt;1.5,"N/A",3*((M182/$AW$1)-(AM182*2/3)))</f>
        <v>59.534542820828825</v>
      </c>
      <c r="AQ182" s="20">
        <f>IF(AK182=0,"",AL182*$AV$1)</f>
        <v>159573.3330448484</v>
      </c>
      <c r="AR182" s="20">
        <f>IF(AK182=0,"",AJ182*$AV$1)</f>
        <v>151660.60578642617</v>
      </c>
      <c r="AS182" s="23" t="str">
        <f>IF(F182="P","P","")</f>
        <v>P</v>
      </c>
    </row>
    <row r="183" spans="1:45" s="2" customFormat="1">
      <c r="A183" s="25" t="s">
        <v>36</v>
      </c>
      <c r="B183" s="23" t="str">
        <f>IF(COUNTBLANK(N183:AI183)&lt;20.5,"Yes","No")</f>
        <v>No</v>
      </c>
      <c r="C183" s="34" t="str">
        <f>IF(J183&lt;160000,"Yes","")</f>
        <v/>
      </c>
      <c r="D183" s="34" t="str">
        <f>IF(J183&gt;375000,IF((K183/J183)&lt;-0.4,"FP40%",IF((K183/J183)&lt;-0.35,"FP35%",IF((K183/J183)&lt;-0.3,"FP30%",IF((K183/J183)&lt;-0.25,"FP25%",IF((K183/J183)&lt;-0.2,"FP20%",IF((K183/J183)&lt;-0.15,"FP15%",IF((K183/J183)&lt;-0.1,"FP10%",IF((K183/J183)&lt;-0.05,"FP5%","")))))))),"")</f>
        <v/>
      </c>
      <c r="E183" s="34" t="str">
        <f t="shared" si="4"/>
        <v/>
      </c>
      <c r="F183" s="89" t="str">
        <f>IF(AP183="N/A","",IF(AP183&gt;AJ183,IF(AP183&gt;AM183,"P",""),""))</f>
        <v/>
      </c>
      <c r="G183" s="34" t="str">
        <f>IF(D183="",IF(E183="",F183,E183),D183)</f>
        <v/>
      </c>
      <c r="H183" s="25" t="s">
        <v>425</v>
      </c>
      <c r="I183" s="27" t="s">
        <v>48</v>
      </c>
      <c r="J183" s="20">
        <v>267400</v>
      </c>
      <c r="K183" s="20">
        <f>M183-J183</f>
        <v>0</v>
      </c>
      <c r="L183" s="75">
        <v>0</v>
      </c>
      <c r="M183" s="20">
        <v>267400</v>
      </c>
      <c r="N183" s="21"/>
      <c r="O183" s="21" t="s">
        <v>590</v>
      </c>
      <c r="P183" s="21">
        <v>22</v>
      </c>
      <c r="Q183" s="21" t="s">
        <v>590</v>
      </c>
      <c r="R183" s="21" t="s">
        <v>590</v>
      </c>
      <c r="S183" s="21" t="s">
        <v>590</v>
      </c>
      <c r="T183" s="21" t="s">
        <v>590</v>
      </c>
      <c r="U183" s="21" t="s">
        <v>590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39">
        <f>IF(AK183=0,"",AVERAGE(N183:AI183))</f>
        <v>22</v>
      </c>
      <c r="AK183" s="39">
        <f>IF(COUNTBLANK(N183:AI183)=0,22,IF(COUNTBLANK(N183:AI183)=1,21,IF(COUNTBLANK(N183:AI183)=2,20,IF(COUNTBLANK(N183:AI183)=3,19,IF(COUNTBLANK(N183:AI183)=4,18,IF(COUNTBLANK(N183:AI183)=5,17,IF(COUNTBLANK(N183:AI183)=6,16,IF(COUNTBLANK(N183:AI183)=7,15,IF(COUNTBLANK(N183:AI183)=8,14,IF(COUNTBLANK(N183:AI183)=9,13,IF(COUNTBLANK(N183:AI183)=10,12,IF(COUNTBLANK(N183:AI183)=11,11,IF(COUNTBLANK(N183:AI183)=12,10,IF(COUNTBLANK(N183:AI183)=13,9,IF(COUNTBLANK(N183:AI183)=14,8,IF(COUNTBLANK(N183:AI183)=15,7,IF(COUNTBLANK(N183:AI183)=16,6,IF(COUNTBLANK(N183:AI183)=17,5,IF(COUNTBLANK(N183:AI183)=18,4,IF(COUNTBLANK(N183:AI183)=19,3,IF(COUNTBLANK(N183:AI183)=20,2,IF(COUNTBLANK(N183:AI183)=21,1,IF(COUNTBLANK(N183:AI183)=22,0,"Error")))))))))))))))))))))))</f>
        <v>1</v>
      </c>
      <c r="AL183" s="39">
        <f>IF(AK183=0,"",IF(COUNTBLANK(AG183:AI183)=0,AVERAGE(AG183:AI183),IF(COUNTBLANK(AF183:AI183)&lt;1.5,AVERAGE(AF183:AI183),IF(COUNTBLANK(AE183:AI183)&lt;2.5,AVERAGE(AE183:AI183),IF(COUNTBLANK(AD183:AI183)&lt;3.5,AVERAGE(AD183:AI183),IF(COUNTBLANK(AC183:AI183)&lt;4.5,AVERAGE(AC183:AI183),IF(COUNTBLANK(AB183:AI183)&lt;5.5,AVERAGE(AB183:AI183),IF(COUNTBLANK(AA183:AI183)&lt;6.5,AVERAGE(AA183:AI183),IF(COUNTBLANK(Z183:AI183)&lt;7.5,AVERAGE(Z183:AI183),IF(COUNTBLANK(Y183:AI183)&lt;8.5,AVERAGE(Y183:AI183),IF(COUNTBLANK(X183:AI183)&lt;9.5,AVERAGE(X183:AI183),IF(COUNTBLANK(W183:AI183)&lt;10.5,AVERAGE(W183:AI183),IF(COUNTBLANK(V183:AI183)&lt;11.5,AVERAGE(V183:AI183),IF(COUNTBLANK(U183:AI183)&lt;12.5,AVERAGE(U183:AI183),IF(COUNTBLANK(T183:AI183)&lt;13.5,AVERAGE(T183:AI183),IF(COUNTBLANK(S183:AI183)&lt;14.5,AVERAGE(S183:AI183),IF(COUNTBLANK(R183:AI183)&lt;15.5,AVERAGE(R183:AI183),IF(COUNTBLANK(Q183:AI183)&lt;16.5,AVERAGE(Q183:AI183),IF(COUNTBLANK(P183:AI183)&lt;17.5,AVERAGE(P183:AI183),IF(COUNTBLANK(O183:AI183)&lt;18.5,AVERAGE(O183:AI183),AVERAGE(N183:AI183)))))))))))))))))))))</f>
        <v>22</v>
      </c>
      <c r="AM183" s="22">
        <f>IF(AK183=0,"",IF(COUNTBLANK(AH183:AI183)=0,AVERAGE(AH183:AI183),IF(COUNTBLANK(AG183:AI183)&lt;1.5,AVERAGE(AG183:AI183),IF(COUNTBLANK(AF183:AI183)&lt;2.5,AVERAGE(AF183:AI183),IF(COUNTBLANK(AE183:AI183)&lt;3.5,AVERAGE(AE183:AI183),IF(COUNTBLANK(AD183:AI183)&lt;4.5,AVERAGE(AD183:AI183),IF(COUNTBLANK(AC183:AI183)&lt;5.5,AVERAGE(AC183:AI183),IF(COUNTBLANK(AB183:AI183)&lt;6.5,AVERAGE(AB183:AI183),IF(COUNTBLANK(AA183:AI183)&lt;7.5,AVERAGE(AA183:AI183),IF(COUNTBLANK(Z183:AI183)&lt;8.5,AVERAGE(Z183:AI183),IF(COUNTBLANK(Y183:AI183)&lt;9.5,AVERAGE(Y183:AI183),IF(COUNTBLANK(X183:AI183)&lt;10.5,AVERAGE(X183:AI183),IF(COUNTBLANK(W183:AI183)&lt;11.5,AVERAGE(W183:AI183),IF(COUNTBLANK(V183:AI183)&lt;12.5,AVERAGE(V183:AI183),IF(COUNTBLANK(U183:AI183)&lt;13.5,AVERAGE(U183:AI183),IF(COUNTBLANK(T183:AI183)&lt;14.5,AVERAGE(T183:AI183),IF(COUNTBLANK(S183:AI183)&lt;15.5,AVERAGE(S183:AI183),IF(COUNTBLANK(R183:AI183)&lt;16.5,AVERAGE(R183:AI183),IF(COUNTBLANK(Q183:AI183)&lt;17.5,AVERAGE(Q183:AI183),IF(COUNTBLANK(P183:AI183)&lt;18.5,AVERAGE(P183:AI183),IF(COUNTBLANK(O183:AI183)&lt;19.5,AVERAGE(O183:AI183),AVERAGE(N183:AI183))))))))))))))))))))))</f>
        <v>22</v>
      </c>
      <c r="AN183" s="23">
        <f>IF(AK183&lt;1.5,M183,(0.75*M183)+(0.25*((AM183*2/3+AJ183*1/3)*$AW$1)))</f>
        <v>267400</v>
      </c>
      <c r="AO183" s="24">
        <f>AN183-M183</f>
        <v>0</v>
      </c>
      <c r="AP183" s="22" t="str">
        <f>IF(AK183&lt;1.5,"N/A",3*((M183/$AW$1)-(AM183*2/3)))</f>
        <v>N/A</v>
      </c>
      <c r="AQ183" s="20">
        <f>IF(AK183=0,"",AL183*$AV$1)</f>
        <v>87039.999842644582</v>
      </c>
      <c r="AR183" s="20">
        <f>IF(AK183=0,"",AJ183*$AV$1)</f>
        <v>87039.999842644582</v>
      </c>
      <c r="AS183" s="23" t="str">
        <f>IF(F183="P","P","")</f>
        <v/>
      </c>
    </row>
    <row r="184" spans="1:45" s="2" customFormat="1">
      <c r="A184" s="25" t="s">
        <v>52</v>
      </c>
      <c r="B184" s="23" t="str">
        <f>IF(COUNTBLANK(N184:AI184)&lt;20.5,"Yes","No")</f>
        <v>Yes</v>
      </c>
      <c r="C184" s="34" t="str">
        <f>IF(J184&lt;160000,"Yes","")</f>
        <v/>
      </c>
      <c r="D184" s="34" t="str">
        <f>IF(J184&gt;375000,IF((K184/J184)&lt;-0.4,"FP40%",IF((K184/J184)&lt;-0.35,"FP35%",IF((K184/J184)&lt;-0.3,"FP30%",IF((K184/J184)&lt;-0.25,"FP25%",IF((K184/J184)&lt;-0.2,"FP20%",IF((K184/J184)&lt;-0.15,"FP15%",IF((K184/J184)&lt;-0.1,"FP10%",IF((K184/J184)&lt;-0.05,"FP5%","")))))))),"")</f>
        <v/>
      </c>
      <c r="E184" s="34" t="str">
        <f t="shared" si="4"/>
        <v/>
      </c>
      <c r="F184" s="89" t="str">
        <f>IF(AP184="N/A","",IF(AP184&gt;AJ184,IF(AP184&gt;AM184,"P",""),""))</f>
        <v>P</v>
      </c>
      <c r="G184" s="34" t="str">
        <f>IF(D184="",IF(E184="",F184,E184),D184)</f>
        <v>P</v>
      </c>
      <c r="H184" s="19" t="s">
        <v>150</v>
      </c>
      <c r="I184" s="21" t="s">
        <v>37</v>
      </c>
      <c r="J184" s="20">
        <v>522000</v>
      </c>
      <c r="K184" s="20">
        <f>M184-J184</f>
        <v>26000</v>
      </c>
      <c r="L184" s="75">
        <v>-1400</v>
      </c>
      <c r="M184" s="20">
        <v>548000</v>
      </c>
      <c r="N184" s="21">
        <v>129</v>
      </c>
      <c r="O184" s="21">
        <v>120</v>
      </c>
      <c r="P184" s="21">
        <v>130</v>
      </c>
      <c r="Q184" s="21">
        <v>133</v>
      </c>
      <c r="R184" s="21">
        <v>145</v>
      </c>
      <c r="S184" s="21" t="s">
        <v>590</v>
      </c>
      <c r="T184" s="21">
        <v>167</v>
      </c>
      <c r="U184" s="21">
        <v>96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39">
        <f>IF(AK184=0,"",AVERAGE(N184:AI184))</f>
        <v>131.42857142857142</v>
      </c>
      <c r="AK184" s="39">
        <f>IF(COUNTBLANK(N184:AI184)=0,22,IF(COUNTBLANK(N184:AI184)=1,21,IF(COUNTBLANK(N184:AI184)=2,20,IF(COUNTBLANK(N184:AI184)=3,19,IF(COUNTBLANK(N184:AI184)=4,18,IF(COUNTBLANK(N184:AI184)=5,17,IF(COUNTBLANK(N184:AI184)=6,16,IF(COUNTBLANK(N184:AI184)=7,15,IF(COUNTBLANK(N184:AI184)=8,14,IF(COUNTBLANK(N184:AI184)=9,13,IF(COUNTBLANK(N184:AI184)=10,12,IF(COUNTBLANK(N184:AI184)=11,11,IF(COUNTBLANK(N184:AI184)=12,10,IF(COUNTBLANK(N184:AI184)=13,9,IF(COUNTBLANK(N184:AI184)=14,8,IF(COUNTBLANK(N184:AI184)=15,7,IF(COUNTBLANK(N184:AI184)=16,6,IF(COUNTBLANK(N184:AI184)=17,5,IF(COUNTBLANK(N184:AI184)=18,4,IF(COUNTBLANK(N184:AI184)=19,3,IF(COUNTBLANK(N184:AI184)=20,2,IF(COUNTBLANK(N184:AI184)=21,1,IF(COUNTBLANK(N184:AI184)=22,0,"Error")))))))))))))))))))))))</f>
        <v>7</v>
      </c>
      <c r="AL184" s="39">
        <f>IF(AK184=0,"",IF(COUNTBLANK(AG184:AI184)=0,AVERAGE(AG184:AI184),IF(COUNTBLANK(AF184:AI184)&lt;1.5,AVERAGE(AF184:AI184),IF(COUNTBLANK(AE184:AI184)&lt;2.5,AVERAGE(AE184:AI184),IF(COUNTBLANK(AD184:AI184)&lt;3.5,AVERAGE(AD184:AI184),IF(COUNTBLANK(AC184:AI184)&lt;4.5,AVERAGE(AC184:AI184),IF(COUNTBLANK(AB184:AI184)&lt;5.5,AVERAGE(AB184:AI184),IF(COUNTBLANK(AA184:AI184)&lt;6.5,AVERAGE(AA184:AI184),IF(COUNTBLANK(Z184:AI184)&lt;7.5,AVERAGE(Z184:AI184),IF(COUNTBLANK(Y184:AI184)&lt;8.5,AVERAGE(Y184:AI184),IF(COUNTBLANK(X184:AI184)&lt;9.5,AVERAGE(X184:AI184),IF(COUNTBLANK(W184:AI184)&lt;10.5,AVERAGE(W184:AI184),IF(COUNTBLANK(V184:AI184)&lt;11.5,AVERAGE(V184:AI184),IF(COUNTBLANK(U184:AI184)&lt;12.5,AVERAGE(U184:AI184),IF(COUNTBLANK(T184:AI184)&lt;13.5,AVERAGE(T184:AI184),IF(COUNTBLANK(S184:AI184)&lt;14.5,AVERAGE(S184:AI184),IF(COUNTBLANK(R184:AI184)&lt;15.5,AVERAGE(R184:AI184),IF(COUNTBLANK(Q184:AI184)&lt;16.5,AVERAGE(Q184:AI184),IF(COUNTBLANK(P184:AI184)&lt;17.5,AVERAGE(P184:AI184),IF(COUNTBLANK(O184:AI184)&lt;18.5,AVERAGE(O184:AI184),AVERAGE(N184:AI184)))))))))))))))))))))</f>
        <v>136</v>
      </c>
      <c r="AM184" s="22">
        <f>IF(AK184=0,"",IF(COUNTBLANK(AH184:AI184)=0,AVERAGE(AH184:AI184),IF(COUNTBLANK(AG184:AI184)&lt;1.5,AVERAGE(AG184:AI184),IF(COUNTBLANK(AF184:AI184)&lt;2.5,AVERAGE(AF184:AI184),IF(COUNTBLANK(AE184:AI184)&lt;3.5,AVERAGE(AE184:AI184),IF(COUNTBLANK(AD184:AI184)&lt;4.5,AVERAGE(AD184:AI184),IF(COUNTBLANK(AC184:AI184)&lt;5.5,AVERAGE(AC184:AI184),IF(COUNTBLANK(AB184:AI184)&lt;6.5,AVERAGE(AB184:AI184),IF(COUNTBLANK(AA184:AI184)&lt;7.5,AVERAGE(AA184:AI184),IF(COUNTBLANK(Z184:AI184)&lt;8.5,AVERAGE(Z184:AI184),IF(COUNTBLANK(Y184:AI184)&lt;9.5,AVERAGE(Y184:AI184),IF(COUNTBLANK(X184:AI184)&lt;10.5,AVERAGE(X184:AI184),IF(COUNTBLANK(W184:AI184)&lt;11.5,AVERAGE(W184:AI184),IF(COUNTBLANK(V184:AI184)&lt;12.5,AVERAGE(V184:AI184),IF(COUNTBLANK(U184:AI184)&lt;13.5,AVERAGE(U184:AI184),IF(COUNTBLANK(T184:AI184)&lt;14.5,AVERAGE(T184:AI184),IF(COUNTBLANK(S184:AI184)&lt;15.5,AVERAGE(S184:AI184),IF(COUNTBLANK(R184:AI184)&lt;16.5,AVERAGE(R184:AI184),IF(COUNTBLANK(Q184:AI184)&lt;17.5,AVERAGE(Q184:AI184),IF(COUNTBLANK(P184:AI184)&lt;18.5,AVERAGE(P184:AI184),IF(COUNTBLANK(O184:AI184)&lt;19.5,AVERAGE(O184:AI184),AVERAGE(N184:AI184))))))))))))))))))))))</f>
        <v>131.5</v>
      </c>
      <c r="AN184" s="23">
        <f>IF(AK184&lt;1.5,M184,(0.75*M184)+(0.25*((AM184*2/3+AJ184*1/3)*$AW$1)))</f>
        <v>542921.14441643038</v>
      </c>
      <c r="AO184" s="24">
        <f>AN184-M184</f>
        <v>-5078.855583569617</v>
      </c>
      <c r="AP184" s="22">
        <f>IF(AK184&lt;1.5,"N/A",3*((M184/$AW$1)-(AM184*2/3)))</f>
        <v>146.61374709681621</v>
      </c>
      <c r="AQ184" s="20">
        <f>IF(AK184=0,"",AL184*$AV$1)</f>
        <v>538065.45357271191</v>
      </c>
      <c r="AR184" s="20">
        <f>IF(AK184=0,"",AJ184*$AV$1)</f>
        <v>519979.21983917535</v>
      </c>
      <c r="AS184" s="23" t="str">
        <f>IF(F184="P","P","")</f>
        <v>P</v>
      </c>
    </row>
    <row r="185" spans="1:45" s="2" customFormat="1">
      <c r="A185" s="25" t="s">
        <v>52</v>
      </c>
      <c r="B185" s="23" t="str">
        <f>IF(COUNTBLANK(N185:AI185)&lt;20.5,"Yes","No")</f>
        <v>Yes</v>
      </c>
      <c r="C185" s="34" t="str">
        <f>IF(J185&lt;160000,"Yes","")</f>
        <v/>
      </c>
      <c r="D185" s="34" t="str">
        <f>IF(J185&gt;375000,IF((K185/J185)&lt;-0.4,"FP40%",IF((K185/J185)&lt;-0.35,"FP35%",IF((K185/J185)&lt;-0.3,"FP30%",IF((K185/J185)&lt;-0.25,"FP25%",IF((K185/J185)&lt;-0.2,"FP20%",IF((K185/J185)&lt;-0.15,"FP15%",IF((K185/J185)&lt;-0.1,"FP10%",IF((K185/J185)&lt;-0.05,"FP5%","")))))))),"")</f>
        <v/>
      </c>
      <c r="E185" s="34" t="str">
        <f t="shared" si="4"/>
        <v/>
      </c>
      <c r="F185" s="89" t="str">
        <f>IF(AP185="N/A","",IF(AP185&gt;AJ185,IF(AP185&gt;AM185,"P",""),""))</f>
        <v/>
      </c>
      <c r="G185" s="34" t="str">
        <f>IF(D185="",IF(E185="",F185,E185),D185)</f>
        <v/>
      </c>
      <c r="H185" s="19" t="s">
        <v>154</v>
      </c>
      <c r="I185" s="21" t="s">
        <v>390</v>
      </c>
      <c r="J185" s="20">
        <v>494500</v>
      </c>
      <c r="K185" s="20">
        <f>M185-J185</f>
        <v>19700</v>
      </c>
      <c r="L185" s="75">
        <v>8500</v>
      </c>
      <c r="M185" s="20">
        <v>514200</v>
      </c>
      <c r="N185" s="21">
        <v>105</v>
      </c>
      <c r="O185" s="21">
        <v>102</v>
      </c>
      <c r="P185" s="21">
        <v>146</v>
      </c>
      <c r="Q185" s="21">
        <v>127</v>
      </c>
      <c r="R185" s="21">
        <v>103</v>
      </c>
      <c r="S185" s="21">
        <v>140</v>
      </c>
      <c r="T185" s="21">
        <v>140</v>
      </c>
      <c r="U185" s="21">
        <v>123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39">
        <f>IF(AK185=0,"",AVERAGE(N185:AI185))</f>
        <v>123.25</v>
      </c>
      <c r="AK185" s="39">
        <f>IF(COUNTBLANK(N185:AI185)=0,22,IF(COUNTBLANK(N185:AI185)=1,21,IF(COUNTBLANK(N185:AI185)=2,20,IF(COUNTBLANK(N185:AI185)=3,19,IF(COUNTBLANK(N185:AI185)=4,18,IF(COUNTBLANK(N185:AI185)=5,17,IF(COUNTBLANK(N185:AI185)=6,16,IF(COUNTBLANK(N185:AI185)=7,15,IF(COUNTBLANK(N185:AI185)=8,14,IF(COUNTBLANK(N185:AI185)=9,13,IF(COUNTBLANK(N185:AI185)=10,12,IF(COUNTBLANK(N185:AI185)=11,11,IF(COUNTBLANK(N185:AI185)=12,10,IF(COUNTBLANK(N185:AI185)=13,9,IF(COUNTBLANK(N185:AI185)=14,8,IF(COUNTBLANK(N185:AI185)=15,7,IF(COUNTBLANK(N185:AI185)=16,6,IF(COUNTBLANK(N185:AI185)=17,5,IF(COUNTBLANK(N185:AI185)=18,4,IF(COUNTBLANK(N185:AI185)=19,3,IF(COUNTBLANK(N185:AI185)=20,2,IF(COUNTBLANK(N185:AI185)=21,1,IF(COUNTBLANK(N185:AI185)=22,0,"Error")))))))))))))))))))))))</f>
        <v>8</v>
      </c>
      <c r="AL185" s="39">
        <f>IF(AK185=0,"",IF(COUNTBLANK(AG185:AI185)=0,AVERAGE(AG185:AI185),IF(COUNTBLANK(AF185:AI185)&lt;1.5,AVERAGE(AF185:AI185),IF(COUNTBLANK(AE185:AI185)&lt;2.5,AVERAGE(AE185:AI185),IF(COUNTBLANK(AD185:AI185)&lt;3.5,AVERAGE(AD185:AI185),IF(COUNTBLANK(AC185:AI185)&lt;4.5,AVERAGE(AC185:AI185),IF(COUNTBLANK(AB185:AI185)&lt;5.5,AVERAGE(AB185:AI185),IF(COUNTBLANK(AA185:AI185)&lt;6.5,AVERAGE(AA185:AI185),IF(COUNTBLANK(Z185:AI185)&lt;7.5,AVERAGE(Z185:AI185),IF(COUNTBLANK(Y185:AI185)&lt;8.5,AVERAGE(Y185:AI185),IF(COUNTBLANK(X185:AI185)&lt;9.5,AVERAGE(X185:AI185),IF(COUNTBLANK(W185:AI185)&lt;10.5,AVERAGE(W185:AI185),IF(COUNTBLANK(V185:AI185)&lt;11.5,AVERAGE(V185:AI185),IF(COUNTBLANK(U185:AI185)&lt;12.5,AVERAGE(U185:AI185),IF(COUNTBLANK(T185:AI185)&lt;13.5,AVERAGE(T185:AI185),IF(COUNTBLANK(S185:AI185)&lt;14.5,AVERAGE(S185:AI185),IF(COUNTBLANK(R185:AI185)&lt;15.5,AVERAGE(R185:AI185),IF(COUNTBLANK(Q185:AI185)&lt;16.5,AVERAGE(Q185:AI185),IF(COUNTBLANK(P185:AI185)&lt;17.5,AVERAGE(P185:AI185),IF(COUNTBLANK(O185:AI185)&lt;18.5,AVERAGE(O185:AI185),AVERAGE(N185:AI185)))))))))))))))))))))</f>
        <v>134.33333333333334</v>
      </c>
      <c r="AM185" s="22">
        <f>IF(AK185=0,"",IF(COUNTBLANK(AH185:AI185)=0,AVERAGE(AH185:AI185),IF(COUNTBLANK(AG185:AI185)&lt;1.5,AVERAGE(AG185:AI185),IF(COUNTBLANK(AF185:AI185)&lt;2.5,AVERAGE(AF185:AI185),IF(COUNTBLANK(AE185:AI185)&lt;3.5,AVERAGE(AE185:AI185),IF(COUNTBLANK(AD185:AI185)&lt;4.5,AVERAGE(AD185:AI185),IF(COUNTBLANK(AC185:AI185)&lt;5.5,AVERAGE(AC185:AI185),IF(COUNTBLANK(AB185:AI185)&lt;6.5,AVERAGE(AB185:AI185),IF(COUNTBLANK(AA185:AI185)&lt;7.5,AVERAGE(AA185:AI185),IF(COUNTBLANK(Z185:AI185)&lt;8.5,AVERAGE(Z185:AI185),IF(COUNTBLANK(Y185:AI185)&lt;9.5,AVERAGE(Y185:AI185),IF(COUNTBLANK(X185:AI185)&lt;10.5,AVERAGE(X185:AI185),IF(COUNTBLANK(W185:AI185)&lt;11.5,AVERAGE(W185:AI185),IF(COUNTBLANK(V185:AI185)&lt;12.5,AVERAGE(V185:AI185),IF(COUNTBLANK(U185:AI185)&lt;13.5,AVERAGE(U185:AI185),IF(COUNTBLANK(T185:AI185)&lt;14.5,AVERAGE(T185:AI185),IF(COUNTBLANK(S185:AI185)&lt;15.5,AVERAGE(S185:AI185),IF(COUNTBLANK(R185:AI185)&lt;16.5,AVERAGE(R185:AI185),IF(COUNTBLANK(Q185:AI185)&lt;17.5,AVERAGE(Q185:AI185),IF(COUNTBLANK(P185:AI185)&lt;18.5,AVERAGE(P185:AI185),IF(COUNTBLANK(O185:AI185)&lt;19.5,AVERAGE(O185:AI185),AVERAGE(N185:AI185))))))))))))))))))))))</f>
        <v>131.5</v>
      </c>
      <c r="AN185" s="23">
        <f>IF(AK185&lt;1.5,M185,(0.75*M185)+(0.25*((AM185*2/3+AJ185*1/3)*$AW$1)))</f>
        <v>514835.72771311976</v>
      </c>
      <c r="AO185" s="24">
        <f>AN185-M185</f>
        <v>635.72771311976248</v>
      </c>
      <c r="AP185" s="22">
        <f>IF(AK185&lt;1.5,"N/A",3*((M185/$AW$1)-(AM185*2/3)))</f>
        <v>121.34924955690316</v>
      </c>
      <c r="AQ185" s="20">
        <f>IF(AK185=0,"",AL185*$AV$1)</f>
        <v>531471.5141906935</v>
      </c>
      <c r="AR185" s="20">
        <f>IF(AK185=0,"",AJ185*$AV$1)</f>
        <v>487621.8173002702</v>
      </c>
      <c r="AS185" s="23" t="str">
        <f>IF(F185="P","P","")</f>
        <v/>
      </c>
    </row>
    <row r="186" spans="1:45" s="2" customFormat="1">
      <c r="A186" s="25" t="s">
        <v>52</v>
      </c>
      <c r="B186" s="23" t="str">
        <f>IF(COUNTBLANK(N186:AI186)&lt;20.5,"Yes","No")</f>
        <v>Yes</v>
      </c>
      <c r="C186" s="34" t="str">
        <f>IF(J186&lt;160000,"Yes","")</f>
        <v/>
      </c>
      <c r="D186" s="34" t="str">
        <f>IF(J186&gt;375000,IF((K186/J186)&lt;-0.4,"FP40%",IF((K186/J186)&lt;-0.35,"FP35%",IF((K186/J186)&lt;-0.3,"FP30%",IF((K186/J186)&lt;-0.25,"FP25%",IF((K186/J186)&lt;-0.2,"FP20%",IF((K186/J186)&lt;-0.15,"FP15%",IF((K186/J186)&lt;-0.1,"FP10%",IF((K186/J186)&lt;-0.05,"FP5%","")))))))),"")</f>
        <v>FP5%</v>
      </c>
      <c r="E186" s="34" t="str">
        <f t="shared" si="4"/>
        <v/>
      </c>
      <c r="F186" s="89" t="str">
        <f>IF(AP186="N/A","",IF(AP186&gt;AJ186,IF(AP186&gt;AM186,"P",""),""))</f>
        <v/>
      </c>
      <c r="G186" s="34" t="str">
        <f>IF(D186="",IF(E186="",F186,E186),D186)</f>
        <v>FP5%</v>
      </c>
      <c r="H186" s="19" t="s">
        <v>151</v>
      </c>
      <c r="I186" s="21" t="s">
        <v>37</v>
      </c>
      <c r="J186" s="20">
        <v>480200</v>
      </c>
      <c r="K186" s="20">
        <f>M186-J186</f>
        <v>-38300</v>
      </c>
      <c r="L186" s="75">
        <v>-2600</v>
      </c>
      <c r="M186" s="20">
        <v>441900</v>
      </c>
      <c r="N186" s="21">
        <v>114</v>
      </c>
      <c r="O186" s="21">
        <v>132</v>
      </c>
      <c r="P186" s="21">
        <v>92</v>
      </c>
      <c r="Q186" s="21">
        <v>109</v>
      </c>
      <c r="R186" s="21">
        <v>116</v>
      </c>
      <c r="S186" s="21">
        <v>96</v>
      </c>
      <c r="T186" s="21">
        <v>98</v>
      </c>
      <c r="U186" s="21">
        <v>132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39">
        <f>IF(AK186=0,"",AVERAGE(N186:AI186))</f>
        <v>111.125</v>
      </c>
      <c r="AK186" s="39">
        <f>IF(COUNTBLANK(N186:AI186)=0,22,IF(COUNTBLANK(N186:AI186)=1,21,IF(COUNTBLANK(N186:AI186)=2,20,IF(COUNTBLANK(N186:AI186)=3,19,IF(COUNTBLANK(N186:AI186)=4,18,IF(COUNTBLANK(N186:AI186)=5,17,IF(COUNTBLANK(N186:AI186)=6,16,IF(COUNTBLANK(N186:AI186)=7,15,IF(COUNTBLANK(N186:AI186)=8,14,IF(COUNTBLANK(N186:AI186)=9,13,IF(COUNTBLANK(N186:AI186)=10,12,IF(COUNTBLANK(N186:AI186)=11,11,IF(COUNTBLANK(N186:AI186)=12,10,IF(COUNTBLANK(N186:AI186)=13,9,IF(COUNTBLANK(N186:AI186)=14,8,IF(COUNTBLANK(N186:AI186)=15,7,IF(COUNTBLANK(N186:AI186)=16,6,IF(COUNTBLANK(N186:AI186)=17,5,IF(COUNTBLANK(N186:AI186)=18,4,IF(COUNTBLANK(N186:AI186)=19,3,IF(COUNTBLANK(N186:AI186)=20,2,IF(COUNTBLANK(N186:AI186)=21,1,IF(COUNTBLANK(N186:AI186)=22,0,"Error")))))))))))))))))))))))</f>
        <v>8</v>
      </c>
      <c r="AL186" s="39">
        <f>IF(AK186=0,"",IF(COUNTBLANK(AG186:AI186)=0,AVERAGE(AG186:AI186),IF(COUNTBLANK(AF186:AI186)&lt;1.5,AVERAGE(AF186:AI186),IF(COUNTBLANK(AE186:AI186)&lt;2.5,AVERAGE(AE186:AI186),IF(COUNTBLANK(AD186:AI186)&lt;3.5,AVERAGE(AD186:AI186),IF(COUNTBLANK(AC186:AI186)&lt;4.5,AVERAGE(AC186:AI186),IF(COUNTBLANK(AB186:AI186)&lt;5.5,AVERAGE(AB186:AI186),IF(COUNTBLANK(AA186:AI186)&lt;6.5,AVERAGE(AA186:AI186),IF(COUNTBLANK(Z186:AI186)&lt;7.5,AVERAGE(Z186:AI186),IF(COUNTBLANK(Y186:AI186)&lt;8.5,AVERAGE(Y186:AI186),IF(COUNTBLANK(X186:AI186)&lt;9.5,AVERAGE(X186:AI186),IF(COUNTBLANK(W186:AI186)&lt;10.5,AVERAGE(W186:AI186),IF(COUNTBLANK(V186:AI186)&lt;11.5,AVERAGE(V186:AI186),IF(COUNTBLANK(U186:AI186)&lt;12.5,AVERAGE(U186:AI186),IF(COUNTBLANK(T186:AI186)&lt;13.5,AVERAGE(T186:AI186),IF(COUNTBLANK(S186:AI186)&lt;14.5,AVERAGE(S186:AI186),IF(COUNTBLANK(R186:AI186)&lt;15.5,AVERAGE(R186:AI186),IF(COUNTBLANK(Q186:AI186)&lt;16.5,AVERAGE(Q186:AI186),IF(COUNTBLANK(P186:AI186)&lt;17.5,AVERAGE(P186:AI186),IF(COUNTBLANK(O186:AI186)&lt;18.5,AVERAGE(O186:AI186),AVERAGE(N186:AI186)))))))))))))))))))))</f>
        <v>108.66666666666667</v>
      </c>
      <c r="AM186" s="22">
        <f>IF(AK186=0,"",IF(COUNTBLANK(AH186:AI186)=0,AVERAGE(AH186:AI186),IF(COUNTBLANK(AG186:AI186)&lt;1.5,AVERAGE(AG186:AI186),IF(COUNTBLANK(AF186:AI186)&lt;2.5,AVERAGE(AF186:AI186),IF(COUNTBLANK(AE186:AI186)&lt;3.5,AVERAGE(AE186:AI186),IF(COUNTBLANK(AD186:AI186)&lt;4.5,AVERAGE(AD186:AI186),IF(COUNTBLANK(AC186:AI186)&lt;5.5,AVERAGE(AC186:AI186),IF(COUNTBLANK(AB186:AI186)&lt;6.5,AVERAGE(AB186:AI186),IF(COUNTBLANK(AA186:AI186)&lt;7.5,AVERAGE(AA186:AI186),IF(COUNTBLANK(Z186:AI186)&lt;8.5,AVERAGE(Z186:AI186),IF(COUNTBLANK(Y186:AI186)&lt;9.5,AVERAGE(Y186:AI186),IF(COUNTBLANK(X186:AI186)&lt;10.5,AVERAGE(X186:AI186),IF(COUNTBLANK(W186:AI186)&lt;11.5,AVERAGE(W186:AI186),IF(COUNTBLANK(V186:AI186)&lt;12.5,AVERAGE(V186:AI186),IF(COUNTBLANK(U186:AI186)&lt;13.5,AVERAGE(U186:AI186),IF(COUNTBLANK(T186:AI186)&lt;14.5,AVERAGE(T186:AI186),IF(COUNTBLANK(S186:AI186)&lt;15.5,AVERAGE(S186:AI186),IF(COUNTBLANK(R186:AI186)&lt;16.5,AVERAGE(R186:AI186),IF(COUNTBLANK(Q186:AI186)&lt;17.5,AVERAGE(Q186:AI186),IF(COUNTBLANK(P186:AI186)&lt;18.5,AVERAGE(P186:AI186),IF(COUNTBLANK(O186:AI186)&lt;19.5,AVERAGE(O186:AI186),AVERAGE(N186:AI186))))))))))))))))))))))</f>
        <v>115</v>
      </c>
      <c r="AN186" s="23">
        <f>IF(AK186&lt;1.5,M186,(0.75*M186)+(0.25*((AM186*2/3+AJ186*1/3)*$AW$1)))</f>
        <v>445518.15564048669</v>
      </c>
      <c r="AO186" s="24">
        <f>AN186-M186</f>
        <v>3618.155640486686</v>
      </c>
      <c r="AP186" s="22">
        <f>IF(AK186&lt;1.5,"N/A",3*((M186/$AW$1)-(AM186*2/3)))</f>
        <v>100.30714387241443</v>
      </c>
      <c r="AQ186" s="20">
        <f>IF(AK186=0,"",AL186*$AV$1)</f>
        <v>429924.84770760807</v>
      </c>
      <c r="AR186" s="20">
        <f>IF(AK186=0,"",AJ186*$AV$1)</f>
        <v>439650.90829608543</v>
      </c>
      <c r="AS186" s="23" t="str">
        <f>IF(F186="P","P","")</f>
        <v/>
      </c>
    </row>
    <row r="187" spans="1:45" s="2" customFormat="1">
      <c r="A187" s="25" t="s">
        <v>52</v>
      </c>
      <c r="B187" s="23" t="str">
        <f>IF(COUNTBLANK(N187:AI187)&lt;20.5,"Yes","No")</f>
        <v>Yes</v>
      </c>
      <c r="C187" s="34" t="str">
        <f>IF(J187&lt;160000,"Yes","")</f>
        <v/>
      </c>
      <c r="D187" s="34" t="str">
        <f>IF(J187&gt;375000,IF((K187/J187)&lt;-0.4,"FP40%",IF((K187/J187)&lt;-0.35,"FP35%",IF((K187/J187)&lt;-0.3,"FP30%",IF((K187/J187)&lt;-0.25,"FP25%",IF((K187/J187)&lt;-0.2,"FP20%",IF((K187/J187)&lt;-0.15,"FP15%",IF((K187/J187)&lt;-0.1,"FP10%",IF((K187/J187)&lt;-0.05,"FP5%","")))))))),"")</f>
        <v/>
      </c>
      <c r="E187" s="34" t="str">
        <f t="shared" si="4"/>
        <v/>
      </c>
      <c r="F187" s="89" t="str">
        <f>IF(AP187="N/A","",IF(AP187&gt;AJ187,IF(AP187&gt;AM187,"P",""),""))</f>
        <v/>
      </c>
      <c r="G187" s="34" t="str">
        <f>IF(D187="",IF(E187="",F187,E187),D187)</f>
        <v/>
      </c>
      <c r="H187" s="19" t="s">
        <v>155</v>
      </c>
      <c r="I187" s="21" t="s">
        <v>62</v>
      </c>
      <c r="J187" s="20">
        <v>436900</v>
      </c>
      <c r="K187" s="20">
        <f>M187-J187</f>
        <v>-16500</v>
      </c>
      <c r="L187" s="75">
        <v>39000</v>
      </c>
      <c r="M187" s="20">
        <v>420400</v>
      </c>
      <c r="N187" s="21">
        <v>96</v>
      </c>
      <c r="O187" s="21">
        <v>69</v>
      </c>
      <c r="P187" s="21">
        <v>77</v>
      </c>
      <c r="Q187" s="21">
        <v>103</v>
      </c>
      <c r="R187" s="21">
        <v>35</v>
      </c>
      <c r="S187" s="21">
        <v>153</v>
      </c>
      <c r="T187" s="21">
        <v>111</v>
      </c>
      <c r="U187" s="21">
        <v>131</v>
      </c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39">
        <f>IF(AK187=0,"",AVERAGE(N187:AI187))</f>
        <v>96.875</v>
      </c>
      <c r="AK187" s="39">
        <f>IF(COUNTBLANK(N187:AI187)=0,22,IF(COUNTBLANK(N187:AI187)=1,21,IF(COUNTBLANK(N187:AI187)=2,20,IF(COUNTBLANK(N187:AI187)=3,19,IF(COUNTBLANK(N187:AI187)=4,18,IF(COUNTBLANK(N187:AI187)=5,17,IF(COUNTBLANK(N187:AI187)=6,16,IF(COUNTBLANK(N187:AI187)=7,15,IF(COUNTBLANK(N187:AI187)=8,14,IF(COUNTBLANK(N187:AI187)=9,13,IF(COUNTBLANK(N187:AI187)=10,12,IF(COUNTBLANK(N187:AI187)=11,11,IF(COUNTBLANK(N187:AI187)=12,10,IF(COUNTBLANK(N187:AI187)=13,9,IF(COUNTBLANK(N187:AI187)=14,8,IF(COUNTBLANK(N187:AI187)=15,7,IF(COUNTBLANK(N187:AI187)=16,6,IF(COUNTBLANK(N187:AI187)=17,5,IF(COUNTBLANK(N187:AI187)=18,4,IF(COUNTBLANK(N187:AI187)=19,3,IF(COUNTBLANK(N187:AI187)=20,2,IF(COUNTBLANK(N187:AI187)=21,1,IF(COUNTBLANK(N187:AI187)=22,0,"Error")))))))))))))))))))))))</f>
        <v>8</v>
      </c>
      <c r="AL187" s="39">
        <f>IF(AK187=0,"",IF(COUNTBLANK(AG187:AI187)=0,AVERAGE(AG187:AI187),IF(COUNTBLANK(AF187:AI187)&lt;1.5,AVERAGE(AF187:AI187),IF(COUNTBLANK(AE187:AI187)&lt;2.5,AVERAGE(AE187:AI187),IF(COUNTBLANK(AD187:AI187)&lt;3.5,AVERAGE(AD187:AI187),IF(COUNTBLANK(AC187:AI187)&lt;4.5,AVERAGE(AC187:AI187),IF(COUNTBLANK(AB187:AI187)&lt;5.5,AVERAGE(AB187:AI187),IF(COUNTBLANK(AA187:AI187)&lt;6.5,AVERAGE(AA187:AI187),IF(COUNTBLANK(Z187:AI187)&lt;7.5,AVERAGE(Z187:AI187),IF(COUNTBLANK(Y187:AI187)&lt;8.5,AVERAGE(Y187:AI187),IF(COUNTBLANK(X187:AI187)&lt;9.5,AVERAGE(X187:AI187),IF(COUNTBLANK(W187:AI187)&lt;10.5,AVERAGE(W187:AI187),IF(COUNTBLANK(V187:AI187)&lt;11.5,AVERAGE(V187:AI187),IF(COUNTBLANK(U187:AI187)&lt;12.5,AVERAGE(U187:AI187),IF(COUNTBLANK(T187:AI187)&lt;13.5,AVERAGE(T187:AI187),IF(COUNTBLANK(S187:AI187)&lt;14.5,AVERAGE(S187:AI187),IF(COUNTBLANK(R187:AI187)&lt;15.5,AVERAGE(R187:AI187),IF(COUNTBLANK(Q187:AI187)&lt;16.5,AVERAGE(Q187:AI187),IF(COUNTBLANK(P187:AI187)&lt;17.5,AVERAGE(P187:AI187),IF(COUNTBLANK(O187:AI187)&lt;18.5,AVERAGE(O187:AI187),AVERAGE(N187:AI187)))))))))))))))))))))</f>
        <v>131.66666666666666</v>
      </c>
      <c r="AM187" s="22">
        <f>IF(AK187=0,"",IF(COUNTBLANK(AH187:AI187)=0,AVERAGE(AH187:AI187),IF(COUNTBLANK(AG187:AI187)&lt;1.5,AVERAGE(AG187:AI187),IF(COUNTBLANK(AF187:AI187)&lt;2.5,AVERAGE(AF187:AI187),IF(COUNTBLANK(AE187:AI187)&lt;3.5,AVERAGE(AE187:AI187),IF(COUNTBLANK(AD187:AI187)&lt;4.5,AVERAGE(AD187:AI187),IF(COUNTBLANK(AC187:AI187)&lt;5.5,AVERAGE(AC187:AI187),IF(COUNTBLANK(AB187:AI187)&lt;6.5,AVERAGE(AB187:AI187),IF(COUNTBLANK(AA187:AI187)&lt;7.5,AVERAGE(AA187:AI187),IF(COUNTBLANK(Z187:AI187)&lt;8.5,AVERAGE(Z187:AI187),IF(COUNTBLANK(Y187:AI187)&lt;9.5,AVERAGE(Y187:AI187),IF(COUNTBLANK(X187:AI187)&lt;10.5,AVERAGE(X187:AI187),IF(COUNTBLANK(W187:AI187)&lt;11.5,AVERAGE(W187:AI187),IF(COUNTBLANK(V187:AI187)&lt;12.5,AVERAGE(V187:AI187),IF(COUNTBLANK(U187:AI187)&lt;13.5,AVERAGE(U187:AI187),IF(COUNTBLANK(T187:AI187)&lt;14.5,AVERAGE(T187:AI187),IF(COUNTBLANK(S187:AI187)&lt;15.5,AVERAGE(S187:AI187),IF(COUNTBLANK(R187:AI187)&lt;16.5,AVERAGE(R187:AI187),IF(COUNTBLANK(Q187:AI187)&lt;17.5,AVERAGE(Q187:AI187),IF(COUNTBLANK(P187:AI187)&lt;18.5,AVERAGE(P187:AI187),IF(COUNTBLANK(O187:AI187)&lt;19.5,AVERAGE(O187:AI187),AVERAGE(N187:AI187))))))))))))))))))))))</f>
        <v>121</v>
      </c>
      <c r="AN187" s="23">
        <f>IF(AK187&lt;1.5,M187,(0.75*M187)+(0.25*((AM187*2/3+AJ187*1/3)*$AW$1)))</f>
        <v>428640.61742079858</v>
      </c>
      <c r="AO187" s="24">
        <f>AN187-M187</f>
        <v>8240.617420798575</v>
      </c>
      <c r="AP187" s="22">
        <f>IF(AK187&lt;1.5,"N/A",3*((M187/$AW$1)-(AM187*2/3)))</f>
        <v>72.236531531937132</v>
      </c>
      <c r="AQ187" s="20">
        <f>IF(AK187=0,"",AL187*$AV$1)</f>
        <v>520921.21117946372</v>
      </c>
      <c r="AR187" s="20">
        <f>IF(AK187=0,"",AJ187*$AV$1)</f>
        <v>383272.72657982697</v>
      </c>
      <c r="AS187" s="23" t="str">
        <f>IF(F187="P","P","")</f>
        <v/>
      </c>
    </row>
    <row r="188" spans="1:45" s="2" customFormat="1">
      <c r="A188" s="25" t="s">
        <v>52</v>
      </c>
      <c r="B188" s="23" t="str">
        <f>IF(COUNTBLANK(N188:AI188)&lt;20.5,"Yes","No")</f>
        <v>Yes</v>
      </c>
      <c r="C188" s="34" t="str">
        <f>IF(J188&lt;160000,"Yes","")</f>
        <v/>
      </c>
      <c r="D188" s="34" t="str">
        <f>IF(J188&gt;375000,IF((K188/J188)&lt;-0.4,"FP40%",IF((K188/J188)&lt;-0.35,"FP35%",IF((K188/J188)&lt;-0.3,"FP30%",IF((K188/J188)&lt;-0.25,"FP25%",IF((K188/J188)&lt;-0.2,"FP20%",IF((K188/J188)&lt;-0.15,"FP15%",IF((K188/J188)&lt;-0.1,"FP10%",IF((K188/J188)&lt;-0.05,"FP5%","")))))))),"")</f>
        <v>FP5%</v>
      </c>
      <c r="E188" s="34" t="str">
        <f t="shared" si="4"/>
        <v/>
      </c>
      <c r="F188" s="89" t="str">
        <f>IF(AP188="N/A","",IF(AP188&gt;AJ188,IF(AP188&gt;AM188,"P",""),""))</f>
        <v/>
      </c>
      <c r="G188" s="34" t="str">
        <f>IF(D188="",IF(E188="",F188,E188),D188)</f>
        <v>FP5%</v>
      </c>
      <c r="H188" s="19" t="s">
        <v>152</v>
      </c>
      <c r="I188" s="21" t="s">
        <v>37</v>
      </c>
      <c r="J188" s="20">
        <v>453400</v>
      </c>
      <c r="K188" s="20">
        <f>M188-J188</f>
        <v>-42900</v>
      </c>
      <c r="L188" s="75">
        <v>17200</v>
      </c>
      <c r="M188" s="20">
        <v>410500</v>
      </c>
      <c r="N188" s="21">
        <v>107</v>
      </c>
      <c r="O188" s="21">
        <v>90</v>
      </c>
      <c r="P188" s="21">
        <v>87</v>
      </c>
      <c r="Q188" s="21">
        <v>60</v>
      </c>
      <c r="R188" s="21">
        <v>86</v>
      </c>
      <c r="S188" s="21">
        <v>126</v>
      </c>
      <c r="T188" s="21">
        <v>107</v>
      </c>
      <c r="U188" s="21">
        <v>110</v>
      </c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39">
        <f>IF(AK188=0,"",AVERAGE(N188:AI188))</f>
        <v>96.625</v>
      </c>
      <c r="AK188" s="39">
        <f>IF(COUNTBLANK(N188:AI188)=0,22,IF(COUNTBLANK(N188:AI188)=1,21,IF(COUNTBLANK(N188:AI188)=2,20,IF(COUNTBLANK(N188:AI188)=3,19,IF(COUNTBLANK(N188:AI188)=4,18,IF(COUNTBLANK(N188:AI188)=5,17,IF(COUNTBLANK(N188:AI188)=6,16,IF(COUNTBLANK(N188:AI188)=7,15,IF(COUNTBLANK(N188:AI188)=8,14,IF(COUNTBLANK(N188:AI188)=9,13,IF(COUNTBLANK(N188:AI188)=10,12,IF(COUNTBLANK(N188:AI188)=11,11,IF(COUNTBLANK(N188:AI188)=12,10,IF(COUNTBLANK(N188:AI188)=13,9,IF(COUNTBLANK(N188:AI188)=14,8,IF(COUNTBLANK(N188:AI188)=15,7,IF(COUNTBLANK(N188:AI188)=16,6,IF(COUNTBLANK(N188:AI188)=17,5,IF(COUNTBLANK(N188:AI188)=18,4,IF(COUNTBLANK(N188:AI188)=19,3,IF(COUNTBLANK(N188:AI188)=20,2,IF(COUNTBLANK(N188:AI188)=21,1,IF(COUNTBLANK(N188:AI188)=22,0,"Error")))))))))))))))))))))))</f>
        <v>8</v>
      </c>
      <c r="AL188" s="39">
        <f>IF(AK188=0,"",IF(COUNTBLANK(AG188:AI188)=0,AVERAGE(AG188:AI188),IF(COUNTBLANK(AF188:AI188)&lt;1.5,AVERAGE(AF188:AI188),IF(COUNTBLANK(AE188:AI188)&lt;2.5,AVERAGE(AE188:AI188),IF(COUNTBLANK(AD188:AI188)&lt;3.5,AVERAGE(AD188:AI188),IF(COUNTBLANK(AC188:AI188)&lt;4.5,AVERAGE(AC188:AI188),IF(COUNTBLANK(AB188:AI188)&lt;5.5,AVERAGE(AB188:AI188),IF(COUNTBLANK(AA188:AI188)&lt;6.5,AVERAGE(AA188:AI188),IF(COUNTBLANK(Z188:AI188)&lt;7.5,AVERAGE(Z188:AI188),IF(COUNTBLANK(Y188:AI188)&lt;8.5,AVERAGE(Y188:AI188),IF(COUNTBLANK(X188:AI188)&lt;9.5,AVERAGE(X188:AI188),IF(COUNTBLANK(W188:AI188)&lt;10.5,AVERAGE(W188:AI188),IF(COUNTBLANK(V188:AI188)&lt;11.5,AVERAGE(V188:AI188),IF(COUNTBLANK(U188:AI188)&lt;12.5,AVERAGE(U188:AI188),IF(COUNTBLANK(T188:AI188)&lt;13.5,AVERAGE(T188:AI188),IF(COUNTBLANK(S188:AI188)&lt;14.5,AVERAGE(S188:AI188),IF(COUNTBLANK(R188:AI188)&lt;15.5,AVERAGE(R188:AI188),IF(COUNTBLANK(Q188:AI188)&lt;16.5,AVERAGE(Q188:AI188),IF(COUNTBLANK(P188:AI188)&lt;17.5,AVERAGE(P188:AI188),IF(COUNTBLANK(O188:AI188)&lt;18.5,AVERAGE(O188:AI188),AVERAGE(N188:AI188)))))))))))))))))))))</f>
        <v>114.33333333333333</v>
      </c>
      <c r="AM188" s="22">
        <f>IF(AK188=0,"",IF(COUNTBLANK(AH188:AI188)=0,AVERAGE(AH188:AI188),IF(COUNTBLANK(AG188:AI188)&lt;1.5,AVERAGE(AG188:AI188),IF(COUNTBLANK(AF188:AI188)&lt;2.5,AVERAGE(AF188:AI188),IF(COUNTBLANK(AE188:AI188)&lt;3.5,AVERAGE(AE188:AI188),IF(COUNTBLANK(AD188:AI188)&lt;4.5,AVERAGE(AD188:AI188),IF(COUNTBLANK(AC188:AI188)&lt;5.5,AVERAGE(AC188:AI188),IF(COUNTBLANK(AB188:AI188)&lt;6.5,AVERAGE(AB188:AI188),IF(COUNTBLANK(AA188:AI188)&lt;7.5,AVERAGE(AA188:AI188),IF(COUNTBLANK(Z188:AI188)&lt;8.5,AVERAGE(Z188:AI188),IF(COUNTBLANK(Y188:AI188)&lt;9.5,AVERAGE(Y188:AI188),IF(COUNTBLANK(X188:AI188)&lt;10.5,AVERAGE(X188:AI188),IF(COUNTBLANK(W188:AI188)&lt;11.5,AVERAGE(W188:AI188),IF(COUNTBLANK(V188:AI188)&lt;12.5,AVERAGE(V188:AI188),IF(COUNTBLANK(U188:AI188)&lt;13.5,AVERAGE(U188:AI188),IF(COUNTBLANK(T188:AI188)&lt;14.5,AVERAGE(T188:AI188),IF(COUNTBLANK(S188:AI188)&lt;15.5,AVERAGE(S188:AI188),IF(COUNTBLANK(R188:AI188)&lt;16.5,AVERAGE(R188:AI188),IF(COUNTBLANK(Q188:AI188)&lt;17.5,AVERAGE(Q188:AI188),IF(COUNTBLANK(P188:AI188)&lt;18.5,AVERAGE(P188:AI188),IF(COUNTBLANK(O188:AI188)&lt;19.5,AVERAGE(O188:AI188),AVERAGE(N188:AI188))))))))))))))))))))))</f>
        <v>108.5</v>
      </c>
      <c r="AN188" s="23">
        <f>IF(AK188&lt;1.5,M188,(0.75*M188)+(0.25*((AM188*2/3+AJ188*1/3)*$AW$1)))</f>
        <v>412770.46628874348</v>
      </c>
      <c r="AO188" s="24">
        <f>AN188-M188</f>
        <v>2270.4662887434824</v>
      </c>
      <c r="AP188" s="22">
        <f>IF(AK188&lt;1.5,"N/A",3*((M188/$AW$1)-(AM188*2/3)))</f>
        <v>89.83657515190346</v>
      </c>
      <c r="AQ188" s="20">
        <f>IF(AK188=0,"",AL188*$AV$1)</f>
        <v>452344.24160647107</v>
      </c>
      <c r="AR188" s="20">
        <f>IF(AK188=0,"",AJ188*$AV$1)</f>
        <v>382283.63567252422</v>
      </c>
      <c r="AS188" s="23" t="str">
        <f>IF(F188="P","P","")</f>
        <v/>
      </c>
    </row>
    <row r="189" spans="1:45" s="2" customFormat="1">
      <c r="A189" s="25" t="s">
        <v>52</v>
      </c>
      <c r="B189" s="23" t="str">
        <f>IF(COUNTBLANK(N189:AI189)&lt;20.5,"Yes","No")</f>
        <v>Yes</v>
      </c>
      <c r="C189" s="34" t="str">
        <f>IF(J189&lt;160000,"Yes","")</f>
        <v>Yes</v>
      </c>
      <c r="D189" s="34" t="str">
        <f>IF(J189&gt;375000,IF((K189/J189)&lt;-0.4,"FP40%",IF((K189/J189)&lt;-0.35,"FP35%",IF((K189/J189)&lt;-0.3,"FP30%",IF((K189/J189)&lt;-0.25,"FP25%",IF((K189/J189)&lt;-0.2,"FP20%",IF((K189/J189)&lt;-0.15,"FP15%",IF((K189/J189)&lt;-0.1,"FP10%",IF((K189/J189)&lt;-0.05,"FP5%","")))))))),"")</f>
        <v/>
      </c>
      <c r="E189" s="34" t="str">
        <f t="shared" si="4"/>
        <v/>
      </c>
      <c r="F189" s="89" t="str">
        <f>IF(AP189="N/A","",IF(AP189&gt;AJ189,IF(AP189&gt;AM189,"P",""),""))</f>
        <v/>
      </c>
      <c r="G189" s="34" t="str">
        <f>IF(D189="",IF(E189="",F189,E189),D189)</f>
        <v/>
      </c>
      <c r="H189" s="25" t="s">
        <v>442</v>
      </c>
      <c r="I189" s="27" t="s">
        <v>62</v>
      </c>
      <c r="J189" s="20">
        <v>77800</v>
      </c>
      <c r="K189" s="20">
        <f>M189-J189</f>
        <v>178900</v>
      </c>
      <c r="L189" s="75">
        <v>0</v>
      </c>
      <c r="M189" s="20">
        <v>256700</v>
      </c>
      <c r="N189" s="21"/>
      <c r="O189" s="21" t="s">
        <v>590</v>
      </c>
      <c r="P189" s="21">
        <v>85</v>
      </c>
      <c r="Q189" s="21">
        <v>115</v>
      </c>
      <c r="R189" s="21">
        <v>60</v>
      </c>
      <c r="S189" s="21">
        <v>105</v>
      </c>
      <c r="T189" s="21">
        <v>118</v>
      </c>
      <c r="U189" s="21" t="s">
        <v>590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39">
        <f>IF(AK189=0,"",AVERAGE(N189:AI189))</f>
        <v>96.6</v>
      </c>
      <c r="AK189" s="39">
        <f>IF(COUNTBLANK(N189:AI189)=0,22,IF(COUNTBLANK(N189:AI189)=1,21,IF(COUNTBLANK(N189:AI189)=2,20,IF(COUNTBLANK(N189:AI189)=3,19,IF(COUNTBLANK(N189:AI189)=4,18,IF(COUNTBLANK(N189:AI189)=5,17,IF(COUNTBLANK(N189:AI189)=6,16,IF(COUNTBLANK(N189:AI189)=7,15,IF(COUNTBLANK(N189:AI189)=8,14,IF(COUNTBLANK(N189:AI189)=9,13,IF(COUNTBLANK(N189:AI189)=10,12,IF(COUNTBLANK(N189:AI189)=11,11,IF(COUNTBLANK(N189:AI189)=12,10,IF(COUNTBLANK(N189:AI189)=13,9,IF(COUNTBLANK(N189:AI189)=14,8,IF(COUNTBLANK(N189:AI189)=15,7,IF(COUNTBLANK(N189:AI189)=16,6,IF(COUNTBLANK(N189:AI189)=17,5,IF(COUNTBLANK(N189:AI189)=18,4,IF(COUNTBLANK(N189:AI189)=19,3,IF(COUNTBLANK(N189:AI189)=20,2,IF(COUNTBLANK(N189:AI189)=21,1,IF(COUNTBLANK(N189:AI189)=22,0,"Error")))))))))))))))))))))))</f>
        <v>5</v>
      </c>
      <c r="AL189" s="39">
        <f>IF(AK189=0,"",IF(COUNTBLANK(AG189:AI189)=0,AVERAGE(AG189:AI189),IF(COUNTBLANK(AF189:AI189)&lt;1.5,AVERAGE(AF189:AI189),IF(COUNTBLANK(AE189:AI189)&lt;2.5,AVERAGE(AE189:AI189),IF(COUNTBLANK(AD189:AI189)&lt;3.5,AVERAGE(AD189:AI189),IF(COUNTBLANK(AC189:AI189)&lt;4.5,AVERAGE(AC189:AI189),IF(COUNTBLANK(AB189:AI189)&lt;5.5,AVERAGE(AB189:AI189),IF(COUNTBLANK(AA189:AI189)&lt;6.5,AVERAGE(AA189:AI189),IF(COUNTBLANK(Z189:AI189)&lt;7.5,AVERAGE(Z189:AI189),IF(COUNTBLANK(Y189:AI189)&lt;8.5,AVERAGE(Y189:AI189),IF(COUNTBLANK(X189:AI189)&lt;9.5,AVERAGE(X189:AI189),IF(COUNTBLANK(W189:AI189)&lt;10.5,AVERAGE(W189:AI189),IF(COUNTBLANK(V189:AI189)&lt;11.5,AVERAGE(V189:AI189),IF(COUNTBLANK(U189:AI189)&lt;12.5,AVERAGE(U189:AI189),IF(COUNTBLANK(T189:AI189)&lt;13.5,AVERAGE(T189:AI189),IF(COUNTBLANK(S189:AI189)&lt;14.5,AVERAGE(S189:AI189),IF(COUNTBLANK(R189:AI189)&lt;15.5,AVERAGE(R189:AI189),IF(COUNTBLANK(Q189:AI189)&lt;16.5,AVERAGE(Q189:AI189),IF(COUNTBLANK(P189:AI189)&lt;17.5,AVERAGE(P189:AI189),IF(COUNTBLANK(O189:AI189)&lt;18.5,AVERAGE(O189:AI189),AVERAGE(N189:AI189)))))))))))))))))))))</f>
        <v>94.333333333333329</v>
      </c>
      <c r="AM189" s="22">
        <f>IF(AK189=0,"",IF(COUNTBLANK(AH189:AI189)=0,AVERAGE(AH189:AI189),IF(COUNTBLANK(AG189:AI189)&lt;1.5,AVERAGE(AG189:AI189),IF(COUNTBLANK(AF189:AI189)&lt;2.5,AVERAGE(AF189:AI189),IF(COUNTBLANK(AE189:AI189)&lt;3.5,AVERAGE(AE189:AI189),IF(COUNTBLANK(AD189:AI189)&lt;4.5,AVERAGE(AD189:AI189),IF(COUNTBLANK(AC189:AI189)&lt;5.5,AVERAGE(AC189:AI189),IF(COUNTBLANK(AB189:AI189)&lt;6.5,AVERAGE(AB189:AI189),IF(COUNTBLANK(AA189:AI189)&lt;7.5,AVERAGE(AA189:AI189),IF(COUNTBLANK(Z189:AI189)&lt;8.5,AVERAGE(Z189:AI189),IF(COUNTBLANK(Y189:AI189)&lt;9.5,AVERAGE(Y189:AI189),IF(COUNTBLANK(X189:AI189)&lt;10.5,AVERAGE(X189:AI189),IF(COUNTBLANK(W189:AI189)&lt;11.5,AVERAGE(W189:AI189),IF(COUNTBLANK(V189:AI189)&lt;12.5,AVERAGE(V189:AI189),IF(COUNTBLANK(U189:AI189)&lt;13.5,AVERAGE(U189:AI189),IF(COUNTBLANK(T189:AI189)&lt;14.5,AVERAGE(T189:AI189),IF(COUNTBLANK(S189:AI189)&lt;15.5,AVERAGE(S189:AI189),IF(COUNTBLANK(R189:AI189)&lt;16.5,AVERAGE(R189:AI189),IF(COUNTBLANK(Q189:AI189)&lt;17.5,AVERAGE(Q189:AI189),IF(COUNTBLANK(P189:AI189)&lt;18.5,AVERAGE(P189:AI189),IF(COUNTBLANK(O189:AI189)&lt;19.5,AVERAGE(O189:AI189),AVERAGE(N189:AI189))))))))))))))))))))))</f>
        <v>111.5</v>
      </c>
      <c r="AN189" s="23">
        <f>IF(AK189&lt;1.5,M189,(0.75*M189)+(0.25*((AM189*2/3+AJ189*1/3)*$AW$1)))</f>
        <v>299418.87333880406</v>
      </c>
      <c r="AO189" s="24">
        <f>AN189-M189</f>
        <v>42718.873338804056</v>
      </c>
      <c r="AP189" s="22">
        <f>IF(AK189&lt;1.5,"N/A",3*((M189/$AW$1)-(AM189*2/3)))</f>
        <v>-31.124363358115424</v>
      </c>
      <c r="AQ189" s="20">
        <f>IF(AK189=0,"",AL189*$AV$1)</f>
        <v>373216.9690222487</v>
      </c>
      <c r="AR189" s="20">
        <f>IF(AK189=0,"",AJ189*$AV$1)</f>
        <v>382184.72658179392</v>
      </c>
      <c r="AS189" s="23" t="str">
        <f>IF(F189="P","P","")</f>
        <v/>
      </c>
    </row>
    <row r="190" spans="1:45" s="2" customFormat="1">
      <c r="A190" s="25" t="s">
        <v>52</v>
      </c>
      <c r="B190" s="23" t="str">
        <f>IF(COUNTBLANK(N190:AI190)&lt;20.5,"Yes","No")</f>
        <v>Yes</v>
      </c>
      <c r="C190" s="34" t="str">
        <f>IF(J190&lt;160000,"Yes","")</f>
        <v/>
      </c>
      <c r="D190" s="34" t="str">
        <f>IF(J190&gt;375000,IF((K190/J190)&lt;-0.4,"FP40%",IF((K190/J190)&lt;-0.35,"FP35%",IF((K190/J190)&lt;-0.3,"FP30%",IF((K190/J190)&lt;-0.25,"FP25%",IF((K190/J190)&lt;-0.2,"FP20%",IF((K190/J190)&lt;-0.15,"FP15%",IF((K190/J190)&lt;-0.1,"FP10%",IF((K190/J190)&lt;-0.05,"FP5%","")))))))),"")</f>
        <v>FP5%</v>
      </c>
      <c r="E190" s="34" t="str">
        <f t="shared" si="4"/>
        <v/>
      </c>
      <c r="F190" s="89" t="str">
        <f>IF(AP190="N/A","",IF(AP190&gt;AJ190,IF(AP190&gt;AM190,"P",""),""))</f>
        <v>P</v>
      </c>
      <c r="G190" s="34" t="str">
        <f>IF(D190="",IF(E190="",F190,E190),D190)</f>
        <v>FP5%</v>
      </c>
      <c r="H190" s="19" t="s">
        <v>158</v>
      </c>
      <c r="I190" s="21" t="s">
        <v>37</v>
      </c>
      <c r="J190" s="20">
        <v>468600</v>
      </c>
      <c r="K190" s="20">
        <f>M190-J190</f>
        <v>-35200</v>
      </c>
      <c r="L190" s="75">
        <v>0</v>
      </c>
      <c r="M190" s="20">
        <v>433400</v>
      </c>
      <c r="N190" s="21">
        <v>80</v>
      </c>
      <c r="O190" s="21">
        <v>96</v>
      </c>
      <c r="P190" s="21">
        <v>83</v>
      </c>
      <c r="Q190" s="21">
        <v>125</v>
      </c>
      <c r="R190" s="21" t="s">
        <v>590</v>
      </c>
      <c r="S190" s="21" t="s">
        <v>590</v>
      </c>
      <c r="T190" s="21" t="s">
        <v>590</v>
      </c>
      <c r="U190" s="21" t="s">
        <v>590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39">
        <f>IF(AK190=0,"",AVERAGE(N190:AI190))</f>
        <v>96</v>
      </c>
      <c r="AK190" s="39">
        <f>IF(COUNTBLANK(N190:AI190)=0,22,IF(COUNTBLANK(N190:AI190)=1,21,IF(COUNTBLANK(N190:AI190)=2,20,IF(COUNTBLANK(N190:AI190)=3,19,IF(COUNTBLANK(N190:AI190)=4,18,IF(COUNTBLANK(N190:AI190)=5,17,IF(COUNTBLANK(N190:AI190)=6,16,IF(COUNTBLANK(N190:AI190)=7,15,IF(COUNTBLANK(N190:AI190)=8,14,IF(COUNTBLANK(N190:AI190)=9,13,IF(COUNTBLANK(N190:AI190)=10,12,IF(COUNTBLANK(N190:AI190)=11,11,IF(COUNTBLANK(N190:AI190)=12,10,IF(COUNTBLANK(N190:AI190)=13,9,IF(COUNTBLANK(N190:AI190)=14,8,IF(COUNTBLANK(N190:AI190)=15,7,IF(COUNTBLANK(N190:AI190)=16,6,IF(COUNTBLANK(N190:AI190)=17,5,IF(COUNTBLANK(N190:AI190)=18,4,IF(COUNTBLANK(N190:AI190)=19,3,IF(COUNTBLANK(N190:AI190)=20,2,IF(COUNTBLANK(N190:AI190)=21,1,IF(COUNTBLANK(N190:AI190)=22,0,"Error")))))))))))))))))))))))</f>
        <v>4</v>
      </c>
      <c r="AL190" s="39">
        <f>IF(AK190=0,"",IF(COUNTBLANK(AG190:AI190)=0,AVERAGE(AG190:AI190),IF(COUNTBLANK(AF190:AI190)&lt;1.5,AVERAGE(AF190:AI190),IF(COUNTBLANK(AE190:AI190)&lt;2.5,AVERAGE(AE190:AI190),IF(COUNTBLANK(AD190:AI190)&lt;3.5,AVERAGE(AD190:AI190),IF(COUNTBLANK(AC190:AI190)&lt;4.5,AVERAGE(AC190:AI190),IF(COUNTBLANK(AB190:AI190)&lt;5.5,AVERAGE(AB190:AI190),IF(COUNTBLANK(AA190:AI190)&lt;6.5,AVERAGE(AA190:AI190),IF(COUNTBLANK(Z190:AI190)&lt;7.5,AVERAGE(Z190:AI190),IF(COUNTBLANK(Y190:AI190)&lt;8.5,AVERAGE(Y190:AI190),IF(COUNTBLANK(X190:AI190)&lt;9.5,AVERAGE(X190:AI190),IF(COUNTBLANK(W190:AI190)&lt;10.5,AVERAGE(W190:AI190),IF(COUNTBLANK(V190:AI190)&lt;11.5,AVERAGE(V190:AI190),IF(COUNTBLANK(U190:AI190)&lt;12.5,AVERAGE(U190:AI190),IF(COUNTBLANK(T190:AI190)&lt;13.5,AVERAGE(T190:AI190),IF(COUNTBLANK(S190:AI190)&lt;14.5,AVERAGE(S190:AI190),IF(COUNTBLANK(R190:AI190)&lt;15.5,AVERAGE(R190:AI190),IF(COUNTBLANK(Q190:AI190)&lt;16.5,AVERAGE(Q190:AI190),IF(COUNTBLANK(P190:AI190)&lt;17.5,AVERAGE(P190:AI190),IF(COUNTBLANK(O190:AI190)&lt;18.5,AVERAGE(O190:AI190),AVERAGE(N190:AI190)))))))))))))))))))))</f>
        <v>101.33333333333333</v>
      </c>
      <c r="AM190" s="22">
        <f>IF(AK190=0,"",IF(COUNTBLANK(AH190:AI190)=0,AVERAGE(AH190:AI190),IF(COUNTBLANK(AG190:AI190)&lt;1.5,AVERAGE(AG190:AI190),IF(COUNTBLANK(AF190:AI190)&lt;2.5,AVERAGE(AF190:AI190),IF(COUNTBLANK(AE190:AI190)&lt;3.5,AVERAGE(AE190:AI190),IF(COUNTBLANK(AD190:AI190)&lt;4.5,AVERAGE(AD190:AI190),IF(COUNTBLANK(AC190:AI190)&lt;5.5,AVERAGE(AC190:AI190),IF(COUNTBLANK(AB190:AI190)&lt;6.5,AVERAGE(AB190:AI190),IF(COUNTBLANK(AA190:AI190)&lt;7.5,AVERAGE(AA190:AI190),IF(COUNTBLANK(Z190:AI190)&lt;8.5,AVERAGE(Z190:AI190),IF(COUNTBLANK(Y190:AI190)&lt;9.5,AVERAGE(Y190:AI190),IF(COUNTBLANK(X190:AI190)&lt;10.5,AVERAGE(X190:AI190),IF(COUNTBLANK(W190:AI190)&lt;11.5,AVERAGE(W190:AI190),IF(COUNTBLANK(V190:AI190)&lt;12.5,AVERAGE(V190:AI190),IF(COUNTBLANK(U190:AI190)&lt;13.5,AVERAGE(U190:AI190),IF(COUNTBLANK(T190:AI190)&lt;14.5,AVERAGE(T190:AI190),IF(COUNTBLANK(S190:AI190)&lt;15.5,AVERAGE(S190:AI190),IF(COUNTBLANK(R190:AI190)&lt;16.5,AVERAGE(R190:AI190),IF(COUNTBLANK(Q190:AI190)&lt;17.5,AVERAGE(Q190:AI190),IF(COUNTBLANK(P190:AI190)&lt;18.5,AVERAGE(P190:AI190),IF(COUNTBLANK(O190:AI190)&lt;19.5,AVERAGE(O190:AI190),AVERAGE(N190:AI190))))))))))))))))))))))</f>
        <v>104</v>
      </c>
      <c r="AN190" s="23">
        <f>IF(AK190&lt;1.5,M190,(0.75*M190)+(0.25*((AM190*2/3+AJ190*1/3)*$AW$1)))</f>
        <v>426726.27501563338</v>
      </c>
      <c r="AO190" s="24">
        <f>AN190-M190</f>
        <v>-6673.7249843666214</v>
      </c>
      <c r="AP190" s="22">
        <f>IF(AK190&lt;1.5,"N/A",3*((M190/$AW$1)-(AM190*2/3)))</f>
        <v>115.95364597036532</v>
      </c>
      <c r="AQ190" s="20">
        <f>IF(AK190=0,"",AL190*$AV$1)</f>
        <v>400911.51442672656</v>
      </c>
      <c r="AR190" s="20">
        <f>IF(AK190=0,"",AJ190*$AV$1)</f>
        <v>379810.90840426728</v>
      </c>
      <c r="AS190" s="23" t="str">
        <f>IF(F190="P","P","")</f>
        <v>P</v>
      </c>
    </row>
    <row r="191" spans="1:45" s="2" customFormat="1">
      <c r="A191" s="25" t="s">
        <v>52</v>
      </c>
      <c r="B191" s="23" t="str">
        <f>IF(COUNTBLANK(N191:AI191)&lt;20.5,"Yes","No")</f>
        <v>Yes</v>
      </c>
      <c r="C191" s="34" t="str">
        <f>IF(J191&lt;160000,"Yes","")</f>
        <v/>
      </c>
      <c r="D191" s="34" t="str">
        <f>IF(J191&gt;375000,IF((K191/J191)&lt;-0.4,"FP40%",IF((K191/J191)&lt;-0.35,"FP35%",IF((K191/J191)&lt;-0.3,"FP30%",IF((K191/J191)&lt;-0.25,"FP25%",IF((K191/J191)&lt;-0.2,"FP20%",IF((K191/J191)&lt;-0.15,"FP15%",IF((K191/J191)&lt;-0.1,"FP10%",IF((K191/J191)&lt;-0.05,"FP5%","")))))))),"")</f>
        <v/>
      </c>
      <c r="E191" s="34" t="str">
        <f t="shared" si="4"/>
        <v/>
      </c>
      <c r="F191" s="89" t="str">
        <f>IF(AP191="N/A","",IF(AP191&gt;AJ191,IF(AP191&gt;AM191,"P",""),""))</f>
        <v/>
      </c>
      <c r="G191" s="34" t="str">
        <f>IF(D191="",IF(E191="",F191,E191),D191)</f>
        <v/>
      </c>
      <c r="H191" s="19" t="s">
        <v>153</v>
      </c>
      <c r="I191" s="21" t="s">
        <v>392</v>
      </c>
      <c r="J191" s="20">
        <v>372900</v>
      </c>
      <c r="K191" s="20">
        <f>M191-J191</f>
        <v>18500</v>
      </c>
      <c r="L191" s="75">
        <v>0</v>
      </c>
      <c r="M191" s="20">
        <v>391400</v>
      </c>
      <c r="N191" s="21">
        <v>106</v>
      </c>
      <c r="O191" s="21">
        <v>82</v>
      </c>
      <c r="P191" s="21">
        <v>77</v>
      </c>
      <c r="Q191" s="21">
        <v>102</v>
      </c>
      <c r="R191" s="21">
        <v>92</v>
      </c>
      <c r="S191" s="21">
        <v>127</v>
      </c>
      <c r="T191" s="21">
        <v>83</v>
      </c>
      <c r="U191" s="21" t="s">
        <v>590</v>
      </c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39">
        <f>IF(AK191=0,"",AVERAGE(N191:AI191))</f>
        <v>95.571428571428569</v>
      </c>
      <c r="AK191" s="39">
        <f>IF(COUNTBLANK(N191:AI191)=0,22,IF(COUNTBLANK(N191:AI191)=1,21,IF(COUNTBLANK(N191:AI191)=2,20,IF(COUNTBLANK(N191:AI191)=3,19,IF(COUNTBLANK(N191:AI191)=4,18,IF(COUNTBLANK(N191:AI191)=5,17,IF(COUNTBLANK(N191:AI191)=6,16,IF(COUNTBLANK(N191:AI191)=7,15,IF(COUNTBLANK(N191:AI191)=8,14,IF(COUNTBLANK(N191:AI191)=9,13,IF(COUNTBLANK(N191:AI191)=10,12,IF(COUNTBLANK(N191:AI191)=11,11,IF(COUNTBLANK(N191:AI191)=12,10,IF(COUNTBLANK(N191:AI191)=13,9,IF(COUNTBLANK(N191:AI191)=14,8,IF(COUNTBLANK(N191:AI191)=15,7,IF(COUNTBLANK(N191:AI191)=16,6,IF(COUNTBLANK(N191:AI191)=17,5,IF(COUNTBLANK(N191:AI191)=18,4,IF(COUNTBLANK(N191:AI191)=19,3,IF(COUNTBLANK(N191:AI191)=20,2,IF(COUNTBLANK(N191:AI191)=21,1,IF(COUNTBLANK(N191:AI191)=22,0,"Error")))))))))))))))))))))))</f>
        <v>7</v>
      </c>
      <c r="AL191" s="39">
        <f>IF(AK191=0,"",IF(COUNTBLANK(AG191:AI191)=0,AVERAGE(AG191:AI191),IF(COUNTBLANK(AF191:AI191)&lt;1.5,AVERAGE(AF191:AI191),IF(COUNTBLANK(AE191:AI191)&lt;2.5,AVERAGE(AE191:AI191),IF(COUNTBLANK(AD191:AI191)&lt;3.5,AVERAGE(AD191:AI191),IF(COUNTBLANK(AC191:AI191)&lt;4.5,AVERAGE(AC191:AI191),IF(COUNTBLANK(AB191:AI191)&lt;5.5,AVERAGE(AB191:AI191),IF(COUNTBLANK(AA191:AI191)&lt;6.5,AVERAGE(AA191:AI191),IF(COUNTBLANK(Z191:AI191)&lt;7.5,AVERAGE(Z191:AI191),IF(COUNTBLANK(Y191:AI191)&lt;8.5,AVERAGE(Y191:AI191),IF(COUNTBLANK(X191:AI191)&lt;9.5,AVERAGE(X191:AI191),IF(COUNTBLANK(W191:AI191)&lt;10.5,AVERAGE(W191:AI191),IF(COUNTBLANK(V191:AI191)&lt;11.5,AVERAGE(V191:AI191),IF(COUNTBLANK(U191:AI191)&lt;12.5,AVERAGE(U191:AI191),IF(COUNTBLANK(T191:AI191)&lt;13.5,AVERAGE(T191:AI191),IF(COUNTBLANK(S191:AI191)&lt;14.5,AVERAGE(S191:AI191),IF(COUNTBLANK(R191:AI191)&lt;15.5,AVERAGE(R191:AI191),IF(COUNTBLANK(Q191:AI191)&lt;16.5,AVERAGE(Q191:AI191),IF(COUNTBLANK(P191:AI191)&lt;17.5,AVERAGE(P191:AI191),IF(COUNTBLANK(O191:AI191)&lt;18.5,AVERAGE(O191:AI191),AVERAGE(N191:AI191)))))))))))))))))))))</f>
        <v>100.66666666666667</v>
      </c>
      <c r="AM191" s="22">
        <f>IF(AK191=0,"",IF(COUNTBLANK(AH191:AI191)=0,AVERAGE(AH191:AI191),IF(COUNTBLANK(AG191:AI191)&lt;1.5,AVERAGE(AG191:AI191),IF(COUNTBLANK(AF191:AI191)&lt;2.5,AVERAGE(AF191:AI191),IF(COUNTBLANK(AE191:AI191)&lt;3.5,AVERAGE(AE191:AI191),IF(COUNTBLANK(AD191:AI191)&lt;4.5,AVERAGE(AD191:AI191),IF(COUNTBLANK(AC191:AI191)&lt;5.5,AVERAGE(AC191:AI191),IF(COUNTBLANK(AB191:AI191)&lt;6.5,AVERAGE(AB191:AI191),IF(COUNTBLANK(AA191:AI191)&lt;7.5,AVERAGE(AA191:AI191),IF(COUNTBLANK(Z191:AI191)&lt;8.5,AVERAGE(Z191:AI191),IF(COUNTBLANK(Y191:AI191)&lt;9.5,AVERAGE(Y191:AI191),IF(COUNTBLANK(X191:AI191)&lt;10.5,AVERAGE(X191:AI191),IF(COUNTBLANK(W191:AI191)&lt;11.5,AVERAGE(W191:AI191),IF(COUNTBLANK(V191:AI191)&lt;12.5,AVERAGE(V191:AI191),IF(COUNTBLANK(U191:AI191)&lt;13.5,AVERAGE(U191:AI191),IF(COUNTBLANK(T191:AI191)&lt;14.5,AVERAGE(T191:AI191),IF(COUNTBLANK(S191:AI191)&lt;15.5,AVERAGE(S191:AI191),IF(COUNTBLANK(R191:AI191)&lt;16.5,AVERAGE(R191:AI191),IF(COUNTBLANK(Q191:AI191)&lt;17.5,AVERAGE(Q191:AI191),IF(COUNTBLANK(P191:AI191)&lt;18.5,AVERAGE(P191:AI191),IF(COUNTBLANK(O191:AI191)&lt;19.5,AVERAGE(O191:AI191),AVERAGE(N191:AI191))))))))))))))))))))))</f>
        <v>105</v>
      </c>
      <c r="AN191" s="23">
        <f>IF(AK191&lt;1.5,M191,(0.75*M191)+(0.25*((AM191*2/3+AJ191*1/3)*$AW$1)))</f>
        <v>395751.85726430442</v>
      </c>
      <c r="AO191" s="24">
        <f>AN191-M191</f>
        <v>4351.8572643044172</v>
      </c>
      <c r="AP191" s="22">
        <f>IF(AK191&lt;1.5,"N/A",3*((M191/$AW$1)-(AM191*2/3)))</f>
        <v>82.559891630828261</v>
      </c>
      <c r="AQ191" s="20">
        <f>IF(AK191=0,"",AL191*$AV$1)</f>
        <v>398273.93867391918</v>
      </c>
      <c r="AR191" s="20">
        <f>IF(AK191=0,"",AJ191*$AV$1)</f>
        <v>378115.32399174821</v>
      </c>
      <c r="AS191" s="23" t="str">
        <f>IF(F191="P","P","")</f>
        <v/>
      </c>
    </row>
    <row r="192" spans="1:45" s="2" customFormat="1">
      <c r="A192" s="25" t="s">
        <v>52</v>
      </c>
      <c r="B192" s="23" t="str">
        <f>IF(COUNTBLANK(N192:AI192)&lt;20.5,"Yes","No")</f>
        <v>Yes</v>
      </c>
      <c r="C192" s="34" t="str">
        <f>IF(J192&lt;160000,"Yes","")</f>
        <v/>
      </c>
      <c r="D192" s="34" t="str">
        <f>IF(J192&gt;375000,IF((K192/J192)&lt;-0.4,"FP40%",IF((K192/J192)&lt;-0.35,"FP35%",IF((K192/J192)&lt;-0.3,"FP30%",IF((K192/J192)&lt;-0.25,"FP25%",IF((K192/J192)&lt;-0.2,"FP20%",IF((K192/J192)&lt;-0.15,"FP15%",IF((K192/J192)&lt;-0.1,"FP10%",IF((K192/J192)&lt;-0.05,"FP5%","")))))))),"")</f>
        <v/>
      </c>
      <c r="E192" s="34" t="str">
        <f t="shared" si="4"/>
        <v/>
      </c>
      <c r="F192" s="89" t="str">
        <f>IF(AP192="N/A","",IF(AP192&gt;AJ192,IF(AP192&gt;AM192,"P",""),""))</f>
        <v/>
      </c>
      <c r="G192" s="34" t="str">
        <f>IF(D192="",IF(E192="",F192,E192),D192)</f>
        <v/>
      </c>
      <c r="H192" s="19" t="s">
        <v>156</v>
      </c>
      <c r="I192" s="21" t="s">
        <v>48</v>
      </c>
      <c r="J192" s="20">
        <v>394300</v>
      </c>
      <c r="K192" s="20">
        <f>M192-J192</f>
        <v>-15300</v>
      </c>
      <c r="L192" s="75">
        <v>11100</v>
      </c>
      <c r="M192" s="20">
        <v>379000</v>
      </c>
      <c r="N192" s="21">
        <v>90</v>
      </c>
      <c r="O192" s="21">
        <v>97</v>
      </c>
      <c r="P192" s="21">
        <v>97</v>
      </c>
      <c r="Q192" s="21">
        <v>106</v>
      </c>
      <c r="R192" s="21">
        <v>58</v>
      </c>
      <c r="S192" s="21">
        <v>105</v>
      </c>
      <c r="T192" s="21">
        <v>83</v>
      </c>
      <c r="U192" s="21">
        <v>119</v>
      </c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39">
        <f>IF(AK192=0,"",AVERAGE(N192:AI192))</f>
        <v>94.375</v>
      </c>
      <c r="AK192" s="39">
        <f>IF(COUNTBLANK(N192:AI192)=0,22,IF(COUNTBLANK(N192:AI192)=1,21,IF(COUNTBLANK(N192:AI192)=2,20,IF(COUNTBLANK(N192:AI192)=3,19,IF(COUNTBLANK(N192:AI192)=4,18,IF(COUNTBLANK(N192:AI192)=5,17,IF(COUNTBLANK(N192:AI192)=6,16,IF(COUNTBLANK(N192:AI192)=7,15,IF(COUNTBLANK(N192:AI192)=8,14,IF(COUNTBLANK(N192:AI192)=9,13,IF(COUNTBLANK(N192:AI192)=10,12,IF(COUNTBLANK(N192:AI192)=11,11,IF(COUNTBLANK(N192:AI192)=12,10,IF(COUNTBLANK(N192:AI192)=13,9,IF(COUNTBLANK(N192:AI192)=14,8,IF(COUNTBLANK(N192:AI192)=15,7,IF(COUNTBLANK(N192:AI192)=16,6,IF(COUNTBLANK(N192:AI192)=17,5,IF(COUNTBLANK(N192:AI192)=18,4,IF(COUNTBLANK(N192:AI192)=19,3,IF(COUNTBLANK(N192:AI192)=20,2,IF(COUNTBLANK(N192:AI192)=21,1,IF(COUNTBLANK(N192:AI192)=22,0,"Error")))))))))))))))))))))))</f>
        <v>8</v>
      </c>
      <c r="AL192" s="39">
        <f>IF(AK192=0,"",IF(COUNTBLANK(AG192:AI192)=0,AVERAGE(AG192:AI192),IF(COUNTBLANK(AF192:AI192)&lt;1.5,AVERAGE(AF192:AI192),IF(COUNTBLANK(AE192:AI192)&lt;2.5,AVERAGE(AE192:AI192),IF(COUNTBLANK(AD192:AI192)&lt;3.5,AVERAGE(AD192:AI192),IF(COUNTBLANK(AC192:AI192)&lt;4.5,AVERAGE(AC192:AI192),IF(COUNTBLANK(AB192:AI192)&lt;5.5,AVERAGE(AB192:AI192),IF(COUNTBLANK(AA192:AI192)&lt;6.5,AVERAGE(AA192:AI192),IF(COUNTBLANK(Z192:AI192)&lt;7.5,AVERAGE(Z192:AI192),IF(COUNTBLANK(Y192:AI192)&lt;8.5,AVERAGE(Y192:AI192),IF(COUNTBLANK(X192:AI192)&lt;9.5,AVERAGE(X192:AI192),IF(COUNTBLANK(W192:AI192)&lt;10.5,AVERAGE(W192:AI192),IF(COUNTBLANK(V192:AI192)&lt;11.5,AVERAGE(V192:AI192),IF(COUNTBLANK(U192:AI192)&lt;12.5,AVERAGE(U192:AI192),IF(COUNTBLANK(T192:AI192)&lt;13.5,AVERAGE(T192:AI192),IF(COUNTBLANK(S192:AI192)&lt;14.5,AVERAGE(S192:AI192),IF(COUNTBLANK(R192:AI192)&lt;15.5,AVERAGE(R192:AI192),IF(COUNTBLANK(Q192:AI192)&lt;16.5,AVERAGE(Q192:AI192),IF(COUNTBLANK(P192:AI192)&lt;17.5,AVERAGE(P192:AI192),IF(COUNTBLANK(O192:AI192)&lt;18.5,AVERAGE(O192:AI192),AVERAGE(N192:AI192)))))))))))))))))))))</f>
        <v>102.33333333333333</v>
      </c>
      <c r="AM192" s="22">
        <f>IF(AK192=0,"",IF(COUNTBLANK(AH192:AI192)=0,AVERAGE(AH192:AI192),IF(COUNTBLANK(AG192:AI192)&lt;1.5,AVERAGE(AG192:AI192),IF(COUNTBLANK(AF192:AI192)&lt;2.5,AVERAGE(AF192:AI192),IF(COUNTBLANK(AE192:AI192)&lt;3.5,AVERAGE(AE192:AI192),IF(COUNTBLANK(AD192:AI192)&lt;4.5,AVERAGE(AD192:AI192),IF(COUNTBLANK(AC192:AI192)&lt;5.5,AVERAGE(AC192:AI192),IF(COUNTBLANK(AB192:AI192)&lt;6.5,AVERAGE(AB192:AI192),IF(COUNTBLANK(AA192:AI192)&lt;7.5,AVERAGE(AA192:AI192),IF(COUNTBLANK(Z192:AI192)&lt;8.5,AVERAGE(Z192:AI192),IF(COUNTBLANK(Y192:AI192)&lt;9.5,AVERAGE(Y192:AI192),IF(COUNTBLANK(X192:AI192)&lt;10.5,AVERAGE(X192:AI192),IF(COUNTBLANK(W192:AI192)&lt;11.5,AVERAGE(W192:AI192),IF(COUNTBLANK(V192:AI192)&lt;12.5,AVERAGE(V192:AI192),IF(COUNTBLANK(U192:AI192)&lt;13.5,AVERAGE(U192:AI192),IF(COUNTBLANK(T192:AI192)&lt;14.5,AVERAGE(T192:AI192),IF(COUNTBLANK(S192:AI192)&lt;15.5,AVERAGE(S192:AI192),IF(COUNTBLANK(R192:AI192)&lt;16.5,AVERAGE(R192:AI192),IF(COUNTBLANK(Q192:AI192)&lt;17.5,AVERAGE(Q192:AI192),IF(COUNTBLANK(P192:AI192)&lt;18.5,AVERAGE(P192:AI192),IF(COUNTBLANK(O192:AI192)&lt;19.5,AVERAGE(O192:AI192),AVERAGE(N192:AI192))))))))))))))))))))))</f>
        <v>101</v>
      </c>
      <c r="AN192" s="23">
        <f>IF(AK192&lt;1.5,M192,(0.75*M192)+(0.25*((AM192*2/3+AJ192*1/3)*$AW$1)))</f>
        <v>383376.00660446822</v>
      </c>
      <c r="AO192" s="24">
        <f>AN192-M192</f>
        <v>4376.0066044682171</v>
      </c>
      <c r="AP192" s="22">
        <f>IF(AK192&lt;1.5,"N/A",3*((M192/$AW$1)-(AM192*2/3)))</f>
        <v>81.29125939725067</v>
      </c>
      <c r="AQ192" s="20">
        <f>IF(AK192=0,"",AL192*$AV$1)</f>
        <v>404867.87805593765</v>
      </c>
      <c r="AR192" s="20">
        <f>IF(AK192=0,"",AJ192*$AV$1)</f>
        <v>373381.81750679918</v>
      </c>
      <c r="AS192" s="23" t="str">
        <f>IF(F192="P","P","")</f>
        <v/>
      </c>
    </row>
    <row r="193" spans="1:45" s="2" customFormat="1">
      <c r="A193" s="25" t="s">
        <v>52</v>
      </c>
      <c r="B193" s="23" t="str">
        <f>IF(COUNTBLANK(N193:AI193)&lt;20.5,"Yes","No")</f>
        <v>Yes</v>
      </c>
      <c r="C193" s="34" t="str">
        <f>IF(J193&lt;160000,"Yes","")</f>
        <v/>
      </c>
      <c r="D193" s="34" t="str">
        <f>IF(J193&gt;375000,IF((K193/J193)&lt;-0.4,"FP40%",IF((K193/J193)&lt;-0.35,"FP35%",IF((K193/J193)&lt;-0.3,"FP30%",IF((K193/J193)&lt;-0.25,"FP25%",IF((K193/J193)&lt;-0.2,"FP20%",IF((K193/J193)&lt;-0.15,"FP15%",IF((K193/J193)&lt;-0.1,"FP10%",IF((K193/J193)&lt;-0.05,"FP5%","")))))))),"")</f>
        <v/>
      </c>
      <c r="E193" s="34" t="str">
        <f t="shared" si="4"/>
        <v/>
      </c>
      <c r="F193" s="89" t="str">
        <f>IF(AP193="N/A","",IF(AP193&gt;AJ193,IF(AP193&gt;AM193,"P",""),""))</f>
        <v/>
      </c>
      <c r="G193" s="34" t="str">
        <f>IF(D193="",IF(E193="",F193,E193),D193)</f>
        <v/>
      </c>
      <c r="H193" s="19" t="s">
        <v>162</v>
      </c>
      <c r="I193" s="21" t="s">
        <v>48</v>
      </c>
      <c r="J193" s="20">
        <v>355200</v>
      </c>
      <c r="K193" s="20">
        <f>M193-J193</f>
        <v>14000</v>
      </c>
      <c r="L193" s="75">
        <v>9000</v>
      </c>
      <c r="M193" s="20">
        <v>369200</v>
      </c>
      <c r="N193" s="21">
        <v>69</v>
      </c>
      <c r="O193" s="21"/>
      <c r="P193" s="21"/>
      <c r="Q193" s="21">
        <v>79</v>
      </c>
      <c r="R193" s="21">
        <v>100</v>
      </c>
      <c r="S193" s="21">
        <v>87</v>
      </c>
      <c r="T193" s="21">
        <v>94</v>
      </c>
      <c r="U193" s="21">
        <v>114</v>
      </c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39">
        <f>IF(AK193=0,"",AVERAGE(N193:AI193))</f>
        <v>90.5</v>
      </c>
      <c r="AK193" s="39">
        <f>IF(COUNTBLANK(N193:AI193)=0,22,IF(COUNTBLANK(N193:AI193)=1,21,IF(COUNTBLANK(N193:AI193)=2,20,IF(COUNTBLANK(N193:AI193)=3,19,IF(COUNTBLANK(N193:AI193)=4,18,IF(COUNTBLANK(N193:AI193)=5,17,IF(COUNTBLANK(N193:AI193)=6,16,IF(COUNTBLANK(N193:AI193)=7,15,IF(COUNTBLANK(N193:AI193)=8,14,IF(COUNTBLANK(N193:AI193)=9,13,IF(COUNTBLANK(N193:AI193)=10,12,IF(COUNTBLANK(N193:AI193)=11,11,IF(COUNTBLANK(N193:AI193)=12,10,IF(COUNTBLANK(N193:AI193)=13,9,IF(COUNTBLANK(N193:AI193)=14,8,IF(COUNTBLANK(N193:AI193)=15,7,IF(COUNTBLANK(N193:AI193)=16,6,IF(COUNTBLANK(N193:AI193)=17,5,IF(COUNTBLANK(N193:AI193)=18,4,IF(COUNTBLANK(N193:AI193)=19,3,IF(COUNTBLANK(N193:AI193)=20,2,IF(COUNTBLANK(N193:AI193)=21,1,IF(COUNTBLANK(N193:AI193)=22,0,"Error")))))))))))))))))))))))</f>
        <v>6</v>
      </c>
      <c r="AL193" s="39">
        <f>IF(AK193=0,"",IF(COUNTBLANK(AG193:AI193)=0,AVERAGE(AG193:AI193),IF(COUNTBLANK(AF193:AI193)&lt;1.5,AVERAGE(AF193:AI193),IF(COUNTBLANK(AE193:AI193)&lt;2.5,AVERAGE(AE193:AI193),IF(COUNTBLANK(AD193:AI193)&lt;3.5,AVERAGE(AD193:AI193),IF(COUNTBLANK(AC193:AI193)&lt;4.5,AVERAGE(AC193:AI193),IF(COUNTBLANK(AB193:AI193)&lt;5.5,AVERAGE(AB193:AI193),IF(COUNTBLANK(AA193:AI193)&lt;6.5,AVERAGE(AA193:AI193),IF(COUNTBLANK(Z193:AI193)&lt;7.5,AVERAGE(Z193:AI193),IF(COUNTBLANK(Y193:AI193)&lt;8.5,AVERAGE(Y193:AI193),IF(COUNTBLANK(X193:AI193)&lt;9.5,AVERAGE(X193:AI193),IF(COUNTBLANK(W193:AI193)&lt;10.5,AVERAGE(W193:AI193),IF(COUNTBLANK(V193:AI193)&lt;11.5,AVERAGE(V193:AI193),IF(COUNTBLANK(U193:AI193)&lt;12.5,AVERAGE(U193:AI193),IF(COUNTBLANK(T193:AI193)&lt;13.5,AVERAGE(T193:AI193),IF(COUNTBLANK(S193:AI193)&lt;14.5,AVERAGE(S193:AI193),IF(COUNTBLANK(R193:AI193)&lt;15.5,AVERAGE(R193:AI193),IF(COUNTBLANK(Q193:AI193)&lt;16.5,AVERAGE(Q193:AI193),IF(COUNTBLANK(P193:AI193)&lt;17.5,AVERAGE(P193:AI193),IF(COUNTBLANK(O193:AI193)&lt;18.5,AVERAGE(O193:AI193),AVERAGE(N193:AI193)))))))))))))))))))))</f>
        <v>98.333333333333329</v>
      </c>
      <c r="AM193" s="22">
        <f>IF(AK193=0,"",IF(COUNTBLANK(AH193:AI193)=0,AVERAGE(AH193:AI193),IF(COUNTBLANK(AG193:AI193)&lt;1.5,AVERAGE(AG193:AI193),IF(COUNTBLANK(AF193:AI193)&lt;2.5,AVERAGE(AF193:AI193),IF(COUNTBLANK(AE193:AI193)&lt;3.5,AVERAGE(AE193:AI193),IF(COUNTBLANK(AD193:AI193)&lt;4.5,AVERAGE(AD193:AI193),IF(COUNTBLANK(AC193:AI193)&lt;5.5,AVERAGE(AC193:AI193),IF(COUNTBLANK(AB193:AI193)&lt;6.5,AVERAGE(AB193:AI193),IF(COUNTBLANK(AA193:AI193)&lt;7.5,AVERAGE(AA193:AI193),IF(COUNTBLANK(Z193:AI193)&lt;8.5,AVERAGE(Z193:AI193),IF(COUNTBLANK(Y193:AI193)&lt;9.5,AVERAGE(Y193:AI193),IF(COUNTBLANK(X193:AI193)&lt;10.5,AVERAGE(X193:AI193),IF(COUNTBLANK(W193:AI193)&lt;11.5,AVERAGE(W193:AI193),IF(COUNTBLANK(V193:AI193)&lt;12.5,AVERAGE(V193:AI193),IF(COUNTBLANK(U193:AI193)&lt;13.5,AVERAGE(U193:AI193),IF(COUNTBLANK(T193:AI193)&lt;14.5,AVERAGE(T193:AI193),IF(COUNTBLANK(S193:AI193)&lt;15.5,AVERAGE(S193:AI193),IF(COUNTBLANK(R193:AI193)&lt;16.5,AVERAGE(R193:AI193),IF(COUNTBLANK(Q193:AI193)&lt;17.5,AVERAGE(Q193:AI193),IF(COUNTBLANK(P193:AI193)&lt;18.5,AVERAGE(P193:AI193),IF(COUNTBLANK(O193:AI193)&lt;19.5,AVERAGE(O193:AI193),AVERAGE(N193:AI193))))))))))))))))))))))</f>
        <v>104</v>
      </c>
      <c r="AN193" s="23">
        <f>IF(AK193&lt;1.5,M193,(0.75*M193)+(0.25*((AM193*2/3+AJ193*1/3)*$AW$1)))</f>
        <v>376736.73714528477</v>
      </c>
      <c r="AO193" s="24">
        <f>AN193-M193</f>
        <v>7536.7371452847729</v>
      </c>
      <c r="AP193" s="22">
        <f>IF(AK193&lt;1.5,"N/A",3*((M193/$AW$1)-(AM193*2/3)))</f>
        <v>67.966050051358721</v>
      </c>
      <c r="AQ193" s="20">
        <f>IF(AK193=0,"",AL193*$AV$1)</f>
        <v>389042.42353909317</v>
      </c>
      <c r="AR193" s="20">
        <f>IF(AK193=0,"",AJ193*$AV$1)</f>
        <v>358050.90844360611</v>
      </c>
      <c r="AS193" s="23" t="str">
        <f>IF(F193="P","P","")</f>
        <v/>
      </c>
    </row>
    <row r="194" spans="1:45" s="2" customFormat="1">
      <c r="A194" s="25" t="s">
        <v>52</v>
      </c>
      <c r="B194" s="23" t="str">
        <f>IF(COUNTBLANK(N194:AI194)&lt;20.5,"Yes","No")</f>
        <v>Yes</v>
      </c>
      <c r="C194" s="34" t="str">
        <f>IF(J194&lt;160000,"Yes","")</f>
        <v/>
      </c>
      <c r="D194" s="34" t="str">
        <f>IF(J194&gt;375000,IF((K194/J194)&lt;-0.4,"FP40%",IF((K194/J194)&lt;-0.35,"FP35%",IF((K194/J194)&lt;-0.3,"FP30%",IF((K194/J194)&lt;-0.25,"FP25%",IF((K194/J194)&lt;-0.2,"FP20%",IF((K194/J194)&lt;-0.15,"FP15%",IF((K194/J194)&lt;-0.1,"FP10%",IF((K194/J194)&lt;-0.05,"FP5%","")))))))),"")</f>
        <v/>
      </c>
      <c r="E194" s="34" t="str">
        <f t="shared" si="4"/>
        <v/>
      </c>
      <c r="F194" s="89" t="str">
        <f>IF(AP194="N/A","",IF(AP194&gt;AJ194,IF(AP194&gt;AM194,"P",""),""))</f>
        <v/>
      </c>
      <c r="G194" s="34" t="str">
        <f>IF(D194="",IF(E194="",F194,E194),D194)</f>
        <v/>
      </c>
      <c r="H194" s="19" t="s">
        <v>159</v>
      </c>
      <c r="I194" s="21" t="s">
        <v>48</v>
      </c>
      <c r="J194" s="20">
        <v>365100</v>
      </c>
      <c r="K194" s="20">
        <f>M194-J194</f>
        <v>-10800</v>
      </c>
      <c r="L194" s="75">
        <v>23100</v>
      </c>
      <c r="M194" s="20">
        <v>354300</v>
      </c>
      <c r="N194" s="21">
        <v>79</v>
      </c>
      <c r="O194" s="21">
        <v>62</v>
      </c>
      <c r="P194" s="21">
        <v>85</v>
      </c>
      <c r="Q194" s="21">
        <v>69</v>
      </c>
      <c r="R194" s="21">
        <v>69</v>
      </c>
      <c r="S194" s="21">
        <v>96</v>
      </c>
      <c r="T194" s="21">
        <v>93</v>
      </c>
      <c r="U194" s="21">
        <v>124</v>
      </c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39">
        <f>IF(AK194=0,"",AVERAGE(N194:AI194))</f>
        <v>84.625</v>
      </c>
      <c r="AK194" s="39">
        <f>IF(COUNTBLANK(N194:AI194)=0,22,IF(COUNTBLANK(N194:AI194)=1,21,IF(COUNTBLANK(N194:AI194)=2,20,IF(COUNTBLANK(N194:AI194)=3,19,IF(COUNTBLANK(N194:AI194)=4,18,IF(COUNTBLANK(N194:AI194)=5,17,IF(COUNTBLANK(N194:AI194)=6,16,IF(COUNTBLANK(N194:AI194)=7,15,IF(COUNTBLANK(N194:AI194)=8,14,IF(COUNTBLANK(N194:AI194)=9,13,IF(COUNTBLANK(N194:AI194)=10,12,IF(COUNTBLANK(N194:AI194)=11,11,IF(COUNTBLANK(N194:AI194)=12,10,IF(COUNTBLANK(N194:AI194)=13,9,IF(COUNTBLANK(N194:AI194)=14,8,IF(COUNTBLANK(N194:AI194)=15,7,IF(COUNTBLANK(N194:AI194)=16,6,IF(COUNTBLANK(N194:AI194)=17,5,IF(COUNTBLANK(N194:AI194)=18,4,IF(COUNTBLANK(N194:AI194)=19,3,IF(COUNTBLANK(N194:AI194)=20,2,IF(COUNTBLANK(N194:AI194)=21,1,IF(COUNTBLANK(N194:AI194)=22,0,"Error")))))))))))))))))))))))</f>
        <v>8</v>
      </c>
      <c r="AL194" s="39">
        <f>IF(AK194=0,"",IF(COUNTBLANK(AG194:AI194)=0,AVERAGE(AG194:AI194),IF(COUNTBLANK(AF194:AI194)&lt;1.5,AVERAGE(AF194:AI194),IF(COUNTBLANK(AE194:AI194)&lt;2.5,AVERAGE(AE194:AI194),IF(COUNTBLANK(AD194:AI194)&lt;3.5,AVERAGE(AD194:AI194),IF(COUNTBLANK(AC194:AI194)&lt;4.5,AVERAGE(AC194:AI194),IF(COUNTBLANK(AB194:AI194)&lt;5.5,AVERAGE(AB194:AI194),IF(COUNTBLANK(AA194:AI194)&lt;6.5,AVERAGE(AA194:AI194),IF(COUNTBLANK(Z194:AI194)&lt;7.5,AVERAGE(Z194:AI194),IF(COUNTBLANK(Y194:AI194)&lt;8.5,AVERAGE(Y194:AI194),IF(COUNTBLANK(X194:AI194)&lt;9.5,AVERAGE(X194:AI194),IF(COUNTBLANK(W194:AI194)&lt;10.5,AVERAGE(W194:AI194),IF(COUNTBLANK(V194:AI194)&lt;11.5,AVERAGE(V194:AI194),IF(COUNTBLANK(U194:AI194)&lt;12.5,AVERAGE(U194:AI194),IF(COUNTBLANK(T194:AI194)&lt;13.5,AVERAGE(T194:AI194),IF(COUNTBLANK(S194:AI194)&lt;14.5,AVERAGE(S194:AI194),IF(COUNTBLANK(R194:AI194)&lt;15.5,AVERAGE(R194:AI194),IF(COUNTBLANK(Q194:AI194)&lt;16.5,AVERAGE(Q194:AI194),IF(COUNTBLANK(P194:AI194)&lt;17.5,AVERAGE(P194:AI194),IF(COUNTBLANK(O194:AI194)&lt;18.5,AVERAGE(O194:AI194),AVERAGE(N194:AI194)))))))))))))))))))))</f>
        <v>104.33333333333333</v>
      </c>
      <c r="AM194" s="22">
        <f>IF(AK194=0,"",IF(COUNTBLANK(AH194:AI194)=0,AVERAGE(AH194:AI194),IF(COUNTBLANK(AG194:AI194)&lt;1.5,AVERAGE(AG194:AI194),IF(COUNTBLANK(AF194:AI194)&lt;2.5,AVERAGE(AF194:AI194),IF(COUNTBLANK(AE194:AI194)&lt;3.5,AVERAGE(AE194:AI194),IF(COUNTBLANK(AD194:AI194)&lt;4.5,AVERAGE(AD194:AI194),IF(COUNTBLANK(AC194:AI194)&lt;5.5,AVERAGE(AC194:AI194),IF(COUNTBLANK(AB194:AI194)&lt;6.5,AVERAGE(AB194:AI194),IF(COUNTBLANK(AA194:AI194)&lt;7.5,AVERAGE(AA194:AI194),IF(COUNTBLANK(Z194:AI194)&lt;8.5,AVERAGE(Z194:AI194),IF(COUNTBLANK(Y194:AI194)&lt;9.5,AVERAGE(Y194:AI194),IF(COUNTBLANK(X194:AI194)&lt;10.5,AVERAGE(X194:AI194),IF(COUNTBLANK(W194:AI194)&lt;11.5,AVERAGE(W194:AI194),IF(COUNTBLANK(V194:AI194)&lt;12.5,AVERAGE(V194:AI194),IF(COUNTBLANK(U194:AI194)&lt;13.5,AVERAGE(U194:AI194),IF(COUNTBLANK(T194:AI194)&lt;14.5,AVERAGE(T194:AI194),IF(COUNTBLANK(S194:AI194)&lt;15.5,AVERAGE(S194:AI194),IF(COUNTBLANK(R194:AI194)&lt;16.5,AVERAGE(R194:AI194),IF(COUNTBLANK(Q194:AI194)&lt;17.5,AVERAGE(Q194:AI194),IF(COUNTBLANK(P194:AI194)&lt;18.5,AVERAGE(P194:AI194),IF(COUNTBLANK(O194:AI194)&lt;19.5,AVERAGE(O194:AI194),AVERAGE(N194:AI194))))))))))))))))))))))</f>
        <v>108.5</v>
      </c>
      <c r="AN194" s="23">
        <f>IF(AK194&lt;1.5,M194,(0.75*M194)+(0.25*((AM194*2/3+AJ194*1/3)*$AW$1)))</f>
        <v>366606.92911707377</v>
      </c>
      <c r="AO194" s="24">
        <f>AN194-M194</f>
        <v>12306.929117073771</v>
      </c>
      <c r="AP194" s="22">
        <f>IF(AK194&lt;1.5,"N/A",3*((M194/$AW$1)-(AM194*2/3)))</f>
        <v>47.828741964237253</v>
      </c>
      <c r="AQ194" s="20">
        <f>IF(AK194=0,"",AL194*$AV$1)</f>
        <v>412780.60531435988</v>
      </c>
      <c r="AR194" s="20">
        <f>IF(AK194=0,"",AJ194*$AV$1)</f>
        <v>334807.2721219908</v>
      </c>
      <c r="AS194" s="23" t="str">
        <f>IF(F194="P","P","")</f>
        <v/>
      </c>
    </row>
    <row r="195" spans="1:45" s="2" customFormat="1">
      <c r="A195" s="25" t="s">
        <v>52</v>
      </c>
      <c r="B195" s="23" t="str">
        <f>IF(COUNTBLANK(N195:AI195)&lt;20.5,"Yes","No")</f>
        <v>Yes</v>
      </c>
      <c r="C195" s="34" t="str">
        <f>IF(J195&lt;160000,"Yes","")</f>
        <v/>
      </c>
      <c r="D195" s="34" t="str">
        <f>IF(J195&gt;375000,IF((K195/J195)&lt;-0.4,"FP40%",IF((K195/J195)&lt;-0.35,"FP35%",IF((K195/J195)&lt;-0.3,"FP30%",IF((K195/J195)&lt;-0.25,"FP25%",IF((K195/J195)&lt;-0.2,"FP20%",IF((K195/J195)&lt;-0.15,"FP15%",IF((K195/J195)&lt;-0.1,"FP10%",IF((K195/J195)&lt;-0.05,"FP5%","")))))))),"")</f>
        <v>FP10%</v>
      </c>
      <c r="E195" s="34" t="str">
        <f t="shared" ref="E195:E258" si="5">IF(AK195&gt;1.9,IF(M195&gt;300000,IF((AR195/M195)&gt;1.3,"B30%",IF((AR195/M195)&gt;1.25,"B25%",IF((AR195/M195)&gt;1.2,"B20%",IF((AR195/M195)&gt;1.15,"B15%",IF((AR195/M195)&gt;1.1,"B10%",""))))),""),"")</f>
        <v/>
      </c>
      <c r="F195" s="89" t="str">
        <f>IF(AP195="N/A","",IF(AP195&gt;AJ195,IF(AP195&gt;AM195,"P",""),""))</f>
        <v/>
      </c>
      <c r="G195" s="34" t="str">
        <f>IF(D195="",IF(E195="",F195,E195),D195)</f>
        <v>FP10%</v>
      </c>
      <c r="H195" s="19" t="s">
        <v>149</v>
      </c>
      <c r="I195" s="21" t="s">
        <v>62</v>
      </c>
      <c r="J195" s="20">
        <v>375100</v>
      </c>
      <c r="K195" s="20">
        <f>M195-J195</f>
        <v>-54600</v>
      </c>
      <c r="L195" s="75">
        <v>25700</v>
      </c>
      <c r="M195" s="20">
        <v>320500</v>
      </c>
      <c r="N195" s="21">
        <v>141</v>
      </c>
      <c r="O195" s="21">
        <v>90</v>
      </c>
      <c r="P195" s="21">
        <v>57</v>
      </c>
      <c r="Q195" s="21">
        <v>69</v>
      </c>
      <c r="R195" s="21">
        <v>27</v>
      </c>
      <c r="S195" s="21">
        <v>105</v>
      </c>
      <c r="T195" s="21">
        <v>62</v>
      </c>
      <c r="U195" s="21">
        <v>126</v>
      </c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39">
        <f>IF(AK195=0,"",AVERAGE(N195:AI195))</f>
        <v>84.625</v>
      </c>
      <c r="AK195" s="39">
        <f>IF(COUNTBLANK(N195:AI195)=0,22,IF(COUNTBLANK(N195:AI195)=1,21,IF(COUNTBLANK(N195:AI195)=2,20,IF(COUNTBLANK(N195:AI195)=3,19,IF(COUNTBLANK(N195:AI195)=4,18,IF(COUNTBLANK(N195:AI195)=5,17,IF(COUNTBLANK(N195:AI195)=6,16,IF(COUNTBLANK(N195:AI195)=7,15,IF(COUNTBLANK(N195:AI195)=8,14,IF(COUNTBLANK(N195:AI195)=9,13,IF(COUNTBLANK(N195:AI195)=10,12,IF(COUNTBLANK(N195:AI195)=11,11,IF(COUNTBLANK(N195:AI195)=12,10,IF(COUNTBLANK(N195:AI195)=13,9,IF(COUNTBLANK(N195:AI195)=14,8,IF(COUNTBLANK(N195:AI195)=15,7,IF(COUNTBLANK(N195:AI195)=16,6,IF(COUNTBLANK(N195:AI195)=17,5,IF(COUNTBLANK(N195:AI195)=18,4,IF(COUNTBLANK(N195:AI195)=19,3,IF(COUNTBLANK(N195:AI195)=20,2,IF(COUNTBLANK(N195:AI195)=21,1,IF(COUNTBLANK(N195:AI195)=22,0,"Error")))))))))))))))))))))))</f>
        <v>8</v>
      </c>
      <c r="AL195" s="39">
        <f>IF(AK195=0,"",IF(COUNTBLANK(AG195:AI195)=0,AVERAGE(AG195:AI195),IF(COUNTBLANK(AF195:AI195)&lt;1.5,AVERAGE(AF195:AI195),IF(COUNTBLANK(AE195:AI195)&lt;2.5,AVERAGE(AE195:AI195),IF(COUNTBLANK(AD195:AI195)&lt;3.5,AVERAGE(AD195:AI195),IF(COUNTBLANK(AC195:AI195)&lt;4.5,AVERAGE(AC195:AI195),IF(COUNTBLANK(AB195:AI195)&lt;5.5,AVERAGE(AB195:AI195),IF(COUNTBLANK(AA195:AI195)&lt;6.5,AVERAGE(AA195:AI195),IF(COUNTBLANK(Z195:AI195)&lt;7.5,AVERAGE(Z195:AI195),IF(COUNTBLANK(Y195:AI195)&lt;8.5,AVERAGE(Y195:AI195),IF(COUNTBLANK(X195:AI195)&lt;9.5,AVERAGE(X195:AI195),IF(COUNTBLANK(W195:AI195)&lt;10.5,AVERAGE(W195:AI195),IF(COUNTBLANK(V195:AI195)&lt;11.5,AVERAGE(V195:AI195),IF(COUNTBLANK(U195:AI195)&lt;12.5,AVERAGE(U195:AI195),IF(COUNTBLANK(T195:AI195)&lt;13.5,AVERAGE(T195:AI195),IF(COUNTBLANK(S195:AI195)&lt;14.5,AVERAGE(S195:AI195),IF(COUNTBLANK(R195:AI195)&lt;15.5,AVERAGE(R195:AI195),IF(COUNTBLANK(Q195:AI195)&lt;16.5,AVERAGE(Q195:AI195),IF(COUNTBLANK(P195:AI195)&lt;17.5,AVERAGE(P195:AI195),IF(COUNTBLANK(O195:AI195)&lt;18.5,AVERAGE(O195:AI195),AVERAGE(N195:AI195)))))))))))))))))))))</f>
        <v>97.666666666666671</v>
      </c>
      <c r="AM195" s="22">
        <f>IF(AK195=0,"",IF(COUNTBLANK(AH195:AI195)=0,AVERAGE(AH195:AI195),IF(COUNTBLANK(AG195:AI195)&lt;1.5,AVERAGE(AG195:AI195),IF(COUNTBLANK(AF195:AI195)&lt;2.5,AVERAGE(AF195:AI195),IF(COUNTBLANK(AE195:AI195)&lt;3.5,AVERAGE(AE195:AI195),IF(COUNTBLANK(AD195:AI195)&lt;4.5,AVERAGE(AD195:AI195),IF(COUNTBLANK(AC195:AI195)&lt;5.5,AVERAGE(AC195:AI195),IF(COUNTBLANK(AB195:AI195)&lt;6.5,AVERAGE(AB195:AI195),IF(COUNTBLANK(AA195:AI195)&lt;7.5,AVERAGE(AA195:AI195),IF(COUNTBLANK(Z195:AI195)&lt;8.5,AVERAGE(Z195:AI195),IF(COUNTBLANK(Y195:AI195)&lt;9.5,AVERAGE(Y195:AI195),IF(COUNTBLANK(X195:AI195)&lt;10.5,AVERAGE(X195:AI195),IF(COUNTBLANK(W195:AI195)&lt;11.5,AVERAGE(W195:AI195),IF(COUNTBLANK(V195:AI195)&lt;12.5,AVERAGE(V195:AI195),IF(COUNTBLANK(U195:AI195)&lt;13.5,AVERAGE(U195:AI195),IF(COUNTBLANK(T195:AI195)&lt;14.5,AVERAGE(T195:AI195),IF(COUNTBLANK(S195:AI195)&lt;15.5,AVERAGE(S195:AI195),IF(COUNTBLANK(R195:AI195)&lt;16.5,AVERAGE(R195:AI195),IF(COUNTBLANK(Q195:AI195)&lt;17.5,AVERAGE(Q195:AI195),IF(COUNTBLANK(P195:AI195)&lt;18.5,AVERAGE(P195:AI195),IF(COUNTBLANK(O195:AI195)&lt;19.5,AVERAGE(O195:AI195),AVERAGE(N195:AI195))))))))))))))))))))))</f>
        <v>94</v>
      </c>
      <c r="AN195" s="23">
        <f>IF(AK195&lt;1.5,M195,(0.75*M195)+(0.25*((AM195*2/3+AJ195*1/3)*$AW$1)))</f>
        <v>331557.5476188719</v>
      </c>
      <c r="AO195" s="24">
        <f>AN195-M195</f>
        <v>11057.547618871904</v>
      </c>
      <c r="AP195" s="22">
        <f>IF(AK195&lt;1.5,"N/A",3*((M195/$AW$1)-(AM195*2/3)))</f>
        <v>51.564244424324137</v>
      </c>
      <c r="AQ195" s="20">
        <f>IF(AK195=0,"",AL195*$AV$1)</f>
        <v>386404.8477862858</v>
      </c>
      <c r="AR195" s="20">
        <f>IF(AK195=0,"",AJ195*$AV$1)</f>
        <v>334807.2721219908</v>
      </c>
      <c r="AS195" s="23" t="str">
        <f>IF(F195="P","P","")</f>
        <v/>
      </c>
    </row>
    <row r="196" spans="1:45" s="2" customFormat="1">
      <c r="A196" s="25" t="s">
        <v>52</v>
      </c>
      <c r="B196" s="23" t="str">
        <f>IF(COUNTBLANK(N196:AI196)&lt;20.5,"Yes","No")</f>
        <v>Yes</v>
      </c>
      <c r="C196" s="34" t="str">
        <f>IF(J196&lt;160000,"Yes","")</f>
        <v/>
      </c>
      <c r="D196" s="34" t="str">
        <f>IF(J196&gt;375000,IF((K196/J196)&lt;-0.4,"FP40%",IF((K196/J196)&lt;-0.35,"FP35%",IF((K196/J196)&lt;-0.3,"FP30%",IF((K196/J196)&lt;-0.25,"FP25%",IF((K196/J196)&lt;-0.2,"FP20%",IF((K196/J196)&lt;-0.15,"FP15%",IF((K196/J196)&lt;-0.1,"FP10%",IF((K196/J196)&lt;-0.05,"FP5%","")))))))),"")</f>
        <v/>
      </c>
      <c r="E196" s="34" t="str">
        <f t="shared" si="5"/>
        <v/>
      </c>
      <c r="F196" s="89" t="str">
        <f>IF(AP196="N/A","",IF(AP196&gt;AJ196,IF(AP196&gt;AM196,"P",""),""))</f>
        <v/>
      </c>
      <c r="G196" s="34" t="str">
        <f>IF(D196="",IF(E196="",F196,E196),D196)</f>
        <v/>
      </c>
      <c r="H196" s="19" t="s">
        <v>163</v>
      </c>
      <c r="I196" s="21" t="s">
        <v>62</v>
      </c>
      <c r="J196" s="20">
        <v>328700</v>
      </c>
      <c r="K196" s="20">
        <f>M196-J196</f>
        <v>-2300</v>
      </c>
      <c r="L196" s="75">
        <v>20700</v>
      </c>
      <c r="M196" s="20">
        <v>326400</v>
      </c>
      <c r="N196" s="21">
        <v>68</v>
      </c>
      <c r="O196" s="21">
        <v>103</v>
      </c>
      <c r="P196" s="21"/>
      <c r="Q196" s="21">
        <v>90</v>
      </c>
      <c r="R196" s="21">
        <v>28</v>
      </c>
      <c r="S196" s="21">
        <v>106</v>
      </c>
      <c r="T196" s="21">
        <v>62</v>
      </c>
      <c r="U196" s="21">
        <v>119</v>
      </c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39">
        <f>IF(AK196=0,"",AVERAGE(N196:AI196))</f>
        <v>82.285714285714292</v>
      </c>
      <c r="AK196" s="39">
        <f>IF(COUNTBLANK(N196:AI196)=0,22,IF(COUNTBLANK(N196:AI196)=1,21,IF(COUNTBLANK(N196:AI196)=2,20,IF(COUNTBLANK(N196:AI196)=3,19,IF(COUNTBLANK(N196:AI196)=4,18,IF(COUNTBLANK(N196:AI196)=5,17,IF(COUNTBLANK(N196:AI196)=6,16,IF(COUNTBLANK(N196:AI196)=7,15,IF(COUNTBLANK(N196:AI196)=8,14,IF(COUNTBLANK(N196:AI196)=9,13,IF(COUNTBLANK(N196:AI196)=10,12,IF(COUNTBLANK(N196:AI196)=11,11,IF(COUNTBLANK(N196:AI196)=12,10,IF(COUNTBLANK(N196:AI196)=13,9,IF(COUNTBLANK(N196:AI196)=14,8,IF(COUNTBLANK(N196:AI196)=15,7,IF(COUNTBLANK(N196:AI196)=16,6,IF(COUNTBLANK(N196:AI196)=17,5,IF(COUNTBLANK(N196:AI196)=18,4,IF(COUNTBLANK(N196:AI196)=19,3,IF(COUNTBLANK(N196:AI196)=20,2,IF(COUNTBLANK(N196:AI196)=21,1,IF(COUNTBLANK(N196:AI196)=22,0,"Error")))))))))))))))))))))))</f>
        <v>7</v>
      </c>
      <c r="AL196" s="39">
        <f>IF(AK196=0,"",IF(COUNTBLANK(AG196:AI196)=0,AVERAGE(AG196:AI196),IF(COUNTBLANK(AF196:AI196)&lt;1.5,AVERAGE(AF196:AI196),IF(COUNTBLANK(AE196:AI196)&lt;2.5,AVERAGE(AE196:AI196),IF(COUNTBLANK(AD196:AI196)&lt;3.5,AVERAGE(AD196:AI196),IF(COUNTBLANK(AC196:AI196)&lt;4.5,AVERAGE(AC196:AI196),IF(COUNTBLANK(AB196:AI196)&lt;5.5,AVERAGE(AB196:AI196),IF(COUNTBLANK(AA196:AI196)&lt;6.5,AVERAGE(AA196:AI196),IF(COUNTBLANK(Z196:AI196)&lt;7.5,AVERAGE(Z196:AI196),IF(COUNTBLANK(Y196:AI196)&lt;8.5,AVERAGE(Y196:AI196),IF(COUNTBLANK(X196:AI196)&lt;9.5,AVERAGE(X196:AI196),IF(COUNTBLANK(W196:AI196)&lt;10.5,AVERAGE(W196:AI196),IF(COUNTBLANK(V196:AI196)&lt;11.5,AVERAGE(V196:AI196),IF(COUNTBLANK(U196:AI196)&lt;12.5,AVERAGE(U196:AI196),IF(COUNTBLANK(T196:AI196)&lt;13.5,AVERAGE(T196:AI196),IF(COUNTBLANK(S196:AI196)&lt;14.5,AVERAGE(S196:AI196),IF(COUNTBLANK(R196:AI196)&lt;15.5,AVERAGE(R196:AI196),IF(COUNTBLANK(Q196:AI196)&lt;16.5,AVERAGE(Q196:AI196),IF(COUNTBLANK(P196:AI196)&lt;17.5,AVERAGE(P196:AI196),IF(COUNTBLANK(O196:AI196)&lt;18.5,AVERAGE(O196:AI196),AVERAGE(N196:AI196)))))))))))))))))))))</f>
        <v>95.666666666666671</v>
      </c>
      <c r="AM196" s="22">
        <f>IF(AK196=0,"",IF(COUNTBLANK(AH196:AI196)=0,AVERAGE(AH196:AI196),IF(COUNTBLANK(AG196:AI196)&lt;1.5,AVERAGE(AG196:AI196),IF(COUNTBLANK(AF196:AI196)&lt;2.5,AVERAGE(AF196:AI196),IF(COUNTBLANK(AE196:AI196)&lt;3.5,AVERAGE(AE196:AI196),IF(COUNTBLANK(AD196:AI196)&lt;4.5,AVERAGE(AD196:AI196),IF(COUNTBLANK(AC196:AI196)&lt;5.5,AVERAGE(AC196:AI196),IF(COUNTBLANK(AB196:AI196)&lt;6.5,AVERAGE(AB196:AI196),IF(COUNTBLANK(AA196:AI196)&lt;7.5,AVERAGE(AA196:AI196),IF(COUNTBLANK(Z196:AI196)&lt;8.5,AVERAGE(Z196:AI196),IF(COUNTBLANK(Y196:AI196)&lt;9.5,AVERAGE(Y196:AI196),IF(COUNTBLANK(X196:AI196)&lt;10.5,AVERAGE(X196:AI196),IF(COUNTBLANK(W196:AI196)&lt;11.5,AVERAGE(W196:AI196),IF(COUNTBLANK(V196:AI196)&lt;12.5,AVERAGE(V196:AI196),IF(COUNTBLANK(U196:AI196)&lt;13.5,AVERAGE(U196:AI196),IF(COUNTBLANK(T196:AI196)&lt;14.5,AVERAGE(T196:AI196),IF(COUNTBLANK(S196:AI196)&lt;15.5,AVERAGE(S196:AI196),IF(COUNTBLANK(R196:AI196)&lt;16.5,AVERAGE(R196:AI196),IF(COUNTBLANK(Q196:AI196)&lt;17.5,AVERAGE(Q196:AI196),IF(COUNTBLANK(P196:AI196)&lt;18.5,AVERAGE(P196:AI196),IF(COUNTBLANK(O196:AI196)&lt;19.5,AVERAGE(O196:AI196),AVERAGE(N196:AI196))))))))))))))))))))))</f>
        <v>90.5</v>
      </c>
      <c r="AN196" s="23">
        <f>IF(AK196&lt;1.5,M196,(0.75*M196)+(0.25*((AM196*2/3+AJ196*1/3)*$AW$1)))</f>
        <v>332858.91675461107</v>
      </c>
      <c r="AO196" s="24">
        <f>AN196-M196</f>
        <v>6458.9167546110693</v>
      </c>
      <c r="AP196" s="22">
        <f>IF(AK196&lt;1.5,"N/A",3*((M196/$AW$1)-(AM196*2/3)))</f>
        <v>62.974319438687651</v>
      </c>
      <c r="AQ196" s="20">
        <f>IF(AK196=0,"",AL196*$AV$1)</f>
        <v>378492.12052786356</v>
      </c>
      <c r="AR196" s="20">
        <f>IF(AK196=0,"",AJ196*$AV$1)</f>
        <v>325552.20720365766</v>
      </c>
      <c r="AS196" s="23" t="str">
        <f>IF(F196="P","P","")</f>
        <v/>
      </c>
    </row>
    <row r="197" spans="1:45" s="2" customFormat="1">
      <c r="A197" s="25" t="s">
        <v>52</v>
      </c>
      <c r="B197" s="23" t="str">
        <f>IF(COUNTBLANK(N197:AI197)&lt;20.5,"Yes","No")</f>
        <v>Yes</v>
      </c>
      <c r="C197" s="34" t="str">
        <f>IF(J197&lt;160000,"Yes","")</f>
        <v>Yes</v>
      </c>
      <c r="D197" s="34" t="str">
        <f>IF(J197&gt;375000,IF((K197/J197)&lt;-0.4,"FP40%",IF((K197/J197)&lt;-0.35,"FP35%",IF((K197/J197)&lt;-0.3,"FP30%",IF((K197/J197)&lt;-0.25,"FP25%",IF((K197/J197)&lt;-0.2,"FP20%",IF((K197/J197)&lt;-0.15,"FP15%",IF((K197/J197)&lt;-0.1,"FP10%",IF((K197/J197)&lt;-0.05,"FP5%","")))))))),"")</f>
        <v/>
      </c>
      <c r="E197" s="34" t="str">
        <f t="shared" si="5"/>
        <v/>
      </c>
      <c r="F197" s="89" t="str">
        <f>IF(AP197="N/A","",IF(AP197&gt;AJ197,IF(AP197&gt;AM197,"P",""),""))</f>
        <v/>
      </c>
      <c r="G197" s="34" t="str">
        <f>IF(D197="",IF(E197="",F197,E197),D197)</f>
        <v/>
      </c>
      <c r="H197" s="19" t="s">
        <v>405</v>
      </c>
      <c r="I197" s="21" t="s">
        <v>390</v>
      </c>
      <c r="J197" s="20">
        <v>89500</v>
      </c>
      <c r="K197" s="20">
        <f>M197-J197</f>
        <v>161800</v>
      </c>
      <c r="L197" s="75">
        <v>25100</v>
      </c>
      <c r="M197" s="20">
        <v>251300</v>
      </c>
      <c r="N197" s="21">
        <v>51</v>
      </c>
      <c r="O197" s="21">
        <v>77</v>
      </c>
      <c r="P197" s="21">
        <v>74</v>
      </c>
      <c r="Q197" s="21">
        <v>89</v>
      </c>
      <c r="R197" s="21" t="s">
        <v>590</v>
      </c>
      <c r="S197" s="21">
        <v>80</v>
      </c>
      <c r="T197" s="21" t="s">
        <v>590</v>
      </c>
      <c r="U197" s="21">
        <v>71</v>
      </c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39">
        <f>IF(AK197=0,"",AVERAGE(N197:AI197))</f>
        <v>73.666666666666671</v>
      </c>
      <c r="AK197" s="39">
        <f>IF(COUNTBLANK(N197:AI197)=0,22,IF(COUNTBLANK(N197:AI197)=1,21,IF(COUNTBLANK(N197:AI197)=2,20,IF(COUNTBLANK(N197:AI197)=3,19,IF(COUNTBLANK(N197:AI197)=4,18,IF(COUNTBLANK(N197:AI197)=5,17,IF(COUNTBLANK(N197:AI197)=6,16,IF(COUNTBLANK(N197:AI197)=7,15,IF(COUNTBLANK(N197:AI197)=8,14,IF(COUNTBLANK(N197:AI197)=9,13,IF(COUNTBLANK(N197:AI197)=10,12,IF(COUNTBLANK(N197:AI197)=11,11,IF(COUNTBLANK(N197:AI197)=12,10,IF(COUNTBLANK(N197:AI197)=13,9,IF(COUNTBLANK(N197:AI197)=14,8,IF(COUNTBLANK(N197:AI197)=15,7,IF(COUNTBLANK(N197:AI197)=16,6,IF(COUNTBLANK(N197:AI197)=17,5,IF(COUNTBLANK(N197:AI197)=18,4,IF(COUNTBLANK(N197:AI197)=19,3,IF(COUNTBLANK(N197:AI197)=20,2,IF(COUNTBLANK(N197:AI197)=21,1,IF(COUNTBLANK(N197:AI197)=22,0,"Error")))))))))))))))))))))))</f>
        <v>6</v>
      </c>
      <c r="AL197" s="39">
        <f>IF(AK197=0,"",IF(COUNTBLANK(AG197:AI197)=0,AVERAGE(AG197:AI197),IF(COUNTBLANK(AF197:AI197)&lt;1.5,AVERAGE(AF197:AI197),IF(COUNTBLANK(AE197:AI197)&lt;2.5,AVERAGE(AE197:AI197),IF(COUNTBLANK(AD197:AI197)&lt;3.5,AVERAGE(AD197:AI197),IF(COUNTBLANK(AC197:AI197)&lt;4.5,AVERAGE(AC197:AI197),IF(COUNTBLANK(AB197:AI197)&lt;5.5,AVERAGE(AB197:AI197),IF(COUNTBLANK(AA197:AI197)&lt;6.5,AVERAGE(AA197:AI197),IF(COUNTBLANK(Z197:AI197)&lt;7.5,AVERAGE(Z197:AI197),IF(COUNTBLANK(Y197:AI197)&lt;8.5,AVERAGE(Y197:AI197),IF(COUNTBLANK(X197:AI197)&lt;9.5,AVERAGE(X197:AI197),IF(COUNTBLANK(W197:AI197)&lt;10.5,AVERAGE(W197:AI197),IF(COUNTBLANK(V197:AI197)&lt;11.5,AVERAGE(V197:AI197),IF(COUNTBLANK(U197:AI197)&lt;12.5,AVERAGE(U197:AI197),IF(COUNTBLANK(T197:AI197)&lt;13.5,AVERAGE(T197:AI197),IF(COUNTBLANK(S197:AI197)&lt;14.5,AVERAGE(S197:AI197),IF(COUNTBLANK(R197:AI197)&lt;15.5,AVERAGE(R197:AI197),IF(COUNTBLANK(Q197:AI197)&lt;16.5,AVERAGE(Q197:AI197),IF(COUNTBLANK(P197:AI197)&lt;17.5,AVERAGE(P197:AI197),IF(COUNTBLANK(O197:AI197)&lt;18.5,AVERAGE(O197:AI197),AVERAGE(N197:AI197)))))))))))))))))))))</f>
        <v>80</v>
      </c>
      <c r="AM197" s="22">
        <f>IF(AK197=0,"",IF(COUNTBLANK(AH197:AI197)=0,AVERAGE(AH197:AI197),IF(COUNTBLANK(AG197:AI197)&lt;1.5,AVERAGE(AG197:AI197),IF(COUNTBLANK(AF197:AI197)&lt;2.5,AVERAGE(AF197:AI197),IF(COUNTBLANK(AE197:AI197)&lt;3.5,AVERAGE(AE197:AI197),IF(COUNTBLANK(AD197:AI197)&lt;4.5,AVERAGE(AD197:AI197),IF(COUNTBLANK(AC197:AI197)&lt;5.5,AVERAGE(AC197:AI197),IF(COUNTBLANK(AB197:AI197)&lt;6.5,AVERAGE(AB197:AI197),IF(COUNTBLANK(AA197:AI197)&lt;7.5,AVERAGE(AA197:AI197),IF(COUNTBLANK(Z197:AI197)&lt;8.5,AVERAGE(Z197:AI197),IF(COUNTBLANK(Y197:AI197)&lt;9.5,AVERAGE(Y197:AI197),IF(COUNTBLANK(X197:AI197)&lt;10.5,AVERAGE(X197:AI197),IF(COUNTBLANK(W197:AI197)&lt;11.5,AVERAGE(W197:AI197),IF(COUNTBLANK(V197:AI197)&lt;12.5,AVERAGE(V197:AI197),IF(COUNTBLANK(U197:AI197)&lt;13.5,AVERAGE(U197:AI197),IF(COUNTBLANK(T197:AI197)&lt;14.5,AVERAGE(T197:AI197),IF(COUNTBLANK(S197:AI197)&lt;15.5,AVERAGE(S197:AI197),IF(COUNTBLANK(R197:AI197)&lt;16.5,AVERAGE(R197:AI197),IF(COUNTBLANK(Q197:AI197)&lt;17.5,AVERAGE(Q197:AI197),IF(COUNTBLANK(P197:AI197)&lt;18.5,AVERAGE(P197:AI197),IF(COUNTBLANK(O197:AI197)&lt;19.5,AVERAGE(O197:AI197),AVERAGE(N197:AI197))))))))))))))))))))))</f>
        <v>75.5</v>
      </c>
      <c r="AN197" s="23">
        <f>IF(AK197&lt;1.5,M197,(0.75*M197)+(0.25*((AM197*2/3+AJ197*1/3)*$AW$1)))</f>
        <v>263617.33482515009</v>
      </c>
      <c r="AO197" s="24">
        <f>AN197-M197</f>
        <v>12317.334825150087</v>
      </c>
      <c r="AP197" s="22">
        <f>IF(AK197&lt;1.5,"N/A",3*((M197/$AW$1)-(AM197*2/3)))</f>
        <v>36.839296798229803</v>
      </c>
      <c r="AQ197" s="20">
        <f>IF(AK197=0,"",AL197*$AV$1)</f>
        <v>316509.09033688938</v>
      </c>
      <c r="AR197" s="20">
        <f>IF(AK197=0,"",AJ197*$AV$1)</f>
        <v>291452.12068521901</v>
      </c>
      <c r="AS197" s="23" t="str">
        <f>IF(F197="P","P","")</f>
        <v/>
      </c>
    </row>
    <row r="198" spans="1:45" s="2" customFormat="1">
      <c r="A198" s="25" t="s">
        <v>52</v>
      </c>
      <c r="B198" s="23" t="str">
        <f>IF(COUNTBLANK(N198:AI198)&lt;20.5,"Yes","No")</f>
        <v>Yes</v>
      </c>
      <c r="C198" s="34" t="str">
        <f>IF(J198&lt;160000,"Yes","")</f>
        <v/>
      </c>
      <c r="D198" s="34" t="str">
        <f>IF(J198&gt;375000,IF((K198/J198)&lt;-0.4,"FP40%",IF((K198/J198)&lt;-0.35,"FP35%",IF((K198/J198)&lt;-0.3,"FP30%",IF((K198/J198)&lt;-0.25,"FP25%",IF((K198/J198)&lt;-0.2,"FP20%",IF((K198/J198)&lt;-0.15,"FP15%",IF((K198/J198)&lt;-0.1,"FP10%",IF((K198/J198)&lt;-0.05,"FP5%","")))))))),"")</f>
        <v>FP20%</v>
      </c>
      <c r="E198" s="34" t="str">
        <f t="shared" si="5"/>
        <v/>
      </c>
      <c r="F198" s="89" t="str">
        <f>IF(AP198="N/A","",IF(AP198&gt;AJ198,IF(AP198&gt;AM198,"P",""),""))</f>
        <v>P</v>
      </c>
      <c r="G198" s="34" t="str">
        <f>IF(D198="",IF(E198="",F198,E198),D198)</f>
        <v>FP20%</v>
      </c>
      <c r="H198" s="19" t="s">
        <v>157</v>
      </c>
      <c r="I198" s="21" t="s">
        <v>37</v>
      </c>
      <c r="J198" s="20">
        <v>388500</v>
      </c>
      <c r="K198" s="20">
        <f>M198-J198</f>
        <v>-91800</v>
      </c>
      <c r="L198" s="75">
        <v>-20700</v>
      </c>
      <c r="M198" s="20">
        <v>296700</v>
      </c>
      <c r="N198" s="21">
        <v>87</v>
      </c>
      <c r="O198" s="21">
        <v>76</v>
      </c>
      <c r="P198" s="21">
        <v>77</v>
      </c>
      <c r="Q198" s="21">
        <v>116</v>
      </c>
      <c r="R198" s="21">
        <v>53</v>
      </c>
      <c r="S198" s="21">
        <v>55</v>
      </c>
      <c r="T198" s="21">
        <v>67</v>
      </c>
      <c r="U198" s="21">
        <v>58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39">
        <f>IF(AK198=0,"",AVERAGE(N198:AI198))</f>
        <v>73.625</v>
      </c>
      <c r="AK198" s="39">
        <f>IF(COUNTBLANK(N198:AI198)=0,22,IF(COUNTBLANK(N198:AI198)=1,21,IF(COUNTBLANK(N198:AI198)=2,20,IF(COUNTBLANK(N198:AI198)=3,19,IF(COUNTBLANK(N198:AI198)=4,18,IF(COUNTBLANK(N198:AI198)=5,17,IF(COUNTBLANK(N198:AI198)=6,16,IF(COUNTBLANK(N198:AI198)=7,15,IF(COUNTBLANK(N198:AI198)=8,14,IF(COUNTBLANK(N198:AI198)=9,13,IF(COUNTBLANK(N198:AI198)=10,12,IF(COUNTBLANK(N198:AI198)=11,11,IF(COUNTBLANK(N198:AI198)=12,10,IF(COUNTBLANK(N198:AI198)=13,9,IF(COUNTBLANK(N198:AI198)=14,8,IF(COUNTBLANK(N198:AI198)=15,7,IF(COUNTBLANK(N198:AI198)=16,6,IF(COUNTBLANK(N198:AI198)=17,5,IF(COUNTBLANK(N198:AI198)=18,4,IF(COUNTBLANK(N198:AI198)=19,3,IF(COUNTBLANK(N198:AI198)=20,2,IF(COUNTBLANK(N198:AI198)=21,1,IF(COUNTBLANK(N198:AI198)=22,0,"Error")))))))))))))))))))))))</f>
        <v>8</v>
      </c>
      <c r="AL198" s="39">
        <f>IF(AK198=0,"",IF(COUNTBLANK(AG198:AI198)=0,AVERAGE(AG198:AI198),IF(COUNTBLANK(AF198:AI198)&lt;1.5,AVERAGE(AF198:AI198),IF(COUNTBLANK(AE198:AI198)&lt;2.5,AVERAGE(AE198:AI198),IF(COUNTBLANK(AD198:AI198)&lt;3.5,AVERAGE(AD198:AI198),IF(COUNTBLANK(AC198:AI198)&lt;4.5,AVERAGE(AC198:AI198),IF(COUNTBLANK(AB198:AI198)&lt;5.5,AVERAGE(AB198:AI198),IF(COUNTBLANK(AA198:AI198)&lt;6.5,AVERAGE(AA198:AI198),IF(COUNTBLANK(Z198:AI198)&lt;7.5,AVERAGE(Z198:AI198),IF(COUNTBLANK(Y198:AI198)&lt;8.5,AVERAGE(Y198:AI198),IF(COUNTBLANK(X198:AI198)&lt;9.5,AVERAGE(X198:AI198),IF(COUNTBLANK(W198:AI198)&lt;10.5,AVERAGE(W198:AI198),IF(COUNTBLANK(V198:AI198)&lt;11.5,AVERAGE(V198:AI198),IF(COUNTBLANK(U198:AI198)&lt;12.5,AVERAGE(U198:AI198),IF(COUNTBLANK(T198:AI198)&lt;13.5,AVERAGE(T198:AI198),IF(COUNTBLANK(S198:AI198)&lt;14.5,AVERAGE(S198:AI198),IF(COUNTBLANK(R198:AI198)&lt;15.5,AVERAGE(R198:AI198),IF(COUNTBLANK(Q198:AI198)&lt;16.5,AVERAGE(Q198:AI198),IF(COUNTBLANK(P198:AI198)&lt;17.5,AVERAGE(P198:AI198),IF(COUNTBLANK(O198:AI198)&lt;18.5,AVERAGE(O198:AI198),AVERAGE(N198:AI198)))))))))))))))))))))</f>
        <v>60</v>
      </c>
      <c r="AM198" s="22">
        <f>IF(AK198=0,"",IF(COUNTBLANK(AH198:AI198)=0,AVERAGE(AH198:AI198),IF(COUNTBLANK(AG198:AI198)&lt;1.5,AVERAGE(AG198:AI198),IF(COUNTBLANK(AF198:AI198)&lt;2.5,AVERAGE(AF198:AI198),IF(COUNTBLANK(AE198:AI198)&lt;3.5,AVERAGE(AE198:AI198),IF(COUNTBLANK(AD198:AI198)&lt;4.5,AVERAGE(AD198:AI198),IF(COUNTBLANK(AC198:AI198)&lt;5.5,AVERAGE(AC198:AI198),IF(COUNTBLANK(AB198:AI198)&lt;6.5,AVERAGE(AB198:AI198),IF(COUNTBLANK(AA198:AI198)&lt;7.5,AVERAGE(AA198:AI198),IF(COUNTBLANK(Z198:AI198)&lt;8.5,AVERAGE(Z198:AI198),IF(COUNTBLANK(Y198:AI198)&lt;9.5,AVERAGE(Y198:AI198),IF(COUNTBLANK(X198:AI198)&lt;10.5,AVERAGE(X198:AI198),IF(COUNTBLANK(W198:AI198)&lt;11.5,AVERAGE(W198:AI198),IF(COUNTBLANK(V198:AI198)&lt;12.5,AVERAGE(V198:AI198),IF(COUNTBLANK(U198:AI198)&lt;13.5,AVERAGE(U198:AI198),IF(COUNTBLANK(T198:AI198)&lt;14.5,AVERAGE(T198:AI198),IF(COUNTBLANK(S198:AI198)&lt;15.5,AVERAGE(S198:AI198),IF(COUNTBLANK(R198:AI198)&lt;16.5,AVERAGE(R198:AI198),IF(COUNTBLANK(Q198:AI198)&lt;17.5,AVERAGE(Q198:AI198),IF(COUNTBLANK(P198:AI198)&lt;18.5,AVERAGE(P198:AI198),IF(COUNTBLANK(O198:AI198)&lt;19.5,AVERAGE(O198:AI198),AVERAGE(N198:AI198))))))))))))))))))))))</f>
        <v>62.5</v>
      </c>
      <c r="AN198" s="23">
        <f>IF(AK198&lt;1.5,M198,(0.75*M198)+(0.25*((AM198*2/3+AJ198*1/3)*$AW$1)))</f>
        <v>288957.40172690852</v>
      </c>
      <c r="AO198" s="24">
        <f>AN198-M198</f>
        <v>-7742.5982730914839</v>
      </c>
      <c r="AP198" s="22">
        <f>IF(AK198&lt;1.5,"N/A",3*((M198/$AW$1)-(AM198*2/3)))</f>
        <v>96.774450298586487</v>
      </c>
      <c r="AQ198" s="20">
        <f>IF(AK198=0,"",AL198*$AV$1)</f>
        <v>237381.81775266703</v>
      </c>
      <c r="AR198" s="20">
        <f>IF(AK198=0,"",AJ198*$AV$1)</f>
        <v>291287.27220066852</v>
      </c>
      <c r="AS198" s="23" t="str">
        <f>IF(F198="P","P","")</f>
        <v>P</v>
      </c>
    </row>
    <row r="199" spans="1:45" s="2" customFormat="1">
      <c r="A199" s="19" t="s">
        <v>52</v>
      </c>
      <c r="B199" s="23" t="str">
        <f>IF(COUNTBLANK(N199:AI199)&lt;20.5,"Yes","No")</f>
        <v>Yes</v>
      </c>
      <c r="C199" s="34" t="str">
        <f>IF(J199&lt;160000,"Yes","")</f>
        <v/>
      </c>
      <c r="D199" s="34" t="str">
        <f>IF(J199&gt;375000,IF((K199/J199)&lt;-0.4,"FP40%",IF((K199/J199)&lt;-0.35,"FP35%",IF((K199/J199)&lt;-0.3,"FP30%",IF((K199/J199)&lt;-0.25,"FP25%",IF((K199/J199)&lt;-0.2,"FP20%",IF((K199/J199)&lt;-0.15,"FP15%",IF((K199/J199)&lt;-0.1,"FP10%",IF((K199/J199)&lt;-0.05,"FP5%","")))))))),"")</f>
        <v/>
      </c>
      <c r="E199" s="34" t="str">
        <f t="shared" si="5"/>
        <v/>
      </c>
      <c r="F199" s="89" t="str">
        <f>IF(AP199="N/A","",IF(AP199&gt;AJ199,IF(AP199&gt;AM199,"P",""),""))</f>
        <v>P</v>
      </c>
      <c r="G199" s="34" t="str">
        <f>IF(D199="",IF(E199="",F199,E199),D199)</f>
        <v>P</v>
      </c>
      <c r="H199" s="19" t="s">
        <v>548</v>
      </c>
      <c r="I199" s="21" t="s">
        <v>62</v>
      </c>
      <c r="J199" s="20">
        <v>276100</v>
      </c>
      <c r="K199" s="20">
        <f>M199-J199</f>
        <v>4600</v>
      </c>
      <c r="L199" s="75">
        <v>4600</v>
      </c>
      <c r="M199" s="20">
        <v>280700</v>
      </c>
      <c r="N199" s="21"/>
      <c r="O199" s="21"/>
      <c r="P199" s="21"/>
      <c r="Q199" s="21"/>
      <c r="R199" s="21"/>
      <c r="S199" s="21">
        <v>84</v>
      </c>
      <c r="T199" s="21">
        <v>80</v>
      </c>
      <c r="U199" s="21">
        <v>56</v>
      </c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39">
        <f>IF(AK199=0,"",AVERAGE(N199:AI199))</f>
        <v>73.333333333333329</v>
      </c>
      <c r="AK199" s="39">
        <f>IF(COUNTBLANK(N199:AI199)=0,22,IF(COUNTBLANK(N199:AI199)=1,21,IF(COUNTBLANK(N199:AI199)=2,20,IF(COUNTBLANK(N199:AI199)=3,19,IF(COUNTBLANK(N199:AI199)=4,18,IF(COUNTBLANK(N199:AI199)=5,17,IF(COUNTBLANK(N199:AI199)=6,16,IF(COUNTBLANK(N199:AI199)=7,15,IF(COUNTBLANK(N199:AI199)=8,14,IF(COUNTBLANK(N199:AI199)=9,13,IF(COUNTBLANK(N199:AI199)=10,12,IF(COUNTBLANK(N199:AI199)=11,11,IF(COUNTBLANK(N199:AI199)=12,10,IF(COUNTBLANK(N199:AI199)=13,9,IF(COUNTBLANK(N199:AI199)=14,8,IF(COUNTBLANK(N199:AI199)=15,7,IF(COUNTBLANK(N199:AI199)=16,6,IF(COUNTBLANK(N199:AI199)=17,5,IF(COUNTBLANK(N199:AI199)=18,4,IF(COUNTBLANK(N199:AI199)=19,3,IF(COUNTBLANK(N199:AI199)=20,2,IF(COUNTBLANK(N199:AI199)=21,1,IF(COUNTBLANK(N199:AI199)=22,0,"Error")))))))))))))))))))))))</f>
        <v>3</v>
      </c>
      <c r="AL199" s="39">
        <f>IF(AK199=0,"",IF(COUNTBLANK(AG199:AI199)=0,AVERAGE(AG199:AI199),IF(COUNTBLANK(AF199:AI199)&lt;1.5,AVERAGE(AF199:AI199),IF(COUNTBLANK(AE199:AI199)&lt;2.5,AVERAGE(AE199:AI199),IF(COUNTBLANK(AD199:AI199)&lt;3.5,AVERAGE(AD199:AI199),IF(COUNTBLANK(AC199:AI199)&lt;4.5,AVERAGE(AC199:AI199),IF(COUNTBLANK(AB199:AI199)&lt;5.5,AVERAGE(AB199:AI199),IF(COUNTBLANK(AA199:AI199)&lt;6.5,AVERAGE(AA199:AI199),IF(COUNTBLANK(Z199:AI199)&lt;7.5,AVERAGE(Z199:AI199),IF(COUNTBLANK(Y199:AI199)&lt;8.5,AVERAGE(Y199:AI199),IF(COUNTBLANK(X199:AI199)&lt;9.5,AVERAGE(X199:AI199),IF(COUNTBLANK(W199:AI199)&lt;10.5,AVERAGE(W199:AI199),IF(COUNTBLANK(V199:AI199)&lt;11.5,AVERAGE(V199:AI199),IF(COUNTBLANK(U199:AI199)&lt;12.5,AVERAGE(U199:AI199),IF(COUNTBLANK(T199:AI199)&lt;13.5,AVERAGE(T199:AI199),IF(COUNTBLANK(S199:AI199)&lt;14.5,AVERAGE(S199:AI199),IF(COUNTBLANK(R199:AI199)&lt;15.5,AVERAGE(R199:AI199),IF(COUNTBLANK(Q199:AI199)&lt;16.5,AVERAGE(Q199:AI199),IF(COUNTBLANK(P199:AI199)&lt;17.5,AVERAGE(P199:AI199),IF(COUNTBLANK(O199:AI199)&lt;18.5,AVERAGE(O199:AI199),AVERAGE(N199:AI199)))))))))))))))))))))</f>
        <v>73.333333333333329</v>
      </c>
      <c r="AM199" s="22">
        <f>IF(AK199=0,"",IF(COUNTBLANK(AH199:AI199)=0,AVERAGE(AH199:AI199),IF(COUNTBLANK(AG199:AI199)&lt;1.5,AVERAGE(AG199:AI199),IF(COUNTBLANK(AF199:AI199)&lt;2.5,AVERAGE(AF199:AI199),IF(COUNTBLANK(AE199:AI199)&lt;3.5,AVERAGE(AE199:AI199),IF(COUNTBLANK(AD199:AI199)&lt;4.5,AVERAGE(AD199:AI199),IF(COUNTBLANK(AC199:AI199)&lt;5.5,AVERAGE(AC199:AI199),IF(COUNTBLANK(AB199:AI199)&lt;6.5,AVERAGE(AB199:AI199),IF(COUNTBLANK(AA199:AI199)&lt;7.5,AVERAGE(AA199:AI199),IF(COUNTBLANK(Z199:AI199)&lt;8.5,AVERAGE(Z199:AI199),IF(COUNTBLANK(Y199:AI199)&lt;9.5,AVERAGE(Y199:AI199),IF(COUNTBLANK(X199:AI199)&lt;10.5,AVERAGE(X199:AI199),IF(COUNTBLANK(W199:AI199)&lt;11.5,AVERAGE(W199:AI199),IF(COUNTBLANK(V199:AI199)&lt;12.5,AVERAGE(V199:AI199),IF(COUNTBLANK(U199:AI199)&lt;13.5,AVERAGE(U199:AI199),IF(COUNTBLANK(T199:AI199)&lt;14.5,AVERAGE(T199:AI199),IF(COUNTBLANK(S199:AI199)&lt;15.5,AVERAGE(S199:AI199),IF(COUNTBLANK(R199:AI199)&lt;16.5,AVERAGE(R199:AI199),IF(COUNTBLANK(Q199:AI199)&lt;17.5,AVERAGE(Q199:AI199),IF(COUNTBLANK(P199:AI199)&lt;18.5,AVERAGE(P199:AI199),IF(COUNTBLANK(O199:AI199)&lt;19.5,AVERAGE(O199:AI199),AVERAGE(N199:AI199))))))))))))))))))))))</f>
        <v>68</v>
      </c>
      <c r="AN199" s="23">
        <f>IF(AK199&lt;1.5,M199,(0.75*M199)+(0.25*((AM199*2/3+AJ199*1/3)*$AW$1)))</f>
        <v>280538.92621690547</v>
      </c>
      <c r="AO199" s="24">
        <f>AN199-M199</f>
        <v>-161.07378309452906</v>
      </c>
      <c r="AP199" s="22">
        <f>IF(AK199&lt;1.5,"N/A",3*((M199/$AW$1)-(AM199*2/3)))</f>
        <v>73.814924835905686</v>
      </c>
      <c r="AQ199" s="20">
        <f>IF(AK199=0,"",AL199*$AV$1)</f>
        <v>290133.33280881523</v>
      </c>
      <c r="AR199" s="20">
        <f>IF(AK199=0,"",AJ199*$AV$1)</f>
        <v>290133.33280881523</v>
      </c>
      <c r="AS199" s="23" t="str">
        <f>IF(F199="P","P","")</f>
        <v>P</v>
      </c>
    </row>
    <row r="200" spans="1:45" s="2" customFormat="1">
      <c r="A200" s="25" t="s">
        <v>52</v>
      </c>
      <c r="B200" s="23" t="str">
        <f>IF(COUNTBLANK(N200:AI200)&lt;20.5,"Yes","No")</f>
        <v>Yes</v>
      </c>
      <c r="C200" s="34" t="str">
        <f>IF(J200&lt;160000,"Yes","")</f>
        <v/>
      </c>
      <c r="D200" s="34" t="str">
        <f>IF(J200&gt;375000,IF((K200/J200)&lt;-0.4,"FP40%",IF((K200/J200)&lt;-0.35,"FP35%",IF((K200/J200)&lt;-0.3,"FP30%",IF((K200/J200)&lt;-0.25,"FP25%",IF((K200/J200)&lt;-0.2,"FP20%",IF((K200/J200)&lt;-0.15,"FP15%",IF((K200/J200)&lt;-0.1,"FP10%",IF((K200/J200)&lt;-0.05,"FP5%","")))))))),"")</f>
        <v/>
      </c>
      <c r="E200" s="34" t="str">
        <f t="shared" si="5"/>
        <v/>
      </c>
      <c r="F200" s="89" t="str">
        <f>IF(AP200="N/A","",IF(AP200&gt;AJ200,IF(AP200&gt;AM200,"P",""),""))</f>
        <v>P</v>
      </c>
      <c r="G200" s="34" t="str">
        <f>IF(D200="",IF(E200="",F200,E200),D200)</f>
        <v>P</v>
      </c>
      <c r="H200" s="19" t="s">
        <v>165</v>
      </c>
      <c r="I200" s="21" t="s">
        <v>48</v>
      </c>
      <c r="J200" s="20">
        <v>273100</v>
      </c>
      <c r="K200" s="20">
        <f>M200-J200</f>
        <v>10500</v>
      </c>
      <c r="L200" s="75">
        <v>-19900</v>
      </c>
      <c r="M200" s="20">
        <v>283600</v>
      </c>
      <c r="N200" s="21">
        <v>57</v>
      </c>
      <c r="O200" s="21">
        <v>99</v>
      </c>
      <c r="P200" s="21">
        <v>87</v>
      </c>
      <c r="Q200" s="21">
        <v>109</v>
      </c>
      <c r="R200" s="21">
        <v>62</v>
      </c>
      <c r="S200" s="21">
        <v>60</v>
      </c>
      <c r="T200" s="21">
        <v>61</v>
      </c>
      <c r="U200" s="21">
        <v>51</v>
      </c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39">
        <f>IF(AK200=0,"",AVERAGE(N200:AI200))</f>
        <v>73.25</v>
      </c>
      <c r="AK200" s="39">
        <f>IF(COUNTBLANK(N200:AI200)=0,22,IF(COUNTBLANK(N200:AI200)=1,21,IF(COUNTBLANK(N200:AI200)=2,20,IF(COUNTBLANK(N200:AI200)=3,19,IF(COUNTBLANK(N200:AI200)=4,18,IF(COUNTBLANK(N200:AI200)=5,17,IF(COUNTBLANK(N200:AI200)=6,16,IF(COUNTBLANK(N200:AI200)=7,15,IF(COUNTBLANK(N200:AI200)=8,14,IF(COUNTBLANK(N200:AI200)=9,13,IF(COUNTBLANK(N200:AI200)=10,12,IF(COUNTBLANK(N200:AI200)=11,11,IF(COUNTBLANK(N200:AI200)=12,10,IF(COUNTBLANK(N200:AI200)=13,9,IF(COUNTBLANK(N200:AI200)=14,8,IF(COUNTBLANK(N200:AI200)=15,7,IF(COUNTBLANK(N200:AI200)=16,6,IF(COUNTBLANK(N200:AI200)=17,5,IF(COUNTBLANK(N200:AI200)=18,4,IF(COUNTBLANK(N200:AI200)=19,3,IF(COUNTBLANK(N200:AI200)=20,2,IF(COUNTBLANK(N200:AI200)=21,1,IF(COUNTBLANK(N200:AI200)=22,0,"Error")))))))))))))))))))))))</f>
        <v>8</v>
      </c>
      <c r="AL200" s="39">
        <f>IF(AK200=0,"",IF(COUNTBLANK(AG200:AI200)=0,AVERAGE(AG200:AI200),IF(COUNTBLANK(AF200:AI200)&lt;1.5,AVERAGE(AF200:AI200),IF(COUNTBLANK(AE200:AI200)&lt;2.5,AVERAGE(AE200:AI200),IF(COUNTBLANK(AD200:AI200)&lt;3.5,AVERAGE(AD200:AI200),IF(COUNTBLANK(AC200:AI200)&lt;4.5,AVERAGE(AC200:AI200),IF(COUNTBLANK(AB200:AI200)&lt;5.5,AVERAGE(AB200:AI200),IF(COUNTBLANK(AA200:AI200)&lt;6.5,AVERAGE(AA200:AI200),IF(COUNTBLANK(Z200:AI200)&lt;7.5,AVERAGE(Z200:AI200),IF(COUNTBLANK(Y200:AI200)&lt;8.5,AVERAGE(Y200:AI200),IF(COUNTBLANK(X200:AI200)&lt;9.5,AVERAGE(X200:AI200),IF(COUNTBLANK(W200:AI200)&lt;10.5,AVERAGE(W200:AI200),IF(COUNTBLANK(V200:AI200)&lt;11.5,AVERAGE(V200:AI200),IF(COUNTBLANK(U200:AI200)&lt;12.5,AVERAGE(U200:AI200),IF(COUNTBLANK(T200:AI200)&lt;13.5,AVERAGE(T200:AI200),IF(COUNTBLANK(S200:AI200)&lt;14.5,AVERAGE(S200:AI200),IF(COUNTBLANK(R200:AI200)&lt;15.5,AVERAGE(R200:AI200),IF(COUNTBLANK(Q200:AI200)&lt;16.5,AVERAGE(Q200:AI200),IF(COUNTBLANK(P200:AI200)&lt;17.5,AVERAGE(P200:AI200),IF(COUNTBLANK(O200:AI200)&lt;18.5,AVERAGE(O200:AI200),AVERAGE(N200:AI200)))))))))))))))))))))</f>
        <v>57.333333333333336</v>
      </c>
      <c r="AM200" s="22">
        <f>IF(AK200=0,"",IF(COUNTBLANK(AH200:AI200)=0,AVERAGE(AH200:AI200),IF(COUNTBLANK(AG200:AI200)&lt;1.5,AVERAGE(AG200:AI200),IF(COUNTBLANK(AF200:AI200)&lt;2.5,AVERAGE(AF200:AI200),IF(COUNTBLANK(AE200:AI200)&lt;3.5,AVERAGE(AE200:AI200),IF(COUNTBLANK(AD200:AI200)&lt;4.5,AVERAGE(AD200:AI200),IF(COUNTBLANK(AC200:AI200)&lt;5.5,AVERAGE(AC200:AI200),IF(COUNTBLANK(AB200:AI200)&lt;6.5,AVERAGE(AB200:AI200),IF(COUNTBLANK(AA200:AI200)&lt;7.5,AVERAGE(AA200:AI200),IF(COUNTBLANK(Z200:AI200)&lt;8.5,AVERAGE(Z200:AI200),IF(COUNTBLANK(Y200:AI200)&lt;9.5,AVERAGE(Y200:AI200),IF(COUNTBLANK(X200:AI200)&lt;10.5,AVERAGE(X200:AI200),IF(COUNTBLANK(W200:AI200)&lt;11.5,AVERAGE(W200:AI200),IF(COUNTBLANK(V200:AI200)&lt;12.5,AVERAGE(V200:AI200),IF(COUNTBLANK(U200:AI200)&lt;13.5,AVERAGE(U200:AI200),IF(COUNTBLANK(T200:AI200)&lt;14.5,AVERAGE(T200:AI200),IF(COUNTBLANK(S200:AI200)&lt;15.5,AVERAGE(S200:AI200),IF(COUNTBLANK(R200:AI200)&lt;16.5,AVERAGE(R200:AI200),IF(COUNTBLANK(Q200:AI200)&lt;17.5,AVERAGE(Q200:AI200),IF(COUNTBLANK(P200:AI200)&lt;18.5,AVERAGE(P200:AI200),IF(COUNTBLANK(O200:AI200)&lt;19.5,AVERAGE(O200:AI200),AVERAGE(N200:AI200))))))))))))))))))))))</f>
        <v>56</v>
      </c>
      <c r="AN200" s="23">
        <f>IF(AK200&lt;1.5,M200,(0.75*M200)+(0.25*((AM200*2/3+AJ200*1/3)*$AW$1)))</f>
        <v>274658.98008765158</v>
      </c>
      <c r="AO200" s="24">
        <f>AN200-M200</f>
        <v>-8941.0199123484199</v>
      </c>
      <c r="AP200" s="22">
        <f>IF(AK200&lt;1.5,"N/A",3*((M200/$AW$1)-(AM200*2/3)))</f>
        <v>99.98258882601661</v>
      </c>
      <c r="AQ200" s="20">
        <f>IF(AK200=0,"",AL200*$AV$1)</f>
        <v>226831.51474143739</v>
      </c>
      <c r="AR200" s="20">
        <f>IF(AK200=0,"",AJ200*$AV$1)</f>
        <v>289803.63583971432</v>
      </c>
      <c r="AS200" s="23" t="str">
        <f>IF(F200="P","P","")</f>
        <v>P</v>
      </c>
    </row>
    <row r="201" spans="1:45" s="2" customFormat="1">
      <c r="A201" s="19" t="s">
        <v>52</v>
      </c>
      <c r="B201" s="23" t="str">
        <f>IF(COUNTBLANK(N201:AI201)&lt;20.5,"Yes","No")</f>
        <v>No</v>
      </c>
      <c r="C201" s="34" t="str">
        <f>IF(J201&lt;160000,"Yes","")</f>
        <v/>
      </c>
      <c r="D201" s="34" t="str">
        <f>IF(J201&gt;375000,IF((K201/J201)&lt;-0.4,"FP40%",IF((K201/J201)&lt;-0.35,"FP35%",IF((K201/J201)&lt;-0.3,"FP30%",IF((K201/J201)&lt;-0.25,"FP25%",IF((K201/J201)&lt;-0.2,"FP20%",IF((K201/J201)&lt;-0.15,"FP15%",IF((K201/J201)&lt;-0.1,"FP10%",IF((K201/J201)&lt;-0.05,"FP5%","")))))))),"")</f>
        <v/>
      </c>
      <c r="E201" s="34" t="str">
        <f t="shared" si="5"/>
        <v/>
      </c>
      <c r="F201" s="89" t="str">
        <f>IF(AP201="N/A","",IF(AP201&gt;AJ201,IF(AP201&gt;AM201,"P",""),""))</f>
        <v/>
      </c>
      <c r="G201" s="34" t="str">
        <f>IF(D201="",IF(E201="",F201,E201),D201)</f>
        <v/>
      </c>
      <c r="H201" s="19" t="s">
        <v>574</v>
      </c>
      <c r="I201" s="21" t="s">
        <v>62</v>
      </c>
      <c r="J201" s="20">
        <v>322000</v>
      </c>
      <c r="K201" s="20">
        <f>M201-J201</f>
        <v>0</v>
      </c>
      <c r="L201" s="75">
        <v>0</v>
      </c>
      <c r="M201" s="20">
        <v>322000</v>
      </c>
      <c r="N201" s="21"/>
      <c r="O201" s="21"/>
      <c r="P201" s="21"/>
      <c r="Q201" s="21"/>
      <c r="R201" s="21"/>
      <c r="S201" s="21"/>
      <c r="T201" s="21"/>
      <c r="U201" s="21">
        <v>70</v>
      </c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39">
        <f>IF(AK201=0,"",AVERAGE(N201:AI201))</f>
        <v>70</v>
      </c>
      <c r="AK201" s="39">
        <f>IF(COUNTBLANK(N201:AI201)=0,22,IF(COUNTBLANK(N201:AI201)=1,21,IF(COUNTBLANK(N201:AI201)=2,20,IF(COUNTBLANK(N201:AI201)=3,19,IF(COUNTBLANK(N201:AI201)=4,18,IF(COUNTBLANK(N201:AI201)=5,17,IF(COUNTBLANK(N201:AI201)=6,16,IF(COUNTBLANK(N201:AI201)=7,15,IF(COUNTBLANK(N201:AI201)=8,14,IF(COUNTBLANK(N201:AI201)=9,13,IF(COUNTBLANK(N201:AI201)=10,12,IF(COUNTBLANK(N201:AI201)=11,11,IF(COUNTBLANK(N201:AI201)=12,10,IF(COUNTBLANK(N201:AI201)=13,9,IF(COUNTBLANK(N201:AI201)=14,8,IF(COUNTBLANK(N201:AI201)=15,7,IF(COUNTBLANK(N201:AI201)=16,6,IF(COUNTBLANK(N201:AI201)=17,5,IF(COUNTBLANK(N201:AI201)=18,4,IF(COUNTBLANK(N201:AI201)=19,3,IF(COUNTBLANK(N201:AI201)=20,2,IF(COUNTBLANK(N201:AI201)=21,1,IF(COUNTBLANK(N201:AI201)=22,0,"Error")))))))))))))))))))))))</f>
        <v>1</v>
      </c>
      <c r="AL201" s="39">
        <f>IF(AK201=0,"",IF(COUNTBLANK(AG201:AI201)=0,AVERAGE(AG201:AI201),IF(COUNTBLANK(AF201:AI201)&lt;1.5,AVERAGE(AF201:AI201),IF(COUNTBLANK(AE201:AI201)&lt;2.5,AVERAGE(AE201:AI201),IF(COUNTBLANK(AD201:AI201)&lt;3.5,AVERAGE(AD201:AI201),IF(COUNTBLANK(AC201:AI201)&lt;4.5,AVERAGE(AC201:AI201),IF(COUNTBLANK(AB201:AI201)&lt;5.5,AVERAGE(AB201:AI201),IF(COUNTBLANK(AA201:AI201)&lt;6.5,AVERAGE(AA201:AI201),IF(COUNTBLANK(Z201:AI201)&lt;7.5,AVERAGE(Z201:AI201),IF(COUNTBLANK(Y201:AI201)&lt;8.5,AVERAGE(Y201:AI201),IF(COUNTBLANK(X201:AI201)&lt;9.5,AVERAGE(X201:AI201),IF(COUNTBLANK(W201:AI201)&lt;10.5,AVERAGE(W201:AI201),IF(COUNTBLANK(V201:AI201)&lt;11.5,AVERAGE(V201:AI201),IF(COUNTBLANK(U201:AI201)&lt;12.5,AVERAGE(U201:AI201),IF(COUNTBLANK(T201:AI201)&lt;13.5,AVERAGE(T201:AI201),IF(COUNTBLANK(S201:AI201)&lt;14.5,AVERAGE(S201:AI201),IF(COUNTBLANK(R201:AI201)&lt;15.5,AVERAGE(R201:AI201),IF(COUNTBLANK(Q201:AI201)&lt;16.5,AVERAGE(Q201:AI201),IF(COUNTBLANK(P201:AI201)&lt;17.5,AVERAGE(P201:AI201),IF(COUNTBLANK(O201:AI201)&lt;18.5,AVERAGE(O201:AI201),AVERAGE(N201:AI201)))))))))))))))))))))</f>
        <v>70</v>
      </c>
      <c r="AM201" s="22">
        <f>IF(AK201=0,"",IF(COUNTBLANK(AH201:AI201)=0,AVERAGE(AH201:AI201),IF(COUNTBLANK(AG201:AI201)&lt;1.5,AVERAGE(AG201:AI201),IF(COUNTBLANK(AF201:AI201)&lt;2.5,AVERAGE(AF201:AI201),IF(COUNTBLANK(AE201:AI201)&lt;3.5,AVERAGE(AE201:AI201),IF(COUNTBLANK(AD201:AI201)&lt;4.5,AVERAGE(AD201:AI201),IF(COUNTBLANK(AC201:AI201)&lt;5.5,AVERAGE(AC201:AI201),IF(COUNTBLANK(AB201:AI201)&lt;6.5,AVERAGE(AB201:AI201),IF(COUNTBLANK(AA201:AI201)&lt;7.5,AVERAGE(AA201:AI201),IF(COUNTBLANK(Z201:AI201)&lt;8.5,AVERAGE(Z201:AI201),IF(COUNTBLANK(Y201:AI201)&lt;9.5,AVERAGE(Y201:AI201),IF(COUNTBLANK(X201:AI201)&lt;10.5,AVERAGE(X201:AI201),IF(COUNTBLANK(W201:AI201)&lt;11.5,AVERAGE(W201:AI201),IF(COUNTBLANK(V201:AI201)&lt;12.5,AVERAGE(V201:AI201),IF(COUNTBLANK(U201:AI201)&lt;13.5,AVERAGE(U201:AI201),IF(COUNTBLANK(T201:AI201)&lt;14.5,AVERAGE(T201:AI201),IF(COUNTBLANK(S201:AI201)&lt;15.5,AVERAGE(S201:AI201),IF(COUNTBLANK(R201:AI201)&lt;16.5,AVERAGE(R201:AI201),IF(COUNTBLANK(Q201:AI201)&lt;17.5,AVERAGE(Q201:AI201),IF(COUNTBLANK(P201:AI201)&lt;18.5,AVERAGE(P201:AI201),IF(COUNTBLANK(O201:AI201)&lt;19.5,AVERAGE(O201:AI201),AVERAGE(N201:AI201))))))))))))))))))))))</f>
        <v>70</v>
      </c>
      <c r="AN201" s="23">
        <f>IF(AK201&lt;1.5,M201,(0.75*M201)+(0.25*((AM201*2/3+AJ201*1/3)*$AW$1)))</f>
        <v>322000</v>
      </c>
      <c r="AO201" s="24">
        <f>AN201-M201</f>
        <v>0</v>
      </c>
      <c r="AP201" s="22" t="str">
        <f>IF(AK201&lt;1.5,"N/A",3*((M201/$AW$1)-(AM201*2/3)))</f>
        <v>N/A</v>
      </c>
      <c r="AQ201" s="20">
        <f>IF(AK201=0,"",AL201*$AV$1)</f>
        <v>276945.45404477819</v>
      </c>
      <c r="AR201" s="20">
        <f>IF(AK201=0,"",AJ201*$AV$1)</f>
        <v>276945.45404477819</v>
      </c>
      <c r="AS201" s="23" t="str">
        <f>IF(F201="P","P","")</f>
        <v/>
      </c>
    </row>
    <row r="202" spans="1:45" s="2" customFormat="1">
      <c r="A202" s="25" t="s">
        <v>52</v>
      </c>
      <c r="B202" s="23" t="str">
        <f>IF(COUNTBLANK(N202:AI202)&lt;20.5,"Yes","No")</f>
        <v>Yes</v>
      </c>
      <c r="C202" s="34" t="str">
        <f>IF(J202&lt;160000,"Yes","")</f>
        <v/>
      </c>
      <c r="D202" s="34" t="str">
        <f>IF(J202&gt;375000,IF((K202/J202)&lt;-0.4,"FP40%",IF((K202/J202)&lt;-0.35,"FP35%",IF((K202/J202)&lt;-0.3,"FP30%",IF((K202/J202)&lt;-0.25,"FP25%",IF((K202/J202)&lt;-0.2,"FP20%",IF((K202/J202)&lt;-0.15,"FP15%",IF((K202/J202)&lt;-0.1,"FP10%",IF((K202/J202)&lt;-0.05,"FP5%","")))))))),"")</f>
        <v/>
      </c>
      <c r="E202" s="34" t="str">
        <f t="shared" si="5"/>
        <v/>
      </c>
      <c r="F202" s="89" t="str">
        <f>IF(AP202="N/A","",IF(AP202&gt;AJ202,IF(AP202&gt;AM202,"P",""),""))</f>
        <v/>
      </c>
      <c r="G202" s="34" t="str">
        <f>IF(D202="",IF(E202="",F202,E202),D202)</f>
        <v/>
      </c>
      <c r="H202" s="19" t="s">
        <v>161</v>
      </c>
      <c r="I202" s="21" t="s">
        <v>62</v>
      </c>
      <c r="J202" s="20">
        <v>296500</v>
      </c>
      <c r="K202" s="20">
        <f>M202-J202</f>
        <v>-18200</v>
      </c>
      <c r="L202" s="75">
        <v>24100</v>
      </c>
      <c r="M202" s="20">
        <v>278300</v>
      </c>
      <c r="N202" s="21">
        <v>77</v>
      </c>
      <c r="O202" s="21">
        <v>50</v>
      </c>
      <c r="P202" s="21">
        <v>58</v>
      </c>
      <c r="Q202" s="21">
        <v>78</v>
      </c>
      <c r="R202" s="21">
        <v>28</v>
      </c>
      <c r="S202" s="21">
        <v>76</v>
      </c>
      <c r="T202" s="21">
        <v>75</v>
      </c>
      <c r="U202" s="21">
        <v>107</v>
      </c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39">
        <f>IF(AK202=0,"",AVERAGE(N202:AI202))</f>
        <v>68.625</v>
      </c>
      <c r="AK202" s="39">
        <f>IF(COUNTBLANK(N202:AI202)=0,22,IF(COUNTBLANK(N202:AI202)=1,21,IF(COUNTBLANK(N202:AI202)=2,20,IF(COUNTBLANK(N202:AI202)=3,19,IF(COUNTBLANK(N202:AI202)=4,18,IF(COUNTBLANK(N202:AI202)=5,17,IF(COUNTBLANK(N202:AI202)=6,16,IF(COUNTBLANK(N202:AI202)=7,15,IF(COUNTBLANK(N202:AI202)=8,14,IF(COUNTBLANK(N202:AI202)=9,13,IF(COUNTBLANK(N202:AI202)=10,12,IF(COUNTBLANK(N202:AI202)=11,11,IF(COUNTBLANK(N202:AI202)=12,10,IF(COUNTBLANK(N202:AI202)=13,9,IF(COUNTBLANK(N202:AI202)=14,8,IF(COUNTBLANK(N202:AI202)=15,7,IF(COUNTBLANK(N202:AI202)=16,6,IF(COUNTBLANK(N202:AI202)=17,5,IF(COUNTBLANK(N202:AI202)=18,4,IF(COUNTBLANK(N202:AI202)=19,3,IF(COUNTBLANK(N202:AI202)=20,2,IF(COUNTBLANK(N202:AI202)=21,1,IF(COUNTBLANK(N202:AI202)=22,0,"Error")))))))))))))))))))))))</f>
        <v>8</v>
      </c>
      <c r="AL202" s="39">
        <f>IF(AK202=0,"",IF(COUNTBLANK(AG202:AI202)=0,AVERAGE(AG202:AI202),IF(COUNTBLANK(AF202:AI202)&lt;1.5,AVERAGE(AF202:AI202),IF(COUNTBLANK(AE202:AI202)&lt;2.5,AVERAGE(AE202:AI202),IF(COUNTBLANK(AD202:AI202)&lt;3.5,AVERAGE(AD202:AI202),IF(COUNTBLANK(AC202:AI202)&lt;4.5,AVERAGE(AC202:AI202),IF(COUNTBLANK(AB202:AI202)&lt;5.5,AVERAGE(AB202:AI202),IF(COUNTBLANK(AA202:AI202)&lt;6.5,AVERAGE(AA202:AI202),IF(COUNTBLANK(Z202:AI202)&lt;7.5,AVERAGE(Z202:AI202),IF(COUNTBLANK(Y202:AI202)&lt;8.5,AVERAGE(Y202:AI202),IF(COUNTBLANK(X202:AI202)&lt;9.5,AVERAGE(X202:AI202),IF(COUNTBLANK(W202:AI202)&lt;10.5,AVERAGE(W202:AI202),IF(COUNTBLANK(V202:AI202)&lt;11.5,AVERAGE(V202:AI202),IF(COUNTBLANK(U202:AI202)&lt;12.5,AVERAGE(U202:AI202),IF(COUNTBLANK(T202:AI202)&lt;13.5,AVERAGE(T202:AI202),IF(COUNTBLANK(S202:AI202)&lt;14.5,AVERAGE(S202:AI202),IF(COUNTBLANK(R202:AI202)&lt;15.5,AVERAGE(R202:AI202),IF(COUNTBLANK(Q202:AI202)&lt;16.5,AVERAGE(Q202:AI202),IF(COUNTBLANK(P202:AI202)&lt;17.5,AVERAGE(P202:AI202),IF(COUNTBLANK(O202:AI202)&lt;18.5,AVERAGE(O202:AI202),AVERAGE(N202:AI202)))))))))))))))))))))</f>
        <v>86</v>
      </c>
      <c r="AM202" s="22">
        <f>IF(AK202=0,"",IF(COUNTBLANK(AH202:AI202)=0,AVERAGE(AH202:AI202),IF(COUNTBLANK(AG202:AI202)&lt;1.5,AVERAGE(AG202:AI202),IF(COUNTBLANK(AF202:AI202)&lt;2.5,AVERAGE(AF202:AI202),IF(COUNTBLANK(AE202:AI202)&lt;3.5,AVERAGE(AE202:AI202),IF(COUNTBLANK(AD202:AI202)&lt;4.5,AVERAGE(AD202:AI202),IF(COUNTBLANK(AC202:AI202)&lt;5.5,AVERAGE(AC202:AI202),IF(COUNTBLANK(AB202:AI202)&lt;6.5,AVERAGE(AB202:AI202),IF(COUNTBLANK(AA202:AI202)&lt;7.5,AVERAGE(AA202:AI202),IF(COUNTBLANK(Z202:AI202)&lt;8.5,AVERAGE(Z202:AI202),IF(COUNTBLANK(Y202:AI202)&lt;9.5,AVERAGE(Y202:AI202),IF(COUNTBLANK(X202:AI202)&lt;10.5,AVERAGE(X202:AI202),IF(COUNTBLANK(W202:AI202)&lt;11.5,AVERAGE(W202:AI202),IF(COUNTBLANK(V202:AI202)&lt;12.5,AVERAGE(V202:AI202),IF(COUNTBLANK(U202:AI202)&lt;13.5,AVERAGE(U202:AI202),IF(COUNTBLANK(T202:AI202)&lt;14.5,AVERAGE(T202:AI202),IF(COUNTBLANK(S202:AI202)&lt;15.5,AVERAGE(S202:AI202),IF(COUNTBLANK(R202:AI202)&lt;16.5,AVERAGE(R202:AI202),IF(COUNTBLANK(Q202:AI202)&lt;17.5,AVERAGE(Q202:AI202),IF(COUNTBLANK(P202:AI202)&lt;18.5,AVERAGE(P202:AI202),IF(COUNTBLANK(O202:AI202)&lt;19.5,AVERAGE(O202:AI202),AVERAGE(N202:AI202))))))))))))))))))))))</f>
        <v>91</v>
      </c>
      <c r="AN202" s="23">
        <f>IF(AK202&lt;1.5,M202,(0.75*M202)+(0.25*((AM202*2/3+AJ202*1/3)*$AW$1)))</f>
        <v>292549.39613747736</v>
      </c>
      <c r="AO202" s="24">
        <f>AN202-M202</f>
        <v>14249.396137477364</v>
      </c>
      <c r="AP202" s="22">
        <f>IF(AK202&lt;1.5,"N/A",3*((M202/$AW$1)-(AM202*2/3)))</f>
        <v>26.020996016503595</v>
      </c>
      <c r="AQ202" s="20">
        <f>IF(AK202=0,"",AL202*$AV$1)</f>
        <v>340247.27211215609</v>
      </c>
      <c r="AR202" s="20">
        <f>IF(AK202=0,"",AJ202*$AV$1)</f>
        <v>271505.4540546129</v>
      </c>
      <c r="AS202" s="23" t="str">
        <f>IF(F202="P","P","")</f>
        <v/>
      </c>
    </row>
    <row r="203" spans="1:45" s="2" customFormat="1">
      <c r="A203" s="25" t="s">
        <v>52</v>
      </c>
      <c r="B203" s="23" t="str">
        <f>IF(COUNTBLANK(N203:AI203)&lt;20.5,"Yes","No")</f>
        <v>Yes</v>
      </c>
      <c r="C203" s="34" t="str">
        <f>IF(J203&lt;160000,"Yes","")</f>
        <v/>
      </c>
      <c r="D203" s="34" t="str">
        <f>IF(J203&gt;375000,IF((K203/J203)&lt;-0.4,"FP40%",IF((K203/J203)&lt;-0.35,"FP35%",IF((K203/J203)&lt;-0.3,"FP30%",IF((K203/J203)&lt;-0.25,"FP25%",IF((K203/J203)&lt;-0.2,"FP20%",IF((K203/J203)&lt;-0.15,"FP15%",IF((K203/J203)&lt;-0.1,"FP10%",IF((K203/J203)&lt;-0.05,"FP5%","")))))))),"")</f>
        <v/>
      </c>
      <c r="E203" s="34" t="str">
        <f t="shared" si="5"/>
        <v/>
      </c>
      <c r="F203" s="89" t="str">
        <f>IF(AP203="N/A","",IF(AP203&gt;AJ203,IF(AP203&gt;AM203,"P",""),""))</f>
        <v>P</v>
      </c>
      <c r="G203" s="34" t="str">
        <f>IF(D203="",IF(E203="",F203,E203),D203)</f>
        <v>P</v>
      </c>
      <c r="H203" s="19" t="s">
        <v>160</v>
      </c>
      <c r="I203" s="21" t="s">
        <v>388</v>
      </c>
      <c r="J203" s="20">
        <v>239000</v>
      </c>
      <c r="K203" s="20">
        <f>M203-J203</f>
        <v>13200</v>
      </c>
      <c r="L203" s="75">
        <v>0</v>
      </c>
      <c r="M203" s="20">
        <v>252200</v>
      </c>
      <c r="N203" s="21">
        <v>79</v>
      </c>
      <c r="O203" s="21">
        <v>89</v>
      </c>
      <c r="P203" s="21"/>
      <c r="Q203" s="21">
        <v>58</v>
      </c>
      <c r="R203" s="21">
        <v>51</v>
      </c>
      <c r="S203" s="21">
        <v>60</v>
      </c>
      <c r="T203" s="21" t="s">
        <v>590</v>
      </c>
      <c r="U203" s="21" t="s">
        <v>590</v>
      </c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39">
        <f>IF(AK203=0,"",AVERAGE(N203:AI203))</f>
        <v>67.400000000000006</v>
      </c>
      <c r="AK203" s="39">
        <f>IF(COUNTBLANK(N203:AI203)=0,22,IF(COUNTBLANK(N203:AI203)=1,21,IF(COUNTBLANK(N203:AI203)=2,20,IF(COUNTBLANK(N203:AI203)=3,19,IF(COUNTBLANK(N203:AI203)=4,18,IF(COUNTBLANK(N203:AI203)=5,17,IF(COUNTBLANK(N203:AI203)=6,16,IF(COUNTBLANK(N203:AI203)=7,15,IF(COUNTBLANK(N203:AI203)=8,14,IF(COUNTBLANK(N203:AI203)=9,13,IF(COUNTBLANK(N203:AI203)=10,12,IF(COUNTBLANK(N203:AI203)=11,11,IF(COUNTBLANK(N203:AI203)=12,10,IF(COUNTBLANK(N203:AI203)=13,9,IF(COUNTBLANK(N203:AI203)=14,8,IF(COUNTBLANK(N203:AI203)=15,7,IF(COUNTBLANK(N203:AI203)=16,6,IF(COUNTBLANK(N203:AI203)=17,5,IF(COUNTBLANK(N203:AI203)=18,4,IF(COUNTBLANK(N203:AI203)=19,3,IF(COUNTBLANK(N203:AI203)=20,2,IF(COUNTBLANK(N203:AI203)=21,1,IF(COUNTBLANK(N203:AI203)=22,0,"Error")))))))))))))))))))))))</f>
        <v>5</v>
      </c>
      <c r="AL203" s="39">
        <f>IF(AK203=0,"",IF(COUNTBLANK(AG203:AI203)=0,AVERAGE(AG203:AI203),IF(COUNTBLANK(AF203:AI203)&lt;1.5,AVERAGE(AF203:AI203),IF(COUNTBLANK(AE203:AI203)&lt;2.5,AVERAGE(AE203:AI203),IF(COUNTBLANK(AD203:AI203)&lt;3.5,AVERAGE(AD203:AI203),IF(COUNTBLANK(AC203:AI203)&lt;4.5,AVERAGE(AC203:AI203),IF(COUNTBLANK(AB203:AI203)&lt;5.5,AVERAGE(AB203:AI203),IF(COUNTBLANK(AA203:AI203)&lt;6.5,AVERAGE(AA203:AI203),IF(COUNTBLANK(Z203:AI203)&lt;7.5,AVERAGE(Z203:AI203),IF(COUNTBLANK(Y203:AI203)&lt;8.5,AVERAGE(Y203:AI203),IF(COUNTBLANK(X203:AI203)&lt;9.5,AVERAGE(X203:AI203),IF(COUNTBLANK(W203:AI203)&lt;10.5,AVERAGE(W203:AI203),IF(COUNTBLANK(V203:AI203)&lt;11.5,AVERAGE(V203:AI203),IF(COUNTBLANK(U203:AI203)&lt;12.5,AVERAGE(U203:AI203),IF(COUNTBLANK(T203:AI203)&lt;13.5,AVERAGE(T203:AI203),IF(COUNTBLANK(S203:AI203)&lt;14.5,AVERAGE(S203:AI203),IF(COUNTBLANK(R203:AI203)&lt;15.5,AVERAGE(R203:AI203),IF(COUNTBLANK(Q203:AI203)&lt;16.5,AVERAGE(Q203:AI203),IF(COUNTBLANK(P203:AI203)&lt;17.5,AVERAGE(P203:AI203),IF(COUNTBLANK(O203:AI203)&lt;18.5,AVERAGE(O203:AI203),AVERAGE(N203:AI203)))))))))))))))))))))</f>
        <v>56.333333333333336</v>
      </c>
      <c r="AM203" s="22">
        <f>IF(AK203=0,"",IF(COUNTBLANK(AH203:AI203)=0,AVERAGE(AH203:AI203),IF(COUNTBLANK(AG203:AI203)&lt;1.5,AVERAGE(AG203:AI203),IF(COUNTBLANK(AF203:AI203)&lt;2.5,AVERAGE(AF203:AI203),IF(COUNTBLANK(AE203:AI203)&lt;3.5,AVERAGE(AE203:AI203),IF(COUNTBLANK(AD203:AI203)&lt;4.5,AVERAGE(AD203:AI203),IF(COUNTBLANK(AC203:AI203)&lt;5.5,AVERAGE(AC203:AI203),IF(COUNTBLANK(AB203:AI203)&lt;6.5,AVERAGE(AB203:AI203),IF(COUNTBLANK(AA203:AI203)&lt;7.5,AVERAGE(AA203:AI203),IF(COUNTBLANK(Z203:AI203)&lt;8.5,AVERAGE(Z203:AI203),IF(COUNTBLANK(Y203:AI203)&lt;9.5,AVERAGE(Y203:AI203),IF(COUNTBLANK(X203:AI203)&lt;10.5,AVERAGE(X203:AI203),IF(COUNTBLANK(W203:AI203)&lt;11.5,AVERAGE(W203:AI203),IF(COUNTBLANK(V203:AI203)&lt;12.5,AVERAGE(V203:AI203),IF(COUNTBLANK(U203:AI203)&lt;13.5,AVERAGE(U203:AI203),IF(COUNTBLANK(T203:AI203)&lt;14.5,AVERAGE(T203:AI203),IF(COUNTBLANK(S203:AI203)&lt;15.5,AVERAGE(S203:AI203),IF(COUNTBLANK(R203:AI203)&lt;16.5,AVERAGE(R203:AI203),IF(COUNTBLANK(Q203:AI203)&lt;17.5,AVERAGE(Q203:AI203),IF(COUNTBLANK(P203:AI203)&lt;18.5,AVERAGE(P203:AI203),IF(COUNTBLANK(O203:AI203)&lt;19.5,AVERAGE(O203:AI203),AVERAGE(N203:AI203))))))))))))))))))))))</f>
        <v>55.5</v>
      </c>
      <c r="AN203" s="23">
        <f>IF(AK203&lt;1.5,M203,(0.75*M203)+(0.25*((AM203*2/3+AJ203*1/3)*$AW$1)))</f>
        <v>248817.91928549012</v>
      </c>
      <c r="AO203" s="24">
        <f>AN203-M203</f>
        <v>-3382.0807145098806</v>
      </c>
      <c r="AP203" s="22">
        <f>IF(AK203&lt;1.5,"N/A",3*((M203/$AW$1)-(AM203*2/3)))</f>
        <v>77.512020105505599</v>
      </c>
      <c r="AQ203" s="20">
        <f>IF(AK203=0,"",AL203*$AV$1)</f>
        <v>222875.15111222627</v>
      </c>
      <c r="AR203" s="20">
        <f>IF(AK203=0,"",AJ203*$AV$1)</f>
        <v>266658.90860882931</v>
      </c>
      <c r="AS203" s="23" t="str">
        <f>IF(F203="P","P","")</f>
        <v>P</v>
      </c>
    </row>
    <row r="204" spans="1:45" s="2" customFormat="1">
      <c r="A204" s="19" t="s">
        <v>52</v>
      </c>
      <c r="B204" s="23" t="str">
        <f>IF(COUNTBLANK(N204:AI204)&lt;20.5,"Yes","No")</f>
        <v>Yes</v>
      </c>
      <c r="C204" s="34" t="str">
        <f>IF(J204&lt;160000,"Yes","")</f>
        <v/>
      </c>
      <c r="D204" s="34" t="str">
        <f>IF(J204&gt;375000,IF((K204/J204)&lt;-0.4,"FP40%",IF((K204/J204)&lt;-0.35,"FP35%",IF((K204/J204)&lt;-0.3,"FP30%",IF((K204/J204)&lt;-0.25,"FP25%",IF((K204/J204)&lt;-0.2,"FP20%",IF((K204/J204)&lt;-0.15,"FP15%",IF((K204/J204)&lt;-0.1,"FP10%",IF((K204/J204)&lt;-0.05,"FP5%","")))))))),"")</f>
        <v/>
      </c>
      <c r="E204" s="34" t="str">
        <f t="shared" si="5"/>
        <v/>
      </c>
      <c r="F204" s="89" t="str">
        <f>IF(AP204="N/A","",IF(AP204&gt;AJ204,IF(AP204&gt;AM204,"P",""),""))</f>
        <v/>
      </c>
      <c r="G204" s="34" t="str">
        <f>IF(D204="",IF(E204="",F204,E204),D204)</f>
        <v/>
      </c>
      <c r="H204" s="19" t="s">
        <v>541</v>
      </c>
      <c r="I204" s="21" t="s">
        <v>37</v>
      </c>
      <c r="J204" s="20">
        <v>262300</v>
      </c>
      <c r="K204" s="20">
        <f>M204-J204</f>
        <v>5300</v>
      </c>
      <c r="L204" s="75">
        <v>11800</v>
      </c>
      <c r="M204" s="20">
        <v>267600</v>
      </c>
      <c r="N204" s="21"/>
      <c r="O204" s="21"/>
      <c r="P204" s="21"/>
      <c r="Q204" s="21"/>
      <c r="R204" s="21">
        <v>40</v>
      </c>
      <c r="S204" s="21">
        <v>65</v>
      </c>
      <c r="T204" s="21">
        <v>71</v>
      </c>
      <c r="U204" s="21">
        <v>89</v>
      </c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9">
        <f>IF(AK204=0,"",AVERAGE(N204:AI204))</f>
        <v>66.25</v>
      </c>
      <c r="AK204" s="39">
        <f>IF(COUNTBLANK(N204:AI204)=0,22,IF(COUNTBLANK(N204:AI204)=1,21,IF(COUNTBLANK(N204:AI204)=2,20,IF(COUNTBLANK(N204:AI204)=3,19,IF(COUNTBLANK(N204:AI204)=4,18,IF(COUNTBLANK(N204:AI204)=5,17,IF(COUNTBLANK(N204:AI204)=6,16,IF(COUNTBLANK(N204:AI204)=7,15,IF(COUNTBLANK(N204:AI204)=8,14,IF(COUNTBLANK(N204:AI204)=9,13,IF(COUNTBLANK(N204:AI204)=10,12,IF(COUNTBLANK(N204:AI204)=11,11,IF(COUNTBLANK(N204:AI204)=12,10,IF(COUNTBLANK(N204:AI204)=13,9,IF(COUNTBLANK(N204:AI204)=14,8,IF(COUNTBLANK(N204:AI204)=15,7,IF(COUNTBLANK(N204:AI204)=16,6,IF(COUNTBLANK(N204:AI204)=17,5,IF(COUNTBLANK(N204:AI204)=18,4,IF(COUNTBLANK(N204:AI204)=19,3,IF(COUNTBLANK(N204:AI204)=20,2,IF(COUNTBLANK(N204:AI204)=21,1,IF(COUNTBLANK(N204:AI204)=22,0,"Error")))))))))))))))))))))))</f>
        <v>4</v>
      </c>
      <c r="AL204" s="39">
        <f>IF(AK204=0,"",IF(COUNTBLANK(AG204:AI204)=0,AVERAGE(AG204:AI204),IF(COUNTBLANK(AF204:AI204)&lt;1.5,AVERAGE(AF204:AI204),IF(COUNTBLANK(AE204:AI204)&lt;2.5,AVERAGE(AE204:AI204),IF(COUNTBLANK(AD204:AI204)&lt;3.5,AVERAGE(AD204:AI204),IF(COUNTBLANK(AC204:AI204)&lt;4.5,AVERAGE(AC204:AI204),IF(COUNTBLANK(AB204:AI204)&lt;5.5,AVERAGE(AB204:AI204),IF(COUNTBLANK(AA204:AI204)&lt;6.5,AVERAGE(AA204:AI204),IF(COUNTBLANK(Z204:AI204)&lt;7.5,AVERAGE(Z204:AI204),IF(COUNTBLANK(Y204:AI204)&lt;8.5,AVERAGE(Y204:AI204),IF(COUNTBLANK(X204:AI204)&lt;9.5,AVERAGE(X204:AI204),IF(COUNTBLANK(W204:AI204)&lt;10.5,AVERAGE(W204:AI204),IF(COUNTBLANK(V204:AI204)&lt;11.5,AVERAGE(V204:AI204),IF(COUNTBLANK(U204:AI204)&lt;12.5,AVERAGE(U204:AI204),IF(COUNTBLANK(T204:AI204)&lt;13.5,AVERAGE(T204:AI204),IF(COUNTBLANK(S204:AI204)&lt;14.5,AVERAGE(S204:AI204),IF(COUNTBLANK(R204:AI204)&lt;15.5,AVERAGE(R204:AI204),IF(COUNTBLANK(Q204:AI204)&lt;16.5,AVERAGE(Q204:AI204),IF(COUNTBLANK(P204:AI204)&lt;17.5,AVERAGE(P204:AI204),IF(COUNTBLANK(O204:AI204)&lt;18.5,AVERAGE(O204:AI204),AVERAGE(N204:AI204)))))))))))))))))))))</f>
        <v>75</v>
      </c>
      <c r="AM204" s="22">
        <f>IF(AK204=0,"",IF(COUNTBLANK(AH204:AI204)=0,AVERAGE(AH204:AI204),IF(COUNTBLANK(AG204:AI204)&lt;1.5,AVERAGE(AG204:AI204),IF(COUNTBLANK(AF204:AI204)&lt;2.5,AVERAGE(AF204:AI204),IF(COUNTBLANK(AE204:AI204)&lt;3.5,AVERAGE(AE204:AI204),IF(COUNTBLANK(AD204:AI204)&lt;4.5,AVERAGE(AD204:AI204),IF(COUNTBLANK(AC204:AI204)&lt;5.5,AVERAGE(AC204:AI204),IF(COUNTBLANK(AB204:AI204)&lt;6.5,AVERAGE(AB204:AI204),IF(COUNTBLANK(AA204:AI204)&lt;7.5,AVERAGE(AA204:AI204),IF(COUNTBLANK(Z204:AI204)&lt;8.5,AVERAGE(Z204:AI204),IF(COUNTBLANK(Y204:AI204)&lt;9.5,AVERAGE(Y204:AI204),IF(COUNTBLANK(X204:AI204)&lt;10.5,AVERAGE(X204:AI204),IF(COUNTBLANK(W204:AI204)&lt;11.5,AVERAGE(W204:AI204),IF(COUNTBLANK(V204:AI204)&lt;12.5,AVERAGE(V204:AI204),IF(COUNTBLANK(U204:AI204)&lt;13.5,AVERAGE(U204:AI204),IF(COUNTBLANK(T204:AI204)&lt;14.5,AVERAGE(T204:AI204),IF(COUNTBLANK(S204:AI204)&lt;15.5,AVERAGE(S204:AI204),IF(COUNTBLANK(R204:AI204)&lt;16.5,AVERAGE(R204:AI204),IF(COUNTBLANK(Q204:AI204)&lt;17.5,AVERAGE(Q204:AI204),IF(COUNTBLANK(P204:AI204)&lt;18.5,AVERAGE(P204:AI204),IF(COUNTBLANK(O204:AI204)&lt;19.5,AVERAGE(O204:AI204),AVERAGE(N204:AI204))))))))))))))))))))))</f>
        <v>80</v>
      </c>
      <c r="AN204" s="23">
        <f>IF(AK204&lt;1.5,M204,(0.75*M204)+(0.25*((AM204*2/3+AJ204*1/3)*$AW$1)))</f>
        <v>276371.89875752322</v>
      </c>
      <c r="AO204" s="24">
        <f>AN204-M204</f>
        <v>8771.8987575232168</v>
      </c>
      <c r="AP204" s="22">
        <f>IF(AK204&lt;1.5,"N/A",3*((M204/$AW$1)-(AM204*2/3)))</f>
        <v>40.023063363335829</v>
      </c>
      <c r="AQ204" s="20">
        <f>IF(AK204=0,"",AL204*$AV$1)</f>
        <v>296727.27219083381</v>
      </c>
      <c r="AR204" s="20">
        <f>IF(AK204=0,"",AJ204*$AV$1)</f>
        <v>262109.09043523652</v>
      </c>
      <c r="AS204" s="23" t="str">
        <f>IF(F204="P","P","")</f>
        <v/>
      </c>
    </row>
    <row r="205" spans="1:45" s="2" customFormat="1">
      <c r="A205" s="25" t="s">
        <v>52</v>
      </c>
      <c r="B205" s="23" t="str">
        <f>IF(COUNTBLANK(N205:AI205)&lt;20.5,"Yes","No")</f>
        <v>Yes</v>
      </c>
      <c r="C205" s="34" t="str">
        <f>IF(J205&lt;160000,"Yes","")</f>
        <v/>
      </c>
      <c r="D205" s="34" t="str">
        <f>IF(J205&gt;375000,IF((K205/J205)&lt;-0.4,"FP40%",IF((K205/J205)&lt;-0.35,"FP35%",IF((K205/J205)&lt;-0.3,"FP30%",IF((K205/J205)&lt;-0.25,"FP25%",IF((K205/J205)&lt;-0.2,"FP20%",IF((K205/J205)&lt;-0.15,"FP15%",IF((K205/J205)&lt;-0.1,"FP10%",IF((K205/J205)&lt;-0.05,"FP5%","")))))))),"")</f>
        <v/>
      </c>
      <c r="E205" s="34" t="str">
        <f t="shared" si="5"/>
        <v/>
      </c>
      <c r="F205" s="89" t="str">
        <f>IF(AP205="N/A","",IF(AP205&gt;AJ205,IF(AP205&gt;AM205,"P",""),""))</f>
        <v/>
      </c>
      <c r="G205" s="34" t="str">
        <f>IF(D205="",IF(E205="",F205,E205),D205)</f>
        <v/>
      </c>
      <c r="H205" s="19" t="s">
        <v>51</v>
      </c>
      <c r="I205" s="21" t="s">
        <v>48</v>
      </c>
      <c r="J205" s="20">
        <v>164100</v>
      </c>
      <c r="K205" s="20">
        <f>M205-J205</f>
        <v>65400</v>
      </c>
      <c r="L205" s="75">
        <v>4900</v>
      </c>
      <c r="M205" s="20">
        <v>229500</v>
      </c>
      <c r="N205" s="21">
        <v>46</v>
      </c>
      <c r="O205" s="21">
        <v>66</v>
      </c>
      <c r="P205" s="21">
        <v>81</v>
      </c>
      <c r="Q205" s="21">
        <v>59</v>
      </c>
      <c r="R205" s="21">
        <v>40</v>
      </c>
      <c r="S205" s="21">
        <v>64</v>
      </c>
      <c r="T205" s="21">
        <v>67</v>
      </c>
      <c r="U205" s="21">
        <v>51</v>
      </c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39">
        <f>IF(AK205=0,"",AVERAGE(N205:AI205))</f>
        <v>59.25</v>
      </c>
      <c r="AK205" s="39">
        <f>IF(COUNTBLANK(N205:AI205)=0,22,IF(COUNTBLANK(N205:AI205)=1,21,IF(COUNTBLANK(N205:AI205)=2,20,IF(COUNTBLANK(N205:AI205)=3,19,IF(COUNTBLANK(N205:AI205)=4,18,IF(COUNTBLANK(N205:AI205)=5,17,IF(COUNTBLANK(N205:AI205)=6,16,IF(COUNTBLANK(N205:AI205)=7,15,IF(COUNTBLANK(N205:AI205)=8,14,IF(COUNTBLANK(N205:AI205)=9,13,IF(COUNTBLANK(N205:AI205)=10,12,IF(COUNTBLANK(N205:AI205)=11,11,IF(COUNTBLANK(N205:AI205)=12,10,IF(COUNTBLANK(N205:AI205)=13,9,IF(COUNTBLANK(N205:AI205)=14,8,IF(COUNTBLANK(N205:AI205)=15,7,IF(COUNTBLANK(N205:AI205)=16,6,IF(COUNTBLANK(N205:AI205)=17,5,IF(COUNTBLANK(N205:AI205)=18,4,IF(COUNTBLANK(N205:AI205)=19,3,IF(COUNTBLANK(N205:AI205)=20,2,IF(COUNTBLANK(N205:AI205)=21,1,IF(COUNTBLANK(N205:AI205)=22,0,"Error")))))))))))))))))))))))</f>
        <v>8</v>
      </c>
      <c r="AL205" s="39">
        <f>IF(AK205=0,"",IF(COUNTBLANK(AG205:AI205)=0,AVERAGE(AG205:AI205),IF(COUNTBLANK(AF205:AI205)&lt;1.5,AVERAGE(AF205:AI205),IF(COUNTBLANK(AE205:AI205)&lt;2.5,AVERAGE(AE205:AI205),IF(COUNTBLANK(AD205:AI205)&lt;3.5,AVERAGE(AD205:AI205),IF(COUNTBLANK(AC205:AI205)&lt;4.5,AVERAGE(AC205:AI205),IF(COUNTBLANK(AB205:AI205)&lt;5.5,AVERAGE(AB205:AI205),IF(COUNTBLANK(AA205:AI205)&lt;6.5,AVERAGE(AA205:AI205),IF(COUNTBLANK(Z205:AI205)&lt;7.5,AVERAGE(Z205:AI205),IF(COUNTBLANK(Y205:AI205)&lt;8.5,AVERAGE(Y205:AI205),IF(COUNTBLANK(X205:AI205)&lt;9.5,AVERAGE(X205:AI205),IF(COUNTBLANK(W205:AI205)&lt;10.5,AVERAGE(W205:AI205),IF(COUNTBLANK(V205:AI205)&lt;11.5,AVERAGE(V205:AI205),IF(COUNTBLANK(U205:AI205)&lt;12.5,AVERAGE(U205:AI205),IF(COUNTBLANK(T205:AI205)&lt;13.5,AVERAGE(T205:AI205),IF(COUNTBLANK(S205:AI205)&lt;14.5,AVERAGE(S205:AI205),IF(COUNTBLANK(R205:AI205)&lt;15.5,AVERAGE(R205:AI205),IF(COUNTBLANK(Q205:AI205)&lt;16.5,AVERAGE(Q205:AI205),IF(COUNTBLANK(P205:AI205)&lt;17.5,AVERAGE(P205:AI205),IF(COUNTBLANK(O205:AI205)&lt;18.5,AVERAGE(O205:AI205),AVERAGE(N205:AI205)))))))))))))))))))))</f>
        <v>60.666666666666664</v>
      </c>
      <c r="AM205" s="22">
        <f>IF(AK205=0,"",IF(COUNTBLANK(AH205:AI205)=0,AVERAGE(AH205:AI205),IF(COUNTBLANK(AG205:AI205)&lt;1.5,AVERAGE(AG205:AI205),IF(COUNTBLANK(AF205:AI205)&lt;2.5,AVERAGE(AF205:AI205),IF(COUNTBLANK(AE205:AI205)&lt;3.5,AVERAGE(AE205:AI205),IF(COUNTBLANK(AD205:AI205)&lt;4.5,AVERAGE(AD205:AI205),IF(COUNTBLANK(AC205:AI205)&lt;5.5,AVERAGE(AC205:AI205),IF(COUNTBLANK(AB205:AI205)&lt;6.5,AVERAGE(AB205:AI205),IF(COUNTBLANK(AA205:AI205)&lt;7.5,AVERAGE(AA205:AI205),IF(COUNTBLANK(Z205:AI205)&lt;8.5,AVERAGE(Z205:AI205),IF(COUNTBLANK(Y205:AI205)&lt;9.5,AVERAGE(Y205:AI205),IF(COUNTBLANK(X205:AI205)&lt;10.5,AVERAGE(X205:AI205),IF(COUNTBLANK(W205:AI205)&lt;11.5,AVERAGE(W205:AI205),IF(COUNTBLANK(V205:AI205)&lt;12.5,AVERAGE(V205:AI205),IF(COUNTBLANK(U205:AI205)&lt;13.5,AVERAGE(U205:AI205),IF(COUNTBLANK(T205:AI205)&lt;14.5,AVERAGE(T205:AI205),IF(COUNTBLANK(S205:AI205)&lt;15.5,AVERAGE(S205:AI205),IF(COUNTBLANK(R205:AI205)&lt;16.5,AVERAGE(R205:AI205),IF(COUNTBLANK(Q205:AI205)&lt;17.5,AVERAGE(Q205:AI205),IF(COUNTBLANK(P205:AI205)&lt;18.5,AVERAGE(P205:AI205),IF(COUNTBLANK(O205:AI205)&lt;19.5,AVERAGE(O205:AI205),AVERAGE(N205:AI205))))))))))))))))))))))</f>
        <v>59</v>
      </c>
      <c r="AN205" s="23">
        <f>IF(AK205&lt;1.5,M205,(0.75*M205)+(0.25*((AM205*2/3+AJ205*1/3)*$AW$1)))</f>
        <v>231408.28863987178</v>
      </c>
      <c r="AO205" s="24">
        <f>AN205-M205</f>
        <v>1908.2886398717819</v>
      </c>
      <c r="AP205" s="22">
        <f>IF(AK205&lt;1.5,"N/A",3*((M205/$AW$1)-(AM205*2/3)))</f>
        <v>53.544443355327253</v>
      </c>
      <c r="AQ205" s="20">
        <f>IF(AK205=0,"",AL205*$AV$1)</f>
        <v>240019.39350547444</v>
      </c>
      <c r="AR205" s="20">
        <f>IF(AK205=0,"",AJ205*$AV$1)</f>
        <v>234414.54503075869</v>
      </c>
      <c r="AS205" s="23" t="str">
        <f>IF(F205="P","P","")</f>
        <v/>
      </c>
    </row>
    <row r="206" spans="1:45" s="2" customFormat="1">
      <c r="A206" s="25" t="s">
        <v>52</v>
      </c>
      <c r="B206" s="23" t="str">
        <f>IF(COUNTBLANK(N206:AI206)&lt;20.5,"Yes","No")</f>
        <v>Yes</v>
      </c>
      <c r="C206" s="34" t="str">
        <f>IF(J206&lt;160000,"Yes","")</f>
        <v/>
      </c>
      <c r="D206" s="34" t="str">
        <f>IF(J206&gt;375000,IF((K206/J206)&lt;-0.4,"FP40%",IF((K206/J206)&lt;-0.35,"FP35%",IF((K206/J206)&lt;-0.3,"FP30%",IF((K206/J206)&lt;-0.25,"FP25%",IF((K206/J206)&lt;-0.2,"FP20%",IF((K206/J206)&lt;-0.15,"FP15%",IF((K206/J206)&lt;-0.1,"FP10%",IF((K206/J206)&lt;-0.05,"FP5%","")))))))),"")</f>
        <v/>
      </c>
      <c r="E206" s="34" t="str">
        <f t="shared" si="5"/>
        <v/>
      </c>
      <c r="F206" s="89" t="str">
        <f>IF(AP206="N/A","",IF(AP206&gt;AJ206,IF(AP206&gt;AM206,"P",""),""))</f>
        <v>P</v>
      </c>
      <c r="G206" s="34" t="str">
        <f>IF(D206="",IF(E206="",F206,E206),D206)</f>
        <v>P</v>
      </c>
      <c r="H206" s="19" t="s">
        <v>167</v>
      </c>
      <c r="I206" s="21" t="s">
        <v>48</v>
      </c>
      <c r="J206" s="20">
        <v>258300</v>
      </c>
      <c r="K206" s="20">
        <f>M206-J206</f>
        <v>-2000</v>
      </c>
      <c r="L206" s="75">
        <v>-6400</v>
      </c>
      <c r="M206" s="20">
        <v>256300</v>
      </c>
      <c r="N206" s="21">
        <v>43</v>
      </c>
      <c r="O206" s="21">
        <v>62</v>
      </c>
      <c r="P206" s="21">
        <v>36</v>
      </c>
      <c r="Q206" s="21">
        <v>82</v>
      </c>
      <c r="R206" s="21">
        <v>70</v>
      </c>
      <c r="S206" s="21">
        <v>76</v>
      </c>
      <c r="T206" s="21">
        <v>48</v>
      </c>
      <c r="U206" s="21">
        <v>55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39">
        <f>IF(AK206=0,"",AVERAGE(N206:AI206))</f>
        <v>59</v>
      </c>
      <c r="AK206" s="39">
        <f>IF(COUNTBLANK(N206:AI206)=0,22,IF(COUNTBLANK(N206:AI206)=1,21,IF(COUNTBLANK(N206:AI206)=2,20,IF(COUNTBLANK(N206:AI206)=3,19,IF(COUNTBLANK(N206:AI206)=4,18,IF(COUNTBLANK(N206:AI206)=5,17,IF(COUNTBLANK(N206:AI206)=6,16,IF(COUNTBLANK(N206:AI206)=7,15,IF(COUNTBLANK(N206:AI206)=8,14,IF(COUNTBLANK(N206:AI206)=9,13,IF(COUNTBLANK(N206:AI206)=10,12,IF(COUNTBLANK(N206:AI206)=11,11,IF(COUNTBLANK(N206:AI206)=12,10,IF(COUNTBLANK(N206:AI206)=13,9,IF(COUNTBLANK(N206:AI206)=14,8,IF(COUNTBLANK(N206:AI206)=15,7,IF(COUNTBLANK(N206:AI206)=16,6,IF(COUNTBLANK(N206:AI206)=17,5,IF(COUNTBLANK(N206:AI206)=18,4,IF(COUNTBLANK(N206:AI206)=19,3,IF(COUNTBLANK(N206:AI206)=20,2,IF(COUNTBLANK(N206:AI206)=21,1,IF(COUNTBLANK(N206:AI206)=22,0,"Error")))))))))))))))))))))))</f>
        <v>8</v>
      </c>
      <c r="AL206" s="39">
        <f>IF(AK206=0,"",IF(COUNTBLANK(AG206:AI206)=0,AVERAGE(AG206:AI206),IF(COUNTBLANK(AF206:AI206)&lt;1.5,AVERAGE(AF206:AI206),IF(COUNTBLANK(AE206:AI206)&lt;2.5,AVERAGE(AE206:AI206),IF(COUNTBLANK(AD206:AI206)&lt;3.5,AVERAGE(AD206:AI206),IF(COUNTBLANK(AC206:AI206)&lt;4.5,AVERAGE(AC206:AI206),IF(COUNTBLANK(AB206:AI206)&lt;5.5,AVERAGE(AB206:AI206),IF(COUNTBLANK(AA206:AI206)&lt;6.5,AVERAGE(AA206:AI206),IF(COUNTBLANK(Z206:AI206)&lt;7.5,AVERAGE(Z206:AI206),IF(COUNTBLANK(Y206:AI206)&lt;8.5,AVERAGE(Y206:AI206),IF(COUNTBLANK(X206:AI206)&lt;9.5,AVERAGE(X206:AI206),IF(COUNTBLANK(W206:AI206)&lt;10.5,AVERAGE(W206:AI206),IF(COUNTBLANK(V206:AI206)&lt;11.5,AVERAGE(V206:AI206),IF(COUNTBLANK(U206:AI206)&lt;12.5,AVERAGE(U206:AI206),IF(COUNTBLANK(T206:AI206)&lt;13.5,AVERAGE(T206:AI206),IF(COUNTBLANK(S206:AI206)&lt;14.5,AVERAGE(S206:AI206),IF(COUNTBLANK(R206:AI206)&lt;15.5,AVERAGE(R206:AI206),IF(COUNTBLANK(Q206:AI206)&lt;16.5,AVERAGE(Q206:AI206),IF(COUNTBLANK(P206:AI206)&lt;17.5,AVERAGE(P206:AI206),IF(COUNTBLANK(O206:AI206)&lt;18.5,AVERAGE(O206:AI206),AVERAGE(N206:AI206)))))))))))))))))))))</f>
        <v>59.666666666666664</v>
      </c>
      <c r="AM206" s="22">
        <f>IF(AK206=0,"",IF(COUNTBLANK(AH206:AI206)=0,AVERAGE(AH206:AI206),IF(COUNTBLANK(AG206:AI206)&lt;1.5,AVERAGE(AG206:AI206),IF(COUNTBLANK(AF206:AI206)&lt;2.5,AVERAGE(AF206:AI206),IF(COUNTBLANK(AE206:AI206)&lt;3.5,AVERAGE(AE206:AI206),IF(COUNTBLANK(AD206:AI206)&lt;4.5,AVERAGE(AD206:AI206),IF(COUNTBLANK(AC206:AI206)&lt;5.5,AVERAGE(AC206:AI206),IF(COUNTBLANK(AB206:AI206)&lt;6.5,AVERAGE(AB206:AI206),IF(COUNTBLANK(AA206:AI206)&lt;7.5,AVERAGE(AA206:AI206),IF(COUNTBLANK(Z206:AI206)&lt;8.5,AVERAGE(Z206:AI206),IF(COUNTBLANK(Y206:AI206)&lt;9.5,AVERAGE(Y206:AI206),IF(COUNTBLANK(X206:AI206)&lt;10.5,AVERAGE(X206:AI206),IF(COUNTBLANK(W206:AI206)&lt;11.5,AVERAGE(W206:AI206),IF(COUNTBLANK(V206:AI206)&lt;12.5,AVERAGE(V206:AI206),IF(COUNTBLANK(U206:AI206)&lt;13.5,AVERAGE(U206:AI206),IF(COUNTBLANK(T206:AI206)&lt;14.5,AVERAGE(T206:AI206),IF(COUNTBLANK(S206:AI206)&lt;15.5,AVERAGE(S206:AI206),IF(COUNTBLANK(R206:AI206)&lt;16.5,AVERAGE(R206:AI206),IF(COUNTBLANK(Q206:AI206)&lt;17.5,AVERAGE(Q206:AI206),IF(COUNTBLANK(P206:AI206)&lt;18.5,AVERAGE(P206:AI206),IF(COUNTBLANK(O206:AI206)&lt;19.5,AVERAGE(O206:AI206),AVERAGE(N206:AI206))))))))))))))))))))))</f>
        <v>51.5</v>
      </c>
      <c r="AN206" s="23">
        <f>IF(AK206&lt;1.5,M206,(0.75*M206)+(0.25*((AM206*2/3+AJ206*1/3)*$AW$1)))</f>
        <v>246407.75181754149</v>
      </c>
      <c r="AO206" s="24">
        <f>AN206-M206</f>
        <v>-9892.248182458512</v>
      </c>
      <c r="AP206" s="22">
        <f>IF(AK206&lt;1.5,"N/A",3*((M206/$AW$1)-(AM206*2/3)))</f>
        <v>88.576648505317536</v>
      </c>
      <c r="AQ206" s="20">
        <f>IF(AK206=0,"",AL206*$AV$1)</f>
        <v>236063.02987626332</v>
      </c>
      <c r="AR206" s="20">
        <f>IF(AK206=0,"",AJ206*$AV$1)</f>
        <v>233425.45412345591</v>
      </c>
      <c r="AS206" s="23" t="str">
        <f>IF(F206="P","P","")</f>
        <v>P</v>
      </c>
    </row>
    <row r="207" spans="1:45" s="2" customFormat="1">
      <c r="A207" s="25" t="s">
        <v>52</v>
      </c>
      <c r="B207" s="23" t="str">
        <f>IF(COUNTBLANK(N207:AI207)&lt;20.5,"Yes","No")</f>
        <v>Yes</v>
      </c>
      <c r="C207" s="34" t="str">
        <f>IF(J207&lt;160000,"Yes","")</f>
        <v/>
      </c>
      <c r="D207" s="34" t="str">
        <f>IF(J207&gt;375000,IF((K207/J207)&lt;-0.4,"FP40%",IF((K207/J207)&lt;-0.35,"FP35%",IF((K207/J207)&lt;-0.3,"FP30%",IF((K207/J207)&lt;-0.25,"FP25%",IF((K207/J207)&lt;-0.2,"FP20%",IF((K207/J207)&lt;-0.15,"FP15%",IF((K207/J207)&lt;-0.1,"FP10%",IF((K207/J207)&lt;-0.05,"FP5%","")))))))),"")</f>
        <v/>
      </c>
      <c r="E207" s="34" t="str">
        <f t="shared" si="5"/>
        <v/>
      </c>
      <c r="F207" s="89" t="str">
        <f>IF(AP207="N/A","",IF(AP207&gt;AJ207,IF(AP207&gt;AM207,"P",""),""))</f>
        <v>P</v>
      </c>
      <c r="G207" s="34" t="str">
        <f>IF(D207="",IF(E207="",F207,E207),D207)</f>
        <v>P</v>
      </c>
      <c r="H207" s="19" t="s">
        <v>164</v>
      </c>
      <c r="I207" s="21" t="s">
        <v>62</v>
      </c>
      <c r="J207" s="20">
        <v>202600</v>
      </c>
      <c r="K207" s="20">
        <f>M207-J207</f>
        <v>13800</v>
      </c>
      <c r="L207" s="75">
        <v>-4500</v>
      </c>
      <c r="M207" s="20">
        <v>216400</v>
      </c>
      <c r="N207" s="21">
        <v>58</v>
      </c>
      <c r="O207" s="21">
        <v>53</v>
      </c>
      <c r="P207" s="21">
        <v>65</v>
      </c>
      <c r="Q207" s="21">
        <v>65</v>
      </c>
      <c r="R207" s="21">
        <v>56</v>
      </c>
      <c r="S207" s="21">
        <v>55</v>
      </c>
      <c r="T207" s="21">
        <v>28</v>
      </c>
      <c r="U207" s="21">
        <v>70</v>
      </c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39">
        <f>IF(AK207=0,"",AVERAGE(N207:AI207))</f>
        <v>56.25</v>
      </c>
      <c r="AK207" s="39">
        <f>IF(COUNTBLANK(N207:AI207)=0,22,IF(COUNTBLANK(N207:AI207)=1,21,IF(COUNTBLANK(N207:AI207)=2,20,IF(COUNTBLANK(N207:AI207)=3,19,IF(COUNTBLANK(N207:AI207)=4,18,IF(COUNTBLANK(N207:AI207)=5,17,IF(COUNTBLANK(N207:AI207)=6,16,IF(COUNTBLANK(N207:AI207)=7,15,IF(COUNTBLANK(N207:AI207)=8,14,IF(COUNTBLANK(N207:AI207)=9,13,IF(COUNTBLANK(N207:AI207)=10,12,IF(COUNTBLANK(N207:AI207)=11,11,IF(COUNTBLANK(N207:AI207)=12,10,IF(COUNTBLANK(N207:AI207)=13,9,IF(COUNTBLANK(N207:AI207)=14,8,IF(COUNTBLANK(N207:AI207)=15,7,IF(COUNTBLANK(N207:AI207)=16,6,IF(COUNTBLANK(N207:AI207)=17,5,IF(COUNTBLANK(N207:AI207)=18,4,IF(COUNTBLANK(N207:AI207)=19,3,IF(COUNTBLANK(N207:AI207)=20,2,IF(COUNTBLANK(N207:AI207)=21,1,IF(COUNTBLANK(N207:AI207)=22,0,"Error")))))))))))))))))))))))</f>
        <v>8</v>
      </c>
      <c r="AL207" s="39">
        <f>IF(AK207=0,"",IF(COUNTBLANK(AG207:AI207)=0,AVERAGE(AG207:AI207),IF(COUNTBLANK(AF207:AI207)&lt;1.5,AVERAGE(AF207:AI207),IF(COUNTBLANK(AE207:AI207)&lt;2.5,AVERAGE(AE207:AI207),IF(COUNTBLANK(AD207:AI207)&lt;3.5,AVERAGE(AD207:AI207),IF(COUNTBLANK(AC207:AI207)&lt;4.5,AVERAGE(AC207:AI207),IF(COUNTBLANK(AB207:AI207)&lt;5.5,AVERAGE(AB207:AI207),IF(COUNTBLANK(AA207:AI207)&lt;6.5,AVERAGE(AA207:AI207),IF(COUNTBLANK(Z207:AI207)&lt;7.5,AVERAGE(Z207:AI207),IF(COUNTBLANK(Y207:AI207)&lt;8.5,AVERAGE(Y207:AI207),IF(COUNTBLANK(X207:AI207)&lt;9.5,AVERAGE(X207:AI207),IF(COUNTBLANK(W207:AI207)&lt;10.5,AVERAGE(W207:AI207),IF(COUNTBLANK(V207:AI207)&lt;11.5,AVERAGE(V207:AI207),IF(COUNTBLANK(U207:AI207)&lt;12.5,AVERAGE(U207:AI207),IF(COUNTBLANK(T207:AI207)&lt;13.5,AVERAGE(T207:AI207),IF(COUNTBLANK(S207:AI207)&lt;14.5,AVERAGE(S207:AI207),IF(COUNTBLANK(R207:AI207)&lt;15.5,AVERAGE(R207:AI207),IF(COUNTBLANK(Q207:AI207)&lt;16.5,AVERAGE(Q207:AI207),IF(COUNTBLANK(P207:AI207)&lt;17.5,AVERAGE(P207:AI207),IF(COUNTBLANK(O207:AI207)&lt;18.5,AVERAGE(O207:AI207),AVERAGE(N207:AI207)))))))))))))))))))))</f>
        <v>51</v>
      </c>
      <c r="AM207" s="22">
        <f>IF(AK207=0,"",IF(COUNTBLANK(AH207:AI207)=0,AVERAGE(AH207:AI207),IF(COUNTBLANK(AG207:AI207)&lt;1.5,AVERAGE(AG207:AI207),IF(COUNTBLANK(AF207:AI207)&lt;2.5,AVERAGE(AF207:AI207),IF(COUNTBLANK(AE207:AI207)&lt;3.5,AVERAGE(AE207:AI207),IF(COUNTBLANK(AD207:AI207)&lt;4.5,AVERAGE(AD207:AI207),IF(COUNTBLANK(AC207:AI207)&lt;5.5,AVERAGE(AC207:AI207),IF(COUNTBLANK(AB207:AI207)&lt;6.5,AVERAGE(AB207:AI207),IF(COUNTBLANK(AA207:AI207)&lt;7.5,AVERAGE(AA207:AI207),IF(COUNTBLANK(Z207:AI207)&lt;8.5,AVERAGE(Z207:AI207),IF(COUNTBLANK(Y207:AI207)&lt;9.5,AVERAGE(Y207:AI207),IF(COUNTBLANK(X207:AI207)&lt;10.5,AVERAGE(X207:AI207),IF(COUNTBLANK(W207:AI207)&lt;11.5,AVERAGE(W207:AI207),IF(COUNTBLANK(V207:AI207)&lt;12.5,AVERAGE(V207:AI207),IF(COUNTBLANK(U207:AI207)&lt;13.5,AVERAGE(U207:AI207),IF(COUNTBLANK(T207:AI207)&lt;14.5,AVERAGE(T207:AI207),IF(COUNTBLANK(S207:AI207)&lt;15.5,AVERAGE(S207:AI207),IF(COUNTBLANK(R207:AI207)&lt;16.5,AVERAGE(R207:AI207),IF(COUNTBLANK(Q207:AI207)&lt;17.5,AVERAGE(Q207:AI207),IF(COUNTBLANK(P207:AI207)&lt;18.5,AVERAGE(P207:AI207),IF(COUNTBLANK(O207:AI207)&lt;19.5,AVERAGE(O207:AI207),AVERAGE(N207:AI207))))))))))))))))))))))</f>
        <v>49</v>
      </c>
      <c r="AN207" s="23">
        <f>IF(AK207&lt;1.5,M207,(0.75*M207)+(0.25*((AM207*2/3+AJ207*1/3)*$AW$1)))</f>
        <v>213890.67572750477</v>
      </c>
      <c r="AO207" s="24">
        <f>AN207-M207</f>
        <v>-2509.3242724952288</v>
      </c>
      <c r="AP207" s="22">
        <f>IF(AK207&lt;1.5,"N/A",3*((M207/$AW$1)-(AM207*2/3)))</f>
        <v>63.752581882757383</v>
      </c>
      <c r="AQ207" s="20">
        <f>IF(AK207=0,"",AL207*$AV$1)</f>
        <v>201774.54508976699</v>
      </c>
      <c r="AR207" s="20">
        <f>IF(AK207=0,"",AJ207*$AV$1)</f>
        <v>222545.45414312536</v>
      </c>
      <c r="AS207" s="23" t="str">
        <f>IF(F207="P","P","")</f>
        <v>P</v>
      </c>
    </row>
    <row r="208" spans="1:45" s="2" customFormat="1">
      <c r="A208" s="19" t="s">
        <v>52</v>
      </c>
      <c r="B208" s="23" t="str">
        <f>IF(COUNTBLANK(N208:AI208)&lt;20.5,"Yes","No")</f>
        <v>No</v>
      </c>
      <c r="C208" s="34" t="str">
        <f>IF(J208&lt;160000,"Yes","")</f>
        <v>Yes</v>
      </c>
      <c r="D208" s="34" t="str">
        <f>IF(J208&gt;375000,IF((K208/J208)&lt;-0.4,"FP40%",IF((K208/J208)&lt;-0.35,"FP35%",IF((K208/J208)&lt;-0.3,"FP30%",IF((K208/J208)&lt;-0.25,"FP25%",IF((K208/J208)&lt;-0.2,"FP20%",IF((K208/J208)&lt;-0.15,"FP15%",IF((K208/J208)&lt;-0.1,"FP10%",IF((K208/J208)&lt;-0.05,"FP5%","")))))))),"")</f>
        <v/>
      </c>
      <c r="E208" s="34" t="str">
        <f t="shared" si="5"/>
        <v/>
      </c>
      <c r="F208" s="89" t="str">
        <f>IF(AP208="N/A","",IF(AP208&gt;AJ208,IF(AP208&gt;AM208,"P",""),""))</f>
        <v/>
      </c>
      <c r="G208" s="34" t="str">
        <f>IF(D208="",IF(E208="",F208,E208),D208)</f>
        <v/>
      </c>
      <c r="H208" s="19" t="s">
        <v>488</v>
      </c>
      <c r="I208" s="21" t="s">
        <v>388</v>
      </c>
      <c r="J208" s="20">
        <v>94500</v>
      </c>
      <c r="K208" s="20">
        <f>M208-J208</f>
        <v>0</v>
      </c>
      <c r="L208" s="75">
        <v>0</v>
      </c>
      <c r="M208" s="20">
        <v>94500</v>
      </c>
      <c r="N208" s="21"/>
      <c r="O208" s="21"/>
      <c r="P208" s="21">
        <v>56</v>
      </c>
      <c r="Q208" s="21" t="s">
        <v>590</v>
      </c>
      <c r="R208" s="21" t="s">
        <v>590</v>
      </c>
      <c r="S208" s="21" t="s">
        <v>590</v>
      </c>
      <c r="T208" s="21" t="s">
        <v>590</v>
      </c>
      <c r="U208" s="21" t="s">
        <v>590</v>
      </c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9">
        <f>IF(AK208=0,"",AVERAGE(N208:AI208))</f>
        <v>56</v>
      </c>
      <c r="AK208" s="39">
        <f>IF(COUNTBLANK(N208:AI208)=0,22,IF(COUNTBLANK(N208:AI208)=1,21,IF(COUNTBLANK(N208:AI208)=2,20,IF(COUNTBLANK(N208:AI208)=3,19,IF(COUNTBLANK(N208:AI208)=4,18,IF(COUNTBLANK(N208:AI208)=5,17,IF(COUNTBLANK(N208:AI208)=6,16,IF(COUNTBLANK(N208:AI208)=7,15,IF(COUNTBLANK(N208:AI208)=8,14,IF(COUNTBLANK(N208:AI208)=9,13,IF(COUNTBLANK(N208:AI208)=10,12,IF(COUNTBLANK(N208:AI208)=11,11,IF(COUNTBLANK(N208:AI208)=12,10,IF(COUNTBLANK(N208:AI208)=13,9,IF(COUNTBLANK(N208:AI208)=14,8,IF(COUNTBLANK(N208:AI208)=15,7,IF(COUNTBLANK(N208:AI208)=16,6,IF(COUNTBLANK(N208:AI208)=17,5,IF(COUNTBLANK(N208:AI208)=18,4,IF(COUNTBLANK(N208:AI208)=19,3,IF(COUNTBLANK(N208:AI208)=20,2,IF(COUNTBLANK(N208:AI208)=21,1,IF(COUNTBLANK(N208:AI208)=22,0,"Error")))))))))))))))))))))))</f>
        <v>1</v>
      </c>
      <c r="AL208" s="39">
        <f>IF(AK208=0,"",IF(COUNTBLANK(AG208:AI208)=0,AVERAGE(AG208:AI208),IF(COUNTBLANK(AF208:AI208)&lt;1.5,AVERAGE(AF208:AI208),IF(COUNTBLANK(AE208:AI208)&lt;2.5,AVERAGE(AE208:AI208),IF(COUNTBLANK(AD208:AI208)&lt;3.5,AVERAGE(AD208:AI208),IF(COUNTBLANK(AC208:AI208)&lt;4.5,AVERAGE(AC208:AI208),IF(COUNTBLANK(AB208:AI208)&lt;5.5,AVERAGE(AB208:AI208),IF(COUNTBLANK(AA208:AI208)&lt;6.5,AVERAGE(AA208:AI208),IF(COUNTBLANK(Z208:AI208)&lt;7.5,AVERAGE(Z208:AI208),IF(COUNTBLANK(Y208:AI208)&lt;8.5,AVERAGE(Y208:AI208),IF(COUNTBLANK(X208:AI208)&lt;9.5,AVERAGE(X208:AI208),IF(COUNTBLANK(W208:AI208)&lt;10.5,AVERAGE(W208:AI208),IF(COUNTBLANK(V208:AI208)&lt;11.5,AVERAGE(V208:AI208),IF(COUNTBLANK(U208:AI208)&lt;12.5,AVERAGE(U208:AI208),IF(COUNTBLANK(T208:AI208)&lt;13.5,AVERAGE(T208:AI208),IF(COUNTBLANK(S208:AI208)&lt;14.5,AVERAGE(S208:AI208),IF(COUNTBLANK(R208:AI208)&lt;15.5,AVERAGE(R208:AI208),IF(COUNTBLANK(Q208:AI208)&lt;16.5,AVERAGE(Q208:AI208),IF(COUNTBLANK(P208:AI208)&lt;17.5,AVERAGE(P208:AI208),IF(COUNTBLANK(O208:AI208)&lt;18.5,AVERAGE(O208:AI208),AVERAGE(N208:AI208)))))))))))))))))))))</f>
        <v>56</v>
      </c>
      <c r="AM208" s="22">
        <f>IF(AK208=0,"",IF(COUNTBLANK(AH208:AI208)=0,AVERAGE(AH208:AI208),IF(COUNTBLANK(AG208:AI208)&lt;1.5,AVERAGE(AG208:AI208),IF(COUNTBLANK(AF208:AI208)&lt;2.5,AVERAGE(AF208:AI208),IF(COUNTBLANK(AE208:AI208)&lt;3.5,AVERAGE(AE208:AI208),IF(COUNTBLANK(AD208:AI208)&lt;4.5,AVERAGE(AD208:AI208),IF(COUNTBLANK(AC208:AI208)&lt;5.5,AVERAGE(AC208:AI208),IF(COUNTBLANK(AB208:AI208)&lt;6.5,AVERAGE(AB208:AI208),IF(COUNTBLANK(AA208:AI208)&lt;7.5,AVERAGE(AA208:AI208),IF(COUNTBLANK(Z208:AI208)&lt;8.5,AVERAGE(Z208:AI208),IF(COUNTBLANK(Y208:AI208)&lt;9.5,AVERAGE(Y208:AI208),IF(COUNTBLANK(X208:AI208)&lt;10.5,AVERAGE(X208:AI208),IF(COUNTBLANK(W208:AI208)&lt;11.5,AVERAGE(W208:AI208),IF(COUNTBLANK(V208:AI208)&lt;12.5,AVERAGE(V208:AI208),IF(COUNTBLANK(U208:AI208)&lt;13.5,AVERAGE(U208:AI208),IF(COUNTBLANK(T208:AI208)&lt;14.5,AVERAGE(T208:AI208),IF(COUNTBLANK(S208:AI208)&lt;15.5,AVERAGE(S208:AI208),IF(COUNTBLANK(R208:AI208)&lt;16.5,AVERAGE(R208:AI208),IF(COUNTBLANK(Q208:AI208)&lt;17.5,AVERAGE(Q208:AI208),IF(COUNTBLANK(P208:AI208)&lt;18.5,AVERAGE(P208:AI208),IF(COUNTBLANK(O208:AI208)&lt;19.5,AVERAGE(O208:AI208),AVERAGE(N208:AI208))))))))))))))))))))))</f>
        <v>56</v>
      </c>
      <c r="AN208" s="23">
        <f>IF(AK208&lt;1.5,M208,(0.75*M208)+(0.25*((AM208*2/3+AJ208*1/3)*$AW$1)))</f>
        <v>94500</v>
      </c>
      <c r="AO208" s="24">
        <f>AN208-M208</f>
        <v>0</v>
      </c>
      <c r="AP208" s="22" t="str">
        <f>IF(AK208&lt;1.5,"N/A",3*((M208/$AW$1)-(AM208*2/3)))</f>
        <v>N/A</v>
      </c>
      <c r="AQ208" s="20">
        <f>IF(AK208=0,"",AL208*$AV$1)</f>
        <v>221556.36323582256</v>
      </c>
      <c r="AR208" s="20">
        <f>IF(AK208=0,"",AJ208*$AV$1)</f>
        <v>221556.36323582256</v>
      </c>
      <c r="AS208" s="23" t="str">
        <f>IF(F208="P","P","")</f>
        <v/>
      </c>
    </row>
    <row r="209" spans="1:45" s="2" customFormat="1">
      <c r="A209" s="25" t="s">
        <v>52</v>
      </c>
      <c r="B209" s="23" t="str">
        <f>IF(COUNTBLANK(N209:AI209)&lt;20.5,"Yes","No")</f>
        <v>Yes</v>
      </c>
      <c r="C209" s="34" t="str">
        <f>IF(J209&lt;160000,"Yes","")</f>
        <v/>
      </c>
      <c r="D209" s="34" t="str">
        <f>IF(J209&gt;375000,IF((K209/J209)&lt;-0.4,"FP40%",IF((K209/J209)&lt;-0.35,"FP35%",IF((K209/J209)&lt;-0.3,"FP30%",IF((K209/J209)&lt;-0.25,"FP25%",IF((K209/J209)&lt;-0.2,"FP20%",IF((K209/J209)&lt;-0.15,"FP15%",IF((K209/J209)&lt;-0.1,"FP10%",IF((K209/J209)&lt;-0.05,"FP5%","")))))))),"")</f>
        <v/>
      </c>
      <c r="E209" s="34" t="str">
        <f t="shared" si="5"/>
        <v/>
      </c>
      <c r="F209" s="89" t="str">
        <f>IF(AP209="N/A","",IF(AP209&gt;AJ209,IF(AP209&gt;AM209,"P",""),""))</f>
        <v/>
      </c>
      <c r="G209" s="34" t="str">
        <f>IF(D209="",IF(E209="",F209,E209),D209)</f>
        <v/>
      </c>
      <c r="H209" s="19" t="s">
        <v>168</v>
      </c>
      <c r="I209" s="21" t="s">
        <v>388</v>
      </c>
      <c r="J209" s="20">
        <v>245600</v>
      </c>
      <c r="K209" s="20">
        <f>M209-J209</f>
        <v>-54700</v>
      </c>
      <c r="L209" s="75">
        <v>15000</v>
      </c>
      <c r="M209" s="20">
        <v>190900</v>
      </c>
      <c r="N209" s="21">
        <v>42</v>
      </c>
      <c r="O209" s="21">
        <v>40</v>
      </c>
      <c r="P209" s="21">
        <v>49</v>
      </c>
      <c r="Q209" s="21">
        <v>45</v>
      </c>
      <c r="R209" s="21">
        <v>24</v>
      </c>
      <c r="S209" s="21">
        <v>24</v>
      </c>
      <c r="T209" s="21">
        <v>70</v>
      </c>
      <c r="U209" s="21">
        <v>80</v>
      </c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39">
        <f>IF(AK209=0,"",AVERAGE(N209:AI209))</f>
        <v>46.75</v>
      </c>
      <c r="AK209" s="39">
        <f>IF(COUNTBLANK(N209:AI209)=0,22,IF(COUNTBLANK(N209:AI209)=1,21,IF(COUNTBLANK(N209:AI209)=2,20,IF(COUNTBLANK(N209:AI209)=3,19,IF(COUNTBLANK(N209:AI209)=4,18,IF(COUNTBLANK(N209:AI209)=5,17,IF(COUNTBLANK(N209:AI209)=6,16,IF(COUNTBLANK(N209:AI209)=7,15,IF(COUNTBLANK(N209:AI209)=8,14,IF(COUNTBLANK(N209:AI209)=9,13,IF(COUNTBLANK(N209:AI209)=10,12,IF(COUNTBLANK(N209:AI209)=11,11,IF(COUNTBLANK(N209:AI209)=12,10,IF(COUNTBLANK(N209:AI209)=13,9,IF(COUNTBLANK(N209:AI209)=14,8,IF(COUNTBLANK(N209:AI209)=15,7,IF(COUNTBLANK(N209:AI209)=16,6,IF(COUNTBLANK(N209:AI209)=17,5,IF(COUNTBLANK(N209:AI209)=18,4,IF(COUNTBLANK(N209:AI209)=19,3,IF(COUNTBLANK(N209:AI209)=20,2,IF(COUNTBLANK(N209:AI209)=21,1,IF(COUNTBLANK(N209:AI209)=22,0,"Error")))))))))))))))))))))))</f>
        <v>8</v>
      </c>
      <c r="AL209" s="39">
        <f>IF(AK209=0,"",IF(COUNTBLANK(AG209:AI209)=0,AVERAGE(AG209:AI209),IF(COUNTBLANK(AF209:AI209)&lt;1.5,AVERAGE(AF209:AI209),IF(COUNTBLANK(AE209:AI209)&lt;2.5,AVERAGE(AE209:AI209),IF(COUNTBLANK(AD209:AI209)&lt;3.5,AVERAGE(AD209:AI209),IF(COUNTBLANK(AC209:AI209)&lt;4.5,AVERAGE(AC209:AI209),IF(COUNTBLANK(AB209:AI209)&lt;5.5,AVERAGE(AB209:AI209),IF(COUNTBLANK(AA209:AI209)&lt;6.5,AVERAGE(AA209:AI209),IF(COUNTBLANK(Z209:AI209)&lt;7.5,AVERAGE(Z209:AI209),IF(COUNTBLANK(Y209:AI209)&lt;8.5,AVERAGE(Y209:AI209),IF(COUNTBLANK(X209:AI209)&lt;9.5,AVERAGE(X209:AI209),IF(COUNTBLANK(W209:AI209)&lt;10.5,AVERAGE(W209:AI209),IF(COUNTBLANK(V209:AI209)&lt;11.5,AVERAGE(V209:AI209),IF(COUNTBLANK(U209:AI209)&lt;12.5,AVERAGE(U209:AI209),IF(COUNTBLANK(T209:AI209)&lt;13.5,AVERAGE(T209:AI209),IF(COUNTBLANK(S209:AI209)&lt;14.5,AVERAGE(S209:AI209),IF(COUNTBLANK(R209:AI209)&lt;15.5,AVERAGE(R209:AI209),IF(COUNTBLANK(Q209:AI209)&lt;16.5,AVERAGE(Q209:AI209),IF(COUNTBLANK(P209:AI209)&lt;17.5,AVERAGE(P209:AI209),IF(COUNTBLANK(O209:AI209)&lt;18.5,AVERAGE(O209:AI209),AVERAGE(N209:AI209)))))))))))))))))))))</f>
        <v>58</v>
      </c>
      <c r="AM209" s="22">
        <f>IF(AK209=0,"",IF(COUNTBLANK(AH209:AI209)=0,AVERAGE(AH209:AI209),IF(COUNTBLANK(AG209:AI209)&lt;1.5,AVERAGE(AG209:AI209),IF(COUNTBLANK(AF209:AI209)&lt;2.5,AVERAGE(AF209:AI209),IF(COUNTBLANK(AE209:AI209)&lt;3.5,AVERAGE(AE209:AI209),IF(COUNTBLANK(AD209:AI209)&lt;4.5,AVERAGE(AD209:AI209),IF(COUNTBLANK(AC209:AI209)&lt;5.5,AVERAGE(AC209:AI209),IF(COUNTBLANK(AB209:AI209)&lt;6.5,AVERAGE(AB209:AI209),IF(COUNTBLANK(AA209:AI209)&lt;7.5,AVERAGE(AA209:AI209),IF(COUNTBLANK(Z209:AI209)&lt;8.5,AVERAGE(Z209:AI209),IF(COUNTBLANK(Y209:AI209)&lt;9.5,AVERAGE(Y209:AI209),IF(COUNTBLANK(X209:AI209)&lt;10.5,AVERAGE(X209:AI209),IF(COUNTBLANK(W209:AI209)&lt;11.5,AVERAGE(W209:AI209),IF(COUNTBLANK(V209:AI209)&lt;12.5,AVERAGE(V209:AI209),IF(COUNTBLANK(U209:AI209)&lt;13.5,AVERAGE(U209:AI209),IF(COUNTBLANK(T209:AI209)&lt;14.5,AVERAGE(T209:AI209),IF(COUNTBLANK(S209:AI209)&lt;15.5,AVERAGE(S209:AI209),IF(COUNTBLANK(R209:AI209)&lt;16.5,AVERAGE(R209:AI209),IF(COUNTBLANK(Q209:AI209)&lt;17.5,AVERAGE(Q209:AI209),IF(COUNTBLANK(P209:AI209)&lt;18.5,AVERAGE(P209:AI209),IF(COUNTBLANK(O209:AI209)&lt;19.5,AVERAGE(O209:AI209),AVERAGE(N209:AI209))))))))))))))))))))))</f>
        <v>75</v>
      </c>
      <c r="AN209" s="23">
        <f>IF(AK209&lt;1.5,M209,(0.75*M209)+(0.25*((AM209*2/3+AJ209*1/3)*$AW$1)))</f>
        <v>208980.2865438351</v>
      </c>
      <c r="AO209" s="24">
        <f>AN209-M209</f>
        <v>18080.2865438351</v>
      </c>
      <c r="AP209" s="22">
        <f>IF(AK209&lt;1.5,"N/A",3*((M209/$AW$1)-(AM209*2/3)))</f>
        <v>-7.3079118233900928</v>
      </c>
      <c r="AQ209" s="20">
        <f>IF(AK209=0,"",AL209*$AV$1)</f>
        <v>229469.0904942448</v>
      </c>
      <c r="AR209" s="20">
        <f>IF(AK209=0,"",AJ209*$AV$1)</f>
        <v>184959.99966561975</v>
      </c>
      <c r="AS209" s="23" t="str">
        <f>IF(F209="P","P","")</f>
        <v/>
      </c>
    </row>
    <row r="210" spans="1:45" s="2" customFormat="1">
      <c r="A210" s="25" t="s">
        <v>52</v>
      </c>
      <c r="B210" s="23" t="str">
        <f>IF(COUNTBLANK(N210:AI210)&lt;20.5,"Yes","No")</f>
        <v>Yes</v>
      </c>
      <c r="C210" s="34" t="str">
        <f>IF(J210&lt;160000,"Yes","")</f>
        <v/>
      </c>
      <c r="D210" s="34" t="str">
        <f>IF(J210&gt;375000,IF((K210/J210)&lt;-0.4,"FP40%",IF((K210/J210)&lt;-0.35,"FP35%",IF((K210/J210)&lt;-0.3,"FP30%",IF((K210/J210)&lt;-0.25,"FP25%",IF((K210/J210)&lt;-0.2,"FP20%",IF((K210/J210)&lt;-0.15,"FP15%",IF((K210/J210)&lt;-0.1,"FP10%",IF((K210/J210)&lt;-0.05,"FP5%","")))))))),"")</f>
        <v/>
      </c>
      <c r="E210" s="34" t="str">
        <f t="shared" si="5"/>
        <v/>
      </c>
      <c r="F210" s="89" t="str">
        <f>IF(AP210="N/A","",IF(AP210&gt;AJ210,IF(AP210&gt;AM210,"P",""),""))</f>
        <v>P</v>
      </c>
      <c r="G210" s="34" t="str">
        <f>IF(D210="",IF(E210="",F210,E210),D210)</f>
        <v>P</v>
      </c>
      <c r="H210" s="19" t="s">
        <v>166</v>
      </c>
      <c r="I210" s="21" t="s">
        <v>48</v>
      </c>
      <c r="J210" s="20">
        <v>287200</v>
      </c>
      <c r="K210" s="20">
        <f>M210-J210</f>
        <v>-56900</v>
      </c>
      <c r="L210" s="75">
        <v>-27600</v>
      </c>
      <c r="M210" s="20">
        <v>230300</v>
      </c>
      <c r="N210" s="21">
        <v>50</v>
      </c>
      <c r="O210" s="21">
        <v>41</v>
      </c>
      <c r="P210" s="21"/>
      <c r="Q210" s="21" t="s">
        <v>590</v>
      </c>
      <c r="R210" s="21" t="s">
        <v>590</v>
      </c>
      <c r="S210" s="21" t="s">
        <v>590</v>
      </c>
      <c r="T210" s="21">
        <v>40</v>
      </c>
      <c r="U210" s="21">
        <v>35</v>
      </c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39">
        <f>IF(AK210=0,"",AVERAGE(N210:AI210))</f>
        <v>41.5</v>
      </c>
      <c r="AK210" s="39">
        <f>IF(COUNTBLANK(N210:AI210)=0,22,IF(COUNTBLANK(N210:AI210)=1,21,IF(COUNTBLANK(N210:AI210)=2,20,IF(COUNTBLANK(N210:AI210)=3,19,IF(COUNTBLANK(N210:AI210)=4,18,IF(COUNTBLANK(N210:AI210)=5,17,IF(COUNTBLANK(N210:AI210)=6,16,IF(COUNTBLANK(N210:AI210)=7,15,IF(COUNTBLANK(N210:AI210)=8,14,IF(COUNTBLANK(N210:AI210)=9,13,IF(COUNTBLANK(N210:AI210)=10,12,IF(COUNTBLANK(N210:AI210)=11,11,IF(COUNTBLANK(N210:AI210)=12,10,IF(COUNTBLANK(N210:AI210)=13,9,IF(COUNTBLANK(N210:AI210)=14,8,IF(COUNTBLANK(N210:AI210)=15,7,IF(COUNTBLANK(N210:AI210)=16,6,IF(COUNTBLANK(N210:AI210)=17,5,IF(COUNTBLANK(N210:AI210)=18,4,IF(COUNTBLANK(N210:AI210)=19,3,IF(COUNTBLANK(N210:AI210)=20,2,IF(COUNTBLANK(N210:AI210)=21,1,IF(COUNTBLANK(N210:AI210)=22,0,"Error")))))))))))))))))))))))</f>
        <v>4</v>
      </c>
      <c r="AL210" s="39">
        <f>IF(AK210=0,"",IF(COUNTBLANK(AG210:AI210)=0,AVERAGE(AG210:AI210),IF(COUNTBLANK(AF210:AI210)&lt;1.5,AVERAGE(AF210:AI210),IF(COUNTBLANK(AE210:AI210)&lt;2.5,AVERAGE(AE210:AI210),IF(COUNTBLANK(AD210:AI210)&lt;3.5,AVERAGE(AD210:AI210),IF(COUNTBLANK(AC210:AI210)&lt;4.5,AVERAGE(AC210:AI210),IF(COUNTBLANK(AB210:AI210)&lt;5.5,AVERAGE(AB210:AI210),IF(COUNTBLANK(AA210:AI210)&lt;6.5,AVERAGE(AA210:AI210),IF(COUNTBLANK(Z210:AI210)&lt;7.5,AVERAGE(Z210:AI210),IF(COUNTBLANK(Y210:AI210)&lt;8.5,AVERAGE(Y210:AI210),IF(COUNTBLANK(X210:AI210)&lt;9.5,AVERAGE(X210:AI210),IF(COUNTBLANK(W210:AI210)&lt;10.5,AVERAGE(W210:AI210),IF(COUNTBLANK(V210:AI210)&lt;11.5,AVERAGE(V210:AI210),IF(COUNTBLANK(U210:AI210)&lt;12.5,AVERAGE(U210:AI210),IF(COUNTBLANK(T210:AI210)&lt;13.5,AVERAGE(T210:AI210),IF(COUNTBLANK(S210:AI210)&lt;14.5,AVERAGE(S210:AI210),IF(COUNTBLANK(R210:AI210)&lt;15.5,AVERAGE(R210:AI210),IF(COUNTBLANK(Q210:AI210)&lt;16.5,AVERAGE(Q210:AI210),IF(COUNTBLANK(P210:AI210)&lt;17.5,AVERAGE(P210:AI210),IF(COUNTBLANK(O210:AI210)&lt;18.5,AVERAGE(O210:AI210),AVERAGE(N210:AI210)))))))))))))))))))))</f>
        <v>38.666666666666664</v>
      </c>
      <c r="AM210" s="22">
        <f>IF(AK210=0,"",IF(COUNTBLANK(AH210:AI210)=0,AVERAGE(AH210:AI210),IF(COUNTBLANK(AG210:AI210)&lt;1.5,AVERAGE(AG210:AI210),IF(COUNTBLANK(AF210:AI210)&lt;2.5,AVERAGE(AF210:AI210),IF(COUNTBLANK(AE210:AI210)&lt;3.5,AVERAGE(AE210:AI210),IF(COUNTBLANK(AD210:AI210)&lt;4.5,AVERAGE(AD210:AI210),IF(COUNTBLANK(AC210:AI210)&lt;5.5,AVERAGE(AC210:AI210),IF(COUNTBLANK(AB210:AI210)&lt;6.5,AVERAGE(AB210:AI210),IF(COUNTBLANK(AA210:AI210)&lt;7.5,AVERAGE(AA210:AI210),IF(COUNTBLANK(Z210:AI210)&lt;8.5,AVERAGE(Z210:AI210),IF(COUNTBLANK(Y210:AI210)&lt;9.5,AVERAGE(Y210:AI210),IF(COUNTBLANK(X210:AI210)&lt;10.5,AVERAGE(X210:AI210),IF(COUNTBLANK(W210:AI210)&lt;11.5,AVERAGE(W210:AI210),IF(COUNTBLANK(V210:AI210)&lt;12.5,AVERAGE(V210:AI210),IF(COUNTBLANK(U210:AI210)&lt;13.5,AVERAGE(U210:AI210),IF(COUNTBLANK(T210:AI210)&lt;14.5,AVERAGE(T210:AI210),IF(COUNTBLANK(S210:AI210)&lt;15.5,AVERAGE(S210:AI210),IF(COUNTBLANK(R210:AI210)&lt;16.5,AVERAGE(R210:AI210),IF(COUNTBLANK(Q210:AI210)&lt;17.5,AVERAGE(Q210:AI210),IF(COUNTBLANK(P210:AI210)&lt;18.5,AVERAGE(P210:AI210),IF(COUNTBLANK(O210:AI210)&lt;19.5,AVERAGE(O210:AI210),AVERAGE(N210:AI210))))))))))))))))))))))</f>
        <v>37.5</v>
      </c>
      <c r="AN210" s="23">
        <f>IF(AK210&lt;1.5,M210,(0.75*M210)+(0.25*((AM210*2/3+AJ210*1/3)*$AW$1)))</f>
        <v>211689.75670829372</v>
      </c>
      <c r="AO210" s="24">
        <f>AN210-M210</f>
        <v>-18610.243291706283</v>
      </c>
      <c r="AP210" s="22">
        <f>IF(AK210&lt;1.5,"N/A",3*((M210/$AW$1)-(AM210*2/3)))</f>
        <v>97.142419628461283</v>
      </c>
      <c r="AQ210" s="20">
        <f>IF(AK210=0,"",AL210*$AV$1)</f>
        <v>152979.39366282985</v>
      </c>
      <c r="AR210" s="20">
        <f>IF(AK210=0,"",AJ210*$AV$1)</f>
        <v>164189.09061226138</v>
      </c>
      <c r="AS210" s="23" t="str">
        <f>IF(F210="P","P","")</f>
        <v>P</v>
      </c>
    </row>
    <row r="211" spans="1:45" s="2" customFormat="1">
      <c r="A211" s="25" t="s">
        <v>52</v>
      </c>
      <c r="B211" s="23" t="str">
        <f>IF(COUNTBLANK(N211:AI211)&lt;20.5,"Yes","No")</f>
        <v>No</v>
      </c>
      <c r="C211" s="34" t="str">
        <f>IF(J211&lt;160000,"Yes","")</f>
        <v/>
      </c>
      <c r="D211" s="34" t="str">
        <f>IF(J211&gt;375000,IF((K211/J211)&lt;-0.4,"FP40%",IF((K211/J211)&lt;-0.35,"FP35%",IF((K211/J211)&lt;-0.3,"FP30%",IF((K211/J211)&lt;-0.25,"FP25%",IF((K211/J211)&lt;-0.2,"FP20%",IF((K211/J211)&lt;-0.15,"FP15%",IF((K211/J211)&lt;-0.1,"FP10%",IF((K211/J211)&lt;-0.05,"FP5%","")))))))),"")</f>
        <v/>
      </c>
      <c r="E211" s="34" t="str">
        <f t="shared" si="5"/>
        <v/>
      </c>
      <c r="F211" s="89" t="str">
        <f>IF(AP211="N/A","",IF(AP211&gt;AJ211,IF(AP211&gt;AM211,"P",""),""))</f>
        <v/>
      </c>
      <c r="G211" s="34" t="str">
        <f>IF(D211="",IF(E211="",F211,E211),D211)</f>
        <v/>
      </c>
      <c r="H211" s="25" t="s">
        <v>443</v>
      </c>
      <c r="I211" s="27" t="s">
        <v>37</v>
      </c>
      <c r="J211" s="20">
        <v>193300</v>
      </c>
      <c r="K211" s="20">
        <f>M211-J211</f>
        <v>0</v>
      </c>
      <c r="L211" s="75">
        <v>0</v>
      </c>
      <c r="M211" s="20">
        <v>193300</v>
      </c>
      <c r="N211" s="21"/>
      <c r="O211" s="21" t="s">
        <v>590</v>
      </c>
      <c r="P211" s="21">
        <v>40</v>
      </c>
      <c r="Q211" s="21" t="s">
        <v>590</v>
      </c>
      <c r="R211" s="21" t="s">
        <v>590</v>
      </c>
      <c r="S211" s="21" t="s">
        <v>590</v>
      </c>
      <c r="T211" s="21" t="s">
        <v>590</v>
      </c>
      <c r="U211" s="21" t="s">
        <v>590</v>
      </c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39">
        <f>IF(AK211=0,"",AVERAGE(N211:AI211))</f>
        <v>40</v>
      </c>
      <c r="AK211" s="39">
        <f>IF(COUNTBLANK(N211:AI211)=0,22,IF(COUNTBLANK(N211:AI211)=1,21,IF(COUNTBLANK(N211:AI211)=2,20,IF(COUNTBLANK(N211:AI211)=3,19,IF(COUNTBLANK(N211:AI211)=4,18,IF(COUNTBLANK(N211:AI211)=5,17,IF(COUNTBLANK(N211:AI211)=6,16,IF(COUNTBLANK(N211:AI211)=7,15,IF(COUNTBLANK(N211:AI211)=8,14,IF(COUNTBLANK(N211:AI211)=9,13,IF(COUNTBLANK(N211:AI211)=10,12,IF(COUNTBLANK(N211:AI211)=11,11,IF(COUNTBLANK(N211:AI211)=12,10,IF(COUNTBLANK(N211:AI211)=13,9,IF(COUNTBLANK(N211:AI211)=14,8,IF(COUNTBLANK(N211:AI211)=15,7,IF(COUNTBLANK(N211:AI211)=16,6,IF(COUNTBLANK(N211:AI211)=17,5,IF(COUNTBLANK(N211:AI211)=18,4,IF(COUNTBLANK(N211:AI211)=19,3,IF(COUNTBLANK(N211:AI211)=20,2,IF(COUNTBLANK(N211:AI211)=21,1,IF(COUNTBLANK(N211:AI211)=22,0,"Error")))))))))))))))))))))))</f>
        <v>1</v>
      </c>
      <c r="AL211" s="39">
        <f>IF(AK211=0,"",IF(COUNTBLANK(AG211:AI211)=0,AVERAGE(AG211:AI211),IF(COUNTBLANK(AF211:AI211)&lt;1.5,AVERAGE(AF211:AI211),IF(COUNTBLANK(AE211:AI211)&lt;2.5,AVERAGE(AE211:AI211),IF(COUNTBLANK(AD211:AI211)&lt;3.5,AVERAGE(AD211:AI211),IF(COUNTBLANK(AC211:AI211)&lt;4.5,AVERAGE(AC211:AI211),IF(COUNTBLANK(AB211:AI211)&lt;5.5,AVERAGE(AB211:AI211),IF(COUNTBLANK(AA211:AI211)&lt;6.5,AVERAGE(AA211:AI211),IF(COUNTBLANK(Z211:AI211)&lt;7.5,AVERAGE(Z211:AI211),IF(COUNTBLANK(Y211:AI211)&lt;8.5,AVERAGE(Y211:AI211),IF(COUNTBLANK(X211:AI211)&lt;9.5,AVERAGE(X211:AI211),IF(COUNTBLANK(W211:AI211)&lt;10.5,AVERAGE(W211:AI211),IF(COUNTBLANK(V211:AI211)&lt;11.5,AVERAGE(V211:AI211),IF(COUNTBLANK(U211:AI211)&lt;12.5,AVERAGE(U211:AI211),IF(COUNTBLANK(T211:AI211)&lt;13.5,AVERAGE(T211:AI211),IF(COUNTBLANK(S211:AI211)&lt;14.5,AVERAGE(S211:AI211),IF(COUNTBLANK(R211:AI211)&lt;15.5,AVERAGE(R211:AI211),IF(COUNTBLANK(Q211:AI211)&lt;16.5,AVERAGE(Q211:AI211),IF(COUNTBLANK(P211:AI211)&lt;17.5,AVERAGE(P211:AI211),IF(COUNTBLANK(O211:AI211)&lt;18.5,AVERAGE(O211:AI211),AVERAGE(N211:AI211)))))))))))))))))))))</f>
        <v>40</v>
      </c>
      <c r="AM211" s="22">
        <f>IF(AK211=0,"",IF(COUNTBLANK(AH211:AI211)=0,AVERAGE(AH211:AI211),IF(COUNTBLANK(AG211:AI211)&lt;1.5,AVERAGE(AG211:AI211),IF(COUNTBLANK(AF211:AI211)&lt;2.5,AVERAGE(AF211:AI211),IF(COUNTBLANK(AE211:AI211)&lt;3.5,AVERAGE(AE211:AI211),IF(COUNTBLANK(AD211:AI211)&lt;4.5,AVERAGE(AD211:AI211),IF(COUNTBLANK(AC211:AI211)&lt;5.5,AVERAGE(AC211:AI211),IF(COUNTBLANK(AB211:AI211)&lt;6.5,AVERAGE(AB211:AI211),IF(COUNTBLANK(AA211:AI211)&lt;7.5,AVERAGE(AA211:AI211),IF(COUNTBLANK(Z211:AI211)&lt;8.5,AVERAGE(Z211:AI211),IF(COUNTBLANK(Y211:AI211)&lt;9.5,AVERAGE(Y211:AI211),IF(COUNTBLANK(X211:AI211)&lt;10.5,AVERAGE(X211:AI211),IF(COUNTBLANK(W211:AI211)&lt;11.5,AVERAGE(W211:AI211),IF(COUNTBLANK(V211:AI211)&lt;12.5,AVERAGE(V211:AI211),IF(COUNTBLANK(U211:AI211)&lt;13.5,AVERAGE(U211:AI211),IF(COUNTBLANK(T211:AI211)&lt;14.5,AVERAGE(T211:AI211),IF(COUNTBLANK(S211:AI211)&lt;15.5,AVERAGE(S211:AI211),IF(COUNTBLANK(R211:AI211)&lt;16.5,AVERAGE(R211:AI211),IF(COUNTBLANK(Q211:AI211)&lt;17.5,AVERAGE(Q211:AI211),IF(COUNTBLANK(P211:AI211)&lt;18.5,AVERAGE(P211:AI211),IF(COUNTBLANK(O211:AI211)&lt;19.5,AVERAGE(O211:AI211),AVERAGE(N211:AI211))))))))))))))))))))))</f>
        <v>40</v>
      </c>
      <c r="AN211" s="23">
        <f>IF(AK211&lt;1.5,M211,(0.75*M211)+(0.25*((AM211*2/3+AJ211*1/3)*$AW$1)))</f>
        <v>193300</v>
      </c>
      <c r="AO211" s="24">
        <f>AN211-M211</f>
        <v>0</v>
      </c>
      <c r="AP211" s="22" t="str">
        <f>IF(AK211&lt;1.5,"N/A",3*((M211/$AW$1)-(AM211*2/3)))</f>
        <v>N/A</v>
      </c>
      <c r="AQ211" s="20">
        <f>IF(AK211=0,"",AL211*$AV$1)</f>
        <v>158254.54516844469</v>
      </c>
      <c r="AR211" s="20">
        <f>IF(AK211=0,"",AJ211*$AV$1)</f>
        <v>158254.54516844469</v>
      </c>
      <c r="AS211" s="23" t="str">
        <f>IF(F211="P","P","")</f>
        <v/>
      </c>
    </row>
    <row r="212" spans="1:45" s="2" customFormat="1">
      <c r="A212" s="25" t="s">
        <v>52</v>
      </c>
      <c r="B212" s="23" t="str">
        <f>IF(COUNTBLANK(N212:AI212)&lt;20.5,"Yes","No")</f>
        <v>No</v>
      </c>
      <c r="C212" s="34" t="str">
        <f>IF(J212&lt;160000,"Yes","")</f>
        <v/>
      </c>
      <c r="D212" s="34" t="str">
        <f>IF(J212&gt;375000,IF((K212/J212)&lt;-0.4,"FP40%",IF((K212/J212)&lt;-0.35,"FP35%",IF((K212/J212)&lt;-0.3,"FP30%",IF((K212/J212)&lt;-0.25,"FP25%",IF((K212/J212)&lt;-0.2,"FP20%",IF((K212/J212)&lt;-0.15,"FP15%",IF((K212/J212)&lt;-0.1,"FP10%",IF((K212/J212)&lt;-0.05,"FP5%","")))))))),"")</f>
        <v/>
      </c>
      <c r="E212" s="34" t="str">
        <f t="shared" si="5"/>
        <v/>
      </c>
      <c r="F212" s="89" t="str">
        <f>IF(AP212="N/A","",IF(AP212&gt;AJ212,IF(AP212&gt;AM212,"P",""),""))</f>
        <v/>
      </c>
      <c r="G212" s="34" t="str">
        <f>IF(D212="",IF(E212="",F212,E212),D212)</f>
        <v/>
      </c>
      <c r="H212" s="25" t="s">
        <v>441</v>
      </c>
      <c r="I212" s="27" t="s">
        <v>62</v>
      </c>
      <c r="J212" s="20">
        <v>234300</v>
      </c>
      <c r="K212" s="20">
        <f>M212-J212</f>
        <v>0</v>
      </c>
      <c r="L212" s="75">
        <v>0</v>
      </c>
      <c r="M212" s="20">
        <v>234300</v>
      </c>
      <c r="N212" s="21"/>
      <c r="O212" s="21" t="s">
        <v>590</v>
      </c>
      <c r="P212" s="21">
        <v>38</v>
      </c>
      <c r="Q212" s="21" t="s">
        <v>590</v>
      </c>
      <c r="R212" s="21" t="s">
        <v>590</v>
      </c>
      <c r="S212" s="21" t="s">
        <v>590</v>
      </c>
      <c r="T212" s="21" t="s">
        <v>590</v>
      </c>
      <c r="U212" s="21" t="s">
        <v>590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39">
        <f>IF(AK212=0,"",AVERAGE(N212:AI212))</f>
        <v>38</v>
      </c>
      <c r="AK212" s="39">
        <f>IF(COUNTBLANK(N212:AI212)=0,22,IF(COUNTBLANK(N212:AI212)=1,21,IF(COUNTBLANK(N212:AI212)=2,20,IF(COUNTBLANK(N212:AI212)=3,19,IF(COUNTBLANK(N212:AI212)=4,18,IF(COUNTBLANK(N212:AI212)=5,17,IF(COUNTBLANK(N212:AI212)=6,16,IF(COUNTBLANK(N212:AI212)=7,15,IF(COUNTBLANK(N212:AI212)=8,14,IF(COUNTBLANK(N212:AI212)=9,13,IF(COUNTBLANK(N212:AI212)=10,12,IF(COUNTBLANK(N212:AI212)=11,11,IF(COUNTBLANK(N212:AI212)=12,10,IF(COUNTBLANK(N212:AI212)=13,9,IF(COUNTBLANK(N212:AI212)=14,8,IF(COUNTBLANK(N212:AI212)=15,7,IF(COUNTBLANK(N212:AI212)=16,6,IF(COUNTBLANK(N212:AI212)=17,5,IF(COUNTBLANK(N212:AI212)=18,4,IF(COUNTBLANK(N212:AI212)=19,3,IF(COUNTBLANK(N212:AI212)=20,2,IF(COUNTBLANK(N212:AI212)=21,1,IF(COUNTBLANK(N212:AI212)=22,0,"Error")))))))))))))))))))))))</f>
        <v>1</v>
      </c>
      <c r="AL212" s="39">
        <f>IF(AK212=0,"",IF(COUNTBLANK(AG212:AI212)=0,AVERAGE(AG212:AI212),IF(COUNTBLANK(AF212:AI212)&lt;1.5,AVERAGE(AF212:AI212),IF(COUNTBLANK(AE212:AI212)&lt;2.5,AVERAGE(AE212:AI212),IF(COUNTBLANK(AD212:AI212)&lt;3.5,AVERAGE(AD212:AI212),IF(COUNTBLANK(AC212:AI212)&lt;4.5,AVERAGE(AC212:AI212),IF(COUNTBLANK(AB212:AI212)&lt;5.5,AVERAGE(AB212:AI212),IF(COUNTBLANK(AA212:AI212)&lt;6.5,AVERAGE(AA212:AI212),IF(COUNTBLANK(Z212:AI212)&lt;7.5,AVERAGE(Z212:AI212),IF(COUNTBLANK(Y212:AI212)&lt;8.5,AVERAGE(Y212:AI212),IF(COUNTBLANK(X212:AI212)&lt;9.5,AVERAGE(X212:AI212),IF(COUNTBLANK(W212:AI212)&lt;10.5,AVERAGE(W212:AI212),IF(COUNTBLANK(V212:AI212)&lt;11.5,AVERAGE(V212:AI212),IF(COUNTBLANK(U212:AI212)&lt;12.5,AVERAGE(U212:AI212),IF(COUNTBLANK(T212:AI212)&lt;13.5,AVERAGE(T212:AI212),IF(COUNTBLANK(S212:AI212)&lt;14.5,AVERAGE(S212:AI212),IF(COUNTBLANK(R212:AI212)&lt;15.5,AVERAGE(R212:AI212),IF(COUNTBLANK(Q212:AI212)&lt;16.5,AVERAGE(Q212:AI212),IF(COUNTBLANK(P212:AI212)&lt;17.5,AVERAGE(P212:AI212),IF(COUNTBLANK(O212:AI212)&lt;18.5,AVERAGE(O212:AI212),AVERAGE(N212:AI212)))))))))))))))))))))</f>
        <v>38</v>
      </c>
      <c r="AM212" s="22">
        <f>IF(AK212=0,"",IF(COUNTBLANK(AH212:AI212)=0,AVERAGE(AH212:AI212),IF(COUNTBLANK(AG212:AI212)&lt;1.5,AVERAGE(AG212:AI212),IF(COUNTBLANK(AF212:AI212)&lt;2.5,AVERAGE(AF212:AI212),IF(COUNTBLANK(AE212:AI212)&lt;3.5,AVERAGE(AE212:AI212),IF(COUNTBLANK(AD212:AI212)&lt;4.5,AVERAGE(AD212:AI212),IF(COUNTBLANK(AC212:AI212)&lt;5.5,AVERAGE(AC212:AI212),IF(COUNTBLANK(AB212:AI212)&lt;6.5,AVERAGE(AB212:AI212),IF(COUNTBLANK(AA212:AI212)&lt;7.5,AVERAGE(AA212:AI212),IF(COUNTBLANK(Z212:AI212)&lt;8.5,AVERAGE(Z212:AI212),IF(COUNTBLANK(Y212:AI212)&lt;9.5,AVERAGE(Y212:AI212),IF(COUNTBLANK(X212:AI212)&lt;10.5,AVERAGE(X212:AI212),IF(COUNTBLANK(W212:AI212)&lt;11.5,AVERAGE(W212:AI212),IF(COUNTBLANK(V212:AI212)&lt;12.5,AVERAGE(V212:AI212),IF(COUNTBLANK(U212:AI212)&lt;13.5,AVERAGE(U212:AI212),IF(COUNTBLANK(T212:AI212)&lt;14.5,AVERAGE(T212:AI212),IF(COUNTBLANK(S212:AI212)&lt;15.5,AVERAGE(S212:AI212),IF(COUNTBLANK(R212:AI212)&lt;16.5,AVERAGE(R212:AI212),IF(COUNTBLANK(Q212:AI212)&lt;17.5,AVERAGE(Q212:AI212),IF(COUNTBLANK(P212:AI212)&lt;18.5,AVERAGE(P212:AI212),IF(COUNTBLANK(O212:AI212)&lt;19.5,AVERAGE(O212:AI212),AVERAGE(N212:AI212))))))))))))))))))))))</f>
        <v>38</v>
      </c>
      <c r="AN212" s="23">
        <f>IF(AK212&lt;1.5,M212,(0.75*M212)+(0.25*((AM212*2/3+AJ212*1/3)*$AW$1)))</f>
        <v>234300</v>
      </c>
      <c r="AO212" s="24">
        <f>AN212-M212</f>
        <v>0</v>
      </c>
      <c r="AP212" s="22" t="str">
        <f>IF(AK212&lt;1.5,"N/A",3*((M212/$AW$1)-(AM212*2/3)))</f>
        <v>N/A</v>
      </c>
      <c r="AQ212" s="20">
        <f>IF(AK212=0,"",AL212*$AV$1)</f>
        <v>150341.81791002245</v>
      </c>
      <c r="AR212" s="20">
        <f>IF(AK212=0,"",AJ212*$AV$1)</f>
        <v>150341.81791002245</v>
      </c>
      <c r="AS212" s="23" t="str">
        <f>IF(F212="P","P","")</f>
        <v/>
      </c>
    </row>
    <row r="213" spans="1:45" s="2" customFormat="1">
      <c r="A213" s="19" t="s">
        <v>52</v>
      </c>
      <c r="B213" s="23" t="str">
        <f>IF(COUNTBLANK(N213:AI213)&lt;20.5,"Yes","No")</f>
        <v>No</v>
      </c>
      <c r="C213" s="34" t="str">
        <f>IF(J213&lt;160000,"Yes","")</f>
        <v/>
      </c>
      <c r="D213" s="34" t="str">
        <f>IF(J213&gt;375000,IF((K213/J213)&lt;-0.4,"FP40%",IF((K213/J213)&lt;-0.35,"FP35%",IF((K213/J213)&lt;-0.3,"FP30%",IF((K213/J213)&lt;-0.25,"FP25%",IF((K213/J213)&lt;-0.2,"FP20%",IF((K213/J213)&lt;-0.15,"FP15%",IF((K213/J213)&lt;-0.1,"FP10%",IF((K213/J213)&lt;-0.05,"FP5%","")))))))),"")</f>
        <v/>
      </c>
      <c r="E213" s="34" t="str">
        <f t="shared" si="5"/>
        <v/>
      </c>
      <c r="F213" s="89" t="str">
        <f>IF(AP213="N/A","",IF(AP213&gt;AJ213,IF(AP213&gt;AM213,"P",""),""))</f>
        <v/>
      </c>
      <c r="G213" s="34" t="str">
        <f>IF(D213="",IF(E213="",F213,E213),D213)</f>
        <v/>
      </c>
      <c r="H213" s="19" t="s">
        <v>543</v>
      </c>
      <c r="I213" s="21" t="s">
        <v>62</v>
      </c>
      <c r="J213" s="20">
        <v>274000</v>
      </c>
      <c r="K213" s="20">
        <f>M213-J213</f>
        <v>0</v>
      </c>
      <c r="L213" s="75">
        <v>0</v>
      </c>
      <c r="M213" s="20">
        <v>274000</v>
      </c>
      <c r="N213" s="21"/>
      <c r="O213" s="21"/>
      <c r="P213" s="21"/>
      <c r="Q213" s="21"/>
      <c r="R213" s="21">
        <v>36</v>
      </c>
      <c r="S213" s="21" t="s">
        <v>590</v>
      </c>
      <c r="T213" s="21" t="s">
        <v>590</v>
      </c>
      <c r="U213" s="21" t="s">
        <v>590</v>
      </c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9">
        <f>IF(AK213=0,"",AVERAGE(N213:AI213))</f>
        <v>36</v>
      </c>
      <c r="AK213" s="39">
        <f>IF(COUNTBLANK(N213:AI213)=0,22,IF(COUNTBLANK(N213:AI213)=1,21,IF(COUNTBLANK(N213:AI213)=2,20,IF(COUNTBLANK(N213:AI213)=3,19,IF(COUNTBLANK(N213:AI213)=4,18,IF(COUNTBLANK(N213:AI213)=5,17,IF(COUNTBLANK(N213:AI213)=6,16,IF(COUNTBLANK(N213:AI213)=7,15,IF(COUNTBLANK(N213:AI213)=8,14,IF(COUNTBLANK(N213:AI213)=9,13,IF(COUNTBLANK(N213:AI213)=10,12,IF(COUNTBLANK(N213:AI213)=11,11,IF(COUNTBLANK(N213:AI213)=12,10,IF(COUNTBLANK(N213:AI213)=13,9,IF(COUNTBLANK(N213:AI213)=14,8,IF(COUNTBLANK(N213:AI213)=15,7,IF(COUNTBLANK(N213:AI213)=16,6,IF(COUNTBLANK(N213:AI213)=17,5,IF(COUNTBLANK(N213:AI213)=18,4,IF(COUNTBLANK(N213:AI213)=19,3,IF(COUNTBLANK(N213:AI213)=20,2,IF(COUNTBLANK(N213:AI213)=21,1,IF(COUNTBLANK(N213:AI213)=22,0,"Error")))))))))))))))))))))))</f>
        <v>1</v>
      </c>
      <c r="AL213" s="39">
        <f>IF(AK213=0,"",IF(COUNTBLANK(AG213:AI213)=0,AVERAGE(AG213:AI213),IF(COUNTBLANK(AF213:AI213)&lt;1.5,AVERAGE(AF213:AI213),IF(COUNTBLANK(AE213:AI213)&lt;2.5,AVERAGE(AE213:AI213),IF(COUNTBLANK(AD213:AI213)&lt;3.5,AVERAGE(AD213:AI213),IF(COUNTBLANK(AC213:AI213)&lt;4.5,AVERAGE(AC213:AI213),IF(COUNTBLANK(AB213:AI213)&lt;5.5,AVERAGE(AB213:AI213),IF(COUNTBLANK(AA213:AI213)&lt;6.5,AVERAGE(AA213:AI213),IF(COUNTBLANK(Z213:AI213)&lt;7.5,AVERAGE(Z213:AI213),IF(COUNTBLANK(Y213:AI213)&lt;8.5,AVERAGE(Y213:AI213),IF(COUNTBLANK(X213:AI213)&lt;9.5,AVERAGE(X213:AI213),IF(COUNTBLANK(W213:AI213)&lt;10.5,AVERAGE(W213:AI213),IF(COUNTBLANK(V213:AI213)&lt;11.5,AVERAGE(V213:AI213),IF(COUNTBLANK(U213:AI213)&lt;12.5,AVERAGE(U213:AI213),IF(COUNTBLANK(T213:AI213)&lt;13.5,AVERAGE(T213:AI213),IF(COUNTBLANK(S213:AI213)&lt;14.5,AVERAGE(S213:AI213),IF(COUNTBLANK(R213:AI213)&lt;15.5,AVERAGE(R213:AI213),IF(COUNTBLANK(Q213:AI213)&lt;16.5,AVERAGE(Q213:AI213),IF(COUNTBLANK(P213:AI213)&lt;17.5,AVERAGE(P213:AI213),IF(COUNTBLANK(O213:AI213)&lt;18.5,AVERAGE(O213:AI213),AVERAGE(N213:AI213)))))))))))))))))))))</f>
        <v>36</v>
      </c>
      <c r="AM213" s="22">
        <f>IF(AK213=0,"",IF(COUNTBLANK(AH213:AI213)=0,AVERAGE(AH213:AI213),IF(COUNTBLANK(AG213:AI213)&lt;1.5,AVERAGE(AG213:AI213),IF(COUNTBLANK(AF213:AI213)&lt;2.5,AVERAGE(AF213:AI213),IF(COUNTBLANK(AE213:AI213)&lt;3.5,AVERAGE(AE213:AI213),IF(COUNTBLANK(AD213:AI213)&lt;4.5,AVERAGE(AD213:AI213),IF(COUNTBLANK(AC213:AI213)&lt;5.5,AVERAGE(AC213:AI213),IF(COUNTBLANK(AB213:AI213)&lt;6.5,AVERAGE(AB213:AI213),IF(COUNTBLANK(AA213:AI213)&lt;7.5,AVERAGE(AA213:AI213),IF(COUNTBLANK(Z213:AI213)&lt;8.5,AVERAGE(Z213:AI213),IF(COUNTBLANK(Y213:AI213)&lt;9.5,AVERAGE(Y213:AI213),IF(COUNTBLANK(X213:AI213)&lt;10.5,AVERAGE(X213:AI213),IF(COUNTBLANK(W213:AI213)&lt;11.5,AVERAGE(W213:AI213),IF(COUNTBLANK(V213:AI213)&lt;12.5,AVERAGE(V213:AI213),IF(COUNTBLANK(U213:AI213)&lt;13.5,AVERAGE(U213:AI213),IF(COUNTBLANK(T213:AI213)&lt;14.5,AVERAGE(T213:AI213),IF(COUNTBLANK(S213:AI213)&lt;15.5,AVERAGE(S213:AI213),IF(COUNTBLANK(R213:AI213)&lt;16.5,AVERAGE(R213:AI213),IF(COUNTBLANK(Q213:AI213)&lt;17.5,AVERAGE(Q213:AI213),IF(COUNTBLANK(P213:AI213)&lt;18.5,AVERAGE(P213:AI213),IF(COUNTBLANK(O213:AI213)&lt;19.5,AVERAGE(O213:AI213),AVERAGE(N213:AI213))))))))))))))))))))))</f>
        <v>36</v>
      </c>
      <c r="AN213" s="23">
        <f>IF(AK213&lt;1.5,M213,(0.75*M213)+(0.25*((AM213*2/3+AJ213*1/3)*$AW$1)))</f>
        <v>274000</v>
      </c>
      <c r="AO213" s="24">
        <f>AN213-M213</f>
        <v>0</v>
      </c>
      <c r="AP213" s="22" t="str">
        <f>IF(AK213&lt;1.5,"N/A",3*((M213/$AW$1)-(AM213*2/3)))</f>
        <v>N/A</v>
      </c>
      <c r="AQ213" s="20">
        <f>IF(AK213=0,"",AL213*$AV$1)</f>
        <v>142429.09065160021</v>
      </c>
      <c r="AR213" s="20">
        <f>IF(AK213=0,"",AJ213*$AV$1)</f>
        <v>142429.09065160021</v>
      </c>
      <c r="AS213" s="23" t="str">
        <f>IF(F213="P","P","")</f>
        <v/>
      </c>
    </row>
    <row r="214" spans="1:45" s="2" customFormat="1">
      <c r="A214" s="25" t="s">
        <v>52</v>
      </c>
      <c r="B214" s="23" t="str">
        <f>IF(COUNTBLANK(N214:AI214)&lt;20.5,"Yes","No")</f>
        <v>No</v>
      </c>
      <c r="C214" s="34" t="str">
        <f>IF(J214&lt;160000,"Yes","")</f>
        <v>Yes</v>
      </c>
      <c r="D214" s="34" t="str">
        <f>IF(J214&gt;375000,IF((K214/J214)&lt;-0.4,"FP40%",IF((K214/J214)&lt;-0.35,"FP35%",IF((K214/J214)&lt;-0.3,"FP30%",IF((K214/J214)&lt;-0.25,"FP25%",IF((K214/J214)&lt;-0.2,"FP20%",IF((K214/J214)&lt;-0.15,"FP15%",IF((K214/J214)&lt;-0.1,"FP10%",IF((K214/J214)&lt;-0.05,"FP5%","")))))))),"")</f>
        <v/>
      </c>
      <c r="E214" s="34" t="str">
        <f t="shared" si="5"/>
        <v/>
      </c>
      <c r="F214" s="89" t="str">
        <f>IF(AP214="N/A","",IF(AP214&gt;AJ214,IF(AP214&gt;AM214,"P",""),""))</f>
        <v/>
      </c>
      <c r="G214" s="34" t="str">
        <f>IF(D214="",IF(E214="",F214,E214),D214)</f>
        <v/>
      </c>
      <c r="H214" s="25" t="s">
        <v>455</v>
      </c>
      <c r="I214" s="27" t="s">
        <v>62</v>
      </c>
      <c r="J214" s="20">
        <v>94500</v>
      </c>
      <c r="K214" s="20">
        <f>M214-J214</f>
        <v>0</v>
      </c>
      <c r="L214" s="75">
        <v>0</v>
      </c>
      <c r="M214" s="20">
        <v>94500</v>
      </c>
      <c r="N214" s="21"/>
      <c r="O214" s="21">
        <v>13</v>
      </c>
      <c r="P214" s="21"/>
      <c r="Q214" s="21" t="s">
        <v>590</v>
      </c>
      <c r="R214" s="21" t="s">
        <v>590</v>
      </c>
      <c r="S214" s="21" t="s">
        <v>590</v>
      </c>
      <c r="T214" s="21" t="s">
        <v>590</v>
      </c>
      <c r="U214" s="21" t="s">
        <v>590</v>
      </c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39">
        <f>IF(AK214=0,"",AVERAGE(N214:AI214))</f>
        <v>13</v>
      </c>
      <c r="AK214" s="39">
        <f>IF(COUNTBLANK(N214:AI214)=0,22,IF(COUNTBLANK(N214:AI214)=1,21,IF(COUNTBLANK(N214:AI214)=2,20,IF(COUNTBLANK(N214:AI214)=3,19,IF(COUNTBLANK(N214:AI214)=4,18,IF(COUNTBLANK(N214:AI214)=5,17,IF(COUNTBLANK(N214:AI214)=6,16,IF(COUNTBLANK(N214:AI214)=7,15,IF(COUNTBLANK(N214:AI214)=8,14,IF(COUNTBLANK(N214:AI214)=9,13,IF(COUNTBLANK(N214:AI214)=10,12,IF(COUNTBLANK(N214:AI214)=11,11,IF(COUNTBLANK(N214:AI214)=12,10,IF(COUNTBLANK(N214:AI214)=13,9,IF(COUNTBLANK(N214:AI214)=14,8,IF(COUNTBLANK(N214:AI214)=15,7,IF(COUNTBLANK(N214:AI214)=16,6,IF(COUNTBLANK(N214:AI214)=17,5,IF(COUNTBLANK(N214:AI214)=18,4,IF(COUNTBLANK(N214:AI214)=19,3,IF(COUNTBLANK(N214:AI214)=20,2,IF(COUNTBLANK(N214:AI214)=21,1,IF(COUNTBLANK(N214:AI214)=22,0,"Error")))))))))))))))))))))))</f>
        <v>1</v>
      </c>
      <c r="AL214" s="39">
        <f>IF(AK214=0,"",IF(COUNTBLANK(AG214:AI214)=0,AVERAGE(AG214:AI214),IF(COUNTBLANK(AF214:AI214)&lt;1.5,AVERAGE(AF214:AI214),IF(COUNTBLANK(AE214:AI214)&lt;2.5,AVERAGE(AE214:AI214),IF(COUNTBLANK(AD214:AI214)&lt;3.5,AVERAGE(AD214:AI214),IF(COUNTBLANK(AC214:AI214)&lt;4.5,AVERAGE(AC214:AI214),IF(COUNTBLANK(AB214:AI214)&lt;5.5,AVERAGE(AB214:AI214),IF(COUNTBLANK(AA214:AI214)&lt;6.5,AVERAGE(AA214:AI214),IF(COUNTBLANK(Z214:AI214)&lt;7.5,AVERAGE(Z214:AI214),IF(COUNTBLANK(Y214:AI214)&lt;8.5,AVERAGE(Y214:AI214),IF(COUNTBLANK(X214:AI214)&lt;9.5,AVERAGE(X214:AI214),IF(COUNTBLANK(W214:AI214)&lt;10.5,AVERAGE(W214:AI214),IF(COUNTBLANK(V214:AI214)&lt;11.5,AVERAGE(V214:AI214),IF(COUNTBLANK(U214:AI214)&lt;12.5,AVERAGE(U214:AI214),IF(COUNTBLANK(T214:AI214)&lt;13.5,AVERAGE(T214:AI214),IF(COUNTBLANK(S214:AI214)&lt;14.5,AVERAGE(S214:AI214),IF(COUNTBLANK(R214:AI214)&lt;15.5,AVERAGE(R214:AI214),IF(COUNTBLANK(Q214:AI214)&lt;16.5,AVERAGE(Q214:AI214),IF(COUNTBLANK(P214:AI214)&lt;17.5,AVERAGE(P214:AI214),IF(COUNTBLANK(O214:AI214)&lt;18.5,AVERAGE(O214:AI214),AVERAGE(N214:AI214)))))))))))))))))))))</f>
        <v>13</v>
      </c>
      <c r="AM214" s="22">
        <f>IF(AK214=0,"",IF(COUNTBLANK(AH214:AI214)=0,AVERAGE(AH214:AI214),IF(COUNTBLANK(AG214:AI214)&lt;1.5,AVERAGE(AG214:AI214),IF(COUNTBLANK(AF214:AI214)&lt;2.5,AVERAGE(AF214:AI214),IF(COUNTBLANK(AE214:AI214)&lt;3.5,AVERAGE(AE214:AI214),IF(COUNTBLANK(AD214:AI214)&lt;4.5,AVERAGE(AD214:AI214),IF(COUNTBLANK(AC214:AI214)&lt;5.5,AVERAGE(AC214:AI214),IF(COUNTBLANK(AB214:AI214)&lt;6.5,AVERAGE(AB214:AI214),IF(COUNTBLANK(AA214:AI214)&lt;7.5,AVERAGE(AA214:AI214),IF(COUNTBLANK(Z214:AI214)&lt;8.5,AVERAGE(Z214:AI214),IF(COUNTBLANK(Y214:AI214)&lt;9.5,AVERAGE(Y214:AI214),IF(COUNTBLANK(X214:AI214)&lt;10.5,AVERAGE(X214:AI214),IF(COUNTBLANK(W214:AI214)&lt;11.5,AVERAGE(W214:AI214),IF(COUNTBLANK(V214:AI214)&lt;12.5,AVERAGE(V214:AI214),IF(COUNTBLANK(U214:AI214)&lt;13.5,AVERAGE(U214:AI214),IF(COUNTBLANK(T214:AI214)&lt;14.5,AVERAGE(T214:AI214),IF(COUNTBLANK(S214:AI214)&lt;15.5,AVERAGE(S214:AI214),IF(COUNTBLANK(R214:AI214)&lt;16.5,AVERAGE(R214:AI214),IF(COUNTBLANK(Q214:AI214)&lt;17.5,AVERAGE(Q214:AI214),IF(COUNTBLANK(P214:AI214)&lt;18.5,AVERAGE(P214:AI214),IF(COUNTBLANK(O214:AI214)&lt;19.5,AVERAGE(O214:AI214),AVERAGE(N214:AI214))))))))))))))))))))))</f>
        <v>13</v>
      </c>
      <c r="AN214" s="23">
        <f>IF(AK214&lt;1.5,M214,(0.75*M214)+(0.25*((AM214*2/3+AJ214*1/3)*$AW$1)))</f>
        <v>94500</v>
      </c>
      <c r="AO214" s="24">
        <f>AN214-M214</f>
        <v>0</v>
      </c>
      <c r="AP214" s="22" t="str">
        <f>IF(AK214&lt;1.5,"N/A",3*((M214/$AW$1)-(AM214*2/3)))</f>
        <v>N/A</v>
      </c>
      <c r="AQ214" s="20">
        <f>IF(AK214=0,"",AL214*$AV$1)</f>
        <v>51432.727179744528</v>
      </c>
      <c r="AR214" s="20">
        <f>IF(AK214=0,"",AJ214*$AV$1)</f>
        <v>51432.727179744528</v>
      </c>
      <c r="AS214" s="23" t="str">
        <f>IF(F214="P","P","")</f>
        <v/>
      </c>
    </row>
    <row r="215" spans="1:45" s="2" customFormat="1">
      <c r="A215" s="19" t="s">
        <v>54</v>
      </c>
      <c r="B215" s="23" t="str">
        <f>IF(COUNTBLANK(N215:AI215)&lt;20.5,"Yes","No")</f>
        <v>Yes</v>
      </c>
      <c r="C215" s="34" t="str">
        <f>IF(J215&lt;160000,"Yes","")</f>
        <v/>
      </c>
      <c r="D215" s="34" t="str">
        <f>IF(J215&gt;375000,IF((K215/J215)&lt;-0.4,"FP40%",IF((K215/J215)&lt;-0.35,"FP35%",IF((K215/J215)&lt;-0.3,"FP30%",IF((K215/J215)&lt;-0.25,"FP25%",IF((K215/J215)&lt;-0.2,"FP20%",IF((K215/J215)&lt;-0.15,"FP15%",IF((K215/J215)&lt;-0.1,"FP10%",IF((K215/J215)&lt;-0.05,"FP5%","")))))))),"")</f>
        <v/>
      </c>
      <c r="E215" s="34" t="str">
        <f t="shared" si="5"/>
        <v/>
      </c>
      <c r="F215" s="89" t="str">
        <f>IF(AP215="N/A","",IF(AP215&gt;AJ215,IF(AP215&gt;AM215,"P",""),""))</f>
        <v>P</v>
      </c>
      <c r="G215" s="34" t="str">
        <f>IF(D215="",IF(E215="",F215,E215),D215)</f>
        <v>P</v>
      </c>
      <c r="H215" s="19" t="s">
        <v>89</v>
      </c>
      <c r="I215" s="21" t="s">
        <v>392</v>
      </c>
      <c r="J215" s="20">
        <v>366800</v>
      </c>
      <c r="K215" s="20">
        <f>M215-J215</f>
        <v>36300</v>
      </c>
      <c r="L215" s="75">
        <v>-13300</v>
      </c>
      <c r="M215" s="20">
        <v>403100</v>
      </c>
      <c r="N215" s="21">
        <v>142</v>
      </c>
      <c r="O215" s="21">
        <v>101</v>
      </c>
      <c r="P215" s="21">
        <v>125</v>
      </c>
      <c r="Q215" s="21">
        <v>114</v>
      </c>
      <c r="R215" s="21">
        <v>110</v>
      </c>
      <c r="S215" s="21">
        <v>84</v>
      </c>
      <c r="T215" s="21">
        <v>87</v>
      </c>
      <c r="U215" s="21">
        <v>104</v>
      </c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39">
        <f>IF(AK215=0,"",AVERAGE(N215:AI215))</f>
        <v>108.375</v>
      </c>
      <c r="AK215" s="39">
        <f>IF(COUNTBLANK(N215:AI215)=0,22,IF(COUNTBLANK(N215:AI215)=1,21,IF(COUNTBLANK(N215:AI215)=2,20,IF(COUNTBLANK(N215:AI215)=3,19,IF(COUNTBLANK(N215:AI215)=4,18,IF(COUNTBLANK(N215:AI215)=5,17,IF(COUNTBLANK(N215:AI215)=6,16,IF(COUNTBLANK(N215:AI215)=7,15,IF(COUNTBLANK(N215:AI215)=8,14,IF(COUNTBLANK(N215:AI215)=9,13,IF(COUNTBLANK(N215:AI215)=10,12,IF(COUNTBLANK(N215:AI215)=11,11,IF(COUNTBLANK(N215:AI215)=12,10,IF(COUNTBLANK(N215:AI215)=13,9,IF(COUNTBLANK(N215:AI215)=14,8,IF(COUNTBLANK(N215:AI215)=15,7,IF(COUNTBLANK(N215:AI215)=16,6,IF(COUNTBLANK(N215:AI215)=17,5,IF(COUNTBLANK(N215:AI215)=18,4,IF(COUNTBLANK(N215:AI215)=19,3,IF(COUNTBLANK(N215:AI215)=20,2,IF(COUNTBLANK(N215:AI215)=21,1,IF(COUNTBLANK(N215:AI215)=22,0,"Error")))))))))))))))))))))))</f>
        <v>8</v>
      </c>
      <c r="AL215" s="39">
        <f>IF(AK215=0,"",IF(COUNTBLANK(AG215:AI215)=0,AVERAGE(AG215:AI215),IF(COUNTBLANK(AF215:AI215)&lt;1.5,AVERAGE(AF215:AI215),IF(COUNTBLANK(AE215:AI215)&lt;2.5,AVERAGE(AE215:AI215),IF(COUNTBLANK(AD215:AI215)&lt;3.5,AVERAGE(AD215:AI215),IF(COUNTBLANK(AC215:AI215)&lt;4.5,AVERAGE(AC215:AI215),IF(COUNTBLANK(AB215:AI215)&lt;5.5,AVERAGE(AB215:AI215),IF(COUNTBLANK(AA215:AI215)&lt;6.5,AVERAGE(AA215:AI215),IF(COUNTBLANK(Z215:AI215)&lt;7.5,AVERAGE(Z215:AI215),IF(COUNTBLANK(Y215:AI215)&lt;8.5,AVERAGE(Y215:AI215),IF(COUNTBLANK(X215:AI215)&lt;9.5,AVERAGE(X215:AI215),IF(COUNTBLANK(W215:AI215)&lt;10.5,AVERAGE(W215:AI215),IF(COUNTBLANK(V215:AI215)&lt;11.5,AVERAGE(V215:AI215),IF(COUNTBLANK(U215:AI215)&lt;12.5,AVERAGE(U215:AI215),IF(COUNTBLANK(T215:AI215)&lt;13.5,AVERAGE(T215:AI215),IF(COUNTBLANK(S215:AI215)&lt;14.5,AVERAGE(S215:AI215),IF(COUNTBLANK(R215:AI215)&lt;15.5,AVERAGE(R215:AI215),IF(COUNTBLANK(Q215:AI215)&lt;16.5,AVERAGE(Q215:AI215),IF(COUNTBLANK(P215:AI215)&lt;17.5,AVERAGE(P215:AI215),IF(COUNTBLANK(O215:AI215)&lt;18.5,AVERAGE(O215:AI215),AVERAGE(N215:AI215)))))))))))))))))))))</f>
        <v>91.666666666666671</v>
      </c>
      <c r="AM215" s="22">
        <f>IF(AK215=0,"",IF(COUNTBLANK(AH215:AI215)=0,AVERAGE(AH215:AI215),IF(COUNTBLANK(AG215:AI215)&lt;1.5,AVERAGE(AG215:AI215),IF(COUNTBLANK(AF215:AI215)&lt;2.5,AVERAGE(AF215:AI215),IF(COUNTBLANK(AE215:AI215)&lt;3.5,AVERAGE(AE215:AI215),IF(COUNTBLANK(AD215:AI215)&lt;4.5,AVERAGE(AD215:AI215),IF(COUNTBLANK(AC215:AI215)&lt;5.5,AVERAGE(AC215:AI215),IF(COUNTBLANK(AB215:AI215)&lt;6.5,AVERAGE(AB215:AI215),IF(COUNTBLANK(AA215:AI215)&lt;7.5,AVERAGE(AA215:AI215),IF(COUNTBLANK(Z215:AI215)&lt;8.5,AVERAGE(Z215:AI215),IF(COUNTBLANK(Y215:AI215)&lt;9.5,AVERAGE(Y215:AI215),IF(COUNTBLANK(X215:AI215)&lt;10.5,AVERAGE(X215:AI215),IF(COUNTBLANK(W215:AI215)&lt;11.5,AVERAGE(W215:AI215),IF(COUNTBLANK(V215:AI215)&lt;12.5,AVERAGE(V215:AI215),IF(COUNTBLANK(U215:AI215)&lt;13.5,AVERAGE(U215:AI215),IF(COUNTBLANK(T215:AI215)&lt;14.5,AVERAGE(T215:AI215),IF(COUNTBLANK(S215:AI215)&lt;15.5,AVERAGE(S215:AI215),IF(COUNTBLANK(R215:AI215)&lt;16.5,AVERAGE(R215:AI215),IF(COUNTBLANK(Q215:AI215)&lt;17.5,AVERAGE(Q215:AI215),IF(COUNTBLANK(P215:AI215)&lt;18.5,AVERAGE(P215:AI215),IF(COUNTBLANK(O215:AI215)&lt;19.5,AVERAGE(O215:AI215),AVERAGE(N215:AI215))))))))))))))))))))))</f>
        <v>95.5</v>
      </c>
      <c r="AN215" s="23">
        <f>IF(AK215&lt;1.5,M215,(0.75*M215)+(0.25*((AM215*2/3+AJ215*1/3)*$AW$1)))</f>
        <v>402454.39089738566</v>
      </c>
      <c r="AO215" s="24">
        <f>AN215-M215</f>
        <v>-645.60910261434037</v>
      </c>
      <c r="AP215" s="22">
        <f>IF(AK215&lt;1.5,"N/A",3*((M215/$AW$1)-(AM215*2/3)))</f>
        <v>110.30529462541358</v>
      </c>
      <c r="AQ215" s="20">
        <f>IF(AK215=0,"",AL215*$AV$1)</f>
        <v>362666.66601101909</v>
      </c>
      <c r="AR215" s="20">
        <f>IF(AK215=0,"",AJ215*$AV$1)</f>
        <v>428770.90831575484</v>
      </c>
      <c r="AS215" s="23" t="str">
        <f>IF(F215="P","P","")</f>
        <v>P</v>
      </c>
    </row>
    <row r="216" spans="1:45" s="2" customFormat="1">
      <c r="A216" s="19" t="s">
        <v>54</v>
      </c>
      <c r="B216" s="23" t="str">
        <f>IF(COUNTBLANK(N216:AI216)&lt;20.5,"Yes","No")</f>
        <v>Yes</v>
      </c>
      <c r="C216" s="34" t="str">
        <f>IF(J216&lt;160000,"Yes","")</f>
        <v/>
      </c>
      <c r="D216" s="34" t="str">
        <f>IF(J216&gt;375000,IF((K216/J216)&lt;-0.4,"FP40%",IF((K216/J216)&lt;-0.35,"FP35%",IF((K216/J216)&lt;-0.3,"FP30%",IF((K216/J216)&lt;-0.25,"FP25%",IF((K216/J216)&lt;-0.2,"FP20%",IF((K216/J216)&lt;-0.15,"FP15%",IF((K216/J216)&lt;-0.1,"FP10%",IF((K216/J216)&lt;-0.05,"FP5%","")))))))),"")</f>
        <v>FP5%</v>
      </c>
      <c r="E216" s="34" t="str">
        <f t="shared" si="5"/>
        <v/>
      </c>
      <c r="F216" s="89" t="str">
        <f>IF(AP216="N/A","",IF(AP216&gt;AJ216,IF(AP216&gt;AM216,"P",""),""))</f>
        <v>P</v>
      </c>
      <c r="G216" s="34" t="str">
        <f>IF(D216="",IF(E216="",F216,E216),D216)</f>
        <v>FP5%</v>
      </c>
      <c r="H216" s="19" t="s">
        <v>90</v>
      </c>
      <c r="I216" s="21" t="s">
        <v>37</v>
      </c>
      <c r="J216" s="20">
        <v>449200</v>
      </c>
      <c r="K216" s="20">
        <f>M216-J216</f>
        <v>-32600</v>
      </c>
      <c r="L216" s="75">
        <v>-12900</v>
      </c>
      <c r="M216" s="20">
        <v>416600</v>
      </c>
      <c r="N216" s="21">
        <v>112</v>
      </c>
      <c r="O216" s="21">
        <v>98</v>
      </c>
      <c r="P216" s="21">
        <v>112</v>
      </c>
      <c r="Q216" s="21">
        <v>66</v>
      </c>
      <c r="R216" s="21" t="s">
        <v>590</v>
      </c>
      <c r="S216" s="21" t="s">
        <v>590</v>
      </c>
      <c r="T216" s="21" t="s">
        <v>590</v>
      </c>
      <c r="U216" s="21">
        <v>108</v>
      </c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39">
        <f>IF(AK216=0,"",AVERAGE(N216:AI216))</f>
        <v>99.2</v>
      </c>
      <c r="AK216" s="39">
        <f>IF(COUNTBLANK(N216:AI216)=0,22,IF(COUNTBLANK(N216:AI216)=1,21,IF(COUNTBLANK(N216:AI216)=2,20,IF(COUNTBLANK(N216:AI216)=3,19,IF(COUNTBLANK(N216:AI216)=4,18,IF(COUNTBLANK(N216:AI216)=5,17,IF(COUNTBLANK(N216:AI216)=6,16,IF(COUNTBLANK(N216:AI216)=7,15,IF(COUNTBLANK(N216:AI216)=8,14,IF(COUNTBLANK(N216:AI216)=9,13,IF(COUNTBLANK(N216:AI216)=10,12,IF(COUNTBLANK(N216:AI216)=11,11,IF(COUNTBLANK(N216:AI216)=12,10,IF(COUNTBLANK(N216:AI216)=13,9,IF(COUNTBLANK(N216:AI216)=14,8,IF(COUNTBLANK(N216:AI216)=15,7,IF(COUNTBLANK(N216:AI216)=16,6,IF(COUNTBLANK(N216:AI216)=17,5,IF(COUNTBLANK(N216:AI216)=18,4,IF(COUNTBLANK(N216:AI216)=19,3,IF(COUNTBLANK(N216:AI216)=20,2,IF(COUNTBLANK(N216:AI216)=21,1,IF(COUNTBLANK(N216:AI216)=22,0,"Error")))))))))))))))))))))))</f>
        <v>5</v>
      </c>
      <c r="AL216" s="39">
        <f>IF(AK216=0,"",IF(COUNTBLANK(AG216:AI216)=0,AVERAGE(AG216:AI216),IF(COUNTBLANK(AF216:AI216)&lt;1.5,AVERAGE(AF216:AI216),IF(COUNTBLANK(AE216:AI216)&lt;2.5,AVERAGE(AE216:AI216),IF(COUNTBLANK(AD216:AI216)&lt;3.5,AVERAGE(AD216:AI216),IF(COUNTBLANK(AC216:AI216)&lt;4.5,AVERAGE(AC216:AI216),IF(COUNTBLANK(AB216:AI216)&lt;5.5,AVERAGE(AB216:AI216),IF(COUNTBLANK(AA216:AI216)&lt;6.5,AVERAGE(AA216:AI216),IF(COUNTBLANK(Z216:AI216)&lt;7.5,AVERAGE(Z216:AI216),IF(COUNTBLANK(Y216:AI216)&lt;8.5,AVERAGE(Y216:AI216),IF(COUNTBLANK(X216:AI216)&lt;9.5,AVERAGE(X216:AI216),IF(COUNTBLANK(W216:AI216)&lt;10.5,AVERAGE(W216:AI216),IF(COUNTBLANK(V216:AI216)&lt;11.5,AVERAGE(V216:AI216),IF(COUNTBLANK(U216:AI216)&lt;12.5,AVERAGE(U216:AI216),IF(COUNTBLANK(T216:AI216)&lt;13.5,AVERAGE(T216:AI216),IF(COUNTBLANK(S216:AI216)&lt;14.5,AVERAGE(S216:AI216),IF(COUNTBLANK(R216:AI216)&lt;15.5,AVERAGE(R216:AI216),IF(COUNTBLANK(Q216:AI216)&lt;16.5,AVERAGE(Q216:AI216),IF(COUNTBLANK(P216:AI216)&lt;17.5,AVERAGE(P216:AI216),IF(COUNTBLANK(O216:AI216)&lt;18.5,AVERAGE(O216:AI216),AVERAGE(N216:AI216)))))))))))))))))))))</f>
        <v>95.333333333333329</v>
      </c>
      <c r="AM216" s="22">
        <f>IF(AK216=0,"",IF(COUNTBLANK(AH216:AI216)=0,AVERAGE(AH216:AI216),IF(COUNTBLANK(AG216:AI216)&lt;1.5,AVERAGE(AG216:AI216),IF(COUNTBLANK(AF216:AI216)&lt;2.5,AVERAGE(AF216:AI216),IF(COUNTBLANK(AE216:AI216)&lt;3.5,AVERAGE(AE216:AI216),IF(COUNTBLANK(AD216:AI216)&lt;4.5,AVERAGE(AD216:AI216),IF(COUNTBLANK(AC216:AI216)&lt;5.5,AVERAGE(AC216:AI216),IF(COUNTBLANK(AB216:AI216)&lt;6.5,AVERAGE(AB216:AI216),IF(COUNTBLANK(AA216:AI216)&lt;7.5,AVERAGE(AA216:AI216),IF(COUNTBLANK(Z216:AI216)&lt;8.5,AVERAGE(Z216:AI216),IF(COUNTBLANK(Y216:AI216)&lt;9.5,AVERAGE(Y216:AI216),IF(COUNTBLANK(X216:AI216)&lt;10.5,AVERAGE(X216:AI216),IF(COUNTBLANK(W216:AI216)&lt;11.5,AVERAGE(W216:AI216),IF(COUNTBLANK(V216:AI216)&lt;12.5,AVERAGE(V216:AI216),IF(COUNTBLANK(U216:AI216)&lt;13.5,AVERAGE(U216:AI216),IF(COUNTBLANK(T216:AI216)&lt;14.5,AVERAGE(T216:AI216),IF(COUNTBLANK(S216:AI216)&lt;15.5,AVERAGE(S216:AI216),IF(COUNTBLANK(R216:AI216)&lt;16.5,AVERAGE(R216:AI216),IF(COUNTBLANK(Q216:AI216)&lt;17.5,AVERAGE(Q216:AI216),IF(COUNTBLANK(P216:AI216)&lt;18.5,AVERAGE(P216:AI216),IF(COUNTBLANK(O216:AI216)&lt;19.5,AVERAGE(O216:AI216),AVERAGE(N216:AI216))))))))))))))))))))))</f>
        <v>87</v>
      </c>
      <c r="AN216" s="23">
        <f>IF(AK216&lt;1.5,M216,(0.75*M216)+(0.25*((AM216*2/3+AJ216*1/3)*$AW$1)))</f>
        <v>403824.86294168106</v>
      </c>
      <c r="AO216" s="24">
        <f>AN216-M216</f>
        <v>-12775.137058318942</v>
      </c>
      <c r="AP216" s="22">
        <f>IF(AK216&lt;1.5,"N/A",3*((M216/$AW$1)-(AM216*2/3)))</f>
        <v>137.39614423455049</v>
      </c>
      <c r="AQ216" s="20">
        <f>IF(AK216=0,"",AL216*$AV$1)</f>
        <v>377173.33265145984</v>
      </c>
      <c r="AR216" s="20">
        <f>IF(AK216=0,"",AJ216*$AV$1)</f>
        <v>392471.27201774286</v>
      </c>
      <c r="AS216" s="23" t="str">
        <f>IF(F216="P","P","")</f>
        <v>P</v>
      </c>
    </row>
    <row r="217" spans="1:45" s="2" customFormat="1">
      <c r="A217" s="25" t="s">
        <v>54</v>
      </c>
      <c r="B217" s="23" t="str">
        <f>IF(COUNTBLANK(N217:AI217)&lt;20.5,"Yes","No")</f>
        <v>Yes</v>
      </c>
      <c r="C217" s="34" t="str">
        <f>IF(J217&lt;160000,"Yes","")</f>
        <v/>
      </c>
      <c r="D217" s="34" t="str">
        <f>IF(J217&gt;375000,IF((K217/J217)&lt;-0.4,"FP40%",IF((K217/J217)&lt;-0.35,"FP35%",IF((K217/J217)&lt;-0.3,"FP30%",IF((K217/J217)&lt;-0.25,"FP25%",IF((K217/J217)&lt;-0.2,"FP20%",IF((K217/J217)&lt;-0.15,"FP15%",IF((K217/J217)&lt;-0.1,"FP10%",IF((K217/J217)&lt;-0.05,"FP5%","")))))))),"")</f>
        <v/>
      </c>
      <c r="E217" s="34" t="str">
        <f t="shared" si="5"/>
        <v/>
      </c>
      <c r="F217" s="89" t="str">
        <f>IF(AP217="N/A","",IF(AP217&gt;AJ217,IF(AP217&gt;AM217,"P",""),""))</f>
        <v/>
      </c>
      <c r="G217" s="34" t="str">
        <f>IF(D217="",IF(E217="",F217,E217),D217)</f>
        <v/>
      </c>
      <c r="H217" s="25" t="s">
        <v>439</v>
      </c>
      <c r="I217" s="27" t="s">
        <v>62</v>
      </c>
      <c r="J217" s="20">
        <v>354900</v>
      </c>
      <c r="K217" s="20">
        <f>M217-J217</f>
        <v>13400</v>
      </c>
      <c r="L217" s="75">
        <v>12700</v>
      </c>
      <c r="M217" s="20">
        <v>368300</v>
      </c>
      <c r="N217" s="21"/>
      <c r="O217" s="21">
        <v>67</v>
      </c>
      <c r="P217" s="21">
        <v>74</v>
      </c>
      <c r="Q217" s="21" t="s">
        <v>590</v>
      </c>
      <c r="R217" s="21">
        <v>98</v>
      </c>
      <c r="S217" s="21">
        <v>108</v>
      </c>
      <c r="T217" s="21" t="s">
        <v>590</v>
      </c>
      <c r="U217" s="21">
        <v>96</v>
      </c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39">
        <f>IF(AK217=0,"",AVERAGE(N217:AI217))</f>
        <v>88.6</v>
      </c>
      <c r="AK217" s="39">
        <f>IF(COUNTBLANK(N217:AI217)=0,22,IF(COUNTBLANK(N217:AI217)=1,21,IF(COUNTBLANK(N217:AI217)=2,20,IF(COUNTBLANK(N217:AI217)=3,19,IF(COUNTBLANK(N217:AI217)=4,18,IF(COUNTBLANK(N217:AI217)=5,17,IF(COUNTBLANK(N217:AI217)=6,16,IF(COUNTBLANK(N217:AI217)=7,15,IF(COUNTBLANK(N217:AI217)=8,14,IF(COUNTBLANK(N217:AI217)=9,13,IF(COUNTBLANK(N217:AI217)=10,12,IF(COUNTBLANK(N217:AI217)=11,11,IF(COUNTBLANK(N217:AI217)=12,10,IF(COUNTBLANK(N217:AI217)=13,9,IF(COUNTBLANK(N217:AI217)=14,8,IF(COUNTBLANK(N217:AI217)=15,7,IF(COUNTBLANK(N217:AI217)=16,6,IF(COUNTBLANK(N217:AI217)=17,5,IF(COUNTBLANK(N217:AI217)=18,4,IF(COUNTBLANK(N217:AI217)=19,3,IF(COUNTBLANK(N217:AI217)=20,2,IF(COUNTBLANK(N217:AI217)=21,1,IF(COUNTBLANK(N217:AI217)=22,0,"Error")))))))))))))))))))))))</f>
        <v>5</v>
      </c>
      <c r="AL217" s="39">
        <f>IF(AK217=0,"",IF(COUNTBLANK(AG217:AI217)=0,AVERAGE(AG217:AI217),IF(COUNTBLANK(AF217:AI217)&lt;1.5,AVERAGE(AF217:AI217),IF(COUNTBLANK(AE217:AI217)&lt;2.5,AVERAGE(AE217:AI217),IF(COUNTBLANK(AD217:AI217)&lt;3.5,AVERAGE(AD217:AI217),IF(COUNTBLANK(AC217:AI217)&lt;4.5,AVERAGE(AC217:AI217),IF(COUNTBLANK(AB217:AI217)&lt;5.5,AVERAGE(AB217:AI217),IF(COUNTBLANK(AA217:AI217)&lt;6.5,AVERAGE(AA217:AI217),IF(COUNTBLANK(Z217:AI217)&lt;7.5,AVERAGE(Z217:AI217),IF(COUNTBLANK(Y217:AI217)&lt;8.5,AVERAGE(Y217:AI217),IF(COUNTBLANK(X217:AI217)&lt;9.5,AVERAGE(X217:AI217),IF(COUNTBLANK(W217:AI217)&lt;10.5,AVERAGE(W217:AI217),IF(COUNTBLANK(V217:AI217)&lt;11.5,AVERAGE(V217:AI217),IF(COUNTBLANK(U217:AI217)&lt;12.5,AVERAGE(U217:AI217),IF(COUNTBLANK(T217:AI217)&lt;13.5,AVERAGE(T217:AI217),IF(COUNTBLANK(S217:AI217)&lt;14.5,AVERAGE(S217:AI217),IF(COUNTBLANK(R217:AI217)&lt;15.5,AVERAGE(R217:AI217),IF(COUNTBLANK(Q217:AI217)&lt;16.5,AVERAGE(Q217:AI217),IF(COUNTBLANK(P217:AI217)&lt;17.5,AVERAGE(P217:AI217),IF(COUNTBLANK(O217:AI217)&lt;18.5,AVERAGE(O217:AI217),AVERAGE(N217:AI217)))))))))))))))))))))</f>
        <v>100.66666666666667</v>
      </c>
      <c r="AM217" s="22">
        <f>IF(AK217=0,"",IF(COUNTBLANK(AH217:AI217)=0,AVERAGE(AH217:AI217),IF(COUNTBLANK(AG217:AI217)&lt;1.5,AVERAGE(AG217:AI217),IF(COUNTBLANK(AF217:AI217)&lt;2.5,AVERAGE(AF217:AI217),IF(COUNTBLANK(AE217:AI217)&lt;3.5,AVERAGE(AE217:AI217),IF(COUNTBLANK(AD217:AI217)&lt;4.5,AVERAGE(AD217:AI217),IF(COUNTBLANK(AC217:AI217)&lt;5.5,AVERAGE(AC217:AI217),IF(COUNTBLANK(AB217:AI217)&lt;6.5,AVERAGE(AB217:AI217),IF(COUNTBLANK(AA217:AI217)&lt;7.5,AVERAGE(AA217:AI217),IF(COUNTBLANK(Z217:AI217)&lt;8.5,AVERAGE(Z217:AI217),IF(COUNTBLANK(Y217:AI217)&lt;9.5,AVERAGE(Y217:AI217),IF(COUNTBLANK(X217:AI217)&lt;10.5,AVERAGE(X217:AI217),IF(COUNTBLANK(W217:AI217)&lt;11.5,AVERAGE(W217:AI217),IF(COUNTBLANK(V217:AI217)&lt;12.5,AVERAGE(V217:AI217),IF(COUNTBLANK(U217:AI217)&lt;13.5,AVERAGE(U217:AI217),IF(COUNTBLANK(T217:AI217)&lt;14.5,AVERAGE(T217:AI217),IF(COUNTBLANK(S217:AI217)&lt;15.5,AVERAGE(S217:AI217),IF(COUNTBLANK(R217:AI217)&lt;16.5,AVERAGE(R217:AI217),IF(COUNTBLANK(Q217:AI217)&lt;17.5,AVERAGE(Q217:AI217),IF(COUNTBLANK(P217:AI217)&lt;18.5,AVERAGE(P217:AI217),IF(COUNTBLANK(O217:AI217)&lt;19.5,AVERAGE(O217:AI217),AVERAGE(N217:AI217))))))))))))))))))))))</f>
        <v>102</v>
      </c>
      <c r="AN217" s="23">
        <f>IF(AK217&lt;1.5,M217,(0.75*M217)+(0.25*((AM217*2/3+AJ217*1/3)*$AW$1)))</f>
        <v>374088.41470254713</v>
      </c>
      <c r="AO217" s="24">
        <f>AN217-M217</f>
        <v>5788.414702547132</v>
      </c>
      <c r="AP217" s="22">
        <f>IF(AK217&lt;1.5,"N/A",3*((M217/$AW$1)-(AM217*2/3)))</f>
        <v>71.293326744082904</v>
      </c>
      <c r="AQ217" s="20">
        <f>IF(AK217=0,"",AL217*$AV$1)</f>
        <v>398273.93867391918</v>
      </c>
      <c r="AR217" s="20">
        <f>IF(AK217=0,"",AJ217*$AV$1)</f>
        <v>350533.81754810497</v>
      </c>
      <c r="AS217" s="23" t="str">
        <f>IF(F217="P","P","")</f>
        <v/>
      </c>
    </row>
    <row r="218" spans="1:45" s="2" customFormat="1">
      <c r="A218" s="19" t="s">
        <v>54</v>
      </c>
      <c r="B218" s="23" t="str">
        <f>IF(COUNTBLANK(N218:AI218)&lt;20.5,"Yes","No")</f>
        <v>Yes</v>
      </c>
      <c r="C218" s="34" t="str">
        <f>IF(J218&lt;160000,"Yes","")</f>
        <v/>
      </c>
      <c r="D218" s="34" t="str">
        <f>IF(J218&gt;375000,IF((K218/J218)&lt;-0.4,"FP40%",IF((K218/J218)&lt;-0.35,"FP35%",IF((K218/J218)&lt;-0.3,"FP30%",IF((K218/J218)&lt;-0.25,"FP25%",IF((K218/J218)&lt;-0.2,"FP20%",IF((K218/J218)&lt;-0.15,"FP15%",IF((K218/J218)&lt;-0.1,"FP10%",IF((K218/J218)&lt;-0.05,"FP5%","")))))))),"")</f>
        <v>FP15%</v>
      </c>
      <c r="E218" s="34" t="str">
        <f t="shared" si="5"/>
        <v/>
      </c>
      <c r="F218" s="89" t="str">
        <f>IF(AP218="N/A","",IF(AP218&gt;AJ218,IF(AP218&gt;AM218,"P",""),""))</f>
        <v/>
      </c>
      <c r="G218" s="34" t="str">
        <f>IF(D218="",IF(E218="",F218,E218),D218)</f>
        <v>FP15%</v>
      </c>
      <c r="H218" s="19" t="s">
        <v>91</v>
      </c>
      <c r="I218" s="21" t="s">
        <v>37</v>
      </c>
      <c r="J218" s="20">
        <v>411600</v>
      </c>
      <c r="K218" s="20">
        <f>M218-J218</f>
        <v>-61800</v>
      </c>
      <c r="L218" s="75">
        <v>800</v>
      </c>
      <c r="M218" s="20">
        <v>349800</v>
      </c>
      <c r="N218" s="21">
        <v>109</v>
      </c>
      <c r="O218" s="21">
        <v>68</v>
      </c>
      <c r="P218" s="21">
        <v>64</v>
      </c>
      <c r="Q218" s="21">
        <v>63</v>
      </c>
      <c r="R218" s="21">
        <v>112</v>
      </c>
      <c r="S218" s="21">
        <v>59</v>
      </c>
      <c r="T218" s="21">
        <v>104</v>
      </c>
      <c r="U218" s="21">
        <v>101</v>
      </c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39">
        <f>IF(AK218=0,"",AVERAGE(N218:AI218))</f>
        <v>85</v>
      </c>
      <c r="AK218" s="39">
        <f>IF(COUNTBLANK(N218:AI218)=0,22,IF(COUNTBLANK(N218:AI218)=1,21,IF(COUNTBLANK(N218:AI218)=2,20,IF(COUNTBLANK(N218:AI218)=3,19,IF(COUNTBLANK(N218:AI218)=4,18,IF(COUNTBLANK(N218:AI218)=5,17,IF(COUNTBLANK(N218:AI218)=6,16,IF(COUNTBLANK(N218:AI218)=7,15,IF(COUNTBLANK(N218:AI218)=8,14,IF(COUNTBLANK(N218:AI218)=9,13,IF(COUNTBLANK(N218:AI218)=10,12,IF(COUNTBLANK(N218:AI218)=11,11,IF(COUNTBLANK(N218:AI218)=12,10,IF(COUNTBLANK(N218:AI218)=13,9,IF(COUNTBLANK(N218:AI218)=14,8,IF(COUNTBLANK(N218:AI218)=15,7,IF(COUNTBLANK(N218:AI218)=16,6,IF(COUNTBLANK(N218:AI218)=17,5,IF(COUNTBLANK(N218:AI218)=18,4,IF(COUNTBLANK(N218:AI218)=19,3,IF(COUNTBLANK(N218:AI218)=20,2,IF(COUNTBLANK(N218:AI218)=21,1,IF(COUNTBLANK(N218:AI218)=22,0,"Error")))))))))))))))))))))))</f>
        <v>8</v>
      </c>
      <c r="AL218" s="39">
        <f>IF(AK218=0,"",IF(COUNTBLANK(AG218:AI218)=0,AVERAGE(AG218:AI218),IF(COUNTBLANK(AF218:AI218)&lt;1.5,AVERAGE(AF218:AI218),IF(COUNTBLANK(AE218:AI218)&lt;2.5,AVERAGE(AE218:AI218),IF(COUNTBLANK(AD218:AI218)&lt;3.5,AVERAGE(AD218:AI218),IF(COUNTBLANK(AC218:AI218)&lt;4.5,AVERAGE(AC218:AI218),IF(COUNTBLANK(AB218:AI218)&lt;5.5,AVERAGE(AB218:AI218),IF(COUNTBLANK(AA218:AI218)&lt;6.5,AVERAGE(AA218:AI218),IF(COUNTBLANK(Z218:AI218)&lt;7.5,AVERAGE(Z218:AI218),IF(COUNTBLANK(Y218:AI218)&lt;8.5,AVERAGE(Y218:AI218),IF(COUNTBLANK(X218:AI218)&lt;9.5,AVERAGE(X218:AI218),IF(COUNTBLANK(W218:AI218)&lt;10.5,AVERAGE(W218:AI218),IF(COUNTBLANK(V218:AI218)&lt;11.5,AVERAGE(V218:AI218),IF(COUNTBLANK(U218:AI218)&lt;12.5,AVERAGE(U218:AI218),IF(COUNTBLANK(T218:AI218)&lt;13.5,AVERAGE(T218:AI218),IF(COUNTBLANK(S218:AI218)&lt;14.5,AVERAGE(S218:AI218),IF(COUNTBLANK(R218:AI218)&lt;15.5,AVERAGE(R218:AI218),IF(COUNTBLANK(Q218:AI218)&lt;16.5,AVERAGE(Q218:AI218),IF(COUNTBLANK(P218:AI218)&lt;17.5,AVERAGE(P218:AI218),IF(COUNTBLANK(O218:AI218)&lt;18.5,AVERAGE(O218:AI218),AVERAGE(N218:AI218)))))))))))))))))))))</f>
        <v>88</v>
      </c>
      <c r="AM218" s="22">
        <f>IF(AK218=0,"",IF(COUNTBLANK(AH218:AI218)=0,AVERAGE(AH218:AI218),IF(COUNTBLANK(AG218:AI218)&lt;1.5,AVERAGE(AG218:AI218),IF(COUNTBLANK(AF218:AI218)&lt;2.5,AVERAGE(AF218:AI218),IF(COUNTBLANK(AE218:AI218)&lt;3.5,AVERAGE(AE218:AI218),IF(COUNTBLANK(AD218:AI218)&lt;4.5,AVERAGE(AD218:AI218),IF(COUNTBLANK(AC218:AI218)&lt;5.5,AVERAGE(AC218:AI218),IF(COUNTBLANK(AB218:AI218)&lt;6.5,AVERAGE(AB218:AI218),IF(COUNTBLANK(AA218:AI218)&lt;7.5,AVERAGE(AA218:AI218),IF(COUNTBLANK(Z218:AI218)&lt;8.5,AVERAGE(Z218:AI218),IF(COUNTBLANK(Y218:AI218)&lt;9.5,AVERAGE(Y218:AI218),IF(COUNTBLANK(X218:AI218)&lt;10.5,AVERAGE(X218:AI218),IF(COUNTBLANK(W218:AI218)&lt;11.5,AVERAGE(W218:AI218),IF(COUNTBLANK(V218:AI218)&lt;12.5,AVERAGE(V218:AI218),IF(COUNTBLANK(U218:AI218)&lt;13.5,AVERAGE(U218:AI218),IF(COUNTBLANK(T218:AI218)&lt;14.5,AVERAGE(T218:AI218),IF(COUNTBLANK(S218:AI218)&lt;15.5,AVERAGE(S218:AI218),IF(COUNTBLANK(R218:AI218)&lt;16.5,AVERAGE(R218:AI218),IF(COUNTBLANK(Q218:AI218)&lt;17.5,AVERAGE(Q218:AI218),IF(COUNTBLANK(P218:AI218)&lt;18.5,AVERAGE(P218:AI218),IF(COUNTBLANK(O218:AI218)&lt;19.5,AVERAGE(O218:AI218),AVERAGE(N218:AI218))))))))))))))))))))))</f>
        <v>102.5</v>
      </c>
      <c r="AN218" s="23">
        <f>IF(AK218&lt;1.5,M218,(0.75*M218)+(0.25*((AM218*2/3+AJ218*1/3)*$AW$1)))</f>
        <v>359343.81498201867</v>
      </c>
      <c r="AO218" s="24">
        <f>AN218-M218</f>
        <v>9543.8149820186663</v>
      </c>
      <c r="AP218" s="22">
        <f>IF(AK218&lt;1.5,"N/A",3*((M218/$AW$1)-(AM218*2/3)))</f>
        <v>56.465125427858283</v>
      </c>
      <c r="AQ218" s="20">
        <f>IF(AK218=0,"",AL218*$AV$1)</f>
        <v>348159.99937057833</v>
      </c>
      <c r="AR218" s="20">
        <f>IF(AK218=0,"",AJ218*$AV$1)</f>
        <v>336290.908482945</v>
      </c>
      <c r="AS218" s="23" t="str">
        <f>IF(F218="P","P","")</f>
        <v/>
      </c>
    </row>
    <row r="219" spans="1:45" s="2" customFormat="1">
      <c r="A219" s="19" t="s">
        <v>54</v>
      </c>
      <c r="B219" s="23" t="str">
        <f>IF(COUNTBLANK(N219:AI219)&lt;20.5,"Yes","No")</f>
        <v>Yes</v>
      </c>
      <c r="C219" s="34" t="str">
        <f>IF(J219&lt;160000,"Yes","")</f>
        <v/>
      </c>
      <c r="D219" s="34" t="str">
        <f>IF(J219&gt;375000,IF((K219/J219)&lt;-0.4,"FP40%",IF((K219/J219)&lt;-0.35,"FP35%",IF((K219/J219)&lt;-0.3,"FP30%",IF((K219/J219)&lt;-0.25,"FP25%",IF((K219/J219)&lt;-0.2,"FP20%",IF((K219/J219)&lt;-0.15,"FP15%",IF((K219/J219)&lt;-0.1,"FP10%",IF((K219/J219)&lt;-0.05,"FP5%","")))))))),"")</f>
        <v/>
      </c>
      <c r="E219" s="34" t="str">
        <f t="shared" si="5"/>
        <v/>
      </c>
      <c r="F219" s="89" t="str">
        <f>IF(AP219="N/A","",IF(AP219&gt;AJ219,IF(AP219&gt;AM219,"P",""),""))</f>
        <v/>
      </c>
      <c r="G219" s="34" t="str">
        <f>IF(D219="",IF(E219="",F219,E219),D219)</f>
        <v/>
      </c>
      <c r="H219" s="19" t="s">
        <v>92</v>
      </c>
      <c r="I219" s="21" t="s">
        <v>48</v>
      </c>
      <c r="J219" s="20">
        <v>327900</v>
      </c>
      <c r="K219" s="20">
        <f>M219-J219</f>
        <v>-2200</v>
      </c>
      <c r="L219" s="75">
        <v>-11300</v>
      </c>
      <c r="M219" s="20">
        <v>325700</v>
      </c>
      <c r="N219" s="21">
        <v>106</v>
      </c>
      <c r="O219" s="21">
        <v>70</v>
      </c>
      <c r="P219" s="21">
        <v>95</v>
      </c>
      <c r="Q219" s="21">
        <v>89</v>
      </c>
      <c r="R219" s="21">
        <v>96</v>
      </c>
      <c r="S219" s="21">
        <v>44</v>
      </c>
      <c r="T219" s="21">
        <v>101</v>
      </c>
      <c r="U219" s="21">
        <v>76</v>
      </c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39">
        <f>IF(AK219=0,"",AVERAGE(N219:AI219))</f>
        <v>84.625</v>
      </c>
      <c r="AK219" s="39">
        <f>IF(COUNTBLANK(N219:AI219)=0,22,IF(COUNTBLANK(N219:AI219)=1,21,IF(COUNTBLANK(N219:AI219)=2,20,IF(COUNTBLANK(N219:AI219)=3,19,IF(COUNTBLANK(N219:AI219)=4,18,IF(COUNTBLANK(N219:AI219)=5,17,IF(COUNTBLANK(N219:AI219)=6,16,IF(COUNTBLANK(N219:AI219)=7,15,IF(COUNTBLANK(N219:AI219)=8,14,IF(COUNTBLANK(N219:AI219)=9,13,IF(COUNTBLANK(N219:AI219)=10,12,IF(COUNTBLANK(N219:AI219)=11,11,IF(COUNTBLANK(N219:AI219)=12,10,IF(COUNTBLANK(N219:AI219)=13,9,IF(COUNTBLANK(N219:AI219)=14,8,IF(COUNTBLANK(N219:AI219)=15,7,IF(COUNTBLANK(N219:AI219)=16,6,IF(COUNTBLANK(N219:AI219)=17,5,IF(COUNTBLANK(N219:AI219)=18,4,IF(COUNTBLANK(N219:AI219)=19,3,IF(COUNTBLANK(N219:AI219)=20,2,IF(COUNTBLANK(N219:AI219)=21,1,IF(COUNTBLANK(N219:AI219)=22,0,"Error")))))))))))))))))))))))</f>
        <v>8</v>
      </c>
      <c r="AL219" s="39">
        <f>IF(AK219=0,"",IF(COUNTBLANK(AG219:AI219)=0,AVERAGE(AG219:AI219),IF(COUNTBLANK(AF219:AI219)&lt;1.5,AVERAGE(AF219:AI219),IF(COUNTBLANK(AE219:AI219)&lt;2.5,AVERAGE(AE219:AI219),IF(COUNTBLANK(AD219:AI219)&lt;3.5,AVERAGE(AD219:AI219),IF(COUNTBLANK(AC219:AI219)&lt;4.5,AVERAGE(AC219:AI219),IF(COUNTBLANK(AB219:AI219)&lt;5.5,AVERAGE(AB219:AI219),IF(COUNTBLANK(AA219:AI219)&lt;6.5,AVERAGE(AA219:AI219),IF(COUNTBLANK(Z219:AI219)&lt;7.5,AVERAGE(Z219:AI219),IF(COUNTBLANK(Y219:AI219)&lt;8.5,AVERAGE(Y219:AI219),IF(COUNTBLANK(X219:AI219)&lt;9.5,AVERAGE(X219:AI219),IF(COUNTBLANK(W219:AI219)&lt;10.5,AVERAGE(W219:AI219),IF(COUNTBLANK(V219:AI219)&lt;11.5,AVERAGE(V219:AI219),IF(COUNTBLANK(U219:AI219)&lt;12.5,AVERAGE(U219:AI219),IF(COUNTBLANK(T219:AI219)&lt;13.5,AVERAGE(T219:AI219),IF(COUNTBLANK(S219:AI219)&lt;14.5,AVERAGE(S219:AI219),IF(COUNTBLANK(R219:AI219)&lt;15.5,AVERAGE(R219:AI219),IF(COUNTBLANK(Q219:AI219)&lt;16.5,AVERAGE(Q219:AI219),IF(COUNTBLANK(P219:AI219)&lt;17.5,AVERAGE(P219:AI219),IF(COUNTBLANK(O219:AI219)&lt;18.5,AVERAGE(O219:AI219),AVERAGE(N219:AI219)))))))))))))))))))))</f>
        <v>73.666666666666671</v>
      </c>
      <c r="AM219" s="22">
        <f>IF(AK219=0,"",IF(COUNTBLANK(AH219:AI219)=0,AVERAGE(AH219:AI219),IF(COUNTBLANK(AG219:AI219)&lt;1.5,AVERAGE(AG219:AI219),IF(COUNTBLANK(AF219:AI219)&lt;2.5,AVERAGE(AF219:AI219),IF(COUNTBLANK(AE219:AI219)&lt;3.5,AVERAGE(AE219:AI219),IF(COUNTBLANK(AD219:AI219)&lt;4.5,AVERAGE(AD219:AI219),IF(COUNTBLANK(AC219:AI219)&lt;5.5,AVERAGE(AC219:AI219),IF(COUNTBLANK(AB219:AI219)&lt;6.5,AVERAGE(AB219:AI219),IF(COUNTBLANK(AA219:AI219)&lt;7.5,AVERAGE(AA219:AI219),IF(COUNTBLANK(Z219:AI219)&lt;8.5,AVERAGE(Z219:AI219),IF(COUNTBLANK(Y219:AI219)&lt;9.5,AVERAGE(Y219:AI219),IF(COUNTBLANK(X219:AI219)&lt;10.5,AVERAGE(X219:AI219),IF(COUNTBLANK(W219:AI219)&lt;11.5,AVERAGE(W219:AI219),IF(COUNTBLANK(V219:AI219)&lt;12.5,AVERAGE(V219:AI219),IF(COUNTBLANK(U219:AI219)&lt;13.5,AVERAGE(U219:AI219),IF(COUNTBLANK(T219:AI219)&lt;14.5,AVERAGE(T219:AI219),IF(COUNTBLANK(S219:AI219)&lt;15.5,AVERAGE(S219:AI219),IF(COUNTBLANK(R219:AI219)&lt;16.5,AVERAGE(R219:AI219),IF(COUNTBLANK(Q219:AI219)&lt;17.5,AVERAGE(Q219:AI219),IF(COUNTBLANK(P219:AI219)&lt;18.5,AVERAGE(P219:AI219),IF(COUNTBLANK(O219:AI219)&lt;19.5,AVERAGE(O219:AI219),AVERAGE(N219:AI219))))))))))))))))))))))</f>
        <v>88.5</v>
      </c>
      <c r="AN219" s="23">
        <f>IF(AK219&lt;1.5,M219,(0.75*M219)+(0.25*((AM219*2/3+AJ219*1/3)*$AW$1)))</f>
        <v>331778.47187817463</v>
      </c>
      <c r="AO219" s="24">
        <f>AN219-M219</f>
        <v>6078.4718781746342</v>
      </c>
      <c r="AP219" s="22">
        <f>IF(AK219&lt;1.5,"N/A",3*((M219/$AW$1)-(AM219*2/3)))</f>
        <v>66.451090199695358</v>
      </c>
      <c r="AQ219" s="20">
        <f>IF(AK219=0,"",AL219*$AV$1)</f>
        <v>291452.12068521901</v>
      </c>
      <c r="AR219" s="20">
        <f>IF(AK219=0,"",AJ219*$AV$1)</f>
        <v>334807.2721219908</v>
      </c>
      <c r="AS219" s="23" t="str">
        <f>IF(F219="P","P","")</f>
        <v/>
      </c>
    </row>
    <row r="220" spans="1:45" s="2" customFormat="1">
      <c r="A220" s="25" t="s">
        <v>54</v>
      </c>
      <c r="B220" s="23" t="str">
        <f>IF(COUNTBLANK(N220:AI220)&lt;20.5,"Yes","No")</f>
        <v>Yes</v>
      </c>
      <c r="C220" s="34" t="str">
        <f>IF(J220&lt;160000,"Yes","")</f>
        <v/>
      </c>
      <c r="D220" s="34" t="str">
        <f>IF(J220&gt;375000,IF((K220/J220)&lt;-0.4,"FP40%",IF((K220/J220)&lt;-0.35,"FP35%",IF((K220/J220)&lt;-0.3,"FP30%",IF((K220/J220)&lt;-0.25,"FP25%",IF((K220/J220)&lt;-0.2,"FP20%",IF((K220/J220)&lt;-0.15,"FP15%",IF((K220/J220)&lt;-0.1,"FP10%",IF((K220/J220)&lt;-0.05,"FP5%","")))))))),"")</f>
        <v/>
      </c>
      <c r="E220" s="34" t="str">
        <f t="shared" si="5"/>
        <v/>
      </c>
      <c r="F220" s="89" t="str">
        <f>IF(AP220="N/A","",IF(AP220&gt;AJ220,IF(AP220&gt;AM220,"P",""),""))</f>
        <v/>
      </c>
      <c r="G220" s="34" t="str">
        <f>IF(D220="",IF(E220="",F220,E220),D220)</f>
        <v/>
      </c>
      <c r="H220" s="25" t="s">
        <v>438</v>
      </c>
      <c r="I220" s="27" t="s">
        <v>62</v>
      </c>
      <c r="J220" s="20">
        <v>334900</v>
      </c>
      <c r="K220" s="20">
        <f>M220-J220</f>
        <v>-34400</v>
      </c>
      <c r="L220" s="75">
        <v>3200</v>
      </c>
      <c r="M220" s="20">
        <v>300500</v>
      </c>
      <c r="N220" s="21"/>
      <c r="O220" s="21">
        <v>71</v>
      </c>
      <c r="P220" s="21">
        <v>130</v>
      </c>
      <c r="Q220" s="21">
        <v>68</v>
      </c>
      <c r="R220" s="21">
        <v>52</v>
      </c>
      <c r="S220" s="21">
        <v>61</v>
      </c>
      <c r="T220" s="21">
        <v>67</v>
      </c>
      <c r="U220" s="21">
        <v>104</v>
      </c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39">
        <f>IF(AK220=0,"",AVERAGE(N220:AI220))</f>
        <v>79</v>
      </c>
      <c r="AK220" s="39">
        <f>IF(COUNTBLANK(N220:AI220)=0,22,IF(COUNTBLANK(N220:AI220)=1,21,IF(COUNTBLANK(N220:AI220)=2,20,IF(COUNTBLANK(N220:AI220)=3,19,IF(COUNTBLANK(N220:AI220)=4,18,IF(COUNTBLANK(N220:AI220)=5,17,IF(COUNTBLANK(N220:AI220)=6,16,IF(COUNTBLANK(N220:AI220)=7,15,IF(COUNTBLANK(N220:AI220)=8,14,IF(COUNTBLANK(N220:AI220)=9,13,IF(COUNTBLANK(N220:AI220)=10,12,IF(COUNTBLANK(N220:AI220)=11,11,IF(COUNTBLANK(N220:AI220)=12,10,IF(COUNTBLANK(N220:AI220)=13,9,IF(COUNTBLANK(N220:AI220)=14,8,IF(COUNTBLANK(N220:AI220)=15,7,IF(COUNTBLANK(N220:AI220)=16,6,IF(COUNTBLANK(N220:AI220)=17,5,IF(COUNTBLANK(N220:AI220)=18,4,IF(COUNTBLANK(N220:AI220)=19,3,IF(COUNTBLANK(N220:AI220)=20,2,IF(COUNTBLANK(N220:AI220)=21,1,IF(COUNTBLANK(N220:AI220)=22,0,"Error")))))))))))))))))))))))</f>
        <v>7</v>
      </c>
      <c r="AL220" s="39">
        <f>IF(AK220=0,"",IF(COUNTBLANK(AG220:AI220)=0,AVERAGE(AG220:AI220),IF(COUNTBLANK(AF220:AI220)&lt;1.5,AVERAGE(AF220:AI220),IF(COUNTBLANK(AE220:AI220)&lt;2.5,AVERAGE(AE220:AI220),IF(COUNTBLANK(AD220:AI220)&lt;3.5,AVERAGE(AD220:AI220),IF(COUNTBLANK(AC220:AI220)&lt;4.5,AVERAGE(AC220:AI220),IF(COUNTBLANK(AB220:AI220)&lt;5.5,AVERAGE(AB220:AI220),IF(COUNTBLANK(AA220:AI220)&lt;6.5,AVERAGE(AA220:AI220),IF(COUNTBLANK(Z220:AI220)&lt;7.5,AVERAGE(Z220:AI220),IF(COUNTBLANK(Y220:AI220)&lt;8.5,AVERAGE(Y220:AI220),IF(COUNTBLANK(X220:AI220)&lt;9.5,AVERAGE(X220:AI220),IF(COUNTBLANK(W220:AI220)&lt;10.5,AVERAGE(W220:AI220),IF(COUNTBLANK(V220:AI220)&lt;11.5,AVERAGE(V220:AI220),IF(COUNTBLANK(U220:AI220)&lt;12.5,AVERAGE(U220:AI220),IF(COUNTBLANK(T220:AI220)&lt;13.5,AVERAGE(T220:AI220),IF(COUNTBLANK(S220:AI220)&lt;14.5,AVERAGE(S220:AI220),IF(COUNTBLANK(R220:AI220)&lt;15.5,AVERAGE(R220:AI220),IF(COUNTBLANK(Q220:AI220)&lt;16.5,AVERAGE(Q220:AI220),IF(COUNTBLANK(P220:AI220)&lt;17.5,AVERAGE(P220:AI220),IF(COUNTBLANK(O220:AI220)&lt;18.5,AVERAGE(O220:AI220),AVERAGE(N220:AI220)))))))))))))))))))))</f>
        <v>77.333333333333329</v>
      </c>
      <c r="AM220" s="22">
        <f>IF(AK220=0,"",IF(COUNTBLANK(AH220:AI220)=0,AVERAGE(AH220:AI220),IF(COUNTBLANK(AG220:AI220)&lt;1.5,AVERAGE(AG220:AI220),IF(COUNTBLANK(AF220:AI220)&lt;2.5,AVERAGE(AF220:AI220),IF(COUNTBLANK(AE220:AI220)&lt;3.5,AVERAGE(AE220:AI220),IF(COUNTBLANK(AD220:AI220)&lt;4.5,AVERAGE(AD220:AI220),IF(COUNTBLANK(AC220:AI220)&lt;5.5,AVERAGE(AC220:AI220),IF(COUNTBLANK(AB220:AI220)&lt;6.5,AVERAGE(AB220:AI220),IF(COUNTBLANK(AA220:AI220)&lt;7.5,AVERAGE(AA220:AI220),IF(COUNTBLANK(Z220:AI220)&lt;8.5,AVERAGE(Z220:AI220),IF(COUNTBLANK(Y220:AI220)&lt;9.5,AVERAGE(Y220:AI220),IF(COUNTBLANK(X220:AI220)&lt;10.5,AVERAGE(X220:AI220),IF(COUNTBLANK(W220:AI220)&lt;11.5,AVERAGE(W220:AI220),IF(COUNTBLANK(V220:AI220)&lt;12.5,AVERAGE(V220:AI220),IF(COUNTBLANK(U220:AI220)&lt;13.5,AVERAGE(U220:AI220),IF(COUNTBLANK(T220:AI220)&lt;14.5,AVERAGE(T220:AI220),IF(COUNTBLANK(S220:AI220)&lt;15.5,AVERAGE(S220:AI220),IF(COUNTBLANK(R220:AI220)&lt;16.5,AVERAGE(R220:AI220),IF(COUNTBLANK(Q220:AI220)&lt;17.5,AVERAGE(Q220:AI220),IF(COUNTBLANK(P220:AI220)&lt;18.5,AVERAGE(P220:AI220),IF(COUNTBLANK(O220:AI220)&lt;19.5,AVERAGE(O220:AI220),AVERAGE(N220:AI220))))))))))))))))))))))</f>
        <v>85.5</v>
      </c>
      <c r="AN220" s="23">
        <f>IF(AK220&lt;1.5,M220,(0.75*M220)+(0.25*((AM220*2/3+AJ220*1/3)*$AW$1)))</f>
        <v>308990.35774311959</v>
      </c>
      <c r="AO220" s="24">
        <f>AN220-M220</f>
        <v>8490.3577431195881</v>
      </c>
      <c r="AP220" s="22">
        <f>IF(AK220&lt;1.5,"N/A",3*((M220/$AW$1)-(AM220*2/3)))</f>
        <v>53.614837595973142</v>
      </c>
      <c r="AQ220" s="20">
        <f>IF(AK220=0,"",AL220*$AV$1)</f>
        <v>305958.78732565971</v>
      </c>
      <c r="AR220" s="20">
        <f>IF(AK220=0,"",AJ220*$AV$1)</f>
        <v>312552.72670767829</v>
      </c>
      <c r="AS220" s="23" t="str">
        <f>IF(F220="P","P","")</f>
        <v/>
      </c>
    </row>
    <row r="221" spans="1:45" s="2" customFormat="1">
      <c r="A221" s="19" t="s">
        <v>54</v>
      </c>
      <c r="B221" s="23" t="str">
        <f>IF(COUNTBLANK(N221:AI221)&lt;20.5,"Yes","No")</f>
        <v>Yes</v>
      </c>
      <c r="C221" s="34" t="str">
        <f>IF(J221&lt;160000,"Yes","")</f>
        <v/>
      </c>
      <c r="D221" s="34" t="str">
        <f>IF(J221&gt;375000,IF((K221/J221)&lt;-0.4,"FP40%",IF((K221/J221)&lt;-0.35,"FP35%",IF((K221/J221)&lt;-0.3,"FP30%",IF((K221/J221)&lt;-0.25,"FP25%",IF((K221/J221)&lt;-0.2,"FP20%",IF((K221/J221)&lt;-0.15,"FP15%",IF((K221/J221)&lt;-0.1,"FP10%",IF((K221/J221)&lt;-0.05,"FP5%","")))))))),"")</f>
        <v>FP10%</v>
      </c>
      <c r="E221" s="34" t="str">
        <f t="shared" si="5"/>
        <v/>
      </c>
      <c r="F221" s="89" t="str">
        <f>IF(AP221="N/A","",IF(AP221&gt;AJ221,IF(AP221&gt;AM221,"P",""),""))</f>
        <v>P</v>
      </c>
      <c r="G221" s="34" t="str">
        <f>IF(D221="",IF(E221="",F221,E221),D221)</f>
        <v>FP10%</v>
      </c>
      <c r="H221" s="19" t="s">
        <v>531</v>
      </c>
      <c r="I221" s="21" t="s">
        <v>37</v>
      </c>
      <c r="J221" s="20">
        <v>446100</v>
      </c>
      <c r="K221" s="20">
        <f>M221-J221</f>
        <v>-59500</v>
      </c>
      <c r="L221" s="75">
        <v>-27800</v>
      </c>
      <c r="M221" s="20">
        <v>386600</v>
      </c>
      <c r="N221" s="21"/>
      <c r="O221" s="21"/>
      <c r="P221" s="21"/>
      <c r="Q221" s="21"/>
      <c r="R221" s="21">
        <v>82</v>
      </c>
      <c r="S221" s="21">
        <v>77</v>
      </c>
      <c r="T221" s="21">
        <v>83</v>
      </c>
      <c r="U221" s="21">
        <v>73</v>
      </c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9">
        <f>IF(AK221=0,"",AVERAGE(N221:AI221))</f>
        <v>78.75</v>
      </c>
      <c r="AK221" s="39">
        <f>IF(COUNTBLANK(N221:AI221)=0,22,IF(COUNTBLANK(N221:AI221)=1,21,IF(COUNTBLANK(N221:AI221)=2,20,IF(COUNTBLANK(N221:AI221)=3,19,IF(COUNTBLANK(N221:AI221)=4,18,IF(COUNTBLANK(N221:AI221)=5,17,IF(COUNTBLANK(N221:AI221)=6,16,IF(COUNTBLANK(N221:AI221)=7,15,IF(COUNTBLANK(N221:AI221)=8,14,IF(COUNTBLANK(N221:AI221)=9,13,IF(COUNTBLANK(N221:AI221)=10,12,IF(COUNTBLANK(N221:AI221)=11,11,IF(COUNTBLANK(N221:AI221)=12,10,IF(COUNTBLANK(N221:AI221)=13,9,IF(COUNTBLANK(N221:AI221)=14,8,IF(COUNTBLANK(N221:AI221)=15,7,IF(COUNTBLANK(N221:AI221)=16,6,IF(COUNTBLANK(N221:AI221)=17,5,IF(COUNTBLANK(N221:AI221)=18,4,IF(COUNTBLANK(N221:AI221)=19,3,IF(COUNTBLANK(N221:AI221)=20,2,IF(COUNTBLANK(N221:AI221)=21,1,IF(COUNTBLANK(N221:AI221)=22,0,"Error")))))))))))))))))))))))</f>
        <v>4</v>
      </c>
      <c r="AL221" s="39">
        <f>IF(AK221=0,"",IF(COUNTBLANK(AG221:AI221)=0,AVERAGE(AG221:AI221),IF(COUNTBLANK(AF221:AI221)&lt;1.5,AVERAGE(AF221:AI221),IF(COUNTBLANK(AE221:AI221)&lt;2.5,AVERAGE(AE221:AI221),IF(COUNTBLANK(AD221:AI221)&lt;3.5,AVERAGE(AD221:AI221),IF(COUNTBLANK(AC221:AI221)&lt;4.5,AVERAGE(AC221:AI221),IF(COUNTBLANK(AB221:AI221)&lt;5.5,AVERAGE(AB221:AI221),IF(COUNTBLANK(AA221:AI221)&lt;6.5,AVERAGE(AA221:AI221),IF(COUNTBLANK(Z221:AI221)&lt;7.5,AVERAGE(Z221:AI221),IF(COUNTBLANK(Y221:AI221)&lt;8.5,AVERAGE(Y221:AI221),IF(COUNTBLANK(X221:AI221)&lt;9.5,AVERAGE(X221:AI221),IF(COUNTBLANK(W221:AI221)&lt;10.5,AVERAGE(W221:AI221),IF(COUNTBLANK(V221:AI221)&lt;11.5,AVERAGE(V221:AI221),IF(COUNTBLANK(U221:AI221)&lt;12.5,AVERAGE(U221:AI221),IF(COUNTBLANK(T221:AI221)&lt;13.5,AVERAGE(T221:AI221),IF(COUNTBLANK(S221:AI221)&lt;14.5,AVERAGE(S221:AI221),IF(COUNTBLANK(R221:AI221)&lt;15.5,AVERAGE(R221:AI221),IF(COUNTBLANK(Q221:AI221)&lt;16.5,AVERAGE(Q221:AI221),IF(COUNTBLANK(P221:AI221)&lt;17.5,AVERAGE(P221:AI221),IF(COUNTBLANK(O221:AI221)&lt;18.5,AVERAGE(O221:AI221),AVERAGE(N221:AI221)))))))))))))))))))))</f>
        <v>77.666666666666671</v>
      </c>
      <c r="AM221" s="22">
        <f>IF(AK221=0,"",IF(COUNTBLANK(AH221:AI221)=0,AVERAGE(AH221:AI221),IF(COUNTBLANK(AG221:AI221)&lt;1.5,AVERAGE(AG221:AI221),IF(COUNTBLANK(AF221:AI221)&lt;2.5,AVERAGE(AF221:AI221),IF(COUNTBLANK(AE221:AI221)&lt;3.5,AVERAGE(AE221:AI221),IF(COUNTBLANK(AD221:AI221)&lt;4.5,AVERAGE(AD221:AI221),IF(COUNTBLANK(AC221:AI221)&lt;5.5,AVERAGE(AC221:AI221),IF(COUNTBLANK(AB221:AI221)&lt;6.5,AVERAGE(AB221:AI221),IF(COUNTBLANK(AA221:AI221)&lt;7.5,AVERAGE(AA221:AI221),IF(COUNTBLANK(Z221:AI221)&lt;8.5,AVERAGE(Z221:AI221),IF(COUNTBLANK(Y221:AI221)&lt;9.5,AVERAGE(Y221:AI221),IF(COUNTBLANK(X221:AI221)&lt;10.5,AVERAGE(X221:AI221),IF(COUNTBLANK(W221:AI221)&lt;11.5,AVERAGE(W221:AI221),IF(COUNTBLANK(V221:AI221)&lt;12.5,AVERAGE(V221:AI221),IF(COUNTBLANK(U221:AI221)&lt;13.5,AVERAGE(U221:AI221),IF(COUNTBLANK(T221:AI221)&lt;14.5,AVERAGE(T221:AI221),IF(COUNTBLANK(S221:AI221)&lt;15.5,AVERAGE(S221:AI221),IF(COUNTBLANK(R221:AI221)&lt;16.5,AVERAGE(R221:AI221),IF(COUNTBLANK(Q221:AI221)&lt;17.5,AVERAGE(Q221:AI221),IF(COUNTBLANK(P221:AI221)&lt;18.5,AVERAGE(P221:AI221),IF(COUNTBLANK(O221:AI221)&lt;19.5,AVERAGE(O221:AI221),AVERAGE(N221:AI221))))))))))))))))))))))</f>
        <v>78</v>
      </c>
      <c r="AN221" s="23">
        <f>IF(AK221&lt;1.5,M221,(0.75*M221)+(0.25*((AM221*2/3+AJ221*1/3)*$AW$1)))</f>
        <v>368464.82092078927</v>
      </c>
      <c r="AO221" s="24">
        <f>AN221-M221</f>
        <v>-18135.179079210735</v>
      </c>
      <c r="AP221" s="22">
        <f>IF(AK221&lt;1.5,"N/A",3*((M221/$AW$1)-(AM221*2/3)))</f>
        <v>132.97203399202402</v>
      </c>
      <c r="AQ221" s="20">
        <f>IF(AK221=0,"",AL221*$AV$1)</f>
        <v>307277.57520206348</v>
      </c>
      <c r="AR221" s="20">
        <f>IF(AK221=0,"",AJ221*$AV$1)</f>
        <v>311563.63580037549</v>
      </c>
      <c r="AS221" s="23" t="str">
        <f>IF(F221="P","P","")</f>
        <v>P</v>
      </c>
    </row>
    <row r="222" spans="1:45" s="2" customFormat="1">
      <c r="A222" s="19" t="s">
        <v>54</v>
      </c>
      <c r="B222" s="23" t="str">
        <f>IF(COUNTBLANK(N222:AI222)&lt;20.5,"Yes","No")</f>
        <v>Yes</v>
      </c>
      <c r="C222" s="34" t="str">
        <f>IF(J222&lt;160000,"Yes","")</f>
        <v/>
      </c>
      <c r="D222" s="34" t="str">
        <f>IF(J222&gt;375000,IF((K222/J222)&lt;-0.4,"FP40%",IF((K222/J222)&lt;-0.35,"FP35%",IF((K222/J222)&lt;-0.3,"FP30%",IF((K222/J222)&lt;-0.25,"FP25%",IF((K222/J222)&lt;-0.2,"FP20%",IF((K222/J222)&lt;-0.15,"FP15%",IF((K222/J222)&lt;-0.1,"FP10%",IF((K222/J222)&lt;-0.05,"FP5%","")))))))),"")</f>
        <v/>
      </c>
      <c r="E222" s="34" t="str">
        <f t="shared" si="5"/>
        <v/>
      </c>
      <c r="F222" s="89" t="str">
        <f>IF(AP222="N/A","",IF(AP222&gt;AJ222,IF(AP222&gt;AM222,"P",""),""))</f>
        <v>P</v>
      </c>
      <c r="G222" s="34" t="str">
        <f>IF(D222="",IF(E222="",F222,E222),D222)</f>
        <v>P</v>
      </c>
      <c r="H222" s="19" t="s">
        <v>97</v>
      </c>
      <c r="I222" s="21" t="s">
        <v>48</v>
      </c>
      <c r="J222" s="20">
        <v>305600</v>
      </c>
      <c r="K222" s="20">
        <f>M222-J222</f>
        <v>-17300</v>
      </c>
      <c r="L222" s="75">
        <v>-18700</v>
      </c>
      <c r="M222" s="20">
        <v>288300</v>
      </c>
      <c r="N222" s="21">
        <v>84</v>
      </c>
      <c r="O222" s="21">
        <v>82</v>
      </c>
      <c r="P222" s="21">
        <v>84</v>
      </c>
      <c r="Q222" s="21">
        <v>83</v>
      </c>
      <c r="R222" s="21">
        <v>90</v>
      </c>
      <c r="S222" s="21">
        <v>42</v>
      </c>
      <c r="T222" s="21">
        <v>70</v>
      </c>
      <c r="U222" s="21">
        <v>66</v>
      </c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39">
        <f>IF(AK222=0,"",AVERAGE(N222:AI222))</f>
        <v>75.125</v>
      </c>
      <c r="AK222" s="39">
        <f>IF(COUNTBLANK(N222:AI222)=0,22,IF(COUNTBLANK(N222:AI222)=1,21,IF(COUNTBLANK(N222:AI222)=2,20,IF(COUNTBLANK(N222:AI222)=3,19,IF(COUNTBLANK(N222:AI222)=4,18,IF(COUNTBLANK(N222:AI222)=5,17,IF(COUNTBLANK(N222:AI222)=6,16,IF(COUNTBLANK(N222:AI222)=7,15,IF(COUNTBLANK(N222:AI222)=8,14,IF(COUNTBLANK(N222:AI222)=9,13,IF(COUNTBLANK(N222:AI222)=10,12,IF(COUNTBLANK(N222:AI222)=11,11,IF(COUNTBLANK(N222:AI222)=12,10,IF(COUNTBLANK(N222:AI222)=13,9,IF(COUNTBLANK(N222:AI222)=14,8,IF(COUNTBLANK(N222:AI222)=15,7,IF(COUNTBLANK(N222:AI222)=16,6,IF(COUNTBLANK(N222:AI222)=17,5,IF(COUNTBLANK(N222:AI222)=18,4,IF(COUNTBLANK(N222:AI222)=19,3,IF(COUNTBLANK(N222:AI222)=20,2,IF(COUNTBLANK(N222:AI222)=21,1,IF(COUNTBLANK(N222:AI222)=22,0,"Error")))))))))))))))))))))))</f>
        <v>8</v>
      </c>
      <c r="AL222" s="39">
        <f>IF(AK222=0,"",IF(COUNTBLANK(AG222:AI222)=0,AVERAGE(AG222:AI222),IF(COUNTBLANK(AF222:AI222)&lt;1.5,AVERAGE(AF222:AI222),IF(COUNTBLANK(AE222:AI222)&lt;2.5,AVERAGE(AE222:AI222),IF(COUNTBLANK(AD222:AI222)&lt;3.5,AVERAGE(AD222:AI222),IF(COUNTBLANK(AC222:AI222)&lt;4.5,AVERAGE(AC222:AI222),IF(COUNTBLANK(AB222:AI222)&lt;5.5,AVERAGE(AB222:AI222),IF(COUNTBLANK(AA222:AI222)&lt;6.5,AVERAGE(AA222:AI222),IF(COUNTBLANK(Z222:AI222)&lt;7.5,AVERAGE(Z222:AI222),IF(COUNTBLANK(Y222:AI222)&lt;8.5,AVERAGE(Y222:AI222),IF(COUNTBLANK(X222:AI222)&lt;9.5,AVERAGE(X222:AI222),IF(COUNTBLANK(W222:AI222)&lt;10.5,AVERAGE(W222:AI222),IF(COUNTBLANK(V222:AI222)&lt;11.5,AVERAGE(V222:AI222),IF(COUNTBLANK(U222:AI222)&lt;12.5,AVERAGE(U222:AI222),IF(COUNTBLANK(T222:AI222)&lt;13.5,AVERAGE(T222:AI222),IF(COUNTBLANK(S222:AI222)&lt;14.5,AVERAGE(S222:AI222),IF(COUNTBLANK(R222:AI222)&lt;15.5,AVERAGE(R222:AI222),IF(COUNTBLANK(Q222:AI222)&lt;16.5,AVERAGE(Q222:AI222),IF(COUNTBLANK(P222:AI222)&lt;17.5,AVERAGE(P222:AI222),IF(COUNTBLANK(O222:AI222)&lt;18.5,AVERAGE(O222:AI222),AVERAGE(N222:AI222)))))))))))))))))))))</f>
        <v>59.333333333333336</v>
      </c>
      <c r="AM222" s="22">
        <f>IF(AK222=0,"",IF(COUNTBLANK(AH222:AI222)=0,AVERAGE(AH222:AI222),IF(COUNTBLANK(AG222:AI222)&lt;1.5,AVERAGE(AG222:AI222),IF(COUNTBLANK(AF222:AI222)&lt;2.5,AVERAGE(AF222:AI222),IF(COUNTBLANK(AE222:AI222)&lt;3.5,AVERAGE(AE222:AI222),IF(COUNTBLANK(AD222:AI222)&lt;4.5,AVERAGE(AD222:AI222),IF(COUNTBLANK(AC222:AI222)&lt;5.5,AVERAGE(AC222:AI222),IF(COUNTBLANK(AB222:AI222)&lt;6.5,AVERAGE(AB222:AI222),IF(COUNTBLANK(AA222:AI222)&lt;7.5,AVERAGE(AA222:AI222),IF(COUNTBLANK(Z222:AI222)&lt;8.5,AVERAGE(Z222:AI222),IF(COUNTBLANK(Y222:AI222)&lt;9.5,AVERAGE(Y222:AI222),IF(COUNTBLANK(X222:AI222)&lt;10.5,AVERAGE(X222:AI222),IF(COUNTBLANK(W222:AI222)&lt;11.5,AVERAGE(W222:AI222),IF(COUNTBLANK(V222:AI222)&lt;12.5,AVERAGE(V222:AI222),IF(COUNTBLANK(U222:AI222)&lt;13.5,AVERAGE(U222:AI222),IF(COUNTBLANK(T222:AI222)&lt;14.5,AVERAGE(T222:AI222),IF(COUNTBLANK(S222:AI222)&lt;15.5,AVERAGE(S222:AI222),IF(COUNTBLANK(R222:AI222)&lt;16.5,AVERAGE(R222:AI222),IF(COUNTBLANK(Q222:AI222)&lt;17.5,AVERAGE(Q222:AI222),IF(COUNTBLANK(P222:AI222)&lt;18.5,AVERAGE(P222:AI222),IF(COUNTBLANK(O222:AI222)&lt;19.5,AVERAGE(O222:AI222),AVERAGE(N222:AI222))))))))))))))))))))))</f>
        <v>68</v>
      </c>
      <c r="AN222" s="23">
        <f>IF(AK222&lt;1.5,M222,(0.75*M222)+(0.25*((AM222*2/3+AJ222*1/3)*$AW$1)))</f>
        <v>286838.16961406451</v>
      </c>
      <c r="AO222" s="24">
        <f>AN222-M222</f>
        <v>-1461.8303859354928</v>
      </c>
      <c r="AP222" s="22">
        <f>IF(AK222&lt;1.5,"N/A",3*((M222/$AW$1)-(AM222*2/3)))</f>
        <v>79.495699430679082</v>
      </c>
      <c r="AQ222" s="20">
        <f>IF(AK222=0,"",AL222*$AV$1)</f>
        <v>234744.24199985963</v>
      </c>
      <c r="AR222" s="20">
        <f>IF(AK222=0,"",AJ222*$AV$1)</f>
        <v>297221.81764448521</v>
      </c>
      <c r="AS222" s="23" t="str">
        <f>IF(F222="P","P","")</f>
        <v>P</v>
      </c>
    </row>
    <row r="223" spans="1:45" s="2" customFormat="1">
      <c r="A223" s="19" t="s">
        <v>54</v>
      </c>
      <c r="B223" s="23" t="str">
        <f>IF(COUNTBLANK(N223:AI223)&lt;20.5,"Yes","No")</f>
        <v>Yes</v>
      </c>
      <c r="C223" s="34" t="str">
        <f>IF(J223&lt;160000,"Yes","")</f>
        <v/>
      </c>
      <c r="D223" s="34" t="str">
        <f>IF(J223&gt;375000,IF((K223/J223)&lt;-0.4,"FP40%",IF((K223/J223)&lt;-0.35,"FP35%",IF((K223/J223)&lt;-0.3,"FP30%",IF((K223/J223)&lt;-0.25,"FP25%",IF((K223/J223)&lt;-0.2,"FP20%",IF((K223/J223)&lt;-0.15,"FP15%",IF((K223/J223)&lt;-0.1,"FP10%",IF((K223/J223)&lt;-0.05,"FP5%","")))))))),"")</f>
        <v/>
      </c>
      <c r="E223" s="34" t="str">
        <f t="shared" si="5"/>
        <v/>
      </c>
      <c r="F223" s="89" t="str">
        <f>IF(AP223="N/A","",IF(AP223&gt;AJ223,IF(AP223&gt;AM223,"P",""),""))</f>
        <v/>
      </c>
      <c r="G223" s="34" t="str">
        <f>IF(D223="",IF(E223="",F223,E223),D223)</f>
        <v/>
      </c>
      <c r="H223" s="19" t="s">
        <v>95</v>
      </c>
      <c r="I223" s="21" t="s">
        <v>62</v>
      </c>
      <c r="J223" s="20">
        <v>321700</v>
      </c>
      <c r="K223" s="20">
        <f>M223-J223</f>
        <v>-32900</v>
      </c>
      <c r="L223" s="75">
        <v>2200</v>
      </c>
      <c r="M223" s="20">
        <v>288800</v>
      </c>
      <c r="N223" s="21">
        <v>91</v>
      </c>
      <c r="O223" s="21">
        <v>84</v>
      </c>
      <c r="P223" s="21">
        <v>81</v>
      </c>
      <c r="Q223" s="21">
        <v>54</v>
      </c>
      <c r="R223" s="21">
        <v>63</v>
      </c>
      <c r="S223" s="21">
        <v>39</v>
      </c>
      <c r="T223" s="21">
        <v>119</v>
      </c>
      <c r="U223" s="21">
        <v>63</v>
      </c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39">
        <f>IF(AK223=0,"",AVERAGE(N223:AI223))</f>
        <v>74.25</v>
      </c>
      <c r="AK223" s="39">
        <f>IF(COUNTBLANK(N223:AI223)=0,22,IF(COUNTBLANK(N223:AI223)=1,21,IF(COUNTBLANK(N223:AI223)=2,20,IF(COUNTBLANK(N223:AI223)=3,19,IF(COUNTBLANK(N223:AI223)=4,18,IF(COUNTBLANK(N223:AI223)=5,17,IF(COUNTBLANK(N223:AI223)=6,16,IF(COUNTBLANK(N223:AI223)=7,15,IF(COUNTBLANK(N223:AI223)=8,14,IF(COUNTBLANK(N223:AI223)=9,13,IF(COUNTBLANK(N223:AI223)=10,12,IF(COUNTBLANK(N223:AI223)=11,11,IF(COUNTBLANK(N223:AI223)=12,10,IF(COUNTBLANK(N223:AI223)=13,9,IF(COUNTBLANK(N223:AI223)=14,8,IF(COUNTBLANK(N223:AI223)=15,7,IF(COUNTBLANK(N223:AI223)=16,6,IF(COUNTBLANK(N223:AI223)=17,5,IF(COUNTBLANK(N223:AI223)=18,4,IF(COUNTBLANK(N223:AI223)=19,3,IF(COUNTBLANK(N223:AI223)=20,2,IF(COUNTBLANK(N223:AI223)=21,1,IF(COUNTBLANK(N223:AI223)=22,0,"Error")))))))))))))))))))))))</f>
        <v>8</v>
      </c>
      <c r="AL223" s="39">
        <f>IF(AK223=0,"",IF(COUNTBLANK(AG223:AI223)=0,AVERAGE(AG223:AI223),IF(COUNTBLANK(AF223:AI223)&lt;1.5,AVERAGE(AF223:AI223),IF(COUNTBLANK(AE223:AI223)&lt;2.5,AVERAGE(AE223:AI223),IF(COUNTBLANK(AD223:AI223)&lt;3.5,AVERAGE(AD223:AI223),IF(COUNTBLANK(AC223:AI223)&lt;4.5,AVERAGE(AC223:AI223),IF(COUNTBLANK(AB223:AI223)&lt;5.5,AVERAGE(AB223:AI223),IF(COUNTBLANK(AA223:AI223)&lt;6.5,AVERAGE(AA223:AI223),IF(COUNTBLANK(Z223:AI223)&lt;7.5,AVERAGE(Z223:AI223),IF(COUNTBLANK(Y223:AI223)&lt;8.5,AVERAGE(Y223:AI223),IF(COUNTBLANK(X223:AI223)&lt;9.5,AVERAGE(X223:AI223),IF(COUNTBLANK(W223:AI223)&lt;10.5,AVERAGE(W223:AI223),IF(COUNTBLANK(V223:AI223)&lt;11.5,AVERAGE(V223:AI223),IF(COUNTBLANK(U223:AI223)&lt;12.5,AVERAGE(U223:AI223),IF(COUNTBLANK(T223:AI223)&lt;13.5,AVERAGE(T223:AI223),IF(COUNTBLANK(S223:AI223)&lt;14.5,AVERAGE(S223:AI223),IF(COUNTBLANK(R223:AI223)&lt;15.5,AVERAGE(R223:AI223),IF(COUNTBLANK(Q223:AI223)&lt;16.5,AVERAGE(Q223:AI223),IF(COUNTBLANK(P223:AI223)&lt;17.5,AVERAGE(P223:AI223),IF(COUNTBLANK(O223:AI223)&lt;18.5,AVERAGE(O223:AI223),AVERAGE(N223:AI223)))))))))))))))))))))</f>
        <v>73.666666666666671</v>
      </c>
      <c r="AM223" s="22">
        <f>IF(AK223=0,"",IF(COUNTBLANK(AH223:AI223)=0,AVERAGE(AH223:AI223),IF(COUNTBLANK(AG223:AI223)&lt;1.5,AVERAGE(AG223:AI223),IF(COUNTBLANK(AF223:AI223)&lt;2.5,AVERAGE(AF223:AI223),IF(COUNTBLANK(AE223:AI223)&lt;3.5,AVERAGE(AE223:AI223),IF(COUNTBLANK(AD223:AI223)&lt;4.5,AVERAGE(AD223:AI223),IF(COUNTBLANK(AC223:AI223)&lt;5.5,AVERAGE(AC223:AI223),IF(COUNTBLANK(AB223:AI223)&lt;6.5,AVERAGE(AB223:AI223),IF(COUNTBLANK(AA223:AI223)&lt;7.5,AVERAGE(AA223:AI223),IF(COUNTBLANK(Z223:AI223)&lt;8.5,AVERAGE(Z223:AI223),IF(COUNTBLANK(Y223:AI223)&lt;9.5,AVERAGE(Y223:AI223),IF(COUNTBLANK(X223:AI223)&lt;10.5,AVERAGE(X223:AI223),IF(COUNTBLANK(W223:AI223)&lt;11.5,AVERAGE(W223:AI223),IF(COUNTBLANK(V223:AI223)&lt;12.5,AVERAGE(V223:AI223),IF(COUNTBLANK(U223:AI223)&lt;13.5,AVERAGE(U223:AI223),IF(COUNTBLANK(T223:AI223)&lt;14.5,AVERAGE(T223:AI223),IF(COUNTBLANK(S223:AI223)&lt;15.5,AVERAGE(S223:AI223),IF(COUNTBLANK(R223:AI223)&lt;16.5,AVERAGE(R223:AI223),IF(COUNTBLANK(Q223:AI223)&lt;17.5,AVERAGE(Q223:AI223),IF(COUNTBLANK(P223:AI223)&lt;18.5,AVERAGE(P223:AI223),IF(COUNTBLANK(O223:AI223)&lt;19.5,AVERAGE(O223:AI223),AVERAGE(N223:AI223))))))))))))))))))))))</f>
        <v>91</v>
      </c>
      <c r="AN223" s="23">
        <f>IF(AK223&lt;1.5,M223,(0.75*M223)+(0.25*((AM223*2/3+AJ223*1/3)*$AW$1)))</f>
        <v>302305.74168669758</v>
      </c>
      <c r="AO223" s="24">
        <f>AN223-M223</f>
        <v>13505.741686697584</v>
      </c>
      <c r="AP223" s="22">
        <f>IF(AK223&lt;1.5,"N/A",3*((M223/$AW$1)-(AM223*2/3)))</f>
        <v>33.869434601387844</v>
      </c>
      <c r="AQ223" s="20">
        <f>IF(AK223=0,"",AL223*$AV$1)</f>
        <v>291452.12068521901</v>
      </c>
      <c r="AR223" s="20">
        <f>IF(AK223=0,"",AJ223*$AV$1)</f>
        <v>293759.99946892547</v>
      </c>
      <c r="AS223" s="23" t="str">
        <f>IF(F223="P","P","")</f>
        <v/>
      </c>
    </row>
    <row r="224" spans="1:45" s="2" customFormat="1">
      <c r="A224" s="19" t="s">
        <v>54</v>
      </c>
      <c r="B224" s="23" t="str">
        <f>IF(COUNTBLANK(N224:AI224)&lt;20.5,"Yes","No")</f>
        <v>No</v>
      </c>
      <c r="C224" s="34" t="str">
        <f>IF(J224&lt;160000,"Yes","")</f>
        <v/>
      </c>
      <c r="D224" s="34" t="str">
        <f>IF(J224&gt;375000,IF((K224/J224)&lt;-0.4,"FP40%",IF((K224/J224)&lt;-0.35,"FP35%",IF((K224/J224)&lt;-0.3,"FP30%",IF((K224/J224)&lt;-0.25,"FP25%",IF((K224/J224)&lt;-0.2,"FP20%",IF((K224/J224)&lt;-0.15,"FP15%",IF((K224/J224)&lt;-0.1,"FP10%",IF((K224/J224)&lt;-0.05,"FP5%","")))))))),"")</f>
        <v/>
      </c>
      <c r="E224" s="34" t="str">
        <f t="shared" si="5"/>
        <v/>
      </c>
      <c r="F224" s="89" t="str">
        <f>IF(AP224="N/A","",IF(AP224&gt;AJ224,IF(AP224&gt;AM224,"P",""),""))</f>
        <v/>
      </c>
      <c r="G224" s="34" t="str">
        <f>IF(D224="",IF(E224="",F224,E224),D224)</f>
        <v/>
      </c>
      <c r="H224" s="19" t="s">
        <v>573</v>
      </c>
      <c r="I224" s="21" t="s">
        <v>37</v>
      </c>
      <c r="J224" s="20">
        <v>314600</v>
      </c>
      <c r="K224" s="20">
        <f>M224-J224</f>
        <v>0</v>
      </c>
      <c r="L224" s="75">
        <v>0</v>
      </c>
      <c r="M224" s="20">
        <v>314600</v>
      </c>
      <c r="N224" s="21"/>
      <c r="O224" s="21"/>
      <c r="P224" s="21"/>
      <c r="Q224" s="21"/>
      <c r="R224" s="21"/>
      <c r="S224" s="21"/>
      <c r="T224" s="21"/>
      <c r="U224" s="21">
        <v>71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39">
        <f>IF(AK224=0,"",AVERAGE(N224:AI224))</f>
        <v>71</v>
      </c>
      <c r="AK224" s="39">
        <f>IF(COUNTBLANK(N224:AI224)=0,22,IF(COUNTBLANK(N224:AI224)=1,21,IF(COUNTBLANK(N224:AI224)=2,20,IF(COUNTBLANK(N224:AI224)=3,19,IF(COUNTBLANK(N224:AI224)=4,18,IF(COUNTBLANK(N224:AI224)=5,17,IF(COUNTBLANK(N224:AI224)=6,16,IF(COUNTBLANK(N224:AI224)=7,15,IF(COUNTBLANK(N224:AI224)=8,14,IF(COUNTBLANK(N224:AI224)=9,13,IF(COUNTBLANK(N224:AI224)=10,12,IF(COUNTBLANK(N224:AI224)=11,11,IF(COUNTBLANK(N224:AI224)=12,10,IF(COUNTBLANK(N224:AI224)=13,9,IF(COUNTBLANK(N224:AI224)=14,8,IF(COUNTBLANK(N224:AI224)=15,7,IF(COUNTBLANK(N224:AI224)=16,6,IF(COUNTBLANK(N224:AI224)=17,5,IF(COUNTBLANK(N224:AI224)=18,4,IF(COUNTBLANK(N224:AI224)=19,3,IF(COUNTBLANK(N224:AI224)=20,2,IF(COUNTBLANK(N224:AI224)=21,1,IF(COUNTBLANK(N224:AI224)=22,0,"Error")))))))))))))))))))))))</f>
        <v>1</v>
      </c>
      <c r="AL224" s="39">
        <f>IF(AK224=0,"",IF(COUNTBLANK(AG224:AI224)=0,AVERAGE(AG224:AI224),IF(COUNTBLANK(AF224:AI224)&lt;1.5,AVERAGE(AF224:AI224),IF(COUNTBLANK(AE224:AI224)&lt;2.5,AVERAGE(AE224:AI224),IF(COUNTBLANK(AD224:AI224)&lt;3.5,AVERAGE(AD224:AI224),IF(COUNTBLANK(AC224:AI224)&lt;4.5,AVERAGE(AC224:AI224),IF(COUNTBLANK(AB224:AI224)&lt;5.5,AVERAGE(AB224:AI224),IF(COUNTBLANK(AA224:AI224)&lt;6.5,AVERAGE(AA224:AI224),IF(COUNTBLANK(Z224:AI224)&lt;7.5,AVERAGE(Z224:AI224),IF(COUNTBLANK(Y224:AI224)&lt;8.5,AVERAGE(Y224:AI224),IF(COUNTBLANK(X224:AI224)&lt;9.5,AVERAGE(X224:AI224),IF(COUNTBLANK(W224:AI224)&lt;10.5,AVERAGE(W224:AI224),IF(COUNTBLANK(V224:AI224)&lt;11.5,AVERAGE(V224:AI224),IF(COUNTBLANK(U224:AI224)&lt;12.5,AVERAGE(U224:AI224),IF(COUNTBLANK(T224:AI224)&lt;13.5,AVERAGE(T224:AI224),IF(COUNTBLANK(S224:AI224)&lt;14.5,AVERAGE(S224:AI224),IF(COUNTBLANK(R224:AI224)&lt;15.5,AVERAGE(R224:AI224),IF(COUNTBLANK(Q224:AI224)&lt;16.5,AVERAGE(Q224:AI224),IF(COUNTBLANK(P224:AI224)&lt;17.5,AVERAGE(P224:AI224),IF(COUNTBLANK(O224:AI224)&lt;18.5,AVERAGE(O224:AI224),AVERAGE(N224:AI224)))))))))))))))))))))</f>
        <v>71</v>
      </c>
      <c r="AM224" s="22">
        <f>IF(AK224=0,"",IF(COUNTBLANK(AH224:AI224)=0,AVERAGE(AH224:AI224),IF(COUNTBLANK(AG224:AI224)&lt;1.5,AVERAGE(AG224:AI224),IF(COUNTBLANK(AF224:AI224)&lt;2.5,AVERAGE(AF224:AI224),IF(COUNTBLANK(AE224:AI224)&lt;3.5,AVERAGE(AE224:AI224),IF(COUNTBLANK(AD224:AI224)&lt;4.5,AVERAGE(AD224:AI224),IF(COUNTBLANK(AC224:AI224)&lt;5.5,AVERAGE(AC224:AI224),IF(COUNTBLANK(AB224:AI224)&lt;6.5,AVERAGE(AB224:AI224),IF(COUNTBLANK(AA224:AI224)&lt;7.5,AVERAGE(AA224:AI224),IF(COUNTBLANK(Z224:AI224)&lt;8.5,AVERAGE(Z224:AI224),IF(COUNTBLANK(Y224:AI224)&lt;9.5,AVERAGE(Y224:AI224),IF(COUNTBLANK(X224:AI224)&lt;10.5,AVERAGE(X224:AI224),IF(COUNTBLANK(W224:AI224)&lt;11.5,AVERAGE(W224:AI224),IF(COUNTBLANK(V224:AI224)&lt;12.5,AVERAGE(V224:AI224),IF(COUNTBLANK(U224:AI224)&lt;13.5,AVERAGE(U224:AI224),IF(COUNTBLANK(T224:AI224)&lt;14.5,AVERAGE(T224:AI224),IF(COUNTBLANK(S224:AI224)&lt;15.5,AVERAGE(S224:AI224),IF(COUNTBLANK(R224:AI224)&lt;16.5,AVERAGE(R224:AI224),IF(COUNTBLANK(Q224:AI224)&lt;17.5,AVERAGE(Q224:AI224),IF(COUNTBLANK(P224:AI224)&lt;18.5,AVERAGE(P224:AI224),IF(COUNTBLANK(O224:AI224)&lt;19.5,AVERAGE(O224:AI224),AVERAGE(N224:AI224))))))))))))))))))))))</f>
        <v>71</v>
      </c>
      <c r="AN224" s="23">
        <f>IF(AK224&lt;1.5,M224,(0.75*M224)+(0.25*((AM224*2/3+AJ224*1/3)*$AW$1)))</f>
        <v>314600</v>
      </c>
      <c r="AO224" s="24">
        <f>AN224-M224</f>
        <v>0</v>
      </c>
      <c r="AP224" s="22" t="str">
        <f>IF(AK224&lt;1.5,"N/A",3*((M224/$AW$1)-(AM224*2/3)))</f>
        <v>N/A</v>
      </c>
      <c r="AQ224" s="20">
        <f>IF(AK224=0,"",AL224*$AV$1)</f>
        <v>280901.81767398934</v>
      </c>
      <c r="AR224" s="20">
        <f>IF(AK224=0,"",AJ224*$AV$1)</f>
        <v>280901.81767398934</v>
      </c>
      <c r="AS224" s="23" t="str">
        <f>IF(F224="P","P","")</f>
        <v/>
      </c>
    </row>
    <row r="225" spans="1:45" s="2" customFormat="1">
      <c r="A225" s="19" t="s">
        <v>54</v>
      </c>
      <c r="B225" s="23" t="str">
        <f>IF(COUNTBLANK(N225:AI225)&lt;20.5,"Yes","No")</f>
        <v>Yes</v>
      </c>
      <c r="C225" s="34" t="str">
        <f>IF(J225&lt;160000,"Yes","")</f>
        <v>Yes</v>
      </c>
      <c r="D225" s="34" t="str">
        <f>IF(J225&gt;375000,IF((K225/J225)&lt;-0.4,"FP40%",IF((K225/J225)&lt;-0.35,"FP35%",IF((K225/J225)&lt;-0.3,"FP30%",IF((K225/J225)&lt;-0.25,"FP25%",IF((K225/J225)&lt;-0.2,"FP20%",IF((K225/J225)&lt;-0.15,"FP15%",IF((K225/J225)&lt;-0.1,"FP10%",IF((K225/J225)&lt;-0.05,"FP5%","")))))))),"")</f>
        <v/>
      </c>
      <c r="E225" s="34" t="str">
        <f t="shared" si="5"/>
        <v/>
      </c>
      <c r="F225" s="89" t="str">
        <f>IF(AP225="N/A","",IF(AP225&gt;AJ225,IF(AP225&gt;AM225,"P",""),""))</f>
        <v/>
      </c>
      <c r="G225" s="34" t="str">
        <f>IF(D225="",IF(E225="",F225,E225),D225)</f>
        <v/>
      </c>
      <c r="H225" s="19" t="s">
        <v>63</v>
      </c>
      <c r="I225" s="21" t="s">
        <v>37</v>
      </c>
      <c r="J225" s="20">
        <v>77800</v>
      </c>
      <c r="K225" s="20">
        <f>M225-J225</f>
        <v>55600</v>
      </c>
      <c r="L225" s="75">
        <v>0</v>
      </c>
      <c r="M225" s="20">
        <v>133400</v>
      </c>
      <c r="N225" s="21">
        <v>65</v>
      </c>
      <c r="O225" s="21" t="s">
        <v>590</v>
      </c>
      <c r="P225" s="21"/>
      <c r="Q225" s="21" t="s">
        <v>590</v>
      </c>
      <c r="R225" s="21">
        <v>101</v>
      </c>
      <c r="S225" s="21">
        <v>46</v>
      </c>
      <c r="T225" s="21" t="s">
        <v>590</v>
      </c>
      <c r="U225" s="21" t="s">
        <v>590</v>
      </c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39">
        <f>IF(AK225=0,"",AVERAGE(N225:AI225))</f>
        <v>70.666666666666671</v>
      </c>
      <c r="AK225" s="39">
        <f>IF(COUNTBLANK(N225:AI225)=0,22,IF(COUNTBLANK(N225:AI225)=1,21,IF(COUNTBLANK(N225:AI225)=2,20,IF(COUNTBLANK(N225:AI225)=3,19,IF(COUNTBLANK(N225:AI225)=4,18,IF(COUNTBLANK(N225:AI225)=5,17,IF(COUNTBLANK(N225:AI225)=6,16,IF(COUNTBLANK(N225:AI225)=7,15,IF(COUNTBLANK(N225:AI225)=8,14,IF(COUNTBLANK(N225:AI225)=9,13,IF(COUNTBLANK(N225:AI225)=10,12,IF(COUNTBLANK(N225:AI225)=11,11,IF(COUNTBLANK(N225:AI225)=12,10,IF(COUNTBLANK(N225:AI225)=13,9,IF(COUNTBLANK(N225:AI225)=14,8,IF(COUNTBLANK(N225:AI225)=15,7,IF(COUNTBLANK(N225:AI225)=16,6,IF(COUNTBLANK(N225:AI225)=17,5,IF(COUNTBLANK(N225:AI225)=18,4,IF(COUNTBLANK(N225:AI225)=19,3,IF(COUNTBLANK(N225:AI225)=20,2,IF(COUNTBLANK(N225:AI225)=21,1,IF(COUNTBLANK(N225:AI225)=22,0,"Error")))))))))))))))))))))))</f>
        <v>3</v>
      </c>
      <c r="AL225" s="39">
        <f>IF(AK225=0,"",IF(COUNTBLANK(AG225:AI225)=0,AVERAGE(AG225:AI225),IF(COUNTBLANK(AF225:AI225)&lt;1.5,AVERAGE(AF225:AI225),IF(COUNTBLANK(AE225:AI225)&lt;2.5,AVERAGE(AE225:AI225),IF(COUNTBLANK(AD225:AI225)&lt;3.5,AVERAGE(AD225:AI225),IF(COUNTBLANK(AC225:AI225)&lt;4.5,AVERAGE(AC225:AI225),IF(COUNTBLANK(AB225:AI225)&lt;5.5,AVERAGE(AB225:AI225),IF(COUNTBLANK(AA225:AI225)&lt;6.5,AVERAGE(AA225:AI225),IF(COUNTBLANK(Z225:AI225)&lt;7.5,AVERAGE(Z225:AI225),IF(COUNTBLANK(Y225:AI225)&lt;8.5,AVERAGE(Y225:AI225),IF(COUNTBLANK(X225:AI225)&lt;9.5,AVERAGE(X225:AI225),IF(COUNTBLANK(W225:AI225)&lt;10.5,AVERAGE(W225:AI225),IF(COUNTBLANK(V225:AI225)&lt;11.5,AVERAGE(V225:AI225),IF(COUNTBLANK(U225:AI225)&lt;12.5,AVERAGE(U225:AI225),IF(COUNTBLANK(T225:AI225)&lt;13.5,AVERAGE(T225:AI225),IF(COUNTBLANK(S225:AI225)&lt;14.5,AVERAGE(S225:AI225),IF(COUNTBLANK(R225:AI225)&lt;15.5,AVERAGE(R225:AI225),IF(COUNTBLANK(Q225:AI225)&lt;16.5,AVERAGE(Q225:AI225),IF(COUNTBLANK(P225:AI225)&lt;17.5,AVERAGE(P225:AI225),IF(COUNTBLANK(O225:AI225)&lt;18.5,AVERAGE(O225:AI225),AVERAGE(N225:AI225)))))))))))))))))))))</f>
        <v>70.666666666666671</v>
      </c>
      <c r="AM225" s="22">
        <f>IF(AK225=0,"",IF(COUNTBLANK(AH225:AI225)=0,AVERAGE(AH225:AI225),IF(COUNTBLANK(AG225:AI225)&lt;1.5,AVERAGE(AG225:AI225),IF(COUNTBLANK(AF225:AI225)&lt;2.5,AVERAGE(AF225:AI225),IF(COUNTBLANK(AE225:AI225)&lt;3.5,AVERAGE(AE225:AI225),IF(COUNTBLANK(AD225:AI225)&lt;4.5,AVERAGE(AD225:AI225),IF(COUNTBLANK(AC225:AI225)&lt;5.5,AVERAGE(AC225:AI225),IF(COUNTBLANK(AB225:AI225)&lt;6.5,AVERAGE(AB225:AI225),IF(COUNTBLANK(AA225:AI225)&lt;7.5,AVERAGE(AA225:AI225),IF(COUNTBLANK(Z225:AI225)&lt;8.5,AVERAGE(Z225:AI225),IF(COUNTBLANK(Y225:AI225)&lt;9.5,AVERAGE(Y225:AI225),IF(COUNTBLANK(X225:AI225)&lt;10.5,AVERAGE(X225:AI225),IF(COUNTBLANK(W225:AI225)&lt;11.5,AVERAGE(W225:AI225),IF(COUNTBLANK(V225:AI225)&lt;12.5,AVERAGE(V225:AI225),IF(COUNTBLANK(U225:AI225)&lt;13.5,AVERAGE(U225:AI225),IF(COUNTBLANK(T225:AI225)&lt;14.5,AVERAGE(T225:AI225),IF(COUNTBLANK(S225:AI225)&lt;15.5,AVERAGE(S225:AI225),IF(COUNTBLANK(R225:AI225)&lt;16.5,AVERAGE(R225:AI225),IF(COUNTBLANK(Q225:AI225)&lt;17.5,AVERAGE(Q225:AI225),IF(COUNTBLANK(P225:AI225)&lt;18.5,AVERAGE(P225:AI225),IF(COUNTBLANK(O225:AI225)&lt;19.5,AVERAGE(O225:AI225),AVERAGE(N225:AI225))))))))))))))))))))))</f>
        <v>73.5</v>
      </c>
      <c r="AN225" s="23">
        <f>IF(AK225&lt;1.5,M225,(0.75*M225)+(0.25*((AM225*2/3+AJ225*1/3)*$AW$1)))</f>
        <v>172851.10480834276</v>
      </c>
      <c r="AO225" s="24">
        <f>AN225-M225</f>
        <v>39451.104808342759</v>
      </c>
      <c r="AP225" s="22">
        <f>IF(AK225&lt;1.5,"N/A",3*((M225/$AW$1)-(AM225*2/3)))</f>
        <v>-47.287456454899107</v>
      </c>
      <c r="AQ225" s="20">
        <f>IF(AK225=0,"",AL225*$AV$1)</f>
        <v>279583.02979758562</v>
      </c>
      <c r="AR225" s="20">
        <f>IF(AK225=0,"",AJ225*$AV$1)</f>
        <v>279583.02979758562</v>
      </c>
      <c r="AS225" s="23" t="str">
        <f>IF(F225="P","P","")</f>
        <v/>
      </c>
    </row>
    <row r="226" spans="1:45" s="2" customFormat="1">
      <c r="A226" s="19" t="s">
        <v>54</v>
      </c>
      <c r="B226" s="23" t="str">
        <f>IF(COUNTBLANK(N226:AI226)&lt;20.5,"Yes","No")</f>
        <v>Yes</v>
      </c>
      <c r="C226" s="34" t="str">
        <f>IF(J226&lt;160000,"Yes","")</f>
        <v/>
      </c>
      <c r="D226" s="34" t="str">
        <f>IF(J226&gt;375000,IF((K226/J226)&lt;-0.4,"FP40%",IF((K226/J226)&lt;-0.35,"FP35%",IF((K226/J226)&lt;-0.3,"FP30%",IF((K226/J226)&lt;-0.25,"FP25%",IF((K226/J226)&lt;-0.2,"FP20%",IF((K226/J226)&lt;-0.15,"FP15%",IF((K226/J226)&lt;-0.1,"FP10%",IF((K226/J226)&lt;-0.05,"FP5%","")))))))),"")</f>
        <v/>
      </c>
      <c r="E226" s="34" t="str">
        <f t="shared" si="5"/>
        <v/>
      </c>
      <c r="F226" s="89" t="str">
        <f>IF(AP226="N/A","",IF(AP226&gt;AJ226,IF(AP226&gt;AM226,"P",""),""))</f>
        <v>P</v>
      </c>
      <c r="G226" s="34" t="str">
        <f>IF(D226="",IF(E226="",F226,E226),D226)</f>
        <v>P</v>
      </c>
      <c r="H226" s="19" t="s">
        <v>104</v>
      </c>
      <c r="I226" s="21" t="s">
        <v>48</v>
      </c>
      <c r="J226" s="20">
        <v>313300</v>
      </c>
      <c r="K226" s="20">
        <f>M226-J226</f>
        <v>-21800</v>
      </c>
      <c r="L226" s="75">
        <v>-23600</v>
      </c>
      <c r="M226" s="20">
        <v>291500</v>
      </c>
      <c r="N226" s="21">
        <v>62</v>
      </c>
      <c r="O226" s="21">
        <v>64</v>
      </c>
      <c r="P226" s="21">
        <v>89</v>
      </c>
      <c r="Q226" s="21">
        <v>61</v>
      </c>
      <c r="R226" s="21">
        <v>113</v>
      </c>
      <c r="S226" s="21">
        <v>53</v>
      </c>
      <c r="T226" s="21">
        <v>66</v>
      </c>
      <c r="U226" s="21">
        <v>51</v>
      </c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39">
        <f>IF(AK226=0,"",AVERAGE(N226:AI226))</f>
        <v>69.875</v>
      </c>
      <c r="AK226" s="39">
        <f>IF(COUNTBLANK(N226:AI226)=0,22,IF(COUNTBLANK(N226:AI226)=1,21,IF(COUNTBLANK(N226:AI226)=2,20,IF(COUNTBLANK(N226:AI226)=3,19,IF(COUNTBLANK(N226:AI226)=4,18,IF(COUNTBLANK(N226:AI226)=5,17,IF(COUNTBLANK(N226:AI226)=6,16,IF(COUNTBLANK(N226:AI226)=7,15,IF(COUNTBLANK(N226:AI226)=8,14,IF(COUNTBLANK(N226:AI226)=9,13,IF(COUNTBLANK(N226:AI226)=10,12,IF(COUNTBLANK(N226:AI226)=11,11,IF(COUNTBLANK(N226:AI226)=12,10,IF(COUNTBLANK(N226:AI226)=13,9,IF(COUNTBLANK(N226:AI226)=14,8,IF(COUNTBLANK(N226:AI226)=15,7,IF(COUNTBLANK(N226:AI226)=16,6,IF(COUNTBLANK(N226:AI226)=17,5,IF(COUNTBLANK(N226:AI226)=18,4,IF(COUNTBLANK(N226:AI226)=19,3,IF(COUNTBLANK(N226:AI226)=20,2,IF(COUNTBLANK(N226:AI226)=21,1,IF(COUNTBLANK(N226:AI226)=22,0,"Error")))))))))))))))))))))))</f>
        <v>8</v>
      </c>
      <c r="AL226" s="39">
        <f>IF(AK226=0,"",IF(COUNTBLANK(AG226:AI226)=0,AVERAGE(AG226:AI226),IF(COUNTBLANK(AF226:AI226)&lt;1.5,AVERAGE(AF226:AI226),IF(COUNTBLANK(AE226:AI226)&lt;2.5,AVERAGE(AE226:AI226),IF(COUNTBLANK(AD226:AI226)&lt;3.5,AVERAGE(AD226:AI226),IF(COUNTBLANK(AC226:AI226)&lt;4.5,AVERAGE(AC226:AI226),IF(COUNTBLANK(AB226:AI226)&lt;5.5,AVERAGE(AB226:AI226),IF(COUNTBLANK(AA226:AI226)&lt;6.5,AVERAGE(AA226:AI226),IF(COUNTBLANK(Z226:AI226)&lt;7.5,AVERAGE(Z226:AI226),IF(COUNTBLANK(Y226:AI226)&lt;8.5,AVERAGE(Y226:AI226),IF(COUNTBLANK(X226:AI226)&lt;9.5,AVERAGE(X226:AI226),IF(COUNTBLANK(W226:AI226)&lt;10.5,AVERAGE(W226:AI226),IF(COUNTBLANK(V226:AI226)&lt;11.5,AVERAGE(V226:AI226),IF(COUNTBLANK(U226:AI226)&lt;12.5,AVERAGE(U226:AI226),IF(COUNTBLANK(T226:AI226)&lt;13.5,AVERAGE(T226:AI226),IF(COUNTBLANK(S226:AI226)&lt;14.5,AVERAGE(S226:AI226),IF(COUNTBLANK(R226:AI226)&lt;15.5,AVERAGE(R226:AI226),IF(COUNTBLANK(Q226:AI226)&lt;16.5,AVERAGE(Q226:AI226),IF(COUNTBLANK(P226:AI226)&lt;17.5,AVERAGE(P226:AI226),IF(COUNTBLANK(O226:AI226)&lt;18.5,AVERAGE(O226:AI226),AVERAGE(N226:AI226)))))))))))))))))))))</f>
        <v>56.666666666666664</v>
      </c>
      <c r="AM226" s="22">
        <f>IF(AK226=0,"",IF(COUNTBLANK(AH226:AI226)=0,AVERAGE(AH226:AI226),IF(COUNTBLANK(AG226:AI226)&lt;1.5,AVERAGE(AG226:AI226),IF(COUNTBLANK(AF226:AI226)&lt;2.5,AVERAGE(AF226:AI226),IF(COUNTBLANK(AE226:AI226)&lt;3.5,AVERAGE(AE226:AI226),IF(COUNTBLANK(AD226:AI226)&lt;4.5,AVERAGE(AD226:AI226),IF(COUNTBLANK(AC226:AI226)&lt;5.5,AVERAGE(AC226:AI226),IF(COUNTBLANK(AB226:AI226)&lt;6.5,AVERAGE(AB226:AI226),IF(COUNTBLANK(AA226:AI226)&lt;7.5,AVERAGE(AA226:AI226),IF(COUNTBLANK(Z226:AI226)&lt;8.5,AVERAGE(Z226:AI226),IF(COUNTBLANK(Y226:AI226)&lt;9.5,AVERAGE(Y226:AI226),IF(COUNTBLANK(X226:AI226)&lt;10.5,AVERAGE(X226:AI226),IF(COUNTBLANK(W226:AI226)&lt;11.5,AVERAGE(W226:AI226),IF(COUNTBLANK(V226:AI226)&lt;12.5,AVERAGE(V226:AI226),IF(COUNTBLANK(U226:AI226)&lt;13.5,AVERAGE(U226:AI226),IF(COUNTBLANK(T226:AI226)&lt;14.5,AVERAGE(T226:AI226),IF(COUNTBLANK(S226:AI226)&lt;15.5,AVERAGE(S226:AI226),IF(COUNTBLANK(R226:AI226)&lt;16.5,AVERAGE(R226:AI226),IF(COUNTBLANK(Q226:AI226)&lt;17.5,AVERAGE(Q226:AI226),IF(COUNTBLANK(P226:AI226)&lt;18.5,AVERAGE(P226:AI226),IF(COUNTBLANK(O226:AI226)&lt;19.5,AVERAGE(O226:AI226),AVERAGE(N226:AI226))))))))))))))))))))))</f>
        <v>58.5</v>
      </c>
      <c r="AN226" s="23">
        <f>IF(AK226&lt;1.5,M226,(0.75*M226)+(0.25*((AM226*2/3+AJ226*1/3)*$AW$1)))</f>
        <v>281127.47991298186</v>
      </c>
      <c r="AO226" s="24">
        <f>AN226-M226</f>
        <v>-10372.520087018143</v>
      </c>
      <c r="AP226" s="22">
        <f>IF(AK226&lt;1.5,"N/A",3*((M226/$AW$1)-(AM226*2/3)))</f>
        <v>100.88760452321524</v>
      </c>
      <c r="AQ226" s="20">
        <f>IF(AK226=0,"",AL226*$AV$1)</f>
        <v>224193.93898862996</v>
      </c>
      <c r="AR226" s="20">
        <f>IF(AK226=0,"",AJ226*$AV$1)</f>
        <v>276450.90859112685</v>
      </c>
      <c r="AS226" s="23" t="str">
        <f>IF(F226="P","P","")</f>
        <v>P</v>
      </c>
    </row>
    <row r="227" spans="1:45" s="2" customFormat="1">
      <c r="A227" s="19" t="s">
        <v>54</v>
      </c>
      <c r="B227" s="23" t="str">
        <f>IF(COUNTBLANK(N227:AI227)&lt;20.5,"Yes","No")</f>
        <v>Yes</v>
      </c>
      <c r="C227" s="34" t="str">
        <f>IF(J227&lt;160000,"Yes","")</f>
        <v/>
      </c>
      <c r="D227" s="34" t="str">
        <f>IF(J227&gt;375000,IF((K227/J227)&lt;-0.4,"FP40%",IF((K227/J227)&lt;-0.35,"FP35%",IF((K227/J227)&lt;-0.3,"FP30%",IF((K227/J227)&lt;-0.25,"FP25%",IF((K227/J227)&lt;-0.2,"FP20%",IF((K227/J227)&lt;-0.15,"FP15%",IF((K227/J227)&lt;-0.1,"FP10%",IF((K227/J227)&lt;-0.05,"FP5%","")))))))),"")</f>
        <v/>
      </c>
      <c r="E227" s="34" t="str">
        <f t="shared" si="5"/>
        <v/>
      </c>
      <c r="F227" s="89" t="str">
        <f>IF(AP227="N/A","",IF(AP227&gt;AJ227,IF(AP227&gt;AM227,"P",""),""))</f>
        <v/>
      </c>
      <c r="G227" s="34" t="str">
        <f>IF(D227="",IF(E227="",F227,E227),D227)</f>
        <v/>
      </c>
      <c r="H227" s="19" t="s">
        <v>510</v>
      </c>
      <c r="I227" s="21" t="s">
        <v>37</v>
      </c>
      <c r="J227" s="20">
        <v>231300</v>
      </c>
      <c r="K227" s="20">
        <f>M227-J227</f>
        <v>38300</v>
      </c>
      <c r="L227" s="75">
        <v>16600</v>
      </c>
      <c r="M227" s="20">
        <v>269600</v>
      </c>
      <c r="N227" s="21"/>
      <c r="O227" s="21"/>
      <c r="P227" s="21"/>
      <c r="Q227" s="21">
        <v>72</v>
      </c>
      <c r="R227" s="21">
        <v>37</v>
      </c>
      <c r="S227" s="21">
        <v>96</v>
      </c>
      <c r="T227" s="21">
        <v>73</v>
      </c>
      <c r="U227" s="21">
        <v>67</v>
      </c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9">
        <f>IF(AK227=0,"",AVERAGE(N227:AI227))</f>
        <v>69</v>
      </c>
      <c r="AK227" s="39">
        <f>IF(COUNTBLANK(N227:AI227)=0,22,IF(COUNTBLANK(N227:AI227)=1,21,IF(COUNTBLANK(N227:AI227)=2,20,IF(COUNTBLANK(N227:AI227)=3,19,IF(COUNTBLANK(N227:AI227)=4,18,IF(COUNTBLANK(N227:AI227)=5,17,IF(COUNTBLANK(N227:AI227)=6,16,IF(COUNTBLANK(N227:AI227)=7,15,IF(COUNTBLANK(N227:AI227)=8,14,IF(COUNTBLANK(N227:AI227)=9,13,IF(COUNTBLANK(N227:AI227)=10,12,IF(COUNTBLANK(N227:AI227)=11,11,IF(COUNTBLANK(N227:AI227)=12,10,IF(COUNTBLANK(N227:AI227)=13,9,IF(COUNTBLANK(N227:AI227)=14,8,IF(COUNTBLANK(N227:AI227)=15,7,IF(COUNTBLANK(N227:AI227)=16,6,IF(COUNTBLANK(N227:AI227)=17,5,IF(COUNTBLANK(N227:AI227)=18,4,IF(COUNTBLANK(N227:AI227)=19,3,IF(COUNTBLANK(N227:AI227)=20,2,IF(COUNTBLANK(N227:AI227)=21,1,IF(COUNTBLANK(N227:AI227)=22,0,"Error")))))))))))))))))))))))</f>
        <v>5</v>
      </c>
      <c r="AL227" s="39">
        <f>IF(AK227=0,"",IF(COUNTBLANK(AG227:AI227)=0,AVERAGE(AG227:AI227),IF(COUNTBLANK(AF227:AI227)&lt;1.5,AVERAGE(AF227:AI227),IF(COUNTBLANK(AE227:AI227)&lt;2.5,AVERAGE(AE227:AI227),IF(COUNTBLANK(AD227:AI227)&lt;3.5,AVERAGE(AD227:AI227),IF(COUNTBLANK(AC227:AI227)&lt;4.5,AVERAGE(AC227:AI227),IF(COUNTBLANK(AB227:AI227)&lt;5.5,AVERAGE(AB227:AI227),IF(COUNTBLANK(AA227:AI227)&lt;6.5,AVERAGE(AA227:AI227),IF(COUNTBLANK(Z227:AI227)&lt;7.5,AVERAGE(Z227:AI227),IF(COUNTBLANK(Y227:AI227)&lt;8.5,AVERAGE(Y227:AI227),IF(COUNTBLANK(X227:AI227)&lt;9.5,AVERAGE(X227:AI227),IF(COUNTBLANK(W227:AI227)&lt;10.5,AVERAGE(W227:AI227),IF(COUNTBLANK(V227:AI227)&lt;11.5,AVERAGE(V227:AI227),IF(COUNTBLANK(U227:AI227)&lt;12.5,AVERAGE(U227:AI227),IF(COUNTBLANK(T227:AI227)&lt;13.5,AVERAGE(T227:AI227),IF(COUNTBLANK(S227:AI227)&lt;14.5,AVERAGE(S227:AI227),IF(COUNTBLANK(R227:AI227)&lt;15.5,AVERAGE(R227:AI227),IF(COUNTBLANK(Q227:AI227)&lt;16.5,AVERAGE(Q227:AI227),IF(COUNTBLANK(P227:AI227)&lt;17.5,AVERAGE(P227:AI227),IF(COUNTBLANK(O227:AI227)&lt;18.5,AVERAGE(O227:AI227),AVERAGE(N227:AI227)))))))))))))))))))))</f>
        <v>78.666666666666671</v>
      </c>
      <c r="AM227" s="22">
        <f>IF(AK227=0,"",IF(COUNTBLANK(AH227:AI227)=0,AVERAGE(AH227:AI227),IF(COUNTBLANK(AG227:AI227)&lt;1.5,AVERAGE(AG227:AI227),IF(COUNTBLANK(AF227:AI227)&lt;2.5,AVERAGE(AF227:AI227),IF(COUNTBLANK(AE227:AI227)&lt;3.5,AVERAGE(AE227:AI227),IF(COUNTBLANK(AD227:AI227)&lt;4.5,AVERAGE(AD227:AI227),IF(COUNTBLANK(AC227:AI227)&lt;5.5,AVERAGE(AC227:AI227),IF(COUNTBLANK(AB227:AI227)&lt;6.5,AVERAGE(AB227:AI227),IF(COUNTBLANK(AA227:AI227)&lt;7.5,AVERAGE(AA227:AI227),IF(COUNTBLANK(Z227:AI227)&lt;8.5,AVERAGE(Z227:AI227),IF(COUNTBLANK(Y227:AI227)&lt;9.5,AVERAGE(Y227:AI227),IF(COUNTBLANK(X227:AI227)&lt;10.5,AVERAGE(X227:AI227),IF(COUNTBLANK(W227:AI227)&lt;11.5,AVERAGE(W227:AI227),IF(COUNTBLANK(V227:AI227)&lt;12.5,AVERAGE(V227:AI227),IF(COUNTBLANK(U227:AI227)&lt;13.5,AVERAGE(U227:AI227),IF(COUNTBLANK(T227:AI227)&lt;14.5,AVERAGE(T227:AI227),IF(COUNTBLANK(S227:AI227)&lt;15.5,AVERAGE(S227:AI227),IF(COUNTBLANK(R227:AI227)&lt;16.5,AVERAGE(R227:AI227),IF(COUNTBLANK(Q227:AI227)&lt;17.5,AVERAGE(Q227:AI227),IF(COUNTBLANK(P227:AI227)&lt;18.5,AVERAGE(P227:AI227),IF(COUNTBLANK(O227:AI227)&lt;19.5,AVERAGE(O227:AI227),AVERAGE(N227:AI227))))))))))))))))))))))</f>
        <v>70</v>
      </c>
      <c r="AN227" s="23">
        <f>IF(AK227&lt;1.5,M227,(0.75*M227)+(0.25*((AM227*2/3+AJ227*1/3)*$AW$1)))</f>
        <v>272102.43907324795</v>
      </c>
      <c r="AO227" s="24">
        <f>AN227-M227</f>
        <v>2502.4390732479515</v>
      </c>
      <c r="AP227" s="22">
        <f>IF(AK227&lt;1.5,"N/A",3*((M227/$AW$1)-(AM227*2/3)))</f>
        <v>61.518004046170951</v>
      </c>
      <c r="AQ227" s="20"/>
      <c r="AR227" s="20">
        <f>IF(AK227=0,"",AJ227*$AV$1)</f>
        <v>272989.0904155671</v>
      </c>
      <c r="AS227" s="23" t="str">
        <f>IF(F227="P","P","")</f>
        <v/>
      </c>
    </row>
    <row r="228" spans="1:45" s="2" customFormat="1">
      <c r="A228" s="25" t="s">
        <v>54</v>
      </c>
      <c r="B228" s="23" t="str">
        <f>IF(COUNTBLANK(N228:AI228)&lt;20.5,"Yes","No")</f>
        <v>Yes</v>
      </c>
      <c r="C228" s="34" t="str">
        <f>IF(J228&lt;160000,"Yes","")</f>
        <v/>
      </c>
      <c r="D228" s="34" t="str">
        <f>IF(J228&gt;375000,IF((K228/J228)&lt;-0.4,"FP40%",IF((K228/J228)&lt;-0.35,"FP35%",IF((K228/J228)&lt;-0.3,"FP30%",IF((K228/J228)&lt;-0.25,"FP25%",IF((K228/J228)&lt;-0.2,"FP20%",IF((K228/J228)&lt;-0.15,"FP15%",IF((K228/J228)&lt;-0.1,"FP10%",IF((K228/J228)&lt;-0.05,"FP5%","")))))))),"")</f>
        <v>FP15%</v>
      </c>
      <c r="E228" s="34" t="str">
        <f t="shared" si="5"/>
        <v/>
      </c>
      <c r="F228" s="89" t="str">
        <f>IF(AP228="N/A","",IF(AP228&gt;AJ228,IF(AP228&gt;AM228,"P",""),""))</f>
        <v>P</v>
      </c>
      <c r="G228" s="34" t="str">
        <f>IF(D228="",IF(E228="",F228,E228),D228)</f>
        <v>FP15%</v>
      </c>
      <c r="H228" s="25" t="s">
        <v>440</v>
      </c>
      <c r="I228" s="27" t="s">
        <v>37</v>
      </c>
      <c r="J228" s="20">
        <v>376100</v>
      </c>
      <c r="K228" s="20">
        <f>M228-J228</f>
        <v>-64000</v>
      </c>
      <c r="L228" s="75">
        <v>0</v>
      </c>
      <c r="M228" s="20">
        <v>312100</v>
      </c>
      <c r="N228" s="21"/>
      <c r="O228" s="21">
        <v>80</v>
      </c>
      <c r="P228" s="21">
        <v>43</v>
      </c>
      <c r="Q228" s="21">
        <v>118</v>
      </c>
      <c r="R228" s="21">
        <v>47</v>
      </c>
      <c r="S228" s="21">
        <v>83</v>
      </c>
      <c r="T228" s="21">
        <v>42</v>
      </c>
      <c r="U228" s="21" t="s">
        <v>590</v>
      </c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39">
        <f>IF(AK228=0,"",AVERAGE(N228:AI228))</f>
        <v>68.833333333333329</v>
      </c>
      <c r="AK228" s="39">
        <f>IF(COUNTBLANK(N228:AI228)=0,22,IF(COUNTBLANK(N228:AI228)=1,21,IF(COUNTBLANK(N228:AI228)=2,20,IF(COUNTBLANK(N228:AI228)=3,19,IF(COUNTBLANK(N228:AI228)=4,18,IF(COUNTBLANK(N228:AI228)=5,17,IF(COUNTBLANK(N228:AI228)=6,16,IF(COUNTBLANK(N228:AI228)=7,15,IF(COUNTBLANK(N228:AI228)=8,14,IF(COUNTBLANK(N228:AI228)=9,13,IF(COUNTBLANK(N228:AI228)=10,12,IF(COUNTBLANK(N228:AI228)=11,11,IF(COUNTBLANK(N228:AI228)=12,10,IF(COUNTBLANK(N228:AI228)=13,9,IF(COUNTBLANK(N228:AI228)=14,8,IF(COUNTBLANK(N228:AI228)=15,7,IF(COUNTBLANK(N228:AI228)=16,6,IF(COUNTBLANK(N228:AI228)=17,5,IF(COUNTBLANK(N228:AI228)=18,4,IF(COUNTBLANK(N228:AI228)=19,3,IF(COUNTBLANK(N228:AI228)=20,2,IF(COUNTBLANK(N228:AI228)=21,1,IF(COUNTBLANK(N228:AI228)=22,0,"Error")))))))))))))))))))))))</f>
        <v>6</v>
      </c>
      <c r="AL228" s="39">
        <f>IF(AK228=0,"",IF(COUNTBLANK(AG228:AI228)=0,AVERAGE(AG228:AI228),IF(COUNTBLANK(AF228:AI228)&lt;1.5,AVERAGE(AF228:AI228),IF(COUNTBLANK(AE228:AI228)&lt;2.5,AVERAGE(AE228:AI228),IF(COUNTBLANK(AD228:AI228)&lt;3.5,AVERAGE(AD228:AI228),IF(COUNTBLANK(AC228:AI228)&lt;4.5,AVERAGE(AC228:AI228),IF(COUNTBLANK(AB228:AI228)&lt;5.5,AVERAGE(AB228:AI228),IF(COUNTBLANK(AA228:AI228)&lt;6.5,AVERAGE(AA228:AI228),IF(COUNTBLANK(Z228:AI228)&lt;7.5,AVERAGE(Z228:AI228),IF(COUNTBLANK(Y228:AI228)&lt;8.5,AVERAGE(Y228:AI228),IF(COUNTBLANK(X228:AI228)&lt;9.5,AVERAGE(X228:AI228),IF(COUNTBLANK(W228:AI228)&lt;10.5,AVERAGE(W228:AI228),IF(COUNTBLANK(V228:AI228)&lt;11.5,AVERAGE(V228:AI228),IF(COUNTBLANK(U228:AI228)&lt;12.5,AVERAGE(U228:AI228),IF(COUNTBLANK(T228:AI228)&lt;13.5,AVERAGE(T228:AI228),IF(COUNTBLANK(S228:AI228)&lt;14.5,AVERAGE(S228:AI228),IF(COUNTBLANK(R228:AI228)&lt;15.5,AVERAGE(R228:AI228),IF(COUNTBLANK(Q228:AI228)&lt;16.5,AVERAGE(Q228:AI228),IF(COUNTBLANK(P228:AI228)&lt;17.5,AVERAGE(P228:AI228),IF(COUNTBLANK(O228:AI228)&lt;18.5,AVERAGE(O228:AI228),AVERAGE(N228:AI228)))))))))))))))))))))</f>
        <v>57.333333333333336</v>
      </c>
      <c r="AM228" s="22">
        <f>IF(AK228=0,"",IF(COUNTBLANK(AH228:AI228)=0,AVERAGE(AH228:AI228),IF(COUNTBLANK(AG228:AI228)&lt;1.5,AVERAGE(AG228:AI228),IF(COUNTBLANK(AF228:AI228)&lt;2.5,AVERAGE(AF228:AI228),IF(COUNTBLANK(AE228:AI228)&lt;3.5,AVERAGE(AE228:AI228),IF(COUNTBLANK(AD228:AI228)&lt;4.5,AVERAGE(AD228:AI228),IF(COUNTBLANK(AC228:AI228)&lt;5.5,AVERAGE(AC228:AI228),IF(COUNTBLANK(AB228:AI228)&lt;6.5,AVERAGE(AB228:AI228),IF(COUNTBLANK(AA228:AI228)&lt;7.5,AVERAGE(AA228:AI228),IF(COUNTBLANK(Z228:AI228)&lt;8.5,AVERAGE(Z228:AI228),IF(COUNTBLANK(Y228:AI228)&lt;9.5,AVERAGE(Y228:AI228),IF(COUNTBLANK(X228:AI228)&lt;10.5,AVERAGE(X228:AI228),IF(COUNTBLANK(W228:AI228)&lt;11.5,AVERAGE(W228:AI228),IF(COUNTBLANK(V228:AI228)&lt;12.5,AVERAGE(V228:AI228),IF(COUNTBLANK(U228:AI228)&lt;13.5,AVERAGE(U228:AI228),IF(COUNTBLANK(T228:AI228)&lt;14.5,AVERAGE(T228:AI228),IF(COUNTBLANK(S228:AI228)&lt;15.5,AVERAGE(S228:AI228),IF(COUNTBLANK(R228:AI228)&lt;16.5,AVERAGE(R228:AI228),IF(COUNTBLANK(Q228:AI228)&lt;17.5,AVERAGE(Q228:AI228),IF(COUNTBLANK(P228:AI228)&lt;18.5,AVERAGE(P228:AI228),IF(COUNTBLANK(O228:AI228)&lt;19.5,AVERAGE(O228:AI228),AVERAGE(N228:AI228))))))))))))))))))))))</f>
        <v>62.5</v>
      </c>
      <c r="AN228" s="23">
        <f>IF(AK228&lt;1.5,M228,(0.75*M228)+(0.25*((AM228*2/3+AJ228*1/3)*$AW$1)))</f>
        <v>298904.77403683204</v>
      </c>
      <c r="AO228" s="24">
        <f>AN228-M228</f>
        <v>-13195.225963167963</v>
      </c>
      <c r="AP228" s="22">
        <f>IF(AK228&lt;1.5,"N/A",3*((M228/$AW$1)-(AM228*2/3)))</f>
        <v>108.2854935564167</v>
      </c>
      <c r="AQ228" s="20">
        <f>IF(AK228=0,"",AL228*$AV$1)</f>
        <v>226831.51474143739</v>
      </c>
      <c r="AR228" s="20">
        <f>IF(AK228=0,"",AJ228*$AV$1)</f>
        <v>272329.69647736521</v>
      </c>
      <c r="AS228" s="23" t="str">
        <f>IF(F228="P","P","")</f>
        <v>P</v>
      </c>
    </row>
    <row r="229" spans="1:45" s="2" customFormat="1">
      <c r="A229" s="25" t="s">
        <v>54</v>
      </c>
      <c r="B229" s="23" t="str">
        <f>IF(COUNTBLANK(N229:AI229)&lt;20.5,"Yes","No")</f>
        <v>Yes</v>
      </c>
      <c r="C229" s="34" t="str">
        <f>IF(J229&lt;160000,"Yes","")</f>
        <v>Yes</v>
      </c>
      <c r="D229" s="34" t="str">
        <f>IF(J229&gt;375000,IF((K229/J229)&lt;-0.4,"FP40%",IF((K229/J229)&lt;-0.35,"FP35%",IF((K229/J229)&lt;-0.3,"FP30%",IF((K229/J229)&lt;-0.25,"FP25%",IF((K229/J229)&lt;-0.2,"FP20%",IF((K229/J229)&lt;-0.15,"FP15%",IF((K229/J229)&lt;-0.1,"FP10%",IF((K229/J229)&lt;-0.05,"FP5%","")))))))),"")</f>
        <v/>
      </c>
      <c r="E229" s="34" t="str">
        <f t="shared" si="5"/>
        <v/>
      </c>
      <c r="F229" s="89" t="str">
        <f>IF(AP229="N/A","",IF(AP229&gt;AJ229,IF(AP229&gt;AM229,"P",""),""))</f>
        <v/>
      </c>
      <c r="G229" s="34" t="str">
        <f>IF(D229="",IF(E229="",F229,E229),D229)</f>
        <v/>
      </c>
      <c r="H229" s="19" t="s">
        <v>61</v>
      </c>
      <c r="I229" s="21" t="s">
        <v>62</v>
      </c>
      <c r="J229" s="20">
        <v>94500</v>
      </c>
      <c r="K229" s="20">
        <f>M229-J229</f>
        <v>116300</v>
      </c>
      <c r="L229" s="75">
        <v>12100</v>
      </c>
      <c r="M229" s="20">
        <v>210800</v>
      </c>
      <c r="N229" s="21">
        <v>67</v>
      </c>
      <c r="O229" s="21">
        <v>73</v>
      </c>
      <c r="P229" s="21">
        <v>97</v>
      </c>
      <c r="Q229" s="21">
        <v>41</v>
      </c>
      <c r="R229" s="21">
        <v>30</v>
      </c>
      <c r="S229" s="21" t="s">
        <v>590</v>
      </c>
      <c r="T229" s="21">
        <v>73</v>
      </c>
      <c r="U229" s="21">
        <v>80</v>
      </c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39">
        <f>IF(AK229=0,"",AVERAGE(N229:AI229))</f>
        <v>65.857142857142861</v>
      </c>
      <c r="AK229" s="39">
        <f>IF(COUNTBLANK(N229:AI229)=0,22,IF(COUNTBLANK(N229:AI229)=1,21,IF(COUNTBLANK(N229:AI229)=2,20,IF(COUNTBLANK(N229:AI229)=3,19,IF(COUNTBLANK(N229:AI229)=4,18,IF(COUNTBLANK(N229:AI229)=5,17,IF(COUNTBLANK(N229:AI229)=6,16,IF(COUNTBLANK(N229:AI229)=7,15,IF(COUNTBLANK(N229:AI229)=8,14,IF(COUNTBLANK(N229:AI229)=9,13,IF(COUNTBLANK(N229:AI229)=10,12,IF(COUNTBLANK(N229:AI229)=11,11,IF(COUNTBLANK(N229:AI229)=12,10,IF(COUNTBLANK(N229:AI229)=13,9,IF(COUNTBLANK(N229:AI229)=14,8,IF(COUNTBLANK(N229:AI229)=15,7,IF(COUNTBLANK(N229:AI229)=16,6,IF(COUNTBLANK(N229:AI229)=17,5,IF(COUNTBLANK(N229:AI229)=18,4,IF(COUNTBLANK(N229:AI229)=19,3,IF(COUNTBLANK(N229:AI229)=20,2,IF(COUNTBLANK(N229:AI229)=21,1,IF(COUNTBLANK(N229:AI229)=22,0,"Error")))))))))))))))))))))))</f>
        <v>7</v>
      </c>
      <c r="AL229" s="39">
        <f>IF(AK229=0,"",IF(COUNTBLANK(AG229:AI229)=0,AVERAGE(AG229:AI229),IF(COUNTBLANK(AF229:AI229)&lt;1.5,AVERAGE(AF229:AI229),IF(COUNTBLANK(AE229:AI229)&lt;2.5,AVERAGE(AE229:AI229),IF(COUNTBLANK(AD229:AI229)&lt;3.5,AVERAGE(AD229:AI229),IF(COUNTBLANK(AC229:AI229)&lt;4.5,AVERAGE(AC229:AI229),IF(COUNTBLANK(AB229:AI229)&lt;5.5,AVERAGE(AB229:AI229),IF(COUNTBLANK(AA229:AI229)&lt;6.5,AVERAGE(AA229:AI229),IF(COUNTBLANK(Z229:AI229)&lt;7.5,AVERAGE(Z229:AI229),IF(COUNTBLANK(Y229:AI229)&lt;8.5,AVERAGE(Y229:AI229),IF(COUNTBLANK(X229:AI229)&lt;9.5,AVERAGE(X229:AI229),IF(COUNTBLANK(W229:AI229)&lt;10.5,AVERAGE(W229:AI229),IF(COUNTBLANK(V229:AI229)&lt;11.5,AVERAGE(V229:AI229),IF(COUNTBLANK(U229:AI229)&lt;12.5,AVERAGE(U229:AI229),IF(COUNTBLANK(T229:AI229)&lt;13.5,AVERAGE(T229:AI229),IF(COUNTBLANK(S229:AI229)&lt;14.5,AVERAGE(S229:AI229),IF(COUNTBLANK(R229:AI229)&lt;15.5,AVERAGE(R229:AI229),IF(COUNTBLANK(Q229:AI229)&lt;16.5,AVERAGE(Q229:AI229),IF(COUNTBLANK(P229:AI229)&lt;17.5,AVERAGE(P229:AI229),IF(COUNTBLANK(O229:AI229)&lt;18.5,AVERAGE(O229:AI229),AVERAGE(N229:AI229)))))))))))))))))))))</f>
        <v>61</v>
      </c>
      <c r="AM229" s="22">
        <f>IF(AK229=0,"",IF(COUNTBLANK(AH229:AI229)=0,AVERAGE(AH229:AI229),IF(COUNTBLANK(AG229:AI229)&lt;1.5,AVERAGE(AG229:AI229),IF(COUNTBLANK(AF229:AI229)&lt;2.5,AVERAGE(AF229:AI229),IF(COUNTBLANK(AE229:AI229)&lt;3.5,AVERAGE(AE229:AI229),IF(COUNTBLANK(AD229:AI229)&lt;4.5,AVERAGE(AD229:AI229),IF(COUNTBLANK(AC229:AI229)&lt;5.5,AVERAGE(AC229:AI229),IF(COUNTBLANK(AB229:AI229)&lt;6.5,AVERAGE(AB229:AI229),IF(COUNTBLANK(AA229:AI229)&lt;7.5,AVERAGE(AA229:AI229),IF(COUNTBLANK(Z229:AI229)&lt;8.5,AVERAGE(Z229:AI229),IF(COUNTBLANK(Y229:AI229)&lt;9.5,AVERAGE(Y229:AI229),IF(COUNTBLANK(X229:AI229)&lt;10.5,AVERAGE(X229:AI229),IF(COUNTBLANK(W229:AI229)&lt;11.5,AVERAGE(W229:AI229),IF(COUNTBLANK(V229:AI229)&lt;12.5,AVERAGE(V229:AI229),IF(COUNTBLANK(U229:AI229)&lt;13.5,AVERAGE(U229:AI229),IF(COUNTBLANK(T229:AI229)&lt;14.5,AVERAGE(T229:AI229),IF(COUNTBLANK(S229:AI229)&lt;15.5,AVERAGE(S229:AI229),IF(COUNTBLANK(R229:AI229)&lt;16.5,AVERAGE(R229:AI229),IF(COUNTBLANK(Q229:AI229)&lt;17.5,AVERAGE(Q229:AI229),IF(COUNTBLANK(P229:AI229)&lt;18.5,AVERAGE(P229:AI229),IF(COUNTBLANK(O229:AI229)&lt;19.5,AVERAGE(O229:AI229),AVERAGE(N229:AI229))))))))))))))))))))))</f>
        <v>76.5</v>
      </c>
      <c r="AN229" s="23">
        <f>IF(AK229&lt;1.5,M229,(0.75*M229)+(0.25*((AM229*2/3+AJ229*1/3)*$AW$1)))</f>
        <v>231299.27317854809</v>
      </c>
      <c r="AO229" s="24">
        <f>AN229-M229</f>
        <v>20499.273178548086</v>
      </c>
      <c r="AP229" s="22">
        <f>IF(AK229&lt;1.5,"N/A",3*((M229/$AW$1)-(AM229*2/3)))</f>
        <v>4.566747970819101</v>
      </c>
      <c r="AQ229" s="20">
        <f>IF(AK229=0,"",AL229*$AV$1)</f>
        <v>241338.18138187815</v>
      </c>
      <c r="AR229" s="20">
        <f>IF(AK229=0,"",AJ229*$AV$1)</f>
        <v>260554.80472376075</v>
      </c>
      <c r="AS229" s="23" t="str">
        <f>IF(F229="P","P","")</f>
        <v/>
      </c>
    </row>
    <row r="230" spans="1:45" s="2" customFormat="1">
      <c r="A230" s="19" t="s">
        <v>54</v>
      </c>
      <c r="B230" s="23" t="str">
        <f>IF(COUNTBLANK(N230:AI230)&lt;20.5,"Yes","No")</f>
        <v>Yes</v>
      </c>
      <c r="C230" s="34" t="str">
        <f>IF(J230&lt;160000,"Yes","")</f>
        <v/>
      </c>
      <c r="D230" s="34" t="str">
        <f>IF(J230&gt;375000,IF((K230/J230)&lt;-0.4,"FP40%",IF((K230/J230)&lt;-0.35,"FP35%",IF((K230/J230)&lt;-0.3,"FP30%",IF((K230/J230)&lt;-0.25,"FP25%",IF((K230/J230)&lt;-0.2,"FP20%",IF((K230/J230)&lt;-0.15,"FP15%",IF((K230/J230)&lt;-0.1,"FP10%",IF((K230/J230)&lt;-0.05,"FP5%","")))))))),"")</f>
        <v/>
      </c>
      <c r="E230" s="34" t="str">
        <f t="shared" si="5"/>
        <v/>
      </c>
      <c r="F230" s="89" t="str">
        <f>IF(AP230="N/A","",IF(AP230&gt;AJ230,IF(AP230&gt;AM230,"P",""),""))</f>
        <v>P</v>
      </c>
      <c r="G230" s="34" t="str">
        <f>IF(D230="",IF(E230="",F230,E230),D230)</f>
        <v>P</v>
      </c>
      <c r="H230" s="19" t="s">
        <v>105</v>
      </c>
      <c r="I230" s="21" t="s">
        <v>388</v>
      </c>
      <c r="J230" s="20">
        <v>212700</v>
      </c>
      <c r="K230" s="20">
        <f>M230-J230</f>
        <v>51000</v>
      </c>
      <c r="L230" s="75">
        <v>2100</v>
      </c>
      <c r="M230" s="20">
        <v>263700</v>
      </c>
      <c r="N230" s="21">
        <v>54</v>
      </c>
      <c r="O230" s="21">
        <v>74</v>
      </c>
      <c r="P230" s="21">
        <v>67</v>
      </c>
      <c r="Q230" s="21">
        <v>60</v>
      </c>
      <c r="R230" s="21" t="s">
        <v>590</v>
      </c>
      <c r="S230" s="21">
        <v>78</v>
      </c>
      <c r="T230" s="21">
        <v>79</v>
      </c>
      <c r="U230" s="21">
        <v>45</v>
      </c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39">
        <f>IF(AK230=0,"",AVERAGE(N230:AI230))</f>
        <v>65.285714285714292</v>
      </c>
      <c r="AK230" s="39">
        <f>IF(COUNTBLANK(N230:AI230)=0,22,IF(COUNTBLANK(N230:AI230)=1,21,IF(COUNTBLANK(N230:AI230)=2,20,IF(COUNTBLANK(N230:AI230)=3,19,IF(COUNTBLANK(N230:AI230)=4,18,IF(COUNTBLANK(N230:AI230)=5,17,IF(COUNTBLANK(N230:AI230)=6,16,IF(COUNTBLANK(N230:AI230)=7,15,IF(COUNTBLANK(N230:AI230)=8,14,IF(COUNTBLANK(N230:AI230)=9,13,IF(COUNTBLANK(N230:AI230)=10,12,IF(COUNTBLANK(N230:AI230)=11,11,IF(COUNTBLANK(N230:AI230)=12,10,IF(COUNTBLANK(N230:AI230)=13,9,IF(COUNTBLANK(N230:AI230)=14,8,IF(COUNTBLANK(N230:AI230)=15,7,IF(COUNTBLANK(N230:AI230)=16,6,IF(COUNTBLANK(N230:AI230)=17,5,IF(COUNTBLANK(N230:AI230)=18,4,IF(COUNTBLANK(N230:AI230)=19,3,IF(COUNTBLANK(N230:AI230)=20,2,IF(COUNTBLANK(N230:AI230)=21,1,IF(COUNTBLANK(N230:AI230)=22,0,"Error")))))))))))))))))))))))</f>
        <v>7</v>
      </c>
      <c r="AL230" s="39">
        <f>IF(AK230=0,"",IF(COUNTBLANK(AG230:AI230)=0,AVERAGE(AG230:AI230),IF(COUNTBLANK(AF230:AI230)&lt;1.5,AVERAGE(AF230:AI230),IF(COUNTBLANK(AE230:AI230)&lt;2.5,AVERAGE(AE230:AI230),IF(COUNTBLANK(AD230:AI230)&lt;3.5,AVERAGE(AD230:AI230),IF(COUNTBLANK(AC230:AI230)&lt;4.5,AVERAGE(AC230:AI230),IF(COUNTBLANK(AB230:AI230)&lt;5.5,AVERAGE(AB230:AI230),IF(COUNTBLANK(AA230:AI230)&lt;6.5,AVERAGE(AA230:AI230),IF(COUNTBLANK(Z230:AI230)&lt;7.5,AVERAGE(Z230:AI230),IF(COUNTBLANK(Y230:AI230)&lt;8.5,AVERAGE(Y230:AI230),IF(COUNTBLANK(X230:AI230)&lt;9.5,AVERAGE(X230:AI230),IF(COUNTBLANK(W230:AI230)&lt;10.5,AVERAGE(W230:AI230),IF(COUNTBLANK(V230:AI230)&lt;11.5,AVERAGE(V230:AI230),IF(COUNTBLANK(U230:AI230)&lt;12.5,AVERAGE(U230:AI230),IF(COUNTBLANK(T230:AI230)&lt;13.5,AVERAGE(T230:AI230),IF(COUNTBLANK(S230:AI230)&lt;14.5,AVERAGE(S230:AI230),IF(COUNTBLANK(R230:AI230)&lt;15.5,AVERAGE(R230:AI230),IF(COUNTBLANK(Q230:AI230)&lt;16.5,AVERAGE(Q230:AI230),IF(COUNTBLANK(P230:AI230)&lt;17.5,AVERAGE(P230:AI230),IF(COUNTBLANK(O230:AI230)&lt;18.5,AVERAGE(O230:AI230),AVERAGE(N230:AI230)))))))))))))))))))))</f>
        <v>67.333333333333329</v>
      </c>
      <c r="AM230" s="22">
        <f>IF(AK230=0,"",IF(COUNTBLANK(AH230:AI230)=0,AVERAGE(AH230:AI230),IF(COUNTBLANK(AG230:AI230)&lt;1.5,AVERAGE(AG230:AI230),IF(COUNTBLANK(AF230:AI230)&lt;2.5,AVERAGE(AF230:AI230),IF(COUNTBLANK(AE230:AI230)&lt;3.5,AVERAGE(AE230:AI230),IF(COUNTBLANK(AD230:AI230)&lt;4.5,AVERAGE(AD230:AI230),IF(COUNTBLANK(AC230:AI230)&lt;5.5,AVERAGE(AC230:AI230),IF(COUNTBLANK(AB230:AI230)&lt;6.5,AVERAGE(AB230:AI230),IF(COUNTBLANK(AA230:AI230)&lt;7.5,AVERAGE(AA230:AI230),IF(COUNTBLANK(Z230:AI230)&lt;8.5,AVERAGE(Z230:AI230),IF(COUNTBLANK(Y230:AI230)&lt;9.5,AVERAGE(Y230:AI230),IF(COUNTBLANK(X230:AI230)&lt;10.5,AVERAGE(X230:AI230),IF(COUNTBLANK(W230:AI230)&lt;11.5,AVERAGE(W230:AI230),IF(COUNTBLANK(V230:AI230)&lt;12.5,AVERAGE(V230:AI230),IF(COUNTBLANK(U230:AI230)&lt;13.5,AVERAGE(U230:AI230),IF(COUNTBLANK(T230:AI230)&lt;14.5,AVERAGE(T230:AI230),IF(COUNTBLANK(S230:AI230)&lt;15.5,AVERAGE(S230:AI230),IF(COUNTBLANK(R230:AI230)&lt;16.5,AVERAGE(R230:AI230),IF(COUNTBLANK(Q230:AI230)&lt;17.5,AVERAGE(Q230:AI230),IF(COUNTBLANK(P230:AI230)&lt;18.5,AVERAGE(P230:AI230),IF(COUNTBLANK(O230:AI230)&lt;19.5,AVERAGE(O230:AI230),AVERAGE(N230:AI230))))))))))))))))))))))</f>
        <v>62</v>
      </c>
      <c r="AN230" s="23">
        <f>IF(AK230&lt;1.5,M230,(0.75*M230)+(0.25*((AM230*2/3+AJ230*1/3)*$AW$1)))</f>
        <v>261083.77086264768</v>
      </c>
      <c r="AO230" s="24">
        <f>AN230-M230</f>
        <v>-2616.2291373523185</v>
      </c>
      <c r="AP230" s="22">
        <f>IF(AK230&lt;1.5,"N/A",3*((M230/$AW$1)-(AM230*2/3)))</f>
        <v>73.107929031807402</v>
      </c>
      <c r="AQ230" s="20">
        <f>IF(AK230=0,"",AL230*$AV$1)</f>
        <v>266395.15103354852</v>
      </c>
      <c r="AR230" s="20">
        <f>IF(AK230=0,"",AJ230*$AV$1)</f>
        <v>258294.02550706867</v>
      </c>
      <c r="AS230" s="23" t="str">
        <f>IF(F230="P","P","")</f>
        <v>P</v>
      </c>
    </row>
    <row r="231" spans="1:45" s="2" customFormat="1">
      <c r="A231" s="19" t="s">
        <v>54</v>
      </c>
      <c r="B231" s="23" t="str">
        <f>IF(COUNTBLANK(N231:AI231)&lt;20.5,"Yes","No")</f>
        <v>Yes</v>
      </c>
      <c r="C231" s="34" t="str">
        <f>IF(J231&lt;160000,"Yes","")</f>
        <v/>
      </c>
      <c r="D231" s="34" t="str">
        <f>IF(J231&gt;375000,IF((K231/J231)&lt;-0.4,"FP40%",IF((K231/J231)&lt;-0.35,"FP35%",IF((K231/J231)&lt;-0.3,"FP30%",IF((K231/J231)&lt;-0.25,"FP25%",IF((K231/J231)&lt;-0.2,"FP20%",IF((K231/J231)&lt;-0.15,"FP15%",IF((K231/J231)&lt;-0.1,"FP10%",IF((K231/J231)&lt;-0.05,"FP5%","")))))))),"")</f>
        <v/>
      </c>
      <c r="E231" s="34" t="str">
        <f t="shared" si="5"/>
        <v/>
      </c>
      <c r="F231" s="89" t="str">
        <f>IF(AP231="N/A","",IF(AP231&gt;AJ231,IF(AP231&gt;AM231,"P",""),""))</f>
        <v>P</v>
      </c>
      <c r="G231" s="34" t="str">
        <f>IF(D231="",IF(E231="",F231,E231),D231)</f>
        <v>P</v>
      </c>
      <c r="H231" s="19" t="s">
        <v>102</v>
      </c>
      <c r="I231" s="21" t="s">
        <v>390</v>
      </c>
      <c r="J231" s="20">
        <v>290900</v>
      </c>
      <c r="K231" s="20">
        <f>M231-J231</f>
        <v>-26000</v>
      </c>
      <c r="L231" s="75">
        <v>0</v>
      </c>
      <c r="M231" s="20">
        <v>264900</v>
      </c>
      <c r="N231" s="21">
        <v>79</v>
      </c>
      <c r="O231" s="21">
        <v>80</v>
      </c>
      <c r="P231" s="21">
        <v>45</v>
      </c>
      <c r="Q231" s="21">
        <v>69</v>
      </c>
      <c r="R231" s="21" t="s">
        <v>590</v>
      </c>
      <c r="S231" s="21" t="s">
        <v>590</v>
      </c>
      <c r="T231" s="21">
        <v>46</v>
      </c>
      <c r="U231" s="21" t="s">
        <v>590</v>
      </c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39">
        <f>IF(AK231=0,"",AVERAGE(N231:AI231))</f>
        <v>63.8</v>
      </c>
      <c r="AK231" s="39">
        <f>IF(COUNTBLANK(N231:AI231)=0,22,IF(COUNTBLANK(N231:AI231)=1,21,IF(COUNTBLANK(N231:AI231)=2,20,IF(COUNTBLANK(N231:AI231)=3,19,IF(COUNTBLANK(N231:AI231)=4,18,IF(COUNTBLANK(N231:AI231)=5,17,IF(COUNTBLANK(N231:AI231)=6,16,IF(COUNTBLANK(N231:AI231)=7,15,IF(COUNTBLANK(N231:AI231)=8,14,IF(COUNTBLANK(N231:AI231)=9,13,IF(COUNTBLANK(N231:AI231)=10,12,IF(COUNTBLANK(N231:AI231)=11,11,IF(COUNTBLANK(N231:AI231)=12,10,IF(COUNTBLANK(N231:AI231)=13,9,IF(COUNTBLANK(N231:AI231)=14,8,IF(COUNTBLANK(N231:AI231)=15,7,IF(COUNTBLANK(N231:AI231)=16,6,IF(COUNTBLANK(N231:AI231)=17,5,IF(COUNTBLANK(N231:AI231)=18,4,IF(COUNTBLANK(N231:AI231)=19,3,IF(COUNTBLANK(N231:AI231)=20,2,IF(COUNTBLANK(N231:AI231)=21,1,IF(COUNTBLANK(N231:AI231)=22,0,"Error")))))))))))))))))))))))</f>
        <v>5</v>
      </c>
      <c r="AL231" s="39">
        <f>IF(AK231=0,"",IF(COUNTBLANK(AG231:AI231)=0,AVERAGE(AG231:AI231),IF(COUNTBLANK(AF231:AI231)&lt;1.5,AVERAGE(AF231:AI231),IF(COUNTBLANK(AE231:AI231)&lt;2.5,AVERAGE(AE231:AI231),IF(COUNTBLANK(AD231:AI231)&lt;3.5,AVERAGE(AD231:AI231),IF(COUNTBLANK(AC231:AI231)&lt;4.5,AVERAGE(AC231:AI231),IF(COUNTBLANK(AB231:AI231)&lt;5.5,AVERAGE(AB231:AI231),IF(COUNTBLANK(AA231:AI231)&lt;6.5,AVERAGE(AA231:AI231),IF(COUNTBLANK(Z231:AI231)&lt;7.5,AVERAGE(Z231:AI231),IF(COUNTBLANK(Y231:AI231)&lt;8.5,AVERAGE(Y231:AI231),IF(COUNTBLANK(X231:AI231)&lt;9.5,AVERAGE(X231:AI231),IF(COUNTBLANK(W231:AI231)&lt;10.5,AVERAGE(W231:AI231),IF(COUNTBLANK(V231:AI231)&lt;11.5,AVERAGE(V231:AI231),IF(COUNTBLANK(U231:AI231)&lt;12.5,AVERAGE(U231:AI231),IF(COUNTBLANK(T231:AI231)&lt;13.5,AVERAGE(T231:AI231),IF(COUNTBLANK(S231:AI231)&lt;14.5,AVERAGE(S231:AI231),IF(COUNTBLANK(R231:AI231)&lt;15.5,AVERAGE(R231:AI231),IF(COUNTBLANK(Q231:AI231)&lt;16.5,AVERAGE(Q231:AI231),IF(COUNTBLANK(P231:AI231)&lt;17.5,AVERAGE(P231:AI231),IF(COUNTBLANK(O231:AI231)&lt;18.5,AVERAGE(O231:AI231),AVERAGE(N231:AI231)))))))))))))))))))))</f>
        <v>53.333333333333336</v>
      </c>
      <c r="AM231" s="22">
        <f>IF(AK231=0,"",IF(COUNTBLANK(AH231:AI231)=0,AVERAGE(AH231:AI231),IF(COUNTBLANK(AG231:AI231)&lt;1.5,AVERAGE(AG231:AI231),IF(COUNTBLANK(AF231:AI231)&lt;2.5,AVERAGE(AF231:AI231),IF(COUNTBLANK(AE231:AI231)&lt;3.5,AVERAGE(AE231:AI231),IF(COUNTBLANK(AD231:AI231)&lt;4.5,AVERAGE(AD231:AI231),IF(COUNTBLANK(AC231:AI231)&lt;5.5,AVERAGE(AC231:AI231),IF(COUNTBLANK(AB231:AI231)&lt;6.5,AVERAGE(AB231:AI231),IF(COUNTBLANK(AA231:AI231)&lt;7.5,AVERAGE(AA231:AI231),IF(COUNTBLANK(Z231:AI231)&lt;8.5,AVERAGE(Z231:AI231),IF(COUNTBLANK(Y231:AI231)&lt;9.5,AVERAGE(Y231:AI231),IF(COUNTBLANK(X231:AI231)&lt;10.5,AVERAGE(X231:AI231),IF(COUNTBLANK(W231:AI231)&lt;11.5,AVERAGE(W231:AI231),IF(COUNTBLANK(V231:AI231)&lt;12.5,AVERAGE(V231:AI231),IF(COUNTBLANK(U231:AI231)&lt;13.5,AVERAGE(U231:AI231),IF(COUNTBLANK(T231:AI231)&lt;14.5,AVERAGE(T231:AI231),IF(COUNTBLANK(S231:AI231)&lt;15.5,AVERAGE(S231:AI231),IF(COUNTBLANK(R231:AI231)&lt;16.5,AVERAGE(R231:AI231),IF(COUNTBLANK(Q231:AI231)&lt;17.5,AVERAGE(Q231:AI231),IF(COUNTBLANK(P231:AI231)&lt;18.5,AVERAGE(P231:AI231),IF(COUNTBLANK(O231:AI231)&lt;19.5,AVERAGE(O231:AI231),AVERAGE(N231:AI231))))))))))))))))))))))</f>
        <v>57.5</v>
      </c>
      <c r="AN231" s="23">
        <f>IF(AK231&lt;1.5,M231,(0.75*M231)+(0.25*((AM231*2/3+AJ231*1/3)*$AW$1)))</f>
        <v>258476.70385787913</v>
      </c>
      <c r="AO231" s="24">
        <f>AN231-M231</f>
        <v>-6423.2961421208747</v>
      </c>
      <c r="AP231" s="22">
        <f>IF(AK231&lt;1.5,"N/A",3*((M231/$AW$1)-(AM231*2/3)))</f>
        <v>83.004893441508472</v>
      </c>
      <c r="AQ231" s="20">
        <f>IF(AK231=0,"",AL231*$AV$1)</f>
        <v>211006.06022459292</v>
      </c>
      <c r="AR231" s="20">
        <f>IF(AK231=0,"",AJ231*$AV$1)</f>
        <v>252415.99954366928</v>
      </c>
      <c r="AS231" s="23" t="str">
        <f>IF(F231="P","P","")</f>
        <v>P</v>
      </c>
    </row>
    <row r="232" spans="1:45" s="2" customFormat="1">
      <c r="A232" s="19" t="s">
        <v>54</v>
      </c>
      <c r="B232" s="23" t="str">
        <f>IF(COUNTBLANK(N232:AI232)&lt;20.5,"Yes","No")</f>
        <v>Yes</v>
      </c>
      <c r="C232" s="34" t="str">
        <f>IF(J232&lt;160000,"Yes","")</f>
        <v/>
      </c>
      <c r="D232" s="34" t="str">
        <f>IF(J232&gt;375000,IF((K232/J232)&lt;-0.4,"FP40%",IF((K232/J232)&lt;-0.35,"FP35%",IF((K232/J232)&lt;-0.3,"FP30%",IF((K232/J232)&lt;-0.25,"FP25%",IF((K232/J232)&lt;-0.2,"FP20%",IF((K232/J232)&lt;-0.15,"FP15%",IF((K232/J232)&lt;-0.1,"FP10%",IF((K232/J232)&lt;-0.05,"FP5%","")))))))),"")</f>
        <v/>
      </c>
      <c r="E232" s="34" t="str">
        <f t="shared" si="5"/>
        <v/>
      </c>
      <c r="F232" s="89" t="str">
        <f>IF(AP232="N/A","",IF(AP232&gt;AJ232,IF(AP232&gt;AM232,"P",""),""))</f>
        <v>P</v>
      </c>
      <c r="G232" s="34" t="str">
        <f>IF(D232="",IF(E232="",F232,E232),D232)</f>
        <v>P</v>
      </c>
      <c r="H232" s="19" t="s">
        <v>101</v>
      </c>
      <c r="I232" s="21" t="s">
        <v>37</v>
      </c>
      <c r="J232" s="20">
        <v>270700</v>
      </c>
      <c r="K232" s="20">
        <f>M232-J232</f>
        <v>-2400</v>
      </c>
      <c r="L232" s="75">
        <v>0</v>
      </c>
      <c r="M232" s="20">
        <v>268300</v>
      </c>
      <c r="N232" s="21">
        <v>80</v>
      </c>
      <c r="O232" s="21" t="s">
        <v>590</v>
      </c>
      <c r="P232" s="21">
        <v>72</v>
      </c>
      <c r="Q232" s="21">
        <v>39</v>
      </c>
      <c r="R232" s="21" t="s">
        <v>590</v>
      </c>
      <c r="S232" s="21" t="s">
        <v>590</v>
      </c>
      <c r="T232" s="21" t="s">
        <v>590</v>
      </c>
      <c r="U232" s="21" t="s">
        <v>590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39">
        <f>IF(AK232=0,"",AVERAGE(N232:AI232))</f>
        <v>63.666666666666664</v>
      </c>
      <c r="AK232" s="39">
        <f>IF(COUNTBLANK(N232:AI232)=0,22,IF(COUNTBLANK(N232:AI232)=1,21,IF(COUNTBLANK(N232:AI232)=2,20,IF(COUNTBLANK(N232:AI232)=3,19,IF(COUNTBLANK(N232:AI232)=4,18,IF(COUNTBLANK(N232:AI232)=5,17,IF(COUNTBLANK(N232:AI232)=6,16,IF(COUNTBLANK(N232:AI232)=7,15,IF(COUNTBLANK(N232:AI232)=8,14,IF(COUNTBLANK(N232:AI232)=9,13,IF(COUNTBLANK(N232:AI232)=10,12,IF(COUNTBLANK(N232:AI232)=11,11,IF(COUNTBLANK(N232:AI232)=12,10,IF(COUNTBLANK(N232:AI232)=13,9,IF(COUNTBLANK(N232:AI232)=14,8,IF(COUNTBLANK(N232:AI232)=15,7,IF(COUNTBLANK(N232:AI232)=16,6,IF(COUNTBLANK(N232:AI232)=17,5,IF(COUNTBLANK(N232:AI232)=18,4,IF(COUNTBLANK(N232:AI232)=19,3,IF(COUNTBLANK(N232:AI232)=20,2,IF(COUNTBLANK(N232:AI232)=21,1,IF(COUNTBLANK(N232:AI232)=22,0,"Error")))))))))))))))))))))))</f>
        <v>3</v>
      </c>
      <c r="AL232" s="39">
        <f>IF(AK232=0,"",IF(COUNTBLANK(AG232:AI232)=0,AVERAGE(AG232:AI232),IF(COUNTBLANK(AF232:AI232)&lt;1.5,AVERAGE(AF232:AI232),IF(COUNTBLANK(AE232:AI232)&lt;2.5,AVERAGE(AE232:AI232),IF(COUNTBLANK(AD232:AI232)&lt;3.5,AVERAGE(AD232:AI232),IF(COUNTBLANK(AC232:AI232)&lt;4.5,AVERAGE(AC232:AI232),IF(COUNTBLANK(AB232:AI232)&lt;5.5,AVERAGE(AB232:AI232),IF(COUNTBLANK(AA232:AI232)&lt;6.5,AVERAGE(AA232:AI232),IF(COUNTBLANK(Z232:AI232)&lt;7.5,AVERAGE(Z232:AI232),IF(COUNTBLANK(Y232:AI232)&lt;8.5,AVERAGE(Y232:AI232),IF(COUNTBLANK(X232:AI232)&lt;9.5,AVERAGE(X232:AI232),IF(COUNTBLANK(W232:AI232)&lt;10.5,AVERAGE(W232:AI232),IF(COUNTBLANK(V232:AI232)&lt;11.5,AVERAGE(V232:AI232),IF(COUNTBLANK(U232:AI232)&lt;12.5,AVERAGE(U232:AI232),IF(COUNTBLANK(T232:AI232)&lt;13.5,AVERAGE(T232:AI232),IF(COUNTBLANK(S232:AI232)&lt;14.5,AVERAGE(S232:AI232),IF(COUNTBLANK(R232:AI232)&lt;15.5,AVERAGE(R232:AI232),IF(COUNTBLANK(Q232:AI232)&lt;16.5,AVERAGE(Q232:AI232),IF(COUNTBLANK(P232:AI232)&lt;17.5,AVERAGE(P232:AI232),IF(COUNTBLANK(O232:AI232)&lt;18.5,AVERAGE(O232:AI232),AVERAGE(N232:AI232)))))))))))))))))))))</f>
        <v>63.666666666666664</v>
      </c>
      <c r="AM232" s="22">
        <f>IF(AK232=0,"",IF(COUNTBLANK(AH232:AI232)=0,AVERAGE(AH232:AI232),IF(COUNTBLANK(AG232:AI232)&lt;1.5,AVERAGE(AG232:AI232),IF(COUNTBLANK(AF232:AI232)&lt;2.5,AVERAGE(AF232:AI232),IF(COUNTBLANK(AE232:AI232)&lt;3.5,AVERAGE(AE232:AI232),IF(COUNTBLANK(AD232:AI232)&lt;4.5,AVERAGE(AD232:AI232),IF(COUNTBLANK(AC232:AI232)&lt;5.5,AVERAGE(AC232:AI232),IF(COUNTBLANK(AB232:AI232)&lt;6.5,AVERAGE(AB232:AI232),IF(COUNTBLANK(AA232:AI232)&lt;7.5,AVERAGE(AA232:AI232),IF(COUNTBLANK(Z232:AI232)&lt;8.5,AVERAGE(Z232:AI232),IF(COUNTBLANK(Y232:AI232)&lt;9.5,AVERAGE(Y232:AI232),IF(COUNTBLANK(X232:AI232)&lt;10.5,AVERAGE(X232:AI232),IF(COUNTBLANK(W232:AI232)&lt;11.5,AVERAGE(W232:AI232),IF(COUNTBLANK(V232:AI232)&lt;12.5,AVERAGE(V232:AI232),IF(COUNTBLANK(U232:AI232)&lt;13.5,AVERAGE(U232:AI232),IF(COUNTBLANK(T232:AI232)&lt;14.5,AVERAGE(T232:AI232),IF(COUNTBLANK(S232:AI232)&lt;15.5,AVERAGE(S232:AI232),IF(COUNTBLANK(R232:AI232)&lt;16.5,AVERAGE(R232:AI232),IF(COUNTBLANK(Q232:AI232)&lt;17.5,AVERAGE(Q232:AI232),IF(COUNTBLANK(P232:AI232)&lt;18.5,AVERAGE(P232:AI232),IF(COUNTBLANK(O232:AI232)&lt;19.5,AVERAGE(O232:AI232),AVERAGE(N232:AI232))))))))))))))))))))))</f>
        <v>55.5</v>
      </c>
      <c r="AN232" s="23">
        <f>IF(AK232&lt;1.5,M232,(0.75*M232)+(0.25*((AM232*2/3+AJ232*1/3)*$AW$1)))</f>
        <v>259644.26327652621</v>
      </c>
      <c r="AO232" s="24">
        <f>AN232-M232</f>
        <v>-8655.7367234737903</v>
      </c>
      <c r="AP232" s="22">
        <f>IF(AK232&lt;1.5,"N/A",3*((M232/$AW$1)-(AM232*2/3)))</f>
        <v>89.546292602328137</v>
      </c>
      <c r="AQ232" s="20">
        <f>IF(AK232=0,"",AL232*$AV$1)</f>
        <v>251888.48439310779</v>
      </c>
      <c r="AR232" s="20">
        <f>IF(AK232=0,"",AJ232*$AV$1)</f>
        <v>251888.48439310779</v>
      </c>
      <c r="AS232" s="23" t="str">
        <f>IF(F232="P","P","")</f>
        <v>P</v>
      </c>
    </row>
    <row r="233" spans="1:45" s="2" customFormat="1">
      <c r="A233" s="19" t="s">
        <v>54</v>
      </c>
      <c r="B233" s="23" t="str">
        <f>IF(COUNTBLANK(N233:AI233)&lt;20.5,"Yes","No")</f>
        <v>Yes</v>
      </c>
      <c r="C233" s="34" t="str">
        <f>IF(J233&lt;160000,"Yes","")</f>
        <v/>
      </c>
      <c r="D233" s="34" t="str">
        <f>IF(J233&gt;375000,IF((K233/J233)&lt;-0.4,"FP40%",IF((K233/J233)&lt;-0.35,"FP35%",IF((K233/J233)&lt;-0.3,"FP30%",IF((K233/J233)&lt;-0.25,"FP25%",IF((K233/J233)&lt;-0.2,"FP20%",IF((K233/J233)&lt;-0.15,"FP15%",IF((K233/J233)&lt;-0.1,"FP10%",IF((K233/J233)&lt;-0.05,"FP5%","")))))))),"")</f>
        <v/>
      </c>
      <c r="E233" s="34" t="str">
        <f t="shared" si="5"/>
        <v/>
      </c>
      <c r="F233" s="89" t="str">
        <f>IF(AP233="N/A","",IF(AP233&gt;AJ233,IF(AP233&gt;AM233,"P",""),""))</f>
        <v>P</v>
      </c>
      <c r="G233" s="34" t="str">
        <f>IF(D233="",IF(E233="",F233,E233),D233)</f>
        <v>P</v>
      </c>
      <c r="H233" s="19" t="s">
        <v>505</v>
      </c>
      <c r="I233" s="21" t="s">
        <v>48</v>
      </c>
      <c r="J233" s="20">
        <v>311600</v>
      </c>
      <c r="K233" s="20">
        <f>M233-J233</f>
        <v>-40300</v>
      </c>
      <c r="L233" s="75">
        <v>-11800</v>
      </c>
      <c r="M233" s="20">
        <v>271300</v>
      </c>
      <c r="N233" s="21"/>
      <c r="O233" s="21"/>
      <c r="P233" s="21"/>
      <c r="Q233" s="21">
        <v>87</v>
      </c>
      <c r="R233" s="21">
        <v>51</v>
      </c>
      <c r="S233" s="21">
        <v>51</v>
      </c>
      <c r="T233" s="21">
        <v>79</v>
      </c>
      <c r="U233" s="21">
        <v>49</v>
      </c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9">
        <f>IF(AK233=0,"",AVERAGE(N233:AI233))</f>
        <v>63.4</v>
      </c>
      <c r="AK233" s="39">
        <f>IF(COUNTBLANK(N233:AI233)=0,22,IF(COUNTBLANK(N233:AI233)=1,21,IF(COUNTBLANK(N233:AI233)=2,20,IF(COUNTBLANK(N233:AI233)=3,19,IF(COUNTBLANK(N233:AI233)=4,18,IF(COUNTBLANK(N233:AI233)=5,17,IF(COUNTBLANK(N233:AI233)=6,16,IF(COUNTBLANK(N233:AI233)=7,15,IF(COUNTBLANK(N233:AI233)=8,14,IF(COUNTBLANK(N233:AI233)=9,13,IF(COUNTBLANK(N233:AI233)=10,12,IF(COUNTBLANK(N233:AI233)=11,11,IF(COUNTBLANK(N233:AI233)=12,10,IF(COUNTBLANK(N233:AI233)=13,9,IF(COUNTBLANK(N233:AI233)=14,8,IF(COUNTBLANK(N233:AI233)=15,7,IF(COUNTBLANK(N233:AI233)=16,6,IF(COUNTBLANK(N233:AI233)=17,5,IF(COUNTBLANK(N233:AI233)=18,4,IF(COUNTBLANK(N233:AI233)=19,3,IF(COUNTBLANK(N233:AI233)=20,2,IF(COUNTBLANK(N233:AI233)=21,1,IF(COUNTBLANK(N233:AI233)=22,0,"Error")))))))))))))))))))))))</f>
        <v>5</v>
      </c>
      <c r="AL233" s="39">
        <f>IF(AK233=0,"",IF(COUNTBLANK(AG233:AI233)=0,AVERAGE(AG233:AI233),IF(COUNTBLANK(AF233:AI233)&lt;1.5,AVERAGE(AF233:AI233),IF(COUNTBLANK(AE233:AI233)&lt;2.5,AVERAGE(AE233:AI233),IF(COUNTBLANK(AD233:AI233)&lt;3.5,AVERAGE(AD233:AI233),IF(COUNTBLANK(AC233:AI233)&lt;4.5,AVERAGE(AC233:AI233),IF(COUNTBLANK(AB233:AI233)&lt;5.5,AVERAGE(AB233:AI233),IF(COUNTBLANK(AA233:AI233)&lt;6.5,AVERAGE(AA233:AI233),IF(COUNTBLANK(Z233:AI233)&lt;7.5,AVERAGE(Z233:AI233),IF(COUNTBLANK(Y233:AI233)&lt;8.5,AVERAGE(Y233:AI233),IF(COUNTBLANK(X233:AI233)&lt;9.5,AVERAGE(X233:AI233),IF(COUNTBLANK(W233:AI233)&lt;10.5,AVERAGE(W233:AI233),IF(COUNTBLANK(V233:AI233)&lt;11.5,AVERAGE(V233:AI233),IF(COUNTBLANK(U233:AI233)&lt;12.5,AVERAGE(U233:AI233),IF(COUNTBLANK(T233:AI233)&lt;13.5,AVERAGE(T233:AI233),IF(COUNTBLANK(S233:AI233)&lt;14.5,AVERAGE(S233:AI233),IF(COUNTBLANK(R233:AI233)&lt;15.5,AVERAGE(R233:AI233),IF(COUNTBLANK(Q233:AI233)&lt;16.5,AVERAGE(Q233:AI233),IF(COUNTBLANK(P233:AI233)&lt;17.5,AVERAGE(P233:AI233),IF(COUNTBLANK(O233:AI233)&lt;18.5,AVERAGE(O233:AI233),AVERAGE(N233:AI233)))))))))))))))))))))</f>
        <v>59.666666666666664</v>
      </c>
      <c r="AM233" s="22">
        <f>IF(AK233=0,"",IF(COUNTBLANK(AH233:AI233)=0,AVERAGE(AH233:AI233),IF(COUNTBLANK(AG233:AI233)&lt;1.5,AVERAGE(AG233:AI233),IF(COUNTBLANK(AF233:AI233)&lt;2.5,AVERAGE(AF233:AI233),IF(COUNTBLANK(AE233:AI233)&lt;3.5,AVERAGE(AE233:AI233),IF(COUNTBLANK(AD233:AI233)&lt;4.5,AVERAGE(AD233:AI233),IF(COUNTBLANK(AC233:AI233)&lt;5.5,AVERAGE(AC233:AI233),IF(COUNTBLANK(AB233:AI233)&lt;6.5,AVERAGE(AB233:AI233),IF(COUNTBLANK(AA233:AI233)&lt;7.5,AVERAGE(AA233:AI233),IF(COUNTBLANK(Z233:AI233)&lt;8.5,AVERAGE(Z233:AI233),IF(COUNTBLANK(Y233:AI233)&lt;9.5,AVERAGE(Y233:AI233),IF(COUNTBLANK(X233:AI233)&lt;10.5,AVERAGE(X233:AI233),IF(COUNTBLANK(W233:AI233)&lt;11.5,AVERAGE(W233:AI233),IF(COUNTBLANK(V233:AI233)&lt;12.5,AVERAGE(V233:AI233),IF(COUNTBLANK(U233:AI233)&lt;13.5,AVERAGE(U233:AI233),IF(COUNTBLANK(T233:AI233)&lt;14.5,AVERAGE(T233:AI233),IF(COUNTBLANK(S233:AI233)&lt;15.5,AVERAGE(S233:AI233),IF(COUNTBLANK(R233:AI233)&lt;16.5,AVERAGE(R233:AI233),IF(COUNTBLANK(Q233:AI233)&lt;17.5,AVERAGE(Q233:AI233),IF(COUNTBLANK(P233:AI233)&lt;18.5,AVERAGE(P233:AI233),IF(COUNTBLANK(O233:AI233)&lt;19.5,AVERAGE(O233:AI233),AVERAGE(N233:AI233))))))))))))))))))))))</f>
        <v>64</v>
      </c>
      <c r="AN233" s="23">
        <f>IF(AK233&lt;1.5,M233,(0.75*M233)+(0.25*((AM233*2/3+AJ233*1/3)*$AW$1)))</f>
        <v>267490.91788813233</v>
      </c>
      <c r="AO233" s="24">
        <f>AN233-M233</f>
        <v>-3809.0821118676686</v>
      </c>
      <c r="AP233" s="22">
        <f>IF(AK233&lt;1.5,"N/A",3*((M233/$AW$1)-(AM233*2/3)))</f>
        <v>74.788703626580769</v>
      </c>
      <c r="AQ233" s="20"/>
      <c r="AR233" s="20">
        <f>IF(AK233=0,"",AJ233*$AV$1)</f>
        <v>250833.45409198484</v>
      </c>
      <c r="AS233" s="23" t="str">
        <f>IF(F233="P","P","")</f>
        <v>P</v>
      </c>
    </row>
    <row r="234" spans="1:45" s="2" customFormat="1">
      <c r="A234" s="19" t="s">
        <v>54</v>
      </c>
      <c r="B234" s="23" t="str">
        <f>IF(COUNTBLANK(N234:AI234)&lt;20.5,"Yes","No")</f>
        <v>Yes</v>
      </c>
      <c r="C234" s="34" t="str">
        <f>IF(J234&lt;160000,"Yes","")</f>
        <v/>
      </c>
      <c r="D234" s="34" t="str">
        <f>IF(J234&gt;375000,IF((K234/J234)&lt;-0.4,"FP40%",IF((K234/J234)&lt;-0.35,"FP35%",IF((K234/J234)&lt;-0.3,"FP30%",IF((K234/J234)&lt;-0.25,"FP25%",IF((K234/J234)&lt;-0.2,"FP20%",IF((K234/J234)&lt;-0.15,"FP15%",IF((K234/J234)&lt;-0.1,"FP10%",IF((K234/J234)&lt;-0.05,"FP5%","")))))))),"")</f>
        <v/>
      </c>
      <c r="E234" s="34" t="str">
        <f t="shared" si="5"/>
        <v/>
      </c>
      <c r="F234" s="89" t="str">
        <f>IF(AP234="N/A","",IF(AP234&gt;AJ234,IF(AP234&gt;AM234,"P",""),""))</f>
        <v/>
      </c>
      <c r="G234" s="34" t="str">
        <f>IF(D234="",IF(E234="",F234,E234),D234)</f>
        <v/>
      </c>
      <c r="H234" s="19" t="s">
        <v>93</v>
      </c>
      <c r="I234" s="21" t="s">
        <v>48</v>
      </c>
      <c r="J234" s="20">
        <v>248400</v>
      </c>
      <c r="K234" s="20">
        <f>M234-J234</f>
        <v>15300</v>
      </c>
      <c r="L234" s="75">
        <v>-1300</v>
      </c>
      <c r="M234" s="20">
        <v>263700</v>
      </c>
      <c r="N234" s="21">
        <v>94</v>
      </c>
      <c r="O234" s="21">
        <v>15</v>
      </c>
      <c r="P234" s="21">
        <v>50</v>
      </c>
      <c r="Q234" s="21">
        <v>89</v>
      </c>
      <c r="R234" s="21">
        <v>64</v>
      </c>
      <c r="S234" s="21">
        <v>62</v>
      </c>
      <c r="T234" s="21">
        <v>87</v>
      </c>
      <c r="U234" s="21">
        <v>46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39">
        <f>IF(AK234=0,"",AVERAGE(N234:AI234))</f>
        <v>63.375</v>
      </c>
      <c r="AK234" s="39">
        <f>IF(COUNTBLANK(N234:AI234)=0,22,IF(COUNTBLANK(N234:AI234)=1,21,IF(COUNTBLANK(N234:AI234)=2,20,IF(COUNTBLANK(N234:AI234)=3,19,IF(COUNTBLANK(N234:AI234)=4,18,IF(COUNTBLANK(N234:AI234)=5,17,IF(COUNTBLANK(N234:AI234)=6,16,IF(COUNTBLANK(N234:AI234)=7,15,IF(COUNTBLANK(N234:AI234)=8,14,IF(COUNTBLANK(N234:AI234)=9,13,IF(COUNTBLANK(N234:AI234)=10,12,IF(COUNTBLANK(N234:AI234)=11,11,IF(COUNTBLANK(N234:AI234)=12,10,IF(COUNTBLANK(N234:AI234)=13,9,IF(COUNTBLANK(N234:AI234)=14,8,IF(COUNTBLANK(N234:AI234)=15,7,IF(COUNTBLANK(N234:AI234)=16,6,IF(COUNTBLANK(N234:AI234)=17,5,IF(COUNTBLANK(N234:AI234)=18,4,IF(COUNTBLANK(N234:AI234)=19,3,IF(COUNTBLANK(N234:AI234)=20,2,IF(COUNTBLANK(N234:AI234)=21,1,IF(COUNTBLANK(N234:AI234)=22,0,"Error")))))))))))))))))))))))</f>
        <v>8</v>
      </c>
      <c r="AL234" s="39">
        <f>IF(AK234=0,"",IF(COUNTBLANK(AG234:AI234)=0,AVERAGE(AG234:AI234),IF(COUNTBLANK(AF234:AI234)&lt;1.5,AVERAGE(AF234:AI234),IF(COUNTBLANK(AE234:AI234)&lt;2.5,AVERAGE(AE234:AI234),IF(COUNTBLANK(AD234:AI234)&lt;3.5,AVERAGE(AD234:AI234),IF(COUNTBLANK(AC234:AI234)&lt;4.5,AVERAGE(AC234:AI234),IF(COUNTBLANK(AB234:AI234)&lt;5.5,AVERAGE(AB234:AI234),IF(COUNTBLANK(AA234:AI234)&lt;6.5,AVERAGE(AA234:AI234),IF(COUNTBLANK(Z234:AI234)&lt;7.5,AVERAGE(Z234:AI234),IF(COUNTBLANK(Y234:AI234)&lt;8.5,AVERAGE(Y234:AI234),IF(COUNTBLANK(X234:AI234)&lt;9.5,AVERAGE(X234:AI234),IF(COUNTBLANK(W234:AI234)&lt;10.5,AVERAGE(W234:AI234),IF(COUNTBLANK(V234:AI234)&lt;11.5,AVERAGE(V234:AI234),IF(COUNTBLANK(U234:AI234)&lt;12.5,AVERAGE(U234:AI234),IF(COUNTBLANK(T234:AI234)&lt;13.5,AVERAGE(T234:AI234),IF(COUNTBLANK(S234:AI234)&lt;14.5,AVERAGE(S234:AI234),IF(COUNTBLANK(R234:AI234)&lt;15.5,AVERAGE(R234:AI234),IF(COUNTBLANK(Q234:AI234)&lt;16.5,AVERAGE(Q234:AI234),IF(COUNTBLANK(P234:AI234)&lt;17.5,AVERAGE(P234:AI234),IF(COUNTBLANK(O234:AI234)&lt;18.5,AVERAGE(O234:AI234),AVERAGE(N234:AI234)))))))))))))))))))))</f>
        <v>65</v>
      </c>
      <c r="AM234" s="22">
        <f>IF(AK234=0,"",IF(COUNTBLANK(AH234:AI234)=0,AVERAGE(AH234:AI234),IF(COUNTBLANK(AG234:AI234)&lt;1.5,AVERAGE(AG234:AI234),IF(COUNTBLANK(AF234:AI234)&lt;2.5,AVERAGE(AF234:AI234),IF(COUNTBLANK(AE234:AI234)&lt;3.5,AVERAGE(AE234:AI234),IF(COUNTBLANK(AD234:AI234)&lt;4.5,AVERAGE(AD234:AI234),IF(COUNTBLANK(AC234:AI234)&lt;5.5,AVERAGE(AC234:AI234),IF(COUNTBLANK(AB234:AI234)&lt;6.5,AVERAGE(AB234:AI234),IF(COUNTBLANK(AA234:AI234)&lt;7.5,AVERAGE(AA234:AI234),IF(COUNTBLANK(Z234:AI234)&lt;8.5,AVERAGE(Z234:AI234),IF(COUNTBLANK(Y234:AI234)&lt;9.5,AVERAGE(Y234:AI234),IF(COUNTBLANK(X234:AI234)&lt;10.5,AVERAGE(X234:AI234),IF(COUNTBLANK(W234:AI234)&lt;11.5,AVERAGE(W234:AI234),IF(COUNTBLANK(V234:AI234)&lt;12.5,AVERAGE(V234:AI234),IF(COUNTBLANK(U234:AI234)&lt;13.5,AVERAGE(U234:AI234),IF(COUNTBLANK(T234:AI234)&lt;14.5,AVERAGE(T234:AI234),IF(COUNTBLANK(S234:AI234)&lt;15.5,AVERAGE(S234:AI234),IF(COUNTBLANK(R234:AI234)&lt;16.5,AVERAGE(R234:AI234),IF(COUNTBLANK(Q234:AI234)&lt;17.5,AVERAGE(Q234:AI234),IF(COUNTBLANK(P234:AI234)&lt;18.5,AVERAGE(P234:AI234),IF(COUNTBLANK(O234:AI234)&lt;19.5,AVERAGE(O234:AI234),AVERAGE(N234:AI234))))))))))))))))))))))</f>
        <v>66.5</v>
      </c>
      <c r="AN234" s="23">
        <f>IF(AK234&lt;1.5,M234,(0.75*M234)+(0.25*((AM234*2/3+AJ234*1/3)*$AW$1)))</f>
        <v>263454.86350722041</v>
      </c>
      <c r="AO234" s="24">
        <f>AN234-M234</f>
        <v>-245.13649277959485</v>
      </c>
      <c r="AP234" s="22">
        <f>IF(AK234&lt;1.5,"N/A",3*((M234/$AW$1)-(AM234*2/3)))</f>
        <v>64.107929031807402</v>
      </c>
      <c r="AQ234" s="20">
        <f>IF(AK234=0,"",AL234*$AV$1)</f>
        <v>257163.63589872263</v>
      </c>
      <c r="AR234" s="20">
        <f>IF(AK234=0,"",AJ234*$AV$1)</f>
        <v>250734.54500125456</v>
      </c>
      <c r="AS234" s="23" t="str">
        <f>IF(F234="P","P","")</f>
        <v/>
      </c>
    </row>
    <row r="235" spans="1:45" s="2" customFormat="1">
      <c r="A235" s="19" t="s">
        <v>54</v>
      </c>
      <c r="B235" s="23" t="str">
        <f>IF(COUNTBLANK(N235:AI235)&lt;20.5,"Yes","No")</f>
        <v>Yes</v>
      </c>
      <c r="C235" s="34" t="str">
        <f>IF(J235&lt;160000,"Yes","")</f>
        <v/>
      </c>
      <c r="D235" s="34" t="str">
        <f>IF(J235&gt;375000,IF((K235/J235)&lt;-0.4,"FP40%",IF((K235/J235)&lt;-0.35,"FP35%",IF((K235/J235)&lt;-0.3,"FP30%",IF((K235/J235)&lt;-0.25,"FP25%",IF((K235/J235)&lt;-0.2,"FP20%",IF((K235/J235)&lt;-0.15,"FP15%",IF((K235/J235)&lt;-0.1,"FP10%",IF((K235/J235)&lt;-0.05,"FP5%","")))))))),"")</f>
        <v/>
      </c>
      <c r="E235" s="34" t="str">
        <f t="shared" si="5"/>
        <v/>
      </c>
      <c r="F235" s="89" t="str">
        <f>IF(AP235="N/A","",IF(AP235&gt;AJ235,IF(AP235&gt;AM235,"P",""),""))</f>
        <v>P</v>
      </c>
      <c r="G235" s="34" t="str">
        <f>IF(D235="",IF(E235="",F235,E235),D235)</f>
        <v>P</v>
      </c>
      <c r="H235" s="19" t="s">
        <v>96</v>
      </c>
      <c r="I235" s="21" t="s">
        <v>48</v>
      </c>
      <c r="J235" s="20">
        <v>266900</v>
      </c>
      <c r="K235" s="20">
        <f>M235-J235</f>
        <v>-23100</v>
      </c>
      <c r="L235" s="75">
        <v>0</v>
      </c>
      <c r="M235" s="20">
        <v>243800</v>
      </c>
      <c r="N235" s="21">
        <v>86</v>
      </c>
      <c r="O235" s="21">
        <v>77</v>
      </c>
      <c r="P235" s="21">
        <v>27</v>
      </c>
      <c r="Q235" s="21">
        <v>85</v>
      </c>
      <c r="R235" s="21">
        <v>37</v>
      </c>
      <c r="S235" s="21">
        <v>50</v>
      </c>
      <c r="T235" s="21" t="s">
        <v>590</v>
      </c>
      <c r="U235" s="21" t="s">
        <v>590</v>
      </c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39">
        <f>IF(AK235=0,"",AVERAGE(N235:AI235))</f>
        <v>60.333333333333336</v>
      </c>
      <c r="AK235" s="39">
        <f>IF(COUNTBLANK(N235:AI235)=0,22,IF(COUNTBLANK(N235:AI235)=1,21,IF(COUNTBLANK(N235:AI235)=2,20,IF(COUNTBLANK(N235:AI235)=3,19,IF(COUNTBLANK(N235:AI235)=4,18,IF(COUNTBLANK(N235:AI235)=5,17,IF(COUNTBLANK(N235:AI235)=6,16,IF(COUNTBLANK(N235:AI235)=7,15,IF(COUNTBLANK(N235:AI235)=8,14,IF(COUNTBLANK(N235:AI235)=9,13,IF(COUNTBLANK(N235:AI235)=10,12,IF(COUNTBLANK(N235:AI235)=11,11,IF(COUNTBLANK(N235:AI235)=12,10,IF(COUNTBLANK(N235:AI235)=13,9,IF(COUNTBLANK(N235:AI235)=14,8,IF(COUNTBLANK(N235:AI235)=15,7,IF(COUNTBLANK(N235:AI235)=16,6,IF(COUNTBLANK(N235:AI235)=17,5,IF(COUNTBLANK(N235:AI235)=18,4,IF(COUNTBLANK(N235:AI235)=19,3,IF(COUNTBLANK(N235:AI235)=20,2,IF(COUNTBLANK(N235:AI235)=21,1,IF(COUNTBLANK(N235:AI235)=22,0,"Error")))))))))))))))))))))))</f>
        <v>6</v>
      </c>
      <c r="AL235" s="39">
        <f>IF(AK235=0,"",IF(COUNTBLANK(AG235:AI235)=0,AVERAGE(AG235:AI235),IF(COUNTBLANK(AF235:AI235)&lt;1.5,AVERAGE(AF235:AI235),IF(COUNTBLANK(AE235:AI235)&lt;2.5,AVERAGE(AE235:AI235),IF(COUNTBLANK(AD235:AI235)&lt;3.5,AVERAGE(AD235:AI235),IF(COUNTBLANK(AC235:AI235)&lt;4.5,AVERAGE(AC235:AI235),IF(COUNTBLANK(AB235:AI235)&lt;5.5,AVERAGE(AB235:AI235),IF(COUNTBLANK(AA235:AI235)&lt;6.5,AVERAGE(AA235:AI235),IF(COUNTBLANK(Z235:AI235)&lt;7.5,AVERAGE(Z235:AI235),IF(COUNTBLANK(Y235:AI235)&lt;8.5,AVERAGE(Y235:AI235),IF(COUNTBLANK(X235:AI235)&lt;9.5,AVERAGE(X235:AI235),IF(COUNTBLANK(W235:AI235)&lt;10.5,AVERAGE(W235:AI235),IF(COUNTBLANK(V235:AI235)&lt;11.5,AVERAGE(V235:AI235),IF(COUNTBLANK(U235:AI235)&lt;12.5,AVERAGE(U235:AI235),IF(COUNTBLANK(T235:AI235)&lt;13.5,AVERAGE(T235:AI235),IF(COUNTBLANK(S235:AI235)&lt;14.5,AVERAGE(S235:AI235),IF(COUNTBLANK(R235:AI235)&lt;15.5,AVERAGE(R235:AI235),IF(COUNTBLANK(Q235:AI235)&lt;16.5,AVERAGE(Q235:AI235),IF(COUNTBLANK(P235:AI235)&lt;17.5,AVERAGE(P235:AI235),IF(COUNTBLANK(O235:AI235)&lt;18.5,AVERAGE(O235:AI235),AVERAGE(N235:AI235)))))))))))))))))))))</f>
        <v>57.333333333333336</v>
      </c>
      <c r="AM235" s="22">
        <f>IF(AK235=0,"",IF(COUNTBLANK(AH235:AI235)=0,AVERAGE(AH235:AI235),IF(COUNTBLANK(AG235:AI235)&lt;1.5,AVERAGE(AG235:AI235),IF(COUNTBLANK(AF235:AI235)&lt;2.5,AVERAGE(AF235:AI235),IF(COUNTBLANK(AE235:AI235)&lt;3.5,AVERAGE(AE235:AI235),IF(COUNTBLANK(AD235:AI235)&lt;4.5,AVERAGE(AD235:AI235),IF(COUNTBLANK(AC235:AI235)&lt;5.5,AVERAGE(AC235:AI235),IF(COUNTBLANK(AB235:AI235)&lt;6.5,AVERAGE(AB235:AI235),IF(COUNTBLANK(AA235:AI235)&lt;7.5,AVERAGE(AA235:AI235),IF(COUNTBLANK(Z235:AI235)&lt;8.5,AVERAGE(Z235:AI235),IF(COUNTBLANK(Y235:AI235)&lt;9.5,AVERAGE(Y235:AI235),IF(COUNTBLANK(X235:AI235)&lt;10.5,AVERAGE(X235:AI235),IF(COUNTBLANK(W235:AI235)&lt;11.5,AVERAGE(W235:AI235),IF(COUNTBLANK(V235:AI235)&lt;12.5,AVERAGE(V235:AI235),IF(COUNTBLANK(U235:AI235)&lt;13.5,AVERAGE(U235:AI235),IF(COUNTBLANK(T235:AI235)&lt;14.5,AVERAGE(T235:AI235),IF(COUNTBLANK(S235:AI235)&lt;15.5,AVERAGE(S235:AI235),IF(COUNTBLANK(R235:AI235)&lt;16.5,AVERAGE(R235:AI235),IF(COUNTBLANK(Q235:AI235)&lt;17.5,AVERAGE(Q235:AI235),IF(COUNTBLANK(P235:AI235)&lt;18.5,AVERAGE(P235:AI235),IF(COUNTBLANK(O235:AI235)&lt;19.5,AVERAGE(O235:AI235),AVERAGE(N235:AI235))))))))))))))))))))))</f>
        <v>43.5</v>
      </c>
      <c r="AN235" s="23">
        <f>IF(AK235&lt;1.5,M235,(0.75*M235)+(0.25*((AM235*2/3+AJ235*1/3)*$AW$1)))</f>
        <v>232127.31749661179</v>
      </c>
      <c r="AO235" s="24">
        <f>AN235-M235</f>
        <v>-11672.682503388205</v>
      </c>
      <c r="AP235" s="22">
        <f>IF(AK235&lt;1.5,"N/A",3*((M235/$AW$1)-(AM235*2/3)))</f>
        <v>95.233269237598194</v>
      </c>
      <c r="AQ235" s="20">
        <f>IF(AK235=0,"",AL235*$AV$1)</f>
        <v>226831.51474143739</v>
      </c>
      <c r="AR235" s="20">
        <f>IF(AK235=0,"",AJ235*$AV$1)</f>
        <v>238700.60562907075</v>
      </c>
      <c r="AS235" s="23" t="str">
        <f>IF(F235="P","P","")</f>
        <v>P</v>
      </c>
    </row>
    <row r="236" spans="1:45" s="2" customFormat="1">
      <c r="A236" s="19" t="s">
        <v>54</v>
      </c>
      <c r="B236" s="23" t="str">
        <f>IF(COUNTBLANK(N236:AI236)&lt;20.5,"Yes","No")</f>
        <v>Yes</v>
      </c>
      <c r="C236" s="34" t="str">
        <f>IF(J236&lt;160000,"Yes","")</f>
        <v/>
      </c>
      <c r="D236" s="34" t="str">
        <f>IF(J236&gt;375000,IF((K236/J236)&lt;-0.4,"FP40%",IF((K236/J236)&lt;-0.35,"FP35%",IF((K236/J236)&lt;-0.3,"FP30%",IF((K236/J236)&lt;-0.25,"FP25%",IF((K236/J236)&lt;-0.2,"FP20%",IF((K236/J236)&lt;-0.15,"FP15%",IF((K236/J236)&lt;-0.1,"FP10%",IF((K236/J236)&lt;-0.05,"FP5%","")))))))),"")</f>
        <v/>
      </c>
      <c r="E236" s="34" t="str">
        <f t="shared" si="5"/>
        <v/>
      </c>
      <c r="F236" s="89" t="str">
        <f>IF(AP236="N/A","",IF(AP236&gt;AJ236,IF(AP236&gt;AM236,"P",""),""))</f>
        <v>P</v>
      </c>
      <c r="G236" s="34" t="str">
        <f>IF(D236="",IF(E236="",F236,E236),D236)</f>
        <v>P</v>
      </c>
      <c r="H236" s="19" t="s">
        <v>53</v>
      </c>
      <c r="I236" s="21" t="s">
        <v>392</v>
      </c>
      <c r="J236" s="20">
        <v>185100</v>
      </c>
      <c r="K236" s="20">
        <f>M236-J236</f>
        <v>36300</v>
      </c>
      <c r="L236" s="75">
        <v>0</v>
      </c>
      <c r="M236" s="20">
        <v>221400</v>
      </c>
      <c r="N236" s="21">
        <v>86</v>
      </c>
      <c r="O236" s="21">
        <v>60</v>
      </c>
      <c r="P236" s="21">
        <v>71</v>
      </c>
      <c r="Q236" s="21">
        <v>49</v>
      </c>
      <c r="R236" s="21">
        <v>66</v>
      </c>
      <c r="S236" s="21">
        <v>42</v>
      </c>
      <c r="T236" s="21">
        <v>46</v>
      </c>
      <c r="U236" s="21" t="s">
        <v>590</v>
      </c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39">
        <f>IF(AK236=0,"",AVERAGE(N236:AI236))</f>
        <v>60</v>
      </c>
      <c r="AK236" s="39">
        <f>IF(COUNTBLANK(N236:AI236)=0,22,IF(COUNTBLANK(N236:AI236)=1,21,IF(COUNTBLANK(N236:AI236)=2,20,IF(COUNTBLANK(N236:AI236)=3,19,IF(COUNTBLANK(N236:AI236)=4,18,IF(COUNTBLANK(N236:AI236)=5,17,IF(COUNTBLANK(N236:AI236)=6,16,IF(COUNTBLANK(N236:AI236)=7,15,IF(COUNTBLANK(N236:AI236)=8,14,IF(COUNTBLANK(N236:AI236)=9,13,IF(COUNTBLANK(N236:AI236)=10,12,IF(COUNTBLANK(N236:AI236)=11,11,IF(COUNTBLANK(N236:AI236)=12,10,IF(COUNTBLANK(N236:AI236)=13,9,IF(COUNTBLANK(N236:AI236)=14,8,IF(COUNTBLANK(N236:AI236)=15,7,IF(COUNTBLANK(N236:AI236)=16,6,IF(COUNTBLANK(N236:AI236)=17,5,IF(COUNTBLANK(N236:AI236)=18,4,IF(COUNTBLANK(N236:AI236)=19,3,IF(COUNTBLANK(N236:AI236)=20,2,IF(COUNTBLANK(N236:AI236)=21,1,IF(COUNTBLANK(N236:AI236)=22,0,"Error")))))))))))))))))))))))</f>
        <v>7</v>
      </c>
      <c r="AL236" s="39">
        <f>IF(AK236=0,"",IF(COUNTBLANK(AG236:AI236)=0,AVERAGE(AG236:AI236),IF(COUNTBLANK(AF236:AI236)&lt;1.5,AVERAGE(AF236:AI236),IF(COUNTBLANK(AE236:AI236)&lt;2.5,AVERAGE(AE236:AI236),IF(COUNTBLANK(AD236:AI236)&lt;3.5,AVERAGE(AD236:AI236),IF(COUNTBLANK(AC236:AI236)&lt;4.5,AVERAGE(AC236:AI236),IF(COUNTBLANK(AB236:AI236)&lt;5.5,AVERAGE(AB236:AI236),IF(COUNTBLANK(AA236:AI236)&lt;6.5,AVERAGE(AA236:AI236),IF(COUNTBLANK(Z236:AI236)&lt;7.5,AVERAGE(Z236:AI236),IF(COUNTBLANK(Y236:AI236)&lt;8.5,AVERAGE(Y236:AI236),IF(COUNTBLANK(X236:AI236)&lt;9.5,AVERAGE(X236:AI236),IF(COUNTBLANK(W236:AI236)&lt;10.5,AVERAGE(W236:AI236),IF(COUNTBLANK(V236:AI236)&lt;11.5,AVERAGE(V236:AI236),IF(COUNTBLANK(U236:AI236)&lt;12.5,AVERAGE(U236:AI236),IF(COUNTBLANK(T236:AI236)&lt;13.5,AVERAGE(T236:AI236),IF(COUNTBLANK(S236:AI236)&lt;14.5,AVERAGE(S236:AI236),IF(COUNTBLANK(R236:AI236)&lt;15.5,AVERAGE(R236:AI236),IF(COUNTBLANK(Q236:AI236)&lt;16.5,AVERAGE(Q236:AI236),IF(COUNTBLANK(P236:AI236)&lt;17.5,AVERAGE(P236:AI236),IF(COUNTBLANK(O236:AI236)&lt;18.5,AVERAGE(O236:AI236),AVERAGE(N236:AI236)))))))))))))))))))))</f>
        <v>51.333333333333336</v>
      </c>
      <c r="AM236" s="22">
        <f>IF(AK236=0,"",IF(COUNTBLANK(AH236:AI236)=0,AVERAGE(AH236:AI236),IF(COUNTBLANK(AG236:AI236)&lt;1.5,AVERAGE(AG236:AI236),IF(COUNTBLANK(AF236:AI236)&lt;2.5,AVERAGE(AF236:AI236),IF(COUNTBLANK(AE236:AI236)&lt;3.5,AVERAGE(AE236:AI236),IF(COUNTBLANK(AD236:AI236)&lt;4.5,AVERAGE(AD236:AI236),IF(COUNTBLANK(AC236:AI236)&lt;5.5,AVERAGE(AC236:AI236),IF(COUNTBLANK(AB236:AI236)&lt;6.5,AVERAGE(AB236:AI236),IF(COUNTBLANK(AA236:AI236)&lt;7.5,AVERAGE(AA236:AI236),IF(COUNTBLANK(Z236:AI236)&lt;8.5,AVERAGE(Z236:AI236),IF(COUNTBLANK(Y236:AI236)&lt;9.5,AVERAGE(Y236:AI236),IF(COUNTBLANK(X236:AI236)&lt;10.5,AVERAGE(X236:AI236),IF(COUNTBLANK(W236:AI236)&lt;11.5,AVERAGE(W236:AI236),IF(COUNTBLANK(V236:AI236)&lt;12.5,AVERAGE(V236:AI236),IF(COUNTBLANK(U236:AI236)&lt;13.5,AVERAGE(U236:AI236),IF(COUNTBLANK(T236:AI236)&lt;14.5,AVERAGE(T236:AI236),IF(COUNTBLANK(S236:AI236)&lt;15.5,AVERAGE(S236:AI236),IF(COUNTBLANK(R236:AI236)&lt;16.5,AVERAGE(R236:AI236),IF(COUNTBLANK(Q236:AI236)&lt;17.5,AVERAGE(Q236:AI236),IF(COUNTBLANK(P236:AI236)&lt;18.5,AVERAGE(P236:AI236),IF(COUNTBLANK(O236:AI236)&lt;19.5,AVERAGE(O236:AI236),AVERAGE(N236:AI236))))))))))))))))))))))</f>
        <v>44</v>
      </c>
      <c r="AN236" s="23">
        <f>IF(AK236&lt;1.5,M236,(0.75*M236)+(0.25*((AM236*2/3+AJ236*1/3)*$AW$1)))</f>
        <v>215550.29178392678</v>
      </c>
      <c r="AO236" s="24">
        <f>AN236-M236</f>
        <v>-5849.7082160732243</v>
      </c>
      <c r="AP236" s="22">
        <f>IF(AK236&lt;1.5,"N/A",3*((M236/$AW$1)-(AM236*2/3)))</f>
        <v>77.489933589845123</v>
      </c>
      <c r="AQ236" s="20">
        <f>IF(AK236=0,"",AL236*$AV$1)</f>
        <v>203093.33296617071</v>
      </c>
      <c r="AR236" s="20">
        <f>IF(AK236=0,"",AJ236*$AV$1)</f>
        <v>237381.81775266703</v>
      </c>
      <c r="AS236" s="23" t="str">
        <f>IF(F236="P","P","")</f>
        <v>P</v>
      </c>
    </row>
    <row r="237" spans="1:45" s="2" customFormat="1">
      <c r="A237" s="19" t="s">
        <v>54</v>
      </c>
      <c r="B237" s="23" t="str">
        <f>IF(COUNTBLANK(N237:AI237)&lt;20.5,"Yes","No")</f>
        <v>Yes</v>
      </c>
      <c r="C237" s="34" t="str">
        <f>IF(J237&lt;160000,"Yes","")</f>
        <v/>
      </c>
      <c r="D237" s="34" t="str">
        <f>IF(J237&gt;375000,IF((K237/J237)&lt;-0.4,"FP40%",IF((K237/J237)&lt;-0.35,"FP35%",IF((K237/J237)&lt;-0.3,"FP30%",IF((K237/J237)&lt;-0.25,"FP25%",IF((K237/J237)&lt;-0.2,"FP20%",IF((K237/J237)&lt;-0.15,"FP15%",IF((K237/J237)&lt;-0.1,"FP10%",IF((K237/J237)&lt;-0.05,"FP5%","")))))))),"")</f>
        <v/>
      </c>
      <c r="E237" s="34" t="str">
        <f t="shared" si="5"/>
        <v/>
      </c>
      <c r="F237" s="89" t="str">
        <f>IF(AP237="N/A","",IF(AP237&gt;AJ237,IF(AP237&gt;AM237,"P",""),""))</f>
        <v>P</v>
      </c>
      <c r="G237" s="34" t="str">
        <f>IF(D237="",IF(E237="",F237,E237),D237)</f>
        <v>P</v>
      </c>
      <c r="H237" s="19" t="s">
        <v>100</v>
      </c>
      <c r="I237" s="21" t="s">
        <v>48</v>
      </c>
      <c r="J237" s="20">
        <v>243400</v>
      </c>
      <c r="K237" s="20">
        <f>M237-J237</f>
        <v>-1500</v>
      </c>
      <c r="L237" s="75">
        <v>-26000</v>
      </c>
      <c r="M237" s="20">
        <v>241900</v>
      </c>
      <c r="N237" s="21">
        <v>81</v>
      </c>
      <c r="O237" s="21">
        <v>34</v>
      </c>
      <c r="P237" s="21">
        <v>55</v>
      </c>
      <c r="Q237" s="21">
        <v>86</v>
      </c>
      <c r="R237" s="21">
        <v>94</v>
      </c>
      <c r="S237" s="21">
        <v>39</v>
      </c>
      <c r="T237" s="21">
        <v>59</v>
      </c>
      <c r="U237" s="21">
        <v>30</v>
      </c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39">
        <f>IF(AK237=0,"",AVERAGE(N237:AI237))</f>
        <v>59.75</v>
      </c>
      <c r="AK237" s="39">
        <f>IF(COUNTBLANK(N237:AI237)=0,22,IF(COUNTBLANK(N237:AI237)=1,21,IF(COUNTBLANK(N237:AI237)=2,20,IF(COUNTBLANK(N237:AI237)=3,19,IF(COUNTBLANK(N237:AI237)=4,18,IF(COUNTBLANK(N237:AI237)=5,17,IF(COUNTBLANK(N237:AI237)=6,16,IF(COUNTBLANK(N237:AI237)=7,15,IF(COUNTBLANK(N237:AI237)=8,14,IF(COUNTBLANK(N237:AI237)=9,13,IF(COUNTBLANK(N237:AI237)=10,12,IF(COUNTBLANK(N237:AI237)=11,11,IF(COUNTBLANK(N237:AI237)=12,10,IF(COUNTBLANK(N237:AI237)=13,9,IF(COUNTBLANK(N237:AI237)=14,8,IF(COUNTBLANK(N237:AI237)=15,7,IF(COUNTBLANK(N237:AI237)=16,6,IF(COUNTBLANK(N237:AI237)=17,5,IF(COUNTBLANK(N237:AI237)=18,4,IF(COUNTBLANK(N237:AI237)=19,3,IF(COUNTBLANK(N237:AI237)=20,2,IF(COUNTBLANK(N237:AI237)=21,1,IF(COUNTBLANK(N237:AI237)=22,0,"Error")))))))))))))))))))))))</f>
        <v>8</v>
      </c>
      <c r="AL237" s="39">
        <f>IF(AK237=0,"",IF(COUNTBLANK(AG237:AI237)=0,AVERAGE(AG237:AI237),IF(COUNTBLANK(AF237:AI237)&lt;1.5,AVERAGE(AF237:AI237),IF(COUNTBLANK(AE237:AI237)&lt;2.5,AVERAGE(AE237:AI237),IF(COUNTBLANK(AD237:AI237)&lt;3.5,AVERAGE(AD237:AI237),IF(COUNTBLANK(AC237:AI237)&lt;4.5,AVERAGE(AC237:AI237),IF(COUNTBLANK(AB237:AI237)&lt;5.5,AVERAGE(AB237:AI237),IF(COUNTBLANK(AA237:AI237)&lt;6.5,AVERAGE(AA237:AI237),IF(COUNTBLANK(Z237:AI237)&lt;7.5,AVERAGE(Z237:AI237),IF(COUNTBLANK(Y237:AI237)&lt;8.5,AVERAGE(Y237:AI237),IF(COUNTBLANK(X237:AI237)&lt;9.5,AVERAGE(X237:AI237),IF(COUNTBLANK(W237:AI237)&lt;10.5,AVERAGE(W237:AI237),IF(COUNTBLANK(V237:AI237)&lt;11.5,AVERAGE(V237:AI237),IF(COUNTBLANK(U237:AI237)&lt;12.5,AVERAGE(U237:AI237),IF(COUNTBLANK(T237:AI237)&lt;13.5,AVERAGE(T237:AI237),IF(COUNTBLANK(S237:AI237)&lt;14.5,AVERAGE(S237:AI237),IF(COUNTBLANK(R237:AI237)&lt;15.5,AVERAGE(R237:AI237),IF(COUNTBLANK(Q237:AI237)&lt;16.5,AVERAGE(Q237:AI237),IF(COUNTBLANK(P237:AI237)&lt;17.5,AVERAGE(P237:AI237),IF(COUNTBLANK(O237:AI237)&lt;18.5,AVERAGE(O237:AI237),AVERAGE(N237:AI237)))))))))))))))))))))</f>
        <v>42.666666666666664</v>
      </c>
      <c r="AM237" s="22">
        <f>IF(AK237=0,"",IF(COUNTBLANK(AH237:AI237)=0,AVERAGE(AH237:AI237),IF(COUNTBLANK(AG237:AI237)&lt;1.5,AVERAGE(AG237:AI237),IF(COUNTBLANK(AF237:AI237)&lt;2.5,AVERAGE(AF237:AI237),IF(COUNTBLANK(AE237:AI237)&lt;3.5,AVERAGE(AE237:AI237),IF(COUNTBLANK(AD237:AI237)&lt;4.5,AVERAGE(AD237:AI237),IF(COUNTBLANK(AC237:AI237)&lt;5.5,AVERAGE(AC237:AI237),IF(COUNTBLANK(AB237:AI237)&lt;6.5,AVERAGE(AB237:AI237),IF(COUNTBLANK(AA237:AI237)&lt;7.5,AVERAGE(AA237:AI237),IF(COUNTBLANK(Z237:AI237)&lt;8.5,AVERAGE(Z237:AI237),IF(COUNTBLANK(Y237:AI237)&lt;9.5,AVERAGE(Y237:AI237),IF(COUNTBLANK(X237:AI237)&lt;10.5,AVERAGE(X237:AI237),IF(COUNTBLANK(W237:AI237)&lt;11.5,AVERAGE(W237:AI237),IF(COUNTBLANK(V237:AI237)&lt;12.5,AVERAGE(V237:AI237),IF(COUNTBLANK(U237:AI237)&lt;13.5,AVERAGE(U237:AI237),IF(COUNTBLANK(T237:AI237)&lt;14.5,AVERAGE(T237:AI237),IF(COUNTBLANK(S237:AI237)&lt;15.5,AVERAGE(S237:AI237),IF(COUNTBLANK(R237:AI237)&lt;16.5,AVERAGE(R237:AI237),IF(COUNTBLANK(Q237:AI237)&lt;17.5,AVERAGE(Q237:AI237),IF(COUNTBLANK(P237:AI237)&lt;18.5,AVERAGE(P237:AI237),IF(COUNTBLANK(O237:AI237)&lt;19.5,AVERAGE(O237:AI237),AVERAGE(N237:AI237))))))))))))))))))))))</f>
        <v>44.5</v>
      </c>
      <c r="AN237" s="23">
        <f>IF(AK237&lt;1.5,M237,(0.75*M237)+(0.25*((AM237*2/3+AJ237*1/3)*$AW$1)))</f>
        <v>231176.13785715617</v>
      </c>
      <c r="AO237" s="24">
        <f>AN237-M237</f>
        <v>-10723.862142843835</v>
      </c>
      <c r="AP237" s="22">
        <f>IF(AK237&lt;1.5,"N/A",3*((M237/$AW$1)-(AM237*2/3)))</f>
        <v>91.813075588904837</v>
      </c>
      <c r="AQ237" s="20">
        <f>IF(AK237=0,"",AL237*$AV$1)</f>
        <v>168804.84817967433</v>
      </c>
      <c r="AR237" s="20">
        <f>IF(AK237=0,"",AJ237*$AV$1)</f>
        <v>236392.72684536426</v>
      </c>
      <c r="AS237" s="23" t="str">
        <f>IF(F237="P","P","")</f>
        <v>P</v>
      </c>
    </row>
    <row r="238" spans="1:45" s="2" customFormat="1">
      <c r="A238" s="19" t="s">
        <v>54</v>
      </c>
      <c r="B238" s="23" t="str">
        <f>IF(COUNTBLANK(N238:AI238)&lt;20.5,"Yes","No")</f>
        <v>Yes</v>
      </c>
      <c r="C238" s="34" t="str">
        <f>IF(J238&lt;160000,"Yes","")</f>
        <v>Yes</v>
      </c>
      <c r="D238" s="34" t="str">
        <f>IF(J238&gt;375000,IF((K238/J238)&lt;-0.4,"FP40%",IF((K238/J238)&lt;-0.35,"FP35%",IF((K238/J238)&lt;-0.3,"FP30%",IF((K238/J238)&lt;-0.25,"FP25%",IF((K238/J238)&lt;-0.2,"FP20%",IF((K238/J238)&lt;-0.15,"FP15%",IF((K238/J238)&lt;-0.1,"FP10%",IF((K238/J238)&lt;-0.05,"FP5%","")))))))),"")</f>
        <v/>
      </c>
      <c r="E238" s="34" t="str">
        <f t="shared" si="5"/>
        <v/>
      </c>
      <c r="F238" s="89" t="str">
        <f>IF(AP238="N/A","",IF(AP238&gt;AJ238,IF(AP238&gt;AM238,"P",""),""))</f>
        <v/>
      </c>
      <c r="G238" s="34" t="str">
        <f>IF(D238="",IF(E238="",F238,E238),D238)</f>
        <v/>
      </c>
      <c r="H238" s="19" t="s">
        <v>98</v>
      </c>
      <c r="I238" s="21" t="s">
        <v>48</v>
      </c>
      <c r="J238" s="20">
        <v>158200</v>
      </c>
      <c r="K238" s="20">
        <f>M238-J238</f>
        <v>31500</v>
      </c>
      <c r="L238" s="75">
        <v>5700</v>
      </c>
      <c r="M238" s="20">
        <v>189700</v>
      </c>
      <c r="N238" s="21">
        <v>84</v>
      </c>
      <c r="O238" s="21" t="s">
        <v>590</v>
      </c>
      <c r="P238" s="21">
        <v>65</v>
      </c>
      <c r="Q238" s="21" t="s">
        <v>590</v>
      </c>
      <c r="R238" s="21" t="s">
        <v>590</v>
      </c>
      <c r="S238" s="21" t="s">
        <v>590</v>
      </c>
      <c r="T238" s="21">
        <v>40</v>
      </c>
      <c r="U238" s="21">
        <v>49</v>
      </c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39">
        <f>IF(AK238=0,"",AVERAGE(N238:AI238))</f>
        <v>59.5</v>
      </c>
      <c r="AK238" s="39">
        <f>IF(COUNTBLANK(N238:AI238)=0,22,IF(COUNTBLANK(N238:AI238)=1,21,IF(COUNTBLANK(N238:AI238)=2,20,IF(COUNTBLANK(N238:AI238)=3,19,IF(COUNTBLANK(N238:AI238)=4,18,IF(COUNTBLANK(N238:AI238)=5,17,IF(COUNTBLANK(N238:AI238)=6,16,IF(COUNTBLANK(N238:AI238)=7,15,IF(COUNTBLANK(N238:AI238)=8,14,IF(COUNTBLANK(N238:AI238)=9,13,IF(COUNTBLANK(N238:AI238)=10,12,IF(COUNTBLANK(N238:AI238)=11,11,IF(COUNTBLANK(N238:AI238)=12,10,IF(COUNTBLANK(N238:AI238)=13,9,IF(COUNTBLANK(N238:AI238)=14,8,IF(COUNTBLANK(N238:AI238)=15,7,IF(COUNTBLANK(N238:AI238)=16,6,IF(COUNTBLANK(N238:AI238)=17,5,IF(COUNTBLANK(N238:AI238)=18,4,IF(COUNTBLANK(N238:AI238)=19,3,IF(COUNTBLANK(N238:AI238)=20,2,IF(COUNTBLANK(N238:AI238)=21,1,IF(COUNTBLANK(N238:AI238)=22,0,"Error")))))))))))))))))))))))</f>
        <v>4</v>
      </c>
      <c r="AL238" s="39">
        <f>IF(AK238=0,"",IF(COUNTBLANK(AG238:AI238)=0,AVERAGE(AG238:AI238),IF(COUNTBLANK(AF238:AI238)&lt;1.5,AVERAGE(AF238:AI238),IF(COUNTBLANK(AE238:AI238)&lt;2.5,AVERAGE(AE238:AI238),IF(COUNTBLANK(AD238:AI238)&lt;3.5,AVERAGE(AD238:AI238),IF(COUNTBLANK(AC238:AI238)&lt;4.5,AVERAGE(AC238:AI238),IF(COUNTBLANK(AB238:AI238)&lt;5.5,AVERAGE(AB238:AI238),IF(COUNTBLANK(AA238:AI238)&lt;6.5,AVERAGE(AA238:AI238),IF(COUNTBLANK(Z238:AI238)&lt;7.5,AVERAGE(Z238:AI238),IF(COUNTBLANK(Y238:AI238)&lt;8.5,AVERAGE(Y238:AI238),IF(COUNTBLANK(X238:AI238)&lt;9.5,AVERAGE(X238:AI238),IF(COUNTBLANK(W238:AI238)&lt;10.5,AVERAGE(W238:AI238),IF(COUNTBLANK(V238:AI238)&lt;11.5,AVERAGE(V238:AI238),IF(COUNTBLANK(U238:AI238)&lt;12.5,AVERAGE(U238:AI238),IF(COUNTBLANK(T238:AI238)&lt;13.5,AVERAGE(T238:AI238),IF(COUNTBLANK(S238:AI238)&lt;14.5,AVERAGE(S238:AI238),IF(COUNTBLANK(R238:AI238)&lt;15.5,AVERAGE(R238:AI238),IF(COUNTBLANK(Q238:AI238)&lt;16.5,AVERAGE(Q238:AI238),IF(COUNTBLANK(P238:AI238)&lt;17.5,AVERAGE(P238:AI238),IF(COUNTBLANK(O238:AI238)&lt;18.5,AVERAGE(O238:AI238),AVERAGE(N238:AI238)))))))))))))))))))))</f>
        <v>51.333333333333336</v>
      </c>
      <c r="AM238" s="22">
        <f>IF(AK238=0,"",IF(COUNTBLANK(AH238:AI238)=0,AVERAGE(AH238:AI238),IF(COUNTBLANK(AG238:AI238)&lt;1.5,AVERAGE(AG238:AI238),IF(COUNTBLANK(AF238:AI238)&lt;2.5,AVERAGE(AF238:AI238),IF(COUNTBLANK(AE238:AI238)&lt;3.5,AVERAGE(AE238:AI238),IF(COUNTBLANK(AD238:AI238)&lt;4.5,AVERAGE(AD238:AI238),IF(COUNTBLANK(AC238:AI238)&lt;5.5,AVERAGE(AC238:AI238),IF(COUNTBLANK(AB238:AI238)&lt;6.5,AVERAGE(AB238:AI238),IF(COUNTBLANK(AA238:AI238)&lt;7.5,AVERAGE(AA238:AI238),IF(COUNTBLANK(Z238:AI238)&lt;8.5,AVERAGE(Z238:AI238),IF(COUNTBLANK(Y238:AI238)&lt;9.5,AVERAGE(Y238:AI238),IF(COUNTBLANK(X238:AI238)&lt;10.5,AVERAGE(X238:AI238),IF(COUNTBLANK(W238:AI238)&lt;11.5,AVERAGE(W238:AI238),IF(COUNTBLANK(V238:AI238)&lt;12.5,AVERAGE(V238:AI238),IF(COUNTBLANK(U238:AI238)&lt;13.5,AVERAGE(U238:AI238),IF(COUNTBLANK(T238:AI238)&lt;14.5,AVERAGE(T238:AI238),IF(COUNTBLANK(S238:AI238)&lt;15.5,AVERAGE(S238:AI238),IF(COUNTBLANK(R238:AI238)&lt;16.5,AVERAGE(R238:AI238),IF(COUNTBLANK(Q238:AI238)&lt;17.5,AVERAGE(Q238:AI238),IF(COUNTBLANK(P238:AI238)&lt;18.5,AVERAGE(P238:AI238),IF(COUNTBLANK(O238:AI238)&lt;19.5,AVERAGE(O238:AI238),AVERAGE(N238:AI238))))))))))))))))))))))</f>
        <v>44.5</v>
      </c>
      <c r="AN238" s="23">
        <f>IF(AK238&lt;1.5,M238,(0.75*M238)+(0.25*((AM238*2/3+AJ238*1/3)*$AW$1)))</f>
        <v>191942.52249941303</v>
      </c>
      <c r="AO238" s="24">
        <f>AN238-M238</f>
        <v>2242.5224994130258</v>
      </c>
      <c r="AP238" s="22">
        <f>IF(AK238&lt;1.5,"N/A",3*((M238/$AW$1)-(AM238*2/3)))</f>
        <v>52.795123766908844</v>
      </c>
      <c r="AQ238" s="20">
        <f>IF(AK238=0,"",AL238*$AV$1)</f>
        <v>203093.33296617071</v>
      </c>
      <c r="AR238" s="20">
        <f>IF(AK238=0,"",AJ238*$AV$1)</f>
        <v>235403.63593806149</v>
      </c>
      <c r="AS238" s="23" t="str">
        <f>IF(F238="P","P","")</f>
        <v/>
      </c>
    </row>
    <row r="239" spans="1:45" s="2" customFormat="1">
      <c r="A239" s="19" t="s">
        <v>54</v>
      </c>
      <c r="B239" s="23" t="str">
        <f>IF(COUNTBLANK(N239:AI239)&lt;20.5,"Yes","No")</f>
        <v>Yes</v>
      </c>
      <c r="C239" s="34" t="str">
        <f>IF(J239&lt;160000,"Yes","")</f>
        <v/>
      </c>
      <c r="D239" s="34" t="str">
        <f>IF(J239&gt;375000,IF((K239/J239)&lt;-0.4,"FP40%",IF((K239/J239)&lt;-0.35,"FP35%",IF((K239/J239)&lt;-0.3,"FP30%",IF((K239/J239)&lt;-0.25,"FP25%",IF((K239/J239)&lt;-0.2,"FP20%",IF((K239/J239)&lt;-0.15,"FP15%",IF((K239/J239)&lt;-0.1,"FP10%",IF((K239/J239)&lt;-0.05,"FP5%","")))))))),"")</f>
        <v/>
      </c>
      <c r="E239" s="34" t="str">
        <f t="shared" si="5"/>
        <v/>
      </c>
      <c r="F239" s="89" t="str">
        <f>IF(AP239="N/A","",IF(AP239&gt;AJ239,IF(AP239&gt;AM239,"P",""),""))</f>
        <v>P</v>
      </c>
      <c r="G239" s="34" t="str">
        <f>IF(D239="",IF(E239="",F239,E239),D239)</f>
        <v>P</v>
      </c>
      <c r="H239" s="19" t="s">
        <v>94</v>
      </c>
      <c r="I239" s="21" t="s">
        <v>48</v>
      </c>
      <c r="J239" s="20">
        <v>181800</v>
      </c>
      <c r="K239" s="20">
        <f>M239-J239</f>
        <v>23300</v>
      </c>
      <c r="L239" s="75">
        <v>0</v>
      </c>
      <c r="M239" s="20">
        <v>205100</v>
      </c>
      <c r="N239" s="21">
        <v>94</v>
      </c>
      <c r="O239" s="21">
        <v>77</v>
      </c>
      <c r="P239" s="21">
        <v>53</v>
      </c>
      <c r="Q239" s="21">
        <v>54</v>
      </c>
      <c r="R239" s="21">
        <v>47</v>
      </c>
      <c r="S239" s="21">
        <v>56</v>
      </c>
      <c r="T239" s="21">
        <v>21</v>
      </c>
      <c r="U239" s="21" t="s">
        <v>590</v>
      </c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39">
        <f>IF(AK239=0,"",AVERAGE(N239:AI239))</f>
        <v>57.428571428571431</v>
      </c>
      <c r="AK239" s="39">
        <f>IF(COUNTBLANK(N239:AI239)=0,22,IF(COUNTBLANK(N239:AI239)=1,21,IF(COUNTBLANK(N239:AI239)=2,20,IF(COUNTBLANK(N239:AI239)=3,19,IF(COUNTBLANK(N239:AI239)=4,18,IF(COUNTBLANK(N239:AI239)=5,17,IF(COUNTBLANK(N239:AI239)=6,16,IF(COUNTBLANK(N239:AI239)=7,15,IF(COUNTBLANK(N239:AI239)=8,14,IF(COUNTBLANK(N239:AI239)=9,13,IF(COUNTBLANK(N239:AI239)=10,12,IF(COUNTBLANK(N239:AI239)=11,11,IF(COUNTBLANK(N239:AI239)=12,10,IF(COUNTBLANK(N239:AI239)=13,9,IF(COUNTBLANK(N239:AI239)=14,8,IF(COUNTBLANK(N239:AI239)=15,7,IF(COUNTBLANK(N239:AI239)=16,6,IF(COUNTBLANK(N239:AI239)=17,5,IF(COUNTBLANK(N239:AI239)=18,4,IF(COUNTBLANK(N239:AI239)=19,3,IF(COUNTBLANK(N239:AI239)=20,2,IF(COUNTBLANK(N239:AI239)=21,1,IF(COUNTBLANK(N239:AI239)=22,0,"Error")))))))))))))))))))))))</f>
        <v>7</v>
      </c>
      <c r="AL239" s="39">
        <f>IF(AK239=0,"",IF(COUNTBLANK(AG239:AI239)=0,AVERAGE(AG239:AI239),IF(COUNTBLANK(AF239:AI239)&lt;1.5,AVERAGE(AF239:AI239),IF(COUNTBLANK(AE239:AI239)&lt;2.5,AVERAGE(AE239:AI239),IF(COUNTBLANK(AD239:AI239)&lt;3.5,AVERAGE(AD239:AI239),IF(COUNTBLANK(AC239:AI239)&lt;4.5,AVERAGE(AC239:AI239),IF(COUNTBLANK(AB239:AI239)&lt;5.5,AVERAGE(AB239:AI239),IF(COUNTBLANK(AA239:AI239)&lt;6.5,AVERAGE(AA239:AI239),IF(COUNTBLANK(Z239:AI239)&lt;7.5,AVERAGE(Z239:AI239),IF(COUNTBLANK(Y239:AI239)&lt;8.5,AVERAGE(Y239:AI239),IF(COUNTBLANK(X239:AI239)&lt;9.5,AVERAGE(X239:AI239),IF(COUNTBLANK(W239:AI239)&lt;10.5,AVERAGE(W239:AI239),IF(COUNTBLANK(V239:AI239)&lt;11.5,AVERAGE(V239:AI239),IF(COUNTBLANK(U239:AI239)&lt;12.5,AVERAGE(U239:AI239),IF(COUNTBLANK(T239:AI239)&lt;13.5,AVERAGE(T239:AI239),IF(COUNTBLANK(S239:AI239)&lt;14.5,AVERAGE(S239:AI239),IF(COUNTBLANK(R239:AI239)&lt;15.5,AVERAGE(R239:AI239),IF(COUNTBLANK(Q239:AI239)&lt;16.5,AVERAGE(Q239:AI239),IF(COUNTBLANK(P239:AI239)&lt;17.5,AVERAGE(P239:AI239),IF(COUNTBLANK(O239:AI239)&lt;18.5,AVERAGE(O239:AI239),AVERAGE(N239:AI239)))))))))))))))))))))</f>
        <v>41.333333333333336</v>
      </c>
      <c r="AM239" s="22">
        <f>IF(AK239=0,"",IF(COUNTBLANK(AH239:AI239)=0,AVERAGE(AH239:AI239),IF(COUNTBLANK(AG239:AI239)&lt;1.5,AVERAGE(AG239:AI239),IF(COUNTBLANK(AF239:AI239)&lt;2.5,AVERAGE(AF239:AI239),IF(COUNTBLANK(AE239:AI239)&lt;3.5,AVERAGE(AE239:AI239),IF(COUNTBLANK(AD239:AI239)&lt;4.5,AVERAGE(AD239:AI239),IF(COUNTBLANK(AC239:AI239)&lt;5.5,AVERAGE(AC239:AI239),IF(COUNTBLANK(AB239:AI239)&lt;6.5,AVERAGE(AB239:AI239),IF(COUNTBLANK(AA239:AI239)&lt;7.5,AVERAGE(AA239:AI239),IF(COUNTBLANK(Z239:AI239)&lt;8.5,AVERAGE(Z239:AI239),IF(COUNTBLANK(Y239:AI239)&lt;9.5,AVERAGE(Y239:AI239),IF(COUNTBLANK(X239:AI239)&lt;10.5,AVERAGE(X239:AI239),IF(COUNTBLANK(W239:AI239)&lt;11.5,AVERAGE(W239:AI239),IF(COUNTBLANK(V239:AI239)&lt;12.5,AVERAGE(V239:AI239),IF(COUNTBLANK(U239:AI239)&lt;13.5,AVERAGE(U239:AI239),IF(COUNTBLANK(T239:AI239)&lt;14.5,AVERAGE(T239:AI239),IF(COUNTBLANK(S239:AI239)&lt;15.5,AVERAGE(S239:AI239),IF(COUNTBLANK(R239:AI239)&lt;16.5,AVERAGE(R239:AI239),IF(COUNTBLANK(Q239:AI239)&lt;17.5,AVERAGE(Q239:AI239),IF(COUNTBLANK(P239:AI239)&lt;18.5,AVERAGE(P239:AI239),IF(COUNTBLANK(O239:AI239)&lt;19.5,AVERAGE(O239:AI239),AVERAGE(N239:AI239))))))))))))))))))))))</f>
        <v>38.5</v>
      </c>
      <c r="AN239" s="23">
        <f>IF(AK239&lt;1.5,M239,(0.75*M239)+(0.25*((AM239*2/3+AJ239*1/3)*$AW$1)))</f>
        <v>198786.17236358603</v>
      </c>
      <c r="AO239" s="24">
        <f>AN239-M239</f>
        <v>-6313.8276364139747</v>
      </c>
      <c r="AP239" s="22">
        <f>IF(AK239&lt;1.5,"N/A",3*((M239/$AW$1)-(AM239*2/3)))</f>
        <v>76.306167024739068</v>
      </c>
      <c r="AQ239" s="20">
        <f>IF(AK239=0,"",AL239*$AV$1)</f>
        <v>163529.69667405952</v>
      </c>
      <c r="AR239" s="20">
        <f>IF(AK239=0,"",AJ239*$AV$1)</f>
        <v>227208.31127755274</v>
      </c>
      <c r="AS239" s="23" t="str">
        <f>IF(F239="P","P","")</f>
        <v>P</v>
      </c>
    </row>
    <row r="240" spans="1:45" s="2" customFormat="1">
      <c r="A240" s="19" t="s">
        <v>54</v>
      </c>
      <c r="B240" s="23" t="str">
        <f>IF(COUNTBLANK(N240:AI240)&lt;20.5,"Yes","No")</f>
        <v>Yes</v>
      </c>
      <c r="C240" s="34" t="str">
        <f>IF(J240&lt;160000,"Yes","")</f>
        <v>Yes</v>
      </c>
      <c r="D240" s="34" t="str">
        <f>IF(J240&gt;375000,IF((K240/J240)&lt;-0.4,"FP40%",IF((K240/J240)&lt;-0.35,"FP35%",IF((K240/J240)&lt;-0.3,"FP30%",IF((K240/J240)&lt;-0.25,"FP25%",IF((K240/J240)&lt;-0.2,"FP20%",IF((K240/J240)&lt;-0.15,"FP15%",IF((K240/J240)&lt;-0.1,"FP10%",IF((K240/J240)&lt;-0.05,"FP5%","")))))))),"")</f>
        <v/>
      </c>
      <c r="E240" s="34" t="str">
        <f t="shared" si="5"/>
        <v/>
      </c>
      <c r="F240" s="89" t="str">
        <f>IF(AP240="N/A","",IF(AP240&gt;AJ240,IF(AP240&gt;AM240,"P",""),""))</f>
        <v>P</v>
      </c>
      <c r="G240" s="34" t="str">
        <f>IF(D240="",IF(E240="",F240,E240),D240)</f>
        <v>P</v>
      </c>
      <c r="H240" s="19" t="s">
        <v>484</v>
      </c>
      <c r="I240" s="21" t="s">
        <v>48</v>
      </c>
      <c r="J240" s="20">
        <v>89500</v>
      </c>
      <c r="K240" s="20">
        <f>M240-J240</f>
        <v>101500</v>
      </c>
      <c r="L240" s="75">
        <v>-2600</v>
      </c>
      <c r="M240" s="20">
        <v>191000</v>
      </c>
      <c r="N240" s="21"/>
      <c r="O240" s="21"/>
      <c r="P240" s="21">
        <v>62</v>
      </c>
      <c r="Q240" s="21">
        <v>41</v>
      </c>
      <c r="R240" s="21">
        <v>98</v>
      </c>
      <c r="S240" s="21">
        <v>54</v>
      </c>
      <c r="T240" s="21">
        <v>38</v>
      </c>
      <c r="U240" s="21">
        <v>46</v>
      </c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9">
        <f>IF(AK240=0,"",AVERAGE(N240:AI240))</f>
        <v>56.5</v>
      </c>
      <c r="AK240" s="39">
        <f>IF(COUNTBLANK(N240:AI240)=0,22,IF(COUNTBLANK(N240:AI240)=1,21,IF(COUNTBLANK(N240:AI240)=2,20,IF(COUNTBLANK(N240:AI240)=3,19,IF(COUNTBLANK(N240:AI240)=4,18,IF(COUNTBLANK(N240:AI240)=5,17,IF(COUNTBLANK(N240:AI240)=6,16,IF(COUNTBLANK(N240:AI240)=7,15,IF(COUNTBLANK(N240:AI240)=8,14,IF(COUNTBLANK(N240:AI240)=9,13,IF(COUNTBLANK(N240:AI240)=10,12,IF(COUNTBLANK(N240:AI240)=11,11,IF(COUNTBLANK(N240:AI240)=12,10,IF(COUNTBLANK(N240:AI240)=13,9,IF(COUNTBLANK(N240:AI240)=14,8,IF(COUNTBLANK(N240:AI240)=15,7,IF(COUNTBLANK(N240:AI240)=16,6,IF(COUNTBLANK(N240:AI240)=17,5,IF(COUNTBLANK(N240:AI240)=18,4,IF(COUNTBLANK(N240:AI240)=19,3,IF(COUNTBLANK(N240:AI240)=20,2,IF(COUNTBLANK(N240:AI240)=21,1,IF(COUNTBLANK(N240:AI240)=22,0,"Error")))))))))))))))))))))))</f>
        <v>6</v>
      </c>
      <c r="AL240" s="39">
        <f>IF(AK240=0,"",IF(COUNTBLANK(AG240:AI240)=0,AVERAGE(AG240:AI240),IF(COUNTBLANK(AF240:AI240)&lt;1.5,AVERAGE(AF240:AI240),IF(COUNTBLANK(AE240:AI240)&lt;2.5,AVERAGE(AE240:AI240),IF(COUNTBLANK(AD240:AI240)&lt;3.5,AVERAGE(AD240:AI240),IF(COUNTBLANK(AC240:AI240)&lt;4.5,AVERAGE(AC240:AI240),IF(COUNTBLANK(AB240:AI240)&lt;5.5,AVERAGE(AB240:AI240),IF(COUNTBLANK(AA240:AI240)&lt;6.5,AVERAGE(AA240:AI240),IF(COUNTBLANK(Z240:AI240)&lt;7.5,AVERAGE(Z240:AI240),IF(COUNTBLANK(Y240:AI240)&lt;8.5,AVERAGE(Y240:AI240),IF(COUNTBLANK(X240:AI240)&lt;9.5,AVERAGE(X240:AI240),IF(COUNTBLANK(W240:AI240)&lt;10.5,AVERAGE(W240:AI240),IF(COUNTBLANK(V240:AI240)&lt;11.5,AVERAGE(V240:AI240),IF(COUNTBLANK(U240:AI240)&lt;12.5,AVERAGE(U240:AI240),IF(COUNTBLANK(T240:AI240)&lt;13.5,AVERAGE(T240:AI240),IF(COUNTBLANK(S240:AI240)&lt;14.5,AVERAGE(S240:AI240),IF(COUNTBLANK(R240:AI240)&lt;15.5,AVERAGE(R240:AI240),IF(COUNTBLANK(Q240:AI240)&lt;16.5,AVERAGE(Q240:AI240),IF(COUNTBLANK(P240:AI240)&lt;17.5,AVERAGE(P240:AI240),IF(COUNTBLANK(O240:AI240)&lt;18.5,AVERAGE(O240:AI240),AVERAGE(N240:AI240)))))))))))))))))))))</f>
        <v>46</v>
      </c>
      <c r="AM240" s="22">
        <f>IF(AK240=0,"",IF(COUNTBLANK(AH240:AI240)=0,AVERAGE(AH240:AI240),IF(COUNTBLANK(AG240:AI240)&lt;1.5,AVERAGE(AG240:AI240),IF(COUNTBLANK(AF240:AI240)&lt;2.5,AVERAGE(AF240:AI240),IF(COUNTBLANK(AE240:AI240)&lt;3.5,AVERAGE(AE240:AI240),IF(COUNTBLANK(AD240:AI240)&lt;4.5,AVERAGE(AD240:AI240),IF(COUNTBLANK(AC240:AI240)&lt;5.5,AVERAGE(AC240:AI240),IF(COUNTBLANK(AB240:AI240)&lt;6.5,AVERAGE(AB240:AI240),IF(COUNTBLANK(AA240:AI240)&lt;7.5,AVERAGE(AA240:AI240),IF(COUNTBLANK(Z240:AI240)&lt;8.5,AVERAGE(Z240:AI240),IF(COUNTBLANK(Y240:AI240)&lt;9.5,AVERAGE(Y240:AI240),IF(COUNTBLANK(X240:AI240)&lt;10.5,AVERAGE(X240:AI240),IF(COUNTBLANK(W240:AI240)&lt;11.5,AVERAGE(W240:AI240),IF(COUNTBLANK(V240:AI240)&lt;12.5,AVERAGE(V240:AI240),IF(COUNTBLANK(U240:AI240)&lt;13.5,AVERAGE(U240:AI240),IF(COUNTBLANK(T240:AI240)&lt;14.5,AVERAGE(T240:AI240),IF(COUNTBLANK(S240:AI240)&lt;15.5,AVERAGE(S240:AI240),IF(COUNTBLANK(R240:AI240)&lt;16.5,AVERAGE(R240:AI240),IF(COUNTBLANK(Q240:AI240)&lt;17.5,AVERAGE(Q240:AI240),IF(COUNTBLANK(P240:AI240)&lt;18.5,AVERAGE(P240:AI240),IF(COUNTBLANK(O240:AI240)&lt;19.5,AVERAGE(O240:AI240),AVERAGE(N240:AI240))))))))))))))))))))))</f>
        <v>42</v>
      </c>
      <c r="AN240" s="23">
        <f>IF(AK240&lt;1.5,M240,(0.75*M240)+(0.25*((AM240*2/3+AJ240*1/3)*$AW$1)))</f>
        <v>190241.8310516332</v>
      </c>
      <c r="AO240" s="24">
        <f>AN240-M240</f>
        <v>-758.16894836680149</v>
      </c>
      <c r="AP240" s="22">
        <f>IF(AK240&lt;1.5,"N/A",3*((M240/$AW$1)-(AM240*2/3)))</f>
        <v>58.766835210751658</v>
      </c>
      <c r="AQ240" s="20">
        <f>IF(AK240=0,"",AL240*$AV$1)</f>
        <v>181992.7269437114</v>
      </c>
      <c r="AR240" s="20">
        <f>IF(AK240=0,"",AJ240*$AV$1)</f>
        <v>223534.54505042813</v>
      </c>
      <c r="AS240" s="23" t="str">
        <f>IF(F240="P","P","")</f>
        <v>P</v>
      </c>
    </row>
    <row r="241" spans="1:45" s="2" customFormat="1">
      <c r="A241" s="19" t="s">
        <v>54</v>
      </c>
      <c r="B241" s="23" t="str">
        <f>IF(COUNTBLANK(N241:AI241)&lt;20.5,"Yes","No")</f>
        <v>Yes</v>
      </c>
      <c r="C241" s="34" t="str">
        <f>IF(J241&lt;160000,"Yes","")</f>
        <v/>
      </c>
      <c r="D241" s="34" t="str">
        <f>IF(J241&gt;375000,IF((K241/J241)&lt;-0.4,"FP40%",IF((K241/J241)&lt;-0.35,"FP35%",IF((K241/J241)&lt;-0.3,"FP30%",IF((K241/J241)&lt;-0.25,"FP25%",IF((K241/J241)&lt;-0.2,"FP20%",IF((K241/J241)&lt;-0.15,"FP15%",IF((K241/J241)&lt;-0.1,"FP10%",IF((K241/J241)&lt;-0.05,"FP5%","")))))))),"")</f>
        <v/>
      </c>
      <c r="E241" s="34" t="str">
        <f t="shared" si="5"/>
        <v/>
      </c>
      <c r="F241" s="89" t="str">
        <f>IF(AP241="N/A","",IF(AP241&gt;AJ241,IF(AP241&gt;AM241,"P",""),""))</f>
        <v>P</v>
      </c>
      <c r="G241" s="34" t="str">
        <f>IF(D241="",IF(E241="",F241,E241),D241)</f>
        <v>P</v>
      </c>
      <c r="H241" s="19" t="s">
        <v>106</v>
      </c>
      <c r="I241" s="21" t="s">
        <v>390</v>
      </c>
      <c r="J241" s="20">
        <v>294100</v>
      </c>
      <c r="K241" s="20">
        <f>M241-J241</f>
        <v>-50700</v>
      </c>
      <c r="L241" s="75">
        <v>0</v>
      </c>
      <c r="M241" s="20">
        <v>243400</v>
      </c>
      <c r="N241" s="21">
        <v>47</v>
      </c>
      <c r="O241" s="21">
        <v>52</v>
      </c>
      <c r="P241" s="21"/>
      <c r="Q241" s="21">
        <v>51</v>
      </c>
      <c r="R241" s="21">
        <v>48</v>
      </c>
      <c r="S241" s="21">
        <v>60</v>
      </c>
      <c r="T241" s="21" t="s">
        <v>590</v>
      </c>
      <c r="U241" s="21" t="s">
        <v>590</v>
      </c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39">
        <f>IF(AK241=0,"",AVERAGE(N241:AI241))</f>
        <v>51.6</v>
      </c>
      <c r="AK241" s="39">
        <f>IF(COUNTBLANK(N241:AI241)=0,22,IF(COUNTBLANK(N241:AI241)=1,21,IF(COUNTBLANK(N241:AI241)=2,20,IF(COUNTBLANK(N241:AI241)=3,19,IF(COUNTBLANK(N241:AI241)=4,18,IF(COUNTBLANK(N241:AI241)=5,17,IF(COUNTBLANK(N241:AI241)=6,16,IF(COUNTBLANK(N241:AI241)=7,15,IF(COUNTBLANK(N241:AI241)=8,14,IF(COUNTBLANK(N241:AI241)=9,13,IF(COUNTBLANK(N241:AI241)=10,12,IF(COUNTBLANK(N241:AI241)=11,11,IF(COUNTBLANK(N241:AI241)=12,10,IF(COUNTBLANK(N241:AI241)=13,9,IF(COUNTBLANK(N241:AI241)=14,8,IF(COUNTBLANK(N241:AI241)=15,7,IF(COUNTBLANK(N241:AI241)=16,6,IF(COUNTBLANK(N241:AI241)=17,5,IF(COUNTBLANK(N241:AI241)=18,4,IF(COUNTBLANK(N241:AI241)=19,3,IF(COUNTBLANK(N241:AI241)=20,2,IF(COUNTBLANK(N241:AI241)=21,1,IF(COUNTBLANK(N241:AI241)=22,0,"Error")))))))))))))))))))))))</f>
        <v>5</v>
      </c>
      <c r="AL241" s="39">
        <f>IF(AK241=0,"",IF(COUNTBLANK(AG241:AI241)=0,AVERAGE(AG241:AI241),IF(COUNTBLANK(AF241:AI241)&lt;1.5,AVERAGE(AF241:AI241),IF(COUNTBLANK(AE241:AI241)&lt;2.5,AVERAGE(AE241:AI241),IF(COUNTBLANK(AD241:AI241)&lt;3.5,AVERAGE(AD241:AI241),IF(COUNTBLANK(AC241:AI241)&lt;4.5,AVERAGE(AC241:AI241),IF(COUNTBLANK(AB241:AI241)&lt;5.5,AVERAGE(AB241:AI241),IF(COUNTBLANK(AA241:AI241)&lt;6.5,AVERAGE(AA241:AI241),IF(COUNTBLANK(Z241:AI241)&lt;7.5,AVERAGE(Z241:AI241),IF(COUNTBLANK(Y241:AI241)&lt;8.5,AVERAGE(Y241:AI241),IF(COUNTBLANK(X241:AI241)&lt;9.5,AVERAGE(X241:AI241),IF(COUNTBLANK(W241:AI241)&lt;10.5,AVERAGE(W241:AI241),IF(COUNTBLANK(V241:AI241)&lt;11.5,AVERAGE(V241:AI241),IF(COUNTBLANK(U241:AI241)&lt;12.5,AVERAGE(U241:AI241),IF(COUNTBLANK(T241:AI241)&lt;13.5,AVERAGE(T241:AI241),IF(COUNTBLANK(S241:AI241)&lt;14.5,AVERAGE(S241:AI241),IF(COUNTBLANK(R241:AI241)&lt;15.5,AVERAGE(R241:AI241),IF(COUNTBLANK(Q241:AI241)&lt;16.5,AVERAGE(Q241:AI241),IF(COUNTBLANK(P241:AI241)&lt;17.5,AVERAGE(P241:AI241),IF(COUNTBLANK(O241:AI241)&lt;18.5,AVERAGE(O241:AI241),AVERAGE(N241:AI241)))))))))))))))))))))</f>
        <v>53</v>
      </c>
      <c r="AM241" s="22">
        <f>IF(AK241=0,"",IF(COUNTBLANK(AH241:AI241)=0,AVERAGE(AH241:AI241),IF(COUNTBLANK(AG241:AI241)&lt;1.5,AVERAGE(AG241:AI241),IF(COUNTBLANK(AF241:AI241)&lt;2.5,AVERAGE(AF241:AI241),IF(COUNTBLANK(AE241:AI241)&lt;3.5,AVERAGE(AE241:AI241),IF(COUNTBLANK(AD241:AI241)&lt;4.5,AVERAGE(AD241:AI241),IF(COUNTBLANK(AC241:AI241)&lt;5.5,AVERAGE(AC241:AI241),IF(COUNTBLANK(AB241:AI241)&lt;6.5,AVERAGE(AB241:AI241),IF(COUNTBLANK(AA241:AI241)&lt;7.5,AVERAGE(AA241:AI241),IF(COUNTBLANK(Z241:AI241)&lt;8.5,AVERAGE(Z241:AI241),IF(COUNTBLANK(Y241:AI241)&lt;9.5,AVERAGE(Y241:AI241),IF(COUNTBLANK(X241:AI241)&lt;10.5,AVERAGE(X241:AI241),IF(COUNTBLANK(W241:AI241)&lt;11.5,AVERAGE(W241:AI241),IF(COUNTBLANK(V241:AI241)&lt;12.5,AVERAGE(V241:AI241),IF(COUNTBLANK(U241:AI241)&lt;13.5,AVERAGE(U241:AI241),IF(COUNTBLANK(T241:AI241)&lt;14.5,AVERAGE(T241:AI241),IF(COUNTBLANK(S241:AI241)&lt;15.5,AVERAGE(S241:AI241),IF(COUNTBLANK(R241:AI241)&lt;16.5,AVERAGE(R241:AI241),IF(COUNTBLANK(Q241:AI241)&lt;17.5,AVERAGE(Q241:AI241),IF(COUNTBLANK(P241:AI241)&lt;18.5,AVERAGE(P241:AI241),IF(COUNTBLANK(O241:AI241)&lt;19.5,AVERAGE(O241:AI241),AVERAGE(N241:AI241))))))))))))))))))))))</f>
        <v>54</v>
      </c>
      <c r="AN241" s="23">
        <f>IF(AK241&lt;1.5,M241,(0.75*M241)+(0.25*((AM241*2/3+AJ241*1/3)*$AW$1)))</f>
        <v>235930.04438320754</v>
      </c>
      <c r="AO241" s="24">
        <f>AN241-M241</f>
        <v>-7469.9556167924602</v>
      </c>
      <c r="AP241" s="22">
        <f>IF(AK241&lt;1.5,"N/A",3*((M241/$AW$1)-(AM241*2/3)))</f>
        <v>73.934281101031175</v>
      </c>
      <c r="AQ241" s="20">
        <f>IF(AK241=0,"",AL241*$AV$1)</f>
        <v>209687.27234818923</v>
      </c>
      <c r="AR241" s="20">
        <f>IF(AK241=0,"",AJ241*$AV$1)</f>
        <v>204148.36326729367</v>
      </c>
      <c r="AS241" s="23" t="str">
        <f>IF(F241="P","P","")</f>
        <v>P</v>
      </c>
    </row>
    <row r="242" spans="1:45" s="2" customFormat="1">
      <c r="A242" s="19" t="s">
        <v>54</v>
      </c>
      <c r="B242" s="23" t="str">
        <f>IF(COUNTBLANK(N242:AI242)&lt;20.5,"Yes","No")</f>
        <v>Yes</v>
      </c>
      <c r="C242" s="34" t="str">
        <f>IF(J242&lt;160000,"Yes","")</f>
        <v/>
      </c>
      <c r="D242" s="34" t="str">
        <f>IF(J242&gt;375000,IF((K242/J242)&lt;-0.4,"FP40%",IF((K242/J242)&lt;-0.35,"FP35%",IF((K242/J242)&lt;-0.3,"FP30%",IF((K242/J242)&lt;-0.25,"FP25%",IF((K242/J242)&lt;-0.2,"FP20%",IF((K242/J242)&lt;-0.15,"FP15%",IF((K242/J242)&lt;-0.1,"FP10%",IF((K242/J242)&lt;-0.05,"FP5%","")))))))),"")</f>
        <v/>
      </c>
      <c r="E242" s="34" t="str">
        <f t="shared" si="5"/>
        <v/>
      </c>
      <c r="F242" s="89" t="str">
        <f>IF(AP242="N/A","",IF(AP242&gt;AJ242,IF(AP242&gt;AM242,"P",""),""))</f>
        <v>P</v>
      </c>
      <c r="G242" s="34" t="str">
        <f>IF(D242="",IF(E242="",F242,E242),D242)</f>
        <v>P</v>
      </c>
      <c r="H242" s="19" t="s">
        <v>103</v>
      </c>
      <c r="I242" s="21" t="s">
        <v>37</v>
      </c>
      <c r="J242" s="20">
        <v>250500</v>
      </c>
      <c r="K242" s="20">
        <f>M242-J242</f>
        <v>-31000</v>
      </c>
      <c r="L242" s="75">
        <v>0</v>
      </c>
      <c r="M242" s="20">
        <v>219500</v>
      </c>
      <c r="N242" s="21">
        <v>70</v>
      </c>
      <c r="O242" s="21">
        <v>65</v>
      </c>
      <c r="P242" s="21"/>
      <c r="Q242" s="21" t="s">
        <v>590</v>
      </c>
      <c r="R242" s="21">
        <v>49</v>
      </c>
      <c r="S242" s="21">
        <v>44</v>
      </c>
      <c r="T242" s="21">
        <v>26</v>
      </c>
      <c r="U242" s="21" t="s">
        <v>590</v>
      </c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39">
        <f>IF(AK242=0,"",AVERAGE(N242:AI242))</f>
        <v>50.8</v>
      </c>
      <c r="AK242" s="39">
        <f>IF(COUNTBLANK(N242:AI242)=0,22,IF(COUNTBLANK(N242:AI242)=1,21,IF(COUNTBLANK(N242:AI242)=2,20,IF(COUNTBLANK(N242:AI242)=3,19,IF(COUNTBLANK(N242:AI242)=4,18,IF(COUNTBLANK(N242:AI242)=5,17,IF(COUNTBLANK(N242:AI242)=6,16,IF(COUNTBLANK(N242:AI242)=7,15,IF(COUNTBLANK(N242:AI242)=8,14,IF(COUNTBLANK(N242:AI242)=9,13,IF(COUNTBLANK(N242:AI242)=10,12,IF(COUNTBLANK(N242:AI242)=11,11,IF(COUNTBLANK(N242:AI242)=12,10,IF(COUNTBLANK(N242:AI242)=13,9,IF(COUNTBLANK(N242:AI242)=14,8,IF(COUNTBLANK(N242:AI242)=15,7,IF(COUNTBLANK(N242:AI242)=16,6,IF(COUNTBLANK(N242:AI242)=17,5,IF(COUNTBLANK(N242:AI242)=18,4,IF(COUNTBLANK(N242:AI242)=19,3,IF(COUNTBLANK(N242:AI242)=20,2,IF(COUNTBLANK(N242:AI242)=21,1,IF(COUNTBLANK(N242:AI242)=22,0,"Error")))))))))))))))))))))))</f>
        <v>5</v>
      </c>
      <c r="AL242" s="39">
        <f>IF(AK242=0,"",IF(COUNTBLANK(AG242:AI242)=0,AVERAGE(AG242:AI242),IF(COUNTBLANK(AF242:AI242)&lt;1.5,AVERAGE(AF242:AI242),IF(COUNTBLANK(AE242:AI242)&lt;2.5,AVERAGE(AE242:AI242),IF(COUNTBLANK(AD242:AI242)&lt;3.5,AVERAGE(AD242:AI242),IF(COUNTBLANK(AC242:AI242)&lt;4.5,AVERAGE(AC242:AI242),IF(COUNTBLANK(AB242:AI242)&lt;5.5,AVERAGE(AB242:AI242),IF(COUNTBLANK(AA242:AI242)&lt;6.5,AVERAGE(AA242:AI242),IF(COUNTBLANK(Z242:AI242)&lt;7.5,AVERAGE(Z242:AI242),IF(COUNTBLANK(Y242:AI242)&lt;8.5,AVERAGE(Y242:AI242),IF(COUNTBLANK(X242:AI242)&lt;9.5,AVERAGE(X242:AI242),IF(COUNTBLANK(W242:AI242)&lt;10.5,AVERAGE(W242:AI242),IF(COUNTBLANK(V242:AI242)&lt;11.5,AVERAGE(V242:AI242),IF(COUNTBLANK(U242:AI242)&lt;12.5,AVERAGE(U242:AI242),IF(COUNTBLANK(T242:AI242)&lt;13.5,AVERAGE(T242:AI242),IF(COUNTBLANK(S242:AI242)&lt;14.5,AVERAGE(S242:AI242),IF(COUNTBLANK(R242:AI242)&lt;15.5,AVERAGE(R242:AI242),IF(COUNTBLANK(Q242:AI242)&lt;16.5,AVERAGE(Q242:AI242),IF(COUNTBLANK(P242:AI242)&lt;17.5,AVERAGE(P242:AI242),IF(COUNTBLANK(O242:AI242)&lt;18.5,AVERAGE(O242:AI242),AVERAGE(N242:AI242)))))))))))))))))))))</f>
        <v>39.666666666666664</v>
      </c>
      <c r="AM242" s="22">
        <f>IF(AK242=0,"",IF(COUNTBLANK(AH242:AI242)=0,AVERAGE(AH242:AI242),IF(COUNTBLANK(AG242:AI242)&lt;1.5,AVERAGE(AG242:AI242),IF(COUNTBLANK(AF242:AI242)&lt;2.5,AVERAGE(AF242:AI242),IF(COUNTBLANK(AE242:AI242)&lt;3.5,AVERAGE(AE242:AI242),IF(COUNTBLANK(AD242:AI242)&lt;4.5,AVERAGE(AD242:AI242),IF(COUNTBLANK(AC242:AI242)&lt;5.5,AVERAGE(AC242:AI242),IF(COUNTBLANK(AB242:AI242)&lt;6.5,AVERAGE(AB242:AI242),IF(COUNTBLANK(AA242:AI242)&lt;7.5,AVERAGE(AA242:AI242),IF(COUNTBLANK(Z242:AI242)&lt;8.5,AVERAGE(Z242:AI242),IF(COUNTBLANK(Y242:AI242)&lt;9.5,AVERAGE(Y242:AI242),IF(COUNTBLANK(X242:AI242)&lt;10.5,AVERAGE(X242:AI242),IF(COUNTBLANK(W242:AI242)&lt;11.5,AVERAGE(W242:AI242),IF(COUNTBLANK(V242:AI242)&lt;12.5,AVERAGE(V242:AI242),IF(COUNTBLANK(U242:AI242)&lt;13.5,AVERAGE(U242:AI242),IF(COUNTBLANK(T242:AI242)&lt;14.5,AVERAGE(T242:AI242),IF(COUNTBLANK(S242:AI242)&lt;15.5,AVERAGE(S242:AI242),IF(COUNTBLANK(R242:AI242)&lt;16.5,AVERAGE(R242:AI242),IF(COUNTBLANK(Q242:AI242)&lt;17.5,AVERAGE(Q242:AI242),IF(COUNTBLANK(P242:AI242)&lt;18.5,AVERAGE(P242:AI242),IF(COUNTBLANK(O242:AI242)&lt;19.5,AVERAGE(O242:AI242),AVERAGE(N242:AI242))))))))))))))))))))))</f>
        <v>35</v>
      </c>
      <c r="AN242" s="23">
        <f>IF(AK242&lt;1.5,M242,(0.75*M242)+(0.25*((AM242*2/3+AJ242*1/3)*$AW$1)))</f>
        <v>205027.94086147536</v>
      </c>
      <c r="AO242" s="24">
        <f>AN242-M242</f>
        <v>-14472.059138524637</v>
      </c>
      <c r="AP242" s="22">
        <f>IF(AK242&lt;1.5,"N/A",3*((M242/$AW$1)-(AM242*2/3)))</f>
        <v>94.069739941151767</v>
      </c>
      <c r="AQ242" s="20">
        <f>IF(AK242=0,"",AL242*$AV$1)</f>
        <v>156935.75729204097</v>
      </c>
      <c r="AR242" s="20">
        <f>IF(AK242=0,"",AJ242*$AV$1)</f>
        <v>200983.27236392474</v>
      </c>
      <c r="AS242" s="23" t="str">
        <f>IF(F242="P","P","")</f>
        <v>P</v>
      </c>
    </row>
    <row r="243" spans="1:45" s="2" customFormat="1">
      <c r="A243" s="19" t="s">
        <v>54</v>
      </c>
      <c r="B243" s="23" t="str">
        <f>IF(COUNTBLANK(N243:AI243)&lt;20.5,"Yes","No")</f>
        <v>Yes</v>
      </c>
      <c r="C243" s="34" t="str">
        <f>IF(J243&lt;160000,"Yes","")</f>
        <v/>
      </c>
      <c r="D243" s="34" t="str">
        <f>IF(J243&gt;375000,IF((K243/J243)&lt;-0.4,"FP40%",IF((K243/J243)&lt;-0.35,"FP35%",IF((K243/J243)&lt;-0.3,"FP30%",IF((K243/J243)&lt;-0.25,"FP25%",IF((K243/J243)&lt;-0.2,"FP20%",IF((K243/J243)&lt;-0.15,"FP15%",IF((K243/J243)&lt;-0.1,"FP10%",IF((K243/J243)&lt;-0.05,"FP5%","")))))))),"")</f>
        <v/>
      </c>
      <c r="E243" s="34" t="str">
        <f t="shared" si="5"/>
        <v/>
      </c>
      <c r="F243" s="89" t="str">
        <f>IF(AP243="N/A","",IF(AP243&gt;AJ243,IF(AP243&gt;AM243,"P",""),""))</f>
        <v>P</v>
      </c>
      <c r="G243" s="34" t="str">
        <f>IF(D243="",IF(E243="",F243,E243),D243)</f>
        <v>P</v>
      </c>
      <c r="H243" s="19" t="s">
        <v>560</v>
      </c>
      <c r="I243" s="21" t="s">
        <v>37</v>
      </c>
      <c r="J243" s="20">
        <v>279300</v>
      </c>
      <c r="K243" s="20">
        <f>M243-J243</f>
        <v>0</v>
      </c>
      <c r="L243" s="75">
        <v>0</v>
      </c>
      <c r="M243" s="20">
        <v>279300</v>
      </c>
      <c r="N243" s="21"/>
      <c r="O243" s="21"/>
      <c r="P243" s="21"/>
      <c r="Q243" s="21"/>
      <c r="R243" s="21"/>
      <c r="S243" s="21"/>
      <c r="T243" s="21">
        <v>66</v>
      </c>
      <c r="U243" s="21">
        <v>35</v>
      </c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39">
        <f>IF(AK243=0,"",AVERAGE(N243:AI243))</f>
        <v>50.5</v>
      </c>
      <c r="AK243" s="39">
        <f>IF(COUNTBLANK(N243:AI243)=0,22,IF(COUNTBLANK(N243:AI243)=1,21,IF(COUNTBLANK(N243:AI243)=2,20,IF(COUNTBLANK(N243:AI243)=3,19,IF(COUNTBLANK(N243:AI243)=4,18,IF(COUNTBLANK(N243:AI243)=5,17,IF(COUNTBLANK(N243:AI243)=6,16,IF(COUNTBLANK(N243:AI243)=7,15,IF(COUNTBLANK(N243:AI243)=8,14,IF(COUNTBLANK(N243:AI243)=9,13,IF(COUNTBLANK(N243:AI243)=10,12,IF(COUNTBLANK(N243:AI243)=11,11,IF(COUNTBLANK(N243:AI243)=12,10,IF(COUNTBLANK(N243:AI243)=13,9,IF(COUNTBLANK(N243:AI243)=14,8,IF(COUNTBLANK(N243:AI243)=15,7,IF(COUNTBLANK(N243:AI243)=16,6,IF(COUNTBLANK(N243:AI243)=17,5,IF(COUNTBLANK(N243:AI243)=18,4,IF(COUNTBLANK(N243:AI243)=19,3,IF(COUNTBLANK(N243:AI243)=20,2,IF(COUNTBLANK(N243:AI243)=21,1,IF(COUNTBLANK(N243:AI243)=22,0,"Error")))))))))))))))))))))))</f>
        <v>2</v>
      </c>
      <c r="AL243" s="39">
        <f>IF(AK243=0,"",IF(COUNTBLANK(AG243:AI243)=0,AVERAGE(AG243:AI243),IF(COUNTBLANK(AF243:AI243)&lt;1.5,AVERAGE(AF243:AI243),IF(COUNTBLANK(AE243:AI243)&lt;2.5,AVERAGE(AE243:AI243),IF(COUNTBLANK(AD243:AI243)&lt;3.5,AVERAGE(AD243:AI243),IF(COUNTBLANK(AC243:AI243)&lt;4.5,AVERAGE(AC243:AI243),IF(COUNTBLANK(AB243:AI243)&lt;5.5,AVERAGE(AB243:AI243),IF(COUNTBLANK(AA243:AI243)&lt;6.5,AVERAGE(AA243:AI243),IF(COUNTBLANK(Z243:AI243)&lt;7.5,AVERAGE(Z243:AI243),IF(COUNTBLANK(Y243:AI243)&lt;8.5,AVERAGE(Y243:AI243),IF(COUNTBLANK(X243:AI243)&lt;9.5,AVERAGE(X243:AI243),IF(COUNTBLANK(W243:AI243)&lt;10.5,AVERAGE(W243:AI243),IF(COUNTBLANK(V243:AI243)&lt;11.5,AVERAGE(V243:AI243),IF(COUNTBLANK(U243:AI243)&lt;12.5,AVERAGE(U243:AI243),IF(COUNTBLANK(T243:AI243)&lt;13.5,AVERAGE(T243:AI243),IF(COUNTBLANK(S243:AI243)&lt;14.5,AVERAGE(S243:AI243),IF(COUNTBLANK(R243:AI243)&lt;15.5,AVERAGE(R243:AI243),IF(COUNTBLANK(Q243:AI243)&lt;16.5,AVERAGE(Q243:AI243),IF(COUNTBLANK(P243:AI243)&lt;17.5,AVERAGE(P243:AI243),IF(COUNTBLANK(O243:AI243)&lt;18.5,AVERAGE(O243:AI243),AVERAGE(N243:AI243)))))))))))))))))))))</f>
        <v>50.5</v>
      </c>
      <c r="AM243" s="22">
        <f>IF(AK243=0,"",IF(COUNTBLANK(AH243:AI243)=0,AVERAGE(AH243:AI243),IF(COUNTBLANK(AG243:AI243)&lt;1.5,AVERAGE(AG243:AI243),IF(COUNTBLANK(AF243:AI243)&lt;2.5,AVERAGE(AF243:AI243),IF(COUNTBLANK(AE243:AI243)&lt;3.5,AVERAGE(AE243:AI243),IF(COUNTBLANK(AD243:AI243)&lt;4.5,AVERAGE(AD243:AI243),IF(COUNTBLANK(AC243:AI243)&lt;5.5,AVERAGE(AC243:AI243),IF(COUNTBLANK(AB243:AI243)&lt;6.5,AVERAGE(AB243:AI243),IF(COUNTBLANK(AA243:AI243)&lt;7.5,AVERAGE(AA243:AI243),IF(COUNTBLANK(Z243:AI243)&lt;8.5,AVERAGE(Z243:AI243),IF(COUNTBLANK(Y243:AI243)&lt;9.5,AVERAGE(Y243:AI243),IF(COUNTBLANK(X243:AI243)&lt;10.5,AVERAGE(X243:AI243),IF(COUNTBLANK(W243:AI243)&lt;11.5,AVERAGE(W243:AI243),IF(COUNTBLANK(V243:AI243)&lt;12.5,AVERAGE(V243:AI243),IF(COUNTBLANK(U243:AI243)&lt;13.5,AVERAGE(U243:AI243),IF(COUNTBLANK(T243:AI243)&lt;14.5,AVERAGE(T243:AI243),IF(COUNTBLANK(S243:AI243)&lt;15.5,AVERAGE(S243:AI243),IF(COUNTBLANK(R243:AI243)&lt;16.5,AVERAGE(R243:AI243),IF(COUNTBLANK(Q243:AI243)&lt;17.5,AVERAGE(Q243:AI243),IF(COUNTBLANK(P243:AI243)&lt;18.5,AVERAGE(P243:AI243),IF(COUNTBLANK(O243:AI243)&lt;19.5,AVERAGE(O243:AI243),AVERAGE(N243:AI243))))))))))))))))))))))</f>
        <v>50.5</v>
      </c>
      <c r="AN243" s="23">
        <f>IF(AK243&lt;1.5,M243,(0.75*M243)+(0.25*((AM243*2/3+AJ243*1/3)*$AW$1)))</f>
        <v>260145.90679233047</v>
      </c>
      <c r="AO243" s="24">
        <f>AN243-M243</f>
        <v>-19154.093207669532</v>
      </c>
      <c r="AP243" s="22">
        <f>IF(AK243&lt;1.5,"N/A",3*((M243/$AW$1)-(AM243*2/3)))</f>
        <v>107.76846635792114</v>
      </c>
      <c r="AQ243" s="20">
        <f>IF(AK243=0,"",AL243*$AV$1)</f>
        <v>199796.36327516142</v>
      </c>
      <c r="AR243" s="20">
        <f>IF(AK243=0,"",AJ243*$AV$1)</f>
        <v>199796.36327516142</v>
      </c>
      <c r="AS243" s="23" t="str">
        <f>IF(F243="P","P","")</f>
        <v>P</v>
      </c>
    </row>
    <row r="244" spans="1:45" s="2" customFormat="1">
      <c r="A244" s="19" t="s">
        <v>54</v>
      </c>
      <c r="B244" s="23" t="str">
        <f>IF(COUNTBLANK(N244:AI244)&lt;20.5,"Yes","No")</f>
        <v>Yes</v>
      </c>
      <c r="C244" s="34" t="str">
        <f>IF(J244&lt;160000,"Yes","")</f>
        <v/>
      </c>
      <c r="D244" s="34" t="str">
        <f>IF(J244&gt;375000,IF((K244/J244)&lt;-0.4,"FP40%",IF((K244/J244)&lt;-0.35,"FP35%",IF((K244/J244)&lt;-0.3,"FP30%",IF((K244/J244)&lt;-0.25,"FP25%",IF((K244/J244)&lt;-0.2,"FP20%",IF((K244/J244)&lt;-0.15,"FP15%",IF((K244/J244)&lt;-0.1,"FP10%",IF((K244/J244)&lt;-0.05,"FP5%","")))))))),"")</f>
        <v/>
      </c>
      <c r="E244" s="34" t="str">
        <f t="shared" si="5"/>
        <v/>
      </c>
      <c r="F244" s="89" t="str">
        <f>IF(AP244="N/A","",IF(AP244&gt;AJ244,IF(AP244&gt;AM244,"P",""),""))</f>
        <v>P</v>
      </c>
      <c r="G244" s="34" t="str">
        <f>IF(D244="",IF(E244="",F244,E244),D244)</f>
        <v>P</v>
      </c>
      <c r="H244" s="19" t="s">
        <v>406</v>
      </c>
      <c r="I244" s="21" t="s">
        <v>62</v>
      </c>
      <c r="J244" s="20">
        <v>237300</v>
      </c>
      <c r="K244" s="20">
        <f>M244-J244</f>
        <v>0</v>
      </c>
      <c r="L244" s="75">
        <v>0</v>
      </c>
      <c r="M244" s="20">
        <v>237300</v>
      </c>
      <c r="N244" s="21">
        <v>87</v>
      </c>
      <c r="O244" s="21">
        <v>7</v>
      </c>
      <c r="P244" s="21"/>
      <c r="Q244" s="21" t="s">
        <v>590</v>
      </c>
      <c r="R244" s="21" t="s">
        <v>590</v>
      </c>
      <c r="S244" s="21" t="s">
        <v>590</v>
      </c>
      <c r="T244" s="21" t="s">
        <v>590</v>
      </c>
      <c r="U244" s="21" t="s">
        <v>590</v>
      </c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39">
        <f>IF(AK244=0,"",AVERAGE(N244:AI244))</f>
        <v>47</v>
      </c>
      <c r="AK244" s="39">
        <f>IF(COUNTBLANK(N244:AI244)=0,22,IF(COUNTBLANK(N244:AI244)=1,21,IF(COUNTBLANK(N244:AI244)=2,20,IF(COUNTBLANK(N244:AI244)=3,19,IF(COUNTBLANK(N244:AI244)=4,18,IF(COUNTBLANK(N244:AI244)=5,17,IF(COUNTBLANK(N244:AI244)=6,16,IF(COUNTBLANK(N244:AI244)=7,15,IF(COUNTBLANK(N244:AI244)=8,14,IF(COUNTBLANK(N244:AI244)=9,13,IF(COUNTBLANK(N244:AI244)=10,12,IF(COUNTBLANK(N244:AI244)=11,11,IF(COUNTBLANK(N244:AI244)=12,10,IF(COUNTBLANK(N244:AI244)=13,9,IF(COUNTBLANK(N244:AI244)=14,8,IF(COUNTBLANK(N244:AI244)=15,7,IF(COUNTBLANK(N244:AI244)=16,6,IF(COUNTBLANK(N244:AI244)=17,5,IF(COUNTBLANK(N244:AI244)=18,4,IF(COUNTBLANK(N244:AI244)=19,3,IF(COUNTBLANK(N244:AI244)=20,2,IF(COUNTBLANK(N244:AI244)=21,1,IF(COUNTBLANK(N244:AI244)=22,0,"Error")))))))))))))))))))))))</f>
        <v>2</v>
      </c>
      <c r="AL244" s="39">
        <f>IF(AK244=0,"",IF(COUNTBLANK(AG244:AI244)=0,AVERAGE(AG244:AI244),IF(COUNTBLANK(AF244:AI244)&lt;1.5,AVERAGE(AF244:AI244),IF(COUNTBLANK(AE244:AI244)&lt;2.5,AVERAGE(AE244:AI244),IF(COUNTBLANK(AD244:AI244)&lt;3.5,AVERAGE(AD244:AI244),IF(COUNTBLANK(AC244:AI244)&lt;4.5,AVERAGE(AC244:AI244),IF(COUNTBLANK(AB244:AI244)&lt;5.5,AVERAGE(AB244:AI244),IF(COUNTBLANK(AA244:AI244)&lt;6.5,AVERAGE(AA244:AI244),IF(COUNTBLANK(Z244:AI244)&lt;7.5,AVERAGE(Z244:AI244),IF(COUNTBLANK(Y244:AI244)&lt;8.5,AVERAGE(Y244:AI244),IF(COUNTBLANK(X244:AI244)&lt;9.5,AVERAGE(X244:AI244),IF(COUNTBLANK(W244:AI244)&lt;10.5,AVERAGE(W244:AI244),IF(COUNTBLANK(V244:AI244)&lt;11.5,AVERAGE(V244:AI244),IF(COUNTBLANK(U244:AI244)&lt;12.5,AVERAGE(U244:AI244),IF(COUNTBLANK(T244:AI244)&lt;13.5,AVERAGE(T244:AI244),IF(COUNTBLANK(S244:AI244)&lt;14.5,AVERAGE(S244:AI244),IF(COUNTBLANK(R244:AI244)&lt;15.5,AVERAGE(R244:AI244),IF(COUNTBLANK(Q244:AI244)&lt;16.5,AVERAGE(Q244:AI244),IF(COUNTBLANK(P244:AI244)&lt;17.5,AVERAGE(P244:AI244),IF(COUNTBLANK(O244:AI244)&lt;18.5,AVERAGE(O244:AI244),AVERAGE(N244:AI244)))))))))))))))))))))</f>
        <v>47</v>
      </c>
      <c r="AM244" s="22">
        <f>IF(AK244=0,"",IF(COUNTBLANK(AH244:AI244)=0,AVERAGE(AH244:AI244),IF(COUNTBLANK(AG244:AI244)&lt;1.5,AVERAGE(AG244:AI244),IF(COUNTBLANK(AF244:AI244)&lt;2.5,AVERAGE(AF244:AI244),IF(COUNTBLANK(AE244:AI244)&lt;3.5,AVERAGE(AE244:AI244),IF(COUNTBLANK(AD244:AI244)&lt;4.5,AVERAGE(AD244:AI244),IF(COUNTBLANK(AC244:AI244)&lt;5.5,AVERAGE(AC244:AI244),IF(COUNTBLANK(AB244:AI244)&lt;6.5,AVERAGE(AB244:AI244),IF(COUNTBLANK(AA244:AI244)&lt;7.5,AVERAGE(AA244:AI244),IF(COUNTBLANK(Z244:AI244)&lt;8.5,AVERAGE(Z244:AI244),IF(COUNTBLANK(Y244:AI244)&lt;9.5,AVERAGE(Y244:AI244),IF(COUNTBLANK(X244:AI244)&lt;10.5,AVERAGE(X244:AI244),IF(COUNTBLANK(W244:AI244)&lt;11.5,AVERAGE(W244:AI244),IF(COUNTBLANK(V244:AI244)&lt;12.5,AVERAGE(V244:AI244),IF(COUNTBLANK(U244:AI244)&lt;13.5,AVERAGE(U244:AI244),IF(COUNTBLANK(T244:AI244)&lt;14.5,AVERAGE(T244:AI244),IF(COUNTBLANK(S244:AI244)&lt;15.5,AVERAGE(S244:AI244),IF(COUNTBLANK(R244:AI244)&lt;16.5,AVERAGE(R244:AI244),IF(COUNTBLANK(Q244:AI244)&lt;17.5,AVERAGE(Q244:AI244),IF(COUNTBLANK(P244:AI244)&lt;18.5,AVERAGE(P244:AI244),IF(COUNTBLANK(O244:AI244)&lt;19.5,AVERAGE(O244:AI244),AVERAGE(N244:AI244))))))))))))))))))))))</f>
        <v>47</v>
      </c>
      <c r="AN244" s="23">
        <f>IF(AK244&lt;1.5,M244,(0.75*M244)+(0.25*((AM244*2/3+AJ244*1/3)*$AW$1)))</f>
        <v>225134.06176711945</v>
      </c>
      <c r="AO244" s="24">
        <f>AN244-M244</f>
        <v>-12165.938232880551</v>
      </c>
      <c r="AP244" s="22">
        <f>IF(AK244&lt;1.5,"N/A",3*((M244/$AW$1)-(AM244*2/3)))</f>
        <v>83.37471201838413</v>
      </c>
      <c r="AQ244" s="20">
        <f>IF(AK244=0,"",AL244*$AV$1)</f>
        <v>185949.09057292252</v>
      </c>
      <c r="AR244" s="20">
        <f>IF(AK244=0,"",AJ244*$AV$1)</f>
        <v>185949.09057292252</v>
      </c>
      <c r="AS244" s="23" t="str">
        <f>IF(F244="P","P","")</f>
        <v>P</v>
      </c>
    </row>
    <row r="245" spans="1:45" s="2" customFormat="1">
      <c r="A245" s="19" t="s">
        <v>54</v>
      </c>
      <c r="B245" s="23" t="str">
        <f>IF(COUNTBLANK(N245:AI245)&lt;20.5,"Yes","No")</f>
        <v>Yes</v>
      </c>
      <c r="C245" s="34" t="str">
        <f>IF(J245&lt;160000,"Yes","")</f>
        <v/>
      </c>
      <c r="D245" s="34" t="str">
        <f>IF(J245&gt;375000,IF((K245/J245)&lt;-0.4,"FP40%",IF((K245/J245)&lt;-0.35,"FP35%",IF((K245/J245)&lt;-0.3,"FP30%",IF((K245/J245)&lt;-0.25,"FP25%",IF((K245/J245)&lt;-0.2,"FP20%",IF((K245/J245)&lt;-0.15,"FP15%",IF((K245/J245)&lt;-0.1,"FP10%",IF((K245/J245)&lt;-0.05,"FP5%","")))))))),"")</f>
        <v/>
      </c>
      <c r="E245" s="34" t="str">
        <f t="shared" si="5"/>
        <v/>
      </c>
      <c r="F245" s="89" t="str">
        <f>IF(AP245="N/A","",IF(AP245&gt;AJ245,IF(AP245&gt;AM245,"P",""),""))</f>
        <v>P</v>
      </c>
      <c r="G245" s="34" t="str">
        <f>IF(D245="",IF(E245="",F245,E245),D245)</f>
        <v>P</v>
      </c>
      <c r="H245" s="19" t="s">
        <v>99</v>
      </c>
      <c r="I245" s="21" t="s">
        <v>48</v>
      </c>
      <c r="J245" s="20">
        <v>303600</v>
      </c>
      <c r="K245" s="20">
        <f>M245-J245</f>
        <v>-31000</v>
      </c>
      <c r="L245" s="75">
        <v>0</v>
      </c>
      <c r="M245" s="20">
        <v>272600</v>
      </c>
      <c r="N245" s="21">
        <v>83</v>
      </c>
      <c r="O245" s="21">
        <v>48</v>
      </c>
      <c r="P245" s="21">
        <v>3</v>
      </c>
      <c r="Q245" s="21" t="s">
        <v>590</v>
      </c>
      <c r="R245" s="21" t="s">
        <v>590</v>
      </c>
      <c r="S245" s="21" t="s">
        <v>590</v>
      </c>
      <c r="T245" s="21" t="s">
        <v>590</v>
      </c>
      <c r="U245" s="21" t="s">
        <v>590</v>
      </c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39">
        <f>IF(AK245=0,"",AVERAGE(N245:AI245))</f>
        <v>44.666666666666664</v>
      </c>
      <c r="AK245" s="39">
        <f>IF(COUNTBLANK(N245:AI245)=0,22,IF(COUNTBLANK(N245:AI245)=1,21,IF(COUNTBLANK(N245:AI245)=2,20,IF(COUNTBLANK(N245:AI245)=3,19,IF(COUNTBLANK(N245:AI245)=4,18,IF(COUNTBLANK(N245:AI245)=5,17,IF(COUNTBLANK(N245:AI245)=6,16,IF(COUNTBLANK(N245:AI245)=7,15,IF(COUNTBLANK(N245:AI245)=8,14,IF(COUNTBLANK(N245:AI245)=9,13,IF(COUNTBLANK(N245:AI245)=10,12,IF(COUNTBLANK(N245:AI245)=11,11,IF(COUNTBLANK(N245:AI245)=12,10,IF(COUNTBLANK(N245:AI245)=13,9,IF(COUNTBLANK(N245:AI245)=14,8,IF(COUNTBLANK(N245:AI245)=15,7,IF(COUNTBLANK(N245:AI245)=16,6,IF(COUNTBLANK(N245:AI245)=17,5,IF(COUNTBLANK(N245:AI245)=18,4,IF(COUNTBLANK(N245:AI245)=19,3,IF(COUNTBLANK(N245:AI245)=20,2,IF(COUNTBLANK(N245:AI245)=21,1,IF(COUNTBLANK(N245:AI245)=22,0,"Error")))))))))))))))))))))))</f>
        <v>3</v>
      </c>
      <c r="AL245" s="39">
        <f>IF(AK245=0,"",IF(COUNTBLANK(AG245:AI245)=0,AVERAGE(AG245:AI245),IF(COUNTBLANK(AF245:AI245)&lt;1.5,AVERAGE(AF245:AI245),IF(COUNTBLANK(AE245:AI245)&lt;2.5,AVERAGE(AE245:AI245),IF(COUNTBLANK(AD245:AI245)&lt;3.5,AVERAGE(AD245:AI245),IF(COUNTBLANK(AC245:AI245)&lt;4.5,AVERAGE(AC245:AI245),IF(COUNTBLANK(AB245:AI245)&lt;5.5,AVERAGE(AB245:AI245),IF(COUNTBLANK(AA245:AI245)&lt;6.5,AVERAGE(AA245:AI245),IF(COUNTBLANK(Z245:AI245)&lt;7.5,AVERAGE(Z245:AI245),IF(COUNTBLANK(Y245:AI245)&lt;8.5,AVERAGE(Y245:AI245),IF(COUNTBLANK(X245:AI245)&lt;9.5,AVERAGE(X245:AI245),IF(COUNTBLANK(W245:AI245)&lt;10.5,AVERAGE(W245:AI245),IF(COUNTBLANK(V245:AI245)&lt;11.5,AVERAGE(V245:AI245),IF(COUNTBLANK(U245:AI245)&lt;12.5,AVERAGE(U245:AI245),IF(COUNTBLANK(T245:AI245)&lt;13.5,AVERAGE(T245:AI245),IF(COUNTBLANK(S245:AI245)&lt;14.5,AVERAGE(S245:AI245),IF(COUNTBLANK(R245:AI245)&lt;15.5,AVERAGE(R245:AI245),IF(COUNTBLANK(Q245:AI245)&lt;16.5,AVERAGE(Q245:AI245),IF(COUNTBLANK(P245:AI245)&lt;17.5,AVERAGE(P245:AI245),IF(COUNTBLANK(O245:AI245)&lt;18.5,AVERAGE(O245:AI245),AVERAGE(N245:AI245)))))))))))))))))))))</f>
        <v>44.666666666666664</v>
      </c>
      <c r="AM245" s="22">
        <f>IF(AK245=0,"",IF(COUNTBLANK(AH245:AI245)=0,AVERAGE(AH245:AI245),IF(COUNTBLANK(AG245:AI245)&lt;1.5,AVERAGE(AG245:AI245),IF(COUNTBLANK(AF245:AI245)&lt;2.5,AVERAGE(AF245:AI245),IF(COUNTBLANK(AE245:AI245)&lt;3.5,AVERAGE(AE245:AI245),IF(COUNTBLANK(AD245:AI245)&lt;4.5,AVERAGE(AD245:AI245),IF(COUNTBLANK(AC245:AI245)&lt;5.5,AVERAGE(AC245:AI245),IF(COUNTBLANK(AB245:AI245)&lt;6.5,AVERAGE(AB245:AI245),IF(COUNTBLANK(AA245:AI245)&lt;7.5,AVERAGE(AA245:AI245),IF(COUNTBLANK(Z245:AI245)&lt;8.5,AVERAGE(Z245:AI245),IF(COUNTBLANK(Y245:AI245)&lt;9.5,AVERAGE(Y245:AI245),IF(COUNTBLANK(X245:AI245)&lt;10.5,AVERAGE(X245:AI245),IF(COUNTBLANK(W245:AI245)&lt;11.5,AVERAGE(W245:AI245),IF(COUNTBLANK(V245:AI245)&lt;12.5,AVERAGE(V245:AI245),IF(COUNTBLANK(U245:AI245)&lt;13.5,AVERAGE(U245:AI245),IF(COUNTBLANK(T245:AI245)&lt;14.5,AVERAGE(T245:AI245),IF(COUNTBLANK(S245:AI245)&lt;15.5,AVERAGE(S245:AI245),IF(COUNTBLANK(R245:AI245)&lt;16.5,AVERAGE(R245:AI245),IF(COUNTBLANK(Q245:AI245)&lt;17.5,AVERAGE(Q245:AI245),IF(COUNTBLANK(P245:AI245)&lt;18.5,AVERAGE(P245:AI245),IF(COUNTBLANK(O245:AI245)&lt;19.5,AVERAGE(O245:AI245),AVERAGE(N245:AI245))))))))))))))))))))))</f>
        <v>25.5</v>
      </c>
      <c r="AN245" s="23">
        <f>IF(AK245&lt;1.5,M245,(0.75*M245)+(0.25*((AM245*2/3+AJ245*1/3)*$AW$1)))</f>
        <v>236446.81022970041</v>
      </c>
      <c r="AO245" s="24">
        <f>AN245-M245</f>
        <v>-36153.189770299592</v>
      </c>
      <c r="AP245" s="22">
        <f>IF(AK245&lt;1.5,"N/A",3*((M245/$AW$1)-(AM245*2/3)))</f>
        <v>152.76041507042356</v>
      </c>
      <c r="AQ245" s="20">
        <f>IF(AK245=0,"",AL245*$AV$1)</f>
        <v>176717.57543809657</v>
      </c>
      <c r="AR245" s="20">
        <f>IF(AK245=0,"",AJ245*$AV$1)</f>
        <v>176717.57543809657</v>
      </c>
      <c r="AS245" s="23" t="str">
        <f>IF(F245="P","P","")</f>
        <v>P</v>
      </c>
    </row>
    <row r="246" spans="1:45" s="2" customFormat="1">
      <c r="A246" s="19" t="s">
        <v>54</v>
      </c>
      <c r="B246" s="23" t="str">
        <f>IF(COUNTBLANK(N246:AI246)&lt;20.5,"Yes","No")</f>
        <v>No</v>
      </c>
      <c r="C246" s="34" t="str">
        <f>IF(J246&lt;160000,"Yes","")</f>
        <v>Yes</v>
      </c>
      <c r="D246" s="34" t="str">
        <f>IF(J246&gt;375000,IF((K246/J246)&lt;-0.4,"FP40%",IF((K246/J246)&lt;-0.35,"FP35%",IF((K246/J246)&lt;-0.3,"FP30%",IF((K246/J246)&lt;-0.25,"FP25%",IF((K246/J246)&lt;-0.2,"FP20%",IF((K246/J246)&lt;-0.15,"FP15%",IF((K246/J246)&lt;-0.1,"FP10%",IF((K246/J246)&lt;-0.05,"FP5%","")))))))),"")</f>
        <v/>
      </c>
      <c r="E246" s="34" t="str">
        <f t="shared" si="5"/>
        <v/>
      </c>
      <c r="F246" s="89" t="str">
        <f>IF(AP246="N/A","",IF(AP246&gt;AJ246,IF(AP246&gt;AM246,"P",""),""))</f>
        <v/>
      </c>
      <c r="G246" s="34" t="str">
        <f>IF(D246="",IF(E246="",F246,E246),D246)</f>
        <v/>
      </c>
      <c r="H246" s="19" t="s">
        <v>582</v>
      </c>
      <c r="I246" s="21" t="s">
        <v>388</v>
      </c>
      <c r="J246" s="20">
        <v>95800</v>
      </c>
      <c r="K246" s="20">
        <f>M246-J246</f>
        <v>0</v>
      </c>
      <c r="L246" s="75">
        <v>0</v>
      </c>
      <c r="M246" s="20">
        <v>95800</v>
      </c>
      <c r="N246" s="21"/>
      <c r="O246" s="21"/>
      <c r="P246" s="21"/>
      <c r="Q246" s="21"/>
      <c r="R246" s="21"/>
      <c r="S246" s="21"/>
      <c r="T246" s="21"/>
      <c r="U246" s="21">
        <v>37</v>
      </c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39">
        <f>IF(AK246=0,"",AVERAGE(N246:AI246))</f>
        <v>37</v>
      </c>
      <c r="AK246" s="39">
        <f>IF(COUNTBLANK(N246:AI246)=0,22,IF(COUNTBLANK(N246:AI246)=1,21,IF(COUNTBLANK(N246:AI246)=2,20,IF(COUNTBLANK(N246:AI246)=3,19,IF(COUNTBLANK(N246:AI246)=4,18,IF(COUNTBLANK(N246:AI246)=5,17,IF(COUNTBLANK(N246:AI246)=6,16,IF(COUNTBLANK(N246:AI246)=7,15,IF(COUNTBLANK(N246:AI246)=8,14,IF(COUNTBLANK(N246:AI246)=9,13,IF(COUNTBLANK(N246:AI246)=10,12,IF(COUNTBLANK(N246:AI246)=11,11,IF(COUNTBLANK(N246:AI246)=12,10,IF(COUNTBLANK(N246:AI246)=13,9,IF(COUNTBLANK(N246:AI246)=14,8,IF(COUNTBLANK(N246:AI246)=15,7,IF(COUNTBLANK(N246:AI246)=16,6,IF(COUNTBLANK(N246:AI246)=17,5,IF(COUNTBLANK(N246:AI246)=18,4,IF(COUNTBLANK(N246:AI246)=19,3,IF(COUNTBLANK(N246:AI246)=20,2,IF(COUNTBLANK(N246:AI246)=21,1,IF(COUNTBLANK(N246:AI246)=22,0,"Error")))))))))))))))))))))))</f>
        <v>1</v>
      </c>
      <c r="AL246" s="39">
        <f>IF(AK246=0,"",IF(COUNTBLANK(AG246:AI246)=0,AVERAGE(AG246:AI246),IF(COUNTBLANK(AF246:AI246)&lt;1.5,AVERAGE(AF246:AI246),IF(COUNTBLANK(AE246:AI246)&lt;2.5,AVERAGE(AE246:AI246),IF(COUNTBLANK(AD246:AI246)&lt;3.5,AVERAGE(AD246:AI246),IF(COUNTBLANK(AC246:AI246)&lt;4.5,AVERAGE(AC246:AI246),IF(COUNTBLANK(AB246:AI246)&lt;5.5,AVERAGE(AB246:AI246),IF(COUNTBLANK(AA246:AI246)&lt;6.5,AVERAGE(AA246:AI246),IF(COUNTBLANK(Z246:AI246)&lt;7.5,AVERAGE(Z246:AI246),IF(COUNTBLANK(Y246:AI246)&lt;8.5,AVERAGE(Y246:AI246),IF(COUNTBLANK(X246:AI246)&lt;9.5,AVERAGE(X246:AI246),IF(COUNTBLANK(W246:AI246)&lt;10.5,AVERAGE(W246:AI246),IF(COUNTBLANK(V246:AI246)&lt;11.5,AVERAGE(V246:AI246),IF(COUNTBLANK(U246:AI246)&lt;12.5,AVERAGE(U246:AI246),IF(COUNTBLANK(T246:AI246)&lt;13.5,AVERAGE(T246:AI246),IF(COUNTBLANK(S246:AI246)&lt;14.5,AVERAGE(S246:AI246),IF(COUNTBLANK(R246:AI246)&lt;15.5,AVERAGE(R246:AI246),IF(COUNTBLANK(Q246:AI246)&lt;16.5,AVERAGE(Q246:AI246),IF(COUNTBLANK(P246:AI246)&lt;17.5,AVERAGE(P246:AI246),IF(COUNTBLANK(O246:AI246)&lt;18.5,AVERAGE(O246:AI246),AVERAGE(N246:AI246)))))))))))))))))))))</f>
        <v>37</v>
      </c>
      <c r="AM246" s="22">
        <f>IF(AK246=0,"",IF(COUNTBLANK(AH246:AI246)=0,AVERAGE(AH246:AI246),IF(COUNTBLANK(AG246:AI246)&lt;1.5,AVERAGE(AG246:AI246),IF(COUNTBLANK(AF246:AI246)&lt;2.5,AVERAGE(AF246:AI246),IF(COUNTBLANK(AE246:AI246)&lt;3.5,AVERAGE(AE246:AI246),IF(COUNTBLANK(AD246:AI246)&lt;4.5,AVERAGE(AD246:AI246),IF(COUNTBLANK(AC246:AI246)&lt;5.5,AVERAGE(AC246:AI246),IF(COUNTBLANK(AB246:AI246)&lt;6.5,AVERAGE(AB246:AI246),IF(COUNTBLANK(AA246:AI246)&lt;7.5,AVERAGE(AA246:AI246),IF(COUNTBLANK(Z246:AI246)&lt;8.5,AVERAGE(Z246:AI246),IF(COUNTBLANK(Y246:AI246)&lt;9.5,AVERAGE(Y246:AI246),IF(COUNTBLANK(X246:AI246)&lt;10.5,AVERAGE(X246:AI246),IF(COUNTBLANK(W246:AI246)&lt;11.5,AVERAGE(W246:AI246),IF(COUNTBLANK(V246:AI246)&lt;12.5,AVERAGE(V246:AI246),IF(COUNTBLANK(U246:AI246)&lt;13.5,AVERAGE(U246:AI246),IF(COUNTBLANK(T246:AI246)&lt;14.5,AVERAGE(T246:AI246),IF(COUNTBLANK(S246:AI246)&lt;15.5,AVERAGE(S246:AI246),IF(COUNTBLANK(R246:AI246)&lt;16.5,AVERAGE(R246:AI246),IF(COUNTBLANK(Q246:AI246)&lt;17.5,AVERAGE(Q246:AI246),IF(COUNTBLANK(P246:AI246)&lt;18.5,AVERAGE(P246:AI246),IF(COUNTBLANK(O246:AI246)&lt;19.5,AVERAGE(O246:AI246),AVERAGE(N246:AI246))))))))))))))))))))))</f>
        <v>37</v>
      </c>
      <c r="AN246" s="23">
        <f>IF(AK246&lt;1.5,M246,(0.75*M246)+(0.25*((AM246*2/3+AJ246*1/3)*$AW$1)))</f>
        <v>95800</v>
      </c>
      <c r="AO246" s="24">
        <f>AN246-M246</f>
        <v>0</v>
      </c>
      <c r="AP246" s="22" t="str">
        <f>IF(AK246&lt;1.5,"N/A",3*((M246/$AW$1)-(AM246*2/3)))</f>
        <v>N/A</v>
      </c>
      <c r="AQ246" s="20">
        <f>IF(AK246=0,"",AL246*$AV$1)</f>
        <v>146385.45428081133</v>
      </c>
      <c r="AR246" s="20">
        <f>IF(AK246=0,"",AJ246*$AV$1)</f>
        <v>146385.45428081133</v>
      </c>
      <c r="AS246" s="23" t="str">
        <f>IF(F246="P","P","")</f>
        <v/>
      </c>
    </row>
    <row r="247" spans="1:45" s="2" customFormat="1">
      <c r="A247" s="19" t="s">
        <v>54</v>
      </c>
      <c r="B247" s="23" t="str">
        <f>IF(COUNTBLANK(N247:AI247)&lt;20.5,"Yes","No")</f>
        <v>No</v>
      </c>
      <c r="C247" s="34" t="str">
        <f>IF(J247&lt;160000,"Yes","")</f>
        <v>Yes</v>
      </c>
      <c r="D247" s="34" t="str">
        <f>IF(J247&gt;375000,IF((K247/J247)&lt;-0.4,"FP40%",IF((K247/J247)&lt;-0.35,"FP35%",IF((K247/J247)&lt;-0.3,"FP30%",IF((K247/J247)&lt;-0.25,"FP25%",IF((K247/J247)&lt;-0.2,"FP20%",IF((K247/J247)&lt;-0.15,"FP15%",IF((K247/J247)&lt;-0.1,"FP10%",IF((K247/J247)&lt;-0.05,"FP5%","")))))))),"")</f>
        <v/>
      </c>
      <c r="E247" s="34" t="str">
        <f t="shared" si="5"/>
        <v/>
      </c>
      <c r="F247" s="89" t="str">
        <f>IF(AP247="N/A","",IF(AP247&gt;AJ247,IF(AP247&gt;AM247,"P",""),""))</f>
        <v/>
      </c>
      <c r="G247" s="34" t="str">
        <f>IF(D247="",IF(E247="",F247,E247),D247)</f>
        <v/>
      </c>
      <c r="H247" s="19" t="s">
        <v>583</v>
      </c>
      <c r="I247" s="21" t="s">
        <v>62</v>
      </c>
      <c r="J247" s="20">
        <v>152500</v>
      </c>
      <c r="K247" s="20">
        <f>M247-J247</f>
        <v>0</v>
      </c>
      <c r="L247" s="75">
        <v>0</v>
      </c>
      <c r="M247" s="20">
        <v>152500</v>
      </c>
      <c r="N247" s="21"/>
      <c r="O247" s="21"/>
      <c r="P247" s="21"/>
      <c r="Q247" s="21"/>
      <c r="R247" s="21"/>
      <c r="S247" s="21"/>
      <c r="T247" s="21"/>
      <c r="U247" s="21">
        <v>28</v>
      </c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39">
        <f>IF(AK247=0,"",AVERAGE(N247:AI247))</f>
        <v>28</v>
      </c>
      <c r="AK247" s="39">
        <f>IF(COUNTBLANK(N247:AI247)=0,22,IF(COUNTBLANK(N247:AI247)=1,21,IF(COUNTBLANK(N247:AI247)=2,20,IF(COUNTBLANK(N247:AI247)=3,19,IF(COUNTBLANK(N247:AI247)=4,18,IF(COUNTBLANK(N247:AI247)=5,17,IF(COUNTBLANK(N247:AI247)=6,16,IF(COUNTBLANK(N247:AI247)=7,15,IF(COUNTBLANK(N247:AI247)=8,14,IF(COUNTBLANK(N247:AI247)=9,13,IF(COUNTBLANK(N247:AI247)=10,12,IF(COUNTBLANK(N247:AI247)=11,11,IF(COUNTBLANK(N247:AI247)=12,10,IF(COUNTBLANK(N247:AI247)=13,9,IF(COUNTBLANK(N247:AI247)=14,8,IF(COUNTBLANK(N247:AI247)=15,7,IF(COUNTBLANK(N247:AI247)=16,6,IF(COUNTBLANK(N247:AI247)=17,5,IF(COUNTBLANK(N247:AI247)=18,4,IF(COUNTBLANK(N247:AI247)=19,3,IF(COUNTBLANK(N247:AI247)=20,2,IF(COUNTBLANK(N247:AI247)=21,1,IF(COUNTBLANK(N247:AI247)=22,0,"Error")))))))))))))))))))))))</f>
        <v>1</v>
      </c>
      <c r="AL247" s="39">
        <f>IF(AK247=0,"",IF(COUNTBLANK(AG247:AI247)=0,AVERAGE(AG247:AI247),IF(COUNTBLANK(AF247:AI247)&lt;1.5,AVERAGE(AF247:AI247),IF(COUNTBLANK(AE247:AI247)&lt;2.5,AVERAGE(AE247:AI247),IF(COUNTBLANK(AD247:AI247)&lt;3.5,AVERAGE(AD247:AI247),IF(COUNTBLANK(AC247:AI247)&lt;4.5,AVERAGE(AC247:AI247),IF(COUNTBLANK(AB247:AI247)&lt;5.5,AVERAGE(AB247:AI247),IF(COUNTBLANK(AA247:AI247)&lt;6.5,AVERAGE(AA247:AI247),IF(COUNTBLANK(Z247:AI247)&lt;7.5,AVERAGE(Z247:AI247),IF(COUNTBLANK(Y247:AI247)&lt;8.5,AVERAGE(Y247:AI247),IF(COUNTBLANK(X247:AI247)&lt;9.5,AVERAGE(X247:AI247),IF(COUNTBLANK(W247:AI247)&lt;10.5,AVERAGE(W247:AI247),IF(COUNTBLANK(V247:AI247)&lt;11.5,AVERAGE(V247:AI247),IF(COUNTBLANK(U247:AI247)&lt;12.5,AVERAGE(U247:AI247),IF(COUNTBLANK(T247:AI247)&lt;13.5,AVERAGE(T247:AI247),IF(COUNTBLANK(S247:AI247)&lt;14.5,AVERAGE(S247:AI247),IF(COUNTBLANK(R247:AI247)&lt;15.5,AVERAGE(R247:AI247),IF(COUNTBLANK(Q247:AI247)&lt;16.5,AVERAGE(Q247:AI247),IF(COUNTBLANK(P247:AI247)&lt;17.5,AVERAGE(P247:AI247),IF(COUNTBLANK(O247:AI247)&lt;18.5,AVERAGE(O247:AI247),AVERAGE(N247:AI247)))))))))))))))))))))</f>
        <v>28</v>
      </c>
      <c r="AM247" s="22">
        <f>IF(AK247=0,"",IF(COUNTBLANK(AH247:AI247)=0,AVERAGE(AH247:AI247),IF(COUNTBLANK(AG247:AI247)&lt;1.5,AVERAGE(AG247:AI247),IF(COUNTBLANK(AF247:AI247)&lt;2.5,AVERAGE(AF247:AI247),IF(COUNTBLANK(AE247:AI247)&lt;3.5,AVERAGE(AE247:AI247),IF(COUNTBLANK(AD247:AI247)&lt;4.5,AVERAGE(AD247:AI247),IF(COUNTBLANK(AC247:AI247)&lt;5.5,AVERAGE(AC247:AI247),IF(COUNTBLANK(AB247:AI247)&lt;6.5,AVERAGE(AB247:AI247),IF(COUNTBLANK(AA247:AI247)&lt;7.5,AVERAGE(AA247:AI247),IF(COUNTBLANK(Z247:AI247)&lt;8.5,AVERAGE(Z247:AI247),IF(COUNTBLANK(Y247:AI247)&lt;9.5,AVERAGE(Y247:AI247),IF(COUNTBLANK(X247:AI247)&lt;10.5,AVERAGE(X247:AI247),IF(COUNTBLANK(W247:AI247)&lt;11.5,AVERAGE(W247:AI247),IF(COUNTBLANK(V247:AI247)&lt;12.5,AVERAGE(V247:AI247),IF(COUNTBLANK(U247:AI247)&lt;13.5,AVERAGE(U247:AI247),IF(COUNTBLANK(T247:AI247)&lt;14.5,AVERAGE(T247:AI247),IF(COUNTBLANK(S247:AI247)&lt;15.5,AVERAGE(S247:AI247),IF(COUNTBLANK(R247:AI247)&lt;16.5,AVERAGE(R247:AI247),IF(COUNTBLANK(Q247:AI247)&lt;17.5,AVERAGE(Q247:AI247),IF(COUNTBLANK(P247:AI247)&lt;18.5,AVERAGE(P247:AI247),IF(COUNTBLANK(O247:AI247)&lt;19.5,AVERAGE(O247:AI247),AVERAGE(N247:AI247))))))))))))))))))))))</f>
        <v>28</v>
      </c>
      <c r="AN247" s="23">
        <f>IF(AK247&lt;1.5,M247,(0.75*M247)+(0.25*((AM247*2/3+AJ247*1/3)*$AW$1)))</f>
        <v>152500</v>
      </c>
      <c r="AO247" s="24">
        <f>AN247-M247</f>
        <v>0</v>
      </c>
      <c r="AP247" s="22" t="str">
        <f>IF(AK247&lt;1.5,"N/A",3*((M247/$AW$1)-(AM247*2/3)))</f>
        <v>N/A</v>
      </c>
      <c r="AQ247" s="20">
        <f>IF(AK247=0,"",AL247*$AV$1)</f>
        <v>110778.18161791128</v>
      </c>
      <c r="AR247" s="20">
        <f>IF(AK247=0,"",AJ247*$AV$1)</f>
        <v>110778.18161791128</v>
      </c>
      <c r="AS247" s="23" t="str">
        <f>IF(F247="P","P","")</f>
        <v/>
      </c>
    </row>
    <row r="248" spans="1:45" s="2" customFormat="1">
      <c r="A248" s="19" t="s">
        <v>44</v>
      </c>
      <c r="B248" s="23" t="str">
        <f>IF(COUNTBLANK(N248:AI248)&lt;20.5,"Yes","No")</f>
        <v>Yes</v>
      </c>
      <c r="C248" s="34" t="str">
        <f>IF(J248&lt;160000,"Yes","")</f>
        <v/>
      </c>
      <c r="D248" s="34" t="str">
        <f>IF(J248&gt;375000,IF((K248/J248)&lt;-0.4,"FP40%",IF((K248/J248)&lt;-0.35,"FP35%",IF((K248/J248)&lt;-0.3,"FP30%",IF((K248/J248)&lt;-0.25,"FP25%",IF((K248/J248)&lt;-0.2,"FP20%",IF((K248/J248)&lt;-0.15,"FP15%",IF((K248/J248)&lt;-0.1,"FP10%",IF((K248/J248)&lt;-0.05,"FP5%","")))))))),"")</f>
        <v/>
      </c>
      <c r="E248" s="34" t="str">
        <f t="shared" si="5"/>
        <v/>
      </c>
      <c r="F248" s="89" t="str">
        <f>IF(AP248="N/A","",IF(AP248&gt;AJ248,IF(AP248&gt;AM248,"P",""),""))</f>
        <v/>
      </c>
      <c r="G248" s="34" t="str">
        <f>IF(D248="",IF(E248="",F248,E248),D248)</f>
        <v/>
      </c>
      <c r="H248" s="19" t="s">
        <v>70</v>
      </c>
      <c r="I248" s="21" t="s">
        <v>37</v>
      </c>
      <c r="J248" s="20">
        <v>347600</v>
      </c>
      <c r="K248" s="20">
        <f>M248-J248</f>
        <v>65600</v>
      </c>
      <c r="L248" s="75">
        <v>6000</v>
      </c>
      <c r="M248" s="20">
        <v>413200</v>
      </c>
      <c r="N248" s="21">
        <v>99</v>
      </c>
      <c r="O248" s="21">
        <v>107</v>
      </c>
      <c r="P248" s="21">
        <v>109</v>
      </c>
      <c r="Q248" s="21">
        <v>120</v>
      </c>
      <c r="R248" s="21">
        <v>90</v>
      </c>
      <c r="S248" s="21">
        <v>113</v>
      </c>
      <c r="T248" s="21">
        <v>86</v>
      </c>
      <c r="U248" s="21">
        <v>123</v>
      </c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39">
        <f>IF(AK248=0,"",AVERAGE(N248:AI248))</f>
        <v>105.875</v>
      </c>
      <c r="AK248" s="39">
        <f>IF(COUNTBLANK(N248:AI248)=0,22,IF(COUNTBLANK(N248:AI248)=1,21,IF(COUNTBLANK(N248:AI248)=2,20,IF(COUNTBLANK(N248:AI248)=3,19,IF(COUNTBLANK(N248:AI248)=4,18,IF(COUNTBLANK(N248:AI248)=5,17,IF(COUNTBLANK(N248:AI248)=6,16,IF(COUNTBLANK(N248:AI248)=7,15,IF(COUNTBLANK(N248:AI248)=8,14,IF(COUNTBLANK(N248:AI248)=9,13,IF(COUNTBLANK(N248:AI248)=10,12,IF(COUNTBLANK(N248:AI248)=11,11,IF(COUNTBLANK(N248:AI248)=12,10,IF(COUNTBLANK(N248:AI248)=13,9,IF(COUNTBLANK(N248:AI248)=14,8,IF(COUNTBLANK(N248:AI248)=15,7,IF(COUNTBLANK(N248:AI248)=16,6,IF(COUNTBLANK(N248:AI248)=17,5,IF(COUNTBLANK(N248:AI248)=18,4,IF(COUNTBLANK(N248:AI248)=19,3,IF(COUNTBLANK(N248:AI248)=20,2,IF(COUNTBLANK(N248:AI248)=21,1,IF(COUNTBLANK(N248:AI248)=22,0,"Error")))))))))))))))))))))))</f>
        <v>8</v>
      </c>
      <c r="AL248" s="39">
        <f>IF(AK248=0,"",IF(COUNTBLANK(AG248:AI248)=0,AVERAGE(AG248:AI248),IF(COUNTBLANK(AF248:AI248)&lt;1.5,AVERAGE(AF248:AI248),IF(COUNTBLANK(AE248:AI248)&lt;2.5,AVERAGE(AE248:AI248),IF(COUNTBLANK(AD248:AI248)&lt;3.5,AVERAGE(AD248:AI248),IF(COUNTBLANK(AC248:AI248)&lt;4.5,AVERAGE(AC248:AI248),IF(COUNTBLANK(AB248:AI248)&lt;5.5,AVERAGE(AB248:AI248),IF(COUNTBLANK(AA248:AI248)&lt;6.5,AVERAGE(AA248:AI248),IF(COUNTBLANK(Z248:AI248)&lt;7.5,AVERAGE(Z248:AI248),IF(COUNTBLANK(Y248:AI248)&lt;8.5,AVERAGE(Y248:AI248),IF(COUNTBLANK(X248:AI248)&lt;9.5,AVERAGE(X248:AI248),IF(COUNTBLANK(W248:AI248)&lt;10.5,AVERAGE(W248:AI248),IF(COUNTBLANK(V248:AI248)&lt;11.5,AVERAGE(V248:AI248),IF(COUNTBLANK(U248:AI248)&lt;12.5,AVERAGE(U248:AI248),IF(COUNTBLANK(T248:AI248)&lt;13.5,AVERAGE(T248:AI248),IF(COUNTBLANK(S248:AI248)&lt;14.5,AVERAGE(S248:AI248),IF(COUNTBLANK(R248:AI248)&lt;15.5,AVERAGE(R248:AI248),IF(COUNTBLANK(Q248:AI248)&lt;16.5,AVERAGE(Q248:AI248),IF(COUNTBLANK(P248:AI248)&lt;17.5,AVERAGE(P248:AI248),IF(COUNTBLANK(O248:AI248)&lt;18.5,AVERAGE(O248:AI248),AVERAGE(N248:AI248)))))))))))))))))))))</f>
        <v>107.33333333333333</v>
      </c>
      <c r="AM248" s="22">
        <f>IF(AK248=0,"",IF(COUNTBLANK(AH248:AI248)=0,AVERAGE(AH248:AI248),IF(COUNTBLANK(AG248:AI248)&lt;1.5,AVERAGE(AG248:AI248),IF(COUNTBLANK(AF248:AI248)&lt;2.5,AVERAGE(AF248:AI248),IF(COUNTBLANK(AE248:AI248)&lt;3.5,AVERAGE(AE248:AI248),IF(COUNTBLANK(AD248:AI248)&lt;4.5,AVERAGE(AD248:AI248),IF(COUNTBLANK(AC248:AI248)&lt;5.5,AVERAGE(AC248:AI248),IF(COUNTBLANK(AB248:AI248)&lt;6.5,AVERAGE(AB248:AI248),IF(COUNTBLANK(AA248:AI248)&lt;7.5,AVERAGE(AA248:AI248),IF(COUNTBLANK(Z248:AI248)&lt;8.5,AVERAGE(Z248:AI248),IF(COUNTBLANK(Y248:AI248)&lt;9.5,AVERAGE(Y248:AI248),IF(COUNTBLANK(X248:AI248)&lt;10.5,AVERAGE(X248:AI248),IF(COUNTBLANK(W248:AI248)&lt;11.5,AVERAGE(W248:AI248),IF(COUNTBLANK(V248:AI248)&lt;12.5,AVERAGE(V248:AI248),IF(COUNTBLANK(U248:AI248)&lt;13.5,AVERAGE(U248:AI248),IF(COUNTBLANK(T248:AI248)&lt;14.5,AVERAGE(T248:AI248),IF(COUNTBLANK(S248:AI248)&lt;15.5,AVERAGE(S248:AI248),IF(COUNTBLANK(R248:AI248)&lt;16.5,AVERAGE(R248:AI248),IF(COUNTBLANK(Q248:AI248)&lt;17.5,AVERAGE(Q248:AI248),IF(COUNTBLANK(P248:AI248)&lt;18.5,AVERAGE(P248:AI248),IF(COUNTBLANK(O248:AI248)&lt;19.5,AVERAGE(O248:AI248),AVERAGE(N248:AI248))))))))))))))))))))))</f>
        <v>104.5</v>
      </c>
      <c r="AN248" s="23">
        <f>IF(AK248&lt;1.5,M248,(0.75*M248)+(0.25*((AM248*2/3+AJ248*1/3)*$AW$1)))</f>
        <v>415213.54307745909</v>
      </c>
      <c r="AO248" s="24">
        <f>AN248-M248</f>
        <v>2013.5430774590932</v>
      </c>
      <c r="AP248" s="22">
        <f>IF(AK248&lt;1.5,"N/A",3*((M248/$AW$1)-(AM248*2/3)))</f>
        <v>99.854745073730797</v>
      </c>
      <c r="AQ248" s="20">
        <f>IF(AK248=0,"",AL248*$AV$1)</f>
        <v>424649.69620199321</v>
      </c>
      <c r="AR248" s="20">
        <f>IF(AK248=0,"",AJ248*$AV$1)</f>
        <v>418879.99924272706</v>
      </c>
      <c r="AS248" s="23" t="str">
        <f>IF(F248="P","P","")</f>
        <v/>
      </c>
    </row>
    <row r="249" spans="1:45" s="2" customFormat="1">
      <c r="A249" s="19" t="s">
        <v>44</v>
      </c>
      <c r="B249" s="23" t="str">
        <f>IF(COUNTBLANK(N249:AI249)&lt;20.5,"Yes","No")</f>
        <v>Yes</v>
      </c>
      <c r="C249" s="34" t="str">
        <f>IF(J249&lt;160000,"Yes","")</f>
        <v/>
      </c>
      <c r="D249" s="34" t="str">
        <f>IF(J249&gt;375000,IF((K249/J249)&lt;-0.4,"FP40%",IF((K249/J249)&lt;-0.35,"FP35%",IF((K249/J249)&lt;-0.3,"FP30%",IF((K249/J249)&lt;-0.25,"FP25%",IF((K249/J249)&lt;-0.2,"FP20%",IF((K249/J249)&lt;-0.15,"FP15%",IF((K249/J249)&lt;-0.1,"FP10%",IF((K249/J249)&lt;-0.05,"FP5%","")))))))),"")</f>
        <v/>
      </c>
      <c r="E249" s="34" t="str">
        <f t="shared" si="5"/>
        <v/>
      </c>
      <c r="F249" s="89" t="str">
        <f>IF(AP249="N/A","",IF(AP249&gt;AJ249,IF(AP249&gt;AM249,"P",""),""))</f>
        <v>P</v>
      </c>
      <c r="G249" s="34" t="str">
        <f>IF(D249="",IF(E249="",F249,E249),D249)</f>
        <v>P</v>
      </c>
      <c r="H249" s="19" t="s">
        <v>73</v>
      </c>
      <c r="I249" s="21" t="s">
        <v>37</v>
      </c>
      <c r="J249" s="20">
        <v>379700</v>
      </c>
      <c r="K249" s="20">
        <f>M249-J249</f>
        <v>19000</v>
      </c>
      <c r="L249" s="75">
        <v>-10300</v>
      </c>
      <c r="M249" s="20">
        <v>398700</v>
      </c>
      <c r="N249" s="21">
        <v>88</v>
      </c>
      <c r="O249" s="21">
        <v>115</v>
      </c>
      <c r="P249" s="21">
        <v>111</v>
      </c>
      <c r="Q249" s="21">
        <v>116</v>
      </c>
      <c r="R249" s="21">
        <v>89</v>
      </c>
      <c r="S249" s="21">
        <v>114</v>
      </c>
      <c r="T249" s="21">
        <v>74</v>
      </c>
      <c r="U249" s="21">
        <v>90</v>
      </c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39">
        <f>IF(AK249=0,"",AVERAGE(N249:AI249))</f>
        <v>99.625</v>
      </c>
      <c r="AK249" s="39">
        <f>IF(COUNTBLANK(N249:AI249)=0,22,IF(COUNTBLANK(N249:AI249)=1,21,IF(COUNTBLANK(N249:AI249)=2,20,IF(COUNTBLANK(N249:AI249)=3,19,IF(COUNTBLANK(N249:AI249)=4,18,IF(COUNTBLANK(N249:AI249)=5,17,IF(COUNTBLANK(N249:AI249)=6,16,IF(COUNTBLANK(N249:AI249)=7,15,IF(COUNTBLANK(N249:AI249)=8,14,IF(COUNTBLANK(N249:AI249)=9,13,IF(COUNTBLANK(N249:AI249)=10,12,IF(COUNTBLANK(N249:AI249)=11,11,IF(COUNTBLANK(N249:AI249)=12,10,IF(COUNTBLANK(N249:AI249)=13,9,IF(COUNTBLANK(N249:AI249)=14,8,IF(COUNTBLANK(N249:AI249)=15,7,IF(COUNTBLANK(N249:AI249)=16,6,IF(COUNTBLANK(N249:AI249)=17,5,IF(COUNTBLANK(N249:AI249)=18,4,IF(COUNTBLANK(N249:AI249)=19,3,IF(COUNTBLANK(N249:AI249)=20,2,IF(COUNTBLANK(N249:AI249)=21,1,IF(COUNTBLANK(N249:AI249)=22,0,"Error")))))))))))))))))))))))</f>
        <v>8</v>
      </c>
      <c r="AL249" s="39">
        <f>IF(AK249=0,"",IF(COUNTBLANK(AG249:AI249)=0,AVERAGE(AG249:AI249),IF(COUNTBLANK(AF249:AI249)&lt;1.5,AVERAGE(AF249:AI249),IF(COUNTBLANK(AE249:AI249)&lt;2.5,AVERAGE(AE249:AI249),IF(COUNTBLANK(AD249:AI249)&lt;3.5,AVERAGE(AD249:AI249),IF(COUNTBLANK(AC249:AI249)&lt;4.5,AVERAGE(AC249:AI249),IF(COUNTBLANK(AB249:AI249)&lt;5.5,AVERAGE(AB249:AI249),IF(COUNTBLANK(AA249:AI249)&lt;6.5,AVERAGE(AA249:AI249),IF(COUNTBLANK(Z249:AI249)&lt;7.5,AVERAGE(Z249:AI249),IF(COUNTBLANK(Y249:AI249)&lt;8.5,AVERAGE(Y249:AI249),IF(COUNTBLANK(X249:AI249)&lt;9.5,AVERAGE(X249:AI249),IF(COUNTBLANK(W249:AI249)&lt;10.5,AVERAGE(W249:AI249),IF(COUNTBLANK(V249:AI249)&lt;11.5,AVERAGE(V249:AI249),IF(COUNTBLANK(U249:AI249)&lt;12.5,AVERAGE(U249:AI249),IF(COUNTBLANK(T249:AI249)&lt;13.5,AVERAGE(T249:AI249),IF(COUNTBLANK(S249:AI249)&lt;14.5,AVERAGE(S249:AI249),IF(COUNTBLANK(R249:AI249)&lt;15.5,AVERAGE(R249:AI249),IF(COUNTBLANK(Q249:AI249)&lt;16.5,AVERAGE(Q249:AI249),IF(COUNTBLANK(P249:AI249)&lt;17.5,AVERAGE(P249:AI249),IF(COUNTBLANK(O249:AI249)&lt;18.5,AVERAGE(O249:AI249),AVERAGE(N249:AI249)))))))))))))))))))))</f>
        <v>92.666666666666671</v>
      </c>
      <c r="AM249" s="22">
        <f>IF(AK249=0,"",IF(COUNTBLANK(AH249:AI249)=0,AVERAGE(AH249:AI249),IF(COUNTBLANK(AG249:AI249)&lt;1.5,AVERAGE(AG249:AI249),IF(COUNTBLANK(AF249:AI249)&lt;2.5,AVERAGE(AF249:AI249),IF(COUNTBLANK(AE249:AI249)&lt;3.5,AVERAGE(AE249:AI249),IF(COUNTBLANK(AD249:AI249)&lt;4.5,AVERAGE(AD249:AI249),IF(COUNTBLANK(AC249:AI249)&lt;5.5,AVERAGE(AC249:AI249),IF(COUNTBLANK(AB249:AI249)&lt;6.5,AVERAGE(AB249:AI249),IF(COUNTBLANK(AA249:AI249)&lt;7.5,AVERAGE(AA249:AI249),IF(COUNTBLANK(Z249:AI249)&lt;8.5,AVERAGE(Z249:AI249),IF(COUNTBLANK(Y249:AI249)&lt;9.5,AVERAGE(Y249:AI249),IF(COUNTBLANK(X249:AI249)&lt;10.5,AVERAGE(X249:AI249),IF(COUNTBLANK(W249:AI249)&lt;11.5,AVERAGE(W249:AI249),IF(COUNTBLANK(V249:AI249)&lt;12.5,AVERAGE(V249:AI249),IF(COUNTBLANK(U249:AI249)&lt;13.5,AVERAGE(U249:AI249),IF(COUNTBLANK(T249:AI249)&lt;14.5,AVERAGE(T249:AI249),IF(COUNTBLANK(S249:AI249)&lt;15.5,AVERAGE(S249:AI249),IF(COUNTBLANK(R249:AI249)&lt;16.5,AVERAGE(R249:AI249),IF(COUNTBLANK(Q249:AI249)&lt;17.5,AVERAGE(Q249:AI249),IF(COUNTBLANK(P249:AI249)&lt;18.5,AVERAGE(P249:AI249),IF(COUNTBLANK(O249:AI249)&lt;19.5,AVERAGE(O249:AI249),AVERAGE(N249:AI249))))))))))))))))))))))</f>
        <v>82</v>
      </c>
      <c r="AN249" s="23">
        <f>IF(AK249&lt;1.5,M249,(0.75*M249)+(0.25*((AM249*2/3+AJ249*1/3)*$AW$1)))</f>
        <v>387197.39474011958</v>
      </c>
      <c r="AO249" s="24">
        <f>AN249-M249</f>
        <v>-11502.605259880424</v>
      </c>
      <c r="AP249" s="22">
        <f>IF(AK249&lt;1.5,"N/A",3*((M249/$AW$1)-(AM249*2/3)))</f>
        <v>134.01642512317639</v>
      </c>
      <c r="AQ249" s="20">
        <f>IF(AK249=0,"",AL249*$AV$1)</f>
        <v>366623.02964023023</v>
      </c>
      <c r="AR249" s="20">
        <f>IF(AK249=0,"",AJ249*$AV$1)</f>
        <v>394152.72656015755</v>
      </c>
      <c r="AS249" s="23" t="str">
        <f>IF(F249="P","P","")</f>
        <v>P</v>
      </c>
    </row>
    <row r="250" spans="1:45" s="2" customFormat="1">
      <c r="A250" s="19" t="s">
        <v>44</v>
      </c>
      <c r="B250" s="23" t="str">
        <f>IF(COUNTBLANK(N250:AI250)&lt;20.5,"Yes","No")</f>
        <v>Yes</v>
      </c>
      <c r="C250" s="34" t="str">
        <f>IF(J250&lt;160000,"Yes","")</f>
        <v/>
      </c>
      <c r="D250" s="34" t="str">
        <f>IF(J250&gt;375000,IF((K250/J250)&lt;-0.4,"FP40%",IF((K250/J250)&lt;-0.35,"FP35%",IF((K250/J250)&lt;-0.3,"FP30%",IF((K250/J250)&lt;-0.25,"FP25%",IF((K250/J250)&lt;-0.2,"FP20%",IF((K250/J250)&lt;-0.15,"FP15%",IF((K250/J250)&lt;-0.1,"FP10%",IF((K250/J250)&lt;-0.05,"FP5%","")))))))),"")</f>
        <v/>
      </c>
      <c r="E250" s="34" t="str">
        <f t="shared" si="5"/>
        <v/>
      </c>
      <c r="F250" s="89" t="str">
        <f>IF(AP250="N/A","",IF(AP250&gt;AJ250,IF(AP250&gt;AM250,"P",""),""))</f>
        <v/>
      </c>
      <c r="G250" s="34" t="str">
        <f>IF(D250="",IF(E250="",F250,E250),D250)</f>
        <v/>
      </c>
      <c r="H250" s="19" t="s">
        <v>71</v>
      </c>
      <c r="I250" s="21" t="s">
        <v>48</v>
      </c>
      <c r="J250" s="20">
        <v>392300</v>
      </c>
      <c r="K250" s="20">
        <f>M250-J250</f>
        <v>-15800</v>
      </c>
      <c r="L250" s="75">
        <v>18000</v>
      </c>
      <c r="M250" s="20">
        <v>376500</v>
      </c>
      <c r="N250" s="21">
        <v>93</v>
      </c>
      <c r="O250" s="21">
        <v>94</v>
      </c>
      <c r="P250" s="21">
        <v>81</v>
      </c>
      <c r="Q250" s="21">
        <v>82</v>
      </c>
      <c r="R250" s="21">
        <v>58</v>
      </c>
      <c r="S250" s="21">
        <v>128</v>
      </c>
      <c r="T250" s="21">
        <v>79</v>
      </c>
      <c r="U250" s="21">
        <v>112</v>
      </c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39">
        <f>IF(AK250=0,"",AVERAGE(N250:AI250))</f>
        <v>90.875</v>
      </c>
      <c r="AK250" s="39">
        <f>IF(COUNTBLANK(N250:AI250)=0,22,IF(COUNTBLANK(N250:AI250)=1,21,IF(COUNTBLANK(N250:AI250)=2,20,IF(COUNTBLANK(N250:AI250)=3,19,IF(COUNTBLANK(N250:AI250)=4,18,IF(COUNTBLANK(N250:AI250)=5,17,IF(COUNTBLANK(N250:AI250)=6,16,IF(COUNTBLANK(N250:AI250)=7,15,IF(COUNTBLANK(N250:AI250)=8,14,IF(COUNTBLANK(N250:AI250)=9,13,IF(COUNTBLANK(N250:AI250)=10,12,IF(COUNTBLANK(N250:AI250)=11,11,IF(COUNTBLANK(N250:AI250)=12,10,IF(COUNTBLANK(N250:AI250)=13,9,IF(COUNTBLANK(N250:AI250)=14,8,IF(COUNTBLANK(N250:AI250)=15,7,IF(COUNTBLANK(N250:AI250)=16,6,IF(COUNTBLANK(N250:AI250)=17,5,IF(COUNTBLANK(N250:AI250)=18,4,IF(COUNTBLANK(N250:AI250)=19,3,IF(COUNTBLANK(N250:AI250)=20,2,IF(COUNTBLANK(N250:AI250)=21,1,IF(COUNTBLANK(N250:AI250)=22,0,"Error")))))))))))))))))))))))</f>
        <v>8</v>
      </c>
      <c r="AL250" s="39">
        <f>IF(AK250=0,"",IF(COUNTBLANK(AG250:AI250)=0,AVERAGE(AG250:AI250),IF(COUNTBLANK(AF250:AI250)&lt;1.5,AVERAGE(AF250:AI250),IF(COUNTBLANK(AE250:AI250)&lt;2.5,AVERAGE(AE250:AI250),IF(COUNTBLANK(AD250:AI250)&lt;3.5,AVERAGE(AD250:AI250),IF(COUNTBLANK(AC250:AI250)&lt;4.5,AVERAGE(AC250:AI250),IF(COUNTBLANK(AB250:AI250)&lt;5.5,AVERAGE(AB250:AI250),IF(COUNTBLANK(AA250:AI250)&lt;6.5,AVERAGE(AA250:AI250),IF(COUNTBLANK(Z250:AI250)&lt;7.5,AVERAGE(Z250:AI250),IF(COUNTBLANK(Y250:AI250)&lt;8.5,AVERAGE(Y250:AI250),IF(COUNTBLANK(X250:AI250)&lt;9.5,AVERAGE(X250:AI250),IF(COUNTBLANK(W250:AI250)&lt;10.5,AVERAGE(W250:AI250),IF(COUNTBLANK(V250:AI250)&lt;11.5,AVERAGE(V250:AI250),IF(COUNTBLANK(U250:AI250)&lt;12.5,AVERAGE(U250:AI250),IF(COUNTBLANK(T250:AI250)&lt;13.5,AVERAGE(T250:AI250),IF(COUNTBLANK(S250:AI250)&lt;14.5,AVERAGE(S250:AI250),IF(COUNTBLANK(R250:AI250)&lt;15.5,AVERAGE(R250:AI250),IF(COUNTBLANK(Q250:AI250)&lt;16.5,AVERAGE(Q250:AI250),IF(COUNTBLANK(P250:AI250)&lt;17.5,AVERAGE(P250:AI250),IF(COUNTBLANK(O250:AI250)&lt;18.5,AVERAGE(O250:AI250),AVERAGE(N250:AI250)))))))))))))))))))))</f>
        <v>106.33333333333333</v>
      </c>
      <c r="AM250" s="22">
        <f>IF(AK250=0,"",IF(COUNTBLANK(AH250:AI250)=0,AVERAGE(AH250:AI250),IF(COUNTBLANK(AG250:AI250)&lt;1.5,AVERAGE(AG250:AI250),IF(COUNTBLANK(AF250:AI250)&lt;2.5,AVERAGE(AF250:AI250),IF(COUNTBLANK(AE250:AI250)&lt;3.5,AVERAGE(AE250:AI250),IF(COUNTBLANK(AD250:AI250)&lt;4.5,AVERAGE(AD250:AI250),IF(COUNTBLANK(AC250:AI250)&lt;5.5,AVERAGE(AC250:AI250),IF(COUNTBLANK(AB250:AI250)&lt;6.5,AVERAGE(AB250:AI250),IF(COUNTBLANK(AA250:AI250)&lt;7.5,AVERAGE(AA250:AI250),IF(COUNTBLANK(Z250:AI250)&lt;8.5,AVERAGE(Z250:AI250),IF(COUNTBLANK(Y250:AI250)&lt;9.5,AVERAGE(Y250:AI250),IF(COUNTBLANK(X250:AI250)&lt;10.5,AVERAGE(X250:AI250),IF(COUNTBLANK(W250:AI250)&lt;11.5,AVERAGE(W250:AI250),IF(COUNTBLANK(V250:AI250)&lt;12.5,AVERAGE(V250:AI250),IF(COUNTBLANK(U250:AI250)&lt;13.5,AVERAGE(U250:AI250),IF(COUNTBLANK(T250:AI250)&lt;14.5,AVERAGE(T250:AI250),IF(COUNTBLANK(S250:AI250)&lt;15.5,AVERAGE(S250:AI250),IF(COUNTBLANK(R250:AI250)&lt;16.5,AVERAGE(R250:AI250),IF(COUNTBLANK(Q250:AI250)&lt;17.5,AVERAGE(Q250:AI250),IF(COUNTBLANK(P250:AI250)&lt;18.5,AVERAGE(P250:AI250),IF(COUNTBLANK(O250:AI250)&lt;19.5,AVERAGE(O250:AI250),AVERAGE(N250:AI250))))))))))))))))))))))</f>
        <v>95.5</v>
      </c>
      <c r="AN250" s="23">
        <f>IF(AK250&lt;1.5,M250,(0.75*M250)+(0.25*((AM250*2/3+AJ250*1/3)*$AW$1)))</f>
        <v>376651.31585536734</v>
      </c>
      <c r="AO250" s="24">
        <f>AN250-M250</f>
        <v>151.31585536734201</v>
      </c>
      <c r="AP250" s="22">
        <f>IF(AK250&lt;1.5,"N/A",3*((M250/$AW$1)-(AM250*2/3)))</f>
        <v>90.422583543706793</v>
      </c>
      <c r="AQ250" s="20">
        <f>IF(AK250=0,"",AL250*$AV$1)</f>
        <v>420693.33257278212</v>
      </c>
      <c r="AR250" s="20">
        <f>IF(AK250=0,"",AJ250*$AV$1)</f>
        <v>359534.54480456031</v>
      </c>
      <c r="AS250" s="23" t="str">
        <f>IF(F250="P","P","")</f>
        <v/>
      </c>
    </row>
    <row r="251" spans="1:45" s="2" customFormat="1">
      <c r="A251" s="19" t="s">
        <v>44</v>
      </c>
      <c r="B251" s="23" t="str">
        <f>IF(COUNTBLANK(N251:AI251)&lt;20.5,"Yes","No")</f>
        <v>Yes</v>
      </c>
      <c r="C251" s="34" t="str">
        <f>IF(J251&lt;160000,"Yes","")</f>
        <v/>
      </c>
      <c r="D251" s="34" t="str">
        <f>IF(J251&gt;375000,IF((K251/J251)&lt;-0.4,"FP40%",IF((K251/J251)&lt;-0.35,"FP35%",IF((K251/J251)&lt;-0.3,"FP30%",IF((K251/J251)&lt;-0.25,"FP25%",IF((K251/J251)&lt;-0.2,"FP20%",IF((K251/J251)&lt;-0.15,"FP15%",IF((K251/J251)&lt;-0.1,"FP10%",IF((K251/J251)&lt;-0.05,"FP5%","")))))))),"")</f>
        <v>FP5%</v>
      </c>
      <c r="E251" s="34" t="str">
        <f t="shared" si="5"/>
        <v/>
      </c>
      <c r="F251" s="89" t="str">
        <f>IF(AP251="N/A","",IF(AP251&gt;AJ251,IF(AP251&gt;AM251,"P",""),""))</f>
        <v>P</v>
      </c>
      <c r="G251" s="34" t="str">
        <f>IF(D251="",IF(E251="",F251,E251),D251)</f>
        <v>FP5%</v>
      </c>
      <c r="H251" s="19" t="s">
        <v>75</v>
      </c>
      <c r="I251" s="21" t="s">
        <v>37</v>
      </c>
      <c r="J251" s="20">
        <v>388600</v>
      </c>
      <c r="K251" s="20">
        <f>M251-J251</f>
        <v>-34400</v>
      </c>
      <c r="L251" s="75">
        <v>-23200</v>
      </c>
      <c r="M251" s="20">
        <v>354200</v>
      </c>
      <c r="N251" s="21">
        <v>86</v>
      </c>
      <c r="O251" s="21">
        <v>83</v>
      </c>
      <c r="P251" s="21">
        <v>83</v>
      </c>
      <c r="Q251" s="21">
        <v>131</v>
      </c>
      <c r="R251" s="21">
        <v>103</v>
      </c>
      <c r="S251" s="21">
        <v>65</v>
      </c>
      <c r="T251" s="21">
        <v>66</v>
      </c>
      <c r="U251" s="21">
        <v>87</v>
      </c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39">
        <f>IF(AK251=0,"",AVERAGE(N251:AI251))</f>
        <v>88</v>
      </c>
      <c r="AK251" s="39">
        <f>IF(COUNTBLANK(N251:AI251)=0,22,IF(COUNTBLANK(N251:AI251)=1,21,IF(COUNTBLANK(N251:AI251)=2,20,IF(COUNTBLANK(N251:AI251)=3,19,IF(COUNTBLANK(N251:AI251)=4,18,IF(COUNTBLANK(N251:AI251)=5,17,IF(COUNTBLANK(N251:AI251)=6,16,IF(COUNTBLANK(N251:AI251)=7,15,IF(COUNTBLANK(N251:AI251)=8,14,IF(COUNTBLANK(N251:AI251)=9,13,IF(COUNTBLANK(N251:AI251)=10,12,IF(COUNTBLANK(N251:AI251)=11,11,IF(COUNTBLANK(N251:AI251)=12,10,IF(COUNTBLANK(N251:AI251)=13,9,IF(COUNTBLANK(N251:AI251)=14,8,IF(COUNTBLANK(N251:AI251)=15,7,IF(COUNTBLANK(N251:AI251)=16,6,IF(COUNTBLANK(N251:AI251)=17,5,IF(COUNTBLANK(N251:AI251)=18,4,IF(COUNTBLANK(N251:AI251)=19,3,IF(COUNTBLANK(N251:AI251)=20,2,IF(COUNTBLANK(N251:AI251)=21,1,IF(COUNTBLANK(N251:AI251)=22,0,"Error")))))))))))))))))))))))</f>
        <v>8</v>
      </c>
      <c r="AL251" s="39">
        <f>IF(AK251=0,"",IF(COUNTBLANK(AG251:AI251)=0,AVERAGE(AG251:AI251),IF(COUNTBLANK(AF251:AI251)&lt;1.5,AVERAGE(AF251:AI251),IF(COUNTBLANK(AE251:AI251)&lt;2.5,AVERAGE(AE251:AI251),IF(COUNTBLANK(AD251:AI251)&lt;3.5,AVERAGE(AD251:AI251),IF(COUNTBLANK(AC251:AI251)&lt;4.5,AVERAGE(AC251:AI251),IF(COUNTBLANK(AB251:AI251)&lt;5.5,AVERAGE(AB251:AI251),IF(COUNTBLANK(AA251:AI251)&lt;6.5,AVERAGE(AA251:AI251),IF(COUNTBLANK(Z251:AI251)&lt;7.5,AVERAGE(Z251:AI251),IF(COUNTBLANK(Y251:AI251)&lt;8.5,AVERAGE(Y251:AI251),IF(COUNTBLANK(X251:AI251)&lt;9.5,AVERAGE(X251:AI251),IF(COUNTBLANK(W251:AI251)&lt;10.5,AVERAGE(W251:AI251),IF(COUNTBLANK(V251:AI251)&lt;11.5,AVERAGE(V251:AI251),IF(COUNTBLANK(U251:AI251)&lt;12.5,AVERAGE(U251:AI251),IF(COUNTBLANK(T251:AI251)&lt;13.5,AVERAGE(T251:AI251),IF(COUNTBLANK(S251:AI251)&lt;14.5,AVERAGE(S251:AI251),IF(COUNTBLANK(R251:AI251)&lt;15.5,AVERAGE(R251:AI251),IF(COUNTBLANK(Q251:AI251)&lt;16.5,AVERAGE(Q251:AI251),IF(COUNTBLANK(P251:AI251)&lt;17.5,AVERAGE(P251:AI251),IF(COUNTBLANK(O251:AI251)&lt;18.5,AVERAGE(O251:AI251),AVERAGE(N251:AI251)))))))))))))))))))))</f>
        <v>72.666666666666671</v>
      </c>
      <c r="AM251" s="22">
        <f>IF(AK251=0,"",IF(COUNTBLANK(AH251:AI251)=0,AVERAGE(AH251:AI251),IF(COUNTBLANK(AG251:AI251)&lt;1.5,AVERAGE(AG251:AI251),IF(COUNTBLANK(AF251:AI251)&lt;2.5,AVERAGE(AF251:AI251),IF(COUNTBLANK(AE251:AI251)&lt;3.5,AVERAGE(AE251:AI251),IF(COUNTBLANK(AD251:AI251)&lt;4.5,AVERAGE(AD251:AI251),IF(COUNTBLANK(AC251:AI251)&lt;5.5,AVERAGE(AC251:AI251),IF(COUNTBLANK(AB251:AI251)&lt;6.5,AVERAGE(AB251:AI251),IF(COUNTBLANK(AA251:AI251)&lt;7.5,AVERAGE(AA251:AI251),IF(COUNTBLANK(Z251:AI251)&lt;8.5,AVERAGE(Z251:AI251),IF(COUNTBLANK(Y251:AI251)&lt;9.5,AVERAGE(Y251:AI251),IF(COUNTBLANK(X251:AI251)&lt;10.5,AVERAGE(X251:AI251),IF(COUNTBLANK(W251:AI251)&lt;11.5,AVERAGE(W251:AI251),IF(COUNTBLANK(V251:AI251)&lt;12.5,AVERAGE(V251:AI251),IF(COUNTBLANK(U251:AI251)&lt;13.5,AVERAGE(U251:AI251),IF(COUNTBLANK(T251:AI251)&lt;14.5,AVERAGE(T251:AI251),IF(COUNTBLANK(S251:AI251)&lt;15.5,AVERAGE(S251:AI251),IF(COUNTBLANK(R251:AI251)&lt;16.5,AVERAGE(R251:AI251),IF(COUNTBLANK(Q251:AI251)&lt;17.5,AVERAGE(Q251:AI251),IF(COUNTBLANK(P251:AI251)&lt;18.5,AVERAGE(P251:AI251),IF(COUNTBLANK(O251:AI251)&lt;19.5,AVERAGE(O251:AI251),AVERAGE(N251:AI251))))))))))))))))))))))</f>
        <v>76.5</v>
      </c>
      <c r="AN251" s="23">
        <f>IF(AK251&lt;1.5,M251,(0.75*M251)+(0.25*((AM251*2/3+AJ251*1/3)*$AW$1)))</f>
        <v>346255.20486436726</v>
      </c>
      <c r="AO251" s="24">
        <f>AN251-M251</f>
        <v>-7944.7951356327394</v>
      </c>
      <c r="AP251" s="22">
        <f>IF(AK251&lt;1.5,"N/A",3*((M251/$AW$1)-(AM251*2/3)))</f>
        <v>111.75399493009549</v>
      </c>
      <c r="AQ251" s="20">
        <f>IF(AK251=0,"",AL251*$AV$1)</f>
        <v>287495.75705600786</v>
      </c>
      <c r="AR251" s="20">
        <f>IF(AK251=0,"",AJ251*$AV$1)</f>
        <v>348159.99937057833</v>
      </c>
      <c r="AS251" s="23" t="str">
        <f>IF(F251="P","P","")</f>
        <v>P</v>
      </c>
    </row>
    <row r="252" spans="1:45" s="2" customFormat="1">
      <c r="A252" s="19" t="s">
        <v>44</v>
      </c>
      <c r="B252" s="23" t="str">
        <f>IF(COUNTBLANK(N252:AI252)&lt;20.5,"Yes","No")</f>
        <v>Yes</v>
      </c>
      <c r="C252" s="34" t="str">
        <f>IF(J252&lt;160000,"Yes","")</f>
        <v/>
      </c>
      <c r="D252" s="34" t="str">
        <f>IF(J252&gt;375000,IF((K252/J252)&lt;-0.4,"FP40%",IF((K252/J252)&lt;-0.35,"FP35%",IF((K252/J252)&lt;-0.3,"FP30%",IF((K252/J252)&lt;-0.25,"FP25%",IF((K252/J252)&lt;-0.2,"FP20%",IF((K252/J252)&lt;-0.15,"FP15%",IF((K252/J252)&lt;-0.1,"FP10%",IF((K252/J252)&lt;-0.05,"FP5%","")))))))),"")</f>
        <v>FP5%</v>
      </c>
      <c r="E252" s="34" t="str">
        <f t="shared" si="5"/>
        <v/>
      </c>
      <c r="F252" s="89" t="str">
        <f>IF(AP252="N/A","",IF(AP252&gt;AJ252,IF(AP252&gt;AM252,"P",""),""))</f>
        <v>P</v>
      </c>
      <c r="G252" s="34" t="str">
        <f>IF(D252="",IF(E252="",F252,E252),D252)</f>
        <v>FP5%</v>
      </c>
      <c r="H252" s="19" t="s">
        <v>72</v>
      </c>
      <c r="I252" s="21" t="s">
        <v>37</v>
      </c>
      <c r="J252" s="20">
        <v>409600</v>
      </c>
      <c r="K252" s="20">
        <f>M252-J252</f>
        <v>-28000</v>
      </c>
      <c r="L252" s="75">
        <v>-9400</v>
      </c>
      <c r="M252" s="20">
        <v>381600</v>
      </c>
      <c r="N252" s="21">
        <v>88</v>
      </c>
      <c r="O252" s="21">
        <v>58</v>
      </c>
      <c r="P252" s="21">
        <v>90</v>
      </c>
      <c r="Q252" s="21">
        <v>97</v>
      </c>
      <c r="R252" s="21">
        <v>102</v>
      </c>
      <c r="S252" s="21">
        <v>96</v>
      </c>
      <c r="T252" s="21">
        <v>105</v>
      </c>
      <c r="U252" s="21">
        <v>66</v>
      </c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39">
        <f>IF(AK252=0,"",AVERAGE(N252:AI252))</f>
        <v>87.75</v>
      </c>
      <c r="AK252" s="39">
        <f>IF(COUNTBLANK(N252:AI252)=0,22,IF(COUNTBLANK(N252:AI252)=1,21,IF(COUNTBLANK(N252:AI252)=2,20,IF(COUNTBLANK(N252:AI252)=3,19,IF(COUNTBLANK(N252:AI252)=4,18,IF(COUNTBLANK(N252:AI252)=5,17,IF(COUNTBLANK(N252:AI252)=6,16,IF(COUNTBLANK(N252:AI252)=7,15,IF(COUNTBLANK(N252:AI252)=8,14,IF(COUNTBLANK(N252:AI252)=9,13,IF(COUNTBLANK(N252:AI252)=10,12,IF(COUNTBLANK(N252:AI252)=11,11,IF(COUNTBLANK(N252:AI252)=12,10,IF(COUNTBLANK(N252:AI252)=13,9,IF(COUNTBLANK(N252:AI252)=14,8,IF(COUNTBLANK(N252:AI252)=15,7,IF(COUNTBLANK(N252:AI252)=16,6,IF(COUNTBLANK(N252:AI252)=17,5,IF(COUNTBLANK(N252:AI252)=18,4,IF(COUNTBLANK(N252:AI252)=19,3,IF(COUNTBLANK(N252:AI252)=20,2,IF(COUNTBLANK(N252:AI252)=21,1,IF(COUNTBLANK(N252:AI252)=22,0,"Error")))))))))))))))))))))))</f>
        <v>8</v>
      </c>
      <c r="AL252" s="39">
        <f>IF(AK252=0,"",IF(COUNTBLANK(AG252:AI252)=0,AVERAGE(AG252:AI252),IF(COUNTBLANK(AF252:AI252)&lt;1.5,AVERAGE(AF252:AI252),IF(COUNTBLANK(AE252:AI252)&lt;2.5,AVERAGE(AE252:AI252),IF(COUNTBLANK(AD252:AI252)&lt;3.5,AVERAGE(AD252:AI252),IF(COUNTBLANK(AC252:AI252)&lt;4.5,AVERAGE(AC252:AI252),IF(COUNTBLANK(AB252:AI252)&lt;5.5,AVERAGE(AB252:AI252),IF(COUNTBLANK(AA252:AI252)&lt;6.5,AVERAGE(AA252:AI252),IF(COUNTBLANK(Z252:AI252)&lt;7.5,AVERAGE(Z252:AI252),IF(COUNTBLANK(Y252:AI252)&lt;8.5,AVERAGE(Y252:AI252),IF(COUNTBLANK(X252:AI252)&lt;9.5,AVERAGE(X252:AI252),IF(COUNTBLANK(W252:AI252)&lt;10.5,AVERAGE(W252:AI252),IF(COUNTBLANK(V252:AI252)&lt;11.5,AVERAGE(V252:AI252),IF(COUNTBLANK(U252:AI252)&lt;12.5,AVERAGE(U252:AI252),IF(COUNTBLANK(T252:AI252)&lt;13.5,AVERAGE(T252:AI252),IF(COUNTBLANK(S252:AI252)&lt;14.5,AVERAGE(S252:AI252),IF(COUNTBLANK(R252:AI252)&lt;15.5,AVERAGE(R252:AI252),IF(COUNTBLANK(Q252:AI252)&lt;16.5,AVERAGE(Q252:AI252),IF(COUNTBLANK(P252:AI252)&lt;17.5,AVERAGE(P252:AI252),IF(COUNTBLANK(O252:AI252)&lt;18.5,AVERAGE(O252:AI252),AVERAGE(N252:AI252)))))))))))))))))))))</f>
        <v>89</v>
      </c>
      <c r="AM252" s="22">
        <f>IF(AK252=0,"",IF(COUNTBLANK(AH252:AI252)=0,AVERAGE(AH252:AI252),IF(COUNTBLANK(AG252:AI252)&lt;1.5,AVERAGE(AG252:AI252),IF(COUNTBLANK(AF252:AI252)&lt;2.5,AVERAGE(AF252:AI252),IF(COUNTBLANK(AE252:AI252)&lt;3.5,AVERAGE(AE252:AI252),IF(COUNTBLANK(AD252:AI252)&lt;4.5,AVERAGE(AD252:AI252),IF(COUNTBLANK(AC252:AI252)&lt;5.5,AVERAGE(AC252:AI252),IF(COUNTBLANK(AB252:AI252)&lt;6.5,AVERAGE(AB252:AI252),IF(COUNTBLANK(AA252:AI252)&lt;7.5,AVERAGE(AA252:AI252),IF(COUNTBLANK(Z252:AI252)&lt;8.5,AVERAGE(Z252:AI252),IF(COUNTBLANK(Y252:AI252)&lt;9.5,AVERAGE(Y252:AI252),IF(COUNTBLANK(X252:AI252)&lt;10.5,AVERAGE(X252:AI252),IF(COUNTBLANK(W252:AI252)&lt;11.5,AVERAGE(W252:AI252),IF(COUNTBLANK(V252:AI252)&lt;12.5,AVERAGE(V252:AI252),IF(COUNTBLANK(U252:AI252)&lt;13.5,AVERAGE(U252:AI252),IF(COUNTBLANK(T252:AI252)&lt;14.5,AVERAGE(T252:AI252),IF(COUNTBLANK(S252:AI252)&lt;15.5,AVERAGE(S252:AI252),IF(COUNTBLANK(R252:AI252)&lt;16.5,AVERAGE(R252:AI252),IF(COUNTBLANK(Q252:AI252)&lt;17.5,AVERAGE(Q252:AI252),IF(COUNTBLANK(P252:AI252)&lt;18.5,AVERAGE(P252:AI252),IF(COUNTBLANK(O252:AI252)&lt;19.5,AVERAGE(O252:AI252),AVERAGE(N252:AI252))))))))))))))))))))))</f>
        <v>85.5</v>
      </c>
      <c r="AN252" s="23">
        <f>IF(AK252&lt;1.5,M252,(0.75*M252)+(0.25*((AM252*2/3+AJ252*1/3)*$AW$1)))</f>
        <v>372741.89526412875</v>
      </c>
      <c r="AO252" s="24">
        <f>AN252-M252</f>
        <v>-8858.1047358712531</v>
      </c>
      <c r="AP252" s="22">
        <f>IF(AK252&lt;1.5,"N/A",3*((M252/$AW$1)-(AM252*2/3)))</f>
        <v>114.23468228493631</v>
      </c>
      <c r="AQ252" s="20">
        <f>IF(AK252=0,"",AL252*$AV$1)</f>
        <v>352116.36299978942</v>
      </c>
      <c r="AR252" s="20">
        <f>IF(AK252=0,"",AJ252*$AV$1)</f>
        <v>347170.90846327553</v>
      </c>
      <c r="AS252" s="23" t="str">
        <f>IF(F252="P","P","")</f>
        <v>P</v>
      </c>
    </row>
    <row r="253" spans="1:45" s="2" customFormat="1">
      <c r="A253" s="19" t="s">
        <v>44</v>
      </c>
      <c r="B253" s="23" t="str">
        <f>IF(COUNTBLANK(N253:AI253)&lt;20.5,"Yes","No")</f>
        <v>Yes</v>
      </c>
      <c r="C253" s="34" t="str">
        <f>IF(J253&lt;160000,"Yes","")</f>
        <v/>
      </c>
      <c r="D253" s="34" t="str">
        <f>IF(J253&gt;375000,IF((K253/J253)&lt;-0.4,"FP40%",IF((K253/J253)&lt;-0.35,"FP35%",IF((K253/J253)&lt;-0.3,"FP30%",IF((K253/J253)&lt;-0.25,"FP25%",IF((K253/J253)&lt;-0.2,"FP20%",IF((K253/J253)&lt;-0.15,"FP15%",IF((K253/J253)&lt;-0.1,"FP10%",IF((K253/J253)&lt;-0.05,"FP5%","")))))))),"")</f>
        <v/>
      </c>
      <c r="E253" s="34" t="str">
        <f t="shared" si="5"/>
        <v>B10%</v>
      </c>
      <c r="F253" s="89" t="str">
        <f>IF(AP253="N/A","",IF(AP253&gt;AJ253,IF(AP253&gt;AM253,"P",""),""))</f>
        <v/>
      </c>
      <c r="G253" s="34" t="str">
        <f>IF(D253="",IF(E253="",F253,E253),D253)</f>
        <v>B10%</v>
      </c>
      <c r="H253" s="19" t="s">
        <v>69</v>
      </c>
      <c r="I253" s="21" t="s">
        <v>37</v>
      </c>
      <c r="J253" s="20">
        <v>202700</v>
      </c>
      <c r="K253" s="20">
        <f>M253-J253</f>
        <v>107100</v>
      </c>
      <c r="L253" s="75">
        <v>1800</v>
      </c>
      <c r="M253" s="20">
        <v>309800</v>
      </c>
      <c r="N253" s="21">
        <v>105</v>
      </c>
      <c r="O253" s="21">
        <v>112</v>
      </c>
      <c r="P253" s="21">
        <v>60</v>
      </c>
      <c r="Q253" s="21">
        <v>92</v>
      </c>
      <c r="R253" s="21">
        <v>87</v>
      </c>
      <c r="S253" s="21" t="s">
        <v>590</v>
      </c>
      <c r="T253" s="21">
        <v>84</v>
      </c>
      <c r="U253" s="21">
        <v>65</v>
      </c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39">
        <f>IF(AK253=0,"",AVERAGE(N253:AI253))</f>
        <v>86.428571428571431</v>
      </c>
      <c r="AK253" s="39">
        <f>IF(COUNTBLANK(N253:AI253)=0,22,IF(COUNTBLANK(N253:AI253)=1,21,IF(COUNTBLANK(N253:AI253)=2,20,IF(COUNTBLANK(N253:AI253)=3,19,IF(COUNTBLANK(N253:AI253)=4,18,IF(COUNTBLANK(N253:AI253)=5,17,IF(COUNTBLANK(N253:AI253)=6,16,IF(COUNTBLANK(N253:AI253)=7,15,IF(COUNTBLANK(N253:AI253)=8,14,IF(COUNTBLANK(N253:AI253)=9,13,IF(COUNTBLANK(N253:AI253)=10,12,IF(COUNTBLANK(N253:AI253)=11,11,IF(COUNTBLANK(N253:AI253)=12,10,IF(COUNTBLANK(N253:AI253)=13,9,IF(COUNTBLANK(N253:AI253)=14,8,IF(COUNTBLANK(N253:AI253)=15,7,IF(COUNTBLANK(N253:AI253)=16,6,IF(COUNTBLANK(N253:AI253)=17,5,IF(COUNTBLANK(N253:AI253)=18,4,IF(COUNTBLANK(N253:AI253)=19,3,IF(COUNTBLANK(N253:AI253)=20,2,IF(COUNTBLANK(N253:AI253)=21,1,IF(COUNTBLANK(N253:AI253)=22,0,"Error")))))))))))))))))))))))</f>
        <v>7</v>
      </c>
      <c r="AL253" s="39">
        <f>IF(AK253=0,"",IF(COUNTBLANK(AG253:AI253)=0,AVERAGE(AG253:AI253),IF(COUNTBLANK(AF253:AI253)&lt;1.5,AVERAGE(AF253:AI253),IF(COUNTBLANK(AE253:AI253)&lt;2.5,AVERAGE(AE253:AI253),IF(COUNTBLANK(AD253:AI253)&lt;3.5,AVERAGE(AD253:AI253),IF(COUNTBLANK(AC253:AI253)&lt;4.5,AVERAGE(AC253:AI253),IF(COUNTBLANK(AB253:AI253)&lt;5.5,AVERAGE(AB253:AI253),IF(COUNTBLANK(AA253:AI253)&lt;6.5,AVERAGE(AA253:AI253),IF(COUNTBLANK(Z253:AI253)&lt;7.5,AVERAGE(Z253:AI253),IF(COUNTBLANK(Y253:AI253)&lt;8.5,AVERAGE(Y253:AI253),IF(COUNTBLANK(X253:AI253)&lt;9.5,AVERAGE(X253:AI253),IF(COUNTBLANK(W253:AI253)&lt;10.5,AVERAGE(W253:AI253),IF(COUNTBLANK(V253:AI253)&lt;11.5,AVERAGE(V253:AI253),IF(COUNTBLANK(U253:AI253)&lt;12.5,AVERAGE(U253:AI253),IF(COUNTBLANK(T253:AI253)&lt;13.5,AVERAGE(T253:AI253),IF(COUNTBLANK(S253:AI253)&lt;14.5,AVERAGE(S253:AI253),IF(COUNTBLANK(R253:AI253)&lt;15.5,AVERAGE(R253:AI253),IF(COUNTBLANK(Q253:AI253)&lt;16.5,AVERAGE(Q253:AI253),IF(COUNTBLANK(P253:AI253)&lt;17.5,AVERAGE(P253:AI253),IF(COUNTBLANK(O253:AI253)&lt;18.5,AVERAGE(O253:AI253),AVERAGE(N253:AI253)))))))))))))))))))))</f>
        <v>78.666666666666671</v>
      </c>
      <c r="AM253" s="22">
        <f>IF(AK253=0,"",IF(COUNTBLANK(AH253:AI253)=0,AVERAGE(AH253:AI253),IF(COUNTBLANK(AG253:AI253)&lt;1.5,AVERAGE(AG253:AI253),IF(COUNTBLANK(AF253:AI253)&lt;2.5,AVERAGE(AF253:AI253),IF(COUNTBLANK(AE253:AI253)&lt;3.5,AVERAGE(AE253:AI253),IF(COUNTBLANK(AD253:AI253)&lt;4.5,AVERAGE(AD253:AI253),IF(COUNTBLANK(AC253:AI253)&lt;5.5,AVERAGE(AC253:AI253),IF(COUNTBLANK(AB253:AI253)&lt;6.5,AVERAGE(AB253:AI253),IF(COUNTBLANK(AA253:AI253)&lt;7.5,AVERAGE(AA253:AI253),IF(COUNTBLANK(Z253:AI253)&lt;8.5,AVERAGE(Z253:AI253),IF(COUNTBLANK(Y253:AI253)&lt;9.5,AVERAGE(Y253:AI253),IF(COUNTBLANK(X253:AI253)&lt;10.5,AVERAGE(X253:AI253),IF(COUNTBLANK(W253:AI253)&lt;11.5,AVERAGE(W253:AI253),IF(COUNTBLANK(V253:AI253)&lt;12.5,AVERAGE(V253:AI253),IF(COUNTBLANK(U253:AI253)&lt;13.5,AVERAGE(U253:AI253),IF(COUNTBLANK(T253:AI253)&lt;14.5,AVERAGE(T253:AI253),IF(COUNTBLANK(S253:AI253)&lt;15.5,AVERAGE(S253:AI253),IF(COUNTBLANK(R253:AI253)&lt;16.5,AVERAGE(R253:AI253),IF(COUNTBLANK(Q253:AI253)&lt;17.5,AVERAGE(Q253:AI253),IF(COUNTBLANK(P253:AI253)&lt;18.5,AVERAGE(P253:AI253),IF(COUNTBLANK(O253:AI253)&lt;19.5,AVERAGE(O253:AI253),AVERAGE(N253:AI253))))))))))))))))))))))</f>
        <v>74.5</v>
      </c>
      <c r="AN253" s="23">
        <f>IF(AK253&lt;1.5,M253,(0.75*M253)+(0.25*((AM253*2/3+AJ253*1/3)*$AW$1)))</f>
        <v>311091.77689180634</v>
      </c>
      <c r="AO253" s="24">
        <f>AN253-M253</f>
        <v>1291.7768918063375</v>
      </c>
      <c r="AP253" s="22">
        <f>IF(AK253&lt;1.5,"N/A",3*((M253/$AW$1)-(AM253*2/3)))</f>
        <v>82.566311771156336</v>
      </c>
      <c r="AQ253" s="20">
        <f>IF(AK253=0,"",AL253*$AV$1)</f>
        <v>311233.93883127457</v>
      </c>
      <c r="AR253" s="20">
        <f>IF(AK253=0,"",AJ253*$AV$1)</f>
        <v>341942.85652467515</v>
      </c>
      <c r="AS253" s="23" t="str">
        <f>IF(F253="P","P","")</f>
        <v/>
      </c>
    </row>
    <row r="254" spans="1:45" s="2" customFormat="1">
      <c r="A254" s="19" t="s">
        <v>44</v>
      </c>
      <c r="B254" s="23" t="str">
        <f>IF(COUNTBLANK(N254:AI254)&lt;20.5,"Yes","No")</f>
        <v>Yes</v>
      </c>
      <c r="C254" s="34" t="str">
        <f>IF(J254&lt;160000,"Yes","")</f>
        <v/>
      </c>
      <c r="D254" s="34" t="str">
        <f>IF(J254&gt;375000,IF((K254/J254)&lt;-0.4,"FP40%",IF((K254/J254)&lt;-0.35,"FP35%",IF((K254/J254)&lt;-0.3,"FP30%",IF((K254/J254)&lt;-0.25,"FP25%",IF((K254/J254)&lt;-0.2,"FP20%",IF((K254/J254)&lt;-0.15,"FP15%",IF((K254/J254)&lt;-0.1,"FP10%",IF((K254/J254)&lt;-0.05,"FP5%","")))))))),"")</f>
        <v/>
      </c>
      <c r="E254" s="34" t="str">
        <f t="shared" si="5"/>
        <v/>
      </c>
      <c r="F254" s="89" t="str">
        <f>IF(AP254="N/A","",IF(AP254&gt;AJ254,IF(AP254&gt;AM254,"P",""),""))</f>
        <v/>
      </c>
      <c r="G254" s="34" t="str">
        <f>IF(D254="",IF(E254="",F254,E254),D254)</f>
        <v/>
      </c>
      <c r="H254" s="19" t="s">
        <v>74</v>
      </c>
      <c r="I254" s="21" t="s">
        <v>37</v>
      </c>
      <c r="J254" s="20">
        <v>318700</v>
      </c>
      <c r="K254" s="20">
        <f>M254-J254</f>
        <v>18000</v>
      </c>
      <c r="L254" s="75">
        <v>0</v>
      </c>
      <c r="M254" s="20">
        <v>336700</v>
      </c>
      <c r="N254" s="21">
        <v>87</v>
      </c>
      <c r="O254" s="21">
        <v>67</v>
      </c>
      <c r="P254" s="21">
        <v>94</v>
      </c>
      <c r="Q254" s="21">
        <v>85</v>
      </c>
      <c r="R254" s="21">
        <v>56</v>
      </c>
      <c r="S254" s="21">
        <v>115</v>
      </c>
      <c r="T254" s="21">
        <v>89</v>
      </c>
      <c r="U254" s="21" t="s">
        <v>590</v>
      </c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39">
        <f>IF(AK254=0,"",AVERAGE(N254:AI254))</f>
        <v>84.714285714285708</v>
      </c>
      <c r="AK254" s="39">
        <f>IF(COUNTBLANK(N254:AI254)=0,22,IF(COUNTBLANK(N254:AI254)=1,21,IF(COUNTBLANK(N254:AI254)=2,20,IF(COUNTBLANK(N254:AI254)=3,19,IF(COUNTBLANK(N254:AI254)=4,18,IF(COUNTBLANK(N254:AI254)=5,17,IF(COUNTBLANK(N254:AI254)=6,16,IF(COUNTBLANK(N254:AI254)=7,15,IF(COUNTBLANK(N254:AI254)=8,14,IF(COUNTBLANK(N254:AI254)=9,13,IF(COUNTBLANK(N254:AI254)=10,12,IF(COUNTBLANK(N254:AI254)=11,11,IF(COUNTBLANK(N254:AI254)=12,10,IF(COUNTBLANK(N254:AI254)=13,9,IF(COUNTBLANK(N254:AI254)=14,8,IF(COUNTBLANK(N254:AI254)=15,7,IF(COUNTBLANK(N254:AI254)=16,6,IF(COUNTBLANK(N254:AI254)=17,5,IF(COUNTBLANK(N254:AI254)=18,4,IF(COUNTBLANK(N254:AI254)=19,3,IF(COUNTBLANK(N254:AI254)=20,2,IF(COUNTBLANK(N254:AI254)=21,1,IF(COUNTBLANK(N254:AI254)=22,0,"Error")))))))))))))))))))))))</f>
        <v>7</v>
      </c>
      <c r="AL254" s="39">
        <f>IF(AK254=0,"",IF(COUNTBLANK(AG254:AI254)=0,AVERAGE(AG254:AI254),IF(COUNTBLANK(AF254:AI254)&lt;1.5,AVERAGE(AF254:AI254),IF(COUNTBLANK(AE254:AI254)&lt;2.5,AVERAGE(AE254:AI254),IF(COUNTBLANK(AD254:AI254)&lt;3.5,AVERAGE(AD254:AI254),IF(COUNTBLANK(AC254:AI254)&lt;4.5,AVERAGE(AC254:AI254),IF(COUNTBLANK(AB254:AI254)&lt;5.5,AVERAGE(AB254:AI254),IF(COUNTBLANK(AA254:AI254)&lt;6.5,AVERAGE(AA254:AI254),IF(COUNTBLANK(Z254:AI254)&lt;7.5,AVERAGE(Z254:AI254),IF(COUNTBLANK(Y254:AI254)&lt;8.5,AVERAGE(Y254:AI254),IF(COUNTBLANK(X254:AI254)&lt;9.5,AVERAGE(X254:AI254),IF(COUNTBLANK(W254:AI254)&lt;10.5,AVERAGE(W254:AI254),IF(COUNTBLANK(V254:AI254)&lt;11.5,AVERAGE(V254:AI254),IF(COUNTBLANK(U254:AI254)&lt;12.5,AVERAGE(U254:AI254),IF(COUNTBLANK(T254:AI254)&lt;13.5,AVERAGE(T254:AI254),IF(COUNTBLANK(S254:AI254)&lt;14.5,AVERAGE(S254:AI254),IF(COUNTBLANK(R254:AI254)&lt;15.5,AVERAGE(R254:AI254),IF(COUNTBLANK(Q254:AI254)&lt;16.5,AVERAGE(Q254:AI254),IF(COUNTBLANK(P254:AI254)&lt;17.5,AVERAGE(P254:AI254),IF(COUNTBLANK(O254:AI254)&lt;18.5,AVERAGE(O254:AI254),AVERAGE(N254:AI254)))))))))))))))))))))</f>
        <v>86.666666666666671</v>
      </c>
      <c r="AM254" s="22">
        <f>IF(AK254=0,"",IF(COUNTBLANK(AH254:AI254)=0,AVERAGE(AH254:AI254),IF(COUNTBLANK(AG254:AI254)&lt;1.5,AVERAGE(AG254:AI254),IF(COUNTBLANK(AF254:AI254)&lt;2.5,AVERAGE(AF254:AI254),IF(COUNTBLANK(AE254:AI254)&lt;3.5,AVERAGE(AE254:AI254),IF(COUNTBLANK(AD254:AI254)&lt;4.5,AVERAGE(AD254:AI254),IF(COUNTBLANK(AC254:AI254)&lt;5.5,AVERAGE(AC254:AI254),IF(COUNTBLANK(AB254:AI254)&lt;6.5,AVERAGE(AB254:AI254),IF(COUNTBLANK(AA254:AI254)&lt;7.5,AVERAGE(AA254:AI254),IF(COUNTBLANK(Z254:AI254)&lt;8.5,AVERAGE(Z254:AI254),IF(COUNTBLANK(Y254:AI254)&lt;9.5,AVERAGE(Y254:AI254),IF(COUNTBLANK(X254:AI254)&lt;10.5,AVERAGE(X254:AI254),IF(COUNTBLANK(W254:AI254)&lt;11.5,AVERAGE(W254:AI254),IF(COUNTBLANK(V254:AI254)&lt;12.5,AVERAGE(V254:AI254),IF(COUNTBLANK(U254:AI254)&lt;13.5,AVERAGE(U254:AI254),IF(COUNTBLANK(T254:AI254)&lt;14.5,AVERAGE(T254:AI254),IF(COUNTBLANK(S254:AI254)&lt;15.5,AVERAGE(S254:AI254),IF(COUNTBLANK(R254:AI254)&lt;16.5,AVERAGE(R254:AI254),IF(COUNTBLANK(Q254:AI254)&lt;17.5,AVERAGE(Q254:AI254),IF(COUNTBLANK(P254:AI254)&lt;18.5,AVERAGE(P254:AI254),IF(COUNTBLANK(O254:AI254)&lt;19.5,AVERAGE(O254:AI254),AVERAGE(N254:AI254))))))))))))))))))))))</f>
        <v>102</v>
      </c>
      <c r="AN254" s="23">
        <f>IF(AK254&lt;1.5,M254,(0.75*M254)+(0.25*((AM254*2/3+AJ254*1/3)*$AW$1)))</f>
        <v>349088.79314219696</v>
      </c>
      <c r="AO254" s="24">
        <f>AN254-M254</f>
        <v>12388.793142196955</v>
      </c>
      <c r="AP254" s="22">
        <f>IF(AK254&lt;1.5,"N/A",3*((M254/$AW$1)-(AM254*2/3)))</f>
        <v>47.673263955288405</v>
      </c>
      <c r="AQ254" s="20">
        <f>IF(AK254=0,"",AL254*$AV$1)</f>
        <v>342884.84786496352</v>
      </c>
      <c r="AR254" s="20">
        <f>IF(AK254=0,"",AJ254*$AV$1)</f>
        <v>335160.5188745989</v>
      </c>
      <c r="AS254" s="23" t="str">
        <f>IF(F254="P","P","")</f>
        <v/>
      </c>
    </row>
    <row r="255" spans="1:45" s="2" customFormat="1">
      <c r="A255" s="19" t="s">
        <v>44</v>
      </c>
      <c r="B255" s="23" t="str">
        <f>IF(COUNTBLANK(N255:AI255)&lt;20.5,"Yes","No")</f>
        <v>Yes</v>
      </c>
      <c r="C255" s="34" t="str">
        <f>IF(J255&lt;160000,"Yes","")</f>
        <v/>
      </c>
      <c r="D255" s="34" t="str">
        <f>IF(J255&gt;375000,IF((K255/J255)&lt;-0.4,"FP40%",IF((K255/J255)&lt;-0.35,"FP35%",IF((K255/J255)&lt;-0.3,"FP30%",IF((K255/J255)&lt;-0.25,"FP25%",IF((K255/J255)&lt;-0.2,"FP20%",IF((K255/J255)&lt;-0.15,"FP15%",IF((K255/J255)&lt;-0.1,"FP10%",IF((K255/J255)&lt;-0.05,"FP5%","")))))))),"")</f>
        <v>FP15%</v>
      </c>
      <c r="E255" s="34" t="str">
        <f t="shared" si="5"/>
        <v/>
      </c>
      <c r="F255" s="89" t="str">
        <f>IF(AP255="N/A","",IF(AP255&gt;AJ255,IF(AP255&gt;AM255,"P",""),""))</f>
        <v>P</v>
      </c>
      <c r="G255" s="34" t="str">
        <f>IF(D255="",IF(E255="",F255,E255),D255)</f>
        <v>FP15%</v>
      </c>
      <c r="H255" s="19" t="s">
        <v>502</v>
      </c>
      <c r="I255" s="21" t="s">
        <v>390</v>
      </c>
      <c r="J255" s="20">
        <v>418700</v>
      </c>
      <c r="K255" s="20">
        <f>M255-J255</f>
        <v>-75000</v>
      </c>
      <c r="L255" s="75">
        <v>-45200</v>
      </c>
      <c r="M255" s="20">
        <v>343700</v>
      </c>
      <c r="N255" s="21"/>
      <c r="O255" s="21"/>
      <c r="P255" s="21"/>
      <c r="Q255" s="21">
        <v>125</v>
      </c>
      <c r="R255" s="21">
        <v>112</v>
      </c>
      <c r="S255" s="21">
        <v>68</v>
      </c>
      <c r="T255" s="21">
        <v>49</v>
      </c>
      <c r="U255" s="21">
        <v>48</v>
      </c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9">
        <f>IF(AK255=0,"",AVERAGE(N255:AI255))</f>
        <v>80.400000000000006</v>
      </c>
      <c r="AK255" s="39">
        <f>IF(COUNTBLANK(N255:AI255)=0,22,IF(COUNTBLANK(N255:AI255)=1,21,IF(COUNTBLANK(N255:AI255)=2,20,IF(COUNTBLANK(N255:AI255)=3,19,IF(COUNTBLANK(N255:AI255)=4,18,IF(COUNTBLANK(N255:AI255)=5,17,IF(COUNTBLANK(N255:AI255)=6,16,IF(COUNTBLANK(N255:AI255)=7,15,IF(COUNTBLANK(N255:AI255)=8,14,IF(COUNTBLANK(N255:AI255)=9,13,IF(COUNTBLANK(N255:AI255)=10,12,IF(COUNTBLANK(N255:AI255)=11,11,IF(COUNTBLANK(N255:AI255)=12,10,IF(COUNTBLANK(N255:AI255)=13,9,IF(COUNTBLANK(N255:AI255)=14,8,IF(COUNTBLANK(N255:AI255)=15,7,IF(COUNTBLANK(N255:AI255)=16,6,IF(COUNTBLANK(N255:AI255)=17,5,IF(COUNTBLANK(N255:AI255)=18,4,IF(COUNTBLANK(N255:AI255)=19,3,IF(COUNTBLANK(N255:AI255)=20,2,IF(COUNTBLANK(N255:AI255)=21,1,IF(COUNTBLANK(N255:AI255)=22,0,"Error")))))))))))))))))))))))</f>
        <v>5</v>
      </c>
      <c r="AL255" s="39">
        <f>IF(AK255=0,"",IF(COUNTBLANK(AG255:AI255)=0,AVERAGE(AG255:AI255),IF(COUNTBLANK(AF255:AI255)&lt;1.5,AVERAGE(AF255:AI255),IF(COUNTBLANK(AE255:AI255)&lt;2.5,AVERAGE(AE255:AI255),IF(COUNTBLANK(AD255:AI255)&lt;3.5,AVERAGE(AD255:AI255),IF(COUNTBLANK(AC255:AI255)&lt;4.5,AVERAGE(AC255:AI255),IF(COUNTBLANK(AB255:AI255)&lt;5.5,AVERAGE(AB255:AI255),IF(COUNTBLANK(AA255:AI255)&lt;6.5,AVERAGE(AA255:AI255),IF(COUNTBLANK(Z255:AI255)&lt;7.5,AVERAGE(Z255:AI255),IF(COUNTBLANK(Y255:AI255)&lt;8.5,AVERAGE(Y255:AI255),IF(COUNTBLANK(X255:AI255)&lt;9.5,AVERAGE(X255:AI255),IF(COUNTBLANK(W255:AI255)&lt;10.5,AVERAGE(W255:AI255),IF(COUNTBLANK(V255:AI255)&lt;11.5,AVERAGE(V255:AI255),IF(COUNTBLANK(U255:AI255)&lt;12.5,AVERAGE(U255:AI255),IF(COUNTBLANK(T255:AI255)&lt;13.5,AVERAGE(T255:AI255),IF(COUNTBLANK(S255:AI255)&lt;14.5,AVERAGE(S255:AI255),IF(COUNTBLANK(R255:AI255)&lt;15.5,AVERAGE(R255:AI255),IF(COUNTBLANK(Q255:AI255)&lt;16.5,AVERAGE(Q255:AI255),IF(COUNTBLANK(P255:AI255)&lt;17.5,AVERAGE(P255:AI255),IF(COUNTBLANK(O255:AI255)&lt;18.5,AVERAGE(O255:AI255),AVERAGE(N255:AI255)))))))))))))))))))))</f>
        <v>55</v>
      </c>
      <c r="AM255" s="22">
        <f>IF(AK255=0,"",IF(COUNTBLANK(AH255:AI255)=0,AVERAGE(AH255:AI255),IF(COUNTBLANK(AG255:AI255)&lt;1.5,AVERAGE(AG255:AI255),IF(COUNTBLANK(AF255:AI255)&lt;2.5,AVERAGE(AF255:AI255),IF(COUNTBLANK(AE255:AI255)&lt;3.5,AVERAGE(AE255:AI255),IF(COUNTBLANK(AD255:AI255)&lt;4.5,AVERAGE(AD255:AI255),IF(COUNTBLANK(AC255:AI255)&lt;5.5,AVERAGE(AC255:AI255),IF(COUNTBLANK(AB255:AI255)&lt;6.5,AVERAGE(AB255:AI255),IF(COUNTBLANK(AA255:AI255)&lt;7.5,AVERAGE(AA255:AI255),IF(COUNTBLANK(Z255:AI255)&lt;8.5,AVERAGE(Z255:AI255),IF(COUNTBLANK(Y255:AI255)&lt;9.5,AVERAGE(Y255:AI255),IF(COUNTBLANK(X255:AI255)&lt;10.5,AVERAGE(X255:AI255),IF(COUNTBLANK(W255:AI255)&lt;11.5,AVERAGE(W255:AI255),IF(COUNTBLANK(V255:AI255)&lt;12.5,AVERAGE(V255:AI255),IF(COUNTBLANK(U255:AI255)&lt;13.5,AVERAGE(U255:AI255),IF(COUNTBLANK(T255:AI255)&lt;14.5,AVERAGE(T255:AI255),IF(COUNTBLANK(S255:AI255)&lt;15.5,AVERAGE(S255:AI255),IF(COUNTBLANK(R255:AI255)&lt;16.5,AVERAGE(R255:AI255),IF(COUNTBLANK(Q255:AI255)&lt;17.5,AVERAGE(Q255:AI255),IF(COUNTBLANK(P255:AI255)&lt;18.5,AVERAGE(P255:AI255),IF(COUNTBLANK(O255:AI255)&lt;19.5,AVERAGE(O255:AI255),AVERAGE(N255:AI255))))))))))))))))))))))</f>
        <v>48.5</v>
      </c>
      <c r="AN255" s="23">
        <f>IF(AK255&lt;1.5,M255,(0.75*M255)+(0.25*((AM255*2/3+AJ255*1/3)*$AW$1)))</f>
        <v>317108.45785451768</v>
      </c>
      <c r="AO255" s="24">
        <f>AN255-M255</f>
        <v>-26591.542145482323</v>
      </c>
      <c r="AP255" s="22">
        <f>IF(AK255&lt;1.5,"N/A",3*((M255/$AW$1)-(AM255*2/3)))</f>
        <v>159.90555634521124</v>
      </c>
      <c r="AQ255" s="20"/>
      <c r="AR255" s="20">
        <f>IF(AK255=0,"",AJ255*$AV$1)</f>
        <v>318091.63578857388</v>
      </c>
      <c r="AS255" s="23" t="str">
        <f>IF(F255="P","P","")</f>
        <v>P</v>
      </c>
    </row>
    <row r="256" spans="1:45" s="2" customFormat="1">
      <c r="A256" s="19" t="s">
        <v>44</v>
      </c>
      <c r="B256" s="23" t="str">
        <f>IF(COUNTBLANK(N256:AI256)&lt;20.5,"Yes","No")</f>
        <v>Yes</v>
      </c>
      <c r="C256" s="34" t="str">
        <f>IF(J256&lt;160000,"Yes","")</f>
        <v/>
      </c>
      <c r="D256" s="34" t="str">
        <f>IF(J256&gt;375000,IF((K256/J256)&lt;-0.4,"FP40%",IF((K256/J256)&lt;-0.35,"FP35%",IF((K256/J256)&lt;-0.3,"FP30%",IF((K256/J256)&lt;-0.25,"FP25%",IF((K256/J256)&lt;-0.2,"FP20%",IF((K256/J256)&lt;-0.15,"FP15%",IF((K256/J256)&lt;-0.1,"FP10%",IF((K256/J256)&lt;-0.05,"FP5%","")))))))),"")</f>
        <v>FP10%</v>
      </c>
      <c r="E256" s="34" t="str">
        <f t="shared" si="5"/>
        <v/>
      </c>
      <c r="F256" s="89" t="str">
        <f>IF(AP256="N/A","",IF(AP256&gt;AJ256,IF(AP256&gt;AM256,"P",""),""))</f>
        <v>P</v>
      </c>
      <c r="G256" s="34" t="str">
        <f>IF(D256="",IF(E256="",F256,E256),D256)</f>
        <v>FP10%</v>
      </c>
      <c r="H256" s="19" t="s">
        <v>79</v>
      </c>
      <c r="I256" s="21" t="s">
        <v>37</v>
      </c>
      <c r="J256" s="20">
        <v>387900</v>
      </c>
      <c r="K256" s="20">
        <f>M256-J256</f>
        <v>-50300</v>
      </c>
      <c r="L256" s="75">
        <v>-11800</v>
      </c>
      <c r="M256" s="20">
        <v>337600</v>
      </c>
      <c r="N256" s="21">
        <v>69</v>
      </c>
      <c r="O256" s="21">
        <v>108</v>
      </c>
      <c r="P256" s="21">
        <v>79</v>
      </c>
      <c r="Q256" s="21">
        <v>70</v>
      </c>
      <c r="R256" s="21">
        <v>81</v>
      </c>
      <c r="S256" s="21">
        <v>94</v>
      </c>
      <c r="T256" s="21">
        <v>83</v>
      </c>
      <c r="U256" s="21">
        <v>52</v>
      </c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39">
        <f>IF(AK256=0,"",AVERAGE(N256:AI256))</f>
        <v>79.5</v>
      </c>
      <c r="AK256" s="39">
        <f>IF(COUNTBLANK(N256:AI256)=0,22,IF(COUNTBLANK(N256:AI256)=1,21,IF(COUNTBLANK(N256:AI256)=2,20,IF(COUNTBLANK(N256:AI256)=3,19,IF(COUNTBLANK(N256:AI256)=4,18,IF(COUNTBLANK(N256:AI256)=5,17,IF(COUNTBLANK(N256:AI256)=6,16,IF(COUNTBLANK(N256:AI256)=7,15,IF(COUNTBLANK(N256:AI256)=8,14,IF(COUNTBLANK(N256:AI256)=9,13,IF(COUNTBLANK(N256:AI256)=10,12,IF(COUNTBLANK(N256:AI256)=11,11,IF(COUNTBLANK(N256:AI256)=12,10,IF(COUNTBLANK(N256:AI256)=13,9,IF(COUNTBLANK(N256:AI256)=14,8,IF(COUNTBLANK(N256:AI256)=15,7,IF(COUNTBLANK(N256:AI256)=16,6,IF(COUNTBLANK(N256:AI256)=17,5,IF(COUNTBLANK(N256:AI256)=18,4,IF(COUNTBLANK(N256:AI256)=19,3,IF(COUNTBLANK(N256:AI256)=20,2,IF(COUNTBLANK(N256:AI256)=21,1,IF(COUNTBLANK(N256:AI256)=22,0,"Error")))))))))))))))))))))))</f>
        <v>8</v>
      </c>
      <c r="AL256" s="39">
        <f>IF(AK256=0,"",IF(COUNTBLANK(AG256:AI256)=0,AVERAGE(AG256:AI256),IF(COUNTBLANK(AF256:AI256)&lt;1.5,AVERAGE(AF256:AI256),IF(COUNTBLANK(AE256:AI256)&lt;2.5,AVERAGE(AE256:AI256),IF(COUNTBLANK(AD256:AI256)&lt;3.5,AVERAGE(AD256:AI256),IF(COUNTBLANK(AC256:AI256)&lt;4.5,AVERAGE(AC256:AI256),IF(COUNTBLANK(AB256:AI256)&lt;5.5,AVERAGE(AB256:AI256),IF(COUNTBLANK(AA256:AI256)&lt;6.5,AVERAGE(AA256:AI256),IF(COUNTBLANK(Z256:AI256)&lt;7.5,AVERAGE(Z256:AI256),IF(COUNTBLANK(Y256:AI256)&lt;8.5,AVERAGE(Y256:AI256),IF(COUNTBLANK(X256:AI256)&lt;9.5,AVERAGE(X256:AI256),IF(COUNTBLANK(W256:AI256)&lt;10.5,AVERAGE(W256:AI256),IF(COUNTBLANK(V256:AI256)&lt;11.5,AVERAGE(V256:AI256),IF(COUNTBLANK(U256:AI256)&lt;12.5,AVERAGE(U256:AI256),IF(COUNTBLANK(T256:AI256)&lt;13.5,AVERAGE(T256:AI256),IF(COUNTBLANK(S256:AI256)&lt;14.5,AVERAGE(S256:AI256),IF(COUNTBLANK(R256:AI256)&lt;15.5,AVERAGE(R256:AI256),IF(COUNTBLANK(Q256:AI256)&lt;16.5,AVERAGE(Q256:AI256),IF(COUNTBLANK(P256:AI256)&lt;17.5,AVERAGE(P256:AI256),IF(COUNTBLANK(O256:AI256)&lt;18.5,AVERAGE(O256:AI256),AVERAGE(N256:AI256)))))))))))))))))))))</f>
        <v>76.333333333333329</v>
      </c>
      <c r="AM256" s="22">
        <f>IF(AK256=0,"",IF(COUNTBLANK(AH256:AI256)=0,AVERAGE(AH256:AI256),IF(COUNTBLANK(AG256:AI256)&lt;1.5,AVERAGE(AG256:AI256),IF(COUNTBLANK(AF256:AI256)&lt;2.5,AVERAGE(AF256:AI256),IF(COUNTBLANK(AE256:AI256)&lt;3.5,AVERAGE(AE256:AI256),IF(COUNTBLANK(AD256:AI256)&lt;4.5,AVERAGE(AD256:AI256),IF(COUNTBLANK(AC256:AI256)&lt;5.5,AVERAGE(AC256:AI256),IF(COUNTBLANK(AB256:AI256)&lt;6.5,AVERAGE(AB256:AI256),IF(COUNTBLANK(AA256:AI256)&lt;7.5,AVERAGE(AA256:AI256),IF(COUNTBLANK(Z256:AI256)&lt;8.5,AVERAGE(Z256:AI256),IF(COUNTBLANK(Y256:AI256)&lt;9.5,AVERAGE(Y256:AI256),IF(COUNTBLANK(X256:AI256)&lt;10.5,AVERAGE(X256:AI256),IF(COUNTBLANK(W256:AI256)&lt;11.5,AVERAGE(W256:AI256),IF(COUNTBLANK(V256:AI256)&lt;12.5,AVERAGE(V256:AI256),IF(COUNTBLANK(U256:AI256)&lt;13.5,AVERAGE(U256:AI256),IF(COUNTBLANK(T256:AI256)&lt;14.5,AVERAGE(T256:AI256),IF(COUNTBLANK(S256:AI256)&lt;15.5,AVERAGE(S256:AI256),IF(COUNTBLANK(R256:AI256)&lt;16.5,AVERAGE(R256:AI256),IF(COUNTBLANK(Q256:AI256)&lt;17.5,AVERAGE(Q256:AI256),IF(COUNTBLANK(P256:AI256)&lt;18.5,AVERAGE(P256:AI256),IF(COUNTBLANK(O256:AI256)&lt;19.5,AVERAGE(O256:AI256),AVERAGE(N256:AI256))))))))))))))))))))))</f>
        <v>67.5</v>
      </c>
      <c r="AN256" s="23">
        <f>IF(AK256&lt;1.5,M256,(0.75*M256)+(0.25*((AM256*2/3+AJ256*1/3)*$AW$1)))</f>
        <v>324941.97694359662</v>
      </c>
      <c r="AO256" s="24">
        <f>AN256-M256</f>
        <v>-12658.023056403385</v>
      </c>
      <c r="AP256" s="22">
        <f>IF(AK256&lt;1.5,"N/A",3*((M256/$AW$1)-(AM256*2/3)))</f>
        <v>117.34598726256421</v>
      </c>
      <c r="AQ256" s="20">
        <f>IF(AK256=0,"",AL256*$AV$1)</f>
        <v>302002.42369644862</v>
      </c>
      <c r="AR256" s="20">
        <f>IF(AK256=0,"",AJ256*$AV$1)</f>
        <v>314530.90852228383</v>
      </c>
      <c r="AS256" s="23" t="str">
        <f>IF(F256="P","P","")</f>
        <v>P</v>
      </c>
    </row>
    <row r="257" spans="1:45" s="2" customFormat="1">
      <c r="A257" s="19" t="s">
        <v>44</v>
      </c>
      <c r="B257" s="23" t="str">
        <f>IF(COUNTBLANK(N257:AI257)&lt;20.5,"Yes","No")</f>
        <v>Yes</v>
      </c>
      <c r="C257" s="34" t="str">
        <f>IF(J257&lt;160000,"Yes","")</f>
        <v/>
      </c>
      <c r="D257" s="34" t="str">
        <f>IF(J257&gt;375000,IF((K257/J257)&lt;-0.4,"FP40%",IF((K257/J257)&lt;-0.35,"FP35%",IF((K257/J257)&lt;-0.3,"FP30%",IF((K257/J257)&lt;-0.25,"FP25%",IF((K257/J257)&lt;-0.2,"FP20%",IF((K257/J257)&lt;-0.15,"FP15%",IF((K257/J257)&lt;-0.1,"FP10%",IF((K257/J257)&lt;-0.05,"FP5%","")))))))),"")</f>
        <v/>
      </c>
      <c r="E257" s="34" t="str">
        <f t="shared" si="5"/>
        <v/>
      </c>
      <c r="F257" s="89" t="str">
        <f>IF(AP257="N/A","",IF(AP257&gt;AJ257,IF(AP257&gt;AM257,"P",""),""))</f>
        <v/>
      </c>
      <c r="G257" s="34" t="str">
        <f>IF(D257="",IF(E257="",F257,E257),D257)</f>
        <v/>
      </c>
      <c r="H257" s="19" t="s">
        <v>81</v>
      </c>
      <c r="I257" s="21" t="s">
        <v>62</v>
      </c>
      <c r="J257" s="20">
        <v>348200</v>
      </c>
      <c r="K257" s="20">
        <f>M257-J257</f>
        <v>-20900</v>
      </c>
      <c r="L257" s="75">
        <v>-17200</v>
      </c>
      <c r="M257" s="20">
        <v>327300</v>
      </c>
      <c r="N257" s="21">
        <v>60</v>
      </c>
      <c r="O257" s="21">
        <v>65</v>
      </c>
      <c r="P257" s="21">
        <v>78</v>
      </c>
      <c r="Q257" s="21">
        <v>109</v>
      </c>
      <c r="R257" s="21">
        <v>108</v>
      </c>
      <c r="S257" s="21">
        <v>40</v>
      </c>
      <c r="T257" s="21">
        <v>94</v>
      </c>
      <c r="U257" s="21">
        <v>76</v>
      </c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39">
        <f>IF(AK257=0,"",AVERAGE(N257:AI257))</f>
        <v>78.75</v>
      </c>
      <c r="AK257" s="39">
        <f>IF(COUNTBLANK(N257:AI257)=0,22,IF(COUNTBLANK(N257:AI257)=1,21,IF(COUNTBLANK(N257:AI257)=2,20,IF(COUNTBLANK(N257:AI257)=3,19,IF(COUNTBLANK(N257:AI257)=4,18,IF(COUNTBLANK(N257:AI257)=5,17,IF(COUNTBLANK(N257:AI257)=6,16,IF(COUNTBLANK(N257:AI257)=7,15,IF(COUNTBLANK(N257:AI257)=8,14,IF(COUNTBLANK(N257:AI257)=9,13,IF(COUNTBLANK(N257:AI257)=10,12,IF(COUNTBLANK(N257:AI257)=11,11,IF(COUNTBLANK(N257:AI257)=12,10,IF(COUNTBLANK(N257:AI257)=13,9,IF(COUNTBLANK(N257:AI257)=14,8,IF(COUNTBLANK(N257:AI257)=15,7,IF(COUNTBLANK(N257:AI257)=16,6,IF(COUNTBLANK(N257:AI257)=17,5,IF(COUNTBLANK(N257:AI257)=18,4,IF(COUNTBLANK(N257:AI257)=19,3,IF(COUNTBLANK(N257:AI257)=20,2,IF(COUNTBLANK(N257:AI257)=21,1,IF(COUNTBLANK(N257:AI257)=22,0,"Error")))))))))))))))))))))))</f>
        <v>8</v>
      </c>
      <c r="AL257" s="39">
        <f>IF(AK257=0,"",IF(COUNTBLANK(AG257:AI257)=0,AVERAGE(AG257:AI257),IF(COUNTBLANK(AF257:AI257)&lt;1.5,AVERAGE(AF257:AI257),IF(COUNTBLANK(AE257:AI257)&lt;2.5,AVERAGE(AE257:AI257),IF(COUNTBLANK(AD257:AI257)&lt;3.5,AVERAGE(AD257:AI257),IF(COUNTBLANK(AC257:AI257)&lt;4.5,AVERAGE(AC257:AI257),IF(COUNTBLANK(AB257:AI257)&lt;5.5,AVERAGE(AB257:AI257),IF(COUNTBLANK(AA257:AI257)&lt;6.5,AVERAGE(AA257:AI257),IF(COUNTBLANK(Z257:AI257)&lt;7.5,AVERAGE(Z257:AI257),IF(COUNTBLANK(Y257:AI257)&lt;8.5,AVERAGE(Y257:AI257),IF(COUNTBLANK(X257:AI257)&lt;9.5,AVERAGE(X257:AI257),IF(COUNTBLANK(W257:AI257)&lt;10.5,AVERAGE(W257:AI257),IF(COUNTBLANK(V257:AI257)&lt;11.5,AVERAGE(V257:AI257),IF(COUNTBLANK(U257:AI257)&lt;12.5,AVERAGE(U257:AI257),IF(COUNTBLANK(T257:AI257)&lt;13.5,AVERAGE(T257:AI257),IF(COUNTBLANK(S257:AI257)&lt;14.5,AVERAGE(S257:AI257),IF(COUNTBLANK(R257:AI257)&lt;15.5,AVERAGE(R257:AI257),IF(COUNTBLANK(Q257:AI257)&lt;16.5,AVERAGE(Q257:AI257),IF(COUNTBLANK(P257:AI257)&lt;17.5,AVERAGE(P257:AI257),IF(COUNTBLANK(O257:AI257)&lt;18.5,AVERAGE(O257:AI257),AVERAGE(N257:AI257)))))))))))))))))))))</f>
        <v>70</v>
      </c>
      <c r="AM257" s="22">
        <f>IF(AK257=0,"",IF(COUNTBLANK(AH257:AI257)=0,AVERAGE(AH257:AI257),IF(COUNTBLANK(AG257:AI257)&lt;1.5,AVERAGE(AG257:AI257),IF(COUNTBLANK(AF257:AI257)&lt;2.5,AVERAGE(AF257:AI257),IF(COUNTBLANK(AE257:AI257)&lt;3.5,AVERAGE(AE257:AI257),IF(COUNTBLANK(AD257:AI257)&lt;4.5,AVERAGE(AD257:AI257),IF(COUNTBLANK(AC257:AI257)&lt;5.5,AVERAGE(AC257:AI257),IF(COUNTBLANK(AB257:AI257)&lt;6.5,AVERAGE(AB257:AI257),IF(COUNTBLANK(AA257:AI257)&lt;7.5,AVERAGE(AA257:AI257),IF(COUNTBLANK(Z257:AI257)&lt;8.5,AVERAGE(Z257:AI257),IF(COUNTBLANK(Y257:AI257)&lt;9.5,AVERAGE(Y257:AI257),IF(COUNTBLANK(X257:AI257)&lt;10.5,AVERAGE(X257:AI257),IF(COUNTBLANK(W257:AI257)&lt;11.5,AVERAGE(W257:AI257),IF(COUNTBLANK(V257:AI257)&lt;12.5,AVERAGE(V257:AI257),IF(COUNTBLANK(U257:AI257)&lt;13.5,AVERAGE(U257:AI257),IF(COUNTBLANK(T257:AI257)&lt;14.5,AVERAGE(T257:AI257),IF(COUNTBLANK(S257:AI257)&lt;15.5,AVERAGE(S257:AI257),IF(COUNTBLANK(R257:AI257)&lt;16.5,AVERAGE(R257:AI257),IF(COUNTBLANK(Q257:AI257)&lt;17.5,AVERAGE(Q257:AI257),IF(COUNTBLANK(P257:AI257)&lt;18.5,AVERAGE(P257:AI257),IF(COUNTBLANK(O257:AI257)&lt;19.5,AVERAGE(O257:AI257),AVERAGE(N257:AI257))))))))))))))))))))))</f>
        <v>85</v>
      </c>
      <c r="AN257" s="23">
        <f>IF(AK257&lt;1.5,M257,(0.75*M257)+(0.25*((AM257*2/3+AJ257*1/3)*$AW$1)))</f>
        <v>328672.28095440398</v>
      </c>
      <c r="AO257" s="24">
        <f>AN257-M257</f>
        <v>1372.2809544039774</v>
      </c>
      <c r="AP257" s="22">
        <f>IF(AK257&lt;1.5,"N/A",3*((M257/$AW$1)-(AM257*2/3)))</f>
        <v>74.647042745963461</v>
      </c>
      <c r="AQ257" s="20">
        <f>IF(AK257=0,"",AL257*$AV$1)</f>
        <v>276945.45404477819</v>
      </c>
      <c r="AR257" s="20">
        <f>IF(AK257=0,"",AJ257*$AV$1)</f>
        <v>311563.63580037549</v>
      </c>
      <c r="AS257" s="23" t="str">
        <f>IF(F257="P","P","")</f>
        <v/>
      </c>
    </row>
    <row r="258" spans="1:45" s="2" customFormat="1">
      <c r="A258" s="25" t="s">
        <v>44</v>
      </c>
      <c r="B258" s="23" t="str">
        <f>IF(COUNTBLANK(N258:AI258)&lt;20.5,"Yes","No")</f>
        <v>Yes</v>
      </c>
      <c r="C258" s="34" t="str">
        <f>IF(J258&lt;160000,"Yes","")</f>
        <v>Yes</v>
      </c>
      <c r="D258" s="34" t="str">
        <f>IF(J258&gt;375000,IF((K258/J258)&lt;-0.4,"FP40%",IF((K258/J258)&lt;-0.35,"FP35%",IF((K258/J258)&lt;-0.3,"FP30%",IF((K258/J258)&lt;-0.25,"FP25%",IF((K258/J258)&lt;-0.2,"FP20%",IF((K258/J258)&lt;-0.15,"FP15%",IF((K258/J258)&lt;-0.1,"FP10%",IF((K258/J258)&lt;-0.05,"FP5%","")))))))),"")</f>
        <v/>
      </c>
      <c r="E258" s="34" t="str">
        <f t="shared" si="5"/>
        <v/>
      </c>
      <c r="F258" s="89" t="str">
        <f>IF(AP258="N/A","",IF(AP258&gt;AJ258,IF(AP258&gt;AM258,"P",""),""))</f>
        <v/>
      </c>
      <c r="G258" s="34" t="str">
        <f>IF(D258="",IF(E258="",F258,E258),D258)</f>
        <v/>
      </c>
      <c r="H258" s="25" t="s">
        <v>431</v>
      </c>
      <c r="I258" s="27" t="s">
        <v>37</v>
      </c>
      <c r="J258" s="20">
        <v>101500</v>
      </c>
      <c r="K258" s="20">
        <f>M258-J258</f>
        <v>57100</v>
      </c>
      <c r="L258" s="75">
        <v>0</v>
      </c>
      <c r="M258" s="20">
        <v>158600</v>
      </c>
      <c r="N258" s="21"/>
      <c r="O258" s="21">
        <v>67</v>
      </c>
      <c r="P258" s="21">
        <v>87</v>
      </c>
      <c r="Q258" s="21">
        <v>79</v>
      </c>
      <c r="R258" s="21" t="s">
        <v>590</v>
      </c>
      <c r="S258" s="21" t="s">
        <v>590</v>
      </c>
      <c r="T258" s="21" t="s">
        <v>590</v>
      </c>
      <c r="U258" s="21" t="s">
        <v>590</v>
      </c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39">
        <f>IF(AK258=0,"",AVERAGE(N258:AI258))</f>
        <v>77.666666666666671</v>
      </c>
      <c r="AK258" s="39">
        <f>IF(COUNTBLANK(N258:AI258)=0,22,IF(COUNTBLANK(N258:AI258)=1,21,IF(COUNTBLANK(N258:AI258)=2,20,IF(COUNTBLANK(N258:AI258)=3,19,IF(COUNTBLANK(N258:AI258)=4,18,IF(COUNTBLANK(N258:AI258)=5,17,IF(COUNTBLANK(N258:AI258)=6,16,IF(COUNTBLANK(N258:AI258)=7,15,IF(COUNTBLANK(N258:AI258)=8,14,IF(COUNTBLANK(N258:AI258)=9,13,IF(COUNTBLANK(N258:AI258)=10,12,IF(COUNTBLANK(N258:AI258)=11,11,IF(COUNTBLANK(N258:AI258)=12,10,IF(COUNTBLANK(N258:AI258)=13,9,IF(COUNTBLANK(N258:AI258)=14,8,IF(COUNTBLANK(N258:AI258)=15,7,IF(COUNTBLANK(N258:AI258)=16,6,IF(COUNTBLANK(N258:AI258)=17,5,IF(COUNTBLANK(N258:AI258)=18,4,IF(COUNTBLANK(N258:AI258)=19,3,IF(COUNTBLANK(N258:AI258)=20,2,IF(COUNTBLANK(N258:AI258)=21,1,IF(COUNTBLANK(N258:AI258)=22,0,"Error")))))))))))))))))))))))</f>
        <v>3</v>
      </c>
      <c r="AL258" s="39">
        <f>IF(AK258=0,"",IF(COUNTBLANK(AG258:AI258)=0,AVERAGE(AG258:AI258),IF(COUNTBLANK(AF258:AI258)&lt;1.5,AVERAGE(AF258:AI258),IF(COUNTBLANK(AE258:AI258)&lt;2.5,AVERAGE(AE258:AI258),IF(COUNTBLANK(AD258:AI258)&lt;3.5,AVERAGE(AD258:AI258),IF(COUNTBLANK(AC258:AI258)&lt;4.5,AVERAGE(AC258:AI258),IF(COUNTBLANK(AB258:AI258)&lt;5.5,AVERAGE(AB258:AI258),IF(COUNTBLANK(AA258:AI258)&lt;6.5,AVERAGE(AA258:AI258),IF(COUNTBLANK(Z258:AI258)&lt;7.5,AVERAGE(Z258:AI258),IF(COUNTBLANK(Y258:AI258)&lt;8.5,AVERAGE(Y258:AI258),IF(COUNTBLANK(X258:AI258)&lt;9.5,AVERAGE(X258:AI258),IF(COUNTBLANK(W258:AI258)&lt;10.5,AVERAGE(W258:AI258),IF(COUNTBLANK(V258:AI258)&lt;11.5,AVERAGE(V258:AI258),IF(COUNTBLANK(U258:AI258)&lt;12.5,AVERAGE(U258:AI258),IF(COUNTBLANK(T258:AI258)&lt;13.5,AVERAGE(T258:AI258),IF(COUNTBLANK(S258:AI258)&lt;14.5,AVERAGE(S258:AI258),IF(COUNTBLANK(R258:AI258)&lt;15.5,AVERAGE(R258:AI258),IF(COUNTBLANK(Q258:AI258)&lt;16.5,AVERAGE(Q258:AI258),IF(COUNTBLANK(P258:AI258)&lt;17.5,AVERAGE(P258:AI258),IF(COUNTBLANK(O258:AI258)&lt;18.5,AVERAGE(O258:AI258),AVERAGE(N258:AI258)))))))))))))))))))))</f>
        <v>77.666666666666671</v>
      </c>
      <c r="AM258" s="22">
        <f>IF(AK258=0,"",IF(COUNTBLANK(AH258:AI258)=0,AVERAGE(AH258:AI258),IF(COUNTBLANK(AG258:AI258)&lt;1.5,AVERAGE(AG258:AI258),IF(COUNTBLANK(AF258:AI258)&lt;2.5,AVERAGE(AF258:AI258),IF(COUNTBLANK(AE258:AI258)&lt;3.5,AVERAGE(AE258:AI258),IF(COUNTBLANK(AD258:AI258)&lt;4.5,AVERAGE(AD258:AI258),IF(COUNTBLANK(AC258:AI258)&lt;5.5,AVERAGE(AC258:AI258),IF(COUNTBLANK(AB258:AI258)&lt;6.5,AVERAGE(AB258:AI258),IF(COUNTBLANK(AA258:AI258)&lt;7.5,AVERAGE(AA258:AI258),IF(COUNTBLANK(Z258:AI258)&lt;8.5,AVERAGE(Z258:AI258),IF(COUNTBLANK(Y258:AI258)&lt;9.5,AVERAGE(Y258:AI258),IF(COUNTBLANK(X258:AI258)&lt;10.5,AVERAGE(X258:AI258),IF(COUNTBLANK(W258:AI258)&lt;11.5,AVERAGE(W258:AI258),IF(COUNTBLANK(V258:AI258)&lt;12.5,AVERAGE(V258:AI258),IF(COUNTBLANK(U258:AI258)&lt;13.5,AVERAGE(U258:AI258),IF(COUNTBLANK(T258:AI258)&lt;14.5,AVERAGE(T258:AI258),IF(COUNTBLANK(S258:AI258)&lt;15.5,AVERAGE(S258:AI258),IF(COUNTBLANK(R258:AI258)&lt;16.5,AVERAGE(R258:AI258),IF(COUNTBLANK(Q258:AI258)&lt;17.5,AVERAGE(Q258:AI258),IF(COUNTBLANK(P258:AI258)&lt;18.5,AVERAGE(P258:AI258),IF(COUNTBLANK(O258:AI258)&lt;19.5,AVERAGE(O258:AI258),AVERAGE(N258:AI258))))))))))))))))))))))</f>
        <v>83</v>
      </c>
      <c r="AN258" s="23">
        <f>IF(AK258&lt;1.5,M258,(0.75*M258)+(0.25*((AM258*2/3+AJ258*1/3)*$AW$1)))</f>
        <v>200447.10201362721</v>
      </c>
      <c r="AO258" s="24">
        <f>AN258-M258</f>
        <v>41847.102013627213</v>
      </c>
      <c r="AP258" s="22">
        <f>IF(AK258&lt;1.5,"N/A",3*((M258/$AW$1)-(AM258*2/3)))</f>
        <v>-47.451203851176899</v>
      </c>
      <c r="AQ258" s="20">
        <f>IF(AK258=0,"",AL258*$AV$1)</f>
        <v>307277.57520206348</v>
      </c>
      <c r="AR258" s="20">
        <f>IF(AK258=0,"",AJ258*$AV$1)</f>
        <v>307277.57520206348</v>
      </c>
      <c r="AS258" s="23" t="str">
        <f>IF(F258="P","P","")</f>
        <v/>
      </c>
    </row>
    <row r="259" spans="1:45" s="2" customFormat="1">
      <c r="A259" s="19" t="s">
        <v>44</v>
      </c>
      <c r="B259" s="23" t="str">
        <f>IF(COUNTBLANK(N259:AI259)&lt;20.5,"Yes","No")</f>
        <v>Yes</v>
      </c>
      <c r="C259" s="34" t="str">
        <f>IF(J259&lt;160000,"Yes","")</f>
        <v/>
      </c>
      <c r="D259" s="34" t="str">
        <f>IF(J259&gt;375000,IF((K259/J259)&lt;-0.4,"FP40%",IF((K259/J259)&lt;-0.35,"FP35%",IF((K259/J259)&lt;-0.3,"FP30%",IF((K259/J259)&lt;-0.25,"FP25%",IF((K259/J259)&lt;-0.2,"FP20%",IF((K259/J259)&lt;-0.15,"FP15%",IF((K259/J259)&lt;-0.1,"FP10%",IF((K259/J259)&lt;-0.05,"FP5%","")))))))),"")</f>
        <v/>
      </c>
      <c r="E259" s="34" t="str">
        <f t="shared" ref="E259:E322" si="6">IF(AK259&gt;1.9,IF(M259&gt;300000,IF((AR259/M259)&gt;1.3,"B30%",IF((AR259/M259)&gt;1.25,"B25%",IF((AR259/M259)&gt;1.2,"B20%",IF((AR259/M259)&gt;1.15,"B15%",IF((AR259/M259)&gt;1.1,"B10%",""))))),""),"")</f>
        <v/>
      </c>
      <c r="F259" s="89" t="str">
        <f>IF(AP259="N/A","",IF(AP259&gt;AJ259,IF(AP259&gt;AM259,"P",""),""))</f>
        <v>P</v>
      </c>
      <c r="G259" s="34" t="str">
        <f>IF(D259="",IF(E259="",F259,E259),D259)</f>
        <v>P</v>
      </c>
      <c r="H259" s="19" t="s">
        <v>77</v>
      </c>
      <c r="I259" s="21" t="s">
        <v>390</v>
      </c>
      <c r="J259" s="20">
        <v>313300</v>
      </c>
      <c r="K259" s="20">
        <f>M259-J259</f>
        <v>-4000</v>
      </c>
      <c r="L259" s="75">
        <v>0</v>
      </c>
      <c r="M259" s="20">
        <v>309300</v>
      </c>
      <c r="N259" s="21">
        <v>80</v>
      </c>
      <c r="O259" s="21">
        <v>110</v>
      </c>
      <c r="P259" s="21">
        <v>49</v>
      </c>
      <c r="Q259" s="21">
        <v>83</v>
      </c>
      <c r="R259" s="21">
        <v>81</v>
      </c>
      <c r="S259" s="21">
        <v>57</v>
      </c>
      <c r="T259" s="21" t="s">
        <v>590</v>
      </c>
      <c r="U259" s="21" t="s">
        <v>590</v>
      </c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39">
        <f>IF(AK259=0,"",AVERAGE(N259:AI259))</f>
        <v>76.666666666666671</v>
      </c>
      <c r="AK259" s="39">
        <f>IF(COUNTBLANK(N259:AI259)=0,22,IF(COUNTBLANK(N259:AI259)=1,21,IF(COUNTBLANK(N259:AI259)=2,20,IF(COUNTBLANK(N259:AI259)=3,19,IF(COUNTBLANK(N259:AI259)=4,18,IF(COUNTBLANK(N259:AI259)=5,17,IF(COUNTBLANK(N259:AI259)=6,16,IF(COUNTBLANK(N259:AI259)=7,15,IF(COUNTBLANK(N259:AI259)=8,14,IF(COUNTBLANK(N259:AI259)=9,13,IF(COUNTBLANK(N259:AI259)=10,12,IF(COUNTBLANK(N259:AI259)=11,11,IF(COUNTBLANK(N259:AI259)=12,10,IF(COUNTBLANK(N259:AI259)=13,9,IF(COUNTBLANK(N259:AI259)=14,8,IF(COUNTBLANK(N259:AI259)=15,7,IF(COUNTBLANK(N259:AI259)=16,6,IF(COUNTBLANK(N259:AI259)=17,5,IF(COUNTBLANK(N259:AI259)=18,4,IF(COUNTBLANK(N259:AI259)=19,3,IF(COUNTBLANK(N259:AI259)=20,2,IF(COUNTBLANK(N259:AI259)=21,1,IF(COUNTBLANK(N259:AI259)=22,0,"Error")))))))))))))))))))))))</f>
        <v>6</v>
      </c>
      <c r="AL259" s="39">
        <f>IF(AK259=0,"",IF(COUNTBLANK(AG259:AI259)=0,AVERAGE(AG259:AI259),IF(COUNTBLANK(AF259:AI259)&lt;1.5,AVERAGE(AF259:AI259),IF(COUNTBLANK(AE259:AI259)&lt;2.5,AVERAGE(AE259:AI259),IF(COUNTBLANK(AD259:AI259)&lt;3.5,AVERAGE(AD259:AI259),IF(COUNTBLANK(AC259:AI259)&lt;4.5,AVERAGE(AC259:AI259),IF(COUNTBLANK(AB259:AI259)&lt;5.5,AVERAGE(AB259:AI259),IF(COUNTBLANK(AA259:AI259)&lt;6.5,AVERAGE(AA259:AI259),IF(COUNTBLANK(Z259:AI259)&lt;7.5,AVERAGE(Z259:AI259),IF(COUNTBLANK(Y259:AI259)&lt;8.5,AVERAGE(Y259:AI259),IF(COUNTBLANK(X259:AI259)&lt;9.5,AVERAGE(X259:AI259),IF(COUNTBLANK(W259:AI259)&lt;10.5,AVERAGE(W259:AI259),IF(COUNTBLANK(V259:AI259)&lt;11.5,AVERAGE(V259:AI259),IF(COUNTBLANK(U259:AI259)&lt;12.5,AVERAGE(U259:AI259),IF(COUNTBLANK(T259:AI259)&lt;13.5,AVERAGE(T259:AI259),IF(COUNTBLANK(S259:AI259)&lt;14.5,AVERAGE(S259:AI259),IF(COUNTBLANK(R259:AI259)&lt;15.5,AVERAGE(R259:AI259),IF(COUNTBLANK(Q259:AI259)&lt;16.5,AVERAGE(Q259:AI259),IF(COUNTBLANK(P259:AI259)&lt;17.5,AVERAGE(P259:AI259),IF(COUNTBLANK(O259:AI259)&lt;18.5,AVERAGE(O259:AI259),AVERAGE(N259:AI259)))))))))))))))))))))</f>
        <v>73.666666666666671</v>
      </c>
      <c r="AM259" s="22">
        <f>IF(AK259=0,"",IF(COUNTBLANK(AH259:AI259)=0,AVERAGE(AH259:AI259),IF(COUNTBLANK(AG259:AI259)&lt;1.5,AVERAGE(AG259:AI259),IF(COUNTBLANK(AF259:AI259)&lt;2.5,AVERAGE(AF259:AI259),IF(COUNTBLANK(AE259:AI259)&lt;3.5,AVERAGE(AE259:AI259),IF(COUNTBLANK(AD259:AI259)&lt;4.5,AVERAGE(AD259:AI259),IF(COUNTBLANK(AC259:AI259)&lt;5.5,AVERAGE(AC259:AI259),IF(COUNTBLANK(AB259:AI259)&lt;6.5,AVERAGE(AB259:AI259),IF(COUNTBLANK(AA259:AI259)&lt;7.5,AVERAGE(AA259:AI259),IF(COUNTBLANK(Z259:AI259)&lt;8.5,AVERAGE(Z259:AI259),IF(COUNTBLANK(Y259:AI259)&lt;9.5,AVERAGE(Y259:AI259),IF(COUNTBLANK(X259:AI259)&lt;10.5,AVERAGE(X259:AI259),IF(COUNTBLANK(W259:AI259)&lt;11.5,AVERAGE(W259:AI259),IF(COUNTBLANK(V259:AI259)&lt;12.5,AVERAGE(V259:AI259),IF(COUNTBLANK(U259:AI259)&lt;13.5,AVERAGE(U259:AI259),IF(COUNTBLANK(T259:AI259)&lt;14.5,AVERAGE(T259:AI259),IF(COUNTBLANK(S259:AI259)&lt;15.5,AVERAGE(S259:AI259),IF(COUNTBLANK(R259:AI259)&lt;16.5,AVERAGE(R259:AI259),IF(COUNTBLANK(Q259:AI259)&lt;17.5,AVERAGE(Q259:AI259),IF(COUNTBLANK(P259:AI259)&lt;18.5,AVERAGE(P259:AI259),IF(COUNTBLANK(O259:AI259)&lt;19.5,AVERAGE(O259:AI259),AVERAGE(N259:AI259))))))))))))))))))))))</f>
        <v>69</v>
      </c>
      <c r="AN259" s="23">
        <f>IF(AK259&lt;1.5,M259,(0.75*M259)+(0.25*((AM259*2/3+AJ259*1/3)*$AW$1)))</f>
        <v>303772.72051542532</v>
      </c>
      <c r="AO259" s="24">
        <f>AN259-M259</f>
        <v>-5527.279484574683</v>
      </c>
      <c r="AP259" s="22">
        <f>IF(AK259&lt;1.5,"N/A",3*((M259/$AW$1)-(AM259*2/3)))</f>
        <v>93.19257660044758</v>
      </c>
      <c r="AQ259" s="20">
        <f>IF(AK259=0,"",AL259*$AV$1)</f>
        <v>291452.12068521901</v>
      </c>
      <c r="AR259" s="20">
        <f>IF(AK259=0,"",AJ259*$AV$1)</f>
        <v>303321.21157285233</v>
      </c>
      <c r="AS259" s="23" t="str">
        <f>IF(F259="P","P","")</f>
        <v>P</v>
      </c>
    </row>
    <row r="260" spans="1:45" s="2" customFormat="1">
      <c r="A260" s="19" t="s">
        <v>44</v>
      </c>
      <c r="B260" s="23" t="str">
        <f>IF(COUNTBLANK(N260:AI260)&lt;20.5,"Yes","No")</f>
        <v>Yes</v>
      </c>
      <c r="C260" s="34" t="str">
        <f>IF(J260&lt;160000,"Yes","")</f>
        <v/>
      </c>
      <c r="D260" s="34" t="str">
        <f>IF(J260&gt;375000,IF((K260/J260)&lt;-0.4,"FP40%",IF((K260/J260)&lt;-0.35,"FP35%",IF((K260/J260)&lt;-0.3,"FP30%",IF((K260/J260)&lt;-0.25,"FP25%",IF((K260/J260)&lt;-0.2,"FP20%",IF((K260/J260)&lt;-0.15,"FP15%",IF((K260/J260)&lt;-0.1,"FP10%",IF((K260/J260)&lt;-0.05,"FP5%","")))))))),"")</f>
        <v/>
      </c>
      <c r="E260" s="34" t="str">
        <f t="shared" si="6"/>
        <v/>
      </c>
      <c r="F260" s="89" t="str">
        <f>IF(AP260="N/A","",IF(AP260&gt;AJ260,IF(AP260&gt;AM260,"P",""),""))</f>
        <v/>
      </c>
      <c r="G260" s="34" t="str">
        <f>IF(D260="",IF(E260="",F260,E260),D260)</f>
        <v/>
      </c>
      <c r="H260" s="19" t="s">
        <v>82</v>
      </c>
      <c r="I260" s="21" t="s">
        <v>37</v>
      </c>
      <c r="J260" s="20">
        <v>332400</v>
      </c>
      <c r="K260" s="20">
        <f>M260-J260</f>
        <v>-3300</v>
      </c>
      <c r="L260" s="75">
        <v>-2800</v>
      </c>
      <c r="M260" s="20">
        <v>329100</v>
      </c>
      <c r="N260" s="21">
        <v>59</v>
      </c>
      <c r="O260" s="21">
        <v>62</v>
      </c>
      <c r="P260" s="21">
        <v>74</v>
      </c>
      <c r="Q260" s="21">
        <v>95</v>
      </c>
      <c r="R260" s="21">
        <v>81</v>
      </c>
      <c r="S260" s="21">
        <v>72</v>
      </c>
      <c r="T260" s="21">
        <v>105</v>
      </c>
      <c r="U260" s="21">
        <v>64</v>
      </c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39">
        <f>IF(AK260=0,"",AVERAGE(N260:AI260))</f>
        <v>76.5</v>
      </c>
      <c r="AK260" s="39">
        <f>IF(COUNTBLANK(N260:AI260)=0,22,IF(COUNTBLANK(N260:AI260)=1,21,IF(COUNTBLANK(N260:AI260)=2,20,IF(COUNTBLANK(N260:AI260)=3,19,IF(COUNTBLANK(N260:AI260)=4,18,IF(COUNTBLANK(N260:AI260)=5,17,IF(COUNTBLANK(N260:AI260)=6,16,IF(COUNTBLANK(N260:AI260)=7,15,IF(COUNTBLANK(N260:AI260)=8,14,IF(COUNTBLANK(N260:AI260)=9,13,IF(COUNTBLANK(N260:AI260)=10,12,IF(COUNTBLANK(N260:AI260)=11,11,IF(COUNTBLANK(N260:AI260)=12,10,IF(COUNTBLANK(N260:AI260)=13,9,IF(COUNTBLANK(N260:AI260)=14,8,IF(COUNTBLANK(N260:AI260)=15,7,IF(COUNTBLANK(N260:AI260)=16,6,IF(COUNTBLANK(N260:AI260)=17,5,IF(COUNTBLANK(N260:AI260)=18,4,IF(COUNTBLANK(N260:AI260)=19,3,IF(COUNTBLANK(N260:AI260)=20,2,IF(COUNTBLANK(N260:AI260)=21,1,IF(COUNTBLANK(N260:AI260)=22,0,"Error")))))))))))))))))))))))</f>
        <v>8</v>
      </c>
      <c r="AL260" s="39">
        <f>IF(AK260=0,"",IF(COUNTBLANK(AG260:AI260)=0,AVERAGE(AG260:AI260),IF(COUNTBLANK(AF260:AI260)&lt;1.5,AVERAGE(AF260:AI260),IF(COUNTBLANK(AE260:AI260)&lt;2.5,AVERAGE(AE260:AI260),IF(COUNTBLANK(AD260:AI260)&lt;3.5,AVERAGE(AD260:AI260),IF(COUNTBLANK(AC260:AI260)&lt;4.5,AVERAGE(AC260:AI260),IF(COUNTBLANK(AB260:AI260)&lt;5.5,AVERAGE(AB260:AI260),IF(COUNTBLANK(AA260:AI260)&lt;6.5,AVERAGE(AA260:AI260),IF(COUNTBLANK(Z260:AI260)&lt;7.5,AVERAGE(Z260:AI260),IF(COUNTBLANK(Y260:AI260)&lt;8.5,AVERAGE(Y260:AI260),IF(COUNTBLANK(X260:AI260)&lt;9.5,AVERAGE(X260:AI260),IF(COUNTBLANK(W260:AI260)&lt;10.5,AVERAGE(W260:AI260),IF(COUNTBLANK(V260:AI260)&lt;11.5,AVERAGE(V260:AI260),IF(COUNTBLANK(U260:AI260)&lt;12.5,AVERAGE(U260:AI260),IF(COUNTBLANK(T260:AI260)&lt;13.5,AVERAGE(T260:AI260),IF(COUNTBLANK(S260:AI260)&lt;14.5,AVERAGE(S260:AI260),IF(COUNTBLANK(R260:AI260)&lt;15.5,AVERAGE(R260:AI260),IF(COUNTBLANK(Q260:AI260)&lt;16.5,AVERAGE(Q260:AI260),IF(COUNTBLANK(P260:AI260)&lt;17.5,AVERAGE(P260:AI260),IF(COUNTBLANK(O260:AI260)&lt;18.5,AVERAGE(O260:AI260),AVERAGE(N260:AI260)))))))))))))))))))))</f>
        <v>80.333333333333329</v>
      </c>
      <c r="AM260" s="22">
        <f>IF(AK260=0,"",IF(COUNTBLANK(AH260:AI260)=0,AVERAGE(AH260:AI260),IF(COUNTBLANK(AG260:AI260)&lt;1.5,AVERAGE(AG260:AI260),IF(COUNTBLANK(AF260:AI260)&lt;2.5,AVERAGE(AF260:AI260),IF(COUNTBLANK(AE260:AI260)&lt;3.5,AVERAGE(AE260:AI260),IF(COUNTBLANK(AD260:AI260)&lt;4.5,AVERAGE(AD260:AI260),IF(COUNTBLANK(AC260:AI260)&lt;5.5,AVERAGE(AC260:AI260),IF(COUNTBLANK(AB260:AI260)&lt;6.5,AVERAGE(AB260:AI260),IF(COUNTBLANK(AA260:AI260)&lt;7.5,AVERAGE(AA260:AI260),IF(COUNTBLANK(Z260:AI260)&lt;8.5,AVERAGE(Z260:AI260),IF(COUNTBLANK(Y260:AI260)&lt;9.5,AVERAGE(Y260:AI260),IF(COUNTBLANK(X260:AI260)&lt;10.5,AVERAGE(X260:AI260),IF(COUNTBLANK(W260:AI260)&lt;11.5,AVERAGE(W260:AI260),IF(COUNTBLANK(V260:AI260)&lt;12.5,AVERAGE(V260:AI260),IF(COUNTBLANK(U260:AI260)&lt;13.5,AVERAGE(U260:AI260),IF(COUNTBLANK(T260:AI260)&lt;14.5,AVERAGE(T260:AI260),IF(COUNTBLANK(S260:AI260)&lt;15.5,AVERAGE(S260:AI260),IF(COUNTBLANK(R260:AI260)&lt;16.5,AVERAGE(R260:AI260),IF(COUNTBLANK(Q260:AI260)&lt;17.5,AVERAGE(Q260:AI260),IF(COUNTBLANK(P260:AI260)&lt;18.5,AVERAGE(P260:AI260),IF(COUNTBLANK(O260:AI260)&lt;19.5,AVERAGE(O260:AI260),AVERAGE(N260:AI260))))))))))))))))))))))</f>
        <v>84.5</v>
      </c>
      <c r="AN260" s="23">
        <f>IF(AK260&lt;1.5,M260,(0.75*M260)+(0.25*((AM260*2/3+AJ260*1/3)*$AW$1)))</f>
        <v>328935.28130374342</v>
      </c>
      <c r="AO260" s="24">
        <f>AN260-M260</f>
        <v>-164.71869625657564</v>
      </c>
      <c r="AP260" s="22">
        <f>IF(AK260&lt;1.5,"N/A",3*((M260/$AW$1)-(AM260*2/3)))</f>
        <v>76.992489360515009</v>
      </c>
      <c r="AQ260" s="20">
        <f>IF(AK260=0,"",AL260*$AV$1)</f>
        <v>317827.87821329309</v>
      </c>
      <c r="AR260" s="20">
        <f>IF(AK260=0,"",AJ260*$AV$1)</f>
        <v>302661.81763465045</v>
      </c>
      <c r="AS260" s="23" t="str">
        <f>IF(F260="P","P","")</f>
        <v/>
      </c>
    </row>
    <row r="261" spans="1:45" s="2" customFormat="1">
      <c r="A261" s="19" t="s">
        <v>44</v>
      </c>
      <c r="B261" s="23" t="str">
        <f>IF(COUNTBLANK(N261:AI261)&lt;20.5,"Yes","No")</f>
        <v>Yes</v>
      </c>
      <c r="C261" s="34" t="str">
        <f>IF(J261&lt;160000,"Yes","")</f>
        <v>Yes</v>
      </c>
      <c r="D261" s="34" t="str">
        <f>IF(J261&gt;375000,IF((K261/J261)&lt;-0.4,"FP40%",IF((K261/J261)&lt;-0.35,"FP35%",IF((K261/J261)&lt;-0.3,"FP30%",IF((K261/J261)&lt;-0.25,"FP25%",IF((K261/J261)&lt;-0.2,"FP20%",IF((K261/J261)&lt;-0.15,"FP15%",IF((K261/J261)&lt;-0.1,"FP10%",IF((K261/J261)&lt;-0.05,"FP5%","")))))))),"")</f>
        <v/>
      </c>
      <c r="E261" s="34" t="str">
        <f t="shared" si="6"/>
        <v/>
      </c>
      <c r="F261" s="89" t="str">
        <f>IF(AP261="N/A","",IF(AP261&gt;AJ261,IF(AP261&gt;AM261,"P",""),""))</f>
        <v/>
      </c>
      <c r="G261" s="34" t="str">
        <f>IF(D261="",IF(E261="",F261,E261),D261)</f>
        <v/>
      </c>
      <c r="H261" s="19" t="s">
        <v>45</v>
      </c>
      <c r="I261" s="21" t="s">
        <v>37</v>
      </c>
      <c r="J261" s="20">
        <v>157500</v>
      </c>
      <c r="K261" s="20">
        <f>M261-J261</f>
        <v>140600</v>
      </c>
      <c r="L261" s="75">
        <v>30100</v>
      </c>
      <c r="M261" s="20">
        <v>298100</v>
      </c>
      <c r="N261" s="21">
        <v>61</v>
      </c>
      <c r="O261" s="21">
        <v>57</v>
      </c>
      <c r="P261" s="21">
        <v>56</v>
      </c>
      <c r="Q261" s="21">
        <v>88</v>
      </c>
      <c r="R261" s="21">
        <v>51</v>
      </c>
      <c r="S261" s="21">
        <v>74</v>
      </c>
      <c r="T261" s="21">
        <v>134</v>
      </c>
      <c r="U261" s="21">
        <v>77</v>
      </c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39">
        <f>IF(AK261=0,"",AVERAGE(N261:AI261))</f>
        <v>74.75</v>
      </c>
      <c r="AK261" s="39">
        <f>IF(COUNTBLANK(N261:AI261)=0,22,IF(COUNTBLANK(N261:AI261)=1,21,IF(COUNTBLANK(N261:AI261)=2,20,IF(COUNTBLANK(N261:AI261)=3,19,IF(COUNTBLANK(N261:AI261)=4,18,IF(COUNTBLANK(N261:AI261)=5,17,IF(COUNTBLANK(N261:AI261)=6,16,IF(COUNTBLANK(N261:AI261)=7,15,IF(COUNTBLANK(N261:AI261)=8,14,IF(COUNTBLANK(N261:AI261)=9,13,IF(COUNTBLANK(N261:AI261)=10,12,IF(COUNTBLANK(N261:AI261)=11,11,IF(COUNTBLANK(N261:AI261)=12,10,IF(COUNTBLANK(N261:AI261)=13,9,IF(COUNTBLANK(N261:AI261)=14,8,IF(COUNTBLANK(N261:AI261)=15,7,IF(COUNTBLANK(N261:AI261)=16,6,IF(COUNTBLANK(N261:AI261)=17,5,IF(COUNTBLANK(N261:AI261)=18,4,IF(COUNTBLANK(N261:AI261)=19,3,IF(COUNTBLANK(N261:AI261)=20,2,IF(COUNTBLANK(N261:AI261)=21,1,IF(COUNTBLANK(N261:AI261)=22,0,"Error")))))))))))))))))))))))</f>
        <v>8</v>
      </c>
      <c r="AL261" s="39">
        <f>IF(AK261=0,"",IF(COUNTBLANK(AG261:AI261)=0,AVERAGE(AG261:AI261),IF(COUNTBLANK(AF261:AI261)&lt;1.5,AVERAGE(AF261:AI261),IF(COUNTBLANK(AE261:AI261)&lt;2.5,AVERAGE(AE261:AI261),IF(COUNTBLANK(AD261:AI261)&lt;3.5,AVERAGE(AD261:AI261),IF(COUNTBLANK(AC261:AI261)&lt;4.5,AVERAGE(AC261:AI261),IF(COUNTBLANK(AB261:AI261)&lt;5.5,AVERAGE(AB261:AI261),IF(COUNTBLANK(AA261:AI261)&lt;6.5,AVERAGE(AA261:AI261),IF(COUNTBLANK(Z261:AI261)&lt;7.5,AVERAGE(Z261:AI261),IF(COUNTBLANK(Y261:AI261)&lt;8.5,AVERAGE(Y261:AI261),IF(COUNTBLANK(X261:AI261)&lt;9.5,AVERAGE(X261:AI261),IF(COUNTBLANK(W261:AI261)&lt;10.5,AVERAGE(W261:AI261),IF(COUNTBLANK(V261:AI261)&lt;11.5,AVERAGE(V261:AI261),IF(COUNTBLANK(U261:AI261)&lt;12.5,AVERAGE(U261:AI261),IF(COUNTBLANK(T261:AI261)&lt;13.5,AVERAGE(T261:AI261),IF(COUNTBLANK(S261:AI261)&lt;14.5,AVERAGE(S261:AI261),IF(COUNTBLANK(R261:AI261)&lt;15.5,AVERAGE(R261:AI261),IF(COUNTBLANK(Q261:AI261)&lt;16.5,AVERAGE(Q261:AI261),IF(COUNTBLANK(P261:AI261)&lt;17.5,AVERAGE(P261:AI261),IF(COUNTBLANK(O261:AI261)&lt;18.5,AVERAGE(O261:AI261),AVERAGE(N261:AI261)))))))))))))))))))))</f>
        <v>95</v>
      </c>
      <c r="AM261" s="22">
        <f>IF(AK261=0,"",IF(COUNTBLANK(AH261:AI261)=0,AVERAGE(AH261:AI261),IF(COUNTBLANK(AG261:AI261)&lt;1.5,AVERAGE(AG261:AI261),IF(COUNTBLANK(AF261:AI261)&lt;2.5,AVERAGE(AF261:AI261),IF(COUNTBLANK(AE261:AI261)&lt;3.5,AVERAGE(AE261:AI261),IF(COUNTBLANK(AD261:AI261)&lt;4.5,AVERAGE(AD261:AI261),IF(COUNTBLANK(AC261:AI261)&lt;5.5,AVERAGE(AC261:AI261),IF(COUNTBLANK(AB261:AI261)&lt;6.5,AVERAGE(AB261:AI261),IF(COUNTBLANK(AA261:AI261)&lt;7.5,AVERAGE(AA261:AI261),IF(COUNTBLANK(Z261:AI261)&lt;8.5,AVERAGE(Z261:AI261),IF(COUNTBLANK(Y261:AI261)&lt;9.5,AVERAGE(Y261:AI261),IF(COUNTBLANK(X261:AI261)&lt;10.5,AVERAGE(X261:AI261),IF(COUNTBLANK(W261:AI261)&lt;11.5,AVERAGE(W261:AI261),IF(COUNTBLANK(V261:AI261)&lt;12.5,AVERAGE(V261:AI261),IF(COUNTBLANK(U261:AI261)&lt;13.5,AVERAGE(U261:AI261),IF(COUNTBLANK(T261:AI261)&lt;14.5,AVERAGE(T261:AI261),IF(COUNTBLANK(S261:AI261)&lt;15.5,AVERAGE(S261:AI261),IF(COUNTBLANK(R261:AI261)&lt;16.5,AVERAGE(R261:AI261),IF(COUNTBLANK(Q261:AI261)&lt;17.5,AVERAGE(Q261:AI261),IF(COUNTBLANK(P261:AI261)&lt;18.5,AVERAGE(P261:AI261),IF(COUNTBLANK(O261:AI261)&lt;19.5,AVERAGE(O261:AI261),AVERAGE(N261:AI261))))))))))))))))))))))</f>
        <v>105.5</v>
      </c>
      <c r="AN261" s="23">
        <f>IF(AK261&lt;1.5,M261,(0.75*M261)+(0.25*((AM261*2/3+AJ261*1/3)*$AW$1)))</f>
        <v>319147.35390038567</v>
      </c>
      <c r="AO261" s="24">
        <f>AN261-M261</f>
        <v>21047.353900385671</v>
      </c>
      <c r="AP261" s="22">
        <f>IF(AK261&lt;1.5,"N/A",3*((M261/$AW$1)-(AM261*2/3)))</f>
        <v>11.820908776571045</v>
      </c>
      <c r="AQ261" s="20">
        <f>IF(AK261=0,"",AL261*$AV$1)</f>
        <v>375854.54477505613</v>
      </c>
      <c r="AR261" s="20">
        <f>IF(AK261=0,"",AJ261*$AV$1)</f>
        <v>295738.18128353101</v>
      </c>
      <c r="AS261" s="23" t="str">
        <f>IF(F261="P","P","")</f>
        <v/>
      </c>
    </row>
    <row r="262" spans="1:45" s="2" customFormat="1">
      <c r="A262" s="19" t="s">
        <v>44</v>
      </c>
      <c r="B262" s="23" t="str">
        <f>IF(COUNTBLANK(N262:AI262)&lt;20.5,"Yes","No")</f>
        <v>Yes</v>
      </c>
      <c r="C262" s="34" t="str">
        <f>IF(J262&lt;160000,"Yes","")</f>
        <v>Yes</v>
      </c>
      <c r="D262" s="34" t="str">
        <f>IF(J262&gt;375000,IF((K262/J262)&lt;-0.4,"FP40%",IF((K262/J262)&lt;-0.35,"FP35%",IF((K262/J262)&lt;-0.3,"FP30%",IF((K262/J262)&lt;-0.25,"FP25%",IF((K262/J262)&lt;-0.2,"FP20%",IF((K262/J262)&lt;-0.15,"FP15%",IF((K262/J262)&lt;-0.1,"FP10%",IF((K262/J262)&lt;-0.05,"FP5%","")))))))),"")</f>
        <v/>
      </c>
      <c r="E262" s="34" t="str">
        <f t="shared" si="6"/>
        <v/>
      </c>
      <c r="F262" s="89" t="str">
        <f>IF(AP262="N/A","",IF(AP262&gt;AJ262,IF(AP262&gt;AM262,"P",""),""))</f>
        <v/>
      </c>
      <c r="G262" s="34" t="str">
        <f>IF(D262="",IF(E262="",F262,E262),D262)</f>
        <v/>
      </c>
      <c r="H262" s="19" t="s">
        <v>43</v>
      </c>
      <c r="I262" s="21" t="s">
        <v>37</v>
      </c>
      <c r="J262" s="20">
        <v>153500</v>
      </c>
      <c r="K262" s="20">
        <f>M262-J262</f>
        <v>130200</v>
      </c>
      <c r="L262" s="75">
        <v>-6300</v>
      </c>
      <c r="M262" s="20">
        <v>283700</v>
      </c>
      <c r="N262" s="21">
        <v>65</v>
      </c>
      <c r="O262" s="21">
        <v>69</v>
      </c>
      <c r="P262" s="21">
        <v>83</v>
      </c>
      <c r="Q262" s="21">
        <v>64</v>
      </c>
      <c r="R262" s="21">
        <v>108</v>
      </c>
      <c r="S262" s="21">
        <v>59</v>
      </c>
      <c r="T262" s="21">
        <v>91</v>
      </c>
      <c r="U262" s="21">
        <v>50</v>
      </c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39">
        <f>IF(AK262=0,"",AVERAGE(N262:AI262))</f>
        <v>73.625</v>
      </c>
      <c r="AK262" s="39">
        <f>IF(COUNTBLANK(N262:AI262)=0,22,IF(COUNTBLANK(N262:AI262)=1,21,IF(COUNTBLANK(N262:AI262)=2,20,IF(COUNTBLANK(N262:AI262)=3,19,IF(COUNTBLANK(N262:AI262)=4,18,IF(COUNTBLANK(N262:AI262)=5,17,IF(COUNTBLANK(N262:AI262)=6,16,IF(COUNTBLANK(N262:AI262)=7,15,IF(COUNTBLANK(N262:AI262)=8,14,IF(COUNTBLANK(N262:AI262)=9,13,IF(COUNTBLANK(N262:AI262)=10,12,IF(COUNTBLANK(N262:AI262)=11,11,IF(COUNTBLANK(N262:AI262)=12,10,IF(COUNTBLANK(N262:AI262)=13,9,IF(COUNTBLANK(N262:AI262)=14,8,IF(COUNTBLANK(N262:AI262)=15,7,IF(COUNTBLANK(N262:AI262)=16,6,IF(COUNTBLANK(N262:AI262)=17,5,IF(COUNTBLANK(N262:AI262)=18,4,IF(COUNTBLANK(N262:AI262)=19,3,IF(COUNTBLANK(N262:AI262)=20,2,IF(COUNTBLANK(N262:AI262)=21,1,IF(COUNTBLANK(N262:AI262)=22,0,"Error")))))))))))))))))))))))</f>
        <v>8</v>
      </c>
      <c r="AL262" s="39">
        <f>IF(AK262=0,"",IF(COUNTBLANK(AG262:AI262)=0,AVERAGE(AG262:AI262),IF(COUNTBLANK(AF262:AI262)&lt;1.5,AVERAGE(AF262:AI262),IF(COUNTBLANK(AE262:AI262)&lt;2.5,AVERAGE(AE262:AI262),IF(COUNTBLANK(AD262:AI262)&lt;3.5,AVERAGE(AD262:AI262),IF(COUNTBLANK(AC262:AI262)&lt;4.5,AVERAGE(AC262:AI262),IF(COUNTBLANK(AB262:AI262)&lt;5.5,AVERAGE(AB262:AI262),IF(COUNTBLANK(AA262:AI262)&lt;6.5,AVERAGE(AA262:AI262),IF(COUNTBLANK(Z262:AI262)&lt;7.5,AVERAGE(Z262:AI262),IF(COUNTBLANK(Y262:AI262)&lt;8.5,AVERAGE(Y262:AI262),IF(COUNTBLANK(X262:AI262)&lt;9.5,AVERAGE(X262:AI262),IF(COUNTBLANK(W262:AI262)&lt;10.5,AVERAGE(W262:AI262),IF(COUNTBLANK(V262:AI262)&lt;11.5,AVERAGE(V262:AI262),IF(COUNTBLANK(U262:AI262)&lt;12.5,AVERAGE(U262:AI262),IF(COUNTBLANK(T262:AI262)&lt;13.5,AVERAGE(T262:AI262),IF(COUNTBLANK(S262:AI262)&lt;14.5,AVERAGE(S262:AI262),IF(COUNTBLANK(R262:AI262)&lt;15.5,AVERAGE(R262:AI262),IF(COUNTBLANK(Q262:AI262)&lt;16.5,AVERAGE(Q262:AI262),IF(COUNTBLANK(P262:AI262)&lt;17.5,AVERAGE(P262:AI262),IF(COUNTBLANK(O262:AI262)&lt;18.5,AVERAGE(O262:AI262),AVERAGE(N262:AI262)))))))))))))))))))))</f>
        <v>66.666666666666671</v>
      </c>
      <c r="AM262" s="22">
        <f>IF(AK262=0,"",IF(COUNTBLANK(AH262:AI262)=0,AVERAGE(AH262:AI262),IF(COUNTBLANK(AG262:AI262)&lt;1.5,AVERAGE(AG262:AI262),IF(COUNTBLANK(AF262:AI262)&lt;2.5,AVERAGE(AF262:AI262),IF(COUNTBLANK(AE262:AI262)&lt;3.5,AVERAGE(AE262:AI262),IF(COUNTBLANK(AD262:AI262)&lt;4.5,AVERAGE(AD262:AI262),IF(COUNTBLANK(AC262:AI262)&lt;5.5,AVERAGE(AC262:AI262),IF(COUNTBLANK(AB262:AI262)&lt;6.5,AVERAGE(AB262:AI262),IF(COUNTBLANK(AA262:AI262)&lt;7.5,AVERAGE(AA262:AI262),IF(COUNTBLANK(Z262:AI262)&lt;8.5,AVERAGE(Z262:AI262),IF(COUNTBLANK(Y262:AI262)&lt;9.5,AVERAGE(Y262:AI262),IF(COUNTBLANK(X262:AI262)&lt;10.5,AVERAGE(X262:AI262),IF(COUNTBLANK(W262:AI262)&lt;11.5,AVERAGE(W262:AI262),IF(COUNTBLANK(V262:AI262)&lt;12.5,AVERAGE(V262:AI262),IF(COUNTBLANK(U262:AI262)&lt;13.5,AVERAGE(U262:AI262),IF(COUNTBLANK(T262:AI262)&lt;14.5,AVERAGE(T262:AI262),IF(COUNTBLANK(S262:AI262)&lt;15.5,AVERAGE(S262:AI262),IF(COUNTBLANK(R262:AI262)&lt;16.5,AVERAGE(R262:AI262),IF(COUNTBLANK(Q262:AI262)&lt;17.5,AVERAGE(Q262:AI262),IF(COUNTBLANK(P262:AI262)&lt;18.5,AVERAGE(P262:AI262),IF(COUNTBLANK(O262:AI262)&lt;19.5,AVERAGE(O262:AI262),AVERAGE(N262:AI262))))))))))))))))))))))</f>
        <v>70.5</v>
      </c>
      <c r="AN262" s="23">
        <f>IF(AK262&lt;1.5,M262,(0.75*M262)+(0.25*((AM262*2/3+AJ262*1/3)*$AW$1)))</f>
        <v>284558.78462246817</v>
      </c>
      <c r="AO262" s="24">
        <f>AN262-M262</f>
        <v>858.78462246817071</v>
      </c>
      <c r="AP262" s="22">
        <f>IF(AK262&lt;1.5,"N/A",3*((M262/$AW$1)-(AM262*2/3)))</f>
        <v>71.057335860158361</v>
      </c>
      <c r="AQ262" s="20">
        <f>IF(AK262=0,"",AL262*$AV$1)</f>
        <v>263757.57528074115</v>
      </c>
      <c r="AR262" s="20">
        <f>IF(AK262=0,"",AJ262*$AV$1)</f>
        <v>291287.27220066852</v>
      </c>
      <c r="AS262" s="23" t="str">
        <f>IF(F262="P","P","")</f>
        <v/>
      </c>
    </row>
    <row r="263" spans="1:45" s="2" customFormat="1">
      <c r="A263" s="19" t="s">
        <v>44</v>
      </c>
      <c r="B263" s="23" t="str">
        <f>IF(COUNTBLANK(N263:AI263)&lt;20.5,"Yes","No")</f>
        <v>Yes</v>
      </c>
      <c r="C263" s="34" t="str">
        <f>IF(J263&lt;160000,"Yes","")</f>
        <v/>
      </c>
      <c r="D263" s="34" t="str">
        <f>IF(J263&gt;375000,IF((K263/J263)&lt;-0.4,"FP40%",IF((K263/J263)&lt;-0.35,"FP35%",IF((K263/J263)&lt;-0.3,"FP30%",IF((K263/J263)&lt;-0.25,"FP25%",IF((K263/J263)&lt;-0.2,"FP20%",IF((K263/J263)&lt;-0.15,"FP15%",IF((K263/J263)&lt;-0.1,"FP10%",IF((K263/J263)&lt;-0.05,"FP5%","")))))))),"")</f>
        <v/>
      </c>
      <c r="E263" s="34" t="str">
        <f t="shared" si="6"/>
        <v/>
      </c>
      <c r="F263" s="89" t="str">
        <f>IF(AP263="N/A","",IF(AP263&gt;AJ263,IF(AP263&gt;AM263,"P",""),""))</f>
        <v/>
      </c>
      <c r="G263" s="34" t="str">
        <f>IF(D263="",IF(E263="",F263,E263),D263)</f>
        <v/>
      </c>
      <c r="H263" s="19" t="s">
        <v>80</v>
      </c>
      <c r="I263" s="21" t="s">
        <v>48</v>
      </c>
      <c r="J263" s="20">
        <v>299800</v>
      </c>
      <c r="K263" s="20">
        <f>M263-J263</f>
        <v>-9200</v>
      </c>
      <c r="L263" s="75">
        <v>0</v>
      </c>
      <c r="M263" s="20">
        <v>290600</v>
      </c>
      <c r="N263" s="21">
        <v>63</v>
      </c>
      <c r="O263" s="21">
        <v>80</v>
      </c>
      <c r="P263" s="21">
        <v>69</v>
      </c>
      <c r="Q263" s="21">
        <v>61</v>
      </c>
      <c r="R263" s="21">
        <v>68</v>
      </c>
      <c r="S263" s="21">
        <v>90</v>
      </c>
      <c r="T263" s="21" t="s">
        <v>590</v>
      </c>
      <c r="U263" s="21" t="s">
        <v>590</v>
      </c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39">
        <f>IF(AK263=0,"",AVERAGE(N263:AI263))</f>
        <v>71.833333333333329</v>
      </c>
      <c r="AK263" s="39">
        <f>IF(COUNTBLANK(N263:AI263)=0,22,IF(COUNTBLANK(N263:AI263)=1,21,IF(COUNTBLANK(N263:AI263)=2,20,IF(COUNTBLANK(N263:AI263)=3,19,IF(COUNTBLANK(N263:AI263)=4,18,IF(COUNTBLANK(N263:AI263)=5,17,IF(COUNTBLANK(N263:AI263)=6,16,IF(COUNTBLANK(N263:AI263)=7,15,IF(COUNTBLANK(N263:AI263)=8,14,IF(COUNTBLANK(N263:AI263)=9,13,IF(COUNTBLANK(N263:AI263)=10,12,IF(COUNTBLANK(N263:AI263)=11,11,IF(COUNTBLANK(N263:AI263)=12,10,IF(COUNTBLANK(N263:AI263)=13,9,IF(COUNTBLANK(N263:AI263)=14,8,IF(COUNTBLANK(N263:AI263)=15,7,IF(COUNTBLANK(N263:AI263)=16,6,IF(COUNTBLANK(N263:AI263)=17,5,IF(COUNTBLANK(N263:AI263)=18,4,IF(COUNTBLANK(N263:AI263)=19,3,IF(COUNTBLANK(N263:AI263)=20,2,IF(COUNTBLANK(N263:AI263)=21,1,IF(COUNTBLANK(N263:AI263)=22,0,"Error")))))))))))))))))))))))</f>
        <v>6</v>
      </c>
      <c r="AL263" s="39">
        <f>IF(AK263=0,"",IF(COUNTBLANK(AG263:AI263)=0,AVERAGE(AG263:AI263),IF(COUNTBLANK(AF263:AI263)&lt;1.5,AVERAGE(AF263:AI263),IF(COUNTBLANK(AE263:AI263)&lt;2.5,AVERAGE(AE263:AI263),IF(COUNTBLANK(AD263:AI263)&lt;3.5,AVERAGE(AD263:AI263),IF(COUNTBLANK(AC263:AI263)&lt;4.5,AVERAGE(AC263:AI263),IF(COUNTBLANK(AB263:AI263)&lt;5.5,AVERAGE(AB263:AI263),IF(COUNTBLANK(AA263:AI263)&lt;6.5,AVERAGE(AA263:AI263),IF(COUNTBLANK(Z263:AI263)&lt;7.5,AVERAGE(Z263:AI263),IF(COUNTBLANK(Y263:AI263)&lt;8.5,AVERAGE(Y263:AI263),IF(COUNTBLANK(X263:AI263)&lt;9.5,AVERAGE(X263:AI263),IF(COUNTBLANK(W263:AI263)&lt;10.5,AVERAGE(W263:AI263),IF(COUNTBLANK(V263:AI263)&lt;11.5,AVERAGE(V263:AI263),IF(COUNTBLANK(U263:AI263)&lt;12.5,AVERAGE(U263:AI263),IF(COUNTBLANK(T263:AI263)&lt;13.5,AVERAGE(T263:AI263),IF(COUNTBLANK(S263:AI263)&lt;14.5,AVERAGE(S263:AI263),IF(COUNTBLANK(R263:AI263)&lt;15.5,AVERAGE(R263:AI263),IF(COUNTBLANK(Q263:AI263)&lt;16.5,AVERAGE(Q263:AI263),IF(COUNTBLANK(P263:AI263)&lt;17.5,AVERAGE(P263:AI263),IF(COUNTBLANK(O263:AI263)&lt;18.5,AVERAGE(O263:AI263),AVERAGE(N263:AI263)))))))))))))))))))))</f>
        <v>73</v>
      </c>
      <c r="AM263" s="22">
        <f>IF(AK263=0,"",IF(COUNTBLANK(AH263:AI263)=0,AVERAGE(AH263:AI263),IF(COUNTBLANK(AG263:AI263)&lt;1.5,AVERAGE(AG263:AI263),IF(COUNTBLANK(AF263:AI263)&lt;2.5,AVERAGE(AF263:AI263),IF(COUNTBLANK(AE263:AI263)&lt;3.5,AVERAGE(AE263:AI263),IF(COUNTBLANK(AD263:AI263)&lt;4.5,AVERAGE(AD263:AI263),IF(COUNTBLANK(AC263:AI263)&lt;5.5,AVERAGE(AC263:AI263),IF(COUNTBLANK(AB263:AI263)&lt;6.5,AVERAGE(AB263:AI263),IF(COUNTBLANK(AA263:AI263)&lt;7.5,AVERAGE(AA263:AI263),IF(COUNTBLANK(Z263:AI263)&lt;8.5,AVERAGE(Z263:AI263),IF(COUNTBLANK(Y263:AI263)&lt;9.5,AVERAGE(Y263:AI263),IF(COUNTBLANK(X263:AI263)&lt;10.5,AVERAGE(X263:AI263),IF(COUNTBLANK(W263:AI263)&lt;11.5,AVERAGE(W263:AI263),IF(COUNTBLANK(V263:AI263)&lt;12.5,AVERAGE(V263:AI263),IF(COUNTBLANK(U263:AI263)&lt;13.5,AVERAGE(U263:AI263),IF(COUNTBLANK(T263:AI263)&lt;14.5,AVERAGE(T263:AI263),IF(COUNTBLANK(S263:AI263)&lt;15.5,AVERAGE(S263:AI263),IF(COUNTBLANK(R263:AI263)&lt;16.5,AVERAGE(R263:AI263),IF(COUNTBLANK(Q263:AI263)&lt;17.5,AVERAGE(Q263:AI263),IF(COUNTBLANK(P263:AI263)&lt;18.5,AVERAGE(P263:AI263),IF(COUNTBLANK(O263:AI263)&lt;19.5,AVERAGE(O263:AI263),AVERAGE(N263:AI263))))))))))))))))))))))</f>
        <v>79</v>
      </c>
      <c r="AN263" s="23">
        <f>IF(AK263&lt;1.5,M263,(0.75*M263)+(0.25*((AM263*2/3+AJ263*1/3)*$AW$1)))</f>
        <v>294820.38555184123</v>
      </c>
      <c r="AO263" s="24">
        <f>AN263-M263</f>
        <v>4220.3855518412311</v>
      </c>
      <c r="AP263" s="22">
        <f>IF(AK263&lt;1.5,"N/A",3*((M263/$AW$1)-(AM263*2/3)))</f>
        <v>59.21488121593945</v>
      </c>
      <c r="AQ263" s="20">
        <f>IF(AK263=0,"",AL263*$AV$1)</f>
        <v>288814.54493241158</v>
      </c>
      <c r="AR263" s="20">
        <f>IF(AK263=0,"",AJ263*$AV$1)</f>
        <v>284198.7873649986</v>
      </c>
      <c r="AS263" s="23" t="str">
        <f>IF(F263="P","P","")</f>
        <v/>
      </c>
    </row>
    <row r="264" spans="1:45" s="2" customFormat="1">
      <c r="A264" s="19" t="s">
        <v>44</v>
      </c>
      <c r="B264" s="23" t="str">
        <f>IF(COUNTBLANK(N264:AI264)&lt;20.5,"Yes","No")</f>
        <v>Yes</v>
      </c>
      <c r="C264" s="34" t="str">
        <f>IF(J264&lt;160000,"Yes","")</f>
        <v/>
      </c>
      <c r="D264" s="34" t="str">
        <f>IF(J264&gt;375000,IF((K264/J264)&lt;-0.4,"FP40%",IF((K264/J264)&lt;-0.35,"FP35%",IF((K264/J264)&lt;-0.3,"FP30%",IF((K264/J264)&lt;-0.25,"FP25%",IF((K264/J264)&lt;-0.2,"FP20%",IF((K264/J264)&lt;-0.15,"FP15%",IF((K264/J264)&lt;-0.1,"FP10%",IF((K264/J264)&lt;-0.05,"FP5%","")))))))),"")</f>
        <v/>
      </c>
      <c r="E264" s="34" t="str">
        <f t="shared" si="6"/>
        <v/>
      </c>
      <c r="F264" s="89" t="str">
        <f>IF(AP264="N/A","",IF(AP264&gt;AJ264,IF(AP264&gt;AM264,"P",""),""))</f>
        <v/>
      </c>
      <c r="G264" s="34" t="str">
        <f>IF(D264="",IF(E264="",F264,E264),D264)</f>
        <v/>
      </c>
      <c r="H264" s="19" t="s">
        <v>76</v>
      </c>
      <c r="I264" s="21" t="s">
        <v>48</v>
      </c>
      <c r="J264" s="20">
        <v>242500</v>
      </c>
      <c r="K264" s="20">
        <f>M264-J264</f>
        <v>38200</v>
      </c>
      <c r="L264" s="75">
        <v>7600</v>
      </c>
      <c r="M264" s="20">
        <v>280700</v>
      </c>
      <c r="N264" s="21">
        <v>86</v>
      </c>
      <c r="O264" s="21">
        <v>58</v>
      </c>
      <c r="P264" s="21">
        <v>88</v>
      </c>
      <c r="Q264" s="21">
        <v>51</v>
      </c>
      <c r="R264" s="21">
        <v>60</v>
      </c>
      <c r="S264" s="21">
        <v>86</v>
      </c>
      <c r="T264" s="21">
        <v>70</v>
      </c>
      <c r="U264" s="21">
        <v>70</v>
      </c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39">
        <f>IF(AK264=0,"",AVERAGE(N264:AI264))</f>
        <v>71.125</v>
      </c>
      <c r="AK264" s="39">
        <f>IF(COUNTBLANK(N264:AI264)=0,22,IF(COUNTBLANK(N264:AI264)=1,21,IF(COUNTBLANK(N264:AI264)=2,20,IF(COUNTBLANK(N264:AI264)=3,19,IF(COUNTBLANK(N264:AI264)=4,18,IF(COUNTBLANK(N264:AI264)=5,17,IF(COUNTBLANK(N264:AI264)=6,16,IF(COUNTBLANK(N264:AI264)=7,15,IF(COUNTBLANK(N264:AI264)=8,14,IF(COUNTBLANK(N264:AI264)=9,13,IF(COUNTBLANK(N264:AI264)=10,12,IF(COUNTBLANK(N264:AI264)=11,11,IF(COUNTBLANK(N264:AI264)=12,10,IF(COUNTBLANK(N264:AI264)=13,9,IF(COUNTBLANK(N264:AI264)=14,8,IF(COUNTBLANK(N264:AI264)=15,7,IF(COUNTBLANK(N264:AI264)=16,6,IF(COUNTBLANK(N264:AI264)=17,5,IF(COUNTBLANK(N264:AI264)=18,4,IF(COUNTBLANK(N264:AI264)=19,3,IF(COUNTBLANK(N264:AI264)=20,2,IF(COUNTBLANK(N264:AI264)=21,1,IF(COUNTBLANK(N264:AI264)=22,0,"Error")))))))))))))))))))))))</f>
        <v>8</v>
      </c>
      <c r="AL264" s="39">
        <f>IF(AK264=0,"",IF(COUNTBLANK(AG264:AI264)=0,AVERAGE(AG264:AI264),IF(COUNTBLANK(AF264:AI264)&lt;1.5,AVERAGE(AF264:AI264),IF(COUNTBLANK(AE264:AI264)&lt;2.5,AVERAGE(AE264:AI264),IF(COUNTBLANK(AD264:AI264)&lt;3.5,AVERAGE(AD264:AI264),IF(COUNTBLANK(AC264:AI264)&lt;4.5,AVERAGE(AC264:AI264),IF(COUNTBLANK(AB264:AI264)&lt;5.5,AVERAGE(AB264:AI264),IF(COUNTBLANK(AA264:AI264)&lt;6.5,AVERAGE(AA264:AI264),IF(COUNTBLANK(Z264:AI264)&lt;7.5,AVERAGE(Z264:AI264),IF(COUNTBLANK(Y264:AI264)&lt;8.5,AVERAGE(Y264:AI264),IF(COUNTBLANK(X264:AI264)&lt;9.5,AVERAGE(X264:AI264),IF(COUNTBLANK(W264:AI264)&lt;10.5,AVERAGE(W264:AI264),IF(COUNTBLANK(V264:AI264)&lt;11.5,AVERAGE(V264:AI264),IF(COUNTBLANK(U264:AI264)&lt;12.5,AVERAGE(U264:AI264),IF(COUNTBLANK(T264:AI264)&lt;13.5,AVERAGE(T264:AI264),IF(COUNTBLANK(S264:AI264)&lt;14.5,AVERAGE(S264:AI264),IF(COUNTBLANK(R264:AI264)&lt;15.5,AVERAGE(R264:AI264),IF(COUNTBLANK(Q264:AI264)&lt;16.5,AVERAGE(Q264:AI264),IF(COUNTBLANK(P264:AI264)&lt;17.5,AVERAGE(P264:AI264),IF(COUNTBLANK(O264:AI264)&lt;18.5,AVERAGE(O264:AI264),AVERAGE(N264:AI264)))))))))))))))))))))</f>
        <v>75.333333333333329</v>
      </c>
      <c r="AM264" s="22">
        <f>IF(AK264=0,"",IF(COUNTBLANK(AH264:AI264)=0,AVERAGE(AH264:AI264),IF(COUNTBLANK(AG264:AI264)&lt;1.5,AVERAGE(AG264:AI264),IF(COUNTBLANK(AF264:AI264)&lt;2.5,AVERAGE(AF264:AI264),IF(COUNTBLANK(AE264:AI264)&lt;3.5,AVERAGE(AE264:AI264),IF(COUNTBLANK(AD264:AI264)&lt;4.5,AVERAGE(AD264:AI264),IF(COUNTBLANK(AC264:AI264)&lt;5.5,AVERAGE(AC264:AI264),IF(COUNTBLANK(AB264:AI264)&lt;6.5,AVERAGE(AB264:AI264),IF(COUNTBLANK(AA264:AI264)&lt;7.5,AVERAGE(AA264:AI264),IF(COUNTBLANK(Z264:AI264)&lt;8.5,AVERAGE(Z264:AI264),IF(COUNTBLANK(Y264:AI264)&lt;9.5,AVERAGE(Y264:AI264),IF(COUNTBLANK(X264:AI264)&lt;10.5,AVERAGE(X264:AI264),IF(COUNTBLANK(W264:AI264)&lt;11.5,AVERAGE(W264:AI264),IF(COUNTBLANK(V264:AI264)&lt;12.5,AVERAGE(V264:AI264),IF(COUNTBLANK(U264:AI264)&lt;13.5,AVERAGE(U264:AI264),IF(COUNTBLANK(T264:AI264)&lt;14.5,AVERAGE(T264:AI264),IF(COUNTBLANK(S264:AI264)&lt;15.5,AVERAGE(S264:AI264),IF(COUNTBLANK(R264:AI264)&lt;16.5,AVERAGE(R264:AI264),IF(COUNTBLANK(Q264:AI264)&lt;17.5,AVERAGE(Q264:AI264),IF(COUNTBLANK(P264:AI264)&lt;18.5,AVERAGE(P264:AI264),IF(COUNTBLANK(O264:AI264)&lt;19.5,AVERAGE(O264:AI264),AVERAGE(N264:AI264))))))))))))))))))))))</f>
        <v>70</v>
      </c>
      <c r="AN264" s="23">
        <f>IF(AK264&lt;1.5,M264,(0.75*M264)+(0.25*((AM264*2/3+AJ264*1/3)*$AW$1)))</f>
        <v>281138.16961406451</v>
      </c>
      <c r="AO264" s="24">
        <f>AN264-M264</f>
        <v>438.16961406450719</v>
      </c>
      <c r="AP264" s="22">
        <f>IF(AK264&lt;1.5,"N/A",3*((M264/$AW$1)-(AM264*2/3)))</f>
        <v>69.814924835905714</v>
      </c>
      <c r="AQ264" s="20">
        <f>IF(AK264=0,"",AL264*$AV$1)</f>
        <v>298046.06006723747</v>
      </c>
      <c r="AR264" s="20">
        <f>IF(AK264=0,"",AJ264*$AV$1)</f>
        <v>281396.36312764074</v>
      </c>
      <c r="AS264" s="23" t="str">
        <f>IF(F264="P","P","")</f>
        <v/>
      </c>
    </row>
    <row r="265" spans="1:45" s="2" customFormat="1">
      <c r="A265" s="19" t="s">
        <v>44</v>
      </c>
      <c r="B265" s="23" t="str">
        <f>IF(COUNTBLANK(N265:AI265)&lt;20.5,"Yes","No")</f>
        <v>Yes</v>
      </c>
      <c r="C265" s="34" t="str">
        <f>IF(J265&lt;160000,"Yes","")</f>
        <v/>
      </c>
      <c r="D265" s="34" t="str">
        <f>IF(J265&gt;375000,IF((K265/J265)&lt;-0.4,"FP40%",IF((K265/J265)&lt;-0.35,"FP35%",IF((K265/J265)&lt;-0.3,"FP30%",IF((K265/J265)&lt;-0.25,"FP25%",IF((K265/J265)&lt;-0.2,"FP20%",IF((K265/J265)&lt;-0.15,"FP15%",IF((K265/J265)&lt;-0.1,"FP10%",IF((K265/J265)&lt;-0.05,"FP5%","")))))))),"")</f>
        <v/>
      </c>
      <c r="E265" s="34" t="str">
        <f t="shared" si="6"/>
        <v/>
      </c>
      <c r="F265" s="89" t="str">
        <f>IF(AP265="N/A","",IF(AP265&gt;AJ265,IF(AP265&gt;AM265,"P",""),""))</f>
        <v>P</v>
      </c>
      <c r="G265" s="34" t="str">
        <f>IF(D265="",IF(E265="",F265,E265),D265)</f>
        <v>P</v>
      </c>
      <c r="H265" s="19" t="s">
        <v>78</v>
      </c>
      <c r="I265" s="21" t="s">
        <v>388</v>
      </c>
      <c r="J265" s="20">
        <v>284700</v>
      </c>
      <c r="K265" s="20">
        <f>M265-J265</f>
        <v>4900</v>
      </c>
      <c r="L265" s="75">
        <v>-8300</v>
      </c>
      <c r="M265" s="20">
        <v>289600</v>
      </c>
      <c r="N265" s="21">
        <v>79</v>
      </c>
      <c r="O265" s="21">
        <v>83</v>
      </c>
      <c r="P265" s="21">
        <v>53</v>
      </c>
      <c r="Q265" s="21">
        <v>71</v>
      </c>
      <c r="R265" s="21">
        <v>82</v>
      </c>
      <c r="S265" s="21">
        <v>86</v>
      </c>
      <c r="T265" s="21">
        <v>58</v>
      </c>
      <c r="U265" s="21">
        <v>56</v>
      </c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39">
        <f>IF(AK265=0,"",AVERAGE(N265:AI265))</f>
        <v>71</v>
      </c>
      <c r="AK265" s="39">
        <f>IF(COUNTBLANK(N265:AI265)=0,22,IF(COUNTBLANK(N265:AI265)=1,21,IF(COUNTBLANK(N265:AI265)=2,20,IF(COUNTBLANK(N265:AI265)=3,19,IF(COUNTBLANK(N265:AI265)=4,18,IF(COUNTBLANK(N265:AI265)=5,17,IF(COUNTBLANK(N265:AI265)=6,16,IF(COUNTBLANK(N265:AI265)=7,15,IF(COUNTBLANK(N265:AI265)=8,14,IF(COUNTBLANK(N265:AI265)=9,13,IF(COUNTBLANK(N265:AI265)=10,12,IF(COUNTBLANK(N265:AI265)=11,11,IF(COUNTBLANK(N265:AI265)=12,10,IF(COUNTBLANK(N265:AI265)=13,9,IF(COUNTBLANK(N265:AI265)=14,8,IF(COUNTBLANK(N265:AI265)=15,7,IF(COUNTBLANK(N265:AI265)=16,6,IF(COUNTBLANK(N265:AI265)=17,5,IF(COUNTBLANK(N265:AI265)=18,4,IF(COUNTBLANK(N265:AI265)=19,3,IF(COUNTBLANK(N265:AI265)=20,2,IF(COUNTBLANK(N265:AI265)=21,1,IF(COUNTBLANK(N265:AI265)=22,0,"Error")))))))))))))))))))))))</f>
        <v>8</v>
      </c>
      <c r="AL265" s="39">
        <f>IF(AK265=0,"",IF(COUNTBLANK(AG265:AI265)=0,AVERAGE(AG265:AI265),IF(COUNTBLANK(AF265:AI265)&lt;1.5,AVERAGE(AF265:AI265),IF(COUNTBLANK(AE265:AI265)&lt;2.5,AVERAGE(AE265:AI265),IF(COUNTBLANK(AD265:AI265)&lt;3.5,AVERAGE(AD265:AI265),IF(COUNTBLANK(AC265:AI265)&lt;4.5,AVERAGE(AC265:AI265),IF(COUNTBLANK(AB265:AI265)&lt;5.5,AVERAGE(AB265:AI265),IF(COUNTBLANK(AA265:AI265)&lt;6.5,AVERAGE(AA265:AI265),IF(COUNTBLANK(Z265:AI265)&lt;7.5,AVERAGE(Z265:AI265),IF(COUNTBLANK(Y265:AI265)&lt;8.5,AVERAGE(Y265:AI265),IF(COUNTBLANK(X265:AI265)&lt;9.5,AVERAGE(X265:AI265),IF(COUNTBLANK(W265:AI265)&lt;10.5,AVERAGE(W265:AI265),IF(COUNTBLANK(V265:AI265)&lt;11.5,AVERAGE(V265:AI265),IF(COUNTBLANK(U265:AI265)&lt;12.5,AVERAGE(U265:AI265),IF(COUNTBLANK(T265:AI265)&lt;13.5,AVERAGE(T265:AI265),IF(COUNTBLANK(S265:AI265)&lt;14.5,AVERAGE(S265:AI265),IF(COUNTBLANK(R265:AI265)&lt;15.5,AVERAGE(R265:AI265),IF(COUNTBLANK(Q265:AI265)&lt;16.5,AVERAGE(Q265:AI265),IF(COUNTBLANK(P265:AI265)&lt;17.5,AVERAGE(P265:AI265),IF(COUNTBLANK(O265:AI265)&lt;18.5,AVERAGE(O265:AI265),AVERAGE(N265:AI265)))))))))))))))))))))</f>
        <v>66.666666666666671</v>
      </c>
      <c r="AM265" s="22">
        <f>IF(AK265=0,"",IF(COUNTBLANK(AH265:AI265)=0,AVERAGE(AH265:AI265),IF(COUNTBLANK(AG265:AI265)&lt;1.5,AVERAGE(AG265:AI265),IF(COUNTBLANK(AF265:AI265)&lt;2.5,AVERAGE(AF265:AI265),IF(COUNTBLANK(AE265:AI265)&lt;3.5,AVERAGE(AE265:AI265),IF(COUNTBLANK(AD265:AI265)&lt;4.5,AVERAGE(AD265:AI265),IF(COUNTBLANK(AC265:AI265)&lt;5.5,AVERAGE(AC265:AI265),IF(COUNTBLANK(AB265:AI265)&lt;6.5,AVERAGE(AB265:AI265),IF(COUNTBLANK(AA265:AI265)&lt;7.5,AVERAGE(AA265:AI265),IF(COUNTBLANK(Z265:AI265)&lt;8.5,AVERAGE(Z265:AI265),IF(COUNTBLANK(Y265:AI265)&lt;9.5,AVERAGE(Y265:AI265),IF(COUNTBLANK(X265:AI265)&lt;10.5,AVERAGE(X265:AI265),IF(COUNTBLANK(W265:AI265)&lt;11.5,AVERAGE(W265:AI265),IF(COUNTBLANK(V265:AI265)&lt;12.5,AVERAGE(V265:AI265),IF(COUNTBLANK(U265:AI265)&lt;13.5,AVERAGE(U265:AI265),IF(COUNTBLANK(T265:AI265)&lt;14.5,AVERAGE(T265:AI265),IF(COUNTBLANK(S265:AI265)&lt;15.5,AVERAGE(S265:AI265),IF(COUNTBLANK(R265:AI265)&lt;16.5,AVERAGE(R265:AI265),IF(COUNTBLANK(Q265:AI265)&lt;17.5,AVERAGE(Q265:AI265),IF(COUNTBLANK(P265:AI265)&lt;18.5,AVERAGE(P265:AI265),IF(COUNTBLANK(O265:AI265)&lt;19.5,AVERAGE(O265:AI265),AVERAGE(N265:AI265))))))))))))))))))))))</f>
        <v>57</v>
      </c>
      <c r="AN265" s="23">
        <f>IF(AK265&lt;1.5,M265,(0.75*M265)+(0.25*((AM265*2/3+AJ265*1/3)*$AW$1)))</f>
        <v>279075.36472990847</v>
      </c>
      <c r="AO265" s="24">
        <f>AN265-M265</f>
        <v>-10524.63527009153</v>
      </c>
      <c r="AP265" s="22">
        <f>IF(AK265&lt;1.5,"N/A",3*((M265/$AW$1)-(AM265*2/3)))</f>
        <v>102.46741087452189</v>
      </c>
      <c r="AQ265" s="20">
        <f>IF(AK265=0,"",AL265*$AV$1)</f>
        <v>263757.57528074115</v>
      </c>
      <c r="AR265" s="20">
        <f>IF(AK265=0,"",AJ265*$AV$1)</f>
        <v>280901.81767398934</v>
      </c>
      <c r="AS265" s="23" t="str">
        <f>IF(F265="P","P","")</f>
        <v>P</v>
      </c>
    </row>
    <row r="266" spans="1:45" s="2" customFormat="1">
      <c r="A266" s="19" t="s">
        <v>44</v>
      </c>
      <c r="B266" s="23" t="str">
        <f>IF(COUNTBLANK(N266:AI266)&lt;20.5,"Yes","No")</f>
        <v>Yes</v>
      </c>
      <c r="C266" s="34" t="str">
        <f>IF(J266&lt;160000,"Yes","")</f>
        <v>Yes</v>
      </c>
      <c r="D266" s="34" t="str">
        <f>IF(J266&gt;375000,IF((K266/J266)&lt;-0.4,"FP40%",IF((K266/J266)&lt;-0.35,"FP35%",IF((K266/J266)&lt;-0.3,"FP30%",IF((K266/J266)&lt;-0.25,"FP25%",IF((K266/J266)&lt;-0.2,"FP20%",IF((K266/J266)&lt;-0.15,"FP15%",IF((K266/J266)&lt;-0.1,"FP10%",IF((K266/J266)&lt;-0.05,"FP5%","")))))))),"")</f>
        <v/>
      </c>
      <c r="E266" s="34" t="str">
        <f t="shared" si="6"/>
        <v/>
      </c>
      <c r="F266" s="89" t="str">
        <f>IF(AP266="N/A","",IF(AP266&gt;AJ266,IF(AP266&gt;AM266,"P",""),""))</f>
        <v/>
      </c>
      <c r="G266" s="34" t="str">
        <f>IF(D266="",IF(E266="",F266,E266),D266)</f>
        <v/>
      </c>
      <c r="H266" s="19" t="s">
        <v>561</v>
      </c>
      <c r="I266" s="21" t="s">
        <v>62</v>
      </c>
      <c r="J266" s="20">
        <v>94500</v>
      </c>
      <c r="K266" s="20">
        <f>M266-J266</f>
        <v>0</v>
      </c>
      <c r="L266" s="75">
        <v>0</v>
      </c>
      <c r="M266" s="20">
        <v>94500</v>
      </c>
      <c r="N266" s="21"/>
      <c r="O266" s="21"/>
      <c r="P266" s="21"/>
      <c r="Q266" s="21"/>
      <c r="R266" s="21"/>
      <c r="S266" s="21"/>
      <c r="T266" s="21">
        <v>63</v>
      </c>
      <c r="U266" s="21">
        <v>74</v>
      </c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39">
        <f>IF(AK266=0,"",AVERAGE(N266:AI266))</f>
        <v>68.5</v>
      </c>
      <c r="AK266" s="39">
        <f>IF(COUNTBLANK(N266:AI266)=0,22,IF(COUNTBLANK(N266:AI266)=1,21,IF(COUNTBLANK(N266:AI266)=2,20,IF(COUNTBLANK(N266:AI266)=3,19,IF(COUNTBLANK(N266:AI266)=4,18,IF(COUNTBLANK(N266:AI266)=5,17,IF(COUNTBLANK(N266:AI266)=6,16,IF(COUNTBLANK(N266:AI266)=7,15,IF(COUNTBLANK(N266:AI266)=8,14,IF(COUNTBLANK(N266:AI266)=9,13,IF(COUNTBLANK(N266:AI266)=10,12,IF(COUNTBLANK(N266:AI266)=11,11,IF(COUNTBLANK(N266:AI266)=12,10,IF(COUNTBLANK(N266:AI266)=13,9,IF(COUNTBLANK(N266:AI266)=14,8,IF(COUNTBLANK(N266:AI266)=15,7,IF(COUNTBLANK(N266:AI266)=16,6,IF(COUNTBLANK(N266:AI266)=17,5,IF(COUNTBLANK(N266:AI266)=18,4,IF(COUNTBLANK(N266:AI266)=19,3,IF(COUNTBLANK(N266:AI266)=20,2,IF(COUNTBLANK(N266:AI266)=21,1,IF(COUNTBLANK(N266:AI266)=22,0,"Error")))))))))))))))))))))))</f>
        <v>2</v>
      </c>
      <c r="AL266" s="39">
        <f>IF(AK266=0,"",IF(COUNTBLANK(AG266:AI266)=0,AVERAGE(AG266:AI266),IF(COUNTBLANK(AF266:AI266)&lt;1.5,AVERAGE(AF266:AI266),IF(COUNTBLANK(AE266:AI266)&lt;2.5,AVERAGE(AE266:AI266),IF(COUNTBLANK(AD266:AI266)&lt;3.5,AVERAGE(AD266:AI266),IF(COUNTBLANK(AC266:AI266)&lt;4.5,AVERAGE(AC266:AI266),IF(COUNTBLANK(AB266:AI266)&lt;5.5,AVERAGE(AB266:AI266),IF(COUNTBLANK(AA266:AI266)&lt;6.5,AVERAGE(AA266:AI266),IF(COUNTBLANK(Z266:AI266)&lt;7.5,AVERAGE(Z266:AI266),IF(COUNTBLANK(Y266:AI266)&lt;8.5,AVERAGE(Y266:AI266),IF(COUNTBLANK(X266:AI266)&lt;9.5,AVERAGE(X266:AI266),IF(COUNTBLANK(W266:AI266)&lt;10.5,AVERAGE(W266:AI266),IF(COUNTBLANK(V266:AI266)&lt;11.5,AVERAGE(V266:AI266),IF(COUNTBLANK(U266:AI266)&lt;12.5,AVERAGE(U266:AI266),IF(COUNTBLANK(T266:AI266)&lt;13.5,AVERAGE(T266:AI266),IF(COUNTBLANK(S266:AI266)&lt;14.5,AVERAGE(S266:AI266),IF(COUNTBLANK(R266:AI266)&lt;15.5,AVERAGE(R266:AI266),IF(COUNTBLANK(Q266:AI266)&lt;16.5,AVERAGE(Q266:AI266),IF(COUNTBLANK(P266:AI266)&lt;17.5,AVERAGE(P266:AI266),IF(COUNTBLANK(O266:AI266)&lt;18.5,AVERAGE(O266:AI266),AVERAGE(N266:AI266)))))))))))))))))))))</f>
        <v>68.5</v>
      </c>
      <c r="AM266" s="22">
        <f>IF(AK266=0,"",IF(COUNTBLANK(AH266:AI266)=0,AVERAGE(AH266:AI266),IF(COUNTBLANK(AG266:AI266)&lt;1.5,AVERAGE(AG266:AI266),IF(COUNTBLANK(AF266:AI266)&lt;2.5,AVERAGE(AF266:AI266),IF(COUNTBLANK(AE266:AI266)&lt;3.5,AVERAGE(AE266:AI266),IF(COUNTBLANK(AD266:AI266)&lt;4.5,AVERAGE(AD266:AI266),IF(COUNTBLANK(AC266:AI266)&lt;5.5,AVERAGE(AC266:AI266),IF(COUNTBLANK(AB266:AI266)&lt;6.5,AVERAGE(AB266:AI266),IF(COUNTBLANK(AA266:AI266)&lt;7.5,AVERAGE(AA266:AI266),IF(COUNTBLANK(Z266:AI266)&lt;8.5,AVERAGE(Z266:AI266),IF(COUNTBLANK(Y266:AI266)&lt;9.5,AVERAGE(Y266:AI266),IF(COUNTBLANK(X266:AI266)&lt;10.5,AVERAGE(X266:AI266),IF(COUNTBLANK(W266:AI266)&lt;11.5,AVERAGE(W266:AI266),IF(COUNTBLANK(V266:AI266)&lt;12.5,AVERAGE(V266:AI266),IF(COUNTBLANK(U266:AI266)&lt;13.5,AVERAGE(U266:AI266),IF(COUNTBLANK(T266:AI266)&lt;14.5,AVERAGE(T266:AI266),IF(COUNTBLANK(S266:AI266)&lt;15.5,AVERAGE(S266:AI266),IF(COUNTBLANK(R266:AI266)&lt;16.5,AVERAGE(R266:AI266),IF(COUNTBLANK(Q266:AI266)&lt;17.5,AVERAGE(Q266:AI266),IF(COUNTBLANK(P266:AI266)&lt;18.5,AVERAGE(P266:AI266),IF(COUNTBLANK(O266:AI266)&lt;19.5,AVERAGE(O266:AI266),AVERAGE(N266:AI266))))))))))))))))))))))</f>
        <v>68.5</v>
      </c>
      <c r="AN266" s="23">
        <f>IF(AK266&lt;1.5,M266,(0.75*M266)+(0.25*((AM266*2/3+AJ266*1/3)*$AW$1)))</f>
        <v>139606.82406484429</v>
      </c>
      <c r="AO266" s="24">
        <f>AN266-M266</f>
        <v>45106.824064844288</v>
      </c>
      <c r="AP266" s="22">
        <f>IF(AK266&lt;1.5,"N/A",3*((M266/$AW$1)-(AM266*2/3)))</f>
        <v>-66.364052736041714</v>
      </c>
      <c r="AQ266" s="20">
        <f>IF(AK266=0,"",AL266*$AV$1)</f>
        <v>271010.90860096156</v>
      </c>
      <c r="AR266" s="20">
        <f>IF(AK266=0,"",AJ266*$AV$1)</f>
        <v>271010.90860096156</v>
      </c>
      <c r="AS266" s="23" t="str">
        <f>IF(F266="P","P","")</f>
        <v/>
      </c>
    </row>
    <row r="267" spans="1:45" s="2" customFormat="1">
      <c r="A267" s="19" t="s">
        <v>44</v>
      </c>
      <c r="B267" s="23" t="str">
        <f>IF(COUNTBLANK(N267:AI267)&lt;20.5,"Yes","No")</f>
        <v>Yes</v>
      </c>
      <c r="C267" s="34" t="str">
        <f>IF(J267&lt;160000,"Yes","")</f>
        <v/>
      </c>
      <c r="D267" s="34" t="str">
        <f>IF(J267&gt;375000,IF((K267/J267)&lt;-0.4,"FP40%",IF((K267/J267)&lt;-0.35,"FP35%",IF((K267/J267)&lt;-0.3,"FP30%",IF((K267/J267)&lt;-0.25,"FP25%",IF((K267/J267)&lt;-0.2,"FP20%",IF((K267/J267)&lt;-0.15,"FP15%",IF((K267/J267)&lt;-0.1,"FP10%",IF((K267/J267)&lt;-0.05,"FP5%","")))))))),"")</f>
        <v/>
      </c>
      <c r="E267" s="34" t="str">
        <f t="shared" si="6"/>
        <v/>
      </c>
      <c r="F267" s="89" t="str">
        <f>IF(AP267="N/A","",IF(AP267&gt;AJ267,IF(AP267&gt;AM267,"P",""),""))</f>
        <v/>
      </c>
      <c r="G267" s="34" t="str">
        <f>IF(D267="",IF(E267="",F267,E267),D267)</f>
        <v/>
      </c>
      <c r="H267" s="19" t="s">
        <v>493</v>
      </c>
      <c r="I267" s="21" t="s">
        <v>48</v>
      </c>
      <c r="J267" s="20">
        <v>195100</v>
      </c>
      <c r="K267" s="20">
        <f>M267-J267</f>
        <v>40800</v>
      </c>
      <c r="L267" s="75">
        <v>27400</v>
      </c>
      <c r="M267" s="20">
        <v>235900</v>
      </c>
      <c r="N267" s="21"/>
      <c r="O267" s="21"/>
      <c r="P267" s="21">
        <v>40</v>
      </c>
      <c r="Q267" s="21">
        <v>46</v>
      </c>
      <c r="R267" s="21">
        <v>24</v>
      </c>
      <c r="S267" s="21">
        <v>94</v>
      </c>
      <c r="T267" s="21">
        <v>67</v>
      </c>
      <c r="U267" s="21">
        <v>72</v>
      </c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9">
        <f>IF(AK267=0,"",AVERAGE(N267:AI267))</f>
        <v>57.166666666666664</v>
      </c>
      <c r="AK267" s="39">
        <f>IF(COUNTBLANK(N267:AI267)=0,22,IF(COUNTBLANK(N267:AI267)=1,21,IF(COUNTBLANK(N267:AI267)=2,20,IF(COUNTBLANK(N267:AI267)=3,19,IF(COUNTBLANK(N267:AI267)=4,18,IF(COUNTBLANK(N267:AI267)=5,17,IF(COUNTBLANK(N267:AI267)=6,16,IF(COUNTBLANK(N267:AI267)=7,15,IF(COUNTBLANK(N267:AI267)=8,14,IF(COUNTBLANK(N267:AI267)=9,13,IF(COUNTBLANK(N267:AI267)=10,12,IF(COUNTBLANK(N267:AI267)=11,11,IF(COUNTBLANK(N267:AI267)=12,10,IF(COUNTBLANK(N267:AI267)=13,9,IF(COUNTBLANK(N267:AI267)=14,8,IF(COUNTBLANK(N267:AI267)=15,7,IF(COUNTBLANK(N267:AI267)=16,6,IF(COUNTBLANK(N267:AI267)=17,5,IF(COUNTBLANK(N267:AI267)=18,4,IF(COUNTBLANK(N267:AI267)=19,3,IF(COUNTBLANK(N267:AI267)=20,2,IF(COUNTBLANK(N267:AI267)=21,1,IF(COUNTBLANK(N267:AI267)=22,0,"Error")))))))))))))))))))))))</f>
        <v>6</v>
      </c>
      <c r="AL267" s="39">
        <f>IF(AK267=0,"",IF(COUNTBLANK(AG267:AI267)=0,AVERAGE(AG267:AI267),IF(COUNTBLANK(AF267:AI267)&lt;1.5,AVERAGE(AF267:AI267),IF(COUNTBLANK(AE267:AI267)&lt;2.5,AVERAGE(AE267:AI267),IF(COUNTBLANK(AD267:AI267)&lt;3.5,AVERAGE(AD267:AI267),IF(COUNTBLANK(AC267:AI267)&lt;4.5,AVERAGE(AC267:AI267),IF(COUNTBLANK(AB267:AI267)&lt;5.5,AVERAGE(AB267:AI267),IF(COUNTBLANK(AA267:AI267)&lt;6.5,AVERAGE(AA267:AI267),IF(COUNTBLANK(Z267:AI267)&lt;7.5,AVERAGE(Z267:AI267),IF(COUNTBLANK(Y267:AI267)&lt;8.5,AVERAGE(Y267:AI267),IF(COUNTBLANK(X267:AI267)&lt;9.5,AVERAGE(X267:AI267),IF(COUNTBLANK(W267:AI267)&lt;10.5,AVERAGE(W267:AI267),IF(COUNTBLANK(V267:AI267)&lt;11.5,AVERAGE(V267:AI267),IF(COUNTBLANK(U267:AI267)&lt;12.5,AVERAGE(U267:AI267),IF(COUNTBLANK(T267:AI267)&lt;13.5,AVERAGE(T267:AI267),IF(COUNTBLANK(S267:AI267)&lt;14.5,AVERAGE(S267:AI267),IF(COUNTBLANK(R267:AI267)&lt;15.5,AVERAGE(R267:AI267),IF(COUNTBLANK(Q267:AI267)&lt;16.5,AVERAGE(Q267:AI267),IF(COUNTBLANK(P267:AI267)&lt;17.5,AVERAGE(P267:AI267),IF(COUNTBLANK(O267:AI267)&lt;18.5,AVERAGE(O267:AI267),AVERAGE(N267:AI267)))))))))))))))))))))</f>
        <v>77.666666666666671</v>
      </c>
      <c r="AM267" s="22">
        <f>IF(AK267=0,"",IF(COUNTBLANK(AH267:AI267)=0,AVERAGE(AH267:AI267),IF(COUNTBLANK(AG267:AI267)&lt;1.5,AVERAGE(AG267:AI267),IF(COUNTBLANK(AF267:AI267)&lt;2.5,AVERAGE(AF267:AI267),IF(COUNTBLANK(AE267:AI267)&lt;3.5,AVERAGE(AE267:AI267),IF(COUNTBLANK(AD267:AI267)&lt;4.5,AVERAGE(AD267:AI267),IF(COUNTBLANK(AC267:AI267)&lt;5.5,AVERAGE(AC267:AI267),IF(COUNTBLANK(AB267:AI267)&lt;6.5,AVERAGE(AB267:AI267),IF(COUNTBLANK(AA267:AI267)&lt;7.5,AVERAGE(AA267:AI267),IF(COUNTBLANK(Z267:AI267)&lt;8.5,AVERAGE(Z267:AI267),IF(COUNTBLANK(Y267:AI267)&lt;9.5,AVERAGE(Y267:AI267),IF(COUNTBLANK(X267:AI267)&lt;10.5,AVERAGE(X267:AI267),IF(COUNTBLANK(W267:AI267)&lt;11.5,AVERAGE(W267:AI267),IF(COUNTBLANK(V267:AI267)&lt;12.5,AVERAGE(V267:AI267),IF(COUNTBLANK(U267:AI267)&lt;13.5,AVERAGE(U267:AI267),IF(COUNTBLANK(T267:AI267)&lt;14.5,AVERAGE(T267:AI267),IF(COUNTBLANK(S267:AI267)&lt;15.5,AVERAGE(S267:AI267),IF(COUNTBLANK(R267:AI267)&lt;16.5,AVERAGE(R267:AI267),IF(COUNTBLANK(Q267:AI267)&lt;17.5,AVERAGE(Q267:AI267),IF(COUNTBLANK(P267:AI267)&lt;18.5,AVERAGE(P267:AI267),IF(COUNTBLANK(O267:AI267)&lt;19.5,AVERAGE(O267:AI267),AVERAGE(N267:AI267))))))))))))))))))))))</f>
        <v>69.5</v>
      </c>
      <c r="AN267" s="23">
        <f>IF(AK267&lt;1.5,M267,(0.75*M267)+(0.25*((AM267*2/3+AJ267*1/3)*$AW$1)))</f>
        <v>242535.1840424345</v>
      </c>
      <c r="AO267" s="24">
        <f>AN267-M267</f>
        <v>6635.1840424344991</v>
      </c>
      <c r="AP267" s="22">
        <f>IF(AK267&lt;1.5,"N/A",3*((M267/$AW$1)-(AM267*2/3)))</f>
        <v>37.328253540399558</v>
      </c>
      <c r="AQ267" s="20">
        <f>IF(AK267=0,"",AL267*$AV$1)</f>
        <v>307277.57520206348</v>
      </c>
      <c r="AR267" s="20">
        <f>IF(AK267=0,"",AJ267*$AV$1)</f>
        <v>226172.12080323554</v>
      </c>
      <c r="AS267" s="23" t="str">
        <f>IF(F267="P","P","")</f>
        <v/>
      </c>
    </row>
    <row r="268" spans="1:45" s="2" customFormat="1">
      <c r="A268" s="19" t="s">
        <v>44</v>
      </c>
      <c r="B268" s="23" t="str">
        <f>IF(COUNTBLANK(N268:AI268)&lt;20.5,"Yes","No")</f>
        <v>Yes</v>
      </c>
      <c r="C268" s="34" t="str">
        <f>IF(J268&lt;160000,"Yes","")</f>
        <v/>
      </c>
      <c r="D268" s="34" t="str">
        <f>IF(J268&gt;375000,IF((K268/J268)&lt;-0.4,"FP40%",IF((K268/J268)&lt;-0.35,"FP35%",IF((K268/J268)&lt;-0.3,"FP30%",IF((K268/J268)&lt;-0.25,"FP25%",IF((K268/J268)&lt;-0.2,"FP20%",IF((K268/J268)&lt;-0.15,"FP15%",IF((K268/J268)&lt;-0.1,"FP10%",IF((K268/J268)&lt;-0.05,"FP5%","")))))))),"")</f>
        <v/>
      </c>
      <c r="E268" s="34" t="str">
        <f t="shared" si="6"/>
        <v/>
      </c>
      <c r="F268" s="89" t="str">
        <f>IF(AP268="N/A","",IF(AP268&gt;AJ268,IF(AP268&gt;AM268,"P",""),""))</f>
        <v>P</v>
      </c>
      <c r="G268" s="34" t="str">
        <f>IF(D268="",IF(E268="",F268,E268),D268)</f>
        <v>P</v>
      </c>
      <c r="H268" s="19" t="s">
        <v>84</v>
      </c>
      <c r="I268" s="21" t="s">
        <v>48</v>
      </c>
      <c r="J268" s="20">
        <v>226300</v>
      </c>
      <c r="K268" s="20">
        <f>M268-J268</f>
        <v>2200</v>
      </c>
      <c r="L268" s="75">
        <v>-100</v>
      </c>
      <c r="M268" s="20">
        <v>228500</v>
      </c>
      <c r="N268" s="21">
        <v>57</v>
      </c>
      <c r="O268" s="21"/>
      <c r="P268" s="21"/>
      <c r="Q268" s="21" t="s">
        <v>590</v>
      </c>
      <c r="R268" s="21" t="s">
        <v>590</v>
      </c>
      <c r="S268" s="21">
        <v>63</v>
      </c>
      <c r="T268" s="21">
        <v>54</v>
      </c>
      <c r="U268" s="21">
        <v>54</v>
      </c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39">
        <f>IF(AK268=0,"",AVERAGE(N268:AI268))</f>
        <v>57</v>
      </c>
      <c r="AK268" s="39">
        <f>IF(COUNTBLANK(N268:AI268)=0,22,IF(COUNTBLANK(N268:AI268)=1,21,IF(COUNTBLANK(N268:AI268)=2,20,IF(COUNTBLANK(N268:AI268)=3,19,IF(COUNTBLANK(N268:AI268)=4,18,IF(COUNTBLANK(N268:AI268)=5,17,IF(COUNTBLANK(N268:AI268)=6,16,IF(COUNTBLANK(N268:AI268)=7,15,IF(COUNTBLANK(N268:AI268)=8,14,IF(COUNTBLANK(N268:AI268)=9,13,IF(COUNTBLANK(N268:AI268)=10,12,IF(COUNTBLANK(N268:AI268)=11,11,IF(COUNTBLANK(N268:AI268)=12,10,IF(COUNTBLANK(N268:AI268)=13,9,IF(COUNTBLANK(N268:AI268)=14,8,IF(COUNTBLANK(N268:AI268)=15,7,IF(COUNTBLANK(N268:AI268)=16,6,IF(COUNTBLANK(N268:AI268)=17,5,IF(COUNTBLANK(N268:AI268)=18,4,IF(COUNTBLANK(N268:AI268)=19,3,IF(COUNTBLANK(N268:AI268)=20,2,IF(COUNTBLANK(N268:AI268)=21,1,IF(COUNTBLANK(N268:AI268)=22,0,"Error")))))))))))))))))))))))</f>
        <v>4</v>
      </c>
      <c r="AL268" s="39">
        <f>IF(AK268=0,"",IF(COUNTBLANK(AG268:AI268)=0,AVERAGE(AG268:AI268),IF(COUNTBLANK(AF268:AI268)&lt;1.5,AVERAGE(AF268:AI268),IF(COUNTBLANK(AE268:AI268)&lt;2.5,AVERAGE(AE268:AI268),IF(COUNTBLANK(AD268:AI268)&lt;3.5,AVERAGE(AD268:AI268),IF(COUNTBLANK(AC268:AI268)&lt;4.5,AVERAGE(AC268:AI268),IF(COUNTBLANK(AB268:AI268)&lt;5.5,AVERAGE(AB268:AI268),IF(COUNTBLANK(AA268:AI268)&lt;6.5,AVERAGE(AA268:AI268),IF(COUNTBLANK(Z268:AI268)&lt;7.5,AVERAGE(Z268:AI268),IF(COUNTBLANK(Y268:AI268)&lt;8.5,AVERAGE(Y268:AI268),IF(COUNTBLANK(X268:AI268)&lt;9.5,AVERAGE(X268:AI268),IF(COUNTBLANK(W268:AI268)&lt;10.5,AVERAGE(W268:AI268),IF(COUNTBLANK(V268:AI268)&lt;11.5,AVERAGE(V268:AI268),IF(COUNTBLANK(U268:AI268)&lt;12.5,AVERAGE(U268:AI268),IF(COUNTBLANK(T268:AI268)&lt;13.5,AVERAGE(T268:AI268),IF(COUNTBLANK(S268:AI268)&lt;14.5,AVERAGE(S268:AI268),IF(COUNTBLANK(R268:AI268)&lt;15.5,AVERAGE(R268:AI268),IF(COUNTBLANK(Q268:AI268)&lt;16.5,AVERAGE(Q268:AI268),IF(COUNTBLANK(P268:AI268)&lt;17.5,AVERAGE(P268:AI268),IF(COUNTBLANK(O268:AI268)&lt;18.5,AVERAGE(O268:AI268),AVERAGE(N268:AI268)))))))))))))))))))))</f>
        <v>57</v>
      </c>
      <c r="AM268" s="22">
        <f>IF(AK268=0,"",IF(COUNTBLANK(AH268:AI268)=0,AVERAGE(AH268:AI268),IF(COUNTBLANK(AG268:AI268)&lt;1.5,AVERAGE(AG268:AI268),IF(COUNTBLANK(AF268:AI268)&lt;2.5,AVERAGE(AF268:AI268),IF(COUNTBLANK(AE268:AI268)&lt;3.5,AVERAGE(AE268:AI268),IF(COUNTBLANK(AD268:AI268)&lt;4.5,AVERAGE(AD268:AI268),IF(COUNTBLANK(AC268:AI268)&lt;5.5,AVERAGE(AC268:AI268),IF(COUNTBLANK(AB268:AI268)&lt;6.5,AVERAGE(AB268:AI268),IF(COUNTBLANK(AA268:AI268)&lt;7.5,AVERAGE(AA268:AI268),IF(COUNTBLANK(Z268:AI268)&lt;8.5,AVERAGE(Z268:AI268),IF(COUNTBLANK(Y268:AI268)&lt;9.5,AVERAGE(Y268:AI268),IF(COUNTBLANK(X268:AI268)&lt;10.5,AVERAGE(X268:AI268),IF(COUNTBLANK(W268:AI268)&lt;11.5,AVERAGE(W268:AI268),IF(COUNTBLANK(V268:AI268)&lt;12.5,AVERAGE(V268:AI268),IF(COUNTBLANK(U268:AI268)&lt;13.5,AVERAGE(U268:AI268),IF(COUNTBLANK(T268:AI268)&lt;14.5,AVERAGE(T268:AI268),IF(COUNTBLANK(S268:AI268)&lt;15.5,AVERAGE(S268:AI268),IF(COUNTBLANK(R268:AI268)&lt;16.5,AVERAGE(R268:AI268),IF(COUNTBLANK(Q268:AI268)&lt;17.5,AVERAGE(Q268:AI268),IF(COUNTBLANK(P268:AI268)&lt;18.5,AVERAGE(P268:AI268),IF(COUNTBLANK(O268:AI268)&lt;19.5,AVERAGE(O268:AI268),AVERAGE(N268:AI268))))))))))))))))))))))</f>
        <v>54</v>
      </c>
      <c r="AN268" s="23">
        <f>IF(AK268&lt;1.5,M268,(0.75*M268)+(0.25*((AM268*2/3+AJ268*1/3)*$AW$1)))</f>
        <v>226561.13611045893</v>
      </c>
      <c r="AO268" s="24">
        <f>AN268-M268</f>
        <v>-1938.8638895410695</v>
      </c>
      <c r="AP268" s="22">
        <f>IF(AK268&lt;1.5,"N/A",3*((M268/$AW$1)-(AM268*2/3)))</f>
        <v>62.796973013909707</v>
      </c>
      <c r="AQ268" s="20">
        <f>IF(AK268=0,"",AL268*$AV$1)</f>
        <v>225512.72686503368</v>
      </c>
      <c r="AR268" s="20">
        <f>IF(AK268=0,"",AJ268*$AV$1)</f>
        <v>225512.72686503368</v>
      </c>
      <c r="AS268" s="23" t="str">
        <f>IF(F268="P","P","")</f>
        <v>P</v>
      </c>
    </row>
    <row r="269" spans="1:45" s="2" customFormat="1">
      <c r="A269" s="19" t="s">
        <v>44</v>
      </c>
      <c r="B269" s="23" t="str">
        <f>IF(COUNTBLANK(N269:AI269)&lt;20.5,"Yes","No")</f>
        <v>Yes</v>
      </c>
      <c r="C269" s="34" t="str">
        <f>IF(J269&lt;160000,"Yes","")</f>
        <v/>
      </c>
      <c r="D269" s="34" t="str">
        <f>IF(J269&gt;375000,IF((K269/J269)&lt;-0.4,"FP40%",IF((K269/J269)&lt;-0.35,"FP35%",IF((K269/J269)&lt;-0.3,"FP30%",IF((K269/J269)&lt;-0.25,"FP25%",IF((K269/J269)&lt;-0.2,"FP20%",IF((K269/J269)&lt;-0.15,"FP15%",IF((K269/J269)&lt;-0.1,"FP10%",IF((K269/J269)&lt;-0.05,"FP5%","")))))))),"")</f>
        <v/>
      </c>
      <c r="E269" s="34" t="str">
        <f t="shared" si="6"/>
        <v/>
      </c>
      <c r="F269" s="89" t="str">
        <f>IF(AP269="N/A","",IF(AP269&gt;AJ269,IF(AP269&gt;AM269,"P",""),""))</f>
        <v/>
      </c>
      <c r="G269" s="34" t="str">
        <f>IF(D269="",IF(E269="",F269,E269),D269)</f>
        <v/>
      </c>
      <c r="H269" s="19" t="s">
        <v>83</v>
      </c>
      <c r="I269" s="21" t="s">
        <v>37</v>
      </c>
      <c r="J269" s="20">
        <v>218900</v>
      </c>
      <c r="K269" s="20">
        <f>M269-J269</f>
        <v>-1000</v>
      </c>
      <c r="L269" s="75">
        <v>4800</v>
      </c>
      <c r="M269" s="20">
        <v>217900</v>
      </c>
      <c r="N269" s="21">
        <v>58</v>
      </c>
      <c r="O269" s="21">
        <v>41</v>
      </c>
      <c r="P269" s="21">
        <v>105</v>
      </c>
      <c r="Q269" s="21">
        <v>33</v>
      </c>
      <c r="R269" s="21">
        <v>29</v>
      </c>
      <c r="S269" s="21">
        <v>65</v>
      </c>
      <c r="T269" s="21">
        <v>53</v>
      </c>
      <c r="U269" s="21">
        <v>55</v>
      </c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39">
        <f>IF(AK269=0,"",AVERAGE(N269:AI269))</f>
        <v>54.875</v>
      </c>
      <c r="AK269" s="39">
        <f>IF(COUNTBLANK(N269:AI269)=0,22,IF(COUNTBLANK(N269:AI269)=1,21,IF(COUNTBLANK(N269:AI269)=2,20,IF(COUNTBLANK(N269:AI269)=3,19,IF(COUNTBLANK(N269:AI269)=4,18,IF(COUNTBLANK(N269:AI269)=5,17,IF(COUNTBLANK(N269:AI269)=6,16,IF(COUNTBLANK(N269:AI269)=7,15,IF(COUNTBLANK(N269:AI269)=8,14,IF(COUNTBLANK(N269:AI269)=9,13,IF(COUNTBLANK(N269:AI269)=10,12,IF(COUNTBLANK(N269:AI269)=11,11,IF(COUNTBLANK(N269:AI269)=12,10,IF(COUNTBLANK(N269:AI269)=13,9,IF(COUNTBLANK(N269:AI269)=14,8,IF(COUNTBLANK(N269:AI269)=15,7,IF(COUNTBLANK(N269:AI269)=16,6,IF(COUNTBLANK(N269:AI269)=17,5,IF(COUNTBLANK(N269:AI269)=18,4,IF(COUNTBLANK(N269:AI269)=19,3,IF(COUNTBLANK(N269:AI269)=20,2,IF(COUNTBLANK(N269:AI269)=21,1,IF(COUNTBLANK(N269:AI269)=22,0,"Error")))))))))))))))))))))))</f>
        <v>8</v>
      </c>
      <c r="AL269" s="39">
        <f>IF(AK269=0,"",IF(COUNTBLANK(AG269:AI269)=0,AVERAGE(AG269:AI269),IF(COUNTBLANK(AF269:AI269)&lt;1.5,AVERAGE(AF269:AI269),IF(COUNTBLANK(AE269:AI269)&lt;2.5,AVERAGE(AE269:AI269),IF(COUNTBLANK(AD269:AI269)&lt;3.5,AVERAGE(AD269:AI269),IF(COUNTBLANK(AC269:AI269)&lt;4.5,AVERAGE(AC269:AI269),IF(COUNTBLANK(AB269:AI269)&lt;5.5,AVERAGE(AB269:AI269),IF(COUNTBLANK(AA269:AI269)&lt;6.5,AVERAGE(AA269:AI269),IF(COUNTBLANK(Z269:AI269)&lt;7.5,AVERAGE(Z269:AI269),IF(COUNTBLANK(Y269:AI269)&lt;8.5,AVERAGE(Y269:AI269),IF(COUNTBLANK(X269:AI269)&lt;9.5,AVERAGE(X269:AI269),IF(COUNTBLANK(W269:AI269)&lt;10.5,AVERAGE(W269:AI269),IF(COUNTBLANK(V269:AI269)&lt;11.5,AVERAGE(V269:AI269),IF(COUNTBLANK(U269:AI269)&lt;12.5,AVERAGE(U269:AI269),IF(COUNTBLANK(T269:AI269)&lt;13.5,AVERAGE(T269:AI269),IF(COUNTBLANK(S269:AI269)&lt;14.5,AVERAGE(S269:AI269),IF(COUNTBLANK(R269:AI269)&lt;15.5,AVERAGE(R269:AI269),IF(COUNTBLANK(Q269:AI269)&lt;16.5,AVERAGE(Q269:AI269),IF(COUNTBLANK(P269:AI269)&lt;17.5,AVERAGE(P269:AI269),IF(COUNTBLANK(O269:AI269)&lt;18.5,AVERAGE(O269:AI269),AVERAGE(N269:AI269)))))))))))))))))))))</f>
        <v>57.666666666666664</v>
      </c>
      <c r="AM269" s="22">
        <f>IF(AK269=0,"",IF(COUNTBLANK(AH269:AI269)=0,AVERAGE(AH269:AI269),IF(COUNTBLANK(AG269:AI269)&lt;1.5,AVERAGE(AG269:AI269),IF(COUNTBLANK(AF269:AI269)&lt;2.5,AVERAGE(AF269:AI269),IF(COUNTBLANK(AE269:AI269)&lt;3.5,AVERAGE(AE269:AI269),IF(COUNTBLANK(AD269:AI269)&lt;4.5,AVERAGE(AD269:AI269),IF(COUNTBLANK(AC269:AI269)&lt;5.5,AVERAGE(AC269:AI269),IF(COUNTBLANK(AB269:AI269)&lt;6.5,AVERAGE(AB269:AI269),IF(COUNTBLANK(AA269:AI269)&lt;7.5,AVERAGE(AA269:AI269),IF(COUNTBLANK(Z269:AI269)&lt;8.5,AVERAGE(Z269:AI269),IF(COUNTBLANK(Y269:AI269)&lt;9.5,AVERAGE(Y269:AI269),IF(COUNTBLANK(X269:AI269)&lt;10.5,AVERAGE(X269:AI269),IF(COUNTBLANK(W269:AI269)&lt;11.5,AVERAGE(W269:AI269),IF(COUNTBLANK(V269:AI269)&lt;12.5,AVERAGE(V269:AI269),IF(COUNTBLANK(U269:AI269)&lt;13.5,AVERAGE(U269:AI269),IF(COUNTBLANK(T269:AI269)&lt;14.5,AVERAGE(T269:AI269),IF(COUNTBLANK(S269:AI269)&lt;15.5,AVERAGE(S269:AI269),IF(COUNTBLANK(R269:AI269)&lt;16.5,AVERAGE(R269:AI269),IF(COUNTBLANK(Q269:AI269)&lt;17.5,AVERAGE(Q269:AI269),IF(COUNTBLANK(P269:AI269)&lt;18.5,AVERAGE(P269:AI269),IF(COUNTBLANK(O269:AI269)&lt;19.5,AVERAGE(O269:AI269),AVERAGE(N269:AI269))))))))))))))))))))))</f>
        <v>54</v>
      </c>
      <c r="AN269" s="23">
        <f>IF(AK269&lt;1.5,M269,(0.75*M269)+(0.25*((AM269*2/3+AJ269*1/3)*$AW$1)))</f>
        <v>217900.4055696424</v>
      </c>
      <c r="AO269" s="24">
        <f>AN269-M269</f>
        <v>0.40556964240386151</v>
      </c>
      <c r="AP269" s="22">
        <f>IF(AK269&lt;1.5,"N/A",3*((M269/$AW$1)-(AM269*2/3)))</f>
        <v>54.873787394883706</v>
      </c>
      <c r="AQ269" s="20">
        <f>IF(AK269=0,"",AL269*$AV$1)</f>
        <v>228150.30261784108</v>
      </c>
      <c r="AR269" s="20">
        <f>IF(AK269=0,"",AJ269*$AV$1)</f>
        <v>217105.45415296007</v>
      </c>
      <c r="AS269" s="23" t="str">
        <f>IF(F269="P","P","")</f>
        <v/>
      </c>
    </row>
    <row r="270" spans="1:45" s="2" customFormat="1">
      <c r="A270" s="19" t="s">
        <v>44</v>
      </c>
      <c r="B270" s="23" t="str">
        <f>IF(COUNTBLANK(N270:AI270)&lt;20.5,"Yes","No")</f>
        <v>Yes</v>
      </c>
      <c r="C270" s="34" t="str">
        <f>IF(J270&lt;160000,"Yes","")</f>
        <v/>
      </c>
      <c r="D270" s="34" t="str">
        <f>IF(J270&gt;375000,IF((K270/J270)&lt;-0.4,"FP40%",IF((K270/J270)&lt;-0.35,"FP35%",IF((K270/J270)&lt;-0.3,"FP30%",IF((K270/J270)&lt;-0.25,"FP25%",IF((K270/J270)&lt;-0.2,"FP20%",IF((K270/J270)&lt;-0.15,"FP15%",IF((K270/J270)&lt;-0.1,"FP10%",IF((K270/J270)&lt;-0.05,"FP5%","")))))))),"")</f>
        <v/>
      </c>
      <c r="E270" s="34" t="str">
        <f t="shared" si="6"/>
        <v/>
      </c>
      <c r="F270" s="89" t="str">
        <f>IF(AP270="N/A","",IF(AP270&gt;AJ270,IF(AP270&gt;AM270,"P",""),""))</f>
        <v>P</v>
      </c>
      <c r="G270" s="34" t="str">
        <f>IF(D270="",IF(E270="",F270,E270),D270)</f>
        <v>P</v>
      </c>
      <c r="H270" s="19" t="s">
        <v>464</v>
      </c>
      <c r="I270" s="21" t="s">
        <v>48</v>
      </c>
      <c r="J270" s="20">
        <v>267700</v>
      </c>
      <c r="K270" s="20">
        <f>M270-J270</f>
        <v>-35800</v>
      </c>
      <c r="L270" s="75">
        <v>-15600</v>
      </c>
      <c r="M270" s="20">
        <v>231900</v>
      </c>
      <c r="N270" s="21"/>
      <c r="O270" s="21">
        <v>49</v>
      </c>
      <c r="P270" s="21">
        <v>66</v>
      </c>
      <c r="Q270" s="21">
        <v>55</v>
      </c>
      <c r="R270" s="21">
        <v>70</v>
      </c>
      <c r="S270" s="21">
        <v>47</v>
      </c>
      <c r="T270" s="21">
        <v>57</v>
      </c>
      <c r="U270" s="21">
        <v>38</v>
      </c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9">
        <f>IF(AK270=0,"",AVERAGE(N270:AI270))</f>
        <v>54.571428571428569</v>
      </c>
      <c r="AK270" s="39">
        <f>IF(COUNTBLANK(N270:AI270)=0,22,IF(COUNTBLANK(N270:AI270)=1,21,IF(COUNTBLANK(N270:AI270)=2,20,IF(COUNTBLANK(N270:AI270)=3,19,IF(COUNTBLANK(N270:AI270)=4,18,IF(COUNTBLANK(N270:AI270)=5,17,IF(COUNTBLANK(N270:AI270)=6,16,IF(COUNTBLANK(N270:AI270)=7,15,IF(COUNTBLANK(N270:AI270)=8,14,IF(COUNTBLANK(N270:AI270)=9,13,IF(COUNTBLANK(N270:AI270)=10,12,IF(COUNTBLANK(N270:AI270)=11,11,IF(COUNTBLANK(N270:AI270)=12,10,IF(COUNTBLANK(N270:AI270)=13,9,IF(COUNTBLANK(N270:AI270)=14,8,IF(COUNTBLANK(N270:AI270)=15,7,IF(COUNTBLANK(N270:AI270)=16,6,IF(COUNTBLANK(N270:AI270)=17,5,IF(COUNTBLANK(N270:AI270)=18,4,IF(COUNTBLANK(N270:AI270)=19,3,IF(COUNTBLANK(N270:AI270)=20,2,IF(COUNTBLANK(N270:AI270)=21,1,IF(COUNTBLANK(N270:AI270)=22,0,"Error")))))))))))))))))))))))</f>
        <v>7</v>
      </c>
      <c r="AL270" s="39">
        <f>IF(AK270=0,"",IF(COUNTBLANK(AG270:AI270)=0,AVERAGE(AG270:AI270),IF(COUNTBLANK(AF270:AI270)&lt;1.5,AVERAGE(AF270:AI270),IF(COUNTBLANK(AE270:AI270)&lt;2.5,AVERAGE(AE270:AI270),IF(COUNTBLANK(AD270:AI270)&lt;3.5,AVERAGE(AD270:AI270),IF(COUNTBLANK(AC270:AI270)&lt;4.5,AVERAGE(AC270:AI270),IF(COUNTBLANK(AB270:AI270)&lt;5.5,AVERAGE(AB270:AI270),IF(COUNTBLANK(AA270:AI270)&lt;6.5,AVERAGE(AA270:AI270),IF(COUNTBLANK(Z270:AI270)&lt;7.5,AVERAGE(Z270:AI270),IF(COUNTBLANK(Y270:AI270)&lt;8.5,AVERAGE(Y270:AI270),IF(COUNTBLANK(X270:AI270)&lt;9.5,AVERAGE(X270:AI270),IF(COUNTBLANK(W270:AI270)&lt;10.5,AVERAGE(W270:AI270),IF(COUNTBLANK(V270:AI270)&lt;11.5,AVERAGE(V270:AI270),IF(COUNTBLANK(U270:AI270)&lt;12.5,AVERAGE(U270:AI270),IF(COUNTBLANK(T270:AI270)&lt;13.5,AVERAGE(T270:AI270),IF(COUNTBLANK(S270:AI270)&lt;14.5,AVERAGE(S270:AI270),IF(COUNTBLANK(R270:AI270)&lt;15.5,AVERAGE(R270:AI270),IF(COUNTBLANK(Q270:AI270)&lt;16.5,AVERAGE(Q270:AI270),IF(COUNTBLANK(P270:AI270)&lt;17.5,AVERAGE(P270:AI270),IF(COUNTBLANK(O270:AI270)&lt;18.5,AVERAGE(O270:AI270),AVERAGE(N270:AI270)))))))))))))))))))))</f>
        <v>47.333333333333336</v>
      </c>
      <c r="AM270" s="22">
        <f>IF(AK270=0,"",IF(COUNTBLANK(AH270:AI270)=0,AVERAGE(AH270:AI270),IF(COUNTBLANK(AG270:AI270)&lt;1.5,AVERAGE(AG270:AI270),IF(COUNTBLANK(AF270:AI270)&lt;2.5,AVERAGE(AF270:AI270),IF(COUNTBLANK(AE270:AI270)&lt;3.5,AVERAGE(AE270:AI270),IF(COUNTBLANK(AD270:AI270)&lt;4.5,AVERAGE(AD270:AI270),IF(COUNTBLANK(AC270:AI270)&lt;5.5,AVERAGE(AC270:AI270),IF(COUNTBLANK(AB270:AI270)&lt;6.5,AVERAGE(AB270:AI270),IF(COUNTBLANK(AA270:AI270)&lt;7.5,AVERAGE(AA270:AI270),IF(COUNTBLANK(Z270:AI270)&lt;8.5,AVERAGE(Z270:AI270),IF(COUNTBLANK(Y270:AI270)&lt;9.5,AVERAGE(Y270:AI270),IF(COUNTBLANK(X270:AI270)&lt;10.5,AVERAGE(X270:AI270),IF(COUNTBLANK(W270:AI270)&lt;11.5,AVERAGE(W270:AI270),IF(COUNTBLANK(V270:AI270)&lt;12.5,AVERAGE(V270:AI270),IF(COUNTBLANK(U270:AI270)&lt;13.5,AVERAGE(U270:AI270),IF(COUNTBLANK(T270:AI270)&lt;14.5,AVERAGE(T270:AI270),IF(COUNTBLANK(S270:AI270)&lt;15.5,AVERAGE(S270:AI270),IF(COUNTBLANK(R270:AI270)&lt;16.5,AVERAGE(R270:AI270),IF(COUNTBLANK(Q270:AI270)&lt;17.5,AVERAGE(Q270:AI270),IF(COUNTBLANK(P270:AI270)&lt;18.5,AVERAGE(P270:AI270),IF(COUNTBLANK(O270:AI270)&lt;19.5,AVERAGE(O270:AI270),AVERAGE(N270:AI270))))))))))))))))))))))</f>
        <v>47.5</v>
      </c>
      <c r="AN270" s="23">
        <f>IF(AK270&lt;1.5,M270,(0.75*M270)+(0.25*((AM270*2/3+AJ270*1/3)*$AW$1)))</f>
        <v>223950.87403259781</v>
      </c>
      <c r="AO270" s="24">
        <f>AN270-M270</f>
        <v>-7949.1259674021858</v>
      </c>
      <c r="AP270" s="22">
        <f>IF(AK270&lt;1.5,"N/A",3*((M270/$AW$1)-(AM270*2/3)))</f>
        <v>78.338372174729372</v>
      </c>
      <c r="AQ270" s="20">
        <f>IF(AK270=0,"",AL270*$AV$1)</f>
        <v>187267.87844932624</v>
      </c>
      <c r="AR270" s="20">
        <f>IF(AK270=0,"",AJ270*$AV$1)</f>
        <v>215904.41519409241</v>
      </c>
      <c r="AS270" s="23" t="str">
        <f>IF(F270="P","P","")</f>
        <v>P</v>
      </c>
    </row>
    <row r="271" spans="1:45" s="2" customFormat="1">
      <c r="A271" s="19" t="s">
        <v>44</v>
      </c>
      <c r="B271" s="23" t="str">
        <f>IF(COUNTBLANK(N271:AI271)&lt;20.5,"Yes","No")</f>
        <v>No</v>
      </c>
      <c r="C271" s="34" t="str">
        <f>IF(J271&lt;160000,"Yes","")</f>
        <v>Yes</v>
      </c>
      <c r="D271" s="34" t="str">
        <f>IF(J271&gt;375000,IF((K271/J271)&lt;-0.4,"FP40%",IF((K271/J271)&lt;-0.35,"FP35%",IF((K271/J271)&lt;-0.3,"FP30%",IF((K271/J271)&lt;-0.25,"FP25%",IF((K271/J271)&lt;-0.2,"FP20%",IF((K271/J271)&lt;-0.15,"FP15%",IF((K271/J271)&lt;-0.1,"FP10%",IF((K271/J271)&lt;-0.05,"FP5%","")))))))),"")</f>
        <v/>
      </c>
      <c r="E271" s="34" t="str">
        <f t="shared" si="6"/>
        <v/>
      </c>
      <c r="F271" s="89" t="str">
        <f>IF(AP271="N/A","",IF(AP271&gt;AJ271,IF(AP271&gt;AM271,"P",""),""))</f>
        <v/>
      </c>
      <c r="G271" s="34" t="str">
        <f>IF(D271="",IF(E271="",F271,E271),D271)</f>
        <v/>
      </c>
      <c r="H271" s="19" t="s">
        <v>577</v>
      </c>
      <c r="I271" s="21" t="s">
        <v>62</v>
      </c>
      <c r="J271" s="20">
        <v>145000</v>
      </c>
      <c r="K271" s="20">
        <f>M271-J271</f>
        <v>0</v>
      </c>
      <c r="L271" s="75">
        <v>0</v>
      </c>
      <c r="M271" s="20">
        <v>145000</v>
      </c>
      <c r="N271" s="21"/>
      <c r="O271" s="21"/>
      <c r="P271" s="21"/>
      <c r="Q271" s="21"/>
      <c r="R271" s="21"/>
      <c r="S271" s="21"/>
      <c r="T271" s="21"/>
      <c r="U271" s="21">
        <v>53</v>
      </c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39">
        <f>IF(AK271=0,"",AVERAGE(N271:AI271))</f>
        <v>53</v>
      </c>
      <c r="AK271" s="39">
        <f>IF(COUNTBLANK(N271:AI271)=0,22,IF(COUNTBLANK(N271:AI271)=1,21,IF(COUNTBLANK(N271:AI271)=2,20,IF(COUNTBLANK(N271:AI271)=3,19,IF(COUNTBLANK(N271:AI271)=4,18,IF(COUNTBLANK(N271:AI271)=5,17,IF(COUNTBLANK(N271:AI271)=6,16,IF(COUNTBLANK(N271:AI271)=7,15,IF(COUNTBLANK(N271:AI271)=8,14,IF(COUNTBLANK(N271:AI271)=9,13,IF(COUNTBLANK(N271:AI271)=10,12,IF(COUNTBLANK(N271:AI271)=11,11,IF(COUNTBLANK(N271:AI271)=12,10,IF(COUNTBLANK(N271:AI271)=13,9,IF(COUNTBLANK(N271:AI271)=14,8,IF(COUNTBLANK(N271:AI271)=15,7,IF(COUNTBLANK(N271:AI271)=16,6,IF(COUNTBLANK(N271:AI271)=17,5,IF(COUNTBLANK(N271:AI271)=18,4,IF(COUNTBLANK(N271:AI271)=19,3,IF(COUNTBLANK(N271:AI271)=20,2,IF(COUNTBLANK(N271:AI271)=21,1,IF(COUNTBLANK(N271:AI271)=22,0,"Error")))))))))))))))))))))))</f>
        <v>1</v>
      </c>
      <c r="AL271" s="39">
        <f>IF(AK271=0,"",IF(COUNTBLANK(AG271:AI271)=0,AVERAGE(AG271:AI271),IF(COUNTBLANK(AF271:AI271)&lt;1.5,AVERAGE(AF271:AI271),IF(COUNTBLANK(AE271:AI271)&lt;2.5,AVERAGE(AE271:AI271),IF(COUNTBLANK(AD271:AI271)&lt;3.5,AVERAGE(AD271:AI271),IF(COUNTBLANK(AC271:AI271)&lt;4.5,AVERAGE(AC271:AI271),IF(COUNTBLANK(AB271:AI271)&lt;5.5,AVERAGE(AB271:AI271),IF(COUNTBLANK(AA271:AI271)&lt;6.5,AVERAGE(AA271:AI271),IF(COUNTBLANK(Z271:AI271)&lt;7.5,AVERAGE(Z271:AI271),IF(COUNTBLANK(Y271:AI271)&lt;8.5,AVERAGE(Y271:AI271),IF(COUNTBLANK(X271:AI271)&lt;9.5,AVERAGE(X271:AI271),IF(COUNTBLANK(W271:AI271)&lt;10.5,AVERAGE(W271:AI271),IF(COUNTBLANK(V271:AI271)&lt;11.5,AVERAGE(V271:AI271),IF(COUNTBLANK(U271:AI271)&lt;12.5,AVERAGE(U271:AI271),IF(COUNTBLANK(T271:AI271)&lt;13.5,AVERAGE(T271:AI271),IF(COUNTBLANK(S271:AI271)&lt;14.5,AVERAGE(S271:AI271),IF(COUNTBLANK(R271:AI271)&lt;15.5,AVERAGE(R271:AI271),IF(COUNTBLANK(Q271:AI271)&lt;16.5,AVERAGE(Q271:AI271),IF(COUNTBLANK(P271:AI271)&lt;17.5,AVERAGE(P271:AI271),IF(COUNTBLANK(O271:AI271)&lt;18.5,AVERAGE(O271:AI271),AVERAGE(N271:AI271)))))))))))))))))))))</f>
        <v>53</v>
      </c>
      <c r="AM271" s="22">
        <f>IF(AK271=0,"",IF(COUNTBLANK(AH271:AI271)=0,AVERAGE(AH271:AI271),IF(COUNTBLANK(AG271:AI271)&lt;1.5,AVERAGE(AG271:AI271),IF(COUNTBLANK(AF271:AI271)&lt;2.5,AVERAGE(AF271:AI271),IF(COUNTBLANK(AE271:AI271)&lt;3.5,AVERAGE(AE271:AI271),IF(COUNTBLANK(AD271:AI271)&lt;4.5,AVERAGE(AD271:AI271),IF(COUNTBLANK(AC271:AI271)&lt;5.5,AVERAGE(AC271:AI271),IF(COUNTBLANK(AB271:AI271)&lt;6.5,AVERAGE(AB271:AI271),IF(COUNTBLANK(AA271:AI271)&lt;7.5,AVERAGE(AA271:AI271),IF(COUNTBLANK(Z271:AI271)&lt;8.5,AVERAGE(Z271:AI271),IF(COUNTBLANK(Y271:AI271)&lt;9.5,AVERAGE(Y271:AI271),IF(COUNTBLANK(X271:AI271)&lt;10.5,AVERAGE(X271:AI271),IF(COUNTBLANK(W271:AI271)&lt;11.5,AVERAGE(W271:AI271),IF(COUNTBLANK(V271:AI271)&lt;12.5,AVERAGE(V271:AI271),IF(COUNTBLANK(U271:AI271)&lt;13.5,AVERAGE(U271:AI271),IF(COUNTBLANK(T271:AI271)&lt;14.5,AVERAGE(T271:AI271),IF(COUNTBLANK(S271:AI271)&lt;15.5,AVERAGE(S271:AI271),IF(COUNTBLANK(R271:AI271)&lt;16.5,AVERAGE(R271:AI271),IF(COUNTBLANK(Q271:AI271)&lt;17.5,AVERAGE(Q271:AI271),IF(COUNTBLANK(P271:AI271)&lt;18.5,AVERAGE(P271:AI271),IF(COUNTBLANK(O271:AI271)&lt;19.5,AVERAGE(O271:AI271),AVERAGE(N271:AI271))))))))))))))))))))))</f>
        <v>53</v>
      </c>
      <c r="AN271" s="23">
        <f>IF(AK271&lt;1.5,M271,(0.75*M271)+(0.25*((AM271*2/3+AJ271*1/3)*$AW$1)))</f>
        <v>145000</v>
      </c>
      <c r="AO271" s="24">
        <f>AN271-M271</f>
        <v>0</v>
      </c>
      <c r="AP271" s="22" t="str">
        <f>IF(AK271&lt;1.5,"N/A",3*((M271/$AW$1)-(AM271*2/3)))</f>
        <v>N/A</v>
      </c>
      <c r="AQ271" s="20">
        <f>IF(AK271=0,"",AL271*$AV$1)</f>
        <v>209687.27234818923</v>
      </c>
      <c r="AR271" s="20">
        <f>IF(AK271=0,"",AJ271*$AV$1)</f>
        <v>209687.27234818923</v>
      </c>
      <c r="AS271" s="23" t="str">
        <f>IF(F271="P","P","")</f>
        <v/>
      </c>
    </row>
    <row r="272" spans="1:45" s="2" customFormat="1">
      <c r="A272" s="19" t="s">
        <v>44</v>
      </c>
      <c r="B272" s="23" t="str">
        <f>IF(COUNTBLANK(N272:AI272)&lt;20.5,"Yes","No")</f>
        <v>Yes</v>
      </c>
      <c r="C272" s="34" t="str">
        <f>IF(J272&lt;160000,"Yes","")</f>
        <v/>
      </c>
      <c r="D272" s="34" t="str">
        <f>IF(J272&gt;375000,IF((K272/J272)&lt;-0.4,"FP40%",IF((K272/J272)&lt;-0.35,"FP35%",IF((K272/J272)&lt;-0.3,"FP30%",IF((K272/J272)&lt;-0.25,"FP25%",IF((K272/J272)&lt;-0.2,"FP20%",IF((K272/J272)&lt;-0.15,"FP15%",IF((K272/J272)&lt;-0.1,"FP10%",IF((K272/J272)&lt;-0.05,"FP5%","")))))))),"")</f>
        <v/>
      </c>
      <c r="E272" s="34" t="str">
        <f t="shared" si="6"/>
        <v/>
      </c>
      <c r="F272" s="89" t="str">
        <f>IF(AP272="N/A","",IF(AP272&gt;AJ272,IF(AP272&gt;AM272,"P",""),""))</f>
        <v/>
      </c>
      <c r="G272" s="34" t="str">
        <f>IF(D272="",IF(E272="",F272,E272),D272)</f>
        <v/>
      </c>
      <c r="H272" s="19" t="s">
        <v>87</v>
      </c>
      <c r="I272" s="21" t="s">
        <v>48</v>
      </c>
      <c r="J272" s="20">
        <v>186400</v>
      </c>
      <c r="K272" s="20">
        <f>M272-J272</f>
        <v>14800</v>
      </c>
      <c r="L272" s="75">
        <v>24500</v>
      </c>
      <c r="M272" s="20">
        <v>201200</v>
      </c>
      <c r="N272" s="21">
        <v>33</v>
      </c>
      <c r="O272" s="21">
        <v>37</v>
      </c>
      <c r="P272" s="21">
        <v>31</v>
      </c>
      <c r="Q272" s="21">
        <v>39</v>
      </c>
      <c r="R272" s="21">
        <v>26</v>
      </c>
      <c r="S272" s="21">
        <v>71</v>
      </c>
      <c r="T272" s="21">
        <v>59</v>
      </c>
      <c r="U272" s="21">
        <v>71</v>
      </c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39">
        <f>IF(AK272=0,"",AVERAGE(N272:AI272))</f>
        <v>45.875</v>
      </c>
      <c r="AK272" s="39">
        <f>IF(COUNTBLANK(N272:AI272)=0,22,IF(COUNTBLANK(N272:AI272)=1,21,IF(COUNTBLANK(N272:AI272)=2,20,IF(COUNTBLANK(N272:AI272)=3,19,IF(COUNTBLANK(N272:AI272)=4,18,IF(COUNTBLANK(N272:AI272)=5,17,IF(COUNTBLANK(N272:AI272)=6,16,IF(COUNTBLANK(N272:AI272)=7,15,IF(COUNTBLANK(N272:AI272)=8,14,IF(COUNTBLANK(N272:AI272)=9,13,IF(COUNTBLANK(N272:AI272)=10,12,IF(COUNTBLANK(N272:AI272)=11,11,IF(COUNTBLANK(N272:AI272)=12,10,IF(COUNTBLANK(N272:AI272)=13,9,IF(COUNTBLANK(N272:AI272)=14,8,IF(COUNTBLANK(N272:AI272)=15,7,IF(COUNTBLANK(N272:AI272)=16,6,IF(COUNTBLANK(N272:AI272)=17,5,IF(COUNTBLANK(N272:AI272)=18,4,IF(COUNTBLANK(N272:AI272)=19,3,IF(COUNTBLANK(N272:AI272)=20,2,IF(COUNTBLANK(N272:AI272)=21,1,IF(COUNTBLANK(N272:AI272)=22,0,"Error")))))))))))))))))))))))</f>
        <v>8</v>
      </c>
      <c r="AL272" s="39">
        <f>IF(AK272=0,"",IF(COUNTBLANK(AG272:AI272)=0,AVERAGE(AG272:AI272),IF(COUNTBLANK(AF272:AI272)&lt;1.5,AVERAGE(AF272:AI272),IF(COUNTBLANK(AE272:AI272)&lt;2.5,AVERAGE(AE272:AI272),IF(COUNTBLANK(AD272:AI272)&lt;3.5,AVERAGE(AD272:AI272),IF(COUNTBLANK(AC272:AI272)&lt;4.5,AVERAGE(AC272:AI272),IF(COUNTBLANK(AB272:AI272)&lt;5.5,AVERAGE(AB272:AI272),IF(COUNTBLANK(AA272:AI272)&lt;6.5,AVERAGE(AA272:AI272),IF(COUNTBLANK(Z272:AI272)&lt;7.5,AVERAGE(Z272:AI272),IF(COUNTBLANK(Y272:AI272)&lt;8.5,AVERAGE(Y272:AI272),IF(COUNTBLANK(X272:AI272)&lt;9.5,AVERAGE(X272:AI272),IF(COUNTBLANK(W272:AI272)&lt;10.5,AVERAGE(W272:AI272),IF(COUNTBLANK(V272:AI272)&lt;11.5,AVERAGE(V272:AI272),IF(COUNTBLANK(U272:AI272)&lt;12.5,AVERAGE(U272:AI272),IF(COUNTBLANK(T272:AI272)&lt;13.5,AVERAGE(T272:AI272),IF(COUNTBLANK(S272:AI272)&lt;14.5,AVERAGE(S272:AI272),IF(COUNTBLANK(R272:AI272)&lt;15.5,AVERAGE(R272:AI272),IF(COUNTBLANK(Q272:AI272)&lt;16.5,AVERAGE(Q272:AI272),IF(COUNTBLANK(P272:AI272)&lt;17.5,AVERAGE(P272:AI272),IF(COUNTBLANK(O272:AI272)&lt;18.5,AVERAGE(O272:AI272),AVERAGE(N272:AI272)))))))))))))))))))))</f>
        <v>67</v>
      </c>
      <c r="AM272" s="22">
        <f>IF(AK272=0,"",IF(COUNTBLANK(AH272:AI272)=0,AVERAGE(AH272:AI272),IF(COUNTBLANK(AG272:AI272)&lt;1.5,AVERAGE(AG272:AI272),IF(COUNTBLANK(AF272:AI272)&lt;2.5,AVERAGE(AF272:AI272),IF(COUNTBLANK(AE272:AI272)&lt;3.5,AVERAGE(AE272:AI272),IF(COUNTBLANK(AD272:AI272)&lt;4.5,AVERAGE(AD272:AI272),IF(COUNTBLANK(AC272:AI272)&lt;5.5,AVERAGE(AC272:AI272),IF(COUNTBLANK(AB272:AI272)&lt;6.5,AVERAGE(AB272:AI272),IF(COUNTBLANK(AA272:AI272)&lt;7.5,AVERAGE(AA272:AI272),IF(COUNTBLANK(Z272:AI272)&lt;8.5,AVERAGE(Z272:AI272),IF(COUNTBLANK(Y272:AI272)&lt;9.5,AVERAGE(Y272:AI272),IF(COUNTBLANK(X272:AI272)&lt;10.5,AVERAGE(X272:AI272),IF(COUNTBLANK(W272:AI272)&lt;11.5,AVERAGE(W272:AI272),IF(COUNTBLANK(V272:AI272)&lt;12.5,AVERAGE(V272:AI272),IF(COUNTBLANK(U272:AI272)&lt;13.5,AVERAGE(U272:AI272),IF(COUNTBLANK(T272:AI272)&lt;14.5,AVERAGE(T272:AI272),IF(COUNTBLANK(S272:AI272)&lt;15.5,AVERAGE(S272:AI272),IF(COUNTBLANK(R272:AI272)&lt;16.5,AVERAGE(R272:AI272),IF(COUNTBLANK(Q272:AI272)&lt;17.5,AVERAGE(Q272:AI272),IF(COUNTBLANK(P272:AI272)&lt;18.5,AVERAGE(P272:AI272),IF(COUNTBLANK(O272:AI272)&lt;19.5,AVERAGE(O272:AI272),AVERAGE(N272:AI272))))))))))))))))))))))</f>
        <v>65</v>
      </c>
      <c r="AN272" s="23">
        <f>IF(AK272&lt;1.5,M272,(0.75*M272)+(0.25*((AM272*2/3+AJ272*1/3)*$AW$1)))</f>
        <v>209723.40417228462</v>
      </c>
      <c r="AO272" s="24">
        <f>AN272-M272</f>
        <v>8523.4041722846159</v>
      </c>
      <c r="AP272" s="22">
        <f>IF(AK272&lt;1.5,"N/A",3*((M272/$AW$1)-(AM272*2/3)))</f>
        <v>20.391032693210647</v>
      </c>
      <c r="AQ272" s="20">
        <f>IF(AK272=0,"",AL272*$AV$1)</f>
        <v>265076.36315714486</v>
      </c>
      <c r="AR272" s="20">
        <f>IF(AK272=0,"",AJ272*$AV$1)</f>
        <v>181498.18149006</v>
      </c>
      <c r="AS272" s="23" t="str">
        <f>IF(F272="P","P","")</f>
        <v/>
      </c>
    </row>
    <row r="273" spans="1:45" s="2" customFormat="1">
      <c r="A273" s="19" t="s">
        <v>44</v>
      </c>
      <c r="B273" s="23" t="str">
        <f>IF(COUNTBLANK(N273:AI273)&lt;20.5,"Yes","No")</f>
        <v>No</v>
      </c>
      <c r="C273" s="34" t="str">
        <f>IF(J273&lt;160000,"Yes","")</f>
        <v/>
      </c>
      <c r="D273" s="34" t="str">
        <f>IF(J273&gt;375000,IF((K273/J273)&lt;-0.4,"FP40%",IF((K273/J273)&lt;-0.35,"FP35%",IF((K273/J273)&lt;-0.3,"FP30%",IF((K273/J273)&lt;-0.25,"FP25%",IF((K273/J273)&lt;-0.2,"FP20%",IF((K273/J273)&lt;-0.15,"FP15%",IF((K273/J273)&lt;-0.1,"FP10%",IF((K273/J273)&lt;-0.05,"FP5%","")))))))),"")</f>
        <v/>
      </c>
      <c r="E273" s="34" t="str">
        <f t="shared" si="6"/>
        <v/>
      </c>
      <c r="F273" s="89" t="str">
        <f>IF(AP273="N/A","",IF(AP273&gt;AJ273,IF(AP273&gt;AM273,"P",""),""))</f>
        <v/>
      </c>
      <c r="G273" s="34" t="str">
        <f>IF(D273="",IF(E273="",F273,E273),D273)</f>
        <v/>
      </c>
      <c r="H273" s="19" t="s">
        <v>86</v>
      </c>
      <c r="I273" s="21" t="s">
        <v>62</v>
      </c>
      <c r="J273" s="20">
        <v>275000</v>
      </c>
      <c r="K273" s="20">
        <f>M273-J273</f>
        <v>0</v>
      </c>
      <c r="L273" s="75">
        <v>0</v>
      </c>
      <c r="M273" s="20">
        <v>275000</v>
      </c>
      <c r="N273" s="21">
        <v>45</v>
      </c>
      <c r="O273" s="21" t="s">
        <v>590</v>
      </c>
      <c r="P273" s="21"/>
      <c r="Q273" s="21" t="s">
        <v>590</v>
      </c>
      <c r="R273" s="21" t="s">
        <v>590</v>
      </c>
      <c r="S273" s="21" t="s">
        <v>590</v>
      </c>
      <c r="T273" s="21" t="s">
        <v>590</v>
      </c>
      <c r="U273" s="21" t="s">
        <v>590</v>
      </c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39">
        <f>IF(AK273=0,"",AVERAGE(N273:AI273))</f>
        <v>45</v>
      </c>
      <c r="AK273" s="39">
        <f>IF(COUNTBLANK(N273:AI273)=0,22,IF(COUNTBLANK(N273:AI273)=1,21,IF(COUNTBLANK(N273:AI273)=2,20,IF(COUNTBLANK(N273:AI273)=3,19,IF(COUNTBLANK(N273:AI273)=4,18,IF(COUNTBLANK(N273:AI273)=5,17,IF(COUNTBLANK(N273:AI273)=6,16,IF(COUNTBLANK(N273:AI273)=7,15,IF(COUNTBLANK(N273:AI273)=8,14,IF(COUNTBLANK(N273:AI273)=9,13,IF(COUNTBLANK(N273:AI273)=10,12,IF(COUNTBLANK(N273:AI273)=11,11,IF(COUNTBLANK(N273:AI273)=12,10,IF(COUNTBLANK(N273:AI273)=13,9,IF(COUNTBLANK(N273:AI273)=14,8,IF(COUNTBLANK(N273:AI273)=15,7,IF(COUNTBLANK(N273:AI273)=16,6,IF(COUNTBLANK(N273:AI273)=17,5,IF(COUNTBLANK(N273:AI273)=18,4,IF(COUNTBLANK(N273:AI273)=19,3,IF(COUNTBLANK(N273:AI273)=20,2,IF(COUNTBLANK(N273:AI273)=21,1,IF(COUNTBLANK(N273:AI273)=22,0,"Error")))))))))))))))))))))))</f>
        <v>1</v>
      </c>
      <c r="AL273" s="39">
        <f>IF(AK273=0,"",IF(COUNTBLANK(AG273:AI273)=0,AVERAGE(AG273:AI273),IF(COUNTBLANK(AF273:AI273)&lt;1.5,AVERAGE(AF273:AI273),IF(COUNTBLANK(AE273:AI273)&lt;2.5,AVERAGE(AE273:AI273),IF(COUNTBLANK(AD273:AI273)&lt;3.5,AVERAGE(AD273:AI273),IF(COUNTBLANK(AC273:AI273)&lt;4.5,AVERAGE(AC273:AI273),IF(COUNTBLANK(AB273:AI273)&lt;5.5,AVERAGE(AB273:AI273),IF(COUNTBLANK(AA273:AI273)&lt;6.5,AVERAGE(AA273:AI273),IF(COUNTBLANK(Z273:AI273)&lt;7.5,AVERAGE(Z273:AI273),IF(COUNTBLANK(Y273:AI273)&lt;8.5,AVERAGE(Y273:AI273),IF(COUNTBLANK(X273:AI273)&lt;9.5,AVERAGE(X273:AI273),IF(COUNTBLANK(W273:AI273)&lt;10.5,AVERAGE(W273:AI273),IF(COUNTBLANK(V273:AI273)&lt;11.5,AVERAGE(V273:AI273),IF(COUNTBLANK(U273:AI273)&lt;12.5,AVERAGE(U273:AI273),IF(COUNTBLANK(T273:AI273)&lt;13.5,AVERAGE(T273:AI273),IF(COUNTBLANK(S273:AI273)&lt;14.5,AVERAGE(S273:AI273),IF(COUNTBLANK(R273:AI273)&lt;15.5,AVERAGE(R273:AI273),IF(COUNTBLANK(Q273:AI273)&lt;16.5,AVERAGE(Q273:AI273),IF(COUNTBLANK(P273:AI273)&lt;17.5,AVERAGE(P273:AI273),IF(COUNTBLANK(O273:AI273)&lt;18.5,AVERAGE(O273:AI273),AVERAGE(N273:AI273)))))))))))))))))))))</f>
        <v>45</v>
      </c>
      <c r="AM273" s="22">
        <f>IF(AK273=0,"",IF(COUNTBLANK(AH273:AI273)=0,AVERAGE(AH273:AI273),IF(COUNTBLANK(AG273:AI273)&lt;1.5,AVERAGE(AG273:AI273),IF(COUNTBLANK(AF273:AI273)&lt;2.5,AVERAGE(AF273:AI273),IF(COUNTBLANK(AE273:AI273)&lt;3.5,AVERAGE(AE273:AI273),IF(COUNTBLANK(AD273:AI273)&lt;4.5,AVERAGE(AD273:AI273),IF(COUNTBLANK(AC273:AI273)&lt;5.5,AVERAGE(AC273:AI273),IF(COUNTBLANK(AB273:AI273)&lt;6.5,AVERAGE(AB273:AI273),IF(COUNTBLANK(AA273:AI273)&lt;7.5,AVERAGE(AA273:AI273),IF(COUNTBLANK(Z273:AI273)&lt;8.5,AVERAGE(Z273:AI273),IF(COUNTBLANK(Y273:AI273)&lt;9.5,AVERAGE(Y273:AI273),IF(COUNTBLANK(X273:AI273)&lt;10.5,AVERAGE(X273:AI273),IF(COUNTBLANK(W273:AI273)&lt;11.5,AVERAGE(W273:AI273),IF(COUNTBLANK(V273:AI273)&lt;12.5,AVERAGE(V273:AI273),IF(COUNTBLANK(U273:AI273)&lt;13.5,AVERAGE(U273:AI273),IF(COUNTBLANK(T273:AI273)&lt;14.5,AVERAGE(T273:AI273),IF(COUNTBLANK(S273:AI273)&lt;15.5,AVERAGE(S273:AI273),IF(COUNTBLANK(R273:AI273)&lt;16.5,AVERAGE(R273:AI273),IF(COUNTBLANK(Q273:AI273)&lt;17.5,AVERAGE(Q273:AI273),IF(COUNTBLANK(P273:AI273)&lt;18.5,AVERAGE(P273:AI273),IF(COUNTBLANK(O273:AI273)&lt;19.5,AVERAGE(O273:AI273),AVERAGE(N273:AI273))))))))))))))))))))))</f>
        <v>45</v>
      </c>
      <c r="AN273" s="23">
        <f>IF(AK273&lt;1.5,M273,(0.75*M273)+(0.25*((AM273*2/3+AJ273*1/3)*$AW$1)))</f>
        <v>275000</v>
      </c>
      <c r="AO273" s="24">
        <f>AN273-M273</f>
        <v>0</v>
      </c>
      <c r="AP273" s="22" t="str">
        <f>IF(AK273&lt;1.5,"N/A",3*((M273/$AW$1)-(AM273*2/3)))</f>
        <v>N/A</v>
      </c>
      <c r="AQ273" s="20">
        <f>IF(AK273=0,"",AL273*$AV$1)</f>
        <v>178036.36331450028</v>
      </c>
      <c r="AR273" s="20">
        <f>IF(AK273=0,"",AJ273*$AV$1)</f>
        <v>178036.36331450028</v>
      </c>
      <c r="AS273" s="23" t="str">
        <f>IF(F273="P","P","")</f>
        <v/>
      </c>
    </row>
    <row r="274" spans="1:45" s="2" customFormat="1">
      <c r="A274" s="25" t="s">
        <v>44</v>
      </c>
      <c r="B274" s="23" t="str">
        <f>IF(COUNTBLANK(N274:AI274)&lt;20.5,"Yes","No")</f>
        <v>Yes</v>
      </c>
      <c r="C274" s="34" t="str">
        <f>IF(J274&lt;160000,"Yes","")</f>
        <v/>
      </c>
      <c r="D274" s="34" t="str">
        <f>IF(J274&gt;375000,IF((K274/J274)&lt;-0.4,"FP40%",IF((K274/J274)&lt;-0.35,"FP35%",IF((K274/J274)&lt;-0.3,"FP30%",IF((K274/J274)&lt;-0.25,"FP25%",IF((K274/J274)&lt;-0.2,"FP20%",IF((K274/J274)&lt;-0.15,"FP15%",IF((K274/J274)&lt;-0.1,"FP10%",IF((K274/J274)&lt;-0.05,"FP5%","")))))))),"")</f>
        <v/>
      </c>
      <c r="E274" s="34" t="str">
        <f t="shared" si="6"/>
        <v/>
      </c>
      <c r="F274" s="89" t="str">
        <f>IF(AP274="N/A","",IF(AP274&gt;AJ274,IF(AP274&gt;AM274,"P",""),""))</f>
        <v>P</v>
      </c>
      <c r="G274" s="34" t="str">
        <f>IF(D274="",IF(E274="",F274,E274),D274)</f>
        <v>P</v>
      </c>
      <c r="H274" s="25" t="s">
        <v>430</v>
      </c>
      <c r="I274" s="27" t="s">
        <v>62</v>
      </c>
      <c r="J274" s="20">
        <v>266500</v>
      </c>
      <c r="K274" s="20">
        <f>M274-J274</f>
        <v>0</v>
      </c>
      <c r="L274" s="75">
        <v>0</v>
      </c>
      <c r="M274" s="20">
        <v>266500</v>
      </c>
      <c r="N274" s="21"/>
      <c r="O274" s="21">
        <v>28</v>
      </c>
      <c r="P274" s="21">
        <v>58</v>
      </c>
      <c r="Q274" s="21" t="s">
        <v>590</v>
      </c>
      <c r="R274" s="21" t="s">
        <v>590</v>
      </c>
      <c r="S274" s="21" t="s">
        <v>590</v>
      </c>
      <c r="T274" s="21" t="s">
        <v>590</v>
      </c>
      <c r="U274" s="21" t="s">
        <v>590</v>
      </c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39">
        <f>IF(AK274=0,"",AVERAGE(N274:AI274))</f>
        <v>43</v>
      </c>
      <c r="AK274" s="39">
        <f>IF(COUNTBLANK(N274:AI274)=0,22,IF(COUNTBLANK(N274:AI274)=1,21,IF(COUNTBLANK(N274:AI274)=2,20,IF(COUNTBLANK(N274:AI274)=3,19,IF(COUNTBLANK(N274:AI274)=4,18,IF(COUNTBLANK(N274:AI274)=5,17,IF(COUNTBLANK(N274:AI274)=6,16,IF(COUNTBLANK(N274:AI274)=7,15,IF(COUNTBLANK(N274:AI274)=8,14,IF(COUNTBLANK(N274:AI274)=9,13,IF(COUNTBLANK(N274:AI274)=10,12,IF(COUNTBLANK(N274:AI274)=11,11,IF(COUNTBLANK(N274:AI274)=12,10,IF(COUNTBLANK(N274:AI274)=13,9,IF(COUNTBLANK(N274:AI274)=14,8,IF(COUNTBLANK(N274:AI274)=15,7,IF(COUNTBLANK(N274:AI274)=16,6,IF(COUNTBLANK(N274:AI274)=17,5,IF(COUNTBLANK(N274:AI274)=18,4,IF(COUNTBLANK(N274:AI274)=19,3,IF(COUNTBLANK(N274:AI274)=20,2,IF(COUNTBLANK(N274:AI274)=21,1,IF(COUNTBLANK(N274:AI274)=22,0,"Error")))))))))))))))))))))))</f>
        <v>2</v>
      </c>
      <c r="AL274" s="39">
        <f>IF(AK274=0,"",IF(COUNTBLANK(AG274:AI274)=0,AVERAGE(AG274:AI274),IF(COUNTBLANK(AF274:AI274)&lt;1.5,AVERAGE(AF274:AI274),IF(COUNTBLANK(AE274:AI274)&lt;2.5,AVERAGE(AE274:AI274),IF(COUNTBLANK(AD274:AI274)&lt;3.5,AVERAGE(AD274:AI274),IF(COUNTBLANK(AC274:AI274)&lt;4.5,AVERAGE(AC274:AI274),IF(COUNTBLANK(AB274:AI274)&lt;5.5,AVERAGE(AB274:AI274),IF(COUNTBLANK(AA274:AI274)&lt;6.5,AVERAGE(AA274:AI274),IF(COUNTBLANK(Z274:AI274)&lt;7.5,AVERAGE(Z274:AI274),IF(COUNTBLANK(Y274:AI274)&lt;8.5,AVERAGE(Y274:AI274),IF(COUNTBLANK(X274:AI274)&lt;9.5,AVERAGE(X274:AI274),IF(COUNTBLANK(W274:AI274)&lt;10.5,AVERAGE(W274:AI274),IF(COUNTBLANK(V274:AI274)&lt;11.5,AVERAGE(V274:AI274),IF(COUNTBLANK(U274:AI274)&lt;12.5,AVERAGE(U274:AI274),IF(COUNTBLANK(T274:AI274)&lt;13.5,AVERAGE(T274:AI274),IF(COUNTBLANK(S274:AI274)&lt;14.5,AVERAGE(S274:AI274),IF(COUNTBLANK(R274:AI274)&lt;15.5,AVERAGE(R274:AI274),IF(COUNTBLANK(Q274:AI274)&lt;16.5,AVERAGE(Q274:AI274),IF(COUNTBLANK(P274:AI274)&lt;17.5,AVERAGE(P274:AI274),IF(COUNTBLANK(O274:AI274)&lt;18.5,AVERAGE(O274:AI274),AVERAGE(N274:AI274)))))))))))))))))))))</f>
        <v>43</v>
      </c>
      <c r="AM274" s="22">
        <f>IF(AK274=0,"",IF(COUNTBLANK(AH274:AI274)=0,AVERAGE(AH274:AI274),IF(COUNTBLANK(AG274:AI274)&lt;1.5,AVERAGE(AG274:AI274),IF(COUNTBLANK(AF274:AI274)&lt;2.5,AVERAGE(AF274:AI274),IF(COUNTBLANK(AE274:AI274)&lt;3.5,AVERAGE(AE274:AI274),IF(COUNTBLANK(AD274:AI274)&lt;4.5,AVERAGE(AD274:AI274),IF(COUNTBLANK(AC274:AI274)&lt;5.5,AVERAGE(AC274:AI274),IF(COUNTBLANK(AB274:AI274)&lt;6.5,AVERAGE(AB274:AI274),IF(COUNTBLANK(AA274:AI274)&lt;7.5,AVERAGE(AA274:AI274),IF(COUNTBLANK(Z274:AI274)&lt;8.5,AVERAGE(Z274:AI274),IF(COUNTBLANK(Y274:AI274)&lt;9.5,AVERAGE(Y274:AI274),IF(COUNTBLANK(X274:AI274)&lt;10.5,AVERAGE(X274:AI274),IF(COUNTBLANK(W274:AI274)&lt;11.5,AVERAGE(W274:AI274),IF(COUNTBLANK(V274:AI274)&lt;12.5,AVERAGE(V274:AI274),IF(COUNTBLANK(U274:AI274)&lt;13.5,AVERAGE(U274:AI274),IF(COUNTBLANK(T274:AI274)&lt;14.5,AVERAGE(T274:AI274),IF(COUNTBLANK(S274:AI274)&lt;15.5,AVERAGE(S274:AI274),IF(COUNTBLANK(R274:AI274)&lt;16.5,AVERAGE(R274:AI274),IF(COUNTBLANK(Q274:AI274)&lt;17.5,AVERAGE(Q274:AI274),IF(COUNTBLANK(P274:AI274)&lt;18.5,AVERAGE(P274:AI274),IF(COUNTBLANK(O274:AI274)&lt;19.5,AVERAGE(O274:AI274),AVERAGE(N274:AI274))))))))))))))))))))))</f>
        <v>43</v>
      </c>
      <c r="AN274" s="23">
        <f>IF(AK274&lt;1.5,M274,(0.75*M274)+(0.25*((AM274*2/3+AJ274*1/3)*$AW$1)))</f>
        <v>243020.52459544971</v>
      </c>
      <c r="AO274" s="24">
        <f>AN274-M274</f>
        <v>-23479.475404550292</v>
      </c>
      <c r="AP274" s="22">
        <f>IF(AK274&lt;1.5,"N/A",3*((M274/$AW$1)-(AM274*2/3)))</f>
        <v>113.20084598777652</v>
      </c>
      <c r="AQ274" s="20">
        <f>IF(AK274=0,"",AL274*$AV$1)</f>
        <v>170123.63605607804</v>
      </c>
      <c r="AR274" s="20">
        <f>IF(AK274=0,"",AJ274*$AV$1)</f>
        <v>170123.63605607804</v>
      </c>
      <c r="AS274" s="23" t="str">
        <f>IF(F274="P","P","")</f>
        <v>P</v>
      </c>
    </row>
    <row r="275" spans="1:45" s="2" customFormat="1">
      <c r="A275" s="19" t="s">
        <v>44</v>
      </c>
      <c r="B275" s="23" t="str">
        <f>IF(COUNTBLANK(N275:AI275)&lt;20.5,"Yes","No")</f>
        <v>Yes</v>
      </c>
      <c r="C275" s="34" t="str">
        <f>IF(J275&lt;160000,"Yes","")</f>
        <v>Yes</v>
      </c>
      <c r="D275" s="34" t="str">
        <f>IF(J275&gt;375000,IF((K275/J275)&lt;-0.4,"FP40%",IF((K275/J275)&lt;-0.35,"FP35%",IF((K275/J275)&lt;-0.3,"FP30%",IF((K275/J275)&lt;-0.25,"FP25%",IF((K275/J275)&lt;-0.2,"FP20%",IF((K275/J275)&lt;-0.15,"FP15%",IF((K275/J275)&lt;-0.1,"FP10%",IF((K275/J275)&lt;-0.05,"FP5%","")))))))),"")</f>
        <v/>
      </c>
      <c r="E275" s="34" t="str">
        <f t="shared" si="6"/>
        <v/>
      </c>
      <c r="F275" s="89" t="str">
        <f>IF(AP275="N/A","",IF(AP275&gt;AJ275,IF(AP275&gt;AM275,"P",""),""))</f>
        <v/>
      </c>
      <c r="G275" s="34" t="str">
        <f>IF(D275="",IF(E275="",F275,E275),D275)</f>
        <v/>
      </c>
      <c r="H275" s="19" t="s">
        <v>85</v>
      </c>
      <c r="I275" s="21" t="s">
        <v>37</v>
      </c>
      <c r="J275" s="20">
        <v>94500</v>
      </c>
      <c r="K275" s="20">
        <f>M275-J275</f>
        <v>0</v>
      </c>
      <c r="L275" s="75">
        <v>0</v>
      </c>
      <c r="M275" s="20">
        <v>94500</v>
      </c>
      <c r="N275" s="21">
        <v>46</v>
      </c>
      <c r="O275" s="21">
        <v>26</v>
      </c>
      <c r="P275" s="21"/>
      <c r="Q275" s="21" t="s">
        <v>590</v>
      </c>
      <c r="R275" s="21" t="s">
        <v>590</v>
      </c>
      <c r="S275" s="21" t="s">
        <v>590</v>
      </c>
      <c r="T275" s="21" t="s">
        <v>590</v>
      </c>
      <c r="U275" s="21" t="s">
        <v>590</v>
      </c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39">
        <f>IF(AK275=0,"",AVERAGE(N275:AI275))</f>
        <v>36</v>
      </c>
      <c r="AK275" s="39">
        <f>IF(COUNTBLANK(N275:AI275)=0,22,IF(COUNTBLANK(N275:AI275)=1,21,IF(COUNTBLANK(N275:AI275)=2,20,IF(COUNTBLANK(N275:AI275)=3,19,IF(COUNTBLANK(N275:AI275)=4,18,IF(COUNTBLANK(N275:AI275)=5,17,IF(COUNTBLANK(N275:AI275)=6,16,IF(COUNTBLANK(N275:AI275)=7,15,IF(COUNTBLANK(N275:AI275)=8,14,IF(COUNTBLANK(N275:AI275)=9,13,IF(COUNTBLANK(N275:AI275)=10,12,IF(COUNTBLANK(N275:AI275)=11,11,IF(COUNTBLANK(N275:AI275)=12,10,IF(COUNTBLANK(N275:AI275)=13,9,IF(COUNTBLANK(N275:AI275)=14,8,IF(COUNTBLANK(N275:AI275)=15,7,IF(COUNTBLANK(N275:AI275)=16,6,IF(COUNTBLANK(N275:AI275)=17,5,IF(COUNTBLANK(N275:AI275)=18,4,IF(COUNTBLANK(N275:AI275)=19,3,IF(COUNTBLANK(N275:AI275)=20,2,IF(COUNTBLANK(N275:AI275)=21,1,IF(COUNTBLANK(N275:AI275)=22,0,"Error")))))))))))))))))))))))</f>
        <v>2</v>
      </c>
      <c r="AL275" s="39">
        <f>IF(AK275=0,"",IF(COUNTBLANK(AG275:AI275)=0,AVERAGE(AG275:AI275),IF(COUNTBLANK(AF275:AI275)&lt;1.5,AVERAGE(AF275:AI275),IF(COUNTBLANK(AE275:AI275)&lt;2.5,AVERAGE(AE275:AI275),IF(COUNTBLANK(AD275:AI275)&lt;3.5,AVERAGE(AD275:AI275),IF(COUNTBLANK(AC275:AI275)&lt;4.5,AVERAGE(AC275:AI275),IF(COUNTBLANK(AB275:AI275)&lt;5.5,AVERAGE(AB275:AI275),IF(COUNTBLANK(AA275:AI275)&lt;6.5,AVERAGE(AA275:AI275),IF(COUNTBLANK(Z275:AI275)&lt;7.5,AVERAGE(Z275:AI275),IF(COUNTBLANK(Y275:AI275)&lt;8.5,AVERAGE(Y275:AI275),IF(COUNTBLANK(X275:AI275)&lt;9.5,AVERAGE(X275:AI275),IF(COUNTBLANK(W275:AI275)&lt;10.5,AVERAGE(W275:AI275),IF(COUNTBLANK(V275:AI275)&lt;11.5,AVERAGE(V275:AI275),IF(COUNTBLANK(U275:AI275)&lt;12.5,AVERAGE(U275:AI275),IF(COUNTBLANK(T275:AI275)&lt;13.5,AVERAGE(T275:AI275),IF(COUNTBLANK(S275:AI275)&lt;14.5,AVERAGE(S275:AI275),IF(COUNTBLANK(R275:AI275)&lt;15.5,AVERAGE(R275:AI275),IF(COUNTBLANK(Q275:AI275)&lt;16.5,AVERAGE(Q275:AI275),IF(COUNTBLANK(P275:AI275)&lt;17.5,AVERAGE(P275:AI275),IF(COUNTBLANK(O275:AI275)&lt;18.5,AVERAGE(O275:AI275),AVERAGE(N275:AI275)))))))))))))))))))))</f>
        <v>36</v>
      </c>
      <c r="AM275" s="22">
        <f>IF(AK275=0,"",IF(COUNTBLANK(AH275:AI275)=0,AVERAGE(AH275:AI275),IF(COUNTBLANK(AG275:AI275)&lt;1.5,AVERAGE(AG275:AI275),IF(COUNTBLANK(AF275:AI275)&lt;2.5,AVERAGE(AF275:AI275),IF(COUNTBLANK(AE275:AI275)&lt;3.5,AVERAGE(AE275:AI275),IF(COUNTBLANK(AD275:AI275)&lt;4.5,AVERAGE(AD275:AI275),IF(COUNTBLANK(AC275:AI275)&lt;5.5,AVERAGE(AC275:AI275),IF(COUNTBLANK(AB275:AI275)&lt;6.5,AVERAGE(AB275:AI275),IF(COUNTBLANK(AA275:AI275)&lt;7.5,AVERAGE(AA275:AI275),IF(COUNTBLANK(Z275:AI275)&lt;8.5,AVERAGE(Z275:AI275),IF(COUNTBLANK(Y275:AI275)&lt;9.5,AVERAGE(Y275:AI275),IF(COUNTBLANK(X275:AI275)&lt;10.5,AVERAGE(X275:AI275),IF(COUNTBLANK(W275:AI275)&lt;11.5,AVERAGE(W275:AI275),IF(COUNTBLANK(V275:AI275)&lt;12.5,AVERAGE(V275:AI275),IF(COUNTBLANK(U275:AI275)&lt;13.5,AVERAGE(U275:AI275),IF(COUNTBLANK(T275:AI275)&lt;14.5,AVERAGE(T275:AI275),IF(COUNTBLANK(S275:AI275)&lt;15.5,AVERAGE(S275:AI275),IF(COUNTBLANK(R275:AI275)&lt;16.5,AVERAGE(R275:AI275),IF(COUNTBLANK(Q275:AI275)&lt;17.5,AVERAGE(Q275:AI275),IF(COUNTBLANK(P275:AI275)&lt;18.5,AVERAGE(P275:AI275),IF(COUNTBLANK(O275:AI275)&lt;19.5,AVERAGE(O275:AI275),AVERAGE(N275:AI275))))))))))))))))))))))</f>
        <v>36</v>
      </c>
      <c r="AN275" s="23">
        <f>IF(AK275&lt;1.5,M275,(0.75*M275)+(0.25*((AM275*2/3+AJ275*1/3)*$AW$1)))</f>
        <v>106996.83454502765</v>
      </c>
      <c r="AO275" s="24">
        <f>AN275-M275</f>
        <v>12496.834545027654</v>
      </c>
      <c r="AP275" s="22">
        <f>IF(AK275&lt;1.5,"N/A",3*((M275/$AW$1)-(AM275*2/3)))</f>
        <v>-1.3640527360417138</v>
      </c>
      <c r="AQ275" s="20">
        <f>IF(AK275=0,"",AL275*$AV$1)</f>
        <v>142429.09065160021</v>
      </c>
      <c r="AR275" s="20">
        <f>IF(AK275=0,"",AJ275*$AV$1)</f>
        <v>142429.09065160021</v>
      </c>
      <c r="AS275" s="23" t="str">
        <f>IF(F275="P","P","")</f>
        <v/>
      </c>
    </row>
    <row r="276" spans="1:45" s="2" customFormat="1">
      <c r="A276" s="19" t="s">
        <v>44</v>
      </c>
      <c r="B276" s="23" t="str">
        <f>IF(COUNTBLANK(N276:AI276)&lt;20.5,"Yes","No")</f>
        <v>Yes</v>
      </c>
      <c r="C276" s="34" t="str">
        <f>IF(J276&lt;160000,"Yes","")</f>
        <v/>
      </c>
      <c r="D276" s="34" t="str">
        <f>IF(J276&gt;375000,IF((K276/J276)&lt;-0.4,"FP40%",IF((K276/J276)&lt;-0.35,"FP35%",IF((K276/J276)&lt;-0.3,"FP30%",IF((K276/J276)&lt;-0.25,"FP25%",IF((K276/J276)&lt;-0.2,"FP20%",IF((K276/J276)&lt;-0.15,"FP15%",IF((K276/J276)&lt;-0.1,"FP10%",IF((K276/J276)&lt;-0.05,"FP5%","")))))))),"")</f>
        <v/>
      </c>
      <c r="E276" s="34" t="str">
        <f t="shared" si="6"/>
        <v/>
      </c>
      <c r="F276" s="89" t="str">
        <f>IF(AP276="N/A","",IF(AP276&gt;AJ276,IF(AP276&gt;AM276,"P",""),""))</f>
        <v>P</v>
      </c>
      <c r="G276" s="34" t="str">
        <f>IF(D276="",IF(E276="",F276,E276),D276)</f>
        <v>P</v>
      </c>
      <c r="H276" s="19" t="s">
        <v>542</v>
      </c>
      <c r="I276" s="21" t="s">
        <v>48</v>
      </c>
      <c r="J276" s="20">
        <v>198000</v>
      </c>
      <c r="K276" s="20">
        <f>M276-J276</f>
        <v>0</v>
      </c>
      <c r="L276" s="75">
        <v>0</v>
      </c>
      <c r="M276" s="20">
        <v>198000</v>
      </c>
      <c r="N276" s="21"/>
      <c r="O276" s="21"/>
      <c r="P276" s="21"/>
      <c r="Q276" s="21"/>
      <c r="R276" s="21">
        <v>36</v>
      </c>
      <c r="S276" s="21">
        <v>34</v>
      </c>
      <c r="T276" s="21" t="s">
        <v>590</v>
      </c>
      <c r="U276" s="21" t="s">
        <v>590</v>
      </c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9">
        <f>IF(AK276=0,"",AVERAGE(N276:AI276))</f>
        <v>35</v>
      </c>
      <c r="AK276" s="39">
        <f>IF(COUNTBLANK(N276:AI276)=0,22,IF(COUNTBLANK(N276:AI276)=1,21,IF(COUNTBLANK(N276:AI276)=2,20,IF(COUNTBLANK(N276:AI276)=3,19,IF(COUNTBLANK(N276:AI276)=4,18,IF(COUNTBLANK(N276:AI276)=5,17,IF(COUNTBLANK(N276:AI276)=6,16,IF(COUNTBLANK(N276:AI276)=7,15,IF(COUNTBLANK(N276:AI276)=8,14,IF(COUNTBLANK(N276:AI276)=9,13,IF(COUNTBLANK(N276:AI276)=10,12,IF(COUNTBLANK(N276:AI276)=11,11,IF(COUNTBLANK(N276:AI276)=12,10,IF(COUNTBLANK(N276:AI276)=13,9,IF(COUNTBLANK(N276:AI276)=14,8,IF(COUNTBLANK(N276:AI276)=15,7,IF(COUNTBLANK(N276:AI276)=16,6,IF(COUNTBLANK(N276:AI276)=17,5,IF(COUNTBLANK(N276:AI276)=18,4,IF(COUNTBLANK(N276:AI276)=19,3,IF(COUNTBLANK(N276:AI276)=20,2,IF(COUNTBLANK(N276:AI276)=21,1,IF(COUNTBLANK(N276:AI276)=22,0,"Error")))))))))))))))))))))))</f>
        <v>2</v>
      </c>
      <c r="AL276" s="39">
        <f>IF(AK276=0,"",IF(COUNTBLANK(AG276:AI276)=0,AVERAGE(AG276:AI276),IF(COUNTBLANK(AF276:AI276)&lt;1.5,AVERAGE(AF276:AI276),IF(COUNTBLANK(AE276:AI276)&lt;2.5,AVERAGE(AE276:AI276),IF(COUNTBLANK(AD276:AI276)&lt;3.5,AVERAGE(AD276:AI276),IF(COUNTBLANK(AC276:AI276)&lt;4.5,AVERAGE(AC276:AI276),IF(COUNTBLANK(AB276:AI276)&lt;5.5,AVERAGE(AB276:AI276),IF(COUNTBLANK(AA276:AI276)&lt;6.5,AVERAGE(AA276:AI276),IF(COUNTBLANK(Z276:AI276)&lt;7.5,AVERAGE(Z276:AI276),IF(COUNTBLANK(Y276:AI276)&lt;8.5,AVERAGE(Y276:AI276),IF(COUNTBLANK(X276:AI276)&lt;9.5,AVERAGE(X276:AI276),IF(COUNTBLANK(W276:AI276)&lt;10.5,AVERAGE(W276:AI276),IF(COUNTBLANK(V276:AI276)&lt;11.5,AVERAGE(V276:AI276),IF(COUNTBLANK(U276:AI276)&lt;12.5,AVERAGE(U276:AI276),IF(COUNTBLANK(T276:AI276)&lt;13.5,AVERAGE(T276:AI276),IF(COUNTBLANK(S276:AI276)&lt;14.5,AVERAGE(S276:AI276),IF(COUNTBLANK(R276:AI276)&lt;15.5,AVERAGE(R276:AI276),IF(COUNTBLANK(Q276:AI276)&lt;16.5,AVERAGE(Q276:AI276),IF(COUNTBLANK(P276:AI276)&lt;17.5,AVERAGE(P276:AI276),IF(COUNTBLANK(O276:AI276)&lt;18.5,AVERAGE(O276:AI276),AVERAGE(N276:AI276)))))))))))))))))))))</f>
        <v>35</v>
      </c>
      <c r="AM276" s="22">
        <f>IF(AK276=0,"",IF(COUNTBLANK(AH276:AI276)=0,AVERAGE(AH276:AI276),IF(COUNTBLANK(AG276:AI276)&lt;1.5,AVERAGE(AG276:AI276),IF(COUNTBLANK(AF276:AI276)&lt;2.5,AVERAGE(AF276:AI276),IF(COUNTBLANK(AE276:AI276)&lt;3.5,AVERAGE(AE276:AI276),IF(COUNTBLANK(AD276:AI276)&lt;4.5,AVERAGE(AD276:AI276),IF(COUNTBLANK(AC276:AI276)&lt;5.5,AVERAGE(AC276:AI276),IF(COUNTBLANK(AB276:AI276)&lt;6.5,AVERAGE(AB276:AI276),IF(COUNTBLANK(AA276:AI276)&lt;7.5,AVERAGE(AA276:AI276),IF(COUNTBLANK(Z276:AI276)&lt;8.5,AVERAGE(Z276:AI276),IF(COUNTBLANK(Y276:AI276)&lt;9.5,AVERAGE(Y276:AI276),IF(COUNTBLANK(X276:AI276)&lt;10.5,AVERAGE(X276:AI276),IF(COUNTBLANK(W276:AI276)&lt;11.5,AVERAGE(W276:AI276),IF(COUNTBLANK(V276:AI276)&lt;12.5,AVERAGE(V276:AI276),IF(COUNTBLANK(U276:AI276)&lt;13.5,AVERAGE(U276:AI276),IF(COUNTBLANK(T276:AI276)&lt;14.5,AVERAGE(T276:AI276),IF(COUNTBLANK(S276:AI276)&lt;15.5,AVERAGE(S276:AI276),IF(COUNTBLANK(R276:AI276)&lt;16.5,AVERAGE(R276:AI276),IF(COUNTBLANK(Q276:AI276)&lt;17.5,AVERAGE(Q276:AI276),IF(COUNTBLANK(P276:AI276)&lt;18.5,AVERAGE(P276:AI276),IF(COUNTBLANK(O276:AI276)&lt;19.5,AVERAGE(O276:AI276),AVERAGE(N276:AI276))))))))))))))))))))))</f>
        <v>35</v>
      </c>
      <c r="AN276" s="23">
        <f>IF(AK276&lt;1.5,M276,(0.75*M276)+(0.25*((AM276*2/3+AJ276*1/3)*$AW$1)))</f>
        <v>183618.45025211023</v>
      </c>
      <c r="AO276" s="24">
        <f>AN276-M276</f>
        <v>-14381.549747889774</v>
      </c>
      <c r="AP276" s="22">
        <f>IF(AK276&lt;1.5,"N/A",3*((M276/$AW$1)-(AM276*2/3)))</f>
        <v>77.999127600674498</v>
      </c>
      <c r="AQ276" s="20">
        <f>IF(AK276=0,"",AL276*$AV$1)</f>
        <v>138472.7270223891</v>
      </c>
      <c r="AR276" s="20">
        <f>IF(AK276=0,"",AJ276*$AV$1)</f>
        <v>138472.7270223891</v>
      </c>
      <c r="AS276" s="23" t="str">
        <f>IF(F276="P","P","")</f>
        <v>P</v>
      </c>
    </row>
    <row r="277" spans="1:45" s="2" customFormat="1">
      <c r="A277" s="19" t="s">
        <v>44</v>
      </c>
      <c r="B277" s="23" t="str">
        <f>IF(COUNTBLANK(N277:AI277)&lt;20.5,"Yes","No")</f>
        <v>Yes</v>
      </c>
      <c r="C277" s="34" t="str">
        <f>IF(J277&lt;160000,"Yes","")</f>
        <v/>
      </c>
      <c r="D277" s="34" t="str">
        <f>IF(J277&gt;375000,IF((K277/J277)&lt;-0.4,"FP40%",IF((K277/J277)&lt;-0.35,"FP35%",IF((K277/J277)&lt;-0.3,"FP30%",IF((K277/J277)&lt;-0.25,"FP25%",IF((K277/J277)&lt;-0.2,"FP20%",IF((K277/J277)&lt;-0.15,"FP15%",IF((K277/J277)&lt;-0.1,"FP10%",IF((K277/J277)&lt;-0.05,"FP5%","")))))))),"")</f>
        <v/>
      </c>
      <c r="E277" s="34" t="str">
        <f t="shared" si="6"/>
        <v/>
      </c>
      <c r="F277" s="89" t="str">
        <f>IF(AP277="N/A","",IF(AP277&gt;AJ277,IF(AP277&gt;AM277,"P",""),""))</f>
        <v>P</v>
      </c>
      <c r="G277" s="34" t="str">
        <f>IF(D277="",IF(E277="",F277,E277),D277)</f>
        <v>P</v>
      </c>
      <c r="H277" s="19" t="s">
        <v>571</v>
      </c>
      <c r="I277" s="21" t="s">
        <v>388</v>
      </c>
      <c r="J277" s="20">
        <v>302000</v>
      </c>
      <c r="K277" s="20">
        <f>M277-J277</f>
        <v>0</v>
      </c>
      <c r="L277" s="75">
        <v>0</v>
      </c>
      <c r="M277" s="20">
        <v>302000</v>
      </c>
      <c r="N277" s="21"/>
      <c r="O277" s="21"/>
      <c r="P277" s="21"/>
      <c r="Q277" s="21"/>
      <c r="R277" s="21"/>
      <c r="S277" s="21"/>
      <c r="T277" s="21">
        <v>28</v>
      </c>
      <c r="U277" s="21">
        <v>36</v>
      </c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39">
        <f>IF(AK277=0,"",AVERAGE(N277:AI277))</f>
        <v>32</v>
      </c>
      <c r="AK277" s="39">
        <f>IF(COUNTBLANK(N277:AI277)=0,22,IF(COUNTBLANK(N277:AI277)=1,21,IF(COUNTBLANK(N277:AI277)=2,20,IF(COUNTBLANK(N277:AI277)=3,19,IF(COUNTBLANK(N277:AI277)=4,18,IF(COUNTBLANK(N277:AI277)=5,17,IF(COUNTBLANK(N277:AI277)=6,16,IF(COUNTBLANK(N277:AI277)=7,15,IF(COUNTBLANK(N277:AI277)=8,14,IF(COUNTBLANK(N277:AI277)=9,13,IF(COUNTBLANK(N277:AI277)=10,12,IF(COUNTBLANK(N277:AI277)=11,11,IF(COUNTBLANK(N277:AI277)=12,10,IF(COUNTBLANK(N277:AI277)=13,9,IF(COUNTBLANK(N277:AI277)=14,8,IF(COUNTBLANK(N277:AI277)=15,7,IF(COUNTBLANK(N277:AI277)=16,6,IF(COUNTBLANK(N277:AI277)=17,5,IF(COUNTBLANK(N277:AI277)=18,4,IF(COUNTBLANK(N277:AI277)=19,3,IF(COUNTBLANK(N277:AI277)=20,2,IF(COUNTBLANK(N277:AI277)=21,1,IF(COUNTBLANK(N277:AI277)=22,0,"Error")))))))))))))))))))))))</f>
        <v>2</v>
      </c>
      <c r="AL277" s="39">
        <f>IF(AK277=0,"",IF(COUNTBLANK(AG277:AI277)=0,AVERAGE(AG277:AI277),IF(COUNTBLANK(AF277:AI277)&lt;1.5,AVERAGE(AF277:AI277),IF(COUNTBLANK(AE277:AI277)&lt;2.5,AVERAGE(AE277:AI277),IF(COUNTBLANK(AD277:AI277)&lt;3.5,AVERAGE(AD277:AI277),IF(COUNTBLANK(AC277:AI277)&lt;4.5,AVERAGE(AC277:AI277),IF(COUNTBLANK(AB277:AI277)&lt;5.5,AVERAGE(AB277:AI277),IF(COUNTBLANK(AA277:AI277)&lt;6.5,AVERAGE(AA277:AI277),IF(COUNTBLANK(Z277:AI277)&lt;7.5,AVERAGE(Z277:AI277),IF(COUNTBLANK(Y277:AI277)&lt;8.5,AVERAGE(Y277:AI277),IF(COUNTBLANK(X277:AI277)&lt;9.5,AVERAGE(X277:AI277),IF(COUNTBLANK(W277:AI277)&lt;10.5,AVERAGE(W277:AI277),IF(COUNTBLANK(V277:AI277)&lt;11.5,AVERAGE(V277:AI277),IF(COUNTBLANK(U277:AI277)&lt;12.5,AVERAGE(U277:AI277),IF(COUNTBLANK(T277:AI277)&lt;13.5,AVERAGE(T277:AI277),IF(COUNTBLANK(S277:AI277)&lt;14.5,AVERAGE(S277:AI277),IF(COUNTBLANK(R277:AI277)&lt;15.5,AVERAGE(R277:AI277),IF(COUNTBLANK(Q277:AI277)&lt;16.5,AVERAGE(Q277:AI277),IF(COUNTBLANK(P277:AI277)&lt;17.5,AVERAGE(P277:AI277),IF(COUNTBLANK(O277:AI277)&lt;18.5,AVERAGE(O277:AI277),AVERAGE(N277:AI277)))))))))))))))))))))</f>
        <v>32</v>
      </c>
      <c r="AM277" s="22">
        <f>IF(AK277=0,"",IF(COUNTBLANK(AH277:AI277)=0,AVERAGE(AH277:AI277),IF(COUNTBLANK(AG277:AI277)&lt;1.5,AVERAGE(AG277:AI277),IF(COUNTBLANK(AF277:AI277)&lt;2.5,AVERAGE(AF277:AI277),IF(COUNTBLANK(AE277:AI277)&lt;3.5,AVERAGE(AE277:AI277),IF(COUNTBLANK(AD277:AI277)&lt;4.5,AVERAGE(AD277:AI277),IF(COUNTBLANK(AC277:AI277)&lt;5.5,AVERAGE(AC277:AI277),IF(COUNTBLANK(AB277:AI277)&lt;6.5,AVERAGE(AB277:AI277),IF(COUNTBLANK(AA277:AI277)&lt;7.5,AVERAGE(AA277:AI277),IF(COUNTBLANK(Z277:AI277)&lt;8.5,AVERAGE(Z277:AI277),IF(COUNTBLANK(Y277:AI277)&lt;9.5,AVERAGE(Y277:AI277),IF(COUNTBLANK(X277:AI277)&lt;10.5,AVERAGE(X277:AI277),IF(COUNTBLANK(W277:AI277)&lt;11.5,AVERAGE(W277:AI277),IF(COUNTBLANK(V277:AI277)&lt;12.5,AVERAGE(V277:AI277),IF(COUNTBLANK(U277:AI277)&lt;13.5,AVERAGE(U277:AI277),IF(COUNTBLANK(T277:AI277)&lt;14.5,AVERAGE(T277:AI277),IF(COUNTBLANK(S277:AI277)&lt;15.5,AVERAGE(S277:AI277),IF(COUNTBLANK(R277:AI277)&lt;16.5,AVERAGE(R277:AI277),IF(COUNTBLANK(Q277:AI277)&lt;17.5,AVERAGE(Q277:AI277),IF(COUNTBLANK(P277:AI277)&lt;18.5,AVERAGE(P277:AI277),IF(COUNTBLANK(O277:AI277)&lt;19.5,AVERAGE(O277:AI277),AVERAGE(N277:AI277))))))))))))))))))))))</f>
        <v>32</v>
      </c>
      <c r="AN277" s="23">
        <f>IF(AK277&lt;1.5,M277,(0.75*M277)+(0.25*((AM277*2/3+AJ277*1/3)*$AW$1)))</f>
        <v>258608.29737335793</v>
      </c>
      <c r="AO277" s="24">
        <f>AN277-M277</f>
        <v>-43391.702626642073</v>
      </c>
      <c r="AP277" s="22">
        <f>IF(AK277&lt;1.5,"N/A",3*((M277/$AW$1)-(AM277*2/3)))</f>
        <v>161.73604310809952</v>
      </c>
      <c r="AQ277" s="20">
        <f>IF(AK277=0,"",AL277*$AV$1)</f>
        <v>126603.63613475575</v>
      </c>
      <c r="AR277" s="20">
        <f>IF(AK277=0,"",AJ277*$AV$1)</f>
        <v>126603.63613475575</v>
      </c>
      <c r="AS277" s="23" t="str">
        <f>IF(F277="P","P","")</f>
        <v>P</v>
      </c>
    </row>
    <row r="278" spans="1:45" s="2" customFormat="1">
      <c r="A278" s="19" t="s">
        <v>44</v>
      </c>
      <c r="B278" s="23" t="str">
        <f>IF(COUNTBLANK(N278:AI278)&lt;20.5,"Yes","No")</f>
        <v>No</v>
      </c>
      <c r="C278" s="34" t="str">
        <f>IF(J278&lt;160000,"Yes","")</f>
        <v/>
      </c>
      <c r="D278" s="34" t="str">
        <f>IF(J278&gt;375000,IF((K278/J278)&lt;-0.4,"FP40%",IF((K278/J278)&lt;-0.35,"FP35%",IF((K278/J278)&lt;-0.3,"FP30%",IF((K278/J278)&lt;-0.25,"FP25%",IF((K278/J278)&lt;-0.2,"FP20%",IF((K278/J278)&lt;-0.15,"FP15%",IF((K278/J278)&lt;-0.1,"FP10%",IF((K278/J278)&lt;-0.05,"FP5%","")))))))),"")</f>
        <v/>
      </c>
      <c r="E278" s="34" t="str">
        <f t="shared" si="6"/>
        <v/>
      </c>
      <c r="F278" s="89" t="str">
        <f>IF(AP278="N/A","",IF(AP278&gt;AJ278,IF(AP278&gt;AM278,"P",""),""))</f>
        <v/>
      </c>
      <c r="G278" s="34" t="str">
        <f>IF(D278="",IF(E278="",F278,E278),D278)</f>
        <v/>
      </c>
      <c r="H278" s="19" t="s">
        <v>88</v>
      </c>
      <c r="I278" s="21" t="s">
        <v>388</v>
      </c>
      <c r="J278" s="20">
        <v>187500</v>
      </c>
      <c r="K278" s="20">
        <f>M278-J278</f>
        <v>0</v>
      </c>
      <c r="L278" s="75">
        <v>0</v>
      </c>
      <c r="M278" s="20">
        <v>187500</v>
      </c>
      <c r="N278" s="21">
        <v>9</v>
      </c>
      <c r="O278" s="21" t="s">
        <v>590</v>
      </c>
      <c r="P278" s="21"/>
      <c r="Q278" s="21" t="s">
        <v>590</v>
      </c>
      <c r="R278" s="21" t="s">
        <v>590</v>
      </c>
      <c r="S278" s="21" t="s">
        <v>590</v>
      </c>
      <c r="T278" s="21" t="s">
        <v>590</v>
      </c>
      <c r="U278" s="21" t="s">
        <v>590</v>
      </c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39">
        <f>IF(AK278=0,"",AVERAGE(N278:AI278))</f>
        <v>9</v>
      </c>
      <c r="AK278" s="39">
        <f>IF(COUNTBLANK(N278:AI278)=0,22,IF(COUNTBLANK(N278:AI278)=1,21,IF(COUNTBLANK(N278:AI278)=2,20,IF(COUNTBLANK(N278:AI278)=3,19,IF(COUNTBLANK(N278:AI278)=4,18,IF(COUNTBLANK(N278:AI278)=5,17,IF(COUNTBLANK(N278:AI278)=6,16,IF(COUNTBLANK(N278:AI278)=7,15,IF(COUNTBLANK(N278:AI278)=8,14,IF(COUNTBLANK(N278:AI278)=9,13,IF(COUNTBLANK(N278:AI278)=10,12,IF(COUNTBLANK(N278:AI278)=11,11,IF(COUNTBLANK(N278:AI278)=12,10,IF(COUNTBLANK(N278:AI278)=13,9,IF(COUNTBLANK(N278:AI278)=14,8,IF(COUNTBLANK(N278:AI278)=15,7,IF(COUNTBLANK(N278:AI278)=16,6,IF(COUNTBLANK(N278:AI278)=17,5,IF(COUNTBLANK(N278:AI278)=18,4,IF(COUNTBLANK(N278:AI278)=19,3,IF(COUNTBLANK(N278:AI278)=20,2,IF(COUNTBLANK(N278:AI278)=21,1,IF(COUNTBLANK(N278:AI278)=22,0,"Error")))))))))))))))))))))))</f>
        <v>1</v>
      </c>
      <c r="AL278" s="39">
        <f>IF(AK278=0,"",IF(COUNTBLANK(AG278:AI278)=0,AVERAGE(AG278:AI278),IF(COUNTBLANK(AF278:AI278)&lt;1.5,AVERAGE(AF278:AI278),IF(COUNTBLANK(AE278:AI278)&lt;2.5,AVERAGE(AE278:AI278),IF(COUNTBLANK(AD278:AI278)&lt;3.5,AVERAGE(AD278:AI278),IF(COUNTBLANK(AC278:AI278)&lt;4.5,AVERAGE(AC278:AI278),IF(COUNTBLANK(AB278:AI278)&lt;5.5,AVERAGE(AB278:AI278),IF(COUNTBLANK(AA278:AI278)&lt;6.5,AVERAGE(AA278:AI278),IF(COUNTBLANK(Z278:AI278)&lt;7.5,AVERAGE(Z278:AI278),IF(COUNTBLANK(Y278:AI278)&lt;8.5,AVERAGE(Y278:AI278),IF(COUNTBLANK(X278:AI278)&lt;9.5,AVERAGE(X278:AI278),IF(COUNTBLANK(W278:AI278)&lt;10.5,AVERAGE(W278:AI278),IF(COUNTBLANK(V278:AI278)&lt;11.5,AVERAGE(V278:AI278),IF(COUNTBLANK(U278:AI278)&lt;12.5,AVERAGE(U278:AI278),IF(COUNTBLANK(T278:AI278)&lt;13.5,AVERAGE(T278:AI278),IF(COUNTBLANK(S278:AI278)&lt;14.5,AVERAGE(S278:AI278),IF(COUNTBLANK(R278:AI278)&lt;15.5,AVERAGE(R278:AI278),IF(COUNTBLANK(Q278:AI278)&lt;16.5,AVERAGE(Q278:AI278),IF(COUNTBLANK(P278:AI278)&lt;17.5,AVERAGE(P278:AI278),IF(COUNTBLANK(O278:AI278)&lt;18.5,AVERAGE(O278:AI278),AVERAGE(N278:AI278)))))))))))))))))))))</f>
        <v>9</v>
      </c>
      <c r="AM278" s="22">
        <f>IF(AK278=0,"",IF(COUNTBLANK(AH278:AI278)=0,AVERAGE(AH278:AI278),IF(COUNTBLANK(AG278:AI278)&lt;1.5,AVERAGE(AG278:AI278),IF(COUNTBLANK(AF278:AI278)&lt;2.5,AVERAGE(AF278:AI278),IF(COUNTBLANK(AE278:AI278)&lt;3.5,AVERAGE(AE278:AI278),IF(COUNTBLANK(AD278:AI278)&lt;4.5,AVERAGE(AD278:AI278),IF(COUNTBLANK(AC278:AI278)&lt;5.5,AVERAGE(AC278:AI278),IF(COUNTBLANK(AB278:AI278)&lt;6.5,AVERAGE(AB278:AI278),IF(COUNTBLANK(AA278:AI278)&lt;7.5,AVERAGE(AA278:AI278),IF(COUNTBLANK(Z278:AI278)&lt;8.5,AVERAGE(Z278:AI278),IF(COUNTBLANK(Y278:AI278)&lt;9.5,AVERAGE(Y278:AI278),IF(COUNTBLANK(X278:AI278)&lt;10.5,AVERAGE(X278:AI278),IF(COUNTBLANK(W278:AI278)&lt;11.5,AVERAGE(W278:AI278),IF(COUNTBLANK(V278:AI278)&lt;12.5,AVERAGE(V278:AI278),IF(COUNTBLANK(U278:AI278)&lt;13.5,AVERAGE(U278:AI278),IF(COUNTBLANK(T278:AI278)&lt;14.5,AVERAGE(T278:AI278),IF(COUNTBLANK(S278:AI278)&lt;15.5,AVERAGE(S278:AI278),IF(COUNTBLANK(R278:AI278)&lt;16.5,AVERAGE(R278:AI278),IF(COUNTBLANK(Q278:AI278)&lt;17.5,AVERAGE(Q278:AI278),IF(COUNTBLANK(P278:AI278)&lt;18.5,AVERAGE(P278:AI278),IF(COUNTBLANK(O278:AI278)&lt;19.5,AVERAGE(O278:AI278),AVERAGE(N278:AI278))))))))))))))))))))))</f>
        <v>9</v>
      </c>
      <c r="AN278" s="23">
        <f>IF(AK278&lt;1.5,M278,(0.75*M278)+(0.25*((AM278*2/3+AJ278*1/3)*$AW$1)))</f>
        <v>187500</v>
      </c>
      <c r="AO278" s="24">
        <f>AN278-M278</f>
        <v>0</v>
      </c>
      <c r="AP278" s="22" t="str">
        <f>IF(AK278&lt;1.5,"N/A",3*((M278/$AW$1)-(AM278*2/3)))</f>
        <v>N/A</v>
      </c>
      <c r="AQ278" s="20">
        <f>IF(AK278=0,"",AL278*$AV$1)</f>
        <v>35607.272662900054</v>
      </c>
      <c r="AR278" s="20">
        <f>IF(AK278=0,"",AJ278*$AV$1)</f>
        <v>35607.272662900054</v>
      </c>
      <c r="AS278" s="23" t="str">
        <f>IF(F278="P","P","")</f>
        <v/>
      </c>
    </row>
    <row r="279" spans="1:45" s="2" customFormat="1">
      <c r="A279" s="19" t="s">
        <v>495</v>
      </c>
      <c r="B279" s="23" t="str">
        <f>IF(COUNTBLANK(N279:AI279)&lt;20.5,"Yes","No")</f>
        <v>Yes</v>
      </c>
      <c r="C279" s="34" t="str">
        <f>IF(J279&lt;160000,"Yes","")</f>
        <v/>
      </c>
      <c r="D279" s="34" t="str">
        <f>IF(J279&gt;375000,IF((K279/J279)&lt;-0.4,"FP40%",IF((K279/J279)&lt;-0.35,"FP35%",IF((K279/J279)&lt;-0.3,"FP30%",IF((K279/J279)&lt;-0.25,"FP25%",IF((K279/J279)&lt;-0.2,"FP20%",IF((K279/J279)&lt;-0.15,"FP15%",IF((K279/J279)&lt;-0.1,"FP10%",IF((K279/J279)&lt;-0.05,"FP5%","")))))))),"")</f>
        <v/>
      </c>
      <c r="E279" s="34" t="str">
        <f t="shared" si="6"/>
        <v/>
      </c>
      <c r="F279" s="89" t="str">
        <f>IF(AP279="N/A","",IF(AP279&gt;AJ279,IF(AP279&gt;AM279,"P",""),""))</f>
        <v/>
      </c>
      <c r="G279" s="34" t="str">
        <f>IF(D279="",IF(E279="",F279,E279),D279)</f>
        <v/>
      </c>
      <c r="H279" s="19" t="s">
        <v>302</v>
      </c>
      <c r="I279" s="21" t="s">
        <v>37</v>
      </c>
      <c r="J279" s="20">
        <v>394700</v>
      </c>
      <c r="K279" s="20">
        <f>M279-J279</f>
        <v>22700</v>
      </c>
      <c r="L279" s="75">
        <v>13700</v>
      </c>
      <c r="M279" s="20">
        <v>417400</v>
      </c>
      <c r="N279" s="21">
        <v>56</v>
      </c>
      <c r="O279" s="21">
        <v>99</v>
      </c>
      <c r="P279" s="21">
        <v>119</v>
      </c>
      <c r="Q279" s="21">
        <v>87</v>
      </c>
      <c r="R279" s="21">
        <v>94</v>
      </c>
      <c r="S279" s="21">
        <v>114</v>
      </c>
      <c r="T279" s="21">
        <v>98</v>
      </c>
      <c r="U279" s="21">
        <v>129</v>
      </c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39">
        <f>IF(AK279=0,"",AVERAGE(N279:AI279))</f>
        <v>99.5</v>
      </c>
      <c r="AK279" s="39">
        <f>IF(COUNTBLANK(N279:AI279)=0,22,IF(COUNTBLANK(N279:AI279)=1,21,IF(COUNTBLANK(N279:AI279)=2,20,IF(COUNTBLANK(N279:AI279)=3,19,IF(COUNTBLANK(N279:AI279)=4,18,IF(COUNTBLANK(N279:AI279)=5,17,IF(COUNTBLANK(N279:AI279)=6,16,IF(COUNTBLANK(N279:AI279)=7,15,IF(COUNTBLANK(N279:AI279)=8,14,IF(COUNTBLANK(N279:AI279)=9,13,IF(COUNTBLANK(N279:AI279)=10,12,IF(COUNTBLANK(N279:AI279)=11,11,IF(COUNTBLANK(N279:AI279)=12,10,IF(COUNTBLANK(N279:AI279)=13,9,IF(COUNTBLANK(N279:AI279)=14,8,IF(COUNTBLANK(N279:AI279)=15,7,IF(COUNTBLANK(N279:AI279)=16,6,IF(COUNTBLANK(N279:AI279)=17,5,IF(COUNTBLANK(N279:AI279)=18,4,IF(COUNTBLANK(N279:AI279)=19,3,IF(COUNTBLANK(N279:AI279)=20,2,IF(COUNTBLANK(N279:AI279)=21,1,IF(COUNTBLANK(N279:AI279)=22,0,"Error")))))))))))))))))))))))</f>
        <v>8</v>
      </c>
      <c r="AL279" s="39">
        <f>IF(AK279=0,"",IF(COUNTBLANK(AG279:AI279)=0,AVERAGE(AG279:AI279),IF(COUNTBLANK(AF279:AI279)&lt;1.5,AVERAGE(AF279:AI279),IF(COUNTBLANK(AE279:AI279)&lt;2.5,AVERAGE(AE279:AI279),IF(COUNTBLANK(AD279:AI279)&lt;3.5,AVERAGE(AD279:AI279),IF(COUNTBLANK(AC279:AI279)&lt;4.5,AVERAGE(AC279:AI279),IF(COUNTBLANK(AB279:AI279)&lt;5.5,AVERAGE(AB279:AI279),IF(COUNTBLANK(AA279:AI279)&lt;6.5,AVERAGE(AA279:AI279),IF(COUNTBLANK(Z279:AI279)&lt;7.5,AVERAGE(Z279:AI279),IF(COUNTBLANK(Y279:AI279)&lt;8.5,AVERAGE(Y279:AI279),IF(COUNTBLANK(X279:AI279)&lt;9.5,AVERAGE(X279:AI279),IF(COUNTBLANK(W279:AI279)&lt;10.5,AVERAGE(W279:AI279),IF(COUNTBLANK(V279:AI279)&lt;11.5,AVERAGE(V279:AI279),IF(COUNTBLANK(U279:AI279)&lt;12.5,AVERAGE(U279:AI279),IF(COUNTBLANK(T279:AI279)&lt;13.5,AVERAGE(T279:AI279),IF(COUNTBLANK(S279:AI279)&lt;14.5,AVERAGE(S279:AI279),IF(COUNTBLANK(R279:AI279)&lt;15.5,AVERAGE(R279:AI279),IF(COUNTBLANK(Q279:AI279)&lt;16.5,AVERAGE(Q279:AI279),IF(COUNTBLANK(P279:AI279)&lt;17.5,AVERAGE(P279:AI279),IF(COUNTBLANK(O279:AI279)&lt;18.5,AVERAGE(O279:AI279),AVERAGE(N279:AI279)))))))))))))))))))))</f>
        <v>113.66666666666667</v>
      </c>
      <c r="AM279" s="22">
        <f>IF(AK279=0,"",IF(COUNTBLANK(AH279:AI279)=0,AVERAGE(AH279:AI279),IF(COUNTBLANK(AG279:AI279)&lt;1.5,AVERAGE(AG279:AI279),IF(COUNTBLANK(AF279:AI279)&lt;2.5,AVERAGE(AF279:AI279),IF(COUNTBLANK(AE279:AI279)&lt;3.5,AVERAGE(AE279:AI279),IF(COUNTBLANK(AD279:AI279)&lt;4.5,AVERAGE(AD279:AI279),IF(COUNTBLANK(AC279:AI279)&lt;5.5,AVERAGE(AC279:AI279),IF(COUNTBLANK(AB279:AI279)&lt;6.5,AVERAGE(AB279:AI279),IF(COUNTBLANK(AA279:AI279)&lt;7.5,AVERAGE(AA279:AI279),IF(COUNTBLANK(Z279:AI279)&lt;8.5,AVERAGE(Z279:AI279),IF(COUNTBLANK(Y279:AI279)&lt;9.5,AVERAGE(Y279:AI279),IF(COUNTBLANK(X279:AI279)&lt;10.5,AVERAGE(X279:AI279),IF(COUNTBLANK(W279:AI279)&lt;11.5,AVERAGE(W279:AI279),IF(COUNTBLANK(V279:AI279)&lt;12.5,AVERAGE(V279:AI279),IF(COUNTBLANK(U279:AI279)&lt;13.5,AVERAGE(U279:AI279),IF(COUNTBLANK(T279:AI279)&lt;14.5,AVERAGE(T279:AI279),IF(COUNTBLANK(S279:AI279)&lt;15.5,AVERAGE(S279:AI279),IF(COUNTBLANK(R279:AI279)&lt;16.5,AVERAGE(R279:AI279),IF(COUNTBLANK(Q279:AI279)&lt;17.5,AVERAGE(Q279:AI279),IF(COUNTBLANK(P279:AI279)&lt;18.5,AVERAGE(P279:AI279),IF(COUNTBLANK(O279:AI279)&lt;19.5,AVERAGE(O279:AI279),AVERAGE(N279:AI279))))))))))))))))))))))</f>
        <v>113.5</v>
      </c>
      <c r="AN279" s="23">
        <f>IF(AK279&lt;1.5,M279,(0.75*M279)+(0.25*((AM279*2/3+AJ279*1/3)*$AW$1)))</f>
        <v>422251.6572125142</v>
      </c>
      <c r="AO279" s="24">
        <f>AN279-M279</f>
        <v>4851.6572125141975</v>
      </c>
      <c r="AP279" s="22">
        <f>IF(AK279&lt;1.5,"N/A",3*((M279/$AW$1)-(AM279*2/3)))</f>
        <v>84.994120507684514</v>
      </c>
      <c r="AQ279" s="20">
        <f>IF(AK279=0,"",AL279*$AV$1)</f>
        <v>449706.6658536637</v>
      </c>
      <c r="AR279" s="20">
        <f>IF(AK279=0,"",AJ279*$AV$1)</f>
        <v>393658.18110650615</v>
      </c>
      <c r="AS279" s="23" t="str">
        <f>IF(F279="P","P","")</f>
        <v/>
      </c>
    </row>
    <row r="280" spans="1:45" s="2" customFormat="1">
      <c r="A280" s="19" t="s">
        <v>495</v>
      </c>
      <c r="B280" s="23" t="str">
        <f>IF(COUNTBLANK(N280:AI280)&lt;20.5,"Yes","No")</f>
        <v>Yes</v>
      </c>
      <c r="C280" s="34" t="str">
        <f>IF(J280&lt;160000,"Yes","")</f>
        <v/>
      </c>
      <c r="D280" s="34" t="str">
        <f>IF(J280&gt;375000,IF((K280/J280)&lt;-0.4,"FP40%",IF((K280/J280)&lt;-0.35,"FP35%",IF((K280/J280)&lt;-0.3,"FP30%",IF((K280/J280)&lt;-0.25,"FP25%",IF((K280/J280)&lt;-0.2,"FP20%",IF((K280/J280)&lt;-0.15,"FP15%",IF((K280/J280)&lt;-0.1,"FP10%",IF((K280/J280)&lt;-0.05,"FP5%","")))))))),"")</f>
        <v>FP5%</v>
      </c>
      <c r="E280" s="34" t="str">
        <f t="shared" si="6"/>
        <v/>
      </c>
      <c r="F280" s="89" t="str">
        <f>IF(AP280="N/A","",IF(AP280&gt;AJ280,IF(AP280&gt;AM280,"P",""),""))</f>
        <v/>
      </c>
      <c r="G280" s="34" t="str">
        <f>IF(D280="",IF(E280="",F280,E280),D280)</f>
        <v>FP5%</v>
      </c>
      <c r="H280" s="19" t="s">
        <v>287</v>
      </c>
      <c r="I280" s="21" t="s">
        <v>37</v>
      </c>
      <c r="J280" s="20">
        <v>422700</v>
      </c>
      <c r="K280" s="20">
        <f>M280-J280</f>
        <v>-42100</v>
      </c>
      <c r="L280" s="75">
        <v>0</v>
      </c>
      <c r="M280" s="20">
        <v>380600</v>
      </c>
      <c r="N280" s="21">
        <v>132</v>
      </c>
      <c r="O280" s="21">
        <v>75</v>
      </c>
      <c r="P280" s="21">
        <v>115</v>
      </c>
      <c r="Q280" s="21">
        <v>71</v>
      </c>
      <c r="R280" s="21">
        <v>78</v>
      </c>
      <c r="S280" s="21">
        <v>112</v>
      </c>
      <c r="T280" s="21">
        <v>83</v>
      </c>
      <c r="U280" s="21" t="s">
        <v>590</v>
      </c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39">
        <f>IF(AK280=0,"",AVERAGE(N280:AI280))</f>
        <v>95.142857142857139</v>
      </c>
      <c r="AK280" s="39">
        <f>IF(COUNTBLANK(N280:AI280)=0,22,IF(COUNTBLANK(N280:AI280)=1,21,IF(COUNTBLANK(N280:AI280)=2,20,IF(COUNTBLANK(N280:AI280)=3,19,IF(COUNTBLANK(N280:AI280)=4,18,IF(COUNTBLANK(N280:AI280)=5,17,IF(COUNTBLANK(N280:AI280)=6,16,IF(COUNTBLANK(N280:AI280)=7,15,IF(COUNTBLANK(N280:AI280)=8,14,IF(COUNTBLANK(N280:AI280)=9,13,IF(COUNTBLANK(N280:AI280)=10,12,IF(COUNTBLANK(N280:AI280)=11,11,IF(COUNTBLANK(N280:AI280)=12,10,IF(COUNTBLANK(N280:AI280)=13,9,IF(COUNTBLANK(N280:AI280)=14,8,IF(COUNTBLANK(N280:AI280)=15,7,IF(COUNTBLANK(N280:AI280)=16,6,IF(COUNTBLANK(N280:AI280)=17,5,IF(COUNTBLANK(N280:AI280)=18,4,IF(COUNTBLANK(N280:AI280)=19,3,IF(COUNTBLANK(N280:AI280)=20,2,IF(COUNTBLANK(N280:AI280)=21,1,IF(COUNTBLANK(N280:AI280)=22,0,"Error")))))))))))))))))))))))</f>
        <v>7</v>
      </c>
      <c r="AL280" s="39">
        <f>IF(AK280=0,"",IF(COUNTBLANK(AG280:AI280)=0,AVERAGE(AG280:AI280),IF(COUNTBLANK(AF280:AI280)&lt;1.5,AVERAGE(AF280:AI280),IF(COUNTBLANK(AE280:AI280)&lt;2.5,AVERAGE(AE280:AI280),IF(COUNTBLANK(AD280:AI280)&lt;3.5,AVERAGE(AD280:AI280),IF(COUNTBLANK(AC280:AI280)&lt;4.5,AVERAGE(AC280:AI280),IF(COUNTBLANK(AB280:AI280)&lt;5.5,AVERAGE(AB280:AI280),IF(COUNTBLANK(AA280:AI280)&lt;6.5,AVERAGE(AA280:AI280),IF(COUNTBLANK(Z280:AI280)&lt;7.5,AVERAGE(Z280:AI280),IF(COUNTBLANK(Y280:AI280)&lt;8.5,AVERAGE(Y280:AI280),IF(COUNTBLANK(X280:AI280)&lt;9.5,AVERAGE(X280:AI280),IF(COUNTBLANK(W280:AI280)&lt;10.5,AVERAGE(W280:AI280),IF(COUNTBLANK(V280:AI280)&lt;11.5,AVERAGE(V280:AI280),IF(COUNTBLANK(U280:AI280)&lt;12.5,AVERAGE(U280:AI280),IF(COUNTBLANK(T280:AI280)&lt;13.5,AVERAGE(T280:AI280),IF(COUNTBLANK(S280:AI280)&lt;14.5,AVERAGE(S280:AI280),IF(COUNTBLANK(R280:AI280)&lt;15.5,AVERAGE(R280:AI280),IF(COUNTBLANK(Q280:AI280)&lt;16.5,AVERAGE(Q280:AI280),IF(COUNTBLANK(P280:AI280)&lt;17.5,AVERAGE(P280:AI280),IF(COUNTBLANK(O280:AI280)&lt;18.5,AVERAGE(O280:AI280),AVERAGE(N280:AI280)))))))))))))))))))))</f>
        <v>91</v>
      </c>
      <c r="AM280" s="22">
        <f>IF(AK280=0,"",IF(COUNTBLANK(AH280:AI280)=0,AVERAGE(AH280:AI280),IF(COUNTBLANK(AG280:AI280)&lt;1.5,AVERAGE(AG280:AI280),IF(COUNTBLANK(AF280:AI280)&lt;2.5,AVERAGE(AF280:AI280),IF(COUNTBLANK(AE280:AI280)&lt;3.5,AVERAGE(AE280:AI280),IF(COUNTBLANK(AD280:AI280)&lt;4.5,AVERAGE(AD280:AI280),IF(COUNTBLANK(AC280:AI280)&lt;5.5,AVERAGE(AC280:AI280),IF(COUNTBLANK(AB280:AI280)&lt;6.5,AVERAGE(AB280:AI280),IF(COUNTBLANK(AA280:AI280)&lt;7.5,AVERAGE(AA280:AI280),IF(COUNTBLANK(Z280:AI280)&lt;8.5,AVERAGE(Z280:AI280),IF(COUNTBLANK(Y280:AI280)&lt;9.5,AVERAGE(Y280:AI280),IF(COUNTBLANK(X280:AI280)&lt;10.5,AVERAGE(X280:AI280),IF(COUNTBLANK(W280:AI280)&lt;11.5,AVERAGE(W280:AI280),IF(COUNTBLANK(V280:AI280)&lt;12.5,AVERAGE(V280:AI280),IF(COUNTBLANK(U280:AI280)&lt;13.5,AVERAGE(U280:AI280),IF(COUNTBLANK(T280:AI280)&lt;14.5,AVERAGE(T280:AI280),IF(COUNTBLANK(S280:AI280)&lt;15.5,AVERAGE(S280:AI280),IF(COUNTBLANK(R280:AI280)&lt;16.5,AVERAGE(R280:AI280),IF(COUNTBLANK(Q280:AI280)&lt;17.5,AVERAGE(Q280:AI280),IF(COUNTBLANK(P280:AI280)&lt;18.5,AVERAGE(P280:AI280),IF(COUNTBLANK(O280:AI280)&lt;19.5,AVERAGE(O280:AI280),AVERAGE(N280:AI280))))))))))))))))))))))</f>
        <v>97.5</v>
      </c>
      <c r="AN280" s="23">
        <f>IF(AK280&lt;1.5,M280,(0.75*M280)+(0.25*((AM280*2/3+AJ280*1/3)*$AW$1)))</f>
        <v>382491.59518644336</v>
      </c>
      <c r="AO280" s="24">
        <f>AN280-M280</f>
        <v>1891.5951864433591</v>
      </c>
      <c r="AP280" s="22">
        <f>IF(AK280&lt;1.5,"N/A",3*((M280/$AW$1)-(AM280*2/3)))</f>
        <v>89.487211943518759</v>
      </c>
      <c r="AQ280" s="20">
        <f>IF(AK280=0,"",AL280*$AV$1)</f>
        <v>360029.09025821165</v>
      </c>
      <c r="AR280" s="20">
        <f>IF(AK280=0,"",AJ280*$AV$1)</f>
        <v>376419.73957922915</v>
      </c>
      <c r="AS280" s="23" t="str">
        <f>IF(F280="P","P","")</f>
        <v/>
      </c>
    </row>
    <row r="281" spans="1:45" s="2" customFormat="1">
      <c r="A281" s="19" t="s">
        <v>495</v>
      </c>
      <c r="B281" s="23" t="str">
        <f>IF(COUNTBLANK(N281:AI281)&lt;20.5,"Yes","No")</f>
        <v>Yes</v>
      </c>
      <c r="C281" s="34" t="str">
        <f>IF(J281&lt;160000,"Yes","")</f>
        <v/>
      </c>
      <c r="D281" s="34" t="str">
        <f>IF(J281&gt;375000,IF((K281/J281)&lt;-0.4,"FP40%",IF((K281/J281)&lt;-0.35,"FP35%",IF((K281/J281)&lt;-0.3,"FP30%",IF((K281/J281)&lt;-0.25,"FP25%",IF((K281/J281)&lt;-0.2,"FP20%",IF((K281/J281)&lt;-0.15,"FP15%",IF((K281/J281)&lt;-0.1,"FP10%",IF((K281/J281)&lt;-0.05,"FP5%","")))))))),"")</f>
        <v/>
      </c>
      <c r="E281" s="34" t="str">
        <f t="shared" si="6"/>
        <v/>
      </c>
      <c r="F281" s="89" t="str">
        <f>IF(AP281="N/A","",IF(AP281&gt;AJ281,IF(AP281&gt;AM281,"P",""),""))</f>
        <v/>
      </c>
      <c r="G281" s="34" t="str">
        <f>IF(D281="",IF(E281="",F281,E281),D281)</f>
        <v/>
      </c>
      <c r="H281" s="19" t="s">
        <v>293</v>
      </c>
      <c r="I281" s="21" t="s">
        <v>37</v>
      </c>
      <c r="J281" s="20">
        <v>343200</v>
      </c>
      <c r="K281" s="20">
        <f>M281-J281</f>
        <v>15300</v>
      </c>
      <c r="L281" s="75">
        <v>15200</v>
      </c>
      <c r="M281" s="20">
        <v>358500</v>
      </c>
      <c r="N281" s="21">
        <v>83</v>
      </c>
      <c r="O281" s="21">
        <v>122</v>
      </c>
      <c r="P281" s="21">
        <v>103</v>
      </c>
      <c r="Q281" s="21">
        <v>71</v>
      </c>
      <c r="R281" s="21">
        <v>65</v>
      </c>
      <c r="S281" s="21">
        <v>85</v>
      </c>
      <c r="T281" s="21">
        <v>100</v>
      </c>
      <c r="U281" s="21">
        <v>115</v>
      </c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39">
        <f>IF(AK281=0,"",AVERAGE(N281:AI281))</f>
        <v>93</v>
      </c>
      <c r="AK281" s="39">
        <f>IF(COUNTBLANK(N281:AI281)=0,22,IF(COUNTBLANK(N281:AI281)=1,21,IF(COUNTBLANK(N281:AI281)=2,20,IF(COUNTBLANK(N281:AI281)=3,19,IF(COUNTBLANK(N281:AI281)=4,18,IF(COUNTBLANK(N281:AI281)=5,17,IF(COUNTBLANK(N281:AI281)=6,16,IF(COUNTBLANK(N281:AI281)=7,15,IF(COUNTBLANK(N281:AI281)=8,14,IF(COUNTBLANK(N281:AI281)=9,13,IF(COUNTBLANK(N281:AI281)=10,12,IF(COUNTBLANK(N281:AI281)=11,11,IF(COUNTBLANK(N281:AI281)=12,10,IF(COUNTBLANK(N281:AI281)=13,9,IF(COUNTBLANK(N281:AI281)=14,8,IF(COUNTBLANK(N281:AI281)=15,7,IF(COUNTBLANK(N281:AI281)=16,6,IF(COUNTBLANK(N281:AI281)=17,5,IF(COUNTBLANK(N281:AI281)=18,4,IF(COUNTBLANK(N281:AI281)=19,3,IF(COUNTBLANK(N281:AI281)=20,2,IF(COUNTBLANK(N281:AI281)=21,1,IF(COUNTBLANK(N281:AI281)=22,0,"Error")))))))))))))))))))))))</f>
        <v>8</v>
      </c>
      <c r="AL281" s="39">
        <f>IF(AK281=0,"",IF(COUNTBLANK(AG281:AI281)=0,AVERAGE(AG281:AI281),IF(COUNTBLANK(AF281:AI281)&lt;1.5,AVERAGE(AF281:AI281),IF(COUNTBLANK(AE281:AI281)&lt;2.5,AVERAGE(AE281:AI281),IF(COUNTBLANK(AD281:AI281)&lt;3.5,AVERAGE(AD281:AI281),IF(COUNTBLANK(AC281:AI281)&lt;4.5,AVERAGE(AC281:AI281),IF(COUNTBLANK(AB281:AI281)&lt;5.5,AVERAGE(AB281:AI281),IF(COUNTBLANK(AA281:AI281)&lt;6.5,AVERAGE(AA281:AI281),IF(COUNTBLANK(Z281:AI281)&lt;7.5,AVERAGE(Z281:AI281),IF(COUNTBLANK(Y281:AI281)&lt;8.5,AVERAGE(Y281:AI281),IF(COUNTBLANK(X281:AI281)&lt;9.5,AVERAGE(X281:AI281),IF(COUNTBLANK(W281:AI281)&lt;10.5,AVERAGE(W281:AI281),IF(COUNTBLANK(V281:AI281)&lt;11.5,AVERAGE(V281:AI281),IF(COUNTBLANK(U281:AI281)&lt;12.5,AVERAGE(U281:AI281),IF(COUNTBLANK(T281:AI281)&lt;13.5,AVERAGE(T281:AI281),IF(COUNTBLANK(S281:AI281)&lt;14.5,AVERAGE(S281:AI281),IF(COUNTBLANK(R281:AI281)&lt;15.5,AVERAGE(R281:AI281),IF(COUNTBLANK(Q281:AI281)&lt;16.5,AVERAGE(Q281:AI281),IF(COUNTBLANK(P281:AI281)&lt;17.5,AVERAGE(P281:AI281),IF(COUNTBLANK(O281:AI281)&lt;18.5,AVERAGE(O281:AI281),AVERAGE(N281:AI281)))))))))))))))))))))</f>
        <v>100</v>
      </c>
      <c r="AM281" s="22">
        <f>IF(AK281=0,"",IF(COUNTBLANK(AH281:AI281)=0,AVERAGE(AH281:AI281),IF(COUNTBLANK(AG281:AI281)&lt;1.5,AVERAGE(AG281:AI281),IF(COUNTBLANK(AF281:AI281)&lt;2.5,AVERAGE(AF281:AI281),IF(COUNTBLANK(AE281:AI281)&lt;3.5,AVERAGE(AE281:AI281),IF(COUNTBLANK(AD281:AI281)&lt;4.5,AVERAGE(AD281:AI281),IF(COUNTBLANK(AC281:AI281)&lt;5.5,AVERAGE(AC281:AI281),IF(COUNTBLANK(AB281:AI281)&lt;6.5,AVERAGE(AB281:AI281),IF(COUNTBLANK(AA281:AI281)&lt;7.5,AVERAGE(AA281:AI281),IF(COUNTBLANK(Z281:AI281)&lt;8.5,AVERAGE(Z281:AI281),IF(COUNTBLANK(Y281:AI281)&lt;9.5,AVERAGE(Y281:AI281),IF(COUNTBLANK(X281:AI281)&lt;10.5,AVERAGE(X281:AI281),IF(COUNTBLANK(W281:AI281)&lt;11.5,AVERAGE(W281:AI281),IF(COUNTBLANK(V281:AI281)&lt;12.5,AVERAGE(V281:AI281),IF(COUNTBLANK(U281:AI281)&lt;13.5,AVERAGE(U281:AI281),IF(COUNTBLANK(T281:AI281)&lt;14.5,AVERAGE(T281:AI281),IF(COUNTBLANK(S281:AI281)&lt;15.5,AVERAGE(S281:AI281),IF(COUNTBLANK(R281:AI281)&lt;16.5,AVERAGE(R281:AI281),IF(COUNTBLANK(Q281:AI281)&lt;17.5,AVERAGE(Q281:AI281),IF(COUNTBLANK(P281:AI281)&lt;18.5,AVERAGE(P281:AI281),IF(COUNTBLANK(O281:AI281)&lt;19.5,AVERAGE(O281:AI281),AVERAGE(N281:AI281))))))))))))))))))))))</f>
        <v>107.5</v>
      </c>
      <c r="AN281" s="23">
        <f>IF(AK281&lt;1.5,M281,(0.75*M281)+(0.25*((AM281*2/3+AJ281*1/3)*$AW$1)))</f>
        <v>371889.12073952332</v>
      </c>
      <c r="AO281" s="24">
        <f>AN281-M281</f>
        <v>13389.120739523321</v>
      </c>
      <c r="AP281" s="22">
        <f>IF(AK281&lt;1.5,"N/A",3*((M281/$AW$1)-(AM281*2/3)))</f>
        <v>52.968117398190941</v>
      </c>
      <c r="AQ281" s="20">
        <f>IF(AK281=0,"",AL281*$AV$1)</f>
        <v>395636.36292111175</v>
      </c>
      <c r="AR281" s="20">
        <f>IF(AK281=0,"",AJ281*$AV$1)</f>
        <v>367941.81751663389</v>
      </c>
      <c r="AS281" s="23" t="str">
        <f>IF(F281="P","P","")</f>
        <v/>
      </c>
    </row>
    <row r="282" spans="1:45" s="2" customFormat="1">
      <c r="A282" s="19" t="s">
        <v>495</v>
      </c>
      <c r="B282" s="23" t="str">
        <f>IF(COUNTBLANK(N282:AI282)&lt;20.5,"Yes","No")</f>
        <v>Yes</v>
      </c>
      <c r="C282" s="34" t="str">
        <f>IF(J282&lt;160000,"Yes","")</f>
        <v/>
      </c>
      <c r="D282" s="34" t="str">
        <f>IF(J282&gt;375000,IF((K282/J282)&lt;-0.4,"FP40%",IF((K282/J282)&lt;-0.35,"FP35%",IF((K282/J282)&lt;-0.3,"FP30%",IF((K282/J282)&lt;-0.25,"FP25%",IF((K282/J282)&lt;-0.2,"FP20%",IF((K282/J282)&lt;-0.15,"FP15%",IF((K282/J282)&lt;-0.1,"FP10%",IF((K282/J282)&lt;-0.05,"FP5%","")))))))),"")</f>
        <v/>
      </c>
      <c r="E282" s="34" t="str">
        <f t="shared" si="6"/>
        <v/>
      </c>
      <c r="F282" s="89" t="str">
        <f>IF(AP282="N/A","",IF(AP282&gt;AJ282,IF(AP282&gt;AM282,"P",""),""))</f>
        <v/>
      </c>
      <c r="G282" s="34" t="str">
        <f>IF(D282="",IF(E282="",F282,E282),D282)</f>
        <v/>
      </c>
      <c r="H282" s="19" t="s">
        <v>288</v>
      </c>
      <c r="I282" s="21" t="s">
        <v>390</v>
      </c>
      <c r="J282" s="20">
        <v>388900</v>
      </c>
      <c r="K282" s="20">
        <f>M282-J282</f>
        <v>-4400</v>
      </c>
      <c r="L282" s="75">
        <v>-11800</v>
      </c>
      <c r="M282" s="20">
        <v>384500</v>
      </c>
      <c r="N282" s="21">
        <v>93</v>
      </c>
      <c r="O282" s="21">
        <v>18</v>
      </c>
      <c r="P282" s="21">
        <v>163</v>
      </c>
      <c r="Q282" s="21">
        <v>96</v>
      </c>
      <c r="R282" s="21">
        <v>108</v>
      </c>
      <c r="S282" s="21">
        <v>64</v>
      </c>
      <c r="T282" s="21">
        <v>112</v>
      </c>
      <c r="U282" s="21">
        <v>88</v>
      </c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39">
        <f>IF(AK282=0,"",AVERAGE(N282:AI282))</f>
        <v>92.75</v>
      </c>
      <c r="AK282" s="39">
        <f>IF(COUNTBLANK(N282:AI282)=0,22,IF(COUNTBLANK(N282:AI282)=1,21,IF(COUNTBLANK(N282:AI282)=2,20,IF(COUNTBLANK(N282:AI282)=3,19,IF(COUNTBLANK(N282:AI282)=4,18,IF(COUNTBLANK(N282:AI282)=5,17,IF(COUNTBLANK(N282:AI282)=6,16,IF(COUNTBLANK(N282:AI282)=7,15,IF(COUNTBLANK(N282:AI282)=8,14,IF(COUNTBLANK(N282:AI282)=9,13,IF(COUNTBLANK(N282:AI282)=10,12,IF(COUNTBLANK(N282:AI282)=11,11,IF(COUNTBLANK(N282:AI282)=12,10,IF(COUNTBLANK(N282:AI282)=13,9,IF(COUNTBLANK(N282:AI282)=14,8,IF(COUNTBLANK(N282:AI282)=15,7,IF(COUNTBLANK(N282:AI282)=16,6,IF(COUNTBLANK(N282:AI282)=17,5,IF(COUNTBLANK(N282:AI282)=18,4,IF(COUNTBLANK(N282:AI282)=19,3,IF(COUNTBLANK(N282:AI282)=20,2,IF(COUNTBLANK(N282:AI282)=21,1,IF(COUNTBLANK(N282:AI282)=22,0,"Error")))))))))))))))))))))))</f>
        <v>8</v>
      </c>
      <c r="AL282" s="39">
        <f>IF(AK282=0,"",IF(COUNTBLANK(AG282:AI282)=0,AVERAGE(AG282:AI282),IF(COUNTBLANK(AF282:AI282)&lt;1.5,AVERAGE(AF282:AI282),IF(COUNTBLANK(AE282:AI282)&lt;2.5,AVERAGE(AE282:AI282),IF(COUNTBLANK(AD282:AI282)&lt;3.5,AVERAGE(AD282:AI282),IF(COUNTBLANK(AC282:AI282)&lt;4.5,AVERAGE(AC282:AI282),IF(COUNTBLANK(AB282:AI282)&lt;5.5,AVERAGE(AB282:AI282),IF(COUNTBLANK(AA282:AI282)&lt;6.5,AVERAGE(AA282:AI282),IF(COUNTBLANK(Z282:AI282)&lt;7.5,AVERAGE(Z282:AI282),IF(COUNTBLANK(Y282:AI282)&lt;8.5,AVERAGE(Y282:AI282),IF(COUNTBLANK(X282:AI282)&lt;9.5,AVERAGE(X282:AI282),IF(COUNTBLANK(W282:AI282)&lt;10.5,AVERAGE(W282:AI282),IF(COUNTBLANK(V282:AI282)&lt;11.5,AVERAGE(V282:AI282),IF(COUNTBLANK(U282:AI282)&lt;12.5,AVERAGE(U282:AI282),IF(COUNTBLANK(T282:AI282)&lt;13.5,AVERAGE(T282:AI282),IF(COUNTBLANK(S282:AI282)&lt;14.5,AVERAGE(S282:AI282),IF(COUNTBLANK(R282:AI282)&lt;15.5,AVERAGE(R282:AI282),IF(COUNTBLANK(Q282:AI282)&lt;16.5,AVERAGE(Q282:AI282),IF(COUNTBLANK(P282:AI282)&lt;17.5,AVERAGE(P282:AI282),IF(COUNTBLANK(O282:AI282)&lt;18.5,AVERAGE(O282:AI282),AVERAGE(N282:AI282)))))))))))))))))))))</f>
        <v>88</v>
      </c>
      <c r="AM282" s="22">
        <f>IF(AK282=0,"",IF(COUNTBLANK(AH282:AI282)=0,AVERAGE(AH282:AI282),IF(COUNTBLANK(AG282:AI282)&lt;1.5,AVERAGE(AG282:AI282),IF(COUNTBLANK(AF282:AI282)&lt;2.5,AVERAGE(AF282:AI282),IF(COUNTBLANK(AE282:AI282)&lt;3.5,AVERAGE(AE282:AI282),IF(COUNTBLANK(AD282:AI282)&lt;4.5,AVERAGE(AD282:AI282),IF(COUNTBLANK(AC282:AI282)&lt;5.5,AVERAGE(AC282:AI282),IF(COUNTBLANK(AB282:AI282)&lt;6.5,AVERAGE(AB282:AI282),IF(COUNTBLANK(AA282:AI282)&lt;7.5,AVERAGE(AA282:AI282),IF(COUNTBLANK(Z282:AI282)&lt;8.5,AVERAGE(Z282:AI282),IF(COUNTBLANK(Y282:AI282)&lt;9.5,AVERAGE(Y282:AI282),IF(COUNTBLANK(X282:AI282)&lt;10.5,AVERAGE(X282:AI282),IF(COUNTBLANK(W282:AI282)&lt;11.5,AVERAGE(W282:AI282),IF(COUNTBLANK(V282:AI282)&lt;12.5,AVERAGE(V282:AI282),IF(COUNTBLANK(U282:AI282)&lt;13.5,AVERAGE(U282:AI282),IF(COUNTBLANK(T282:AI282)&lt;14.5,AVERAGE(T282:AI282),IF(COUNTBLANK(S282:AI282)&lt;15.5,AVERAGE(S282:AI282),IF(COUNTBLANK(R282:AI282)&lt;16.5,AVERAGE(R282:AI282),IF(COUNTBLANK(Q282:AI282)&lt;17.5,AVERAGE(Q282:AI282),IF(COUNTBLANK(P282:AI282)&lt;18.5,AVERAGE(P282:AI282),IF(COUNTBLANK(O282:AI282)&lt;19.5,AVERAGE(O282:AI282),AVERAGE(N282:AI282))))))))))))))))))))))</f>
        <v>100</v>
      </c>
      <c r="AN282" s="23">
        <f>IF(AK282&lt;1.5,M282,(0.75*M282)+(0.25*((AM282*2/3+AJ282*1/3)*$AW$1)))</f>
        <v>386288.583917193</v>
      </c>
      <c r="AO282" s="24">
        <f>AN282-M282</f>
        <v>1788.5839171929983</v>
      </c>
      <c r="AP282" s="22">
        <f>IF(AK282&lt;1.5,"N/A",3*((M282/$AW$1)-(AM282*2/3)))</f>
        <v>87.402346275047165</v>
      </c>
      <c r="AQ282" s="20">
        <f>IF(AK282=0,"",AL282*$AV$1)</f>
        <v>348159.99937057833</v>
      </c>
      <c r="AR282" s="20">
        <f>IF(AK282=0,"",AJ282*$AV$1)</f>
        <v>366952.72660933115</v>
      </c>
      <c r="AS282" s="23" t="str">
        <f>IF(F282="P","P","")</f>
        <v/>
      </c>
    </row>
    <row r="283" spans="1:45" s="2" customFormat="1">
      <c r="A283" s="19" t="s">
        <v>495</v>
      </c>
      <c r="B283" s="23" t="str">
        <f>IF(COUNTBLANK(N283:AI283)&lt;20.5,"Yes","No")</f>
        <v>Yes</v>
      </c>
      <c r="C283" s="34" t="str">
        <f>IF(J283&lt;160000,"Yes","")</f>
        <v/>
      </c>
      <c r="D283" s="34" t="str">
        <f>IF(J283&gt;375000,IF((K283/J283)&lt;-0.4,"FP40%",IF((K283/J283)&lt;-0.35,"FP35%",IF((K283/J283)&lt;-0.3,"FP30%",IF((K283/J283)&lt;-0.25,"FP25%",IF((K283/J283)&lt;-0.2,"FP20%",IF((K283/J283)&lt;-0.15,"FP15%",IF((K283/J283)&lt;-0.1,"FP10%",IF((K283/J283)&lt;-0.05,"FP5%","")))))))),"")</f>
        <v/>
      </c>
      <c r="E283" s="34" t="str">
        <f t="shared" si="6"/>
        <v/>
      </c>
      <c r="F283" s="89" t="str">
        <f>IF(AP283="N/A","",IF(AP283&gt;AJ283,IF(AP283&gt;AM283,"P",""),""))</f>
        <v>P</v>
      </c>
      <c r="G283" s="34" t="str">
        <f>IF(D283="",IF(E283="",F283,E283),D283)</f>
        <v>P</v>
      </c>
      <c r="H283" s="19" t="s">
        <v>298</v>
      </c>
      <c r="I283" s="21" t="s">
        <v>37</v>
      </c>
      <c r="J283" s="20">
        <v>298300</v>
      </c>
      <c r="K283" s="20">
        <f>M283-J283</f>
        <v>73900</v>
      </c>
      <c r="L283" s="75">
        <v>3900</v>
      </c>
      <c r="M283" s="20">
        <v>372200</v>
      </c>
      <c r="N283" s="21">
        <v>61</v>
      </c>
      <c r="O283" s="21">
        <v>63</v>
      </c>
      <c r="P283" s="21">
        <v>116</v>
      </c>
      <c r="Q283" s="21">
        <v>94</v>
      </c>
      <c r="R283" s="21">
        <v>100</v>
      </c>
      <c r="S283" s="21">
        <v>105</v>
      </c>
      <c r="T283" s="21">
        <v>75</v>
      </c>
      <c r="U283" s="21">
        <v>107</v>
      </c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39">
        <f>IF(AK283=0,"",AVERAGE(N283:AI283))</f>
        <v>90.125</v>
      </c>
      <c r="AK283" s="39">
        <f>IF(COUNTBLANK(N283:AI283)=0,22,IF(COUNTBLANK(N283:AI283)=1,21,IF(COUNTBLANK(N283:AI283)=2,20,IF(COUNTBLANK(N283:AI283)=3,19,IF(COUNTBLANK(N283:AI283)=4,18,IF(COUNTBLANK(N283:AI283)=5,17,IF(COUNTBLANK(N283:AI283)=6,16,IF(COUNTBLANK(N283:AI283)=7,15,IF(COUNTBLANK(N283:AI283)=8,14,IF(COUNTBLANK(N283:AI283)=9,13,IF(COUNTBLANK(N283:AI283)=10,12,IF(COUNTBLANK(N283:AI283)=11,11,IF(COUNTBLANK(N283:AI283)=12,10,IF(COUNTBLANK(N283:AI283)=13,9,IF(COUNTBLANK(N283:AI283)=14,8,IF(COUNTBLANK(N283:AI283)=15,7,IF(COUNTBLANK(N283:AI283)=16,6,IF(COUNTBLANK(N283:AI283)=17,5,IF(COUNTBLANK(N283:AI283)=18,4,IF(COUNTBLANK(N283:AI283)=19,3,IF(COUNTBLANK(N283:AI283)=20,2,IF(COUNTBLANK(N283:AI283)=21,1,IF(COUNTBLANK(N283:AI283)=22,0,"Error")))))))))))))))))))))))</f>
        <v>8</v>
      </c>
      <c r="AL283" s="39">
        <f>IF(AK283=0,"",IF(COUNTBLANK(AG283:AI283)=0,AVERAGE(AG283:AI283),IF(COUNTBLANK(AF283:AI283)&lt;1.5,AVERAGE(AF283:AI283),IF(COUNTBLANK(AE283:AI283)&lt;2.5,AVERAGE(AE283:AI283),IF(COUNTBLANK(AD283:AI283)&lt;3.5,AVERAGE(AD283:AI283),IF(COUNTBLANK(AC283:AI283)&lt;4.5,AVERAGE(AC283:AI283),IF(COUNTBLANK(AB283:AI283)&lt;5.5,AVERAGE(AB283:AI283),IF(COUNTBLANK(AA283:AI283)&lt;6.5,AVERAGE(AA283:AI283),IF(COUNTBLANK(Z283:AI283)&lt;7.5,AVERAGE(Z283:AI283),IF(COUNTBLANK(Y283:AI283)&lt;8.5,AVERAGE(Y283:AI283),IF(COUNTBLANK(X283:AI283)&lt;9.5,AVERAGE(X283:AI283),IF(COUNTBLANK(W283:AI283)&lt;10.5,AVERAGE(W283:AI283),IF(COUNTBLANK(V283:AI283)&lt;11.5,AVERAGE(V283:AI283),IF(COUNTBLANK(U283:AI283)&lt;12.5,AVERAGE(U283:AI283),IF(COUNTBLANK(T283:AI283)&lt;13.5,AVERAGE(T283:AI283),IF(COUNTBLANK(S283:AI283)&lt;14.5,AVERAGE(S283:AI283),IF(COUNTBLANK(R283:AI283)&lt;15.5,AVERAGE(R283:AI283),IF(COUNTBLANK(Q283:AI283)&lt;16.5,AVERAGE(Q283:AI283),IF(COUNTBLANK(P283:AI283)&lt;17.5,AVERAGE(P283:AI283),IF(COUNTBLANK(O283:AI283)&lt;18.5,AVERAGE(O283:AI283),AVERAGE(N283:AI283)))))))))))))))))))))</f>
        <v>95.666666666666671</v>
      </c>
      <c r="AM283" s="22">
        <f>IF(AK283=0,"",IF(COUNTBLANK(AH283:AI283)=0,AVERAGE(AH283:AI283),IF(COUNTBLANK(AG283:AI283)&lt;1.5,AVERAGE(AG283:AI283),IF(COUNTBLANK(AF283:AI283)&lt;2.5,AVERAGE(AF283:AI283),IF(COUNTBLANK(AE283:AI283)&lt;3.5,AVERAGE(AE283:AI283),IF(COUNTBLANK(AD283:AI283)&lt;4.5,AVERAGE(AD283:AI283),IF(COUNTBLANK(AC283:AI283)&lt;5.5,AVERAGE(AC283:AI283),IF(COUNTBLANK(AB283:AI283)&lt;6.5,AVERAGE(AB283:AI283),IF(COUNTBLANK(AA283:AI283)&lt;7.5,AVERAGE(AA283:AI283),IF(COUNTBLANK(Z283:AI283)&lt;8.5,AVERAGE(Z283:AI283),IF(COUNTBLANK(Y283:AI283)&lt;9.5,AVERAGE(Y283:AI283),IF(COUNTBLANK(X283:AI283)&lt;10.5,AVERAGE(X283:AI283),IF(COUNTBLANK(W283:AI283)&lt;11.5,AVERAGE(W283:AI283),IF(COUNTBLANK(V283:AI283)&lt;12.5,AVERAGE(V283:AI283),IF(COUNTBLANK(U283:AI283)&lt;13.5,AVERAGE(U283:AI283),IF(COUNTBLANK(T283:AI283)&lt;14.5,AVERAGE(T283:AI283),IF(COUNTBLANK(S283:AI283)&lt;15.5,AVERAGE(S283:AI283),IF(COUNTBLANK(R283:AI283)&lt;16.5,AVERAGE(R283:AI283),IF(COUNTBLANK(Q283:AI283)&lt;17.5,AVERAGE(Q283:AI283),IF(COUNTBLANK(P283:AI283)&lt;18.5,AVERAGE(P283:AI283),IF(COUNTBLANK(O283:AI283)&lt;19.5,AVERAGE(O283:AI283),AVERAGE(N283:AI283))))))))))))))))))))))</f>
        <v>91</v>
      </c>
      <c r="AN283" s="23">
        <f>IF(AK283&lt;1.5,M283,(0.75*M283)+(0.25*((AM283*2/3+AJ283*1/3)*$AW$1)))</f>
        <v>370165.31690338568</v>
      </c>
      <c r="AO283" s="24">
        <f>AN283-M283</f>
        <v>-2034.683096614317</v>
      </c>
      <c r="AP283" s="22">
        <f>IF(AK283&lt;1.5,"N/A",3*((M283/$AW$1)-(AM283*2/3)))</f>
        <v>96.208461075611382</v>
      </c>
      <c r="AQ283" s="20">
        <f>IF(AK283=0,"",AL283*$AV$1)</f>
        <v>378492.12052786356</v>
      </c>
      <c r="AR283" s="20">
        <f>IF(AK283=0,"",AJ283*$AV$1)</f>
        <v>356567.27208265197</v>
      </c>
      <c r="AS283" s="23" t="str">
        <f>IF(F283="P","P","")</f>
        <v>P</v>
      </c>
    </row>
    <row r="284" spans="1:45" s="2" customFormat="1">
      <c r="A284" s="19" t="s">
        <v>495</v>
      </c>
      <c r="B284" s="23" t="str">
        <f>IF(COUNTBLANK(N284:AI284)&lt;20.5,"Yes","No")</f>
        <v>Yes</v>
      </c>
      <c r="C284" s="34" t="str">
        <f>IF(J284&lt;160000,"Yes","")</f>
        <v/>
      </c>
      <c r="D284" s="34" t="str">
        <f>IF(J284&gt;375000,IF((K284/J284)&lt;-0.4,"FP40%",IF((K284/J284)&lt;-0.35,"FP35%",IF((K284/J284)&lt;-0.3,"FP30%",IF((K284/J284)&lt;-0.25,"FP25%",IF((K284/J284)&lt;-0.2,"FP20%",IF((K284/J284)&lt;-0.15,"FP15%",IF((K284/J284)&lt;-0.1,"FP10%",IF((K284/J284)&lt;-0.05,"FP5%","")))))))),"")</f>
        <v>FP10%</v>
      </c>
      <c r="E284" s="34" t="str">
        <f t="shared" si="6"/>
        <v/>
      </c>
      <c r="F284" s="89" t="str">
        <f>IF(AP284="N/A","",IF(AP284&gt;AJ284,IF(AP284&gt;AM284,"P",""),""))</f>
        <v>P</v>
      </c>
      <c r="G284" s="34" t="str">
        <f>IF(D284="",IF(E284="",F284,E284),D284)</f>
        <v>FP10%</v>
      </c>
      <c r="H284" s="19" t="s">
        <v>290</v>
      </c>
      <c r="I284" s="21" t="s">
        <v>388</v>
      </c>
      <c r="J284" s="20">
        <v>396300</v>
      </c>
      <c r="K284" s="20">
        <f>M284-J284</f>
        <v>-50000</v>
      </c>
      <c r="L284" s="75">
        <v>0</v>
      </c>
      <c r="M284" s="20">
        <v>346300</v>
      </c>
      <c r="N284" s="21">
        <v>88</v>
      </c>
      <c r="O284" s="21">
        <v>76</v>
      </c>
      <c r="P284" s="21">
        <v>58</v>
      </c>
      <c r="Q284" s="21">
        <v>89</v>
      </c>
      <c r="R284" s="21">
        <v>86</v>
      </c>
      <c r="S284" s="21">
        <v>100</v>
      </c>
      <c r="T284" s="21">
        <v>58</v>
      </c>
      <c r="U284" s="21" t="s">
        <v>590</v>
      </c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39">
        <f>IF(AK284=0,"",AVERAGE(N284:AI284))</f>
        <v>79.285714285714292</v>
      </c>
      <c r="AK284" s="39">
        <f>IF(COUNTBLANK(N284:AI284)=0,22,IF(COUNTBLANK(N284:AI284)=1,21,IF(COUNTBLANK(N284:AI284)=2,20,IF(COUNTBLANK(N284:AI284)=3,19,IF(COUNTBLANK(N284:AI284)=4,18,IF(COUNTBLANK(N284:AI284)=5,17,IF(COUNTBLANK(N284:AI284)=6,16,IF(COUNTBLANK(N284:AI284)=7,15,IF(COUNTBLANK(N284:AI284)=8,14,IF(COUNTBLANK(N284:AI284)=9,13,IF(COUNTBLANK(N284:AI284)=10,12,IF(COUNTBLANK(N284:AI284)=11,11,IF(COUNTBLANK(N284:AI284)=12,10,IF(COUNTBLANK(N284:AI284)=13,9,IF(COUNTBLANK(N284:AI284)=14,8,IF(COUNTBLANK(N284:AI284)=15,7,IF(COUNTBLANK(N284:AI284)=16,6,IF(COUNTBLANK(N284:AI284)=17,5,IF(COUNTBLANK(N284:AI284)=18,4,IF(COUNTBLANK(N284:AI284)=19,3,IF(COUNTBLANK(N284:AI284)=20,2,IF(COUNTBLANK(N284:AI284)=21,1,IF(COUNTBLANK(N284:AI284)=22,0,"Error")))))))))))))))))))))))</f>
        <v>7</v>
      </c>
      <c r="AL284" s="39">
        <f>IF(AK284=0,"",IF(COUNTBLANK(AG284:AI284)=0,AVERAGE(AG284:AI284),IF(COUNTBLANK(AF284:AI284)&lt;1.5,AVERAGE(AF284:AI284),IF(COUNTBLANK(AE284:AI284)&lt;2.5,AVERAGE(AE284:AI284),IF(COUNTBLANK(AD284:AI284)&lt;3.5,AVERAGE(AD284:AI284),IF(COUNTBLANK(AC284:AI284)&lt;4.5,AVERAGE(AC284:AI284),IF(COUNTBLANK(AB284:AI284)&lt;5.5,AVERAGE(AB284:AI284),IF(COUNTBLANK(AA284:AI284)&lt;6.5,AVERAGE(AA284:AI284),IF(COUNTBLANK(Z284:AI284)&lt;7.5,AVERAGE(Z284:AI284),IF(COUNTBLANK(Y284:AI284)&lt;8.5,AVERAGE(Y284:AI284),IF(COUNTBLANK(X284:AI284)&lt;9.5,AVERAGE(X284:AI284),IF(COUNTBLANK(W284:AI284)&lt;10.5,AVERAGE(W284:AI284),IF(COUNTBLANK(V284:AI284)&lt;11.5,AVERAGE(V284:AI284),IF(COUNTBLANK(U284:AI284)&lt;12.5,AVERAGE(U284:AI284),IF(COUNTBLANK(T284:AI284)&lt;13.5,AVERAGE(T284:AI284),IF(COUNTBLANK(S284:AI284)&lt;14.5,AVERAGE(S284:AI284),IF(COUNTBLANK(R284:AI284)&lt;15.5,AVERAGE(R284:AI284),IF(COUNTBLANK(Q284:AI284)&lt;16.5,AVERAGE(Q284:AI284),IF(COUNTBLANK(P284:AI284)&lt;17.5,AVERAGE(P284:AI284),IF(COUNTBLANK(O284:AI284)&lt;18.5,AVERAGE(O284:AI284),AVERAGE(N284:AI284)))))))))))))))))))))</f>
        <v>81.333333333333329</v>
      </c>
      <c r="AM284" s="22">
        <f>IF(AK284=0,"",IF(COUNTBLANK(AH284:AI284)=0,AVERAGE(AH284:AI284),IF(COUNTBLANK(AG284:AI284)&lt;1.5,AVERAGE(AG284:AI284),IF(COUNTBLANK(AF284:AI284)&lt;2.5,AVERAGE(AF284:AI284),IF(COUNTBLANK(AE284:AI284)&lt;3.5,AVERAGE(AE284:AI284),IF(COUNTBLANK(AD284:AI284)&lt;4.5,AVERAGE(AD284:AI284),IF(COUNTBLANK(AC284:AI284)&lt;5.5,AVERAGE(AC284:AI284),IF(COUNTBLANK(AB284:AI284)&lt;6.5,AVERAGE(AB284:AI284),IF(COUNTBLANK(AA284:AI284)&lt;7.5,AVERAGE(AA284:AI284),IF(COUNTBLANK(Z284:AI284)&lt;8.5,AVERAGE(Z284:AI284),IF(COUNTBLANK(Y284:AI284)&lt;9.5,AVERAGE(Y284:AI284),IF(COUNTBLANK(X284:AI284)&lt;10.5,AVERAGE(X284:AI284),IF(COUNTBLANK(W284:AI284)&lt;11.5,AVERAGE(W284:AI284),IF(COUNTBLANK(V284:AI284)&lt;12.5,AVERAGE(V284:AI284),IF(COUNTBLANK(U284:AI284)&lt;13.5,AVERAGE(U284:AI284),IF(COUNTBLANK(T284:AI284)&lt;14.5,AVERAGE(T284:AI284),IF(COUNTBLANK(S284:AI284)&lt;15.5,AVERAGE(S284:AI284),IF(COUNTBLANK(R284:AI284)&lt;16.5,AVERAGE(R284:AI284),IF(COUNTBLANK(Q284:AI284)&lt;17.5,AVERAGE(Q284:AI284),IF(COUNTBLANK(P284:AI284)&lt;18.5,AVERAGE(P284:AI284),IF(COUNTBLANK(O284:AI284)&lt;19.5,AVERAGE(O284:AI284),AVERAGE(N284:AI284))))))))))))))))))))))</f>
        <v>79</v>
      </c>
      <c r="AN284" s="23">
        <f>IF(AK284&lt;1.5,M284,(0.75*M284)+(0.25*((AM284*2/3+AJ284*1/3)*$AW$1)))</f>
        <v>339087.91954932665</v>
      </c>
      <c r="AO284" s="24">
        <f>AN284-M284</f>
        <v>-7212.0804506733548</v>
      </c>
      <c r="AP284" s="22">
        <f>IF(AK284&lt;1.5,"N/A",3*((M284/$AW$1)-(AM284*2/3)))</f>
        <v>100.84897923289685</v>
      </c>
      <c r="AQ284" s="20">
        <f>IF(AK284=0,"",AL284*$AV$1)</f>
        <v>321784.24184250418</v>
      </c>
      <c r="AR284" s="20">
        <f>IF(AK284=0,"",AJ284*$AV$1)</f>
        <v>313683.11631602433</v>
      </c>
      <c r="AS284" s="23" t="str">
        <f>IF(F284="P","P","")</f>
        <v>P</v>
      </c>
    </row>
    <row r="285" spans="1:45" s="2" customFormat="1">
      <c r="A285" s="19" t="s">
        <v>495</v>
      </c>
      <c r="B285" s="23" t="str">
        <f>IF(COUNTBLANK(N285:AI285)&lt;20.5,"Yes","No")</f>
        <v>Yes</v>
      </c>
      <c r="C285" s="34" t="str">
        <f>IF(J285&lt;160000,"Yes","")</f>
        <v/>
      </c>
      <c r="D285" s="34" t="str">
        <f>IF(J285&gt;375000,IF((K285/J285)&lt;-0.4,"FP40%",IF((K285/J285)&lt;-0.35,"FP35%",IF((K285/J285)&lt;-0.3,"FP30%",IF((K285/J285)&lt;-0.25,"FP25%",IF((K285/J285)&lt;-0.2,"FP20%",IF((K285/J285)&lt;-0.15,"FP15%",IF((K285/J285)&lt;-0.1,"FP10%",IF((K285/J285)&lt;-0.05,"FP5%","")))))))),"")</f>
        <v/>
      </c>
      <c r="E285" s="34" t="str">
        <f t="shared" si="6"/>
        <v/>
      </c>
      <c r="F285" s="89" t="str">
        <f>IF(AP285="N/A","",IF(AP285&gt;AJ285,IF(AP285&gt;AM285,"P",""),""))</f>
        <v/>
      </c>
      <c r="G285" s="34" t="str">
        <f>IF(D285="",IF(E285="",F285,E285),D285)</f>
        <v/>
      </c>
      <c r="H285" s="19" t="s">
        <v>291</v>
      </c>
      <c r="I285" s="21" t="s">
        <v>388</v>
      </c>
      <c r="J285" s="20">
        <v>221100</v>
      </c>
      <c r="K285" s="20">
        <f>M285-J285</f>
        <v>57600</v>
      </c>
      <c r="L285" s="75">
        <v>17200</v>
      </c>
      <c r="M285" s="20">
        <v>278700</v>
      </c>
      <c r="N285" s="21">
        <v>87</v>
      </c>
      <c r="O285" s="21">
        <v>86</v>
      </c>
      <c r="P285" s="21">
        <v>66</v>
      </c>
      <c r="Q285" s="21">
        <v>44</v>
      </c>
      <c r="R285" s="21">
        <v>87</v>
      </c>
      <c r="S285" s="21">
        <v>44</v>
      </c>
      <c r="T285" s="21">
        <v>81</v>
      </c>
      <c r="U285" s="21">
        <v>119</v>
      </c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39">
        <f>IF(AK285=0,"",AVERAGE(N285:AI285))</f>
        <v>76.75</v>
      </c>
      <c r="AK285" s="39">
        <f>IF(COUNTBLANK(N285:AI285)=0,22,IF(COUNTBLANK(N285:AI285)=1,21,IF(COUNTBLANK(N285:AI285)=2,20,IF(COUNTBLANK(N285:AI285)=3,19,IF(COUNTBLANK(N285:AI285)=4,18,IF(COUNTBLANK(N285:AI285)=5,17,IF(COUNTBLANK(N285:AI285)=6,16,IF(COUNTBLANK(N285:AI285)=7,15,IF(COUNTBLANK(N285:AI285)=8,14,IF(COUNTBLANK(N285:AI285)=9,13,IF(COUNTBLANK(N285:AI285)=10,12,IF(COUNTBLANK(N285:AI285)=11,11,IF(COUNTBLANK(N285:AI285)=12,10,IF(COUNTBLANK(N285:AI285)=13,9,IF(COUNTBLANK(N285:AI285)=14,8,IF(COUNTBLANK(N285:AI285)=15,7,IF(COUNTBLANK(N285:AI285)=16,6,IF(COUNTBLANK(N285:AI285)=17,5,IF(COUNTBLANK(N285:AI285)=18,4,IF(COUNTBLANK(N285:AI285)=19,3,IF(COUNTBLANK(N285:AI285)=20,2,IF(COUNTBLANK(N285:AI285)=21,1,IF(COUNTBLANK(N285:AI285)=22,0,"Error")))))))))))))))))))))))</f>
        <v>8</v>
      </c>
      <c r="AL285" s="39">
        <f>IF(AK285=0,"",IF(COUNTBLANK(AG285:AI285)=0,AVERAGE(AG285:AI285),IF(COUNTBLANK(AF285:AI285)&lt;1.5,AVERAGE(AF285:AI285),IF(COUNTBLANK(AE285:AI285)&lt;2.5,AVERAGE(AE285:AI285),IF(COUNTBLANK(AD285:AI285)&lt;3.5,AVERAGE(AD285:AI285),IF(COUNTBLANK(AC285:AI285)&lt;4.5,AVERAGE(AC285:AI285),IF(COUNTBLANK(AB285:AI285)&lt;5.5,AVERAGE(AB285:AI285),IF(COUNTBLANK(AA285:AI285)&lt;6.5,AVERAGE(AA285:AI285),IF(COUNTBLANK(Z285:AI285)&lt;7.5,AVERAGE(Z285:AI285),IF(COUNTBLANK(Y285:AI285)&lt;8.5,AVERAGE(Y285:AI285),IF(COUNTBLANK(X285:AI285)&lt;9.5,AVERAGE(X285:AI285),IF(COUNTBLANK(W285:AI285)&lt;10.5,AVERAGE(W285:AI285),IF(COUNTBLANK(V285:AI285)&lt;11.5,AVERAGE(V285:AI285),IF(COUNTBLANK(U285:AI285)&lt;12.5,AVERAGE(U285:AI285),IF(COUNTBLANK(T285:AI285)&lt;13.5,AVERAGE(T285:AI285),IF(COUNTBLANK(S285:AI285)&lt;14.5,AVERAGE(S285:AI285),IF(COUNTBLANK(R285:AI285)&lt;15.5,AVERAGE(R285:AI285),IF(COUNTBLANK(Q285:AI285)&lt;16.5,AVERAGE(Q285:AI285),IF(COUNTBLANK(P285:AI285)&lt;17.5,AVERAGE(P285:AI285),IF(COUNTBLANK(O285:AI285)&lt;18.5,AVERAGE(O285:AI285),AVERAGE(N285:AI285)))))))))))))))))))))</f>
        <v>81.333333333333329</v>
      </c>
      <c r="AM285" s="22">
        <f>IF(AK285=0,"",IF(COUNTBLANK(AH285:AI285)=0,AVERAGE(AH285:AI285),IF(COUNTBLANK(AG285:AI285)&lt;1.5,AVERAGE(AG285:AI285),IF(COUNTBLANK(AF285:AI285)&lt;2.5,AVERAGE(AF285:AI285),IF(COUNTBLANK(AE285:AI285)&lt;3.5,AVERAGE(AE285:AI285),IF(COUNTBLANK(AD285:AI285)&lt;4.5,AVERAGE(AD285:AI285),IF(COUNTBLANK(AC285:AI285)&lt;5.5,AVERAGE(AC285:AI285),IF(COUNTBLANK(AB285:AI285)&lt;6.5,AVERAGE(AB285:AI285),IF(COUNTBLANK(AA285:AI285)&lt;7.5,AVERAGE(AA285:AI285),IF(COUNTBLANK(Z285:AI285)&lt;8.5,AVERAGE(Z285:AI285),IF(COUNTBLANK(Y285:AI285)&lt;9.5,AVERAGE(Y285:AI285),IF(COUNTBLANK(X285:AI285)&lt;10.5,AVERAGE(X285:AI285),IF(COUNTBLANK(W285:AI285)&lt;11.5,AVERAGE(W285:AI285),IF(COUNTBLANK(V285:AI285)&lt;12.5,AVERAGE(V285:AI285),IF(COUNTBLANK(U285:AI285)&lt;13.5,AVERAGE(U285:AI285),IF(COUNTBLANK(T285:AI285)&lt;14.5,AVERAGE(T285:AI285),IF(COUNTBLANK(S285:AI285)&lt;15.5,AVERAGE(S285:AI285),IF(COUNTBLANK(R285:AI285)&lt;16.5,AVERAGE(R285:AI285),IF(COUNTBLANK(Q285:AI285)&lt;17.5,AVERAGE(Q285:AI285),IF(COUNTBLANK(P285:AI285)&lt;18.5,AVERAGE(P285:AI285),IF(COUNTBLANK(O285:AI285)&lt;19.5,AVERAGE(O285:AI285),AVERAGE(N285:AI285))))))))))))))))))))))</f>
        <v>100</v>
      </c>
      <c r="AN285" s="23">
        <f>IF(AK285&lt;1.5,M285,(0.75*M285)+(0.25*((AM285*2/3+AJ285*1/3)*$AW$1)))</f>
        <v>301587.20102163334</v>
      </c>
      <c r="AO285" s="24">
        <f>AN285-M285</f>
        <v>22887.201021633344</v>
      </c>
      <c r="AP285" s="22">
        <f>IF(AK285&lt;1.5,"N/A",3*((M285/$AW$1)-(AM285*2/3)))</f>
        <v>8.3199841530706209</v>
      </c>
      <c r="AQ285" s="20">
        <f>IF(AK285=0,"",AL285*$AV$1)</f>
        <v>321784.24184250418</v>
      </c>
      <c r="AR285" s="20">
        <f>IF(AK285=0,"",AJ285*$AV$1)</f>
        <v>303650.90854195325</v>
      </c>
      <c r="AS285" s="23" t="str">
        <f>IF(F285="P","P","")</f>
        <v/>
      </c>
    </row>
    <row r="286" spans="1:45" s="2" customFormat="1">
      <c r="A286" s="19" t="s">
        <v>495</v>
      </c>
      <c r="B286" s="23" t="str">
        <f>IF(COUNTBLANK(N286:AI286)&lt;20.5,"Yes","No")</f>
        <v>Yes</v>
      </c>
      <c r="C286" s="34" t="str">
        <f>IF(J286&lt;160000,"Yes","")</f>
        <v/>
      </c>
      <c r="D286" s="34" t="str">
        <f>IF(J286&gt;375000,IF((K286/J286)&lt;-0.4,"FP40%",IF((K286/J286)&lt;-0.35,"FP35%",IF((K286/J286)&lt;-0.3,"FP30%",IF((K286/J286)&lt;-0.25,"FP25%",IF((K286/J286)&lt;-0.2,"FP20%",IF((K286/J286)&lt;-0.15,"FP15%",IF((K286/J286)&lt;-0.1,"FP10%",IF((K286/J286)&lt;-0.05,"FP5%","")))))))),"")</f>
        <v/>
      </c>
      <c r="E286" s="34" t="str">
        <f t="shared" si="6"/>
        <v/>
      </c>
      <c r="F286" s="89" t="str">
        <f>IF(AP286="N/A","",IF(AP286&gt;AJ286,IF(AP286&gt;AM286,"P",""),""))</f>
        <v/>
      </c>
      <c r="G286" s="34" t="str">
        <f>IF(D286="",IF(E286="",F286,E286),D286)</f>
        <v/>
      </c>
      <c r="H286" s="19" t="s">
        <v>475</v>
      </c>
      <c r="I286" s="21" t="s">
        <v>62</v>
      </c>
      <c r="J286" s="20">
        <v>283900</v>
      </c>
      <c r="K286" s="20">
        <f>M286-J286</f>
        <v>-4000</v>
      </c>
      <c r="L286" s="75">
        <v>7400</v>
      </c>
      <c r="M286" s="20">
        <v>279900</v>
      </c>
      <c r="N286" s="21"/>
      <c r="O286" s="21"/>
      <c r="P286" s="21">
        <v>83</v>
      </c>
      <c r="Q286" s="21">
        <v>69</v>
      </c>
      <c r="R286" s="21">
        <v>53</v>
      </c>
      <c r="S286" s="21">
        <v>80</v>
      </c>
      <c r="T286" s="21">
        <v>53</v>
      </c>
      <c r="U286" s="21">
        <v>92</v>
      </c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9">
        <f>IF(AK286=0,"",AVERAGE(N286:AI286))</f>
        <v>71.666666666666671</v>
      </c>
      <c r="AK286" s="39">
        <f>IF(COUNTBLANK(N286:AI286)=0,22,IF(COUNTBLANK(N286:AI286)=1,21,IF(COUNTBLANK(N286:AI286)=2,20,IF(COUNTBLANK(N286:AI286)=3,19,IF(COUNTBLANK(N286:AI286)=4,18,IF(COUNTBLANK(N286:AI286)=5,17,IF(COUNTBLANK(N286:AI286)=6,16,IF(COUNTBLANK(N286:AI286)=7,15,IF(COUNTBLANK(N286:AI286)=8,14,IF(COUNTBLANK(N286:AI286)=9,13,IF(COUNTBLANK(N286:AI286)=10,12,IF(COUNTBLANK(N286:AI286)=11,11,IF(COUNTBLANK(N286:AI286)=12,10,IF(COUNTBLANK(N286:AI286)=13,9,IF(COUNTBLANK(N286:AI286)=14,8,IF(COUNTBLANK(N286:AI286)=15,7,IF(COUNTBLANK(N286:AI286)=16,6,IF(COUNTBLANK(N286:AI286)=17,5,IF(COUNTBLANK(N286:AI286)=18,4,IF(COUNTBLANK(N286:AI286)=19,3,IF(COUNTBLANK(N286:AI286)=20,2,IF(COUNTBLANK(N286:AI286)=21,1,IF(COUNTBLANK(N286:AI286)=22,0,"Error")))))))))))))))))))))))</f>
        <v>6</v>
      </c>
      <c r="AL286" s="39">
        <f>IF(AK286=0,"",IF(COUNTBLANK(AG286:AI286)=0,AVERAGE(AG286:AI286),IF(COUNTBLANK(AF286:AI286)&lt;1.5,AVERAGE(AF286:AI286),IF(COUNTBLANK(AE286:AI286)&lt;2.5,AVERAGE(AE286:AI286),IF(COUNTBLANK(AD286:AI286)&lt;3.5,AVERAGE(AD286:AI286),IF(COUNTBLANK(AC286:AI286)&lt;4.5,AVERAGE(AC286:AI286),IF(COUNTBLANK(AB286:AI286)&lt;5.5,AVERAGE(AB286:AI286),IF(COUNTBLANK(AA286:AI286)&lt;6.5,AVERAGE(AA286:AI286),IF(COUNTBLANK(Z286:AI286)&lt;7.5,AVERAGE(Z286:AI286),IF(COUNTBLANK(Y286:AI286)&lt;8.5,AVERAGE(Y286:AI286),IF(COUNTBLANK(X286:AI286)&lt;9.5,AVERAGE(X286:AI286),IF(COUNTBLANK(W286:AI286)&lt;10.5,AVERAGE(W286:AI286),IF(COUNTBLANK(V286:AI286)&lt;11.5,AVERAGE(V286:AI286),IF(COUNTBLANK(U286:AI286)&lt;12.5,AVERAGE(U286:AI286),IF(COUNTBLANK(T286:AI286)&lt;13.5,AVERAGE(T286:AI286),IF(COUNTBLANK(S286:AI286)&lt;14.5,AVERAGE(S286:AI286),IF(COUNTBLANK(R286:AI286)&lt;15.5,AVERAGE(R286:AI286),IF(COUNTBLANK(Q286:AI286)&lt;16.5,AVERAGE(Q286:AI286),IF(COUNTBLANK(P286:AI286)&lt;17.5,AVERAGE(P286:AI286),IF(COUNTBLANK(O286:AI286)&lt;18.5,AVERAGE(O286:AI286),AVERAGE(N286:AI286)))))))))))))))))))))</f>
        <v>75</v>
      </c>
      <c r="AM286" s="22">
        <f>IF(AK286=0,"",IF(COUNTBLANK(AH286:AI286)=0,AVERAGE(AH286:AI286),IF(COUNTBLANK(AG286:AI286)&lt;1.5,AVERAGE(AG286:AI286),IF(COUNTBLANK(AF286:AI286)&lt;2.5,AVERAGE(AF286:AI286),IF(COUNTBLANK(AE286:AI286)&lt;3.5,AVERAGE(AE286:AI286),IF(COUNTBLANK(AD286:AI286)&lt;4.5,AVERAGE(AD286:AI286),IF(COUNTBLANK(AC286:AI286)&lt;5.5,AVERAGE(AC286:AI286),IF(COUNTBLANK(AB286:AI286)&lt;6.5,AVERAGE(AB286:AI286),IF(COUNTBLANK(AA286:AI286)&lt;7.5,AVERAGE(AA286:AI286),IF(COUNTBLANK(Z286:AI286)&lt;8.5,AVERAGE(Z286:AI286),IF(COUNTBLANK(Y286:AI286)&lt;9.5,AVERAGE(Y286:AI286),IF(COUNTBLANK(X286:AI286)&lt;10.5,AVERAGE(X286:AI286),IF(COUNTBLANK(W286:AI286)&lt;11.5,AVERAGE(W286:AI286),IF(COUNTBLANK(V286:AI286)&lt;12.5,AVERAGE(V286:AI286),IF(COUNTBLANK(U286:AI286)&lt;13.5,AVERAGE(U286:AI286),IF(COUNTBLANK(T286:AI286)&lt;14.5,AVERAGE(T286:AI286),IF(COUNTBLANK(S286:AI286)&lt;15.5,AVERAGE(S286:AI286),IF(COUNTBLANK(R286:AI286)&lt;16.5,AVERAGE(R286:AI286),IF(COUNTBLANK(Q286:AI286)&lt;17.5,AVERAGE(Q286:AI286),IF(COUNTBLANK(P286:AI286)&lt;18.5,AVERAGE(P286:AI286),IF(COUNTBLANK(O286:AI286)&lt;19.5,AVERAGE(O286:AI286),AVERAGE(N286:AI286))))))))))))))))))))))</f>
        <v>72.5</v>
      </c>
      <c r="AN286" s="23">
        <f>IF(AK286&lt;1.5,M286,(0.75*M286)+(0.25*((AM286*2/3+AJ286*1/3)*$AW$1)))</f>
        <v>282391.64337737032</v>
      </c>
      <c r="AO286" s="24">
        <f>AN286-M286</f>
        <v>2491.6433773703175</v>
      </c>
      <c r="AP286" s="22">
        <f>IF(AK286&lt;1.5,"N/A",3*((M286/$AW$1)-(AM286*2/3)))</f>
        <v>64.216948562771677</v>
      </c>
      <c r="AQ286" s="20">
        <f>IF(AK286=0,"",AL286*$AV$1)</f>
        <v>296727.27219083381</v>
      </c>
      <c r="AR286" s="20">
        <f>IF(AK286=0,"",AJ286*$AV$1)</f>
        <v>283539.39342679677</v>
      </c>
      <c r="AS286" s="23" t="str">
        <f>IF(F286="P","P","")</f>
        <v/>
      </c>
    </row>
    <row r="287" spans="1:45" s="2" customFormat="1">
      <c r="A287" s="19" t="s">
        <v>495</v>
      </c>
      <c r="B287" s="23" t="str">
        <f>IF(COUNTBLANK(N287:AI287)&lt;20.5,"Yes","No")</f>
        <v>Yes</v>
      </c>
      <c r="C287" s="34" t="str">
        <f>IF(J287&lt;160000,"Yes","")</f>
        <v/>
      </c>
      <c r="D287" s="34" t="str">
        <f>IF(J287&gt;375000,IF((K287/J287)&lt;-0.4,"FP40%",IF((K287/J287)&lt;-0.35,"FP35%",IF((K287/J287)&lt;-0.3,"FP30%",IF((K287/J287)&lt;-0.25,"FP25%",IF((K287/J287)&lt;-0.2,"FP20%",IF((K287/J287)&lt;-0.15,"FP15%",IF((K287/J287)&lt;-0.1,"FP10%",IF((K287/J287)&lt;-0.05,"FP5%","")))))))),"")</f>
        <v/>
      </c>
      <c r="E287" s="34" t="str">
        <f t="shared" si="6"/>
        <v/>
      </c>
      <c r="F287" s="89" t="str">
        <f>IF(AP287="N/A","",IF(AP287&gt;AJ287,IF(AP287&gt;AM287,"P",""),""))</f>
        <v/>
      </c>
      <c r="G287" s="34" t="str">
        <f>IF(D287="",IF(E287="",F287,E287),D287)</f>
        <v/>
      </c>
      <c r="H287" s="19" t="s">
        <v>299</v>
      </c>
      <c r="I287" s="21" t="s">
        <v>37</v>
      </c>
      <c r="J287" s="20">
        <v>271300</v>
      </c>
      <c r="K287" s="20">
        <f>M287-J287</f>
        <v>23900</v>
      </c>
      <c r="L287" s="75">
        <v>0</v>
      </c>
      <c r="M287" s="20">
        <v>295200</v>
      </c>
      <c r="N287" s="21">
        <v>61</v>
      </c>
      <c r="O287" s="21">
        <v>52</v>
      </c>
      <c r="P287" s="21">
        <v>70</v>
      </c>
      <c r="Q287" s="21">
        <v>88</v>
      </c>
      <c r="R287" s="21">
        <v>70</v>
      </c>
      <c r="S287" s="21">
        <v>72</v>
      </c>
      <c r="T287" s="21">
        <v>87</v>
      </c>
      <c r="U287" s="21" t="s">
        <v>590</v>
      </c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39">
        <f>IF(AK287=0,"",AVERAGE(N287:AI287))</f>
        <v>71.428571428571431</v>
      </c>
      <c r="AK287" s="39">
        <f>IF(COUNTBLANK(N287:AI287)=0,22,IF(COUNTBLANK(N287:AI287)=1,21,IF(COUNTBLANK(N287:AI287)=2,20,IF(COUNTBLANK(N287:AI287)=3,19,IF(COUNTBLANK(N287:AI287)=4,18,IF(COUNTBLANK(N287:AI287)=5,17,IF(COUNTBLANK(N287:AI287)=6,16,IF(COUNTBLANK(N287:AI287)=7,15,IF(COUNTBLANK(N287:AI287)=8,14,IF(COUNTBLANK(N287:AI287)=9,13,IF(COUNTBLANK(N287:AI287)=10,12,IF(COUNTBLANK(N287:AI287)=11,11,IF(COUNTBLANK(N287:AI287)=12,10,IF(COUNTBLANK(N287:AI287)=13,9,IF(COUNTBLANK(N287:AI287)=14,8,IF(COUNTBLANK(N287:AI287)=15,7,IF(COUNTBLANK(N287:AI287)=16,6,IF(COUNTBLANK(N287:AI287)=17,5,IF(COUNTBLANK(N287:AI287)=18,4,IF(COUNTBLANK(N287:AI287)=19,3,IF(COUNTBLANK(N287:AI287)=20,2,IF(COUNTBLANK(N287:AI287)=21,1,IF(COUNTBLANK(N287:AI287)=22,0,"Error")))))))))))))))))))))))</f>
        <v>7</v>
      </c>
      <c r="AL287" s="39">
        <f>IF(AK287=0,"",IF(COUNTBLANK(AG287:AI287)=0,AVERAGE(AG287:AI287),IF(COUNTBLANK(AF287:AI287)&lt;1.5,AVERAGE(AF287:AI287),IF(COUNTBLANK(AE287:AI287)&lt;2.5,AVERAGE(AE287:AI287),IF(COUNTBLANK(AD287:AI287)&lt;3.5,AVERAGE(AD287:AI287),IF(COUNTBLANK(AC287:AI287)&lt;4.5,AVERAGE(AC287:AI287),IF(COUNTBLANK(AB287:AI287)&lt;5.5,AVERAGE(AB287:AI287),IF(COUNTBLANK(AA287:AI287)&lt;6.5,AVERAGE(AA287:AI287),IF(COUNTBLANK(Z287:AI287)&lt;7.5,AVERAGE(Z287:AI287),IF(COUNTBLANK(Y287:AI287)&lt;8.5,AVERAGE(Y287:AI287),IF(COUNTBLANK(X287:AI287)&lt;9.5,AVERAGE(X287:AI287),IF(COUNTBLANK(W287:AI287)&lt;10.5,AVERAGE(W287:AI287),IF(COUNTBLANK(V287:AI287)&lt;11.5,AVERAGE(V287:AI287),IF(COUNTBLANK(U287:AI287)&lt;12.5,AVERAGE(U287:AI287),IF(COUNTBLANK(T287:AI287)&lt;13.5,AVERAGE(T287:AI287),IF(COUNTBLANK(S287:AI287)&lt;14.5,AVERAGE(S287:AI287),IF(COUNTBLANK(R287:AI287)&lt;15.5,AVERAGE(R287:AI287),IF(COUNTBLANK(Q287:AI287)&lt;16.5,AVERAGE(Q287:AI287),IF(COUNTBLANK(P287:AI287)&lt;17.5,AVERAGE(P287:AI287),IF(COUNTBLANK(O287:AI287)&lt;18.5,AVERAGE(O287:AI287),AVERAGE(N287:AI287)))))))))))))))))))))</f>
        <v>76.333333333333329</v>
      </c>
      <c r="AM287" s="22">
        <f>IF(AK287=0,"",IF(COUNTBLANK(AH287:AI287)=0,AVERAGE(AH287:AI287),IF(COUNTBLANK(AG287:AI287)&lt;1.5,AVERAGE(AG287:AI287),IF(COUNTBLANK(AF287:AI287)&lt;2.5,AVERAGE(AF287:AI287),IF(COUNTBLANK(AE287:AI287)&lt;3.5,AVERAGE(AE287:AI287),IF(COUNTBLANK(AD287:AI287)&lt;4.5,AVERAGE(AD287:AI287),IF(COUNTBLANK(AC287:AI287)&lt;5.5,AVERAGE(AC287:AI287),IF(COUNTBLANK(AB287:AI287)&lt;6.5,AVERAGE(AB287:AI287),IF(COUNTBLANK(AA287:AI287)&lt;7.5,AVERAGE(AA287:AI287),IF(COUNTBLANK(Z287:AI287)&lt;8.5,AVERAGE(Z287:AI287),IF(COUNTBLANK(Y287:AI287)&lt;9.5,AVERAGE(Y287:AI287),IF(COUNTBLANK(X287:AI287)&lt;10.5,AVERAGE(X287:AI287),IF(COUNTBLANK(W287:AI287)&lt;11.5,AVERAGE(W287:AI287),IF(COUNTBLANK(V287:AI287)&lt;12.5,AVERAGE(V287:AI287),IF(COUNTBLANK(U287:AI287)&lt;13.5,AVERAGE(U287:AI287),IF(COUNTBLANK(T287:AI287)&lt;14.5,AVERAGE(T287:AI287),IF(COUNTBLANK(S287:AI287)&lt;15.5,AVERAGE(S287:AI287),IF(COUNTBLANK(R287:AI287)&lt;16.5,AVERAGE(R287:AI287),IF(COUNTBLANK(Q287:AI287)&lt;17.5,AVERAGE(Q287:AI287),IF(COUNTBLANK(P287:AI287)&lt;18.5,AVERAGE(P287:AI287),IF(COUNTBLANK(O287:AI287)&lt;19.5,AVERAGE(O287:AI287),AVERAGE(N287:AI287))))))))))))))))))))))</f>
        <v>79.5</v>
      </c>
      <c r="AN287" s="23">
        <f>IF(AK287&lt;1.5,M287,(0.75*M287)+(0.25*((AM287*2/3+AJ287*1/3)*$AW$1)))</f>
        <v>298469.46973694395</v>
      </c>
      <c r="AO287" s="24">
        <f>AN287-M287</f>
        <v>3269.4697369439527</v>
      </c>
      <c r="AP287" s="22">
        <f>IF(AK287&lt;1.5,"N/A",3*((M287/$AW$1)-(AM287*2/3)))</f>
        <v>61.653244786460164</v>
      </c>
      <c r="AQ287" s="20">
        <f>IF(AK287=0,"",AL287*$AV$1)</f>
        <v>302002.42369644862</v>
      </c>
      <c r="AR287" s="20">
        <f>IF(AK287=0,"",AJ287*$AV$1)</f>
        <v>282597.4020865084</v>
      </c>
      <c r="AS287" s="23" t="str">
        <f>IF(F287="P","P","")</f>
        <v/>
      </c>
    </row>
    <row r="288" spans="1:45" s="2" customFormat="1">
      <c r="A288" s="19" t="s">
        <v>495</v>
      </c>
      <c r="B288" s="23" t="str">
        <f>IF(COUNTBLANK(N288:AI288)&lt;20.5,"Yes","No")</f>
        <v>Yes</v>
      </c>
      <c r="C288" s="34" t="str">
        <f>IF(J288&lt;160000,"Yes","")</f>
        <v/>
      </c>
      <c r="D288" s="34" t="str">
        <f>IF(J288&gt;375000,IF((K288/J288)&lt;-0.4,"FP40%",IF((K288/J288)&lt;-0.35,"FP35%",IF((K288/J288)&lt;-0.3,"FP30%",IF((K288/J288)&lt;-0.25,"FP25%",IF((K288/J288)&lt;-0.2,"FP20%",IF((K288/J288)&lt;-0.15,"FP15%",IF((K288/J288)&lt;-0.1,"FP10%",IF((K288/J288)&lt;-0.05,"FP5%","")))))))),"")</f>
        <v/>
      </c>
      <c r="E288" s="34" t="str">
        <f t="shared" si="6"/>
        <v/>
      </c>
      <c r="F288" s="89" t="str">
        <f>IF(AP288="N/A","",IF(AP288&gt;AJ288,IF(AP288&gt;AM288,"P",""),""))</f>
        <v/>
      </c>
      <c r="G288" s="34" t="str">
        <f>IF(D288="",IF(E288="",F288,E288),D288)</f>
        <v/>
      </c>
      <c r="H288" s="19" t="s">
        <v>301</v>
      </c>
      <c r="I288" s="21" t="s">
        <v>392</v>
      </c>
      <c r="J288" s="20">
        <v>314400</v>
      </c>
      <c r="K288" s="20">
        <f>M288-J288</f>
        <v>-29800</v>
      </c>
      <c r="L288" s="75">
        <v>4700</v>
      </c>
      <c r="M288" s="20">
        <v>284600</v>
      </c>
      <c r="N288" s="21">
        <v>59</v>
      </c>
      <c r="O288" s="21">
        <v>77</v>
      </c>
      <c r="P288" s="21">
        <v>100</v>
      </c>
      <c r="Q288" s="21">
        <v>36</v>
      </c>
      <c r="R288" s="21">
        <v>70</v>
      </c>
      <c r="S288" s="21">
        <v>68</v>
      </c>
      <c r="T288" s="21">
        <v>59</v>
      </c>
      <c r="U288" s="21">
        <v>96</v>
      </c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39">
        <f>IF(AK288=0,"",AVERAGE(N288:AI288))</f>
        <v>70.625</v>
      </c>
      <c r="AK288" s="39">
        <f>IF(COUNTBLANK(N288:AI288)=0,22,IF(COUNTBLANK(N288:AI288)=1,21,IF(COUNTBLANK(N288:AI288)=2,20,IF(COUNTBLANK(N288:AI288)=3,19,IF(COUNTBLANK(N288:AI288)=4,18,IF(COUNTBLANK(N288:AI288)=5,17,IF(COUNTBLANK(N288:AI288)=6,16,IF(COUNTBLANK(N288:AI288)=7,15,IF(COUNTBLANK(N288:AI288)=8,14,IF(COUNTBLANK(N288:AI288)=9,13,IF(COUNTBLANK(N288:AI288)=10,12,IF(COUNTBLANK(N288:AI288)=11,11,IF(COUNTBLANK(N288:AI288)=12,10,IF(COUNTBLANK(N288:AI288)=13,9,IF(COUNTBLANK(N288:AI288)=14,8,IF(COUNTBLANK(N288:AI288)=15,7,IF(COUNTBLANK(N288:AI288)=16,6,IF(COUNTBLANK(N288:AI288)=17,5,IF(COUNTBLANK(N288:AI288)=18,4,IF(COUNTBLANK(N288:AI288)=19,3,IF(COUNTBLANK(N288:AI288)=20,2,IF(COUNTBLANK(N288:AI288)=21,1,IF(COUNTBLANK(N288:AI288)=22,0,"Error")))))))))))))))))))))))</f>
        <v>8</v>
      </c>
      <c r="AL288" s="39">
        <f>IF(AK288=0,"",IF(COUNTBLANK(AG288:AI288)=0,AVERAGE(AG288:AI288),IF(COUNTBLANK(AF288:AI288)&lt;1.5,AVERAGE(AF288:AI288),IF(COUNTBLANK(AE288:AI288)&lt;2.5,AVERAGE(AE288:AI288),IF(COUNTBLANK(AD288:AI288)&lt;3.5,AVERAGE(AD288:AI288),IF(COUNTBLANK(AC288:AI288)&lt;4.5,AVERAGE(AC288:AI288),IF(COUNTBLANK(AB288:AI288)&lt;5.5,AVERAGE(AB288:AI288),IF(COUNTBLANK(AA288:AI288)&lt;6.5,AVERAGE(AA288:AI288),IF(COUNTBLANK(Z288:AI288)&lt;7.5,AVERAGE(Z288:AI288),IF(COUNTBLANK(Y288:AI288)&lt;8.5,AVERAGE(Y288:AI288),IF(COUNTBLANK(X288:AI288)&lt;9.5,AVERAGE(X288:AI288),IF(COUNTBLANK(W288:AI288)&lt;10.5,AVERAGE(W288:AI288),IF(COUNTBLANK(V288:AI288)&lt;11.5,AVERAGE(V288:AI288),IF(COUNTBLANK(U288:AI288)&lt;12.5,AVERAGE(U288:AI288),IF(COUNTBLANK(T288:AI288)&lt;13.5,AVERAGE(T288:AI288),IF(COUNTBLANK(S288:AI288)&lt;14.5,AVERAGE(S288:AI288),IF(COUNTBLANK(R288:AI288)&lt;15.5,AVERAGE(R288:AI288),IF(COUNTBLANK(Q288:AI288)&lt;16.5,AVERAGE(Q288:AI288),IF(COUNTBLANK(P288:AI288)&lt;17.5,AVERAGE(P288:AI288),IF(COUNTBLANK(O288:AI288)&lt;18.5,AVERAGE(O288:AI288),AVERAGE(N288:AI288)))))))))))))))))))))</f>
        <v>74.333333333333329</v>
      </c>
      <c r="AM288" s="22">
        <f>IF(AK288=0,"",IF(COUNTBLANK(AH288:AI288)=0,AVERAGE(AH288:AI288),IF(COUNTBLANK(AG288:AI288)&lt;1.5,AVERAGE(AG288:AI288),IF(COUNTBLANK(AF288:AI288)&lt;2.5,AVERAGE(AF288:AI288),IF(COUNTBLANK(AE288:AI288)&lt;3.5,AVERAGE(AE288:AI288),IF(COUNTBLANK(AD288:AI288)&lt;4.5,AVERAGE(AD288:AI288),IF(COUNTBLANK(AC288:AI288)&lt;5.5,AVERAGE(AC288:AI288),IF(COUNTBLANK(AB288:AI288)&lt;6.5,AVERAGE(AB288:AI288),IF(COUNTBLANK(AA288:AI288)&lt;7.5,AVERAGE(AA288:AI288),IF(COUNTBLANK(Z288:AI288)&lt;8.5,AVERAGE(Z288:AI288),IF(COUNTBLANK(Y288:AI288)&lt;9.5,AVERAGE(Y288:AI288),IF(COUNTBLANK(X288:AI288)&lt;10.5,AVERAGE(X288:AI288),IF(COUNTBLANK(W288:AI288)&lt;11.5,AVERAGE(W288:AI288),IF(COUNTBLANK(V288:AI288)&lt;12.5,AVERAGE(V288:AI288),IF(COUNTBLANK(U288:AI288)&lt;13.5,AVERAGE(U288:AI288),IF(COUNTBLANK(T288:AI288)&lt;14.5,AVERAGE(T288:AI288),IF(COUNTBLANK(S288:AI288)&lt;15.5,AVERAGE(S288:AI288),IF(COUNTBLANK(R288:AI288)&lt;16.5,AVERAGE(R288:AI288),IF(COUNTBLANK(Q288:AI288)&lt;17.5,AVERAGE(Q288:AI288),IF(COUNTBLANK(P288:AI288)&lt;18.5,AVERAGE(P288:AI288),IF(COUNTBLANK(O288:AI288)&lt;19.5,AVERAGE(O288:AI288),AVERAGE(N288:AI288))))))))))))))))))))))</f>
        <v>77.5</v>
      </c>
      <c r="AN288" s="23">
        <f>IF(AK288&lt;1.5,M288,(0.75*M288)+(0.25*((AM288*2/3+AJ288*1/3)*$AW$1)))</f>
        <v>288912.86036316538</v>
      </c>
      <c r="AO288" s="24">
        <f>AN288-M288</f>
        <v>4312.8603631653823</v>
      </c>
      <c r="AP288" s="22">
        <f>IF(AK288&lt;1.5,"N/A",3*((M288/$AW$1)-(AM288*2/3)))</f>
        <v>57.73005916743417</v>
      </c>
      <c r="AQ288" s="20">
        <f>IF(AK288=0,"",AL288*$AV$1)</f>
        <v>294089.69643802638</v>
      </c>
      <c r="AR288" s="20">
        <f>IF(AK288=0,"",AJ288*$AV$1)</f>
        <v>279418.18131303514</v>
      </c>
      <c r="AS288" s="23" t="str">
        <f>IF(F288="P","P","")</f>
        <v/>
      </c>
    </row>
    <row r="289" spans="1:45" s="2" customFormat="1">
      <c r="A289" s="19" t="s">
        <v>495</v>
      </c>
      <c r="B289" s="23" t="str">
        <f>IF(COUNTBLANK(N289:AI289)&lt;20.5,"Yes","No")</f>
        <v>Yes</v>
      </c>
      <c r="C289" s="34" t="str">
        <f>IF(J289&lt;160000,"Yes","")</f>
        <v/>
      </c>
      <c r="D289" s="34" t="str">
        <f>IF(J289&gt;375000,IF((K289/J289)&lt;-0.4,"FP40%",IF((K289/J289)&lt;-0.35,"FP35%",IF((K289/J289)&lt;-0.3,"FP30%",IF((K289/J289)&lt;-0.25,"FP25%",IF((K289/J289)&lt;-0.2,"FP20%",IF((K289/J289)&lt;-0.15,"FP15%",IF((K289/J289)&lt;-0.1,"FP10%",IF((K289/J289)&lt;-0.05,"FP5%","")))))))),"")</f>
        <v/>
      </c>
      <c r="E289" s="34" t="str">
        <f t="shared" si="6"/>
        <v/>
      </c>
      <c r="F289" s="89" t="str">
        <f>IF(AP289="N/A","",IF(AP289&gt;AJ289,IF(AP289&gt;AM289,"P",""),""))</f>
        <v/>
      </c>
      <c r="G289" s="34" t="str">
        <f>IF(D289="",IF(E289="",F289,E289),D289)</f>
        <v/>
      </c>
      <c r="H289" s="19" t="s">
        <v>289</v>
      </c>
      <c r="I289" s="21" t="s">
        <v>390</v>
      </c>
      <c r="J289" s="20">
        <v>285600</v>
      </c>
      <c r="K289" s="20">
        <f>M289-J289</f>
        <v>-9000</v>
      </c>
      <c r="L289" s="75">
        <v>6200</v>
      </c>
      <c r="M289" s="20">
        <v>276600</v>
      </c>
      <c r="N289" s="21">
        <v>92</v>
      </c>
      <c r="O289" s="21">
        <v>34</v>
      </c>
      <c r="P289" s="21">
        <v>85</v>
      </c>
      <c r="Q289" s="21">
        <v>60</v>
      </c>
      <c r="R289" s="21">
        <v>69</v>
      </c>
      <c r="S289" s="21">
        <v>58</v>
      </c>
      <c r="T289" s="21">
        <v>68</v>
      </c>
      <c r="U289" s="21">
        <v>94</v>
      </c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39">
        <f>IF(AK289=0,"",AVERAGE(N289:AI289))</f>
        <v>70</v>
      </c>
      <c r="AK289" s="39">
        <f>IF(COUNTBLANK(N289:AI289)=0,22,IF(COUNTBLANK(N289:AI289)=1,21,IF(COUNTBLANK(N289:AI289)=2,20,IF(COUNTBLANK(N289:AI289)=3,19,IF(COUNTBLANK(N289:AI289)=4,18,IF(COUNTBLANK(N289:AI289)=5,17,IF(COUNTBLANK(N289:AI289)=6,16,IF(COUNTBLANK(N289:AI289)=7,15,IF(COUNTBLANK(N289:AI289)=8,14,IF(COUNTBLANK(N289:AI289)=9,13,IF(COUNTBLANK(N289:AI289)=10,12,IF(COUNTBLANK(N289:AI289)=11,11,IF(COUNTBLANK(N289:AI289)=12,10,IF(COUNTBLANK(N289:AI289)=13,9,IF(COUNTBLANK(N289:AI289)=14,8,IF(COUNTBLANK(N289:AI289)=15,7,IF(COUNTBLANK(N289:AI289)=16,6,IF(COUNTBLANK(N289:AI289)=17,5,IF(COUNTBLANK(N289:AI289)=18,4,IF(COUNTBLANK(N289:AI289)=19,3,IF(COUNTBLANK(N289:AI289)=20,2,IF(COUNTBLANK(N289:AI289)=21,1,IF(COUNTBLANK(N289:AI289)=22,0,"Error")))))))))))))))))))))))</f>
        <v>8</v>
      </c>
      <c r="AL289" s="39">
        <f>IF(AK289=0,"",IF(COUNTBLANK(AG289:AI289)=0,AVERAGE(AG289:AI289),IF(COUNTBLANK(AF289:AI289)&lt;1.5,AVERAGE(AF289:AI289),IF(COUNTBLANK(AE289:AI289)&lt;2.5,AVERAGE(AE289:AI289),IF(COUNTBLANK(AD289:AI289)&lt;3.5,AVERAGE(AD289:AI289),IF(COUNTBLANK(AC289:AI289)&lt;4.5,AVERAGE(AC289:AI289),IF(COUNTBLANK(AB289:AI289)&lt;5.5,AVERAGE(AB289:AI289),IF(COUNTBLANK(AA289:AI289)&lt;6.5,AVERAGE(AA289:AI289),IF(COUNTBLANK(Z289:AI289)&lt;7.5,AVERAGE(Z289:AI289),IF(COUNTBLANK(Y289:AI289)&lt;8.5,AVERAGE(Y289:AI289),IF(COUNTBLANK(X289:AI289)&lt;9.5,AVERAGE(X289:AI289),IF(COUNTBLANK(W289:AI289)&lt;10.5,AVERAGE(W289:AI289),IF(COUNTBLANK(V289:AI289)&lt;11.5,AVERAGE(V289:AI289),IF(COUNTBLANK(U289:AI289)&lt;12.5,AVERAGE(U289:AI289),IF(COUNTBLANK(T289:AI289)&lt;13.5,AVERAGE(T289:AI289),IF(COUNTBLANK(S289:AI289)&lt;14.5,AVERAGE(S289:AI289),IF(COUNTBLANK(R289:AI289)&lt;15.5,AVERAGE(R289:AI289),IF(COUNTBLANK(Q289:AI289)&lt;16.5,AVERAGE(Q289:AI289),IF(COUNTBLANK(P289:AI289)&lt;17.5,AVERAGE(P289:AI289),IF(COUNTBLANK(O289:AI289)&lt;18.5,AVERAGE(O289:AI289),AVERAGE(N289:AI289)))))))))))))))))))))</f>
        <v>73.333333333333329</v>
      </c>
      <c r="AM289" s="22">
        <f>IF(AK289=0,"",IF(COUNTBLANK(AH289:AI289)=0,AVERAGE(AH289:AI289),IF(COUNTBLANK(AG289:AI289)&lt;1.5,AVERAGE(AG289:AI289),IF(COUNTBLANK(AF289:AI289)&lt;2.5,AVERAGE(AF289:AI289),IF(COUNTBLANK(AE289:AI289)&lt;3.5,AVERAGE(AE289:AI289),IF(COUNTBLANK(AD289:AI289)&lt;4.5,AVERAGE(AD289:AI289),IF(COUNTBLANK(AC289:AI289)&lt;5.5,AVERAGE(AC289:AI289),IF(COUNTBLANK(AB289:AI289)&lt;6.5,AVERAGE(AB289:AI289),IF(COUNTBLANK(AA289:AI289)&lt;7.5,AVERAGE(AA289:AI289),IF(COUNTBLANK(Z289:AI289)&lt;8.5,AVERAGE(Z289:AI289),IF(COUNTBLANK(Y289:AI289)&lt;9.5,AVERAGE(Y289:AI289),IF(COUNTBLANK(X289:AI289)&lt;10.5,AVERAGE(X289:AI289),IF(COUNTBLANK(W289:AI289)&lt;11.5,AVERAGE(W289:AI289),IF(COUNTBLANK(V289:AI289)&lt;12.5,AVERAGE(V289:AI289),IF(COUNTBLANK(U289:AI289)&lt;13.5,AVERAGE(U289:AI289),IF(COUNTBLANK(T289:AI289)&lt;14.5,AVERAGE(T289:AI289),IF(COUNTBLANK(S289:AI289)&lt;15.5,AVERAGE(S289:AI289),IF(COUNTBLANK(R289:AI289)&lt;16.5,AVERAGE(R289:AI289),IF(COUNTBLANK(Q289:AI289)&lt;17.5,AVERAGE(Q289:AI289),IF(COUNTBLANK(P289:AI289)&lt;18.5,AVERAGE(P289:AI289),IF(COUNTBLANK(O289:AI289)&lt;19.5,AVERAGE(O289:AI289),AVERAGE(N289:AI289))))))))))))))))))))))</f>
        <v>81</v>
      </c>
      <c r="AN289" s="23">
        <f>IF(AK289&lt;1.5,M289,(0.75*M289)+(0.25*((AM289*2/3+AJ289*1/3)*$AW$1)))</f>
        <v>285045.05198561493</v>
      </c>
      <c r="AO289" s="24">
        <f>AN289-M289</f>
        <v>8445.0519856149331</v>
      </c>
      <c r="AP289" s="22">
        <f>IF(AK289&lt;1.5,"N/A",3*((M289/$AW$1)-(AM289*2/3)))</f>
        <v>44.750296436093777</v>
      </c>
      <c r="AQ289" s="20">
        <f>IF(AK289=0,"",AL289*$AV$1)</f>
        <v>290133.33280881523</v>
      </c>
      <c r="AR289" s="20">
        <f>IF(AK289=0,"",AJ289*$AV$1)</f>
        <v>276945.45404477819</v>
      </c>
      <c r="AS289" s="23" t="str">
        <f>IF(F289="P","P","")</f>
        <v/>
      </c>
    </row>
    <row r="290" spans="1:45" s="2" customFormat="1">
      <c r="A290" s="19" t="s">
        <v>495</v>
      </c>
      <c r="B290" s="23" t="str">
        <f>IF(COUNTBLANK(N290:AI290)&lt;20.5,"Yes","No")</f>
        <v>Yes</v>
      </c>
      <c r="C290" s="34" t="str">
        <f>IF(J290&lt;160000,"Yes","")</f>
        <v>Yes</v>
      </c>
      <c r="D290" s="34" t="str">
        <f>IF(J290&gt;375000,IF((K290/J290)&lt;-0.4,"FP40%",IF((K290/J290)&lt;-0.35,"FP35%",IF((K290/J290)&lt;-0.3,"FP30%",IF((K290/J290)&lt;-0.25,"FP25%",IF((K290/J290)&lt;-0.2,"FP20%",IF((K290/J290)&lt;-0.15,"FP15%",IF((K290/J290)&lt;-0.1,"FP10%",IF((K290/J290)&lt;-0.05,"FP5%","")))))))),"")</f>
        <v/>
      </c>
      <c r="E290" s="34" t="str">
        <f t="shared" si="6"/>
        <v/>
      </c>
      <c r="F290" s="89" t="str">
        <f>IF(AP290="N/A","",IF(AP290&gt;AJ290,IF(AP290&gt;AM290,"P",""),""))</f>
        <v/>
      </c>
      <c r="G290" s="34" t="str">
        <f>IF(D290="",IF(E290="",F290,E290),D290)</f>
        <v/>
      </c>
      <c r="H290" s="19" t="s">
        <v>46</v>
      </c>
      <c r="I290" s="21" t="s">
        <v>37</v>
      </c>
      <c r="J290" s="20">
        <v>89500</v>
      </c>
      <c r="K290" s="20">
        <f>M290-J290</f>
        <v>148900</v>
      </c>
      <c r="L290" s="75">
        <v>5100</v>
      </c>
      <c r="M290" s="20">
        <v>238400</v>
      </c>
      <c r="N290" s="21">
        <v>80</v>
      </c>
      <c r="O290" s="21">
        <v>45</v>
      </c>
      <c r="P290" s="21">
        <v>86</v>
      </c>
      <c r="Q290" s="21">
        <v>94</v>
      </c>
      <c r="R290" s="21">
        <v>53</v>
      </c>
      <c r="S290" s="21">
        <v>51</v>
      </c>
      <c r="T290" s="21">
        <v>69</v>
      </c>
      <c r="U290" s="21">
        <v>69</v>
      </c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39">
        <f>IF(AK290=0,"",AVERAGE(N290:AI290))</f>
        <v>68.375</v>
      </c>
      <c r="AK290" s="39">
        <f>IF(COUNTBLANK(N290:AI290)=0,22,IF(COUNTBLANK(N290:AI290)=1,21,IF(COUNTBLANK(N290:AI290)=2,20,IF(COUNTBLANK(N290:AI290)=3,19,IF(COUNTBLANK(N290:AI290)=4,18,IF(COUNTBLANK(N290:AI290)=5,17,IF(COUNTBLANK(N290:AI290)=6,16,IF(COUNTBLANK(N290:AI290)=7,15,IF(COUNTBLANK(N290:AI290)=8,14,IF(COUNTBLANK(N290:AI290)=9,13,IF(COUNTBLANK(N290:AI290)=10,12,IF(COUNTBLANK(N290:AI290)=11,11,IF(COUNTBLANK(N290:AI290)=12,10,IF(COUNTBLANK(N290:AI290)=13,9,IF(COUNTBLANK(N290:AI290)=14,8,IF(COUNTBLANK(N290:AI290)=15,7,IF(COUNTBLANK(N290:AI290)=16,6,IF(COUNTBLANK(N290:AI290)=17,5,IF(COUNTBLANK(N290:AI290)=18,4,IF(COUNTBLANK(N290:AI290)=19,3,IF(COUNTBLANK(N290:AI290)=20,2,IF(COUNTBLANK(N290:AI290)=21,1,IF(COUNTBLANK(N290:AI290)=22,0,"Error")))))))))))))))))))))))</f>
        <v>8</v>
      </c>
      <c r="AL290" s="39">
        <f>IF(AK290=0,"",IF(COUNTBLANK(AG290:AI290)=0,AVERAGE(AG290:AI290),IF(COUNTBLANK(AF290:AI290)&lt;1.5,AVERAGE(AF290:AI290),IF(COUNTBLANK(AE290:AI290)&lt;2.5,AVERAGE(AE290:AI290),IF(COUNTBLANK(AD290:AI290)&lt;3.5,AVERAGE(AD290:AI290),IF(COUNTBLANK(AC290:AI290)&lt;4.5,AVERAGE(AC290:AI290),IF(COUNTBLANK(AB290:AI290)&lt;5.5,AVERAGE(AB290:AI290),IF(COUNTBLANK(AA290:AI290)&lt;6.5,AVERAGE(AA290:AI290),IF(COUNTBLANK(Z290:AI290)&lt;7.5,AVERAGE(Z290:AI290),IF(COUNTBLANK(Y290:AI290)&lt;8.5,AVERAGE(Y290:AI290),IF(COUNTBLANK(X290:AI290)&lt;9.5,AVERAGE(X290:AI290),IF(COUNTBLANK(W290:AI290)&lt;10.5,AVERAGE(W290:AI290),IF(COUNTBLANK(V290:AI290)&lt;11.5,AVERAGE(V290:AI290),IF(COUNTBLANK(U290:AI290)&lt;12.5,AVERAGE(U290:AI290),IF(COUNTBLANK(T290:AI290)&lt;13.5,AVERAGE(T290:AI290),IF(COUNTBLANK(S290:AI290)&lt;14.5,AVERAGE(S290:AI290),IF(COUNTBLANK(R290:AI290)&lt;15.5,AVERAGE(R290:AI290),IF(COUNTBLANK(Q290:AI290)&lt;16.5,AVERAGE(Q290:AI290),IF(COUNTBLANK(P290:AI290)&lt;17.5,AVERAGE(P290:AI290),IF(COUNTBLANK(O290:AI290)&lt;18.5,AVERAGE(O290:AI290),AVERAGE(N290:AI290)))))))))))))))))))))</f>
        <v>63</v>
      </c>
      <c r="AM290" s="22">
        <f>IF(AK290=0,"",IF(COUNTBLANK(AH290:AI290)=0,AVERAGE(AH290:AI290),IF(COUNTBLANK(AG290:AI290)&lt;1.5,AVERAGE(AG290:AI290),IF(COUNTBLANK(AF290:AI290)&lt;2.5,AVERAGE(AF290:AI290),IF(COUNTBLANK(AE290:AI290)&lt;3.5,AVERAGE(AE290:AI290),IF(COUNTBLANK(AD290:AI290)&lt;4.5,AVERAGE(AD290:AI290),IF(COUNTBLANK(AC290:AI290)&lt;5.5,AVERAGE(AC290:AI290),IF(COUNTBLANK(AB290:AI290)&lt;6.5,AVERAGE(AB290:AI290),IF(COUNTBLANK(AA290:AI290)&lt;7.5,AVERAGE(AA290:AI290),IF(COUNTBLANK(Z290:AI290)&lt;8.5,AVERAGE(Z290:AI290),IF(COUNTBLANK(Y290:AI290)&lt;9.5,AVERAGE(Y290:AI290),IF(COUNTBLANK(X290:AI290)&lt;10.5,AVERAGE(X290:AI290),IF(COUNTBLANK(W290:AI290)&lt;11.5,AVERAGE(W290:AI290),IF(COUNTBLANK(V290:AI290)&lt;12.5,AVERAGE(V290:AI290),IF(COUNTBLANK(U290:AI290)&lt;13.5,AVERAGE(U290:AI290),IF(COUNTBLANK(T290:AI290)&lt;14.5,AVERAGE(T290:AI290),IF(COUNTBLANK(S290:AI290)&lt;15.5,AVERAGE(S290:AI290),IF(COUNTBLANK(R290:AI290)&lt;16.5,AVERAGE(R290:AI290),IF(COUNTBLANK(Q290:AI290)&lt;17.5,AVERAGE(Q290:AI290),IF(COUNTBLANK(P290:AI290)&lt;18.5,AVERAGE(P290:AI290),IF(COUNTBLANK(O290:AI290)&lt;19.5,AVERAGE(O290:AI290),AVERAGE(N290:AI290))))))))))))))))))))))</f>
        <v>69</v>
      </c>
      <c r="AN290" s="23">
        <f>IF(AK290&lt;1.5,M290,(0.75*M290)+(0.25*((AM290*2/3+AJ290*1/3)*$AW$1)))</f>
        <v>247824.47781694523</v>
      </c>
      <c r="AO290" s="24">
        <f>AN290-M290</f>
        <v>9424.4778169452329</v>
      </c>
      <c r="AP290" s="22">
        <f>IF(AK290&lt;1.5,"N/A",3*((M290/$AW$1)-(AM290*2/3)))</f>
        <v>40.196929393943428</v>
      </c>
      <c r="AQ290" s="20">
        <f>IF(AK290=0,"",AL290*$AV$1)</f>
        <v>249250.90864030039</v>
      </c>
      <c r="AR290" s="20">
        <f>IF(AK290=0,"",AJ290*$AV$1)</f>
        <v>270516.36314731016</v>
      </c>
      <c r="AS290" s="23" t="str">
        <f>IF(F290="P","P","")</f>
        <v/>
      </c>
    </row>
    <row r="291" spans="1:45" s="2" customFormat="1">
      <c r="A291" s="19" t="s">
        <v>495</v>
      </c>
      <c r="B291" s="23" t="str">
        <f>IF(COUNTBLANK(N291:AI291)&lt;20.5,"Yes","No")</f>
        <v>Yes</v>
      </c>
      <c r="C291" s="34" t="str">
        <f>IF(J291&lt;160000,"Yes","")</f>
        <v/>
      </c>
      <c r="D291" s="34" t="str">
        <f>IF(J291&gt;375000,IF((K291/J291)&lt;-0.4,"FP40%",IF((K291/J291)&lt;-0.35,"FP35%",IF((K291/J291)&lt;-0.3,"FP30%",IF((K291/J291)&lt;-0.25,"FP25%",IF((K291/J291)&lt;-0.2,"FP20%",IF((K291/J291)&lt;-0.15,"FP15%",IF((K291/J291)&lt;-0.1,"FP10%",IF((K291/J291)&lt;-0.05,"FP5%","")))))))),"")</f>
        <v/>
      </c>
      <c r="E291" s="34" t="str">
        <f t="shared" si="6"/>
        <v/>
      </c>
      <c r="F291" s="89" t="str">
        <f>IF(AP291="N/A","",IF(AP291&gt;AJ291,IF(AP291&gt;AM291,"P",""),""))</f>
        <v/>
      </c>
      <c r="G291" s="34" t="str">
        <f>IF(D291="",IF(E291="",F291,E291),D291)</f>
        <v/>
      </c>
      <c r="H291" s="19" t="s">
        <v>407</v>
      </c>
      <c r="I291" s="21" t="s">
        <v>391</v>
      </c>
      <c r="J291" s="20">
        <v>265600</v>
      </c>
      <c r="K291" s="20">
        <f>M291-J291</f>
        <v>-19100</v>
      </c>
      <c r="L291" s="75">
        <v>5100</v>
      </c>
      <c r="M291" s="20">
        <v>246500</v>
      </c>
      <c r="N291" s="21">
        <v>88</v>
      </c>
      <c r="O291" s="21">
        <v>80</v>
      </c>
      <c r="P291" s="21">
        <v>61</v>
      </c>
      <c r="Q291" s="21">
        <v>48</v>
      </c>
      <c r="R291" s="21">
        <v>54</v>
      </c>
      <c r="S291" s="21">
        <v>64</v>
      </c>
      <c r="T291" s="21">
        <v>42</v>
      </c>
      <c r="U291" s="21">
        <v>89</v>
      </c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39">
        <f>IF(AK291=0,"",AVERAGE(N291:AI291))</f>
        <v>65.75</v>
      </c>
      <c r="AK291" s="39">
        <f>IF(COUNTBLANK(N291:AI291)=0,22,IF(COUNTBLANK(N291:AI291)=1,21,IF(COUNTBLANK(N291:AI291)=2,20,IF(COUNTBLANK(N291:AI291)=3,19,IF(COUNTBLANK(N291:AI291)=4,18,IF(COUNTBLANK(N291:AI291)=5,17,IF(COUNTBLANK(N291:AI291)=6,16,IF(COUNTBLANK(N291:AI291)=7,15,IF(COUNTBLANK(N291:AI291)=8,14,IF(COUNTBLANK(N291:AI291)=9,13,IF(COUNTBLANK(N291:AI291)=10,12,IF(COUNTBLANK(N291:AI291)=11,11,IF(COUNTBLANK(N291:AI291)=12,10,IF(COUNTBLANK(N291:AI291)=13,9,IF(COUNTBLANK(N291:AI291)=14,8,IF(COUNTBLANK(N291:AI291)=15,7,IF(COUNTBLANK(N291:AI291)=16,6,IF(COUNTBLANK(N291:AI291)=17,5,IF(COUNTBLANK(N291:AI291)=18,4,IF(COUNTBLANK(N291:AI291)=19,3,IF(COUNTBLANK(N291:AI291)=20,2,IF(COUNTBLANK(N291:AI291)=21,1,IF(COUNTBLANK(N291:AI291)=22,0,"Error")))))))))))))))))))))))</f>
        <v>8</v>
      </c>
      <c r="AL291" s="39">
        <f>IF(AK291=0,"",IF(COUNTBLANK(AG291:AI291)=0,AVERAGE(AG291:AI291),IF(COUNTBLANK(AF291:AI291)&lt;1.5,AVERAGE(AF291:AI291),IF(COUNTBLANK(AE291:AI291)&lt;2.5,AVERAGE(AE291:AI291),IF(COUNTBLANK(AD291:AI291)&lt;3.5,AVERAGE(AD291:AI291),IF(COUNTBLANK(AC291:AI291)&lt;4.5,AVERAGE(AC291:AI291),IF(COUNTBLANK(AB291:AI291)&lt;5.5,AVERAGE(AB291:AI291),IF(COUNTBLANK(AA291:AI291)&lt;6.5,AVERAGE(AA291:AI291),IF(COUNTBLANK(Z291:AI291)&lt;7.5,AVERAGE(Z291:AI291),IF(COUNTBLANK(Y291:AI291)&lt;8.5,AVERAGE(Y291:AI291),IF(COUNTBLANK(X291:AI291)&lt;9.5,AVERAGE(X291:AI291),IF(COUNTBLANK(W291:AI291)&lt;10.5,AVERAGE(W291:AI291),IF(COUNTBLANK(V291:AI291)&lt;11.5,AVERAGE(V291:AI291),IF(COUNTBLANK(U291:AI291)&lt;12.5,AVERAGE(U291:AI291),IF(COUNTBLANK(T291:AI291)&lt;13.5,AVERAGE(T291:AI291),IF(COUNTBLANK(S291:AI291)&lt;14.5,AVERAGE(S291:AI291),IF(COUNTBLANK(R291:AI291)&lt;15.5,AVERAGE(R291:AI291),IF(COUNTBLANK(Q291:AI291)&lt;16.5,AVERAGE(Q291:AI291),IF(COUNTBLANK(P291:AI291)&lt;17.5,AVERAGE(P291:AI291),IF(COUNTBLANK(O291:AI291)&lt;18.5,AVERAGE(O291:AI291),AVERAGE(N291:AI291)))))))))))))))))))))</f>
        <v>65</v>
      </c>
      <c r="AM291" s="22">
        <f>IF(AK291=0,"",IF(COUNTBLANK(AH291:AI291)=0,AVERAGE(AH291:AI291),IF(COUNTBLANK(AG291:AI291)&lt;1.5,AVERAGE(AG291:AI291),IF(COUNTBLANK(AF291:AI291)&lt;2.5,AVERAGE(AF291:AI291),IF(COUNTBLANK(AE291:AI291)&lt;3.5,AVERAGE(AE291:AI291),IF(COUNTBLANK(AD291:AI291)&lt;4.5,AVERAGE(AD291:AI291),IF(COUNTBLANK(AC291:AI291)&lt;5.5,AVERAGE(AC291:AI291),IF(COUNTBLANK(AB291:AI291)&lt;6.5,AVERAGE(AB291:AI291),IF(COUNTBLANK(AA291:AI291)&lt;7.5,AVERAGE(AA291:AI291),IF(COUNTBLANK(Z291:AI291)&lt;8.5,AVERAGE(Z291:AI291),IF(COUNTBLANK(Y291:AI291)&lt;9.5,AVERAGE(Y291:AI291),IF(COUNTBLANK(X291:AI291)&lt;10.5,AVERAGE(X291:AI291),IF(COUNTBLANK(W291:AI291)&lt;11.5,AVERAGE(W291:AI291),IF(COUNTBLANK(V291:AI291)&lt;12.5,AVERAGE(V291:AI291),IF(COUNTBLANK(U291:AI291)&lt;13.5,AVERAGE(U291:AI291),IF(COUNTBLANK(T291:AI291)&lt;14.5,AVERAGE(T291:AI291),IF(COUNTBLANK(S291:AI291)&lt;15.5,AVERAGE(S291:AI291),IF(COUNTBLANK(R291:AI291)&lt;16.5,AVERAGE(R291:AI291),IF(COUNTBLANK(Q291:AI291)&lt;17.5,AVERAGE(Q291:AI291),IF(COUNTBLANK(P291:AI291)&lt;18.5,AVERAGE(P291:AI291),IF(COUNTBLANK(O291:AI291)&lt;19.5,AVERAGE(O291:AI291),AVERAGE(N291:AI291))))))))))))))))))))))</f>
        <v>65.5</v>
      </c>
      <c r="AN291" s="23">
        <f>IF(AK291&lt;1.5,M291,(0.75*M291)+(0.25*((AM291*2/3+AJ291*1/3)*$AW$1)))</f>
        <v>250680.2865438351</v>
      </c>
      <c r="AO291" s="24">
        <f>AN291-M291</f>
        <v>4180.2865438351</v>
      </c>
      <c r="AP291" s="22">
        <f>IF(AK291&lt;1.5,"N/A",3*((M291/$AW$1)-(AM291*2/3)))</f>
        <v>53.251439159425573</v>
      </c>
      <c r="AQ291" s="20">
        <f>IF(AK291=0,"",AL291*$AV$1)</f>
        <v>257163.63589872263</v>
      </c>
      <c r="AR291" s="20">
        <f>IF(AK291=0,"",AJ291*$AV$1)</f>
        <v>260130.90862063097</v>
      </c>
      <c r="AS291" s="23" t="str">
        <f>IF(F291="P","P","")</f>
        <v/>
      </c>
    </row>
    <row r="292" spans="1:45" s="2" customFormat="1">
      <c r="A292" s="19" t="s">
        <v>495</v>
      </c>
      <c r="B292" s="23" t="str">
        <f>IF(COUNTBLANK(N292:AI292)&lt;20.5,"Yes","No")</f>
        <v>Yes</v>
      </c>
      <c r="C292" s="34" t="str">
        <f>IF(J292&lt;160000,"Yes","")</f>
        <v/>
      </c>
      <c r="D292" s="34" t="str">
        <f>IF(J292&gt;375000,IF((K292/J292)&lt;-0.4,"FP40%",IF((K292/J292)&lt;-0.35,"FP35%",IF((K292/J292)&lt;-0.3,"FP30%",IF((K292/J292)&lt;-0.25,"FP25%",IF((K292/J292)&lt;-0.2,"FP20%",IF((K292/J292)&lt;-0.15,"FP15%",IF((K292/J292)&lt;-0.1,"FP10%",IF((K292/J292)&lt;-0.05,"FP5%","")))))))),"")</f>
        <v/>
      </c>
      <c r="E292" s="34" t="str">
        <f t="shared" si="6"/>
        <v/>
      </c>
      <c r="F292" s="89" t="str">
        <f>IF(AP292="N/A","",IF(AP292&gt;AJ292,IF(AP292&gt;AM292,"P",""),""))</f>
        <v/>
      </c>
      <c r="G292" s="34" t="str">
        <f>IF(D292="",IF(E292="",F292,E292),D292)</f>
        <v/>
      </c>
      <c r="H292" s="19" t="s">
        <v>564</v>
      </c>
      <c r="I292" s="21" t="s">
        <v>37</v>
      </c>
      <c r="J292" s="20">
        <v>245200</v>
      </c>
      <c r="K292" s="20">
        <f>M292-J292</f>
        <v>0</v>
      </c>
      <c r="L292" s="75">
        <v>0</v>
      </c>
      <c r="M292" s="20">
        <v>245200</v>
      </c>
      <c r="N292" s="21"/>
      <c r="O292" s="21"/>
      <c r="P292" s="21"/>
      <c r="Q292" s="21"/>
      <c r="R292" s="21"/>
      <c r="S292" s="21"/>
      <c r="T292" s="21">
        <v>51</v>
      </c>
      <c r="U292" s="21">
        <v>79</v>
      </c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39">
        <f>IF(AK292=0,"",AVERAGE(N292:AI292))</f>
        <v>65</v>
      </c>
      <c r="AK292" s="39">
        <f>IF(COUNTBLANK(N292:AI292)=0,22,IF(COUNTBLANK(N292:AI292)=1,21,IF(COUNTBLANK(N292:AI292)=2,20,IF(COUNTBLANK(N292:AI292)=3,19,IF(COUNTBLANK(N292:AI292)=4,18,IF(COUNTBLANK(N292:AI292)=5,17,IF(COUNTBLANK(N292:AI292)=6,16,IF(COUNTBLANK(N292:AI292)=7,15,IF(COUNTBLANK(N292:AI292)=8,14,IF(COUNTBLANK(N292:AI292)=9,13,IF(COUNTBLANK(N292:AI292)=10,12,IF(COUNTBLANK(N292:AI292)=11,11,IF(COUNTBLANK(N292:AI292)=12,10,IF(COUNTBLANK(N292:AI292)=13,9,IF(COUNTBLANK(N292:AI292)=14,8,IF(COUNTBLANK(N292:AI292)=15,7,IF(COUNTBLANK(N292:AI292)=16,6,IF(COUNTBLANK(N292:AI292)=17,5,IF(COUNTBLANK(N292:AI292)=18,4,IF(COUNTBLANK(N292:AI292)=19,3,IF(COUNTBLANK(N292:AI292)=20,2,IF(COUNTBLANK(N292:AI292)=21,1,IF(COUNTBLANK(N292:AI292)=22,0,"Error")))))))))))))))))))))))</f>
        <v>2</v>
      </c>
      <c r="AL292" s="39">
        <f>IF(AK292=0,"",IF(COUNTBLANK(AG292:AI292)=0,AVERAGE(AG292:AI292),IF(COUNTBLANK(AF292:AI292)&lt;1.5,AVERAGE(AF292:AI292),IF(COUNTBLANK(AE292:AI292)&lt;2.5,AVERAGE(AE292:AI292),IF(COUNTBLANK(AD292:AI292)&lt;3.5,AVERAGE(AD292:AI292),IF(COUNTBLANK(AC292:AI292)&lt;4.5,AVERAGE(AC292:AI292),IF(COUNTBLANK(AB292:AI292)&lt;5.5,AVERAGE(AB292:AI292),IF(COUNTBLANK(AA292:AI292)&lt;6.5,AVERAGE(AA292:AI292),IF(COUNTBLANK(Z292:AI292)&lt;7.5,AVERAGE(Z292:AI292),IF(COUNTBLANK(Y292:AI292)&lt;8.5,AVERAGE(Y292:AI292),IF(COUNTBLANK(X292:AI292)&lt;9.5,AVERAGE(X292:AI292),IF(COUNTBLANK(W292:AI292)&lt;10.5,AVERAGE(W292:AI292),IF(COUNTBLANK(V292:AI292)&lt;11.5,AVERAGE(V292:AI292),IF(COUNTBLANK(U292:AI292)&lt;12.5,AVERAGE(U292:AI292),IF(COUNTBLANK(T292:AI292)&lt;13.5,AVERAGE(T292:AI292),IF(COUNTBLANK(S292:AI292)&lt;14.5,AVERAGE(S292:AI292),IF(COUNTBLANK(R292:AI292)&lt;15.5,AVERAGE(R292:AI292),IF(COUNTBLANK(Q292:AI292)&lt;16.5,AVERAGE(Q292:AI292),IF(COUNTBLANK(P292:AI292)&lt;17.5,AVERAGE(P292:AI292),IF(COUNTBLANK(O292:AI292)&lt;18.5,AVERAGE(O292:AI292),AVERAGE(N292:AI292)))))))))))))))))))))</f>
        <v>65</v>
      </c>
      <c r="AM292" s="22">
        <f>IF(AK292=0,"",IF(COUNTBLANK(AH292:AI292)=0,AVERAGE(AH292:AI292),IF(COUNTBLANK(AG292:AI292)&lt;1.5,AVERAGE(AG292:AI292),IF(COUNTBLANK(AF292:AI292)&lt;2.5,AVERAGE(AF292:AI292),IF(COUNTBLANK(AE292:AI292)&lt;3.5,AVERAGE(AE292:AI292),IF(COUNTBLANK(AD292:AI292)&lt;4.5,AVERAGE(AD292:AI292),IF(COUNTBLANK(AC292:AI292)&lt;5.5,AVERAGE(AC292:AI292),IF(COUNTBLANK(AB292:AI292)&lt;6.5,AVERAGE(AB292:AI292),IF(COUNTBLANK(AA292:AI292)&lt;7.5,AVERAGE(AA292:AI292),IF(COUNTBLANK(Z292:AI292)&lt;8.5,AVERAGE(Z292:AI292),IF(COUNTBLANK(Y292:AI292)&lt;9.5,AVERAGE(Y292:AI292),IF(COUNTBLANK(X292:AI292)&lt;10.5,AVERAGE(X292:AI292),IF(COUNTBLANK(W292:AI292)&lt;11.5,AVERAGE(W292:AI292),IF(COUNTBLANK(V292:AI292)&lt;12.5,AVERAGE(V292:AI292),IF(COUNTBLANK(U292:AI292)&lt;13.5,AVERAGE(U292:AI292),IF(COUNTBLANK(T292:AI292)&lt;14.5,AVERAGE(T292:AI292),IF(COUNTBLANK(S292:AI292)&lt;15.5,AVERAGE(S292:AI292),IF(COUNTBLANK(R292:AI292)&lt;16.5,AVERAGE(R292:AI292),IF(COUNTBLANK(Q292:AI292)&lt;17.5,AVERAGE(Q292:AI292),IF(COUNTBLANK(P292:AI292)&lt;18.5,AVERAGE(P292:AI292),IF(COUNTBLANK(O292:AI292)&lt;19.5,AVERAGE(O292:AI292),AVERAGE(N292:AI292))))))))))))))))))))))</f>
        <v>65</v>
      </c>
      <c r="AN292" s="23">
        <f>IF(AK292&lt;1.5,M292,(0.75*M292)+(0.25*((AM292*2/3+AJ292*1/3)*$AW$1)))</f>
        <v>249119.97903963327</v>
      </c>
      <c r="AO292" s="24">
        <f>AN292-M292</f>
        <v>3919.9790396332683</v>
      </c>
      <c r="AP292" s="22">
        <f>IF(AK292&lt;1.5,"N/A",3*((M292/$AW$1)-(AM292*2/3)))</f>
        <v>53.279727715582752</v>
      </c>
      <c r="AQ292" s="20">
        <f>IF(AK292=0,"",AL292*$AV$1)</f>
        <v>257163.63589872263</v>
      </c>
      <c r="AR292" s="20">
        <f>IF(AK292=0,"",AJ292*$AV$1)</f>
        <v>257163.63589872263</v>
      </c>
      <c r="AS292" s="23" t="str">
        <f>IF(F292="P","P","")</f>
        <v/>
      </c>
    </row>
    <row r="293" spans="1:45" s="2" customFormat="1">
      <c r="A293" s="19" t="s">
        <v>495</v>
      </c>
      <c r="B293" s="23" t="str">
        <f>IF(COUNTBLANK(N293:AI293)&lt;20.5,"Yes","No")</f>
        <v>Yes</v>
      </c>
      <c r="C293" s="34" t="str">
        <f>IF(J293&lt;160000,"Yes","")</f>
        <v/>
      </c>
      <c r="D293" s="34" t="str">
        <f>IF(J293&gt;375000,IF((K293/J293)&lt;-0.4,"FP40%",IF((K293/J293)&lt;-0.35,"FP35%",IF((K293/J293)&lt;-0.3,"FP30%",IF((K293/J293)&lt;-0.25,"FP25%",IF((K293/J293)&lt;-0.2,"FP20%",IF((K293/J293)&lt;-0.15,"FP15%",IF((K293/J293)&lt;-0.1,"FP10%",IF((K293/J293)&lt;-0.05,"FP5%","")))))))),"")</f>
        <v/>
      </c>
      <c r="E293" s="34" t="str">
        <f t="shared" si="6"/>
        <v/>
      </c>
      <c r="F293" s="89" t="str">
        <f>IF(AP293="N/A","",IF(AP293&gt;AJ293,IF(AP293&gt;AM293,"P",""),""))</f>
        <v/>
      </c>
      <c r="G293" s="34" t="str">
        <f>IF(D293="",IF(E293="",F293,E293),D293)</f>
        <v/>
      </c>
      <c r="H293" s="25" t="s">
        <v>434</v>
      </c>
      <c r="I293" s="27" t="s">
        <v>48</v>
      </c>
      <c r="J293" s="20">
        <v>293400</v>
      </c>
      <c r="K293" s="20">
        <f>M293-J293</f>
        <v>-36500</v>
      </c>
      <c r="L293" s="75">
        <v>19200</v>
      </c>
      <c r="M293" s="20">
        <v>256900</v>
      </c>
      <c r="N293" s="21"/>
      <c r="O293" s="21">
        <v>71</v>
      </c>
      <c r="P293" s="21">
        <v>78</v>
      </c>
      <c r="Q293" s="21">
        <v>30</v>
      </c>
      <c r="R293" s="21">
        <v>32</v>
      </c>
      <c r="S293" s="21">
        <v>66</v>
      </c>
      <c r="T293" s="21">
        <v>84</v>
      </c>
      <c r="U293" s="21">
        <v>82</v>
      </c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39">
        <f>IF(AK293=0,"",AVERAGE(N293:AI293))</f>
        <v>63.285714285714285</v>
      </c>
      <c r="AK293" s="39">
        <f>IF(COUNTBLANK(N293:AI293)=0,22,IF(COUNTBLANK(N293:AI293)=1,21,IF(COUNTBLANK(N293:AI293)=2,20,IF(COUNTBLANK(N293:AI293)=3,19,IF(COUNTBLANK(N293:AI293)=4,18,IF(COUNTBLANK(N293:AI293)=5,17,IF(COUNTBLANK(N293:AI293)=6,16,IF(COUNTBLANK(N293:AI293)=7,15,IF(COUNTBLANK(N293:AI293)=8,14,IF(COUNTBLANK(N293:AI293)=9,13,IF(COUNTBLANK(N293:AI293)=10,12,IF(COUNTBLANK(N293:AI293)=11,11,IF(COUNTBLANK(N293:AI293)=12,10,IF(COUNTBLANK(N293:AI293)=13,9,IF(COUNTBLANK(N293:AI293)=14,8,IF(COUNTBLANK(N293:AI293)=15,7,IF(COUNTBLANK(N293:AI293)=16,6,IF(COUNTBLANK(N293:AI293)=17,5,IF(COUNTBLANK(N293:AI293)=18,4,IF(COUNTBLANK(N293:AI293)=19,3,IF(COUNTBLANK(N293:AI293)=20,2,IF(COUNTBLANK(N293:AI293)=21,1,IF(COUNTBLANK(N293:AI293)=22,0,"Error")))))))))))))))))))))))</f>
        <v>7</v>
      </c>
      <c r="AL293" s="39">
        <f>IF(AK293=0,"",IF(COUNTBLANK(AG293:AI293)=0,AVERAGE(AG293:AI293),IF(COUNTBLANK(AF293:AI293)&lt;1.5,AVERAGE(AF293:AI293),IF(COUNTBLANK(AE293:AI293)&lt;2.5,AVERAGE(AE293:AI293),IF(COUNTBLANK(AD293:AI293)&lt;3.5,AVERAGE(AD293:AI293),IF(COUNTBLANK(AC293:AI293)&lt;4.5,AVERAGE(AC293:AI293),IF(COUNTBLANK(AB293:AI293)&lt;5.5,AVERAGE(AB293:AI293),IF(COUNTBLANK(AA293:AI293)&lt;6.5,AVERAGE(AA293:AI293),IF(COUNTBLANK(Z293:AI293)&lt;7.5,AVERAGE(Z293:AI293),IF(COUNTBLANK(Y293:AI293)&lt;8.5,AVERAGE(Y293:AI293),IF(COUNTBLANK(X293:AI293)&lt;9.5,AVERAGE(X293:AI293),IF(COUNTBLANK(W293:AI293)&lt;10.5,AVERAGE(W293:AI293),IF(COUNTBLANK(V293:AI293)&lt;11.5,AVERAGE(V293:AI293),IF(COUNTBLANK(U293:AI293)&lt;12.5,AVERAGE(U293:AI293),IF(COUNTBLANK(T293:AI293)&lt;13.5,AVERAGE(T293:AI293),IF(COUNTBLANK(S293:AI293)&lt;14.5,AVERAGE(S293:AI293),IF(COUNTBLANK(R293:AI293)&lt;15.5,AVERAGE(R293:AI293),IF(COUNTBLANK(Q293:AI293)&lt;16.5,AVERAGE(Q293:AI293),IF(COUNTBLANK(P293:AI293)&lt;17.5,AVERAGE(P293:AI293),IF(COUNTBLANK(O293:AI293)&lt;18.5,AVERAGE(O293:AI293),AVERAGE(N293:AI293)))))))))))))))))))))</f>
        <v>77.333333333333329</v>
      </c>
      <c r="AM293" s="22">
        <f>IF(AK293=0,"",IF(COUNTBLANK(AH293:AI293)=0,AVERAGE(AH293:AI293),IF(COUNTBLANK(AG293:AI293)&lt;1.5,AVERAGE(AG293:AI293),IF(COUNTBLANK(AF293:AI293)&lt;2.5,AVERAGE(AF293:AI293),IF(COUNTBLANK(AE293:AI293)&lt;3.5,AVERAGE(AE293:AI293),IF(COUNTBLANK(AD293:AI293)&lt;4.5,AVERAGE(AD293:AI293),IF(COUNTBLANK(AC293:AI293)&lt;5.5,AVERAGE(AC293:AI293),IF(COUNTBLANK(AB293:AI293)&lt;6.5,AVERAGE(AB293:AI293),IF(COUNTBLANK(AA293:AI293)&lt;7.5,AVERAGE(AA293:AI293),IF(COUNTBLANK(Z293:AI293)&lt;8.5,AVERAGE(Z293:AI293),IF(COUNTBLANK(Y293:AI293)&lt;9.5,AVERAGE(Y293:AI293),IF(COUNTBLANK(X293:AI293)&lt;10.5,AVERAGE(X293:AI293),IF(COUNTBLANK(W293:AI293)&lt;11.5,AVERAGE(W293:AI293),IF(COUNTBLANK(V293:AI293)&lt;12.5,AVERAGE(V293:AI293),IF(COUNTBLANK(U293:AI293)&lt;13.5,AVERAGE(U293:AI293),IF(COUNTBLANK(T293:AI293)&lt;14.5,AVERAGE(T293:AI293),IF(COUNTBLANK(S293:AI293)&lt;15.5,AVERAGE(S293:AI293),IF(COUNTBLANK(R293:AI293)&lt;16.5,AVERAGE(R293:AI293),IF(COUNTBLANK(Q293:AI293)&lt;17.5,AVERAGE(Q293:AI293),IF(COUNTBLANK(P293:AI293)&lt;18.5,AVERAGE(P293:AI293),IF(COUNTBLANK(O293:AI293)&lt;19.5,AVERAGE(O293:AI293),AVERAGE(N293:AI293))))))))))))))))))))))</f>
        <v>83</v>
      </c>
      <c r="AN293" s="23">
        <f>IF(AK293&lt;1.5,M293,(0.75*M293)+(0.25*((AM293*2/3+AJ293*1/3)*$AW$1)))</f>
        <v>269362.22810154682</v>
      </c>
      <c r="AO293" s="24">
        <f>AN293-M293</f>
        <v>12462.228101546818</v>
      </c>
      <c r="AP293" s="22">
        <f>IF(AK293&lt;1.5,"N/A",3*((M293/$AW$1)-(AM293*2/3)))</f>
        <v>26.025130710168078</v>
      </c>
      <c r="AQ293" s="20">
        <f>IF(AK293=0,"",AL293*$AV$1)</f>
        <v>305958.78732565971</v>
      </c>
      <c r="AR293" s="20">
        <f>IF(AK293=0,"",AJ293*$AV$1)</f>
        <v>250381.29824864643</v>
      </c>
      <c r="AS293" s="23" t="str">
        <f>IF(F293="P","P","")</f>
        <v/>
      </c>
    </row>
    <row r="294" spans="1:45" s="2" customFormat="1">
      <c r="A294" s="19" t="s">
        <v>495</v>
      </c>
      <c r="B294" s="23" t="str">
        <f>IF(COUNTBLANK(N294:AI294)&lt;20.5,"Yes","No")</f>
        <v>Yes</v>
      </c>
      <c r="C294" s="34" t="str">
        <f>IF(J294&lt;160000,"Yes","")</f>
        <v/>
      </c>
      <c r="D294" s="34" t="str">
        <f>IF(J294&gt;375000,IF((K294/J294)&lt;-0.4,"FP40%",IF((K294/J294)&lt;-0.35,"FP35%",IF((K294/J294)&lt;-0.3,"FP30%",IF((K294/J294)&lt;-0.25,"FP25%",IF((K294/J294)&lt;-0.2,"FP20%",IF((K294/J294)&lt;-0.15,"FP15%",IF((K294/J294)&lt;-0.1,"FP10%",IF((K294/J294)&lt;-0.05,"FP5%","")))))))),"")</f>
        <v/>
      </c>
      <c r="E294" s="34" t="str">
        <f t="shared" si="6"/>
        <v/>
      </c>
      <c r="F294" s="89" t="str">
        <f>IF(AP294="N/A","",IF(AP294&gt;AJ294,IF(AP294&gt;AM294,"P",""),""))</f>
        <v>P</v>
      </c>
      <c r="G294" s="34" t="str">
        <f>IF(D294="",IF(E294="",F294,E294),D294)</f>
        <v>P</v>
      </c>
      <c r="H294" s="19" t="s">
        <v>295</v>
      </c>
      <c r="I294" s="21" t="s">
        <v>48</v>
      </c>
      <c r="J294" s="20">
        <v>320800</v>
      </c>
      <c r="K294" s="20">
        <f>M294-J294</f>
        <v>-59200</v>
      </c>
      <c r="L294" s="75">
        <v>-5900</v>
      </c>
      <c r="M294" s="20">
        <v>261600</v>
      </c>
      <c r="N294" s="21">
        <v>69</v>
      </c>
      <c r="O294" s="21"/>
      <c r="P294" s="21">
        <v>66</v>
      </c>
      <c r="Q294" s="21">
        <v>53</v>
      </c>
      <c r="R294" s="21">
        <v>70</v>
      </c>
      <c r="S294" s="21">
        <v>55</v>
      </c>
      <c r="T294" s="21">
        <v>51</v>
      </c>
      <c r="U294" s="21">
        <v>78</v>
      </c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39">
        <f>IF(AK294=0,"",AVERAGE(N294:AI294))</f>
        <v>63.142857142857146</v>
      </c>
      <c r="AK294" s="39">
        <f>IF(COUNTBLANK(N294:AI294)=0,22,IF(COUNTBLANK(N294:AI294)=1,21,IF(COUNTBLANK(N294:AI294)=2,20,IF(COUNTBLANK(N294:AI294)=3,19,IF(COUNTBLANK(N294:AI294)=4,18,IF(COUNTBLANK(N294:AI294)=5,17,IF(COUNTBLANK(N294:AI294)=6,16,IF(COUNTBLANK(N294:AI294)=7,15,IF(COUNTBLANK(N294:AI294)=8,14,IF(COUNTBLANK(N294:AI294)=9,13,IF(COUNTBLANK(N294:AI294)=10,12,IF(COUNTBLANK(N294:AI294)=11,11,IF(COUNTBLANK(N294:AI294)=12,10,IF(COUNTBLANK(N294:AI294)=13,9,IF(COUNTBLANK(N294:AI294)=14,8,IF(COUNTBLANK(N294:AI294)=15,7,IF(COUNTBLANK(N294:AI294)=16,6,IF(COUNTBLANK(N294:AI294)=17,5,IF(COUNTBLANK(N294:AI294)=18,4,IF(COUNTBLANK(N294:AI294)=19,3,IF(COUNTBLANK(N294:AI294)=20,2,IF(COUNTBLANK(N294:AI294)=21,1,IF(COUNTBLANK(N294:AI294)=22,0,"Error")))))))))))))))))))))))</f>
        <v>7</v>
      </c>
      <c r="AL294" s="39">
        <f>IF(AK294=0,"",IF(COUNTBLANK(AG294:AI294)=0,AVERAGE(AG294:AI294),IF(COUNTBLANK(AF294:AI294)&lt;1.5,AVERAGE(AF294:AI294),IF(COUNTBLANK(AE294:AI294)&lt;2.5,AVERAGE(AE294:AI294),IF(COUNTBLANK(AD294:AI294)&lt;3.5,AVERAGE(AD294:AI294),IF(COUNTBLANK(AC294:AI294)&lt;4.5,AVERAGE(AC294:AI294),IF(COUNTBLANK(AB294:AI294)&lt;5.5,AVERAGE(AB294:AI294),IF(COUNTBLANK(AA294:AI294)&lt;6.5,AVERAGE(AA294:AI294),IF(COUNTBLANK(Z294:AI294)&lt;7.5,AVERAGE(Z294:AI294),IF(COUNTBLANK(Y294:AI294)&lt;8.5,AVERAGE(Y294:AI294),IF(COUNTBLANK(X294:AI294)&lt;9.5,AVERAGE(X294:AI294),IF(COUNTBLANK(W294:AI294)&lt;10.5,AVERAGE(W294:AI294),IF(COUNTBLANK(V294:AI294)&lt;11.5,AVERAGE(V294:AI294),IF(COUNTBLANK(U294:AI294)&lt;12.5,AVERAGE(U294:AI294),IF(COUNTBLANK(T294:AI294)&lt;13.5,AVERAGE(T294:AI294),IF(COUNTBLANK(S294:AI294)&lt;14.5,AVERAGE(S294:AI294),IF(COUNTBLANK(R294:AI294)&lt;15.5,AVERAGE(R294:AI294),IF(COUNTBLANK(Q294:AI294)&lt;16.5,AVERAGE(Q294:AI294),IF(COUNTBLANK(P294:AI294)&lt;17.5,AVERAGE(P294:AI294),IF(COUNTBLANK(O294:AI294)&lt;18.5,AVERAGE(O294:AI294),AVERAGE(N294:AI294)))))))))))))))))))))</f>
        <v>61.333333333333336</v>
      </c>
      <c r="AM294" s="22">
        <f>IF(AK294=0,"",IF(COUNTBLANK(AH294:AI294)=0,AVERAGE(AH294:AI294),IF(COUNTBLANK(AG294:AI294)&lt;1.5,AVERAGE(AG294:AI294),IF(COUNTBLANK(AF294:AI294)&lt;2.5,AVERAGE(AF294:AI294),IF(COUNTBLANK(AE294:AI294)&lt;3.5,AVERAGE(AE294:AI294),IF(COUNTBLANK(AD294:AI294)&lt;4.5,AVERAGE(AD294:AI294),IF(COUNTBLANK(AC294:AI294)&lt;5.5,AVERAGE(AC294:AI294),IF(COUNTBLANK(AB294:AI294)&lt;6.5,AVERAGE(AB294:AI294),IF(COUNTBLANK(AA294:AI294)&lt;7.5,AVERAGE(AA294:AI294),IF(COUNTBLANK(Z294:AI294)&lt;8.5,AVERAGE(Z294:AI294),IF(COUNTBLANK(Y294:AI294)&lt;9.5,AVERAGE(Y294:AI294),IF(COUNTBLANK(X294:AI294)&lt;10.5,AVERAGE(X294:AI294),IF(COUNTBLANK(W294:AI294)&lt;11.5,AVERAGE(W294:AI294),IF(COUNTBLANK(V294:AI294)&lt;12.5,AVERAGE(V294:AI294),IF(COUNTBLANK(U294:AI294)&lt;13.5,AVERAGE(U294:AI294),IF(COUNTBLANK(T294:AI294)&lt;14.5,AVERAGE(T294:AI294),IF(COUNTBLANK(S294:AI294)&lt;15.5,AVERAGE(S294:AI294),IF(COUNTBLANK(R294:AI294)&lt;16.5,AVERAGE(R294:AI294),IF(COUNTBLANK(Q294:AI294)&lt;17.5,AVERAGE(Q294:AI294),IF(COUNTBLANK(P294:AI294)&lt;18.5,AVERAGE(P294:AI294),IF(COUNTBLANK(O294:AI294)&lt;19.5,AVERAGE(O294:AI294),AVERAGE(N294:AI294))))))))))))))))))))))</f>
        <v>64.5</v>
      </c>
      <c r="AN294" s="23">
        <f>IF(AK294&lt;1.5,M294,(0.75*M294)+(0.25*((AM294*2/3+AJ294*1/3)*$AW$1)))</f>
        <v>260464.37495114049</v>
      </c>
      <c r="AO294" s="24">
        <f>AN294-M294</f>
        <v>-1135.6250488595106</v>
      </c>
      <c r="AP294" s="22">
        <f>IF(AK294&lt;1.5,"N/A",3*((M294/$AW$1)-(AM294*2/3)))</f>
        <v>66.538241314830557</v>
      </c>
      <c r="AQ294" s="20">
        <f>IF(AK294=0,"",AL294*$AV$1)</f>
        <v>242656.96925828187</v>
      </c>
      <c r="AR294" s="20">
        <f>IF(AK294=0,"",AJ294*$AV$1)</f>
        <v>249816.10344447341</v>
      </c>
      <c r="AS294" s="23" t="str">
        <f>IF(F294="P","P","")</f>
        <v>P</v>
      </c>
    </row>
    <row r="295" spans="1:45" s="2" customFormat="1">
      <c r="A295" s="19" t="s">
        <v>495</v>
      </c>
      <c r="B295" s="23" t="str">
        <f>IF(COUNTBLANK(N295:AI295)&lt;20.5,"Yes","No")</f>
        <v>Yes</v>
      </c>
      <c r="C295" s="34" t="str">
        <f>IF(J295&lt;160000,"Yes","")</f>
        <v/>
      </c>
      <c r="D295" s="34" t="str">
        <f>IF(J295&gt;375000,IF((K295/J295)&lt;-0.4,"FP40%",IF((K295/J295)&lt;-0.35,"FP35%",IF((K295/J295)&lt;-0.3,"FP30%",IF((K295/J295)&lt;-0.25,"FP25%",IF((K295/J295)&lt;-0.2,"FP20%",IF((K295/J295)&lt;-0.15,"FP15%",IF((K295/J295)&lt;-0.1,"FP10%",IF((K295/J295)&lt;-0.05,"FP5%","")))))))),"")</f>
        <v/>
      </c>
      <c r="E295" s="34" t="str">
        <f t="shared" si="6"/>
        <v/>
      </c>
      <c r="F295" s="89" t="str">
        <f>IF(AP295="N/A","",IF(AP295&gt;AJ295,IF(AP295&gt;AM295,"P",""),""))</f>
        <v/>
      </c>
      <c r="G295" s="34" t="str">
        <f>IF(D295="",IF(E295="",F295,E295),D295)</f>
        <v/>
      </c>
      <c r="H295" s="19" t="s">
        <v>296</v>
      </c>
      <c r="I295" s="21" t="s">
        <v>62</v>
      </c>
      <c r="J295" s="20">
        <v>223400</v>
      </c>
      <c r="K295" s="20">
        <f>M295-J295</f>
        <v>0</v>
      </c>
      <c r="L295" s="75">
        <v>0</v>
      </c>
      <c r="M295" s="20">
        <v>223400</v>
      </c>
      <c r="N295" s="21">
        <v>67</v>
      </c>
      <c r="O295" s="21">
        <v>56</v>
      </c>
      <c r="P295" s="21"/>
      <c r="Q295" s="21" t="s">
        <v>590</v>
      </c>
      <c r="R295" s="21" t="s">
        <v>590</v>
      </c>
      <c r="S295" s="21" t="s">
        <v>590</v>
      </c>
      <c r="T295" s="21" t="s">
        <v>590</v>
      </c>
      <c r="U295" s="21" t="s">
        <v>590</v>
      </c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39">
        <f>IF(AK295=0,"",AVERAGE(N295:AI295))</f>
        <v>61.5</v>
      </c>
      <c r="AK295" s="39">
        <f>IF(COUNTBLANK(N295:AI295)=0,22,IF(COUNTBLANK(N295:AI295)=1,21,IF(COUNTBLANK(N295:AI295)=2,20,IF(COUNTBLANK(N295:AI295)=3,19,IF(COUNTBLANK(N295:AI295)=4,18,IF(COUNTBLANK(N295:AI295)=5,17,IF(COUNTBLANK(N295:AI295)=6,16,IF(COUNTBLANK(N295:AI295)=7,15,IF(COUNTBLANK(N295:AI295)=8,14,IF(COUNTBLANK(N295:AI295)=9,13,IF(COUNTBLANK(N295:AI295)=10,12,IF(COUNTBLANK(N295:AI295)=11,11,IF(COUNTBLANK(N295:AI295)=12,10,IF(COUNTBLANK(N295:AI295)=13,9,IF(COUNTBLANK(N295:AI295)=14,8,IF(COUNTBLANK(N295:AI295)=15,7,IF(COUNTBLANK(N295:AI295)=16,6,IF(COUNTBLANK(N295:AI295)=17,5,IF(COUNTBLANK(N295:AI295)=18,4,IF(COUNTBLANK(N295:AI295)=19,3,IF(COUNTBLANK(N295:AI295)=20,2,IF(COUNTBLANK(N295:AI295)=21,1,IF(COUNTBLANK(N295:AI295)=22,0,"Error")))))))))))))))))))))))</f>
        <v>2</v>
      </c>
      <c r="AL295" s="39">
        <f>IF(AK295=0,"",IF(COUNTBLANK(AG295:AI295)=0,AVERAGE(AG295:AI295),IF(COUNTBLANK(AF295:AI295)&lt;1.5,AVERAGE(AF295:AI295),IF(COUNTBLANK(AE295:AI295)&lt;2.5,AVERAGE(AE295:AI295),IF(COUNTBLANK(AD295:AI295)&lt;3.5,AVERAGE(AD295:AI295),IF(COUNTBLANK(AC295:AI295)&lt;4.5,AVERAGE(AC295:AI295),IF(COUNTBLANK(AB295:AI295)&lt;5.5,AVERAGE(AB295:AI295),IF(COUNTBLANK(AA295:AI295)&lt;6.5,AVERAGE(AA295:AI295),IF(COUNTBLANK(Z295:AI295)&lt;7.5,AVERAGE(Z295:AI295),IF(COUNTBLANK(Y295:AI295)&lt;8.5,AVERAGE(Y295:AI295),IF(COUNTBLANK(X295:AI295)&lt;9.5,AVERAGE(X295:AI295),IF(COUNTBLANK(W295:AI295)&lt;10.5,AVERAGE(W295:AI295),IF(COUNTBLANK(V295:AI295)&lt;11.5,AVERAGE(V295:AI295),IF(COUNTBLANK(U295:AI295)&lt;12.5,AVERAGE(U295:AI295),IF(COUNTBLANK(T295:AI295)&lt;13.5,AVERAGE(T295:AI295),IF(COUNTBLANK(S295:AI295)&lt;14.5,AVERAGE(S295:AI295),IF(COUNTBLANK(R295:AI295)&lt;15.5,AVERAGE(R295:AI295),IF(COUNTBLANK(Q295:AI295)&lt;16.5,AVERAGE(Q295:AI295),IF(COUNTBLANK(P295:AI295)&lt;17.5,AVERAGE(P295:AI295),IF(COUNTBLANK(O295:AI295)&lt;18.5,AVERAGE(O295:AI295),AVERAGE(N295:AI295)))))))))))))))))))))</f>
        <v>61.5</v>
      </c>
      <c r="AM295" s="22">
        <f>IF(AK295=0,"",IF(COUNTBLANK(AH295:AI295)=0,AVERAGE(AH295:AI295),IF(COUNTBLANK(AG295:AI295)&lt;1.5,AVERAGE(AG295:AI295),IF(COUNTBLANK(AF295:AI295)&lt;2.5,AVERAGE(AF295:AI295),IF(COUNTBLANK(AE295:AI295)&lt;3.5,AVERAGE(AE295:AI295),IF(COUNTBLANK(AD295:AI295)&lt;4.5,AVERAGE(AD295:AI295),IF(COUNTBLANK(AC295:AI295)&lt;5.5,AVERAGE(AC295:AI295),IF(COUNTBLANK(AB295:AI295)&lt;6.5,AVERAGE(AB295:AI295),IF(COUNTBLANK(AA295:AI295)&lt;7.5,AVERAGE(AA295:AI295),IF(COUNTBLANK(Z295:AI295)&lt;8.5,AVERAGE(Z295:AI295),IF(COUNTBLANK(Y295:AI295)&lt;9.5,AVERAGE(Y295:AI295),IF(COUNTBLANK(X295:AI295)&lt;10.5,AVERAGE(X295:AI295),IF(COUNTBLANK(W295:AI295)&lt;11.5,AVERAGE(W295:AI295),IF(COUNTBLANK(V295:AI295)&lt;12.5,AVERAGE(V295:AI295),IF(COUNTBLANK(U295:AI295)&lt;13.5,AVERAGE(U295:AI295),IF(COUNTBLANK(T295:AI295)&lt;14.5,AVERAGE(T295:AI295),IF(COUNTBLANK(S295:AI295)&lt;15.5,AVERAGE(S295:AI295),IF(COUNTBLANK(R295:AI295)&lt;16.5,AVERAGE(R295:AI295),IF(COUNTBLANK(Q295:AI295)&lt;17.5,AVERAGE(Q295:AI295),IF(COUNTBLANK(P295:AI295)&lt;18.5,AVERAGE(P295:AI295),IF(COUNTBLANK(O295:AI295)&lt;19.5,AVERAGE(O295:AI295),AVERAGE(N295:AI295))))))))))))))))))))))</f>
        <v>61.5</v>
      </c>
      <c r="AN295" s="23">
        <f>IF(AK295&lt;1.5,M295,(0.75*M295)+(0.25*((AM295*2/3+AJ295*1/3)*$AW$1)))</f>
        <v>229258.13401442225</v>
      </c>
      <c r="AO295" s="24">
        <f>AN295-M295</f>
        <v>5858.1340144222486</v>
      </c>
      <c r="AP295" s="22">
        <f>IF(AK295&lt;1.5,"N/A",3*((M295/$AW$1)-(AM295*2/3)))</f>
        <v>43.984874272680209</v>
      </c>
      <c r="AQ295" s="20">
        <f>IF(AK295=0,"",AL295*$AV$1)</f>
        <v>243316.36319648373</v>
      </c>
      <c r="AR295" s="20">
        <f>IF(AK295=0,"",AJ295*$AV$1)</f>
        <v>243316.36319648373</v>
      </c>
      <c r="AS295" s="23" t="str">
        <f>IF(F295="P","P","")</f>
        <v/>
      </c>
    </row>
    <row r="296" spans="1:45" s="2" customFormat="1">
      <c r="A296" s="19" t="s">
        <v>495</v>
      </c>
      <c r="B296" s="23" t="str">
        <f>IF(COUNTBLANK(N296:AI296)&lt;20.5,"Yes","No")</f>
        <v>Yes</v>
      </c>
      <c r="C296" s="34" t="str">
        <f>IF(J296&lt;160000,"Yes","")</f>
        <v/>
      </c>
      <c r="D296" s="34" t="str">
        <f>IF(J296&gt;375000,IF((K296/J296)&lt;-0.4,"FP40%",IF((K296/J296)&lt;-0.35,"FP35%",IF((K296/J296)&lt;-0.3,"FP30%",IF((K296/J296)&lt;-0.25,"FP25%",IF((K296/J296)&lt;-0.2,"FP20%",IF((K296/J296)&lt;-0.15,"FP15%",IF((K296/J296)&lt;-0.1,"FP10%",IF((K296/J296)&lt;-0.05,"FP5%","")))))))),"")</f>
        <v/>
      </c>
      <c r="E296" s="34" t="str">
        <f t="shared" si="6"/>
        <v/>
      </c>
      <c r="F296" s="89" t="str">
        <f>IF(AP296="N/A","",IF(AP296&gt;AJ296,IF(AP296&gt;AM296,"P",""),""))</f>
        <v/>
      </c>
      <c r="G296" s="34" t="str">
        <f>IF(D296="",IF(E296="",F296,E296),D296)</f>
        <v/>
      </c>
      <c r="H296" s="19" t="s">
        <v>292</v>
      </c>
      <c r="I296" s="21" t="s">
        <v>62</v>
      </c>
      <c r="J296" s="20">
        <v>268000</v>
      </c>
      <c r="K296" s="20">
        <f>M296-J296</f>
        <v>-27800</v>
      </c>
      <c r="L296" s="75">
        <v>4400</v>
      </c>
      <c r="M296" s="20">
        <v>240200</v>
      </c>
      <c r="N296" s="21">
        <v>83</v>
      </c>
      <c r="O296" s="21">
        <v>50</v>
      </c>
      <c r="P296" s="21">
        <v>44</v>
      </c>
      <c r="Q296" s="21">
        <v>52</v>
      </c>
      <c r="R296" s="21">
        <v>56</v>
      </c>
      <c r="S296" s="21">
        <v>57</v>
      </c>
      <c r="T296" s="21">
        <v>69</v>
      </c>
      <c r="U296" s="21">
        <v>63</v>
      </c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39">
        <f>IF(AK296=0,"",AVERAGE(N296:AI296))</f>
        <v>59.25</v>
      </c>
      <c r="AK296" s="39">
        <f>IF(COUNTBLANK(N296:AI296)=0,22,IF(COUNTBLANK(N296:AI296)=1,21,IF(COUNTBLANK(N296:AI296)=2,20,IF(COUNTBLANK(N296:AI296)=3,19,IF(COUNTBLANK(N296:AI296)=4,18,IF(COUNTBLANK(N296:AI296)=5,17,IF(COUNTBLANK(N296:AI296)=6,16,IF(COUNTBLANK(N296:AI296)=7,15,IF(COUNTBLANK(N296:AI296)=8,14,IF(COUNTBLANK(N296:AI296)=9,13,IF(COUNTBLANK(N296:AI296)=10,12,IF(COUNTBLANK(N296:AI296)=11,11,IF(COUNTBLANK(N296:AI296)=12,10,IF(COUNTBLANK(N296:AI296)=13,9,IF(COUNTBLANK(N296:AI296)=14,8,IF(COUNTBLANK(N296:AI296)=15,7,IF(COUNTBLANK(N296:AI296)=16,6,IF(COUNTBLANK(N296:AI296)=17,5,IF(COUNTBLANK(N296:AI296)=18,4,IF(COUNTBLANK(N296:AI296)=19,3,IF(COUNTBLANK(N296:AI296)=20,2,IF(COUNTBLANK(N296:AI296)=21,1,IF(COUNTBLANK(N296:AI296)=22,0,"Error")))))))))))))))))))))))</f>
        <v>8</v>
      </c>
      <c r="AL296" s="39">
        <f>IF(AK296=0,"",IF(COUNTBLANK(AG296:AI296)=0,AVERAGE(AG296:AI296),IF(COUNTBLANK(AF296:AI296)&lt;1.5,AVERAGE(AF296:AI296),IF(COUNTBLANK(AE296:AI296)&lt;2.5,AVERAGE(AE296:AI296),IF(COUNTBLANK(AD296:AI296)&lt;3.5,AVERAGE(AD296:AI296),IF(COUNTBLANK(AC296:AI296)&lt;4.5,AVERAGE(AC296:AI296),IF(COUNTBLANK(AB296:AI296)&lt;5.5,AVERAGE(AB296:AI296),IF(COUNTBLANK(AA296:AI296)&lt;6.5,AVERAGE(AA296:AI296),IF(COUNTBLANK(Z296:AI296)&lt;7.5,AVERAGE(Z296:AI296),IF(COUNTBLANK(Y296:AI296)&lt;8.5,AVERAGE(Y296:AI296),IF(COUNTBLANK(X296:AI296)&lt;9.5,AVERAGE(X296:AI296),IF(COUNTBLANK(W296:AI296)&lt;10.5,AVERAGE(W296:AI296),IF(COUNTBLANK(V296:AI296)&lt;11.5,AVERAGE(V296:AI296),IF(COUNTBLANK(U296:AI296)&lt;12.5,AVERAGE(U296:AI296),IF(COUNTBLANK(T296:AI296)&lt;13.5,AVERAGE(T296:AI296),IF(COUNTBLANK(S296:AI296)&lt;14.5,AVERAGE(S296:AI296),IF(COUNTBLANK(R296:AI296)&lt;15.5,AVERAGE(R296:AI296),IF(COUNTBLANK(Q296:AI296)&lt;16.5,AVERAGE(Q296:AI296),IF(COUNTBLANK(P296:AI296)&lt;17.5,AVERAGE(P296:AI296),IF(COUNTBLANK(O296:AI296)&lt;18.5,AVERAGE(O296:AI296),AVERAGE(N296:AI296)))))))))))))))))))))</f>
        <v>63</v>
      </c>
      <c r="AM296" s="22">
        <f>IF(AK296=0,"",IF(COUNTBLANK(AH296:AI296)=0,AVERAGE(AH296:AI296),IF(COUNTBLANK(AG296:AI296)&lt;1.5,AVERAGE(AG296:AI296),IF(COUNTBLANK(AF296:AI296)&lt;2.5,AVERAGE(AF296:AI296),IF(COUNTBLANK(AE296:AI296)&lt;3.5,AVERAGE(AE296:AI296),IF(COUNTBLANK(AD296:AI296)&lt;4.5,AVERAGE(AD296:AI296),IF(COUNTBLANK(AC296:AI296)&lt;5.5,AVERAGE(AC296:AI296),IF(COUNTBLANK(AB296:AI296)&lt;6.5,AVERAGE(AB296:AI296),IF(COUNTBLANK(AA296:AI296)&lt;7.5,AVERAGE(AA296:AI296),IF(COUNTBLANK(Z296:AI296)&lt;8.5,AVERAGE(Z296:AI296),IF(COUNTBLANK(Y296:AI296)&lt;9.5,AVERAGE(Y296:AI296),IF(COUNTBLANK(X296:AI296)&lt;10.5,AVERAGE(X296:AI296),IF(COUNTBLANK(W296:AI296)&lt;11.5,AVERAGE(W296:AI296),IF(COUNTBLANK(V296:AI296)&lt;12.5,AVERAGE(V296:AI296),IF(COUNTBLANK(U296:AI296)&lt;13.5,AVERAGE(U296:AI296),IF(COUNTBLANK(T296:AI296)&lt;14.5,AVERAGE(T296:AI296),IF(COUNTBLANK(S296:AI296)&lt;15.5,AVERAGE(S296:AI296),IF(COUNTBLANK(R296:AI296)&lt;16.5,AVERAGE(R296:AI296),IF(COUNTBLANK(Q296:AI296)&lt;17.5,AVERAGE(Q296:AI296),IF(COUNTBLANK(P296:AI296)&lt;18.5,AVERAGE(P296:AI296),IF(COUNTBLANK(O296:AI296)&lt;19.5,AVERAGE(O296:AI296),AVERAGE(N296:AI296))))))))))))))))))))))</f>
        <v>66</v>
      </c>
      <c r="AN296" s="23">
        <f>IF(AK296&lt;1.5,M296,(0.75*M296)+(0.25*((AM296*2/3+AJ296*1/3)*$AW$1)))</f>
        <v>244115.74867348647</v>
      </c>
      <c r="AO296" s="24">
        <f>AN296-M296</f>
        <v>3915.7486734864651</v>
      </c>
      <c r="AP296" s="22">
        <f>IF(AK296&lt;1.5,"N/A",3*((M296/$AW$1)-(AM296*2/3)))</f>
        <v>47.542376008495012</v>
      </c>
      <c r="AQ296" s="20">
        <f>IF(AK296=0,"",AL296*$AV$1)</f>
        <v>249250.90864030039</v>
      </c>
      <c r="AR296" s="20">
        <f>IF(AK296=0,"",AJ296*$AV$1)</f>
        <v>234414.54503075869</v>
      </c>
      <c r="AS296" s="23" t="str">
        <f>IF(F296="P","P","")</f>
        <v/>
      </c>
    </row>
    <row r="297" spans="1:45" s="2" customFormat="1">
      <c r="A297" s="19" t="s">
        <v>495</v>
      </c>
      <c r="B297" s="23" t="str">
        <f>IF(COUNTBLANK(N297:AI297)&lt;20.5,"Yes","No")</f>
        <v>Yes</v>
      </c>
      <c r="C297" s="34" t="str">
        <f>IF(J297&lt;160000,"Yes","")</f>
        <v>Yes</v>
      </c>
      <c r="D297" s="34" t="str">
        <f>IF(J297&gt;375000,IF((K297/J297)&lt;-0.4,"FP40%",IF((K297/J297)&lt;-0.35,"FP35%",IF((K297/J297)&lt;-0.3,"FP30%",IF((K297/J297)&lt;-0.25,"FP25%",IF((K297/J297)&lt;-0.2,"FP20%",IF((K297/J297)&lt;-0.15,"FP15%",IF((K297/J297)&lt;-0.1,"FP10%",IF((K297/J297)&lt;-0.05,"FP5%","")))))))),"")</f>
        <v/>
      </c>
      <c r="E297" s="34" t="str">
        <f t="shared" si="6"/>
        <v/>
      </c>
      <c r="F297" s="89" t="str">
        <f>IF(AP297="N/A","",IF(AP297&gt;AJ297,IF(AP297&gt;AM297,"P",""),""))</f>
        <v/>
      </c>
      <c r="G297" s="34" t="str">
        <f>IF(D297="",IF(E297="",F297,E297),D297)</f>
        <v/>
      </c>
      <c r="H297" s="19" t="s">
        <v>539</v>
      </c>
      <c r="I297" s="21" t="s">
        <v>37</v>
      </c>
      <c r="J297" s="20">
        <v>141500</v>
      </c>
      <c r="K297" s="20">
        <f>M297-J297</f>
        <v>44200</v>
      </c>
      <c r="L297" s="75">
        <v>24400</v>
      </c>
      <c r="M297" s="20">
        <v>185700</v>
      </c>
      <c r="N297" s="21"/>
      <c r="O297" s="21"/>
      <c r="P297" s="21"/>
      <c r="Q297" s="21"/>
      <c r="R297" s="21">
        <v>48</v>
      </c>
      <c r="S297" s="21">
        <v>36</v>
      </c>
      <c r="T297" s="21">
        <v>76</v>
      </c>
      <c r="U297" s="21">
        <v>77</v>
      </c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9">
        <f>IF(AK297=0,"",AVERAGE(N297:AI297))</f>
        <v>59.25</v>
      </c>
      <c r="AK297" s="39">
        <f>IF(COUNTBLANK(N297:AI297)=0,22,IF(COUNTBLANK(N297:AI297)=1,21,IF(COUNTBLANK(N297:AI297)=2,20,IF(COUNTBLANK(N297:AI297)=3,19,IF(COUNTBLANK(N297:AI297)=4,18,IF(COUNTBLANK(N297:AI297)=5,17,IF(COUNTBLANK(N297:AI297)=6,16,IF(COUNTBLANK(N297:AI297)=7,15,IF(COUNTBLANK(N297:AI297)=8,14,IF(COUNTBLANK(N297:AI297)=9,13,IF(COUNTBLANK(N297:AI297)=10,12,IF(COUNTBLANK(N297:AI297)=11,11,IF(COUNTBLANK(N297:AI297)=12,10,IF(COUNTBLANK(N297:AI297)=13,9,IF(COUNTBLANK(N297:AI297)=14,8,IF(COUNTBLANK(N297:AI297)=15,7,IF(COUNTBLANK(N297:AI297)=16,6,IF(COUNTBLANK(N297:AI297)=17,5,IF(COUNTBLANK(N297:AI297)=18,4,IF(COUNTBLANK(N297:AI297)=19,3,IF(COUNTBLANK(N297:AI297)=20,2,IF(COUNTBLANK(N297:AI297)=21,1,IF(COUNTBLANK(N297:AI297)=22,0,"Error")))))))))))))))))))))))</f>
        <v>4</v>
      </c>
      <c r="AL297" s="39">
        <f>IF(AK297=0,"",IF(COUNTBLANK(AG297:AI297)=0,AVERAGE(AG297:AI297),IF(COUNTBLANK(AF297:AI297)&lt;1.5,AVERAGE(AF297:AI297),IF(COUNTBLANK(AE297:AI297)&lt;2.5,AVERAGE(AE297:AI297),IF(COUNTBLANK(AD297:AI297)&lt;3.5,AVERAGE(AD297:AI297),IF(COUNTBLANK(AC297:AI297)&lt;4.5,AVERAGE(AC297:AI297),IF(COUNTBLANK(AB297:AI297)&lt;5.5,AVERAGE(AB297:AI297),IF(COUNTBLANK(AA297:AI297)&lt;6.5,AVERAGE(AA297:AI297),IF(COUNTBLANK(Z297:AI297)&lt;7.5,AVERAGE(Z297:AI297),IF(COUNTBLANK(Y297:AI297)&lt;8.5,AVERAGE(Y297:AI297),IF(COUNTBLANK(X297:AI297)&lt;9.5,AVERAGE(X297:AI297),IF(COUNTBLANK(W297:AI297)&lt;10.5,AVERAGE(W297:AI297),IF(COUNTBLANK(V297:AI297)&lt;11.5,AVERAGE(V297:AI297),IF(COUNTBLANK(U297:AI297)&lt;12.5,AVERAGE(U297:AI297),IF(COUNTBLANK(T297:AI297)&lt;13.5,AVERAGE(T297:AI297),IF(COUNTBLANK(S297:AI297)&lt;14.5,AVERAGE(S297:AI297),IF(COUNTBLANK(R297:AI297)&lt;15.5,AVERAGE(R297:AI297),IF(COUNTBLANK(Q297:AI297)&lt;16.5,AVERAGE(Q297:AI297),IF(COUNTBLANK(P297:AI297)&lt;17.5,AVERAGE(P297:AI297),IF(COUNTBLANK(O297:AI297)&lt;18.5,AVERAGE(O297:AI297),AVERAGE(N297:AI297)))))))))))))))))))))</f>
        <v>63</v>
      </c>
      <c r="AM297" s="22">
        <f>IF(AK297=0,"",IF(COUNTBLANK(AH297:AI297)=0,AVERAGE(AH297:AI297),IF(COUNTBLANK(AG297:AI297)&lt;1.5,AVERAGE(AG297:AI297),IF(COUNTBLANK(AF297:AI297)&lt;2.5,AVERAGE(AF297:AI297),IF(COUNTBLANK(AE297:AI297)&lt;3.5,AVERAGE(AE297:AI297),IF(COUNTBLANK(AD297:AI297)&lt;4.5,AVERAGE(AD297:AI297),IF(COUNTBLANK(AC297:AI297)&lt;5.5,AVERAGE(AC297:AI297),IF(COUNTBLANK(AB297:AI297)&lt;6.5,AVERAGE(AB297:AI297),IF(COUNTBLANK(AA297:AI297)&lt;7.5,AVERAGE(AA297:AI297),IF(COUNTBLANK(Z297:AI297)&lt;8.5,AVERAGE(Z297:AI297),IF(COUNTBLANK(Y297:AI297)&lt;9.5,AVERAGE(Y297:AI297),IF(COUNTBLANK(X297:AI297)&lt;10.5,AVERAGE(X297:AI297),IF(COUNTBLANK(W297:AI297)&lt;11.5,AVERAGE(W297:AI297),IF(COUNTBLANK(V297:AI297)&lt;12.5,AVERAGE(V297:AI297),IF(COUNTBLANK(U297:AI297)&lt;13.5,AVERAGE(U297:AI297),IF(COUNTBLANK(T297:AI297)&lt;14.5,AVERAGE(T297:AI297),IF(COUNTBLANK(S297:AI297)&lt;15.5,AVERAGE(S297:AI297),IF(COUNTBLANK(R297:AI297)&lt;16.5,AVERAGE(R297:AI297),IF(COUNTBLANK(Q297:AI297)&lt;17.5,AVERAGE(Q297:AI297),IF(COUNTBLANK(P297:AI297)&lt;18.5,AVERAGE(P297:AI297),IF(COUNTBLANK(O297:AI297)&lt;19.5,AVERAGE(O297:AI297),AVERAGE(N297:AI297))))))))))))))))))))))</f>
        <v>76.5</v>
      </c>
      <c r="AN297" s="23">
        <f>IF(AK297&lt;1.5,M297,(0.75*M297)+(0.25*((AM297*2/3+AJ297*1/3)*$AW$1)))</f>
        <v>210264.4387239085</v>
      </c>
      <c r="AO297" s="24">
        <f>AN297-M297</f>
        <v>24564.438723908504</v>
      </c>
      <c r="AP297" s="22">
        <f>IF(AK297&lt;1.5,"N/A",3*((M297/$AW$1)-(AM297*2/3)))</f>
        <v>-14.194757598761342</v>
      </c>
      <c r="AQ297" s="20">
        <f>IF(AK297=0,"",AL297*$AV$1)</f>
        <v>249250.90864030039</v>
      </c>
      <c r="AR297" s="20">
        <f>IF(AK297=0,"",AJ297*$AV$1)</f>
        <v>234414.54503075869</v>
      </c>
      <c r="AS297" s="23" t="str">
        <f>IF(F297="P","P","")</f>
        <v/>
      </c>
    </row>
    <row r="298" spans="1:45" s="2" customFormat="1">
      <c r="A298" s="19" t="s">
        <v>495</v>
      </c>
      <c r="B298" s="23" t="str">
        <f>IF(COUNTBLANK(N298:AI298)&lt;20.5,"Yes","No")</f>
        <v>No</v>
      </c>
      <c r="C298" s="34" t="str">
        <f>IF(J298&lt;160000,"Yes","")</f>
        <v/>
      </c>
      <c r="D298" s="34" t="str">
        <f>IF(J298&gt;375000,IF((K298/J298)&lt;-0.4,"FP40%",IF((K298/J298)&lt;-0.35,"FP35%",IF((K298/J298)&lt;-0.3,"FP30%",IF((K298/J298)&lt;-0.25,"FP25%",IF((K298/J298)&lt;-0.2,"FP20%",IF((K298/J298)&lt;-0.15,"FP15%",IF((K298/J298)&lt;-0.1,"FP10%",IF((K298/J298)&lt;-0.05,"FP5%","")))))))),"")</f>
        <v/>
      </c>
      <c r="E298" s="34" t="str">
        <f t="shared" si="6"/>
        <v/>
      </c>
      <c r="F298" s="89" t="str">
        <f>IF(AP298="N/A","",IF(AP298&gt;AJ298,IF(AP298&gt;AM298,"P",""),""))</f>
        <v/>
      </c>
      <c r="G298" s="34" t="str">
        <f>IF(D298="",IF(E298="",F298,E298),D298)</f>
        <v/>
      </c>
      <c r="H298" s="19" t="s">
        <v>576</v>
      </c>
      <c r="I298" s="21" t="s">
        <v>48</v>
      </c>
      <c r="J298" s="20">
        <v>302900</v>
      </c>
      <c r="K298" s="20">
        <f>M298-J298</f>
        <v>0</v>
      </c>
      <c r="L298" s="75">
        <v>0</v>
      </c>
      <c r="M298" s="20">
        <v>302900</v>
      </c>
      <c r="N298" s="21"/>
      <c r="O298" s="21"/>
      <c r="P298" s="21"/>
      <c r="Q298" s="21"/>
      <c r="R298" s="21"/>
      <c r="S298" s="21"/>
      <c r="T298" s="21"/>
      <c r="U298" s="21">
        <v>59</v>
      </c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39">
        <f>IF(AK298=0,"",AVERAGE(N298:AI298))</f>
        <v>59</v>
      </c>
      <c r="AK298" s="39">
        <f>IF(COUNTBLANK(N298:AI298)=0,22,IF(COUNTBLANK(N298:AI298)=1,21,IF(COUNTBLANK(N298:AI298)=2,20,IF(COUNTBLANK(N298:AI298)=3,19,IF(COUNTBLANK(N298:AI298)=4,18,IF(COUNTBLANK(N298:AI298)=5,17,IF(COUNTBLANK(N298:AI298)=6,16,IF(COUNTBLANK(N298:AI298)=7,15,IF(COUNTBLANK(N298:AI298)=8,14,IF(COUNTBLANK(N298:AI298)=9,13,IF(COUNTBLANK(N298:AI298)=10,12,IF(COUNTBLANK(N298:AI298)=11,11,IF(COUNTBLANK(N298:AI298)=12,10,IF(COUNTBLANK(N298:AI298)=13,9,IF(COUNTBLANK(N298:AI298)=14,8,IF(COUNTBLANK(N298:AI298)=15,7,IF(COUNTBLANK(N298:AI298)=16,6,IF(COUNTBLANK(N298:AI298)=17,5,IF(COUNTBLANK(N298:AI298)=18,4,IF(COUNTBLANK(N298:AI298)=19,3,IF(COUNTBLANK(N298:AI298)=20,2,IF(COUNTBLANK(N298:AI298)=21,1,IF(COUNTBLANK(N298:AI298)=22,0,"Error")))))))))))))))))))))))</f>
        <v>1</v>
      </c>
      <c r="AL298" s="39">
        <f>IF(AK298=0,"",IF(COUNTBLANK(AG298:AI298)=0,AVERAGE(AG298:AI298),IF(COUNTBLANK(AF298:AI298)&lt;1.5,AVERAGE(AF298:AI298),IF(COUNTBLANK(AE298:AI298)&lt;2.5,AVERAGE(AE298:AI298),IF(COUNTBLANK(AD298:AI298)&lt;3.5,AVERAGE(AD298:AI298),IF(COUNTBLANK(AC298:AI298)&lt;4.5,AVERAGE(AC298:AI298),IF(COUNTBLANK(AB298:AI298)&lt;5.5,AVERAGE(AB298:AI298),IF(COUNTBLANK(AA298:AI298)&lt;6.5,AVERAGE(AA298:AI298),IF(COUNTBLANK(Z298:AI298)&lt;7.5,AVERAGE(Z298:AI298),IF(COUNTBLANK(Y298:AI298)&lt;8.5,AVERAGE(Y298:AI298),IF(COUNTBLANK(X298:AI298)&lt;9.5,AVERAGE(X298:AI298),IF(COUNTBLANK(W298:AI298)&lt;10.5,AVERAGE(W298:AI298),IF(COUNTBLANK(V298:AI298)&lt;11.5,AVERAGE(V298:AI298),IF(COUNTBLANK(U298:AI298)&lt;12.5,AVERAGE(U298:AI298),IF(COUNTBLANK(T298:AI298)&lt;13.5,AVERAGE(T298:AI298),IF(COUNTBLANK(S298:AI298)&lt;14.5,AVERAGE(S298:AI298),IF(COUNTBLANK(R298:AI298)&lt;15.5,AVERAGE(R298:AI298),IF(COUNTBLANK(Q298:AI298)&lt;16.5,AVERAGE(Q298:AI298),IF(COUNTBLANK(P298:AI298)&lt;17.5,AVERAGE(P298:AI298),IF(COUNTBLANK(O298:AI298)&lt;18.5,AVERAGE(O298:AI298),AVERAGE(N298:AI298)))))))))))))))))))))</f>
        <v>59</v>
      </c>
      <c r="AM298" s="22">
        <f>IF(AK298=0,"",IF(COUNTBLANK(AH298:AI298)=0,AVERAGE(AH298:AI298),IF(COUNTBLANK(AG298:AI298)&lt;1.5,AVERAGE(AG298:AI298),IF(COUNTBLANK(AF298:AI298)&lt;2.5,AVERAGE(AF298:AI298),IF(COUNTBLANK(AE298:AI298)&lt;3.5,AVERAGE(AE298:AI298),IF(COUNTBLANK(AD298:AI298)&lt;4.5,AVERAGE(AD298:AI298),IF(COUNTBLANK(AC298:AI298)&lt;5.5,AVERAGE(AC298:AI298),IF(COUNTBLANK(AB298:AI298)&lt;6.5,AVERAGE(AB298:AI298),IF(COUNTBLANK(AA298:AI298)&lt;7.5,AVERAGE(AA298:AI298),IF(COUNTBLANK(Z298:AI298)&lt;8.5,AVERAGE(Z298:AI298),IF(COUNTBLANK(Y298:AI298)&lt;9.5,AVERAGE(Y298:AI298),IF(COUNTBLANK(X298:AI298)&lt;10.5,AVERAGE(X298:AI298),IF(COUNTBLANK(W298:AI298)&lt;11.5,AVERAGE(W298:AI298),IF(COUNTBLANK(V298:AI298)&lt;12.5,AVERAGE(V298:AI298),IF(COUNTBLANK(U298:AI298)&lt;13.5,AVERAGE(U298:AI298),IF(COUNTBLANK(T298:AI298)&lt;14.5,AVERAGE(T298:AI298),IF(COUNTBLANK(S298:AI298)&lt;15.5,AVERAGE(S298:AI298),IF(COUNTBLANK(R298:AI298)&lt;16.5,AVERAGE(R298:AI298),IF(COUNTBLANK(Q298:AI298)&lt;17.5,AVERAGE(Q298:AI298),IF(COUNTBLANK(P298:AI298)&lt;18.5,AVERAGE(P298:AI298),IF(COUNTBLANK(O298:AI298)&lt;19.5,AVERAGE(O298:AI298),AVERAGE(N298:AI298))))))))))))))))))))))</f>
        <v>59</v>
      </c>
      <c r="AN298" s="23">
        <f>IF(AK298&lt;1.5,M298,(0.75*M298)+(0.25*((AM298*2/3+AJ298*1/3)*$AW$1)))</f>
        <v>302900</v>
      </c>
      <c r="AO298" s="24">
        <f>AN298-M298</f>
        <v>0</v>
      </c>
      <c r="AP298" s="22" t="str">
        <f>IF(AK298&lt;1.5,"N/A",3*((M298/$AW$1)-(AM298*2/3)))</f>
        <v>N/A</v>
      </c>
      <c r="AQ298" s="20">
        <f>IF(AK298=0,"",AL298*$AV$1)</f>
        <v>233425.45412345591</v>
      </c>
      <c r="AR298" s="20">
        <f>IF(AK298=0,"",AJ298*$AV$1)</f>
        <v>233425.45412345591</v>
      </c>
      <c r="AS298" s="23" t="str">
        <f>IF(F298="P","P","")</f>
        <v/>
      </c>
    </row>
    <row r="299" spans="1:45" s="2" customFormat="1">
      <c r="A299" s="19" t="s">
        <v>495</v>
      </c>
      <c r="B299" s="23" t="str">
        <f>IF(COUNTBLANK(N299:AI299)&lt;20.5,"Yes","No")</f>
        <v>No</v>
      </c>
      <c r="C299" s="34" t="str">
        <f>IF(J299&lt;160000,"Yes","")</f>
        <v/>
      </c>
      <c r="D299" s="34" t="str">
        <f>IF(J299&gt;375000,IF((K299/J299)&lt;-0.4,"FP40%",IF((K299/J299)&lt;-0.35,"FP35%",IF((K299/J299)&lt;-0.3,"FP30%",IF((K299/J299)&lt;-0.25,"FP25%",IF((K299/J299)&lt;-0.2,"FP20%",IF((K299/J299)&lt;-0.15,"FP15%",IF((K299/J299)&lt;-0.1,"FP10%",IF((K299/J299)&lt;-0.05,"FP5%","")))))))),"")</f>
        <v/>
      </c>
      <c r="E299" s="34" t="str">
        <f t="shared" si="6"/>
        <v/>
      </c>
      <c r="F299" s="89" t="str">
        <f>IF(AP299="N/A","",IF(AP299&gt;AJ299,IF(AP299&gt;AM299,"P",""),""))</f>
        <v/>
      </c>
      <c r="G299" s="34" t="str">
        <f>IF(D299="",IF(E299="",F299,E299),D299)</f>
        <v/>
      </c>
      <c r="H299" s="25" t="s">
        <v>435</v>
      </c>
      <c r="I299" s="27" t="s">
        <v>62</v>
      </c>
      <c r="J299" s="20">
        <v>300100</v>
      </c>
      <c r="K299" s="20">
        <f>M299-J299</f>
        <v>0</v>
      </c>
      <c r="L299" s="75">
        <v>0</v>
      </c>
      <c r="M299" s="20">
        <v>300100</v>
      </c>
      <c r="N299" s="21"/>
      <c r="O299" s="21">
        <v>59</v>
      </c>
      <c r="P299" s="21"/>
      <c r="Q299" s="21" t="s">
        <v>590</v>
      </c>
      <c r="R299" s="21" t="s">
        <v>590</v>
      </c>
      <c r="S299" s="21" t="s">
        <v>590</v>
      </c>
      <c r="T299" s="21" t="s">
        <v>590</v>
      </c>
      <c r="U299" s="21" t="s">
        <v>590</v>
      </c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39">
        <f>IF(AK299=0,"",AVERAGE(N299:AI299))</f>
        <v>59</v>
      </c>
      <c r="AK299" s="39">
        <f>IF(COUNTBLANK(N299:AI299)=0,22,IF(COUNTBLANK(N299:AI299)=1,21,IF(COUNTBLANK(N299:AI299)=2,20,IF(COUNTBLANK(N299:AI299)=3,19,IF(COUNTBLANK(N299:AI299)=4,18,IF(COUNTBLANK(N299:AI299)=5,17,IF(COUNTBLANK(N299:AI299)=6,16,IF(COUNTBLANK(N299:AI299)=7,15,IF(COUNTBLANK(N299:AI299)=8,14,IF(COUNTBLANK(N299:AI299)=9,13,IF(COUNTBLANK(N299:AI299)=10,12,IF(COUNTBLANK(N299:AI299)=11,11,IF(COUNTBLANK(N299:AI299)=12,10,IF(COUNTBLANK(N299:AI299)=13,9,IF(COUNTBLANK(N299:AI299)=14,8,IF(COUNTBLANK(N299:AI299)=15,7,IF(COUNTBLANK(N299:AI299)=16,6,IF(COUNTBLANK(N299:AI299)=17,5,IF(COUNTBLANK(N299:AI299)=18,4,IF(COUNTBLANK(N299:AI299)=19,3,IF(COUNTBLANK(N299:AI299)=20,2,IF(COUNTBLANK(N299:AI299)=21,1,IF(COUNTBLANK(N299:AI299)=22,0,"Error")))))))))))))))))))))))</f>
        <v>1</v>
      </c>
      <c r="AL299" s="39">
        <f>IF(AK299=0,"",IF(COUNTBLANK(AG299:AI299)=0,AVERAGE(AG299:AI299),IF(COUNTBLANK(AF299:AI299)&lt;1.5,AVERAGE(AF299:AI299),IF(COUNTBLANK(AE299:AI299)&lt;2.5,AVERAGE(AE299:AI299),IF(COUNTBLANK(AD299:AI299)&lt;3.5,AVERAGE(AD299:AI299),IF(COUNTBLANK(AC299:AI299)&lt;4.5,AVERAGE(AC299:AI299),IF(COUNTBLANK(AB299:AI299)&lt;5.5,AVERAGE(AB299:AI299),IF(COUNTBLANK(AA299:AI299)&lt;6.5,AVERAGE(AA299:AI299),IF(COUNTBLANK(Z299:AI299)&lt;7.5,AVERAGE(Z299:AI299),IF(COUNTBLANK(Y299:AI299)&lt;8.5,AVERAGE(Y299:AI299),IF(COUNTBLANK(X299:AI299)&lt;9.5,AVERAGE(X299:AI299),IF(COUNTBLANK(W299:AI299)&lt;10.5,AVERAGE(W299:AI299),IF(COUNTBLANK(V299:AI299)&lt;11.5,AVERAGE(V299:AI299),IF(COUNTBLANK(U299:AI299)&lt;12.5,AVERAGE(U299:AI299),IF(COUNTBLANK(T299:AI299)&lt;13.5,AVERAGE(T299:AI299),IF(COUNTBLANK(S299:AI299)&lt;14.5,AVERAGE(S299:AI299),IF(COUNTBLANK(R299:AI299)&lt;15.5,AVERAGE(R299:AI299),IF(COUNTBLANK(Q299:AI299)&lt;16.5,AVERAGE(Q299:AI299),IF(COUNTBLANK(P299:AI299)&lt;17.5,AVERAGE(P299:AI299),IF(COUNTBLANK(O299:AI299)&lt;18.5,AVERAGE(O299:AI299),AVERAGE(N299:AI299)))))))))))))))))))))</f>
        <v>59</v>
      </c>
      <c r="AM299" s="22">
        <f>IF(AK299=0,"",IF(COUNTBLANK(AH299:AI299)=0,AVERAGE(AH299:AI299),IF(COUNTBLANK(AG299:AI299)&lt;1.5,AVERAGE(AG299:AI299),IF(COUNTBLANK(AF299:AI299)&lt;2.5,AVERAGE(AF299:AI299),IF(COUNTBLANK(AE299:AI299)&lt;3.5,AVERAGE(AE299:AI299),IF(COUNTBLANK(AD299:AI299)&lt;4.5,AVERAGE(AD299:AI299),IF(COUNTBLANK(AC299:AI299)&lt;5.5,AVERAGE(AC299:AI299),IF(COUNTBLANK(AB299:AI299)&lt;6.5,AVERAGE(AB299:AI299),IF(COUNTBLANK(AA299:AI299)&lt;7.5,AVERAGE(AA299:AI299),IF(COUNTBLANK(Z299:AI299)&lt;8.5,AVERAGE(Z299:AI299),IF(COUNTBLANK(Y299:AI299)&lt;9.5,AVERAGE(Y299:AI299),IF(COUNTBLANK(X299:AI299)&lt;10.5,AVERAGE(X299:AI299),IF(COUNTBLANK(W299:AI299)&lt;11.5,AVERAGE(W299:AI299),IF(COUNTBLANK(V299:AI299)&lt;12.5,AVERAGE(V299:AI299),IF(COUNTBLANK(U299:AI299)&lt;13.5,AVERAGE(U299:AI299),IF(COUNTBLANK(T299:AI299)&lt;14.5,AVERAGE(T299:AI299),IF(COUNTBLANK(S299:AI299)&lt;15.5,AVERAGE(S299:AI299),IF(COUNTBLANK(R299:AI299)&lt;16.5,AVERAGE(R299:AI299),IF(COUNTBLANK(Q299:AI299)&lt;17.5,AVERAGE(Q299:AI299),IF(COUNTBLANK(P299:AI299)&lt;18.5,AVERAGE(P299:AI299),IF(COUNTBLANK(O299:AI299)&lt;19.5,AVERAGE(O299:AI299),AVERAGE(N299:AI299))))))))))))))))))))))</f>
        <v>59</v>
      </c>
      <c r="AN299" s="23">
        <f>IF(AK299&lt;1.5,M299,(0.75*M299)+(0.25*((AM299*2/3+AJ299*1/3)*$AW$1)))</f>
        <v>300100</v>
      </c>
      <c r="AO299" s="24">
        <f>AN299-M299</f>
        <v>0</v>
      </c>
      <c r="AP299" s="22" t="str">
        <f>IF(AK299&lt;1.5,"N/A",3*((M299/$AW$1)-(AM299*2/3)))</f>
        <v>N/A</v>
      </c>
      <c r="AQ299" s="20">
        <f>IF(AK299=0,"",AL299*$AV$1)</f>
        <v>233425.45412345591</v>
      </c>
      <c r="AR299" s="20">
        <f>IF(AK299=0,"",AJ299*$AV$1)</f>
        <v>233425.45412345591</v>
      </c>
      <c r="AS299" s="23" t="str">
        <f>IF(F299="P","P","")</f>
        <v/>
      </c>
    </row>
    <row r="300" spans="1:45" s="2" customFormat="1">
      <c r="A300" s="19" t="s">
        <v>495</v>
      </c>
      <c r="B300" s="23" t="str">
        <f>IF(COUNTBLANK(N300:AI300)&lt;20.5,"Yes","No")</f>
        <v>Yes</v>
      </c>
      <c r="C300" s="34" t="str">
        <f>IF(J300&lt;160000,"Yes","")</f>
        <v/>
      </c>
      <c r="D300" s="34" t="str">
        <f>IF(J300&gt;375000,IF((K300/J300)&lt;-0.4,"FP40%",IF((K300/J300)&lt;-0.35,"FP35%",IF((K300/J300)&lt;-0.3,"FP30%",IF((K300/J300)&lt;-0.25,"FP25%",IF((K300/J300)&lt;-0.2,"FP20%",IF((K300/J300)&lt;-0.15,"FP15%",IF((K300/J300)&lt;-0.1,"FP10%",IF((K300/J300)&lt;-0.05,"FP5%","")))))))),"")</f>
        <v/>
      </c>
      <c r="E300" s="34" t="str">
        <f t="shared" si="6"/>
        <v/>
      </c>
      <c r="F300" s="89" t="str">
        <f>IF(AP300="N/A","",IF(AP300&gt;AJ300,IF(AP300&gt;AM300,"P",""),""))</f>
        <v/>
      </c>
      <c r="G300" s="34" t="str">
        <f>IF(D300="",IF(E300="",F300,E300),D300)</f>
        <v/>
      </c>
      <c r="H300" s="19" t="s">
        <v>536</v>
      </c>
      <c r="I300" s="21" t="s">
        <v>392</v>
      </c>
      <c r="J300" s="20">
        <v>220100</v>
      </c>
      <c r="K300" s="20">
        <f>M300-J300</f>
        <v>4300</v>
      </c>
      <c r="L300" s="75">
        <v>4300</v>
      </c>
      <c r="M300" s="20">
        <v>224400</v>
      </c>
      <c r="N300" s="21"/>
      <c r="O300" s="21"/>
      <c r="P300" s="21"/>
      <c r="Q300" s="21"/>
      <c r="R300" s="21">
        <v>61</v>
      </c>
      <c r="S300" s="21">
        <v>57</v>
      </c>
      <c r="T300" s="21" t="s">
        <v>590</v>
      </c>
      <c r="U300" s="21">
        <v>59</v>
      </c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9">
        <f>IF(AK300=0,"",AVERAGE(N300:AI300))</f>
        <v>59</v>
      </c>
      <c r="AK300" s="39">
        <f>IF(COUNTBLANK(N300:AI300)=0,22,IF(COUNTBLANK(N300:AI300)=1,21,IF(COUNTBLANK(N300:AI300)=2,20,IF(COUNTBLANK(N300:AI300)=3,19,IF(COUNTBLANK(N300:AI300)=4,18,IF(COUNTBLANK(N300:AI300)=5,17,IF(COUNTBLANK(N300:AI300)=6,16,IF(COUNTBLANK(N300:AI300)=7,15,IF(COUNTBLANK(N300:AI300)=8,14,IF(COUNTBLANK(N300:AI300)=9,13,IF(COUNTBLANK(N300:AI300)=10,12,IF(COUNTBLANK(N300:AI300)=11,11,IF(COUNTBLANK(N300:AI300)=12,10,IF(COUNTBLANK(N300:AI300)=13,9,IF(COUNTBLANK(N300:AI300)=14,8,IF(COUNTBLANK(N300:AI300)=15,7,IF(COUNTBLANK(N300:AI300)=16,6,IF(COUNTBLANK(N300:AI300)=17,5,IF(COUNTBLANK(N300:AI300)=18,4,IF(COUNTBLANK(N300:AI300)=19,3,IF(COUNTBLANK(N300:AI300)=20,2,IF(COUNTBLANK(N300:AI300)=21,1,IF(COUNTBLANK(N300:AI300)=22,0,"Error")))))))))))))))))))))))</f>
        <v>3</v>
      </c>
      <c r="AL300" s="39">
        <f>IF(AK300=0,"",IF(COUNTBLANK(AG300:AI300)=0,AVERAGE(AG300:AI300),IF(COUNTBLANK(AF300:AI300)&lt;1.5,AVERAGE(AF300:AI300),IF(COUNTBLANK(AE300:AI300)&lt;2.5,AVERAGE(AE300:AI300),IF(COUNTBLANK(AD300:AI300)&lt;3.5,AVERAGE(AD300:AI300),IF(COUNTBLANK(AC300:AI300)&lt;4.5,AVERAGE(AC300:AI300),IF(COUNTBLANK(AB300:AI300)&lt;5.5,AVERAGE(AB300:AI300),IF(COUNTBLANK(AA300:AI300)&lt;6.5,AVERAGE(AA300:AI300),IF(COUNTBLANK(Z300:AI300)&lt;7.5,AVERAGE(Z300:AI300),IF(COUNTBLANK(Y300:AI300)&lt;8.5,AVERAGE(Y300:AI300),IF(COUNTBLANK(X300:AI300)&lt;9.5,AVERAGE(X300:AI300),IF(COUNTBLANK(W300:AI300)&lt;10.5,AVERAGE(W300:AI300),IF(COUNTBLANK(V300:AI300)&lt;11.5,AVERAGE(V300:AI300),IF(COUNTBLANK(U300:AI300)&lt;12.5,AVERAGE(U300:AI300),IF(COUNTBLANK(T300:AI300)&lt;13.5,AVERAGE(T300:AI300),IF(COUNTBLANK(S300:AI300)&lt;14.5,AVERAGE(S300:AI300),IF(COUNTBLANK(R300:AI300)&lt;15.5,AVERAGE(R300:AI300),IF(COUNTBLANK(Q300:AI300)&lt;16.5,AVERAGE(Q300:AI300),IF(COUNTBLANK(P300:AI300)&lt;17.5,AVERAGE(P300:AI300),IF(COUNTBLANK(O300:AI300)&lt;18.5,AVERAGE(O300:AI300),AVERAGE(N300:AI300)))))))))))))))))))))</f>
        <v>59</v>
      </c>
      <c r="AM300" s="22">
        <f>IF(AK300=0,"",IF(COUNTBLANK(AH300:AI300)=0,AVERAGE(AH300:AI300),IF(COUNTBLANK(AG300:AI300)&lt;1.5,AVERAGE(AG300:AI300),IF(COUNTBLANK(AF300:AI300)&lt;2.5,AVERAGE(AF300:AI300),IF(COUNTBLANK(AE300:AI300)&lt;3.5,AVERAGE(AE300:AI300),IF(COUNTBLANK(AD300:AI300)&lt;4.5,AVERAGE(AD300:AI300),IF(COUNTBLANK(AC300:AI300)&lt;5.5,AVERAGE(AC300:AI300),IF(COUNTBLANK(AB300:AI300)&lt;6.5,AVERAGE(AB300:AI300),IF(COUNTBLANK(AA300:AI300)&lt;7.5,AVERAGE(AA300:AI300),IF(COUNTBLANK(Z300:AI300)&lt;8.5,AVERAGE(Z300:AI300),IF(COUNTBLANK(Y300:AI300)&lt;9.5,AVERAGE(Y300:AI300),IF(COUNTBLANK(X300:AI300)&lt;10.5,AVERAGE(X300:AI300),IF(COUNTBLANK(W300:AI300)&lt;11.5,AVERAGE(W300:AI300),IF(COUNTBLANK(V300:AI300)&lt;12.5,AVERAGE(V300:AI300),IF(COUNTBLANK(U300:AI300)&lt;13.5,AVERAGE(U300:AI300),IF(COUNTBLANK(T300:AI300)&lt;14.5,AVERAGE(T300:AI300),IF(COUNTBLANK(S300:AI300)&lt;15.5,AVERAGE(S300:AI300),IF(COUNTBLANK(R300:AI300)&lt;16.5,AVERAGE(R300:AI300),IF(COUNTBLANK(Q300:AI300)&lt;17.5,AVERAGE(Q300:AI300),IF(COUNTBLANK(P300:AI300)&lt;18.5,AVERAGE(P300:AI300),IF(COUNTBLANK(O300:AI300)&lt;19.5,AVERAGE(O300:AI300),AVERAGE(N300:AI300))))))))))))))))))))))</f>
        <v>58</v>
      </c>
      <c r="AN300" s="23">
        <f>IF(AK300&lt;1.5,M300,(0.75*M300)+(0.25*((AM300*2/3+AJ300*1/3)*$AW$1)))</f>
        <v>226830.7504201837</v>
      </c>
      <c r="AO300" s="24">
        <f>AN300-M300</f>
        <v>2430.7504201837</v>
      </c>
      <c r="AP300" s="22">
        <f>IF(AK300&lt;1.5,"N/A",3*((M300/$AW$1)-(AM300*2/3)))</f>
        <v>51.732344614097769</v>
      </c>
      <c r="AQ300" s="20">
        <f>IF(AK300=0,"",AL300*$AV$1)</f>
        <v>233425.45412345591</v>
      </c>
      <c r="AR300" s="20">
        <f>IF(AK300=0,"",AJ300*$AV$1)</f>
        <v>233425.45412345591</v>
      </c>
      <c r="AS300" s="23" t="str">
        <f>IF(F300="P","P","")</f>
        <v/>
      </c>
    </row>
    <row r="301" spans="1:45" s="2" customFormat="1">
      <c r="A301" s="19" t="s">
        <v>495</v>
      </c>
      <c r="B301" s="23" t="str">
        <f>IF(COUNTBLANK(N301:AI301)&lt;20.5,"Yes","No")</f>
        <v>Yes</v>
      </c>
      <c r="C301" s="34" t="str">
        <f>IF(J301&lt;160000,"Yes","")</f>
        <v/>
      </c>
      <c r="D301" s="34" t="str">
        <f>IF(J301&gt;375000,IF((K301/J301)&lt;-0.4,"FP40%",IF((K301/J301)&lt;-0.35,"FP35%",IF((K301/J301)&lt;-0.3,"FP30%",IF((K301/J301)&lt;-0.25,"FP25%",IF((K301/J301)&lt;-0.2,"FP20%",IF((K301/J301)&lt;-0.15,"FP15%",IF((K301/J301)&lt;-0.1,"FP10%",IF((K301/J301)&lt;-0.05,"FP5%","")))))))),"")</f>
        <v/>
      </c>
      <c r="E301" s="34" t="str">
        <f t="shared" si="6"/>
        <v/>
      </c>
      <c r="F301" s="89" t="str">
        <f>IF(AP301="N/A","",IF(AP301&gt;AJ301,IF(AP301&gt;AM301,"P",""),""))</f>
        <v>P</v>
      </c>
      <c r="G301" s="34" t="str">
        <f>IF(D301="",IF(E301="",F301,E301),D301)</f>
        <v>P</v>
      </c>
      <c r="H301" s="19" t="s">
        <v>303</v>
      </c>
      <c r="I301" s="21" t="s">
        <v>48</v>
      </c>
      <c r="J301" s="20">
        <v>294600</v>
      </c>
      <c r="K301" s="20">
        <f>M301-J301</f>
        <v>-25200</v>
      </c>
      <c r="L301" s="75">
        <v>0</v>
      </c>
      <c r="M301" s="20">
        <v>269400</v>
      </c>
      <c r="N301" s="21">
        <v>56</v>
      </c>
      <c r="O301" s="21">
        <v>52</v>
      </c>
      <c r="P301" s="21">
        <v>89</v>
      </c>
      <c r="Q301" s="21">
        <v>46</v>
      </c>
      <c r="R301" s="21">
        <v>42</v>
      </c>
      <c r="S301" s="21" t="s">
        <v>590</v>
      </c>
      <c r="T301" s="21" t="s">
        <v>590</v>
      </c>
      <c r="U301" s="21" t="s">
        <v>590</v>
      </c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39">
        <f>IF(AK301=0,"",AVERAGE(N301:AI301))</f>
        <v>57</v>
      </c>
      <c r="AK301" s="39">
        <f>IF(COUNTBLANK(N301:AI301)=0,22,IF(COUNTBLANK(N301:AI301)=1,21,IF(COUNTBLANK(N301:AI301)=2,20,IF(COUNTBLANK(N301:AI301)=3,19,IF(COUNTBLANK(N301:AI301)=4,18,IF(COUNTBLANK(N301:AI301)=5,17,IF(COUNTBLANK(N301:AI301)=6,16,IF(COUNTBLANK(N301:AI301)=7,15,IF(COUNTBLANK(N301:AI301)=8,14,IF(COUNTBLANK(N301:AI301)=9,13,IF(COUNTBLANK(N301:AI301)=10,12,IF(COUNTBLANK(N301:AI301)=11,11,IF(COUNTBLANK(N301:AI301)=12,10,IF(COUNTBLANK(N301:AI301)=13,9,IF(COUNTBLANK(N301:AI301)=14,8,IF(COUNTBLANK(N301:AI301)=15,7,IF(COUNTBLANK(N301:AI301)=16,6,IF(COUNTBLANK(N301:AI301)=17,5,IF(COUNTBLANK(N301:AI301)=18,4,IF(COUNTBLANK(N301:AI301)=19,3,IF(COUNTBLANK(N301:AI301)=20,2,IF(COUNTBLANK(N301:AI301)=21,1,IF(COUNTBLANK(N301:AI301)=22,0,"Error")))))))))))))))))))))))</f>
        <v>5</v>
      </c>
      <c r="AL301" s="39">
        <f>IF(AK301=0,"",IF(COUNTBLANK(AG301:AI301)=0,AVERAGE(AG301:AI301),IF(COUNTBLANK(AF301:AI301)&lt;1.5,AVERAGE(AF301:AI301),IF(COUNTBLANK(AE301:AI301)&lt;2.5,AVERAGE(AE301:AI301),IF(COUNTBLANK(AD301:AI301)&lt;3.5,AVERAGE(AD301:AI301),IF(COUNTBLANK(AC301:AI301)&lt;4.5,AVERAGE(AC301:AI301),IF(COUNTBLANK(AB301:AI301)&lt;5.5,AVERAGE(AB301:AI301),IF(COUNTBLANK(AA301:AI301)&lt;6.5,AVERAGE(AA301:AI301),IF(COUNTBLANK(Z301:AI301)&lt;7.5,AVERAGE(Z301:AI301),IF(COUNTBLANK(Y301:AI301)&lt;8.5,AVERAGE(Y301:AI301),IF(COUNTBLANK(X301:AI301)&lt;9.5,AVERAGE(X301:AI301),IF(COUNTBLANK(W301:AI301)&lt;10.5,AVERAGE(W301:AI301),IF(COUNTBLANK(V301:AI301)&lt;11.5,AVERAGE(V301:AI301),IF(COUNTBLANK(U301:AI301)&lt;12.5,AVERAGE(U301:AI301),IF(COUNTBLANK(T301:AI301)&lt;13.5,AVERAGE(T301:AI301),IF(COUNTBLANK(S301:AI301)&lt;14.5,AVERAGE(S301:AI301),IF(COUNTBLANK(R301:AI301)&lt;15.5,AVERAGE(R301:AI301),IF(COUNTBLANK(Q301:AI301)&lt;16.5,AVERAGE(Q301:AI301),IF(COUNTBLANK(P301:AI301)&lt;17.5,AVERAGE(P301:AI301),IF(COUNTBLANK(O301:AI301)&lt;18.5,AVERAGE(O301:AI301),AVERAGE(N301:AI301)))))))))))))))))))))</f>
        <v>59</v>
      </c>
      <c r="AM301" s="22">
        <f>IF(AK301=0,"",IF(COUNTBLANK(AH301:AI301)=0,AVERAGE(AH301:AI301),IF(COUNTBLANK(AG301:AI301)&lt;1.5,AVERAGE(AG301:AI301),IF(COUNTBLANK(AF301:AI301)&lt;2.5,AVERAGE(AF301:AI301),IF(COUNTBLANK(AE301:AI301)&lt;3.5,AVERAGE(AE301:AI301),IF(COUNTBLANK(AD301:AI301)&lt;4.5,AVERAGE(AD301:AI301),IF(COUNTBLANK(AC301:AI301)&lt;5.5,AVERAGE(AC301:AI301),IF(COUNTBLANK(AB301:AI301)&lt;6.5,AVERAGE(AB301:AI301),IF(COUNTBLANK(AA301:AI301)&lt;7.5,AVERAGE(AA301:AI301),IF(COUNTBLANK(Z301:AI301)&lt;8.5,AVERAGE(Z301:AI301),IF(COUNTBLANK(Y301:AI301)&lt;9.5,AVERAGE(Y301:AI301),IF(COUNTBLANK(X301:AI301)&lt;10.5,AVERAGE(X301:AI301),IF(COUNTBLANK(W301:AI301)&lt;11.5,AVERAGE(W301:AI301),IF(COUNTBLANK(V301:AI301)&lt;12.5,AVERAGE(V301:AI301),IF(COUNTBLANK(U301:AI301)&lt;13.5,AVERAGE(U301:AI301),IF(COUNTBLANK(T301:AI301)&lt;14.5,AVERAGE(T301:AI301),IF(COUNTBLANK(S301:AI301)&lt;15.5,AVERAGE(S301:AI301),IF(COUNTBLANK(R301:AI301)&lt;16.5,AVERAGE(R301:AI301),IF(COUNTBLANK(Q301:AI301)&lt;17.5,AVERAGE(Q301:AI301),IF(COUNTBLANK(P301:AI301)&lt;18.5,AVERAGE(P301:AI301),IF(COUNTBLANK(O301:AI301)&lt;19.5,AVERAGE(O301:AI301),AVERAGE(N301:AI301))))))))))))))))))))))</f>
        <v>44</v>
      </c>
      <c r="AN301" s="23">
        <f>IF(AK301&lt;1.5,M301,(0.75*M301)+(0.25*((AM301*2/3+AJ301*1/3)*$AW$1)))</f>
        <v>250546.90749100933</v>
      </c>
      <c r="AO301" s="24">
        <f>AN301-M301</f>
        <v>-18853.092508990667</v>
      </c>
      <c r="AP301" s="22">
        <f>IF(AK301&lt;1.5,"N/A",3*((M301/$AW$1)-(AM301*2/3)))</f>
        <v>113.36850997788741</v>
      </c>
      <c r="AQ301" s="20">
        <f>IF(AK301=0,"",AL301*$AV$1)</f>
        <v>233425.45412345591</v>
      </c>
      <c r="AR301" s="20">
        <f>IF(AK301=0,"",AJ301*$AV$1)</f>
        <v>225512.72686503368</v>
      </c>
      <c r="AS301" s="23" t="str">
        <f>IF(F301="P","P","")</f>
        <v>P</v>
      </c>
    </row>
    <row r="302" spans="1:45" s="2" customFormat="1">
      <c r="A302" s="19" t="s">
        <v>495</v>
      </c>
      <c r="B302" s="23" t="str">
        <f>IF(COUNTBLANK(N302:AI302)&lt;20.5,"Yes","No")</f>
        <v>Yes</v>
      </c>
      <c r="C302" s="34" t="str">
        <f>IF(J302&lt;160000,"Yes","")</f>
        <v/>
      </c>
      <c r="D302" s="34" t="str">
        <f>IF(J302&gt;375000,IF((K302/J302)&lt;-0.4,"FP40%",IF((K302/J302)&lt;-0.35,"FP35%",IF((K302/J302)&lt;-0.3,"FP30%",IF((K302/J302)&lt;-0.25,"FP25%",IF((K302/J302)&lt;-0.2,"FP20%",IF((K302/J302)&lt;-0.15,"FP15%",IF((K302/J302)&lt;-0.1,"FP10%",IF((K302/J302)&lt;-0.05,"FP5%","")))))))),"")</f>
        <v/>
      </c>
      <c r="E302" s="34" t="str">
        <f t="shared" si="6"/>
        <v/>
      </c>
      <c r="F302" s="89" t="str">
        <f>IF(AP302="N/A","",IF(AP302&gt;AJ302,IF(AP302&gt;AM302,"P",""),""))</f>
        <v>P</v>
      </c>
      <c r="G302" s="34" t="str">
        <f>IF(D302="",IF(E302="",F302,E302),D302)</f>
        <v>P</v>
      </c>
      <c r="H302" s="19" t="s">
        <v>396</v>
      </c>
      <c r="I302" s="21" t="s">
        <v>48</v>
      </c>
      <c r="J302" s="20">
        <v>278600</v>
      </c>
      <c r="K302" s="20">
        <f>M302-J302</f>
        <v>-28500</v>
      </c>
      <c r="L302" s="75">
        <v>6200</v>
      </c>
      <c r="M302" s="20">
        <v>250100</v>
      </c>
      <c r="N302" s="21">
        <v>40</v>
      </c>
      <c r="O302" s="21">
        <v>71</v>
      </c>
      <c r="P302" s="21">
        <v>64</v>
      </c>
      <c r="Q302" s="21">
        <v>33</v>
      </c>
      <c r="R302" s="21">
        <v>47</v>
      </c>
      <c r="S302" s="21">
        <v>92</v>
      </c>
      <c r="T302" s="21">
        <v>50</v>
      </c>
      <c r="U302" s="21">
        <v>58</v>
      </c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39">
        <f>IF(AK302=0,"",AVERAGE(N302:AI302))</f>
        <v>56.875</v>
      </c>
      <c r="AK302" s="39">
        <f>IF(COUNTBLANK(N302:AI302)=0,22,IF(COUNTBLANK(N302:AI302)=1,21,IF(COUNTBLANK(N302:AI302)=2,20,IF(COUNTBLANK(N302:AI302)=3,19,IF(COUNTBLANK(N302:AI302)=4,18,IF(COUNTBLANK(N302:AI302)=5,17,IF(COUNTBLANK(N302:AI302)=6,16,IF(COUNTBLANK(N302:AI302)=7,15,IF(COUNTBLANK(N302:AI302)=8,14,IF(COUNTBLANK(N302:AI302)=9,13,IF(COUNTBLANK(N302:AI302)=10,12,IF(COUNTBLANK(N302:AI302)=11,11,IF(COUNTBLANK(N302:AI302)=12,10,IF(COUNTBLANK(N302:AI302)=13,9,IF(COUNTBLANK(N302:AI302)=14,8,IF(COUNTBLANK(N302:AI302)=15,7,IF(COUNTBLANK(N302:AI302)=16,6,IF(COUNTBLANK(N302:AI302)=17,5,IF(COUNTBLANK(N302:AI302)=18,4,IF(COUNTBLANK(N302:AI302)=19,3,IF(COUNTBLANK(N302:AI302)=20,2,IF(COUNTBLANK(N302:AI302)=21,1,IF(COUNTBLANK(N302:AI302)=22,0,"Error")))))))))))))))))))))))</f>
        <v>8</v>
      </c>
      <c r="AL302" s="39">
        <f>IF(AK302=0,"",IF(COUNTBLANK(AG302:AI302)=0,AVERAGE(AG302:AI302),IF(COUNTBLANK(AF302:AI302)&lt;1.5,AVERAGE(AF302:AI302),IF(COUNTBLANK(AE302:AI302)&lt;2.5,AVERAGE(AE302:AI302),IF(COUNTBLANK(AD302:AI302)&lt;3.5,AVERAGE(AD302:AI302),IF(COUNTBLANK(AC302:AI302)&lt;4.5,AVERAGE(AC302:AI302),IF(COUNTBLANK(AB302:AI302)&lt;5.5,AVERAGE(AB302:AI302),IF(COUNTBLANK(AA302:AI302)&lt;6.5,AVERAGE(AA302:AI302),IF(COUNTBLANK(Z302:AI302)&lt;7.5,AVERAGE(Z302:AI302),IF(COUNTBLANK(Y302:AI302)&lt;8.5,AVERAGE(Y302:AI302),IF(COUNTBLANK(X302:AI302)&lt;9.5,AVERAGE(X302:AI302),IF(COUNTBLANK(W302:AI302)&lt;10.5,AVERAGE(W302:AI302),IF(COUNTBLANK(V302:AI302)&lt;11.5,AVERAGE(V302:AI302),IF(COUNTBLANK(U302:AI302)&lt;12.5,AVERAGE(U302:AI302),IF(COUNTBLANK(T302:AI302)&lt;13.5,AVERAGE(T302:AI302),IF(COUNTBLANK(S302:AI302)&lt;14.5,AVERAGE(S302:AI302),IF(COUNTBLANK(R302:AI302)&lt;15.5,AVERAGE(R302:AI302),IF(COUNTBLANK(Q302:AI302)&lt;16.5,AVERAGE(Q302:AI302),IF(COUNTBLANK(P302:AI302)&lt;17.5,AVERAGE(P302:AI302),IF(COUNTBLANK(O302:AI302)&lt;18.5,AVERAGE(O302:AI302),AVERAGE(N302:AI302)))))))))))))))))))))</f>
        <v>66.666666666666671</v>
      </c>
      <c r="AM302" s="22">
        <f>IF(AK302=0,"",IF(COUNTBLANK(AH302:AI302)=0,AVERAGE(AH302:AI302),IF(COUNTBLANK(AG302:AI302)&lt;1.5,AVERAGE(AG302:AI302),IF(COUNTBLANK(AF302:AI302)&lt;2.5,AVERAGE(AF302:AI302),IF(COUNTBLANK(AE302:AI302)&lt;3.5,AVERAGE(AE302:AI302),IF(COUNTBLANK(AD302:AI302)&lt;4.5,AVERAGE(AD302:AI302),IF(COUNTBLANK(AC302:AI302)&lt;5.5,AVERAGE(AC302:AI302),IF(COUNTBLANK(AB302:AI302)&lt;6.5,AVERAGE(AB302:AI302),IF(COUNTBLANK(AA302:AI302)&lt;7.5,AVERAGE(AA302:AI302),IF(COUNTBLANK(Z302:AI302)&lt;8.5,AVERAGE(Z302:AI302),IF(COUNTBLANK(Y302:AI302)&lt;9.5,AVERAGE(Y302:AI302),IF(COUNTBLANK(X302:AI302)&lt;10.5,AVERAGE(X302:AI302),IF(COUNTBLANK(W302:AI302)&lt;11.5,AVERAGE(W302:AI302),IF(COUNTBLANK(V302:AI302)&lt;12.5,AVERAGE(V302:AI302),IF(COUNTBLANK(U302:AI302)&lt;13.5,AVERAGE(U302:AI302),IF(COUNTBLANK(T302:AI302)&lt;14.5,AVERAGE(T302:AI302),IF(COUNTBLANK(S302:AI302)&lt;15.5,AVERAGE(S302:AI302),IF(COUNTBLANK(R302:AI302)&lt;16.5,AVERAGE(R302:AI302),IF(COUNTBLANK(Q302:AI302)&lt;17.5,AVERAGE(Q302:AI302),IF(COUNTBLANK(P302:AI302)&lt;18.5,AVERAGE(P302:AI302),IF(COUNTBLANK(O302:AI302)&lt;19.5,AVERAGE(O302:AI302),AVERAGE(N302:AI302))))))))))))))))))))))</f>
        <v>54</v>
      </c>
      <c r="AN302" s="23">
        <f>IF(AK302&lt;1.5,M302,(0.75*M302)+(0.25*((AM302*2/3+AJ302*1/3)*$AW$1)))</f>
        <v>242719.32843158735</v>
      </c>
      <c r="AO302" s="24">
        <f>AN302-M302</f>
        <v>-7380.6715684126539</v>
      </c>
      <c r="AP302" s="22">
        <f>IF(AK302&lt;1.5,"N/A",3*((M302/$AW$1)-(AM302*2/3)))</f>
        <v>78.94233238852874</v>
      </c>
      <c r="AQ302" s="20">
        <f>IF(AK302=0,"",AL302*$AV$1)</f>
        <v>263757.57528074115</v>
      </c>
      <c r="AR302" s="20">
        <f>IF(AK302=0,"",AJ302*$AV$1)</f>
        <v>225018.18141138231</v>
      </c>
      <c r="AS302" s="23" t="str">
        <f>IF(F302="P","P","")</f>
        <v>P</v>
      </c>
    </row>
    <row r="303" spans="1:45" s="2" customFormat="1">
      <c r="A303" s="19" t="s">
        <v>495</v>
      </c>
      <c r="B303" s="23" t="str">
        <f>IF(COUNTBLANK(N303:AI303)&lt;20.5,"Yes","No")</f>
        <v>Yes</v>
      </c>
      <c r="C303" s="34" t="str">
        <f>IF(J303&lt;160000,"Yes","")</f>
        <v/>
      </c>
      <c r="D303" s="34" t="str">
        <f>IF(J303&gt;375000,IF((K303/J303)&lt;-0.4,"FP40%",IF((K303/J303)&lt;-0.35,"FP35%",IF((K303/J303)&lt;-0.3,"FP30%",IF((K303/J303)&lt;-0.25,"FP25%",IF((K303/J303)&lt;-0.2,"FP20%",IF((K303/J303)&lt;-0.15,"FP15%",IF((K303/J303)&lt;-0.1,"FP10%",IF((K303/J303)&lt;-0.05,"FP5%","")))))))),"")</f>
        <v/>
      </c>
      <c r="E303" s="34" t="str">
        <f t="shared" si="6"/>
        <v/>
      </c>
      <c r="F303" s="89" t="str">
        <f>IF(AP303="N/A","",IF(AP303&gt;AJ303,IF(AP303&gt;AM303,"P",""),""))</f>
        <v>P</v>
      </c>
      <c r="G303" s="34" t="str">
        <f>IF(D303="",IF(E303="",F303,E303),D303)</f>
        <v>P</v>
      </c>
      <c r="H303" s="19" t="s">
        <v>300</v>
      </c>
      <c r="I303" s="21" t="s">
        <v>62</v>
      </c>
      <c r="J303" s="20">
        <v>234800</v>
      </c>
      <c r="K303" s="20">
        <f>M303-J303</f>
        <v>-6600</v>
      </c>
      <c r="L303" s="75">
        <v>0</v>
      </c>
      <c r="M303" s="20">
        <v>228200</v>
      </c>
      <c r="N303" s="21">
        <v>61</v>
      </c>
      <c r="O303" s="21">
        <v>61</v>
      </c>
      <c r="P303" s="21">
        <v>54</v>
      </c>
      <c r="Q303" s="21">
        <v>47</v>
      </c>
      <c r="R303" s="21">
        <v>69</v>
      </c>
      <c r="S303" s="21">
        <v>42</v>
      </c>
      <c r="T303" s="21">
        <v>59</v>
      </c>
      <c r="U303" s="21" t="s">
        <v>590</v>
      </c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39">
        <f>IF(AK303=0,"",AVERAGE(N303:AI303))</f>
        <v>56.142857142857146</v>
      </c>
      <c r="AK303" s="39">
        <f>IF(COUNTBLANK(N303:AI303)=0,22,IF(COUNTBLANK(N303:AI303)=1,21,IF(COUNTBLANK(N303:AI303)=2,20,IF(COUNTBLANK(N303:AI303)=3,19,IF(COUNTBLANK(N303:AI303)=4,18,IF(COUNTBLANK(N303:AI303)=5,17,IF(COUNTBLANK(N303:AI303)=6,16,IF(COUNTBLANK(N303:AI303)=7,15,IF(COUNTBLANK(N303:AI303)=8,14,IF(COUNTBLANK(N303:AI303)=9,13,IF(COUNTBLANK(N303:AI303)=10,12,IF(COUNTBLANK(N303:AI303)=11,11,IF(COUNTBLANK(N303:AI303)=12,10,IF(COUNTBLANK(N303:AI303)=13,9,IF(COUNTBLANK(N303:AI303)=14,8,IF(COUNTBLANK(N303:AI303)=15,7,IF(COUNTBLANK(N303:AI303)=16,6,IF(COUNTBLANK(N303:AI303)=17,5,IF(COUNTBLANK(N303:AI303)=18,4,IF(COUNTBLANK(N303:AI303)=19,3,IF(COUNTBLANK(N303:AI303)=20,2,IF(COUNTBLANK(N303:AI303)=21,1,IF(COUNTBLANK(N303:AI303)=22,0,"Error")))))))))))))))))))))))</f>
        <v>7</v>
      </c>
      <c r="AL303" s="39">
        <f>IF(AK303=0,"",IF(COUNTBLANK(AG303:AI303)=0,AVERAGE(AG303:AI303),IF(COUNTBLANK(AF303:AI303)&lt;1.5,AVERAGE(AF303:AI303),IF(COUNTBLANK(AE303:AI303)&lt;2.5,AVERAGE(AE303:AI303),IF(COUNTBLANK(AD303:AI303)&lt;3.5,AVERAGE(AD303:AI303),IF(COUNTBLANK(AC303:AI303)&lt;4.5,AVERAGE(AC303:AI303),IF(COUNTBLANK(AB303:AI303)&lt;5.5,AVERAGE(AB303:AI303),IF(COUNTBLANK(AA303:AI303)&lt;6.5,AVERAGE(AA303:AI303),IF(COUNTBLANK(Z303:AI303)&lt;7.5,AVERAGE(Z303:AI303),IF(COUNTBLANK(Y303:AI303)&lt;8.5,AVERAGE(Y303:AI303),IF(COUNTBLANK(X303:AI303)&lt;9.5,AVERAGE(X303:AI303),IF(COUNTBLANK(W303:AI303)&lt;10.5,AVERAGE(W303:AI303),IF(COUNTBLANK(V303:AI303)&lt;11.5,AVERAGE(V303:AI303),IF(COUNTBLANK(U303:AI303)&lt;12.5,AVERAGE(U303:AI303),IF(COUNTBLANK(T303:AI303)&lt;13.5,AVERAGE(T303:AI303),IF(COUNTBLANK(S303:AI303)&lt;14.5,AVERAGE(S303:AI303),IF(COUNTBLANK(R303:AI303)&lt;15.5,AVERAGE(R303:AI303),IF(COUNTBLANK(Q303:AI303)&lt;16.5,AVERAGE(Q303:AI303),IF(COUNTBLANK(P303:AI303)&lt;17.5,AVERAGE(P303:AI303),IF(COUNTBLANK(O303:AI303)&lt;18.5,AVERAGE(O303:AI303),AVERAGE(N303:AI303)))))))))))))))))))))</f>
        <v>56.666666666666664</v>
      </c>
      <c r="AM303" s="22">
        <f>IF(AK303=0,"",IF(COUNTBLANK(AH303:AI303)=0,AVERAGE(AH303:AI303),IF(COUNTBLANK(AG303:AI303)&lt;1.5,AVERAGE(AG303:AI303),IF(COUNTBLANK(AF303:AI303)&lt;2.5,AVERAGE(AF303:AI303),IF(COUNTBLANK(AE303:AI303)&lt;3.5,AVERAGE(AE303:AI303),IF(COUNTBLANK(AD303:AI303)&lt;4.5,AVERAGE(AD303:AI303),IF(COUNTBLANK(AC303:AI303)&lt;5.5,AVERAGE(AC303:AI303),IF(COUNTBLANK(AB303:AI303)&lt;6.5,AVERAGE(AB303:AI303),IF(COUNTBLANK(AA303:AI303)&lt;7.5,AVERAGE(AA303:AI303),IF(COUNTBLANK(Z303:AI303)&lt;8.5,AVERAGE(Z303:AI303),IF(COUNTBLANK(Y303:AI303)&lt;9.5,AVERAGE(Y303:AI303),IF(COUNTBLANK(X303:AI303)&lt;10.5,AVERAGE(X303:AI303),IF(COUNTBLANK(W303:AI303)&lt;11.5,AVERAGE(W303:AI303),IF(COUNTBLANK(V303:AI303)&lt;12.5,AVERAGE(V303:AI303),IF(COUNTBLANK(U303:AI303)&lt;13.5,AVERAGE(U303:AI303),IF(COUNTBLANK(T303:AI303)&lt;14.5,AVERAGE(T303:AI303),IF(COUNTBLANK(S303:AI303)&lt;15.5,AVERAGE(S303:AI303),IF(COUNTBLANK(R303:AI303)&lt;16.5,AVERAGE(R303:AI303),IF(COUNTBLANK(Q303:AI303)&lt;17.5,AVERAGE(Q303:AI303),IF(COUNTBLANK(P303:AI303)&lt;18.5,AVERAGE(P303:AI303),IF(COUNTBLANK(O303:AI303)&lt;19.5,AVERAGE(O303:AI303),AVERAGE(N303:AI303))))))))))))))))))))))</f>
        <v>50.5</v>
      </c>
      <c r="AN303" s="23">
        <f>IF(AK303&lt;1.5,M303,(0.75*M303)+(0.25*((AM303*2/3+AJ303*1/3)*$AW$1)))</f>
        <v>223708.22486710374</v>
      </c>
      <c r="AO303" s="24">
        <f>AN303-M303</f>
        <v>-4491.7751328962622</v>
      </c>
      <c r="AP303" s="22">
        <f>IF(AK303&lt;1.5,"N/A",3*((M303/$AW$1)-(AM303*2/3)))</f>
        <v>69.572731911484453</v>
      </c>
      <c r="AQ303" s="20">
        <f>IF(AK303=0,"",AL303*$AV$1)</f>
        <v>224193.93898862996</v>
      </c>
      <c r="AR303" s="20">
        <f>IF(AK303=0,"",AJ303*$AV$1)</f>
        <v>222121.55803999561</v>
      </c>
      <c r="AS303" s="23" t="str">
        <f>IF(F303="P","P","")</f>
        <v>P</v>
      </c>
    </row>
    <row r="304" spans="1:45" s="2" customFormat="1">
      <c r="A304" s="19" t="s">
        <v>495</v>
      </c>
      <c r="B304" s="23" t="str">
        <f>IF(COUNTBLANK(N304:AI304)&lt;20.5,"Yes","No")</f>
        <v>Yes</v>
      </c>
      <c r="C304" s="34" t="str">
        <f>IF(J304&lt;160000,"Yes","")</f>
        <v/>
      </c>
      <c r="D304" s="34" t="str">
        <f>IF(J304&gt;375000,IF((K304/J304)&lt;-0.4,"FP40%",IF((K304/J304)&lt;-0.35,"FP35%",IF((K304/J304)&lt;-0.3,"FP30%",IF((K304/J304)&lt;-0.25,"FP25%",IF((K304/J304)&lt;-0.2,"FP20%",IF((K304/J304)&lt;-0.15,"FP15%",IF((K304/J304)&lt;-0.1,"FP10%",IF((K304/J304)&lt;-0.05,"FP5%","")))))))),"")</f>
        <v/>
      </c>
      <c r="E304" s="34" t="str">
        <f t="shared" si="6"/>
        <v/>
      </c>
      <c r="F304" s="89" t="str">
        <f>IF(AP304="N/A","",IF(AP304&gt;AJ304,IF(AP304&gt;AM304,"P",""),""))</f>
        <v>P</v>
      </c>
      <c r="G304" s="34" t="str">
        <f>IF(D304="",IF(E304="",F304,E304),D304)</f>
        <v>P</v>
      </c>
      <c r="H304" s="19" t="s">
        <v>306</v>
      </c>
      <c r="I304" s="21" t="s">
        <v>62</v>
      </c>
      <c r="J304" s="20">
        <v>235900</v>
      </c>
      <c r="K304" s="20">
        <f>M304-J304</f>
        <v>-13400</v>
      </c>
      <c r="L304" s="75">
        <v>-18500</v>
      </c>
      <c r="M304" s="20">
        <v>222500</v>
      </c>
      <c r="N304" s="21">
        <v>38</v>
      </c>
      <c r="O304" s="21">
        <v>76</v>
      </c>
      <c r="P304" s="21">
        <v>63</v>
      </c>
      <c r="Q304" s="21">
        <v>61</v>
      </c>
      <c r="R304" s="21">
        <v>55</v>
      </c>
      <c r="S304" s="21">
        <v>50</v>
      </c>
      <c r="T304" s="21">
        <v>74</v>
      </c>
      <c r="U304" s="21">
        <v>5</v>
      </c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39">
        <f>IF(AK304=0,"",AVERAGE(N304:AI304))</f>
        <v>52.75</v>
      </c>
      <c r="AK304" s="39">
        <f>IF(COUNTBLANK(N304:AI304)=0,22,IF(COUNTBLANK(N304:AI304)=1,21,IF(COUNTBLANK(N304:AI304)=2,20,IF(COUNTBLANK(N304:AI304)=3,19,IF(COUNTBLANK(N304:AI304)=4,18,IF(COUNTBLANK(N304:AI304)=5,17,IF(COUNTBLANK(N304:AI304)=6,16,IF(COUNTBLANK(N304:AI304)=7,15,IF(COUNTBLANK(N304:AI304)=8,14,IF(COUNTBLANK(N304:AI304)=9,13,IF(COUNTBLANK(N304:AI304)=10,12,IF(COUNTBLANK(N304:AI304)=11,11,IF(COUNTBLANK(N304:AI304)=12,10,IF(COUNTBLANK(N304:AI304)=13,9,IF(COUNTBLANK(N304:AI304)=14,8,IF(COUNTBLANK(N304:AI304)=15,7,IF(COUNTBLANK(N304:AI304)=16,6,IF(COUNTBLANK(N304:AI304)=17,5,IF(COUNTBLANK(N304:AI304)=18,4,IF(COUNTBLANK(N304:AI304)=19,3,IF(COUNTBLANK(N304:AI304)=20,2,IF(COUNTBLANK(N304:AI304)=21,1,IF(COUNTBLANK(N304:AI304)=22,0,"Error")))))))))))))))))))))))</f>
        <v>8</v>
      </c>
      <c r="AL304" s="39">
        <f>IF(AK304=0,"",IF(COUNTBLANK(AG304:AI304)=0,AVERAGE(AG304:AI304),IF(COUNTBLANK(AF304:AI304)&lt;1.5,AVERAGE(AF304:AI304),IF(COUNTBLANK(AE304:AI304)&lt;2.5,AVERAGE(AE304:AI304),IF(COUNTBLANK(AD304:AI304)&lt;3.5,AVERAGE(AD304:AI304),IF(COUNTBLANK(AC304:AI304)&lt;4.5,AVERAGE(AC304:AI304),IF(COUNTBLANK(AB304:AI304)&lt;5.5,AVERAGE(AB304:AI304),IF(COUNTBLANK(AA304:AI304)&lt;6.5,AVERAGE(AA304:AI304),IF(COUNTBLANK(Z304:AI304)&lt;7.5,AVERAGE(Z304:AI304),IF(COUNTBLANK(Y304:AI304)&lt;8.5,AVERAGE(Y304:AI304),IF(COUNTBLANK(X304:AI304)&lt;9.5,AVERAGE(X304:AI304),IF(COUNTBLANK(W304:AI304)&lt;10.5,AVERAGE(W304:AI304),IF(COUNTBLANK(V304:AI304)&lt;11.5,AVERAGE(V304:AI304),IF(COUNTBLANK(U304:AI304)&lt;12.5,AVERAGE(U304:AI304),IF(COUNTBLANK(T304:AI304)&lt;13.5,AVERAGE(T304:AI304),IF(COUNTBLANK(S304:AI304)&lt;14.5,AVERAGE(S304:AI304),IF(COUNTBLANK(R304:AI304)&lt;15.5,AVERAGE(R304:AI304),IF(COUNTBLANK(Q304:AI304)&lt;16.5,AVERAGE(Q304:AI304),IF(COUNTBLANK(P304:AI304)&lt;17.5,AVERAGE(P304:AI304),IF(COUNTBLANK(O304:AI304)&lt;18.5,AVERAGE(O304:AI304),AVERAGE(N304:AI304)))))))))))))))))))))</f>
        <v>43</v>
      </c>
      <c r="AM304" s="22">
        <f>IF(AK304=0,"",IF(COUNTBLANK(AH304:AI304)=0,AVERAGE(AH304:AI304),IF(COUNTBLANK(AG304:AI304)&lt;1.5,AVERAGE(AG304:AI304),IF(COUNTBLANK(AF304:AI304)&lt;2.5,AVERAGE(AF304:AI304),IF(COUNTBLANK(AE304:AI304)&lt;3.5,AVERAGE(AE304:AI304),IF(COUNTBLANK(AD304:AI304)&lt;4.5,AVERAGE(AD304:AI304),IF(COUNTBLANK(AC304:AI304)&lt;5.5,AVERAGE(AC304:AI304),IF(COUNTBLANK(AB304:AI304)&lt;6.5,AVERAGE(AB304:AI304),IF(COUNTBLANK(AA304:AI304)&lt;7.5,AVERAGE(AA304:AI304),IF(COUNTBLANK(Z304:AI304)&lt;8.5,AVERAGE(Z304:AI304),IF(COUNTBLANK(Y304:AI304)&lt;9.5,AVERAGE(Y304:AI304),IF(COUNTBLANK(X304:AI304)&lt;10.5,AVERAGE(X304:AI304),IF(COUNTBLANK(W304:AI304)&lt;11.5,AVERAGE(W304:AI304),IF(COUNTBLANK(V304:AI304)&lt;12.5,AVERAGE(V304:AI304),IF(COUNTBLANK(U304:AI304)&lt;13.5,AVERAGE(U304:AI304),IF(COUNTBLANK(T304:AI304)&lt;14.5,AVERAGE(T304:AI304),IF(COUNTBLANK(S304:AI304)&lt;15.5,AVERAGE(S304:AI304),IF(COUNTBLANK(R304:AI304)&lt;16.5,AVERAGE(R304:AI304),IF(COUNTBLANK(Q304:AI304)&lt;17.5,AVERAGE(Q304:AI304),IF(COUNTBLANK(P304:AI304)&lt;18.5,AVERAGE(P304:AI304),IF(COUNTBLANK(O304:AI304)&lt;19.5,AVERAGE(O304:AI304),AVERAGE(N304:AI304))))))))))))))))))))))</f>
        <v>39.5</v>
      </c>
      <c r="AN304" s="23">
        <f>IF(AK304&lt;1.5,M304,(0.75*M304)+(0.25*((AM304*2/3+AJ304*1/3)*$AW$1)))</f>
        <v>210940.29353062401</v>
      </c>
      <c r="AO304" s="24">
        <f>AN304-M304</f>
        <v>-11559.706469375989</v>
      </c>
      <c r="AP304" s="22">
        <f>IF(AK304&lt;1.5,"N/A",3*((M304/$AW$1)-(AM304*2/3)))</f>
        <v>87.312150965404427</v>
      </c>
      <c r="AQ304" s="20">
        <f>IF(AK304=0,"",AL304*$AV$1)</f>
        <v>170123.63605607804</v>
      </c>
      <c r="AR304" s="20">
        <f>IF(AK304=0,"",AJ304*$AV$1)</f>
        <v>208698.18144088643</v>
      </c>
      <c r="AS304" s="23" t="str">
        <f>IF(F304="P","P","")</f>
        <v>P</v>
      </c>
    </row>
    <row r="305" spans="1:45" s="2" customFormat="1">
      <c r="A305" s="19" t="s">
        <v>495</v>
      </c>
      <c r="B305" s="23" t="str">
        <f>IF(COUNTBLANK(N305:AI305)&lt;20.5,"Yes","No")</f>
        <v>Yes</v>
      </c>
      <c r="C305" s="34" t="str">
        <f>IF(J305&lt;160000,"Yes","")</f>
        <v/>
      </c>
      <c r="D305" s="34" t="str">
        <f>IF(J305&gt;375000,IF((K305/J305)&lt;-0.4,"FP40%",IF((K305/J305)&lt;-0.35,"FP35%",IF((K305/J305)&lt;-0.3,"FP30%",IF((K305/J305)&lt;-0.25,"FP25%",IF((K305/J305)&lt;-0.2,"FP20%",IF((K305/J305)&lt;-0.15,"FP15%",IF((K305/J305)&lt;-0.1,"FP10%",IF((K305/J305)&lt;-0.05,"FP5%","")))))))),"")</f>
        <v/>
      </c>
      <c r="E305" s="34" t="str">
        <f t="shared" si="6"/>
        <v/>
      </c>
      <c r="F305" s="89" t="str">
        <f>IF(AP305="N/A","",IF(AP305&gt;AJ305,IF(AP305&gt;AM305,"P",""),""))</f>
        <v>P</v>
      </c>
      <c r="G305" s="34" t="str">
        <f>IF(D305="",IF(E305="",F305,E305),D305)</f>
        <v>P</v>
      </c>
      <c r="H305" s="19" t="s">
        <v>294</v>
      </c>
      <c r="I305" s="21" t="s">
        <v>37</v>
      </c>
      <c r="J305" s="20">
        <v>355400</v>
      </c>
      <c r="K305" s="20">
        <f>M305-J305</f>
        <v>-75200</v>
      </c>
      <c r="L305" s="75">
        <v>-34700</v>
      </c>
      <c r="M305" s="20">
        <v>280200</v>
      </c>
      <c r="N305" s="21">
        <v>71</v>
      </c>
      <c r="O305" s="21"/>
      <c r="P305" s="21">
        <v>43</v>
      </c>
      <c r="Q305" s="21">
        <v>33</v>
      </c>
      <c r="R305" s="21" t="s">
        <v>590</v>
      </c>
      <c r="S305" s="21" t="s">
        <v>590</v>
      </c>
      <c r="T305" s="21" t="s">
        <v>590</v>
      </c>
      <c r="U305" s="21">
        <v>63</v>
      </c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39">
        <f>IF(AK305=0,"",AVERAGE(N305:AI305))</f>
        <v>52.5</v>
      </c>
      <c r="AK305" s="39">
        <f>IF(COUNTBLANK(N305:AI305)=0,22,IF(COUNTBLANK(N305:AI305)=1,21,IF(COUNTBLANK(N305:AI305)=2,20,IF(COUNTBLANK(N305:AI305)=3,19,IF(COUNTBLANK(N305:AI305)=4,18,IF(COUNTBLANK(N305:AI305)=5,17,IF(COUNTBLANK(N305:AI305)=6,16,IF(COUNTBLANK(N305:AI305)=7,15,IF(COUNTBLANK(N305:AI305)=8,14,IF(COUNTBLANK(N305:AI305)=9,13,IF(COUNTBLANK(N305:AI305)=10,12,IF(COUNTBLANK(N305:AI305)=11,11,IF(COUNTBLANK(N305:AI305)=12,10,IF(COUNTBLANK(N305:AI305)=13,9,IF(COUNTBLANK(N305:AI305)=14,8,IF(COUNTBLANK(N305:AI305)=15,7,IF(COUNTBLANK(N305:AI305)=16,6,IF(COUNTBLANK(N305:AI305)=17,5,IF(COUNTBLANK(N305:AI305)=18,4,IF(COUNTBLANK(N305:AI305)=19,3,IF(COUNTBLANK(N305:AI305)=20,2,IF(COUNTBLANK(N305:AI305)=21,1,IF(COUNTBLANK(N305:AI305)=22,0,"Error")))))))))))))))))))))))</f>
        <v>4</v>
      </c>
      <c r="AL305" s="39">
        <f>IF(AK305=0,"",IF(COUNTBLANK(AG305:AI305)=0,AVERAGE(AG305:AI305),IF(COUNTBLANK(AF305:AI305)&lt;1.5,AVERAGE(AF305:AI305),IF(COUNTBLANK(AE305:AI305)&lt;2.5,AVERAGE(AE305:AI305),IF(COUNTBLANK(AD305:AI305)&lt;3.5,AVERAGE(AD305:AI305),IF(COUNTBLANK(AC305:AI305)&lt;4.5,AVERAGE(AC305:AI305),IF(COUNTBLANK(AB305:AI305)&lt;5.5,AVERAGE(AB305:AI305),IF(COUNTBLANK(AA305:AI305)&lt;6.5,AVERAGE(AA305:AI305),IF(COUNTBLANK(Z305:AI305)&lt;7.5,AVERAGE(Z305:AI305),IF(COUNTBLANK(Y305:AI305)&lt;8.5,AVERAGE(Y305:AI305),IF(COUNTBLANK(X305:AI305)&lt;9.5,AVERAGE(X305:AI305),IF(COUNTBLANK(W305:AI305)&lt;10.5,AVERAGE(W305:AI305),IF(COUNTBLANK(V305:AI305)&lt;11.5,AVERAGE(V305:AI305),IF(COUNTBLANK(U305:AI305)&lt;12.5,AVERAGE(U305:AI305),IF(COUNTBLANK(T305:AI305)&lt;13.5,AVERAGE(T305:AI305),IF(COUNTBLANK(S305:AI305)&lt;14.5,AVERAGE(S305:AI305),IF(COUNTBLANK(R305:AI305)&lt;15.5,AVERAGE(R305:AI305),IF(COUNTBLANK(Q305:AI305)&lt;16.5,AVERAGE(Q305:AI305),IF(COUNTBLANK(P305:AI305)&lt;17.5,AVERAGE(P305:AI305),IF(COUNTBLANK(O305:AI305)&lt;18.5,AVERAGE(O305:AI305),AVERAGE(N305:AI305)))))))))))))))))))))</f>
        <v>46.333333333333336</v>
      </c>
      <c r="AM305" s="22">
        <f>IF(AK305=0,"",IF(COUNTBLANK(AH305:AI305)=0,AVERAGE(AH305:AI305),IF(COUNTBLANK(AG305:AI305)&lt;1.5,AVERAGE(AG305:AI305),IF(COUNTBLANK(AF305:AI305)&lt;2.5,AVERAGE(AF305:AI305),IF(COUNTBLANK(AE305:AI305)&lt;3.5,AVERAGE(AE305:AI305),IF(COUNTBLANK(AD305:AI305)&lt;4.5,AVERAGE(AD305:AI305),IF(COUNTBLANK(AC305:AI305)&lt;5.5,AVERAGE(AC305:AI305),IF(COUNTBLANK(AB305:AI305)&lt;6.5,AVERAGE(AB305:AI305),IF(COUNTBLANK(AA305:AI305)&lt;7.5,AVERAGE(AA305:AI305),IF(COUNTBLANK(Z305:AI305)&lt;8.5,AVERAGE(Z305:AI305),IF(COUNTBLANK(Y305:AI305)&lt;9.5,AVERAGE(Y305:AI305),IF(COUNTBLANK(X305:AI305)&lt;10.5,AVERAGE(X305:AI305),IF(COUNTBLANK(W305:AI305)&lt;11.5,AVERAGE(W305:AI305),IF(COUNTBLANK(V305:AI305)&lt;12.5,AVERAGE(V305:AI305),IF(COUNTBLANK(U305:AI305)&lt;13.5,AVERAGE(U305:AI305),IF(COUNTBLANK(T305:AI305)&lt;14.5,AVERAGE(T305:AI305),IF(COUNTBLANK(S305:AI305)&lt;15.5,AVERAGE(S305:AI305),IF(COUNTBLANK(R305:AI305)&lt;16.5,AVERAGE(R305:AI305),IF(COUNTBLANK(Q305:AI305)&lt;17.5,AVERAGE(Q305:AI305),IF(COUNTBLANK(P305:AI305)&lt;18.5,AVERAGE(P305:AI305),IF(COUNTBLANK(O305:AI305)&lt;19.5,AVERAGE(O305:AI305),AVERAGE(N305:AI305))))))))))))))))))))))</f>
        <v>48</v>
      </c>
      <c r="AN305" s="23">
        <f>IF(AK305&lt;1.5,M305,(0.75*M305)+(0.25*((AM305*2/3+AJ305*1/3)*$AW$1)))</f>
        <v>259817.52249941303</v>
      </c>
      <c r="AO305" s="24">
        <f>AN305-M305</f>
        <v>-20382.477500586974</v>
      </c>
      <c r="AP305" s="22">
        <f>IF(AK305&lt;1.5,"N/A",3*((M305/$AW$1)-(AM305*2/3)))</f>
        <v>113.44118966519694</v>
      </c>
      <c r="AQ305" s="20">
        <f>IF(AK305=0,"",AL305*$AV$1)</f>
        <v>183311.51482011512</v>
      </c>
      <c r="AR305" s="20">
        <f>IF(AK305=0,"",AJ305*$AV$1)</f>
        <v>207709.09053358366</v>
      </c>
      <c r="AS305" s="23" t="str">
        <f>IF(F305="P","P","")</f>
        <v>P</v>
      </c>
    </row>
    <row r="306" spans="1:45" s="2" customFormat="1">
      <c r="A306" s="19" t="s">
        <v>495</v>
      </c>
      <c r="B306" s="23" t="str">
        <f>IF(COUNTBLANK(N306:AI306)&lt;20.5,"Yes","No")</f>
        <v>Yes</v>
      </c>
      <c r="C306" s="34" t="str">
        <f>IF(J306&lt;160000,"Yes","")</f>
        <v/>
      </c>
      <c r="D306" s="34" t="str">
        <f>IF(J306&gt;375000,IF((K306/J306)&lt;-0.4,"FP40%",IF((K306/J306)&lt;-0.35,"FP35%",IF((K306/J306)&lt;-0.3,"FP30%",IF((K306/J306)&lt;-0.25,"FP25%",IF((K306/J306)&lt;-0.2,"FP20%",IF((K306/J306)&lt;-0.15,"FP15%",IF((K306/J306)&lt;-0.1,"FP10%",IF((K306/J306)&lt;-0.05,"FP5%","")))))))),"")</f>
        <v/>
      </c>
      <c r="E306" s="34" t="str">
        <f t="shared" si="6"/>
        <v/>
      </c>
      <c r="F306" s="89" t="str">
        <f>IF(AP306="N/A","",IF(AP306&gt;AJ306,IF(AP306&gt;AM306,"P",""),""))</f>
        <v/>
      </c>
      <c r="G306" s="34" t="str">
        <f>IF(D306="",IF(E306="",F306,E306),D306)</f>
        <v/>
      </c>
      <c r="H306" s="19" t="s">
        <v>304</v>
      </c>
      <c r="I306" s="21" t="s">
        <v>62</v>
      </c>
      <c r="J306" s="20">
        <v>198800</v>
      </c>
      <c r="K306" s="20">
        <f>M306-J306</f>
        <v>16200</v>
      </c>
      <c r="L306" s="75">
        <v>14000</v>
      </c>
      <c r="M306" s="20">
        <v>215000</v>
      </c>
      <c r="N306" s="21">
        <v>46</v>
      </c>
      <c r="O306" s="21">
        <v>40</v>
      </c>
      <c r="P306" s="21">
        <v>58</v>
      </c>
      <c r="Q306" s="21">
        <v>28</v>
      </c>
      <c r="R306" s="21" t="s">
        <v>590</v>
      </c>
      <c r="S306" s="21">
        <v>57</v>
      </c>
      <c r="T306" s="21">
        <v>81</v>
      </c>
      <c r="U306" s="21">
        <v>52</v>
      </c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39">
        <f>IF(AK306=0,"",AVERAGE(N306:AI306))</f>
        <v>51.714285714285715</v>
      </c>
      <c r="AK306" s="39">
        <f>IF(COUNTBLANK(N306:AI306)=0,22,IF(COUNTBLANK(N306:AI306)=1,21,IF(COUNTBLANK(N306:AI306)=2,20,IF(COUNTBLANK(N306:AI306)=3,19,IF(COUNTBLANK(N306:AI306)=4,18,IF(COUNTBLANK(N306:AI306)=5,17,IF(COUNTBLANK(N306:AI306)=6,16,IF(COUNTBLANK(N306:AI306)=7,15,IF(COUNTBLANK(N306:AI306)=8,14,IF(COUNTBLANK(N306:AI306)=9,13,IF(COUNTBLANK(N306:AI306)=10,12,IF(COUNTBLANK(N306:AI306)=11,11,IF(COUNTBLANK(N306:AI306)=12,10,IF(COUNTBLANK(N306:AI306)=13,9,IF(COUNTBLANK(N306:AI306)=14,8,IF(COUNTBLANK(N306:AI306)=15,7,IF(COUNTBLANK(N306:AI306)=16,6,IF(COUNTBLANK(N306:AI306)=17,5,IF(COUNTBLANK(N306:AI306)=18,4,IF(COUNTBLANK(N306:AI306)=19,3,IF(COUNTBLANK(N306:AI306)=20,2,IF(COUNTBLANK(N306:AI306)=21,1,IF(COUNTBLANK(N306:AI306)=22,0,"Error")))))))))))))))))))))))</f>
        <v>7</v>
      </c>
      <c r="AL306" s="39">
        <f>IF(AK306=0,"",IF(COUNTBLANK(AG306:AI306)=0,AVERAGE(AG306:AI306),IF(COUNTBLANK(AF306:AI306)&lt;1.5,AVERAGE(AF306:AI306),IF(COUNTBLANK(AE306:AI306)&lt;2.5,AVERAGE(AE306:AI306),IF(COUNTBLANK(AD306:AI306)&lt;3.5,AVERAGE(AD306:AI306),IF(COUNTBLANK(AC306:AI306)&lt;4.5,AVERAGE(AC306:AI306),IF(COUNTBLANK(AB306:AI306)&lt;5.5,AVERAGE(AB306:AI306),IF(COUNTBLANK(AA306:AI306)&lt;6.5,AVERAGE(AA306:AI306),IF(COUNTBLANK(Z306:AI306)&lt;7.5,AVERAGE(Z306:AI306),IF(COUNTBLANK(Y306:AI306)&lt;8.5,AVERAGE(Y306:AI306),IF(COUNTBLANK(X306:AI306)&lt;9.5,AVERAGE(X306:AI306),IF(COUNTBLANK(W306:AI306)&lt;10.5,AVERAGE(W306:AI306),IF(COUNTBLANK(V306:AI306)&lt;11.5,AVERAGE(V306:AI306),IF(COUNTBLANK(U306:AI306)&lt;12.5,AVERAGE(U306:AI306),IF(COUNTBLANK(T306:AI306)&lt;13.5,AVERAGE(T306:AI306),IF(COUNTBLANK(S306:AI306)&lt;14.5,AVERAGE(S306:AI306),IF(COUNTBLANK(R306:AI306)&lt;15.5,AVERAGE(R306:AI306),IF(COUNTBLANK(Q306:AI306)&lt;16.5,AVERAGE(Q306:AI306),IF(COUNTBLANK(P306:AI306)&lt;17.5,AVERAGE(P306:AI306),IF(COUNTBLANK(O306:AI306)&lt;18.5,AVERAGE(O306:AI306),AVERAGE(N306:AI306)))))))))))))))))))))</f>
        <v>63.333333333333336</v>
      </c>
      <c r="AM306" s="22">
        <f>IF(AK306=0,"",IF(COUNTBLANK(AH306:AI306)=0,AVERAGE(AH306:AI306),IF(COUNTBLANK(AG306:AI306)&lt;1.5,AVERAGE(AG306:AI306),IF(COUNTBLANK(AF306:AI306)&lt;2.5,AVERAGE(AF306:AI306),IF(COUNTBLANK(AE306:AI306)&lt;3.5,AVERAGE(AE306:AI306),IF(COUNTBLANK(AD306:AI306)&lt;4.5,AVERAGE(AD306:AI306),IF(COUNTBLANK(AC306:AI306)&lt;5.5,AVERAGE(AC306:AI306),IF(COUNTBLANK(AB306:AI306)&lt;6.5,AVERAGE(AB306:AI306),IF(COUNTBLANK(AA306:AI306)&lt;7.5,AVERAGE(AA306:AI306),IF(COUNTBLANK(Z306:AI306)&lt;8.5,AVERAGE(Z306:AI306),IF(COUNTBLANK(Y306:AI306)&lt;9.5,AVERAGE(Y306:AI306),IF(COUNTBLANK(X306:AI306)&lt;10.5,AVERAGE(X306:AI306),IF(COUNTBLANK(W306:AI306)&lt;11.5,AVERAGE(W306:AI306),IF(COUNTBLANK(V306:AI306)&lt;12.5,AVERAGE(V306:AI306),IF(COUNTBLANK(U306:AI306)&lt;13.5,AVERAGE(U306:AI306),IF(COUNTBLANK(T306:AI306)&lt;14.5,AVERAGE(T306:AI306),IF(COUNTBLANK(S306:AI306)&lt;15.5,AVERAGE(S306:AI306),IF(COUNTBLANK(R306:AI306)&lt;16.5,AVERAGE(R306:AI306),IF(COUNTBLANK(Q306:AI306)&lt;17.5,AVERAGE(Q306:AI306),IF(COUNTBLANK(P306:AI306)&lt;18.5,AVERAGE(P306:AI306),IF(COUNTBLANK(O306:AI306)&lt;19.5,AVERAGE(O306:AI306),AVERAGE(N306:AI306))))))))))))))))))))))</f>
        <v>66.5</v>
      </c>
      <c r="AN306" s="23">
        <f>IF(AK306&lt;1.5,M306,(0.75*M306)+(0.25*((AM306*2/3+AJ306*1/3)*$AW$1)))</f>
        <v>223029.8043210592</v>
      </c>
      <c r="AO306" s="24">
        <f>AN306-M306</f>
        <v>8029.8043210592004</v>
      </c>
      <c r="AP306" s="22">
        <f>IF(AK306&lt;1.5,"N/A",3*((M306/$AW$1)-(AM306*2/3)))</f>
        <v>27.706123404772811</v>
      </c>
      <c r="AQ306" s="20">
        <f>IF(AK306=0,"",AL306*$AV$1)</f>
        <v>250569.69651670411</v>
      </c>
      <c r="AR306" s="20">
        <f>IF(AK306=0,"",AJ306*$AV$1)</f>
        <v>204600.51911063207</v>
      </c>
      <c r="AS306" s="23" t="str">
        <f>IF(F306="P","P","")</f>
        <v/>
      </c>
    </row>
    <row r="307" spans="1:45" s="2" customFormat="1">
      <c r="A307" s="19" t="s">
        <v>495</v>
      </c>
      <c r="B307" s="23" t="str">
        <f>IF(COUNTBLANK(N307:AI307)&lt;20.5,"Yes","No")</f>
        <v>Yes</v>
      </c>
      <c r="C307" s="34" t="str">
        <f>IF(J307&lt;160000,"Yes","")</f>
        <v/>
      </c>
      <c r="D307" s="34" t="str">
        <f>IF(J307&gt;375000,IF((K307/J307)&lt;-0.4,"FP40%",IF((K307/J307)&lt;-0.35,"FP35%",IF((K307/J307)&lt;-0.3,"FP30%",IF((K307/J307)&lt;-0.25,"FP25%",IF((K307/J307)&lt;-0.2,"FP20%",IF((K307/J307)&lt;-0.15,"FP15%",IF((K307/J307)&lt;-0.1,"FP10%",IF((K307/J307)&lt;-0.05,"FP5%","")))))))),"")</f>
        <v/>
      </c>
      <c r="E307" s="34" t="str">
        <f t="shared" si="6"/>
        <v/>
      </c>
      <c r="F307" s="89" t="str">
        <f>IF(AP307="N/A","",IF(AP307&gt;AJ307,IF(AP307&gt;AM307,"P",""),""))</f>
        <v>P</v>
      </c>
      <c r="G307" s="34" t="str">
        <f>IF(D307="",IF(E307="",F307,E307),D307)</f>
        <v>P</v>
      </c>
      <c r="H307" s="19" t="s">
        <v>297</v>
      </c>
      <c r="I307" s="21" t="s">
        <v>37</v>
      </c>
      <c r="J307" s="20">
        <v>265800</v>
      </c>
      <c r="K307" s="20">
        <f>M307-J307</f>
        <v>0</v>
      </c>
      <c r="L307" s="75">
        <v>0</v>
      </c>
      <c r="M307" s="20">
        <v>265800</v>
      </c>
      <c r="N307" s="21">
        <v>66</v>
      </c>
      <c r="O307" s="21">
        <v>32</v>
      </c>
      <c r="P307" s="21"/>
      <c r="Q307" s="21" t="s">
        <v>590</v>
      </c>
      <c r="R307" s="21" t="s">
        <v>590</v>
      </c>
      <c r="S307" s="21" t="s">
        <v>590</v>
      </c>
      <c r="T307" s="21" t="s">
        <v>590</v>
      </c>
      <c r="U307" s="21" t="s">
        <v>590</v>
      </c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39">
        <f>IF(AK307=0,"",AVERAGE(N307:AI307))</f>
        <v>49</v>
      </c>
      <c r="AK307" s="39">
        <f>IF(COUNTBLANK(N307:AI307)=0,22,IF(COUNTBLANK(N307:AI307)=1,21,IF(COUNTBLANK(N307:AI307)=2,20,IF(COUNTBLANK(N307:AI307)=3,19,IF(COUNTBLANK(N307:AI307)=4,18,IF(COUNTBLANK(N307:AI307)=5,17,IF(COUNTBLANK(N307:AI307)=6,16,IF(COUNTBLANK(N307:AI307)=7,15,IF(COUNTBLANK(N307:AI307)=8,14,IF(COUNTBLANK(N307:AI307)=9,13,IF(COUNTBLANK(N307:AI307)=10,12,IF(COUNTBLANK(N307:AI307)=11,11,IF(COUNTBLANK(N307:AI307)=12,10,IF(COUNTBLANK(N307:AI307)=13,9,IF(COUNTBLANK(N307:AI307)=14,8,IF(COUNTBLANK(N307:AI307)=15,7,IF(COUNTBLANK(N307:AI307)=16,6,IF(COUNTBLANK(N307:AI307)=17,5,IF(COUNTBLANK(N307:AI307)=18,4,IF(COUNTBLANK(N307:AI307)=19,3,IF(COUNTBLANK(N307:AI307)=20,2,IF(COUNTBLANK(N307:AI307)=21,1,IF(COUNTBLANK(N307:AI307)=22,0,"Error")))))))))))))))))))))))</f>
        <v>2</v>
      </c>
      <c r="AL307" s="39">
        <f>IF(AK307=0,"",IF(COUNTBLANK(AG307:AI307)=0,AVERAGE(AG307:AI307),IF(COUNTBLANK(AF307:AI307)&lt;1.5,AVERAGE(AF307:AI307),IF(COUNTBLANK(AE307:AI307)&lt;2.5,AVERAGE(AE307:AI307),IF(COUNTBLANK(AD307:AI307)&lt;3.5,AVERAGE(AD307:AI307),IF(COUNTBLANK(AC307:AI307)&lt;4.5,AVERAGE(AC307:AI307),IF(COUNTBLANK(AB307:AI307)&lt;5.5,AVERAGE(AB307:AI307),IF(COUNTBLANK(AA307:AI307)&lt;6.5,AVERAGE(AA307:AI307),IF(COUNTBLANK(Z307:AI307)&lt;7.5,AVERAGE(Z307:AI307),IF(COUNTBLANK(Y307:AI307)&lt;8.5,AVERAGE(Y307:AI307),IF(COUNTBLANK(X307:AI307)&lt;9.5,AVERAGE(X307:AI307),IF(COUNTBLANK(W307:AI307)&lt;10.5,AVERAGE(W307:AI307),IF(COUNTBLANK(V307:AI307)&lt;11.5,AVERAGE(V307:AI307),IF(COUNTBLANK(U307:AI307)&lt;12.5,AVERAGE(U307:AI307),IF(COUNTBLANK(T307:AI307)&lt;13.5,AVERAGE(T307:AI307),IF(COUNTBLANK(S307:AI307)&lt;14.5,AVERAGE(S307:AI307),IF(COUNTBLANK(R307:AI307)&lt;15.5,AVERAGE(R307:AI307),IF(COUNTBLANK(Q307:AI307)&lt;16.5,AVERAGE(Q307:AI307),IF(COUNTBLANK(P307:AI307)&lt;17.5,AVERAGE(P307:AI307),IF(COUNTBLANK(O307:AI307)&lt;18.5,AVERAGE(O307:AI307),AVERAGE(N307:AI307)))))))))))))))))))))</f>
        <v>49</v>
      </c>
      <c r="AM307" s="22">
        <f>IF(AK307=0,"",IF(COUNTBLANK(AH307:AI307)=0,AVERAGE(AH307:AI307),IF(COUNTBLANK(AG307:AI307)&lt;1.5,AVERAGE(AG307:AI307),IF(COUNTBLANK(AF307:AI307)&lt;2.5,AVERAGE(AF307:AI307),IF(COUNTBLANK(AE307:AI307)&lt;3.5,AVERAGE(AE307:AI307),IF(COUNTBLANK(AD307:AI307)&lt;4.5,AVERAGE(AD307:AI307),IF(COUNTBLANK(AC307:AI307)&lt;5.5,AVERAGE(AC307:AI307),IF(COUNTBLANK(AB307:AI307)&lt;6.5,AVERAGE(AB307:AI307),IF(COUNTBLANK(AA307:AI307)&lt;7.5,AVERAGE(AA307:AI307),IF(COUNTBLANK(Z307:AI307)&lt;8.5,AVERAGE(Z307:AI307),IF(COUNTBLANK(Y307:AI307)&lt;9.5,AVERAGE(Y307:AI307),IF(COUNTBLANK(X307:AI307)&lt;10.5,AVERAGE(X307:AI307),IF(COUNTBLANK(W307:AI307)&lt;11.5,AVERAGE(W307:AI307),IF(COUNTBLANK(V307:AI307)&lt;12.5,AVERAGE(V307:AI307),IF(COUNTBLANK(U307:AI307)&lt;13.5,AVERAGE(U307:AI307),IF(COUNTBLANK(T307:AI307)&lt;14.5,AVERAGE(T307:AI307),IF(COUNTBLANK(S307:AI307)&lt;15.5,AVERAGE(S307:AI307),IF(COUNTBLANK(R307:AI307)&lt;16.5,AVERAGE(R307:AI307),IF(COUNTBLANK(Q307:AI307)&lt;17.5,AVERAGE(Q307:AI307),IF(COUNTBLANK(P307:AI307)&lt;18.5,AVERAGE(P307:AI307),IF(COUNTBLANK(O307:AI307)&lt;19.5,AVERAGE(O307:AI307),AVERAGE(N307:AI307))))))))))))))))))))))</f>
        <v>49</v>
      </c>
      <c r="AN307" s="23">
        <f>IF(AK307&lt;1.5,M307,(0.75*M307)+(0.25*((AM307*2/3+AJ307*1/3)*$AW$1)))</f>
        <v>248515.8303529543</v>
      </c>
      <c r="AO307" s="24">
        <f>AN307-M307</f>
        <v>-17284.169647045695</v>
      </c>
      <c r="AP307" s="22">
        <f>IF(AK307&lt;1.5,"N/A",3*((M307/$AW$1)-(AM307*2/3)))</f>
        <v>100.67761674878423</v>
      </c>
      <c r="AQ307" s="20">
        <f>IF(AK307=0,"",AL307*$AV$1)</f>
        <v>193861.81783134476</v>
      </c>
      <c r="AR307" s="20">
        <f>IF(AK307=0,"",AJ307*$AV$1)</f>
        <v>193861.81783134476</v>
      </c>
      <c r="AS307" s="23" t="str">
        <f>IF(F307="P","P","")</f>
        <v>P</v>
      </c>
    </row>
    <row r="308" spans="1:45" s="2" customFormat="1">
      <c r="A308" s="19" t="s">
        <v>495</v>
      </c>
      <c r="B308" s="23" t="str">
        <f>IF(COUNTBLANK(N308:AI308)&lt;20.5,"Yes","No")</f>
        <v>No</v>
      </c>
      <c r="C308" s="34" t="str">
        <f>IF(J308&lt;160000,"Yes","")</f>
        <v/>
      </c>
      <c r="D308" s="34" t="str">
        <f>IF(J308&gt;375000,IF((K308/J308)&lt;-0.4,"FP40%",IF((K308/J308)&lt;-0.35,"FP35%",IF((K308/J308)&lt;-0.3,"FP30%",IF((K308/J308)&lt;-0.25,"FP25%",IF((K308/J308)&lt;-0.2,"FP20%",IF((K308/J308)&lt;-0.15,"FP15%",IF((K308/J308)&lt;-0.1,"FP10%",IF((K308/J308)&lt;-0.05,"FP5%","")))))))),"")</f>
        <v/>
      </c>
      <c r="E308" s="34" t="str">
        <f t="shared" si="6"/>
        <v/>
      </c>
      <c r="F308" s="89" t="str">
        <f>IF(AP308="N/A","",IF(AP308&gt;AJ308,IF(AP308&gt;AM308,"P",""),""))</f>
        <v/>
      </c>
      <c r="G308" s="34" t="str">
        <f>IF(D308="",IF(E308="",F308,E308),D308)</f>
        <v/>
      </c>
      <c r="H308" s="19" t="s">
        <v>579</v>
      </c>
      <c r="I308" s="21" t="s">
        <v>62</v>
      </c>
      <c r="J308" s="20">
        <v>241700</v>
      </c>
      <c r="K308" s="20">
        <f>M308-J308</f>
        <v>0</v>
      </c>
      <c r="L308" s="75">
        <v>0</v>
      </c>
      <c r="M308" s="20">
        <v>241700</v>
      </c>
      <c r="N308" s="21"/>
      <c r="O308" s="21"/>
      <c r="P308" s="21"/>
      <c r="Q308" s="21"/>
      <c r="R308" s="21"/>
      <c r="S308" s="21"/>
      <c r="T308" s="21"/>
      <c r="U308" s="21">
        <v>47</v>
      </c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39">
        <f>IF(AK308=0,"",AVERAGE(N308:AI308))</f>
        <v>47</v>
      </c>
      <c r="AK308" s="39">
        <f>IF(COUNTBLANK(N308:AI308)=0,22,IF(COUNTBLANK(N308:AI308)=1,21,IF(COUNTBLANK(N308:AI308)=2,20,IF(COUNTBLANK(N308:AI308)=3,19,IF(COUNTBLANK(N308:AI308)=4,18,IF(COUNTBLANK(N308:AI308)=5,17,IF(COUNTBLANK(N308:AI308)=6,16,IF(COUNTBLANK(N308:AI308)=7,15,IF(COUNTBLANK(N308:AI308)=8,14,IF(COUNTBLANK(N308:AI308)=9,13,IF(COUNTBLANK(N308:AI308)=10,12,IF(COUNTBLANK(N308:AI308)=11,11,IF(COUNTBLANK(N308:AI308)=12,10,IF(COUNTBLANK(N308:AI308)=13,9,IF(COUNTBLANK(N308:AI308)=14,8,IF(COUNTBLANK(N308:AI308)=15,7,IF(COUNTBLANK(N308:AI308)=16,6,IF(COUNTBLANK(N308:AI308)=17,5,IF(COUNTBLANK(N308:AI308)=18,4,IF(COUNTBLANK(N308:AI308)=19,3,IF(COUNTBLANK(N308:AI308)=20,2,IF(COUNTBLANK(N308:AI308)=21,1,IF(COUNTBLANK(N308:AI308)=22,0,"Error")))))))))))))))))))))))</f>
        <v>1</v>
      </c>
      <c r="AL308" s="39">
        <f>IF(AK308=0,"",IF(COUNTBLANK(AG308:AI308)=0,AVERAGE(AG308:AI308),IF(COUNTBLANK(AF308:AI308)&lt;1.5,AVERAGE(AF308:AI308),IF(COUNTBLANK(AE308:AI308)&lt;2.5,AVERAGE(AE308:AI308),IF(COUNTBLANK(AD308:AI308)&lt;3.5,AVERAGE(AD308:AI308),IF(COUNTBLANK(AC308:AI308)&lt;4.5,AVERAGE(AC308:AI308),IF(COUNTBLANK(AB308:AI308)&lt;5.5,AVERAGE(AB308:AI308),IF(COUNTBLANK(AA308:AI308)&lt;6.5,AVERAGE(AA308:AI308),IF(COUNTBLANK(Z308:AI308)&lt;7.5,AVERAGE(Z308:AI308),IF(COUNTBLANK(Y308:AI308)&lt;8.5,AVERAGE(Y308:AI308),IF(COUNTBLANK(X308:AI308)&lt;9.5,AVERAGE(X308:AI308),IF(COUNTBLANK(W308:AI308)&lt;10.5,AVERAGE(W308:AI308),IF(COUNTBLANK(V308:AI308)&lt;11.5,AVERAGE(V308:AI308),IF(COUNTBLANK(U308:AI308)&lt;12.5,AVERAGE(U308:AI308),IF(COUNTBLANK(T308:AI308)&lt;13.5,AVERAGE(T308:AI308),IF(COUNTBLANK(S308:AI308)&lt;14.5,AVERAGE(S308:AI308),IF(COUNTBLANK(R308:AI308)&lt;15.5,AVERAGE(R308:AI308),IF(COUNTBLANK(Q308:AI308)&lt;16.5,AVERAGE(Q308:AI308),IF(COUNTBLANK(P308:AI308)&lt;17.5,AVERAGE(P308:AI308),IF(COUNTBLANK(O308:AI308)&lt;18.5,AVERAGE(O308:AI308),AVERAGE(N308:AI308)))))))))))))))))))))</f>
        <v>47</v>
      </c>
      <c r="AM308" s="22">
        <f>IF(AK308=0,"",IF(COUNTBLANK(AH308:AI308)=0,AVERAGE(AH308:AI308),IF(COUNTBLANK(AG308:AI308)&lt;1.5,AVERAGE(AG308:AI308),IF(COUNTBLANK(AF308:AI308)&lt;2.5,AVERAGE(AF308:AI308),IF(COUNTBLANK(AE308:AI308)&lt;3.5,AVERAGE(AE308:AI308),IF(COUNTBLANK(AD308:AI308)&lt;4.5,AVERAGE(AD308:AI308),IF(COUNTBLANK(AC308:AI308)&lt;5.5,AVERAGE(AC308:AI308),IF(COUNTBLANK(AB308:AI308)&lt;6.5,AVERAGE(AB308:AI308),IF(COUNTBLANK(AA308:AI308)&lt;7.5,AVERAGE(AA308:AI308),IF(COUNTBLANK(Z308:AI308)&lt;8.5,AVERAGE(Z308:AI308),IF(COUNTBLANK(Y308:AI308)&lt;9.5,AVERAGE(Y308:AI308),IF(COUNTBLANK(X308:AI308)&lt;10.5,AVERAGE(X308:AI308),IF(COUNTBLANK(W308:AI308)&lt;11.5,AVERAGE(W308:AI308),IF(COUNTBLANK(V308:AI308)&lt;12.5,AVERAGE(V308:AI308),IF(COUNTBLANK(U308:AI308)&lt;13.5,AVERAGE(U308:AI308),IF(COUNTBLANK(T308:AI308)&lt;14.5,AVERAGE(T308:AI308),IF(COUNTBLANK(S308:AI308)&lt;15.5,AVERAGE(S308:AI308),IF(COUNTBLANK(R308:AI308)&lt;16.5,AVERAGE(R308:AI308),IF(COUNTBLANK(Q308:AI308)&lt;17.5,AVERAGE(Q308:AI308),IF(COUNTBLANK(P308:AI308)&lt;18.5,AVERAGE(P308:AI308),IF(COUNTBLANK(O308:AI308)&lt;19.5,AVERAGE(O308:AI308),AVERAGE(N308:AI308))))))))))))))))))))))</f>
        <v>47</v>
      </c>
      <c r="AN308" s="23">
        <f>IF(AK308&lt;1.5,M308,(0.75*M308)+(0.25*((AM308*2/3+AJ308*1/3)*$AW$1)))</f>
        <v>241700</v>
      </c>
      <c r="AO308" s="24">
        <f>AN308-M308</f>
        <v>0</v>
      </c>
      <c r="AP308" s="22" t="str">
        <f>IF(AK308&lt;1.5,"N/A",3*((M308/$AW$1)-(AM308*2/3)))</f>
        <v>N/A</v>
      </c>
      <c r="AQ308" s="20">
        <f>IF(AK308=0,"",AL308*$AV$1)</f>
        <v>185949.09057292252</v>
      </c>
      <c r="AR308" s="20">
        <f>IF(AK308=0,"",AJ308*$AV$1)</f>
        <v>185949.09057292252</v>
      </c>
      <c r="AS308" s="23" t="str">
        <f>IF(F308="P","P","")</f>
        <v/>
      </c>
    </row>
    <row r="309" spans="1:45" s="2" customFormat="1">
      <c r="A309" s="19" t="s">
        <v>497</v>
      </c>
      <c r="B309" s="23" t="str">
        <f>IF(COUNTBLANK(N309:AI309)&lt;20.5,"Yes","No")</f>
        <v>Yes</v>
      </c>
      <c r="C309" s="34" t="str">
        <f>IF(J309&lt;160000,"Yes","")</f>
        <v/>
      </c>
      <c r="D309" s="34" t="str">
        <f>IF(J309&gt;375000,IF((K309/J309)&lt;-0.4,"FP40%",IF((K309/J309)&lt;-0.35,"FP35%",IF((K309/J309)&lt;-0.3,"FP30%",IF((K309/J309)&lt;-0.25,"FP25%",IF((K309/J309)&lt;-0.2,"FP20%",IF((K309/J309)&lt;-0.15,"FP15%",IF((K309/J309)&lt;-0.1,"FP10%",IF((K309/J309)&lt;-0.05,"FP5%","")))))))),"")</f>
        <v/>
      </c>
      <c r="E309" s="34" t="str">
        <f t="shared" si="6"/>
        <v/>
      </c>
      <c r="F309" s="89" t="str">
        <f>IF(AP309="N/A","",IF(AP309&gt;AJ309,IF(AP309&gt;AM309,"P",""),""))</f>
        <v>P</v>
      </c>
      <c r="G309" s="34" t="str">
        <f>IF(D309="",IF(E309="",F309,E309),D309)</f>
        <v>P</v>
      </c>
      <c r="H309" s="19" t="s">
        <v>268</v>
      </c>
      <c r="I309" s="21" t="s">
        <v>37</v>
      </c>
      <c r="J309" s="20">
        <v>418400</v>
      </c>
      <c r="K309" s="20">
        <f>M309-J309</f>
        <v>-7700</v>
      </c>
      <c r="L309" s="75">
        <v>-2500</v>
      </c>
      <c r="M309" s="20">
        <v>410700</v>
      </c>
      <c r="N309" s="21">
        <v>131</v>
      </c>
      <c r="O309" s="21">
        <v>109</v>
      </c>
      <c r="P309" s="21">
        <v>94</v>
      </c>
      <c r="Q309" s="21">
        <v>91</v>
      </c>
      <c r="R309" s="21">
        <v>92</v>
      </c>
      <c r="S309" s="21">
        <v>114</v>
      </c>
      <c r="T309" s="21">
        <v>110</v>
      </c>
      <c r="U309" s="21">
        <v>79</v>
      </c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39">
        <f>IF(AK309=0,"",AVERAGE(N309:AI309))</f>
        <v>102.5</v>
      </c>
      <c r="AK309" s="39">
        <f>IF(COUNTBLANK(N309:AI309)=0,22,IF(COUNTBLANK(N309:AI309)=1,21,IF(COUNTBLANK(N309:AI309)=2,20,IF(COUNTBLANK(N309:AI309)=3,19,IF(COUNTBLANK(N309:AI309)=4,18,IF(COUNTBLANK(N309:AI309)=5,17,IF(COUNTBLANK(N309:AI309)=6,16,IF(COUNTBLANK(N309:AI309)=7,15,IF(COUNTBLANK(N309:AI309)=8,14,IF(COUNTBLANK(N309:AI309)=9,13,IF(COUNTBLANK(N309:AI309)=10,12,IF(COUNTBLANK(N309:AI309)=11,11,IF(COUNTBLANK(N309:AI309)=12,10,IF(COUNTBLANK(N309:AI309)=13,9,IF(COUNTBLANK(N309:AI309)=14,8,IF(COUNTBLANK(N309:AI309)=15,7,IF(COUNTBLANK(N309:AI309)=16,6,IF(COUNTBLANK(N309:AI309)=17,5,IF(COUNTBLANK(N309:AI309)=18,4,IF(COUNTBLANK(N309:AI309)=19,3,IF(COUNTBLANK(N309:AI309)=20,2,IF(COUNTBLANK(N309:AI309)=21,1,IF(COUNTBLANK(N309:AI309)=22,0,"Error")))))))))))))))))))))))</f>
        <v>8</v>
      </c>
      <c r="AL309" s="39">
        <f>IF(AK309=0,"",IF(COUNTBLANK(AG309:AI309)=0,AVERAGE(AG309:AI309),IF(COUNTBLANK(AF309:AI309)&lt;1.5,AVERAGE(AF309:AI309),IF(COUNTBLANK(AE309:AI309)&lt;2.5,AVERAGE(AE309:AI309),IF(COUNTBLANK(AD309:AI309)&lt;3.5,AVERAGE(AD309:AI309),IF(COUNTBLANK(AC309:AI309)&lt;4.5,AVERAGE(AC309:AI309),IF(COUNTBLANK(AB309:AI309)&lt;5.5,AVERAGE(AB309:AI309),IF(COUNTBLANK(AA309:AI309)&lt;6.5,AVERAGE(AA309:AI309),IF(COUNTBLANK(Z309:AI309)&lt;7.5,AVERAGE(Z309:AI309),IF(COUNTBLANK(Y309:AI309)&lt;8.5,AVERAGE(Y309:AI309),IF(COUNTBLANK(X309:AI309)&lt;9.5,AVERAGE(X309:AI309),IF(COUNTBLANK(W309:AI309)&lt;10.5,AVERAGE(W309:AI309),IF(COUNTBLANK(V309:AI309)&lt;11.5,AVERAGE(V309:AI309),IF(COUNTBLANK(U309:AI309)&lt;12.5,AVERAGE(U309:AI309),IF(COUNTBLANK(T309:AI309)&lt;13.5,AVERAGE(T309:AI309),IF(COUNTBLANK(S309:AI309)&lt;14.5,AVERAGE(S309:AI309),IF(COUNTBLANK(R309:AI309)&lt;15.5,AVERAGE(R309:AI309),IF(COUNTBLANK(Q309:AI309)&lt;16.5,AVERAGE(Q309:AI309),IF(COUNTBLANK(P309:AI309)&lt;17.5,AVERAGE(P309:AI309),IF(COUNTBLANK(O309:AI309)&lt;18.5,AVERAGE(O309:AI309),AVERAGE(N309:AI309)))))))))))))))))))))</f>
        <v>101</v>
      </c>
      <c r="AM309" s="22">
        <f>IF(AK309=0,"",IF(COUNTBLANK(AH309:AI309)=0,AVERAGE(AH309:AI309),IF(COUNTBLANK(AG309:AI309)&lt;1.5,AVERAGE(AG309:AI309),IF(COUNTBLANK(AF309:AI309)&lt;2.5,AVERAGE(AF309:AI309),IF(COUNTBLANK(AE309:AI309)&lt;3.5,AVERAGE(AE309:AI309),IF(COUNTBLANK(AD309:AI309)&lt;4.5,AVERAGE(AD309:AI309),IF(COUNTBLANK(AC309:AI309)&lt;5.5,AVERAGE(AC309:AI309),IF(COUNTBLANK(AB309:AI309)&lt;6.5,AVERAGE(AB309:AI309),IF(COUNTBLANK(AA309:AI309)&lt;7.5,AVERAGE(AA309:AI309),IF(COUNTBLANK(Z309:AI309)&lt;8.5,AVERAGE(Z309:AI309),IF(COUNTBLANK(Y309:AI309)&lt;9.5,AVERAGE(Y309:AI309),IF(COUNTBLANK(X309:AI309)&lt;10.5,AVERAGE(X309:AI309),IF(COUNTBLANK(W309:AI309)&lt;11.5,AVERAGE(W309:AI309),IF(COUNTBLANK(V309:AI309)&lt;12.5,AVERAGE(V309:AI309),IF(COUNTBLANK(U309:AI309)&lt;13.5,AVERAGE(U309:AI309),IF(COUNTBLANK(T309:AI309)&lt;14.5,AVERAGE(T309:AI309),IF(COUNTBLANK(S309:AI309)&lt;15.5,AVERAGE(S309:AI309),IF(COUNTBLANK(R309:AI309)&lt;16.5,AVERAGE(R309:AI309),IF(COUNTBLANK(Q309:AI309)&lt;17.5,AVERAGE(Q309:AI309),IF(COUNTBLANK(P309:AI309)&lt;18.5,AVERAGE(P309:AI309),IF(COUNTBLANK(O309:AI309)&lt;19.5,AVERAGE(O309:AI309),AVERAGE(N309:AI309))))))))))))))))))))))</f>
        <v>94.5</v>
      </c>
      <c r="AN309" s="23">
        <f>IF(AK309&lt;1.5,M309,(0.75*M309)+(0.25*((AM309*2/3+AJ309*1/3)*$AW$1)))</f>
        <v>405520.50712847745</v>
      </c>
      <c r="AO309" s="24">
        <f>AN309-M309</f>
        <v>-5179.4928715225542</v>
      </c>
      <c r="AP309" s="22">
        <f>IF(AK309&lt;1.5,"N/A",3*((M309/$AW$1)-(AM309*2/3)))</f>
        <v>117.98606922018695</v>
      </c>
      <c r="AQ309" s="20">
        <f>IF(AK309=0,"",AL309*$AV$1)</f>
        <v>399592.72655032284</v>
      </c>
      <c r="AR309" s="20">
        <f>IF(AK309=0,"",AJ309*$AV$1)</f>
        <v>405527.27199413953</v>
      </c>
      <c r="AS309" s="23" t="str">
        <f>IF(F309="P","P","")</f>
        <v>P</v>
      </c>
    </row>
    <row r="310" spans="1:45" s="2" customFormat="1">
      <c r="A310" s="19" t="s">
        <v>497</v>
      </c>
      <c r="B310" s="23" t="str">
        <f>IF(COUNTBLANK(N310:AI310)&lt;20.5,"Yes","No")</f>
        <v>Yes</v>
      </c>
      <c r="C310" s="34" t="str">
        <f>IF(J310&lt;160000,"Yes","")</f>
        <v/>
      </c>
      <c r="D310" s="34" t="str">
        <f>IF(J310&gt;375000,IF((K310/J310)&lt;-0.4,"FP40%",IF((K310/J310)&lt;-0.35,"FP35%",IF((K310/J310)&lt;-0.3,"FP30%",IF((K310/J310)&lt;-0.25,"FP25%",IF((K310/J310)&lt;-0.2,"FP20%",IF((K310/J310)&lt;-0.15,"FP15%",IF((K310/J310)&lt;-0.1,"FP10%",IF((K310/J310)&lt;-0.05,"FP5%","")))))))),"")</f>
        <v>FP5%</v>
      </c>
      <c r="E310" s="34" t="str">
        <f t="shared" si="6"/>
        <v/>
      </c>
      <c r="F310" s="89" t="str">
        <f>IF(AP310="N/A","",IF(AP310&gt;AJ310,IF(AP310&gt;AM310,"P",""),""))</f>
        <v>P</v>
      </c>
      <c r="G310" s="34" t="str">
        <f>IF(D310="",IF(E310="",F310,E310),D310)</f>
        <v>FP5%</v>
      </c>
      <c r="H310" s="19" t="s">
        <v>270</v>
      </c>
      <c r="I310" s="21" t="s">
        <v>37</v>
      </c>
      <c r="J310" s="20">
        <v>396900</v>
      </c>
      <c r="K310" s="20">
        <f>M310-J310</f>
        <v>-38900</v>
      </c>
      <c r="L310" s="75">
        <v>-6100</v>
      </c>
      <c r="M310" s="20">
        <v>358000</v>
      </c>
      <c r="N310" s="21">
        <v>98</v>
      </c>
      <c r="O310" s="21">
        <v>104</v>
      </c>
      <c r="P310" s="21">
        <v>92</v>
      </c>
      <c r="Q310" s="21">
        <v>59</v>
      </c>
      <c r="R310" s="21">
        <v>85</v>
      </c>
      <c r="S310" s="21">
        <v>94</v>
      </c>
      <c r="T310" s="21">
        <v>106</v>
      </c>
      <c r="U310" s="21">
        <v>56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39">
        <f>IF(AK310=0,"",AVERAGE(N310:AI310))</f>
        <v>86.75</v>
      </c>
      <c r="AK310" s="39">
        <f>IF(COUNTBLANK(N310:AI310)=0,22,IF(COUNTBLANK(N310:AI310)=1,21,IF(COUNTBLANK(N310:AI310)=2,20,IF(COUNTBLANK(N310:AI310)=3,19,IF(COUNTBLANK(N310:AI310)=4,18,IF(COUNTBLANK(N310:AI310)=5,17,IF(COUNTBLANK(N310:AI310)=6,16,IF(COUNTBLANK(N310:AI310)=7,15,IF(COUNTBLANK(N310:AI310)=8,14,IF(COUNTBLANK(N310:AI310)=9,13,IF(COUNTBLANK(N310:AI310)=10,12,IF(COUNTBLANK(N310:AI310)=11,11,IF(COUNTBLANK(N310:AI310)=12,10,IF(COUNTBLANK(N310:AI310)=13,9,IF(COUNTBLANK(N310:AI310)=14,8,IF(COUNTBLANK(N310:AI310)=15,7,IF(COUNTBLANK(N310:AI310)=16,6,IF(COUNTBLANK(N310:AI310)=17,5,IF(COUNTBLANK(N310:AI310)=18,4,IF(COUNTBLANK(N310:AI310)=19,3,IF(COUNTBLANK(N310:AI310)=20,2,IF(COUNTBLANK(N310:AI310)=21,1,IF(COUNTBLANK(N310:AI310)=22,0,"Error")))))))))))))))))))))))</f>
        <v>8</v>
      </c>
      <c r="AL310" s="39">
        <f>IF(AK310=0,"",IF(COUNTBLANK(AG310:AI310)=0,AVERAGE(AG310:AI310),IF(COUNTBLANK(AF310:AI310)&lt;1.5,AVERAGE(AF310:AI310),IF(COUNTBLANK(AE310:AI310)&lt;2.5,AVERAGE(AE310:AI310),IF(COUNTBLANK(AD310:AI310)&lt;3.5,AVERAGE(AD310:AI310),IF(COUNTBLANK(AC310:AI310)&lt;4.5,AVERAGE(AC310:AI310),IF(COUNTBLANK(AB310:AI310)&lt;5.5,AVERAGE(AB310:AI310),IF(COUNTBLANK(AA310:AI310)&lt;6.5,AVERAGE(AA310:AI310),IF(COUNTBLANK(Z310:AI310)&lt;7.5,AVERAGE(Z310:AI310),IF(COUNTBLANK(Y310:AI310)&lt;8.5,AVERAGE(Y310:AI310),IF(COUNTBLANK(X310:AI310)&lt;9.5,AVERAGE(X310:AI310),IF(COUNTBLANK(W310:AI310)&lt;10.5,AVERAGE(W310:AI310),IF(COUNTBLANK(V310:AI310)&lt;11.5,AVERAGE(V310:AI310),IF(COUNTBLANK(U310:AI310)&lt;12.5,AVERAGE(U310:AI310),IF(COUNTBLANK(T310:AI310)&lt;13.5,AVERAGE(T310:AI310),IF(COUNTBLANK(S310:AI310)&lt;14.5,AVERAGE(S310:AI310),IF(COUNTBLANK(R310:AI310)&lt;15.5,AVERAGE(R310:AI310),IF(COUNTBLANK(Q310:AI310)&lt;16.5,AVERAGE(Q310:AI310),IF(COUNTBLANK(P310:AI310)&lt;17.5,AVERAGE(P310:AI310),IF(COUNTBLANK(O310:AI310)&lt;18.5,AVERAGE(O310:AI310),AVERAGE(N310:AI310)))))))))))))))))))))</f>
        <v>85.333333333333329</v>
      </c>
      <c r="AM310" s="22">
        <f>IF(AK310=0,"",IF(COUNTBLANK(AH310:AI310)=0,AVERAGE(AH310:AI310),IF(COUNTBLANK(AG310:AI310)&lt;1.5,AVERAGE(AG310:AI310),IF(COUNTBLANK(AF310:AI310)&lt;2.5,AVERAGE(AF310:AI310),IF(COUNTBLANK(AE310:AI310)&lt;3.5,AVERAGE(AE310:AI310),IF(COUNTBLANK(AD310:AI310)&lt;4.5,AVERAGE(AD310:AI310),IF(COUNTBLANK(AC310:AI310)&lt;5.5,AVERAGE(AC310:AI310),IF(COUNTBLANK(AB310:AI310)&lt;6.5,AVERAGE(AB310:AI310),IF(COUNTBLANK(AA310:AI310)&lt;7.5,AVERAGE(AA310:AI310),IF(COUNTBLANK(Z310:AI310)&lt;8.5,AVERAGE(Z310:AI310),IF(COUNTBLANK(Y310:AI310)&lt;9.5,AVERAGE(Y310:AI310),IF(COUNTBLANK(X310:AI310)&lt;10.5,AVERAGE(X310:AI310),IF(COUNTBLANK(W310:AI310)&lt;11.5,AVERAGE(W310:AI310),IF(COUNTBLANK(V310:AI310)&lt;12.5,AVERAGE(V310:AI310),IF(COUNTBLANK(U310:AI310)&lt;13.5,AVERAGE(U310:AI310),IF(COUNTBLANK(T310:AI310)&lt;14.5,AVERAGE(T310:AI310),IF(COUNTBLANK(S310:AI310)&lt;15.5,AVERAGE(S310:AI310),IF(COUNTBLANK(R310:AI310)&lt;16.5,AVERAGE(R310:AI310),IF(COUNTBLANK(Q310:AI310)&lt;17.5,AVERAGE(Q310:AI310),IF(COUNTBLANK(P310:AI310)&lt;18.5,AVERAGE(P310:AI310),IF(COUNTBLANK(O310:AI310)&lt;19.5,AVERAGE(O310:AI310),AVERAGE(N310:AI310))))))))))))))))))))))</f>
        <v>81</v>
      </c>
      <c r="AN310" s="23">
        <f>IF(AK310&lt;1.5,M310,(0.75*M310)+(0.25*((AM310*2/3+AJ310*1/3)*$AW$1)))</f>
        <v>351697.28095440398</v>
      </c>
      <c r="AO310" s="24">
        <f>AN310-M310</f>
        <v>-6302.7190455960226</v>
      </c>
      <c r="AP310" s="22">
        <f>IF(AK310&lt;1.5,"N/A",3*((M310/$AW$1)-(AM310*2/3)))</f>
        <v>105.59438222748216</v>
      </c>
      <c r="AQ310" s="20">
        <f>IF(AK310=0,"",AL310*$AV$1)</f>
        <v>337609.69635934866</v>
      </c>
      <c r="AR310" s="20">
        <f>IF(AK310=0,"",AJ310*$AV$1)</f>
        <v>343214.54483406444</v>
      </c>
      <c r="AS310" s="23" t="str">
        <f>IF(F310="P","P","")</f>
        <v>P</v>
      </c>
    </row>
    <row r="311" spans="1:45" s="2" customFormat="1">
      <c r="A311" s="19" t="s">
        <v>497</v>
      </c>
      <c r="B311" s="23" t="str">
        <f>IF(COUNTBLANK(N311:AI311)&lt;20.5,"Yes","No")</f>
        <v>Yes</v>
      </c>
      <c r="C311" s="34" t="str">
        <f>IF(J311&lt;160000,"Yes","")</f>
        <v/>
      </c>
      <c r="D311" s="34" t="str">
        <f>IF(J311&gt;375000,IF((K311/J311)&lt;-0.4,"FP40%",IF((K311/J311)&lt;-0.35,"FP35%",IF((K311/J311)&lt;-0.3,"FP30%",IF((K311/J311)&lt;-0.25,"FP25%",IF((K311/J311)&lt;-0.2,"FP20%",IF((K311/J311)&lt;-0.15,"FP15%",IF((K311/J311)&lt;-0.1,"FP10%",IF((K311/J311)&lt;-0.05,"FP5%","")))))))),"")</f>
        <v/>
      </c>
      <c r="E311" s="34" t="str">
        <f t="shared" si="6"/>
        <v/>
      </c>
      <c r="F311" s="89" t="str">
        <f>IF(AP311="N/A","",IF(AP311&gt;AJ311,IF(AP311&gt;AM311,"P",""),""))</f>
        <v>P</v>
      </c>
      <c r="G311" s="34" t="str">
        <f>IF(D311="",IF(E311="",F311,E311),D311)</f>
        <v>P</v>
      </c>
      <c r="H311" s="19" t="s">
        <v>275</v>
      </c>
      <c r="I311" s="21" t="s">
        <v>37</v>
      </c>
      <c r="J311" s="20">
        <v>412000</v>
      </c>
      <c r="K311" s="20">
        <f>M311-J311</f>
        <v>-20100</v>
      </c>
      <c r="L311" s="75">
        <v>-900</v>
      </c>
      <c r="M311" s="20">
        <v>391900</v>
      </c>
      <c r="N311" s="21">
        <v>72</v>
      </c>
      <c r="O311" s="21">
        <v>46</v>
      </c>
      <c r="P311" s="21">
        <v>59</v>
      </c>
      <c r="Q311" s="21">
        <v>95</v>
      </c>
      <c r="R311" s="21">
        <v>121</v>
      </c>
      <c r="S311" s="21">
        <v>100</v>
      </c>
      <c r="T311" s="21">
        <v>113</v>
      </c>
      <c r="U311" s="21">
        <v>79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39">
        <f>IF(AK311=0,"",AVERAGE(N311:AI311))</f>
        <v>85.625</v>
      </c>
      <c r="AK311" s="39">
        <f>IF(COUNTBLANK(N311:AI311)=0,22,IF(COUNTBLANK(N311:AI311)=1,21,IF(COUNTBLANK(N311:AI311)=2,20,IF(COUNTBLANK(N311:AI311)=3,19,IF(COUNTBLANK(N311:AI311)=4,18,IF(COUNTBLANK(N311:AI311)=5,17,IF(COUNTBLANK(N311:AI311)=6,16,IF(COUNTBLANK(N311:AI311)=7,15,IF(COUNTBLANK(N311:AI311)=8,14,IF(COUNTBLANK(N311:AI311)=9,13,IF(COUNTBLANK(N311:AI311)=10,12,IF(COUNTBLANK(N311:AI311)=11,11,IF(COUNTBLANK(N311:AI311)=12,10,IF(COUNTBLANK(N311:AI311)=13,9,IF(COUNTBLANK(N311:AI311)=14,8,IF(COUNTBLANK(N311:AI311)=15,7,IF(COUNTBLANK(N311:AI311)=16,6,IF(COUNTBLANK(N311:AI311)=17,5,IF(COUNTBLANK(N311:AI311)=18,4,IF(COUNTBLANK(N311:AI311)=19,3,IF(COUNTBLANK(N311:AI311)=20,2,IF(COUNTBLANK(N311:AI311)=21,1,IF(COUNTBLANK(N311:AI311)=22,0,"Error")))))))))))))))))))))))</f>
        <v>8</v>
      </c>
      <c r="AL311" s="39">
        <f>IF(AK311=0,"",IF(COUNTBLANK(AG311:AI311)=0,AVERAGE(AG311:AI311),IF(COUNTBLANK(AF311:AI311)&lt;1.5,AVERAGE(AF311:AI311),IF(COUNTBLANK(AE311:AI311)&lt;2.5,AVERAGE(AE311:AI311),IF(COUNTBLANK(AD311:AI311)&lt;3.5,AVERAGE(AD311:AI311),IF(COUNTBLANK(AC311:AI311)&lt;4.5,AVERAGE(AC311:AI311),IF(COUNTBLANK(AB311:AI311)&lt;5.5,AVERAGE(AB311:AI311),IF(COUNTBLANK(AA311:AI311)&lt;6.5,AVERAGE(AA311:AI311),IF(COUNTBLANK(Z311:AI311)&lt;7.5,AVERAGE(Z311:AI311),IF(COUNTBLANK(Y311:AI311)&lt;8.5,AVERAGE(Y311:AI311),IF(COUNTBLANK(X311:AI311)&lt;9.5,AVERAGE(X311:AI311),IF(COUNTBLANK(W311:AI311)&lt;10.5,AVERAGE(W311:AI311),IF(COUNTBLANK(V311:AI311)&lt;11.5,AVERAGE(V311:AI311),IF(COUNTBLANK(U311:AI311)&lt;12.5,AVERAGE(U311:AI311),IF(COUNTBLANK(T311:AI311)&lt;13.5,AVERAGE(T311:AI311),IF(COUNTBLANK(S311:AI311)&lt;14.5,AVERAGE(S311:AI311),IF(COUNTBLANK(R311:AI311)&lt;15.5,AVERAGE(R311:AI311),IF(COUNTBLANK(Q311:AI311)&lt;16.5,AVERAGE(Q311:AI311),IF(COUNTBLANK(P311:AI311)&lt;17.5,AVERAGE(P311:AI311),IF(COUNTBLANK(O311:AI311)&lt;18.5,AVERAGE(O311:AI311),AVERAGE(N311:AI311)))))))))))))))))))))</f>
        <v>97.333333333333329</v>
      </c>
      <c r="AM311" s="22">
        <f>IF(AK311=0,"",IF(COUNTBLANK(AH311:AI311)=0,AVERAGE(AH311:AI311),IF(COUNTBLANK(AG311:AI311)&lt;1.5,AVERAGE(AG311:AI311),IF(COUNTBLANK(AF311:AI311)&lt;2.5,AVERAGE(AF311:AI311),IF(COUNTBLANK(AE311:AI311)&lt;3.5,AVERAGE(AE311:AI311),IF(COUNTBLANK(AD311:AI311)&lt;4.5,AVERAGE(AD311:AI311),IF(COUNTBLANK(AC311:AI311)&lt;5.5,AVERAGE(AC311:AI311),IF(COUNTBLANK(AB311:AI311)&lt;6.5,AVERAGE(AB311:AI311),IF(COUNTBLANK(AA311:AI311)&lt;7.5,AVERAGE(AA311:AI311),IF(COUNTBLANK(Z311:AI311)&lt;8.5,AVERAGE(Z311:AI311),IF(COUNTBLANK(Y311:AI311)&lt;9.5,AVERAGE(Y311:AI311),IF(COUNTBLANK(X311:AI311)&lt;10.5,AVERAGE(X311:AI311),IF(COUNTBLANK(W311:AI311)&lt;11.5,AVERAGE(W311:AI311),IF(COUNTBLANK(V311:AI311)&lt;12.5,AVERAGE(V311:AI311),IF(COUNTBLANK(U311:AI311)&lt;13.5,AVERAGE(U311:AI311),IF(COUNTBLANK(T311:AI311)&lt;14.5,AVERAGE(T311:AI311),IF(COUNTBLANK(S311:AI311)&lt;15.5,AVERAGE(S311:AI311),IF(COUNTBLANK(R311:AI311)&lt;16.5,AVERAGE(R311:AI311),IF(COUNTBLANK(Q311:AI311)&lt;17.5,AVERAGE(Q311:AI311),IF(COUNTBLANK(P311:AI311)&lt;18.5,AVERAGE(P311:AI311),IF(COUNTBLANK(O311:AI311)&lt;19.5,AVERAGE(O311:AI311),AVERAGE(N311:AI311))))))))))))))))))))))</f>
        <v>96</v>
      </c>
      <c r="AN311" s="23">
        <f>IF(AK311&lt;1.5,M311,(0.75*M311)+(0.25*((AM311*2/3+AJ311*1/3)*$AW$1)))</f>
        <v>386779.85477373429</v>
      </c>
      <c r="AO311" s="24">
        <f>AN311-M311</f>
        <v>-5120.1452262657112</v>
      </c>
      <c r="AP311" s="22">
        <f>IF(AK311&lt;1.5,"N/A",3*((M311/$AW$1)-(AM311*2/3)))</f>
        <v>100.93362680153706</v>
      </c>
      <c r="AQ311" s="20">
        <f>IF(AK311=0,"",AL311*$AV$1)</f>
        <v>385086.05990988208</v>
      </c>
      <c r="AR311" s="20">
        <f>IF(AK311=0,"",AJ311*$AV$1)</f>
        <v>338763.63575120195</v>
      </c>
      <c r="AS311" s="23" t="str">
        <f>IF(F311="P","P","")</f>
        <v>P</v>
      </c>
    </row>
    <row r="312" spans="1:45" s="2" customFormat="1">
      <c r="A312" s="19" t="s">
        <v>497</v>
      </c>
      <c r="B312" s="23" t="str">
        <f>IF(COUNTBLANK(N312:AI312)&lt;20.5,"Yes","No")</f>
        <v>Yes</v>
      </c>
      <c r="C312" s="34" t="str">
        <f>IF(J312&lt;160000,"Yes","")</f>
        <v/>
      </c>
      <c r="D312" s="34" t="str">
        <f>IF(J312&gt;375000,IF((K312/J312)&lt;-0.4,"FP40%",IF((K312/J312)&lt;-0.35,"FP35%",IF((K312/J312)&lt;-0.3,"FP30%",IF((K312/J312)&lt;-0.25,"FP25%",IF((K312/J312)&lt;-0.2,"FP20%",IF((K312/J312)&lt;-0.15,"FP15%",IF((K312/J312)&lt;-0.1,"FP10%",IF((K312/J312)&lt;-0.05,"FP5%","")))))))),"")</f>
        <v/>
      </c>
      <c r="E312" s="34" t="str">
        <f t="shared" si="6"/>
        <v/>
      </c>
      <c r="F312" s="89" t="str">
        <f>IF(AP312="N/A","",IF(AP312&gt;AJ312,IF(AP312&gt;AM312,"P",""),""))</f>
        <v>P</v>
      </c>
      <c r="G312" s="34" t="str">
        <f>IF(D312="",IF(E312="",F312,E312),D312)</f>
        <v>P</v>
      </c>
      <c r="H312" s="19" t="s">
        <v>271</v>
      </c>
      <c r="I312" s="21" t="s">
        <v>37</v>
      </c>
      <c r="J312" s="20">
        <v>337500</v>
      </c>
      <c r="K312" s="20">
        <f>M312-J312</f>
        <v>19600</v>
      </c>
      <c r="L312" s="75">
        <v>-7200</v>
      </c>
      <c r="M312" s="20">
        <v>357100</v>
      </c>
      <c r="N312" s="21">
        <v>88</v>
      </c>
      <c r="O312" s="21">
        <v>85</v>
      </c>
      <c r="P312" s="21">
        <v>72</v>
      </c>
      <c r="Q312" s="21">
        <v>89</v>
      </c>
      <c r="R312" s="21">
        <v>90</v>
      </c>
      <c r="S312" s="21">
        <v>103</v>
      </c>
      <c r="T312" s="21">
        <v>106</v>
      </c>
      <c r="U312" s="21">
        <v>44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39">
        <f>IF(AK312=0,"",AVERAGE(N312:AI312))</f>
        <v>84.625</v>
      </c>
      <c r="AK312" s="39">
        <f>IF(COUNTBLANK(N312:AI312)=0,22,IF(COUNTBLANK(N312:AI312)=1,21,IF(COUNTBLANK(N312:AI312)=2,20,IF(COUNTBLANK(N312:AI312)=3,19,IF(COUNTBLANK(N312:AI312)=4,18,IF(COUNTBLANK(N312:AI312)=5,17,IF(COUNTBLANK(N312:AI312)=6,16,IF(COUNTBLANK(N312:AI312)=7,15,IF(COUNTBLANK(N312:AI312)=8,14,IF(COUNTBLANK(N312:AI312)=9,13,IF(COUNTBLANK(N312:AI312)=10,12,IF(COUNTBLANK(N312:AI312)=11,11,IF(COUNTBLANK(N312:AI312)=12,10,IF(COUNTBLANK(N312:AI312)=13,9,IF(COUNTBLANK(N312:AI312)=14,8,IF(COUNTBLANK(N312:AI312)=15,7,IF(COUNTBLANK(N312:AI312)=16,6,IF(COUNTBLANK(N312:AI312)=17,5,IF(COUNTBLANK(N312:AI312)=18,4,IF(COUNTBLANK(N312:AI312)=19,3,IF(COUNTBLANK(N312:AI312)=20,2,IF(COUNTBLANK(N312:AI312)=21,1,IF(COUNTBLANK(N312:AI312)=22,0,"Error")))))))))))))))))))))))</f>
        <v>8</v>
      </c>
      <c r="AL312" s="39">
        <f>IF(AK312=0,"",IF(COUNTBLANK(AG312:AI312)=0,AVERAGE(AG312:AI312),IF(COUNTBLANK(AF312:AI312)&lt;1.5,AVERAGE(AF312:AI312),IF(COUNTBLANK(AE312:AI312)&lt;2.5,AVERAGE(AE312:AI312),IF(COUNTBLANK(AD312:AI312)&lt;3.5,AVERAGE(AD312:AI312),IF(COUNTBLANK(AC312:AI312)&lt;4.5,AVERAGE(AC312:AI312),IF(COUNTBLANK(AB312:AI312)&lt;5.5,AVERAGE(AB312:AI312),IF(COUNTBLANK(AA312:AI312)&lt;6.5,AVERAGE(AA312:AI312),IF(COUNTBLANK(Z312:AI312)&lt;7.5,AVERAGE(Z312:AI312),IF(COUNTBLANK(Y312:AI312)&lt;8.5,AVERAGE(Y312:AI312),IF(COUNTBLANK(X312:AI312)&lt;9.5,AVERAGE(X312:AI312),IF(COUNTBLANK(W312:AI312)&lt;10.5,AVERAGE(W312:AI312),IF(COUNTBLANK(V312:AI312)&lt;11.5,AVERAGE(V312:AI312),IF(COUNTBLANK(U312:AI312)&lt;12.5,AVERAGE(U312:AI312),IF(COUNTBLANK(T312:AI312)&lt;13.5,AVERAGE(T312:AI312),IF(COUNTBLANK(S312:AI312)&lt;14.5,AVERAGE(S312:AI312),IF(COUNTBLANK(R312:AI312)&lt;15.5,AVERAGE(R312:AI312),IF(COUNTBLANK(Q312:AI312)&lt;16.5,AVERAGE(Q312:AI312),IF(COUNTBLANK(P312:AI312)&lt;17.5,AVERAGE(P312:AI312),IF(COUNTBLANK(O312:AI312)&lt;18.5,AVERAGE(O312:AI312),AVERAGE(N312:AI312)))))))))))))))))))))</f>
        <v>84.333333333333329</v>
      </c>
      <c r="AM312" s="22">
        <f>IF(AK312=0,"",IF(COUNTBLANK(AH312:AI312)=0,AVERAGE(AH312:AI312),IF(COUNTBLANK(AG312:AI312)&lt;1.5,AVERAGE(AG312:AI312),IF(COUNTBLANK(AF312:AI312)&lt;2.5,AVERAGE(AF312:AI312),IF(COUNTBLANK(AE312:AI312)&lt;3.5,AVERAGE(AE312:AI312),IF(COUNTBLANK(AD312:AI312)&lt;4.5,AVERAGE(AD312:AI312),IF(COUNTBLANK(AC312:AI312)&lt;5.5,AVERAGE(AC312:AI312),IF(COUNTBLANK(AB312:AI312)&lt;6.5,AVERAGE(AB312:AI312),IF(COUNTBLANK(AA312:AI312)&lt;7.5,AVERAGE(AA312:AI312),IF(COUNTBLANK(Z312:AI312)&lt;8.5,AVERAGE(Z312:AI312),IF(COUNTBLANK(Y312:AI312)&lt;9.5,AVERAGE(Y312:AI312),IF(COUNTBLANK(X312:AI312)&lt;10.5,AVERAGE(X312:AI312),IF(COUNTBLANK(W312:AI312)&lt;11.5,AVERAGE(W312:AI312),IF(COUNTBLANK(V312:AI312)&lt;12.5,AVERAGE(V312:AI312),IF(COUNTBLANK(U312:AI312)&lt;13.5,AVERAGE(U312:AI312),IF(COUNTBLANK(T312:AI312)&lt;14.5,AVERAGE(T312:AI312),IF(COUNTBLANK(S312:AI312)&lt;15.5,AVERAGE(S312:AI312),IF(COUNTBLANK(R312:AI312)&lt;16.5,AVERAGE(R312:AI312),IF(COUNTBLANK(Q312:AI312)&lt;17.5,AVERAGE(Q312:AI312),IF(COUNTBLANK(P312:AI312)&lt;18.5,AVERAGE(P312:AI312),IF(COUNTBLANK(O312:AI312)&lt;19.5,AVERAGE(O312:AI312),AVERAGE(N312:AI312))))))))))))))))))))))</f>
        <v>75</v>
      </c>
      <c r="AN312" s="23">
        <f>IF(AK312&lt;1.5,M312,(0.75*M312)+(0.25*((AM312*2/3+AJ312*1/3)*$AW$1)))</f>
        <v>346298.01324191771</v>
      </c>
      <c r="AO312" s="24">
        <f>AN312-M312</f>
        <v>-10801.98675808229</v>
      </c>
      <c r="AP312" s="22">
        <f>IF(AK312&lt;1.5,"N/A",3*((M312/$AW$1)-(AM312*2/3)))</f>
        <v>116.92165892020635</v>
      </c>
      <c r="AQ312" s="20">
        <f>IF(AK312=0,"",AL312*$AV$1)</f>
        <v>333653.33273013757</v>
      </c>
      <c r="AR312" s="20">
        <f>IF(AK312=0,"",AJ312*$AV$1)</f>
        <v>334807.2721219908</v>
      </c>
      <c r="AS312" s="23" t="str">
        <f>IF(F312="P","P","")</f>
        <v>P</v>
      </c>
    </row>
    <row r="313" spans="1:45" s="2" customFormat="1">
      <c r="A313" s="19" t="s">
        <v>497</v>
      </c>
      <c r="B313" s="23" t="str">
        <f>IF(COUNTBLANK(N313:AI313)&lt;20.5,"Yes","No")</f>
        <v>Yes</v>
      </c>
      <c r="C313" s="34" t="str">
        <f>IF(J313&lt;160000,"Yes","")</f>
        <v/>
      </c>
      <c r="D313" s="34" t="str">
        <f>IF(J313&gt;375000,IF((K313/J313)&lt;-0.4,"FP40%",IF((K313/J313)&lt;-0.35,"FP35%",IF((K313/J313)&lt;-0.3,"FP30%",IF((K313/J313)&lt;-0.25,"FP25%",IF((K313/J313)&lt;-0.2,"FP20%",IF((K313/J313)&lt;-0.15,"FP15%",IF((K313/J313)&lt;-0.1,"FP10%",IF((K313/J313)&lt;-0.05,"FP5%","")))))))),"")</f>
        <v/>
      </c>
      <c r="E313" s="34" t="str">
        <f t="shared" si="6"/>
        <v/>
      </c>
      <c r="F313" s="89" t="str">
        <f>IF(AP313="N/A","",IF(AP313&gt;AJ313,IF(AP313&gt;AM313,"P",""),""))</f>
        <v>P</v>
      </c>
      <c r="G313" s="34" t="str">
        <f>IF(D313="",IF(E313="",F313,E313),D313)</f>
        <v>P</v>
      </c>
      <c r="H313" s="25" t="s">
        <v>444</v>
      </c>
      <c r="I313" s="27" t="s">
        <v>48</v>
      </c>
      <c r="J313" s="20">
        <v>312000</v>
      </c>
      <c r="K313" s="20">
        <f>M313-J313</f>
        <v>26700</v>
      </c>
      <c r="L313" s="75">
        <v>-22900</v>
      </c>
      <c r="M313" s="20">
        <v>338700</v>
      </c>
      <c r="N313" s="21"/>
      <c r="O313" s="21">
        <v>103</v>
      </c>
      <c r="P313" s="21">
        <v>76</v>
      </c>
      <c r="Q313" s="21">
        <v>73</v>
      </c>
      <c r="R313" s="21">
        <v>130</v>
      </c>
      <c r="S313" s="21">
        <v>99</v>
      </c>
      <c r="T313" s="21">
        <v>51</v>
      </c>
      <c r="U313" s="21">
        <v>57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39">
        <f>IF(AK313=0,"",AVERAGE(N313:AI313))</f>
        <v>84.142857142857139</v>
      </c>
      <c r="AK313" s="39">
        <f>IF(COUNTBLANK(N313:AI313)=0,22,IF(COUNTBLANK(N313:AI313)=1,21,IF(COUNTBLANK(N313:AI313)=2,20,IF(COUNTBLANK(N313:AI313)=3,19,IF(COUNTBLANK(N313:AI313)=4,18,IF(COUNTBLANK(N313:AI313)=5,17,IF(COUNTBLANK(N313:AI313)=6,16,IF(COUNTBLANK(N313:AI313)=7,15,IF(COUNTBLANK(N313:AI313)=8,14,IF(COUNTBLANK(N313:AI313)=9,13,IF(COUNTBLANK(N313:AI313)=10,12,IF(COUNTBLANK(N313:AI313)=11,11,IF(COUNTBLANK(N313:AI313)=12,10,IF(COUNTBLANK(N313:AI313)=13,9,IF(COUNTBLANK(N313:AI313)=14,8,IF(COUNTBLANK(N313:AI313)=15,7,IF(COUNTBLANK(N313:AI313)=16,6,IF(COUNTBLANK(N313:AI313)=17,5,IF(COUNTBLANK(N313:AI313)=18,4,IF(COUNTBLANK(N313:AI313)=19,3,IF(COUNTBLANK(N313:AI313)=20,2,IF(COUNTBLANK(N313:AI313)=21,1,IF(COUNTBLANK(N313:AI313)=22,0,"Error")))))))))))))))))))))))</f>
        <v>7</v>
      </c>
      <c r="AL313" s="39">
        <f>IF(AK313=0,"",IF(COUNTBLANK(AG313:AI313)=0,AVERAGE(AG313:AI313),IF(COUNTBLANK(AF313:AI313)&lt;1.5,AVERAGE(AF313:AI313),IF(COUNTBLANK(AE313:AI313)&lt;2.5,AVERAGE(AE313:AI313),IF(COUNTBLANK(AD313:AI313)&lt;3.5,AVERAGE(AD313:AI313),IF(COUNTBLANK(AC313:AI313)&lt;4.5,AVERAGE(AC313:AI313),IF(COUNTBLANK(AB313:AI313)&lt;5.5,AVERAGE(AB313:AI313),IF(COUNTBLANK(AA313:AI313)&lt;6.5,AVERAGE(AA313:AI313),IF(COUNTBLANK(Z313:AI313)&lt;7.5,AVERAGE(Z313:AI313),IF(COUNTBLANK(Y313:AI313)&lt;8.5,AVERAGE(Y313:AI313),IF(COUNTBLANK(X313:AI313)&lt;9.5,AVERAGE(X313:AI313),IF(COUNTBLANK(W313:AI313)&lt;10.5,AVERAGE(W313:AI313),IF(COUNTBLANK(V313:AI313)&lt;11.5,AVERAGE(V313:AI313),IF(COUNTBLANK(U313:AI313)&lt;12.5,AVERAGE(U313:AI313),IF(COUNTBLANK(T313:AI313)&lt;13.5,AVERAGE(T313:AI313),IF(COUNTBLANK(S313:AI313)&lt;14.5,AVERAGE(S313:AI313),IF(COUNTBLANK(R313:AI313)&lt;15.5,AVERAGE(R313:AI313),IF(COUNTBLANK(Q313:AI313)&lt;16.5,AVERAGE(Q313:AI313),IF(COUNTBLANK(P313:AI313)&lt;17.5,AVERAGE(P313:AI313),IF(COUNTBLANK(O313:AI313)&lt;18.5,AVERAGE(O313:AI313),AVERAGE(N313:AI313)))))))))))))))))))))</f>
        <v>69</v>
      </c>
      <c r="AM313" s="22">
        <f>IF(AK313=0,"",IF(COUNTBLANK(AH313:AI313)=0,AVERAGE(AH313:AI313),IF(COUNTBLANK(AG313:AI313)&lt;1.5,AVERAGE(AG313:AI313),IF(COUNTBLANK(AF313:AI313)&lt;2.5,AVERAGE(AF313:AI313),IF(COUNTBLANK(AE313:AI313)&lt;3.5,AVERAGE(AE313:AI313),IF(COUNTBLANK(AD313:AI313)&lt;4.5,AVERAGE(AD313:AI313),IF(COUNTBLANK(AC313:AI313)&lt;5.5,AVERAGE(AC313:AI313),IF(COUNTBLANK(AB313:AI313)&lt;6.5,AVERAGE(AB313:AI313),IF(COUNTBLANK(AA313:AI313)&lt;7.5,AVERAGE(AA313:AI313),IF(COUNTBLANK(Z313:AI313)&lt;8.5,AVERAGE(Z313:AI313),IF(COUNTBLANK(Y313:AI313)&lt;9.5,AVERAGE(Y313:AI313),IF(COUNTBLANK(X313:AI313)&lt;10.5,AVERAGE(X313:AI313),IF(COUNTBLANK(W313:AI313)&lt;11.5,AVERAGE(W313:AI313),IF(COUNTBLANK(V313:AI313)&lt;12.5,AVERAGE(V313:AI313),IF(COUNTBLANK(U313:AI313)&lt;13.5,AVERAGE(U313:AI313),IF(COUNTBLANK(T313:AI313)&lt;14.5,AVERAGE(T313:AI313),IF(COUNTBLANK(S313:AI313)&lt;15.5,AVERAGE(S313:AI313),IF(COUNTBLANK(R313:AI313)&lt;16.5,AVERAGE(R313:AI313),IF(COUNTBLANK(Q313:AI313)&lt;17.5,AVERAGE(Q313:AI313),IF(COUNTBLANK(P313:AI313)&lt;18.5,AVERAGE(P313:AI313),IF(COUNTBLANK(O313:AI313)&lt;19.5,AVERAGE(O313:AI313),AVERAGE(N313:AI313))))))))))))))))))))))</f>
        <v>54</v>
      </c>
      <c r="AN313" s="23">
        <f>IF(AK313&lt;1.5,M313,(0.75*M313)+(0.25*((AM313*2/3+AJ313*1/3)*$AW$1)))</f>
        <v>318289.37495114049</v>
      </c>
      <c r="AO313" s="24">
        <f>AN313-M313</f>
        <v>-20410.625048859511</v>
      </c>
      <c r="AP313" s="22">
        <f>IF(AK313&lt;1.5,"N/A",3*((M313/$AW$1)-(AM313*2/3)))</f>
        <v>145.16820463812351</v>
      </c>
      <c r="AQ313" s="20">
        <f>IF(AK313=0,"",AL313*$AV$1)</f>
        <v>272989.0904155671</v>
      </c>
      <c r="AR313" s="20">
        <f>IF(AK313=0,"",AJ313*$AV$1)</f>
        <v>332899.73965790687</v>
      </c>
      <c r="AS313" s="23" t="str">
        <f>IF(F313="P","P","")</f>
        <v>P</v>
      </c>
    </row>
    <row r="314" spans="1:45" s="2" customFormat="1">
      <c r="A314" s="19" t="s">
        <v>497</v>
      </c>
      <c r="B314" s="23" t="str">
        <f>IF(COUNTBLANK(N314:AI314)&lt;20.5,"Yes","No")</f>
        <v>Yes</v>
      </c>
      <c r="C314" s="34" t="str">
        <f>IF(J314&lt;160000,"Yes","")</f>
        <v/>
      </c>
      <c r="D314" s="34" t="str">
        <f>IF(J314&gt;375000,IF((K314/J314)&lt;-0.4,"FP40%",IF((K314/J314)&lt;-0.35,"FP35%",IF((K314/J314)&lt;-0.3,"FP30%",IF((K314/J314)&lt;-0.25,"FP25%",IF((K314/J314)&lt;-0.2,"FP20%",IF((K314/J314)&lt;-0.15,"FP15%",IF((K314/J314)&lt;-0.1,"FP10%",IF((K314/J314)&lt;-0.05,"FP5%","")))))))),"")</f>
        <v/>
      </c>
      <c r="E314" s="34" t="str">
        <f t="shared" si="6"/>
        <v/>
      </c>
      <c r="F314" s="89" t="str">
        <f>IF(AP314="N/A","",IF(AP314&gt;AJ314,IF(AP314&gt;AM314,"P",""),""))</f>
        <v>P</v>
      </c>
      <c r="G314" s="34" t="str">
        <f>IF(D314="",IF(E314="",F314,E314),D314)</f>
        <v>P</v>
      </c>
      <c r="H314" s="19" t="s">
        <v>281</v>
      </c>
      <c r="I314" s="21" t="s">
        <v>37</v>
      </c>
      <c r="J314" s="20">
        <v>353300</v>
      </c>
      <c r="K314" s="20">
        <f>M314-J314</f>
        <v>-28300</v>
      </c>
      <c r="L314" s="75">
        <v>-14000</v>
      </c>
      <c r="M314" s="20">
        <v>325000</v>
      </c>
      <c r="N314" s="21">
        <v>59</v>
      </c>
      <c r="O314" s="21">
        <v>124</v>
      </c>
      <c r="P314" s="21">
        <v>76</v>
      </c>
      <c r="Q314" s="21">
        <v>92</v>
      </c>
      <c r="R314" s="21" t="s">
        <v>590</v>
      </c>
      <c r="S314" s="21">
        <v>80</v>
      </c>
      <c r="T314" s="21">
        <v>39</v>
      </c>
      <c r="U314" s="21">
        <v>96</v>
      </c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39">
        <f>IF(AK314=0,"",AVERAGE(N314:AI314))</f>
        <v>80.857142857142861</v>
      </c>
      <c r="AK314" s="39">
        <f>IF(COUNTBLANK(N314:AI314)=0,22,IF(COUNTBLANK(N314:AI314)=1,21,IF(COUNTBLANK(N314:AI314)=2,20,IF(COUNTBLANK(N314:AI314)=3,19,IF(COUNTBLANK(N314:AI314)=4,18,IF(COUNTBLANK(N314:AI314)=5,17,IF(COUNTBLANK(N314:AI314)=6,16,IF(COUNTBLANK(N314:AI314)=7,15,IF(COUNTBLANK(N314:AI314)=8,14,IF(COUNTBLANK(N314:AI314)=9,13,IF(COUNTBLANK(N314:AI314)=10,12,IF(COUNTBLANK(N314:AI314)=11,11,IF(COUNTBLANK(N314:AI314)=12,10,IF(COUNTBLANK(N314:AI314)=13,9,IF(COUNTBLANK(N314:AI314)=14,8,IF(COUNTBLANK(N314:AI314)=15,7,IF(COUNTBLANK(N314:AI314)=16,6,IF(COUNTBLANK(N314:AI314)=17,5,IF(COUNTBLANK(N314:AI314)=18,4,IF(COUNTBLANK(N314:AI314)=19,3,IF(COUNTBLANK(N314:AI314)=20,2,IF(COUNTBLANK(N314:AI314)=21,1,IF(COUNTBLANK(N314:AI314)=22,0,"Error")))))))))))))))))))))))</f>
        <v>7</v>
      </c>
      <c r="AL314" s="39">
        <f>IF(AK314=0,"",IF(COUNTBLANK(AG314:AI314)=0,AVERAGE(AG314:AI314),IF(COUNTBLANK(AF314:AI314)&lt;1.5,AVERAGE(AF314:AI314),IF(COUNTBLANK(AE314:AI314)&lt;2.5,AVERAGE(AE314:AI314),IF(COUNTBLANK(AD314:AI314)&lt;3.5,AVERAGE(AD314:AI314),IF(COUNTBLANK(AC314:AI314)&lt;4.5,AVERAGE(AC314:AI314),IF(COUNTBLANK(AB314:AI314)&lt;5.5,AVERAGE(AB314:AI314),IF(COUNTBLANK(AA314:AI314)&lt;6.5,AVERAGE(AA314:AI314),IF(COUNTBLANK(Z314:AI314)&lt;7.5,AVERAGE(Z314:AI314),IF(COUNTBLANK(Y314:AI314)&lt;8.5,AVERAGE(Y314:AI314),IF(COUNTBLANK(X314:AI314)&lt;9.5,AVERAGE(X314:AI314),IF(COUNTBLANK(W314:AI314)&lt;10.5,AVERAGE(W314:AI314),IF(COUNTBLANK(V314:AI314)&lt;11.5,AVERAGE(V314:AI314),IF(COUNTBLANK(U314:AI314)&lt;12.5,AVERAGE(U314:AI314),IF(COUNTBLANK(T314:AI314)&lt;13.5,AVERAGE(T314:AI314),IF(COUNTBLANK(S314:AI314)&lt;14.5,AVERAGE(S314:AI314),IF(COUNTBLANK(R314:AI314)&lt;15.5,AVERAGE(R314:AI314),IF(COUNTBLANK(Q314:AI314)&lt;16.5,AVERAGE(Q314:AI314),IF(COUNTBLANK(P314:AI314)&lt;17.5,AVERAGE(P314:AI314),IF(COUNTBLANK(O314:AI314)&lt;18.5,AVERAGE(O314:AI314),AVERAGE(N314:AI314)))))))))))))))))))))</f>
        <v>71.666666666666671</v>
      </c>
      <c r="AM314" s="22">
        <f>IF(AK314=0,"",IF(COUNTBLANK(AH314:AI314)=0,AVERAGE(AH314:AI314),IF(COUNTBLANK(AG314:AI314)&lt;1.5,AVERAGE(AG314:AI314),IF(COUNTBLANK(AF314:AI314)&lt;2.5,AVERAGE(AF314:AI314),IF(COUNTBLANK(AE314:AI314)&lt;3.5,AVERAGE(AE314:AI314),IF(COUNTBLANK(AD314:AI314)&lt;4.5,AVERAGE(AD314:AI314),IF(COUNTBLANK(AC314:AI314)&lt;5.5,AVERAGE(AC314:AI314),IF(COUNTBLANK(AB314:AI314)&lt;6.5,AVERAGE(AB314:AI314),IF(COUNTBLANK(AA314:AI314)&lt;7.5,AVERAGE(AA314:AI314),IF(COUNTBLANK(Z314:AI314)&lt;8.5,AVERAGE(Z314:AI314),IF(COUNTBLANK(Y314:AI314)&lt;9.5,AVERAGE(Y314:AI314),IF(COUNTBLANK(X314:AI314)&lt;10.5,AVERAGE(X314:AI314),IF(COUNTBLANK(W314:AI314)&lt;11.5,AVERAGE(W314:AI314),IF(COUNTBLANK(V314:AI314)&lt;12.5,AVERAGE(V314:AI314),IF(COUNTBLANK(U314:AI314)&lt;13.5,AVERAGE(U314:AI314),IF(COUNTBLANK(T314:AI314)&lt;14.5,AVERAGE(T314:AI314),IF(COUNTBLANK(S314:AI314)&lt;15.5,AVERAGE(S314:AI314),IF(COUNTBLANK(R314:AI314)&lt;16.5,AVERAGE(R314:AI314),IF(COUNTBLANK(Q314:AI314)&lt;17.5,AVERAGE(Q314:AI314),IF(COUNTBLANK(P314:AI314)&lt;18.5,AVERAGE(P314:AI314),IF(COUNTBLANK(O314:AI314)&lt;19.5,AVERAGE(O314:AI314),AVERAGE(N314:AI314))))))))))))))))))))))</f>
        <v>67.5</v>
      </c>
      <c r="AN314" s="23">
        <f>IF(AK314&lt;1.5,M314,(0.75*M314)+(0.25*((AM314*2/3+AJ314*1/3)*$AW$1)))</f>
        <v>315945.88888563064</v>
      </c>
      <c r="AO314" s="24">
        <f>AN314-M314</f>
        <v>-9054.1111143693561</v>
      </c>
      <c r="AP314" s="22">
        <f>IF(AK314&lt;1.5,"N/A",3*((M314/$AW$1)-(AM314*2/3)))</f>
        <v>107.9278609607031</v>
      </c>
      <c r="AQ314" s="20">
        <f>IF(AK314=0,"",AL314*$AV$1)</f>
        <v>283539.39342679677</v>
      </c>
      <c r="AR314" s="20">
        <f>IF(AK314=0,"",AJ314*$AV$1)</f>
        <v>319900.2591619275</v>
      </c>
      <c r="AS314" s="23" t="str">
        <f>IF(F314="P","P","")</f>
        <v>P</v>
      </c>
    </row>
    <row r="315" spans="1:45" s="2" customFormat="1">
      <c r="A315" s="19" t="s">
        <v>497</v>
      </c>
      <c r="B315" s="23" t="str">
        <f>IF(COUNTBLANK(N315:AI315)&lt;20.5,"Yes","No")</f>
        <v>Yes</v>
      </c>
      <c r="C315" s="34" t="str">
        <f>IF(J315&lt;160000,"Yes","")</f>
        <v/>
      </c>
      <c r="D315" s="34" t="str">
        <f>IF(J315&gt;375000,IF((K315/J315)&lt;-0.4,"FP40%",IF((K315/J315)&lt;-0.35,"FP35%",IF((K315/J315)&lt;-0.3,"FP30%",IF((K315/J315)&lt;-0.25,"FP25%",IF((K315/J315)&lt;-0.2,"FP20%",IF((K315/J315)&lt;-0.15,"FP15%",IF((K315/J315)&lt;-0.1,"FP10%",IF((K315/J315)&lt;-0.05,"FP5%","")))))))),"")</f>
        <v/>
      </c>
      <c r="E315" s="34" t="str">
        <f t="shared" si="6"/>
        <v/>
      </c>
      <c r="F315" s="89" t="str">
        <f>IF(AP315="N/A","",IF(AP315&gt;AJ315,IF(AP315&gt;AM315,"P",""),""))</f>
        <v>P</v>
      </c>
      <c r="G315" s="34" t="str">
        <f>IF(D315="",IF(E315="",F315,E315),D315)</f>
        <v>P</v>
      </c>
      <c r="H315" s="19" t="s">
        <v>273</v>
      </c>
      <c r="I315" s="21" t="s">
        <v>37</v>
      </c>
      <c r="J315" s="20">
        <v>373200</v>
      </c>
      <c r="K315" s="20">
        <f>M315-J315</f>
        <v>-57600</v>
      </c>
      <c r="L315" s="75">
        <v>-12900</v>
      </c>
      <c r="M315" s="20">
        <v>315600</v>
      </c>
      <c r="N315" s="21">
        <v>82</v>
      </c>
      <c r="O315" s="21">
        <v>70</v>
      </c>
      <c r="P315" s="21">
        <v>113</v>
      </c>
      <c r="Q315" s="21">
        <v>53</v>
      </c>
      <c r="R315" s="21">
        <v>88</v>
      </c>
      <c r="S315" s="21">
        <v>77</v>
      </c>
      <c r="T315" s="21">
        <v>56</v>
      </c>
      <c r="U315" s="21">
        <v>77</v>
      </c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39">
        <f>IF(AK315=0,"",AVERAGE(N315:AI315))</f>
        <v>77</v>
      </c>
      <c r="AK315" s="39">
        <f>IF(COUNTBLANK(N315:AI315)=0,22,IF(COUNTBLANK(N315:AI315)=1,21,IF(COUNTBLANK(N315:AI315)=2,20,IF(COUNTBLANK(N315:AI315)=3,19,IF(COUNTBLANK(N315:AI315)=4,18,IF(COUNTBLANK(N315:AI315)=5,17,IF(COUNTBLANK(N315:AI315)=6,16,IF(COUNTBLANK(N315:AI315)=7,15,IF(COUNTBLANK(N315:AI315)=8,14,IF(COUNTBLANK(N315:AI315)=9,13,IF(COUNTBLANK(N315:AI315)=10,12,IF(COUNTBLANK(N315:AI315)=11,11,IF(COUNTBLANK(N315:AI315)=12,10,IF(COUNTBLANK(N315:AI315)=13,9,IF(COUNTBLANK(N315:AI315)=14,8,IF(COUNTBLANK(N315:AI315)=15,7,IF(COUNTBLANK(N315:AI315)=16,6,IF(COUNTBLANK(N315:AI315)=17,5,IF(COUNTBLANK(N315:AI315)=18,4,IF(COUNTBLANK(N315:AI315)=19,3,IF(COUNTBLANK(N315:AI315)=20,2,IF(COUNTBLANK(N315:AI315)=21,1,IF(COUNTBLANK(N315:AI315)=22,0,"Error")))))))))))))))))))))))</f>
        <v>8</v>
      </c>
      <c r="AL315" s="39">
        <f>IF(AK315=0,"",IF(COUNTBLANK(AG315:AI315)=0,AVERAGE(AG315:AI315),IF(COUNTBLANK(AF315:AI315)&lt;1.5,AVERAGE(AF315:AI315),IF(COUNTBLANK(AE315:AI315)&lt;2.5,AVERAGE(AE315:AI315),IF(COUNTBLANK(AD315:AI315)&lt;3.5,AVERAGE(AD315:AI315),IF(COUNTBLANK(AC315:AI315)&lt;4.5,AVERAGE(AC315:AI315),IF(COUNTBLANK(AB315:AI315)&lt;5.5,AVERAGE(AB315:AI315),IF(COUNTBLANK(AA315:AI315)&lt;6.5,AVERAGE(AA315:AI315),IF(COUNTBLANK(Z315:AI315)&lt;7.5,AVERAGE(Z315:AI315),IF(COUNTBLANK(Y315:AI315)&lt;8.5,AVERAGE(Y315:AI315),IF(COUNTBLANK(X315:AI315)&lt;9.5,AVERAGE(X315:AI315),IF(COUNTBLANK(W315:AI315)&lt;10.5,AVERAGE(W315:AI315),IF(COUNTBLANK(V315:AI315)&lt;11.5,AVERAGE(V315:AI315),IF(COUNTBLANK(U315:AI315)&lt;12.5,AVERAGE(U315:AI315),IF(COUNTBLANK(T315:AI315)&lt;13.5,AVERAGE(T315:AI315),IF(COUNTBLANK(S315:AI315)&lt;14.5,AVERAGE(S315:AI315),IF(COUNTBLANK(R315:AI315)&lt;15.5,AVERAGE(R315:AI315),IF(COUNTBLANK(Q315:AI315)&lt;16.5,AVERAGE(Q315:AI315),IF(COUNTBLANK(P315:AI315)&lt;17.5,AVERAGE(P315:AI315),IF(COUNTBLANK(O315:AI315)&lt;18.5,AVERAGE(O315:AI315),AVERAGE(N315:AI315)))))))))))))))))))))</f>
        <v>70</v>
      </c>
      <c r="AM315" s="22">
        <f>IF(AK315=0,"",IF(COUNTBLANK(AH315:AI315)=0,AVERAGE(AH315:AI315),IF(COUNTBLANK(AG315:AI315)&lt;1.5,AVERAGE(AG315:AI315),IF(COUNTBLANK(AF315:AI315)&lt;2.5,AVERAGE(AF315:AI315),IF(COUNTBLANK(AE315:AI315)&lt;3.5,AVERAGE(AE315:AI315),IF(COUNTBLANK(AD315:AI315)&lt;4.5,AVERAGE(AD315:AI315),IF(COUNTBLANK(AC315:AI315)&lt;5.5,AVERAGE(AC315:AI315),IF(COUNTBLANK(AB315:AI315)&lt;6.5,AVERAGE(AB315:AI315),IF(COUNTBLANK(AA315:AI315)&lt;7.5,AVERAGE(AA315:AI315),IF(COUNTBLANK(Z315:AI315)&lt;8.5,AVERAGE(Z315:AI315),IF(COUNTBLANK(Y315:AI315)&lt;9.5,AVERAGE(Y315:AI315),IF(COUNTBLANK(X315:AI315)&lt;10.5,AVERAGE(X315:AI315),IF(COUNTBLANK(W315:AI315)&lt;11.5,AVERAGE(W315:AI315),IF(COUNTBLANK(V315:AI315)&lt;12.5,AVERAGE(V315:AI315),IF(COUNTBLANK(U315:AI315)&lt;13.5,AVERAGE(U315:AI315),IF(COUNTBLANK(T315:AI315)&lt;14.5,AVERAGE(T315:AI315),IF(COUNTBLANK(S315:AI315)&lt;15.5,AVERAGE(S315:AI315),IF(COUNTBLANK(R315:AI315)&lt;16.5,AVERAGE(R315:AI315),IF(COUNTBLANK(Q315:AI315)&lt;17.5,AVERAGE(Q315:AI315),IF(COUNTBLANK(P315:AI315)&lt;18.5,AVERAGE(P315:AI315),IF(COUNTBLANK(O315:AI315)&lt;19.5,AVERAGE(O315:AI315),AVERAGE(N315:AI315))))))))))))))))))))))</f>
        <v>66.5</v>
      </c>
      <c r="AN315" s="23">
        <f>IF(AK315&lt;1.5,M315,(0.75*M315)+(0.25*((AM315*2/3+AJ315*1/3)*$AW$1)))</f>
        <v>306936.90050422045</v>
      </c>
      <c r="AO315" s="24">
        <f>AN315-M315</f>
        <v>-8663.0994957795483</v>
      </c>
      <c r="AP315" s="22">
        <f>IF(AK315&lt;1.5,"N/A",3*((M315/$AW$1)-(AM315*2/3)))</f>
        <v>102.9016397513781</v>
      </c>
      <c r="AQ315" s="20">
        <f>IF(AK315=0,"",AL315*$AV$1)</f>
        <v>276945.45404477819</v>
      </c>
      <c r="AR315" s="20">
        <f>IF(AK315=0,"",AJ315*$AV$1)</f>
        <v>304639.99944925605</v>
      </c>
      <c r="AS315" s="23" t="str">
        <f>IF(F315="P","P","")</f>
        <v>P</v>
      </c>
    </row>
    <row r="316" spans="1:45" s="2" customFormat="1">
      <c r="A316" s="19" t="s">
        <v>497</v>
      </c>
      <c r="B316" s="23" t="str">
        <f>IF(COUNTBLANK(N316:AI316)&lt;20.5,"Yes","No")</f>
        <v>Yes</v>
      </c>
      <c r="C316" s="34" t="str">
        <f>IF(J316&lt;160000,"Yes","")</f>
        <v/>
      </c>
      <c r="D316" s="34" t="str">
        <f>IF(J316&gt;375000,IF((K316/J316)&lt;-0.4,"FP40%",IF((K316/J316)&lt;-0.35,"FP35%",IF((K316/J316)&lt;-0.3,"FP30%",IF((K316/J316)&lt;-0.25,"FP25%",IF((K316/J316)&lt;-0.2,"FP20%",IF((K316/J316)&lt;-0.15,"FP15%",IF((K316/J316)&lt;-0.1,"FP10%",IF((K316/J316)&lt;-0.05,"FP5%","")))))))),"")</f>
        <v/>
      </c>
      <c r="E316" s="34" t="str">
        <f t="shared" si="6"/>
        <v/>
      </c>
      <c r="F316" s="89" t="str">
        <f>IF(AP316="N/A","",IF(AP316&gt;AJ316,IF(AP316&gt;AM316,"P",""),""))</f>
        <v/>
      </c>
      <c r="G316" s="34" t="str">
        <f>IF(D316="",IF(E316="",F316,E316),D316)</f>
        <v/>
      </c>
      <c r="H316" s="19" t="s">
        <v>269</v>
      </c>
      <c r="I316" s="21" t="s">
        <v>62</v>
      </c>
      <c r="J316" s="20">
        <v>283400</v>
      </c>
      <c r="K316" s="20">
        <f>M316-J316</f>
        <v>10200</v>
      </c>
      <c r="L316" s="75">
        <v>-4000</v>
      </c>
      <c r="M316" s="20">
        <v>293600</v>
      </c>
      <c r="N316" s="21">
        <v>111</v>
      </c>
      <c r="O316" s="21">
        <v>80</v>
      </c>
      <c r="P316" s="21">
        <v>50</v>
      </c>
      <c r="Q316" s="21">
        <v>72</v>
      </c>
      <c r="R316" s="21">
        <v>84</v>
      </c>
      <c r="S316" s="21">
        <v>59</v>
      </c>
      <c r="T316" s="21">
        <v>95</v>
      </c>
      <c r="U316" s="21">
        <v>58</v>
      </c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39">
        <f>IF(AK316=0,"",AVERAGE(N316:AI316))</f>
        <v>76.125</v>
      </c>
      <c r="AK316" s="39">
        <f>IF(COUNTBLANK(N316:AI316)=0,22,IF(COUNTBLANK(N316:AI316)=1,21,IF(COUNTBLANK(N316:AI316)=2,20,IF(COUNTBLANK(N316:AI316)=3,19,IF(COUNTBLANK(N316:AI316)=4,18,IF(COUNTBLANK(N316:AI316)=5,17,IF(COUNTBLANK(N316:AI316)=6,16,IF(COUNTBLANK(N316:AI316)=7,15,IF(COUNTBLANK(N316:AI316)=8,14,IF(COUNTBLANK(N316:AI316)=9,13,IF(COUNTBLANK(N316:AI316)=10,12,IF(COUNTBLANK(N316:AI316)=11,11,IF(COUNTBLANK(N316:AI316)=12,10,IF(COUNTBLANK(N316:AI316)=13,9,IF(COUNTBLANK(N316:AI316)=14,8,IF(COUNTBLANK(N316:AI316)=15,7,IF(COUNTBLANK(N316:AI316)=16,6,IF(COUNTBLANK(N316:AI316)=17,5,IF(COUNTBLANK(N316:AI316)=18,4,IF(COUNTBLANK(N316:AI316)=19,3,IF(COUNTBLANK(N316:AI316)=20,2,IF(COUNTBLANK(N316:AI316)=21,1,IF(COUNTBLANK(N316:AI316)=22,0,"Error")))))))))))))))))))))))</f>
        <v>8</v>
      </c>
      <c r="AL316" s="39">
        <f>IF(AK316=0,"",IF(COUNTBLANK(AG316:AI316)=0,AVERAGE(AG316:AI316),IF(COUNTBLANK(AF316:AI316)&lt;1.5,AVERAGE(AF316:AI316),IF(COUNTBLANK(AE316:AI316)&lt;2.5,AVERAGE(AE316:AI316),IF(COUNTBLANK(AD316:AI316)&lt;3.5,AVERAGE(AD316:AI316),IF(COUNTBLANK(AC316:AI316)&lt;4.5,AVERAGE(AC316:AI316),IF(COUNTBLANK(AB316:AI316)&lt;5.5,AVERAGE(AB316:AI316),IF(COUNTBLANK(AA316:AI316)&lt;6.5,AVERAGE(AA316:AI316),IF(COUNTBLANK(Z316:AI316)&lt;7.5,AVERAGE(Z316:AI316),IF(COUNTBLANK(Y316:AI316)&lt;8.5,AVERAGE(Y316:AI316),IF(COUNTBLANK(X316:AI316)&lt;9.5,AVERAGE(X316:AI316),IF(COUNTBLANK(W316:AI316)&lt;10.5,AVERAGE(W316:AI316),IF(COUNTBLANK(V316:AI316)&lt;11.5,AVERAGE(V316:AI316),IF(COUNTBLANK(U316:AI316)&lt;12.5,AVERAGE(U316:AI316),IF(COUNTBLANK(T316:AI316)&lt;13.5,AVERAGE(T316:AI316),IF(COUNTBLANK(S316:AI316)&lt;14.5,AVERAGE(S316:AI316),IF(COUNTBLANK(R316:AI316)&lt;15.5,AVERAGE(R316:AI316),IF(COUNTBLANK(Q316:AI316)&lt;16.5,AVERAGE(Q316:AI316),IF(COUNTBLANK(P316:AI316)&lt;17.5,AVERAGE(P316:AI316),IF(COUNTBLANK(O316:AI316)&lt;18.5,AVERAGE(O316:AI316),AVERAGE(N316:AI316)))))))))))))))))))))</f>
        <v>70.666666666666671</v>
      </c>
      <c r="AM316" s="22">
        <f>IF(AK316=0,"",IF(COUNTBLANK(AH316:AI316)=0,AVERAGE(AH316:AI316),IF(COUNTBLANK(AG316:AI316)&lt;1.5,AVERAGE(AG316:AI316),IF(COUNTBLANK(AF316:AI316)&lt;2.5,AVERAGE(AF316:AI316),IF(COUNTBLANK(AE316:AI316)&lt;3.5,AVERAGE(AE316:AI316),IF(COUNTBLANK(AD316:AI316)&lt;4.5,AVERAGE(AD316:AI316),IF(COUNTBLANK(AC316:AI316)&lt;5.5,AVERAGE(AC316:AI316),IF(COUNTBLANK(AB316:AI316)&lt;6.5,AVERAGE(AB316:AI316),IF(COUNTBLANK(AA316:AI316)&lt;7.5,AVERAGE(AA316:AI316),IF(COUNTBLANK(Z316:AI316)&lt;8.5,AVERAGE(Z316:AI316),IF(COUNTBLANK(Y316:AI316)&lt;9.5,AVERAGE(Y316:AI316),IF(COUNTBLANK(X316:AI316)&lt;10.5,AVERAGE(X316:AI316),IF(COUNTBLANK(W316:AI316)&lt;11.5,AVERAGE(W316:AI316),IF(COUNTBLANK(V316:AI316)&lt;12.5,AVERAGE(V316:AI316),IF(COUNTBLANK(U316:AI316)&lt;13.5,AVERAGE(U316:AI316),IF(COUNTBLANK(T316:AI316)&lt;14.5,AVERAGE(T316:AI316),IF(COUNTBLANK(S316:AI316)&lt;15.5,AVERAGE(S316:AI316),IF(COUNTBLANK(R316:AI316)&lt;16.5,AVERAGE(R316:AI316),IF(COUNTBLANK(Q316:AI316)&lt;17.5,AVERAGE(Q316:AI316),IF(COUNTBLANK(P316:AI316)&lt;18.5,AVERAGE(P316:AI316),IF(COUNTBLANK(O316:AI316)&lt;19.5,AVERAGE(O316:AI316),AVERAGE(N316:AI316))))))))))))))))))))))</f>
        <v>76.5</v>
      </c>
      <c r="AN316" s="23">
        <f>IF(AK316&lt;1.5,M316,(0.75*M316)+(0.25*((AM316*2/3+AJ316*1/3)*$AW$1)))</f>
        <v>296833.4753715691</v>
      </c>
      <c r="AO316" s="24">
        <f>AN316-M316</f>
        <v>3233.475371569104</v>
      </c>
      <c r="AP316" s="22">
        <f>IF(AK316&lt;1.5,"N/A",3*((M316/$AW$1)-(AM316*2/3)))</f>
        <v>66.457292240192061</v>
      </c>
      <c r="AQ316" s="20">
        <f>IF(AK316=0,"",AL316*$AV$1)</f>
        <v>279583.02979758562</v>
      </c>
      <c r="AR316" s="20">
        <f>IF(AK316=0,"",AJ316*$AV$1)</f>
        <v>301178.1812736963</v>
      </c>
      <c r="AS316" s="23" t="str">
        <f>IF(F316="P","P","")</f>
        <v/>
      </c>
    </row>
    <row r="317" spans="1:45" s="2" customFormat="1">
      <c r="A317" s="19" t="s">
        <v>497</v>
      </c>
      <c r="B317" s="23" t="str">
        <f>IF(COUNTBLANK(N317:AI317)&lt;20.5,"Yes","No")</f>
        <v>Yes</v>
      </c>
      <c r="C317" s="34" t="str">
        <f>IF(J317&lt;160000,"Yes","")</f>
        <v/>
      </c>
      <c r="D317" s="34" t="str">
        <f>IF(J317&gt;375000,IF((K317/J317)&lt;-0.4,"FP40%",IF((K317/J317)&lt;-0.35,"FP35%",IF((K317/J317)&lt;-0.3,"FP30%",IF((K317/J317)&lt;-0.25,"FP25%",IF((K317/J317)&lt;-0.2,"FP20%",IF((K317/J317)&lt;-0.15,"FP15%",IF((K317/J317)&lt;-0.1,"FP10%",IF((K317/J317)&lt;-0.05,"FP5%","")))))))),"")</f>
        <v/>
      </c>
      <c r="E317" s="34" t="str">
        <f t="shared" si="6"/>
        <v/>
      </c>
      <c r="F317" s="89" t="str">
        <f>IF(AP317="N/A","",IF(AP317&gt;AJ317,IF(AP317&gt;AM317,"P",""),""))</f>
        <v/>
      </c>
      <c r="G317" s="34" t="str">
        <f>IF(D317="",IF(E317="",F317,E317),D317)</f>
        <v/>
      </c>
      <c r="H317" s="19" t="s">
        <v>280</v>
      </c>
      <c r="I317" s="21" t="s">
        <v>62</v>
      </c>
      <c r="J317" s="20">
        <v>283600</v>
      </c>
      <c r="K317" s="20">
        <f>M317-J317</f>
        <v>7000</v>
      </c>
      <c r="L317" s="75">
        <v>-1800</v>
      </c>
      <c r="M317" s="20">
        <v>290600</v>
      </c>
      <c r="N317" s="21">
        <v>59</v>
      </c>
      <c r="O317" s="21">
        <v>121</v>
      </c>
      <c r="P317" s="21">
        <v>61</v>
      </c>
      <c r="Q317" s="21">
        <v>69</v>
      </c>
      <c r="R317" s="21">
        <v>73</v>
      </c>
      <c r="S317" s="21">
        <v>48</v>
      </c>
      <c r="T317" s="21">
        <v>103</v>
      </c>
      <c r="U317" s="21">
        <v>63</v>
      </c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39">
        <f>IF(AK317=0,"",AVERAGE(N317:AI317))</f>
        <v>74.625</v>
      </c>
      <c r="AK317" s="39">
        <f>IF(COUNTBLANK(N317:AI317)=0,22,IF(COUNTBLANK(N317:AI317)=1,21,IF(COUNTBLANK(N317:AI317)=2,20,IF(COUNTBLANK(N317:AI317)=3,19,IF(COUNTBLANK(N317:AI317)=4,18,IF(COUNTBLANK(N317:AI317)=5,17,IF(COUNTBLANK(N317:AI317)=6,16,IF(COUNTBLANK(N317:AI317)=7,15,IF(COUNTBLANK(N317:AI317)=8,14,IF(COUNTBLANK(N317:AI317)=9,13,IF(COUNTBLANK(N317:AI317)=10,12,IF(COUNTBLANK(N317:AI317)=11,11,IF(COUNTBLANK(N317:AI317)=12,10,IF(COUNTBLANK(N317:AI317)=13,9,IF(COUNTBLANK(N317:AI317)=14,8,IF(COUNTBLANK(N317:AI317)=15,7,IF(COUNTBLANK(N317:AI317)=16,6,IF(COUNTBLANK(N317:AI317)=17,5,IF(COUNTBLANK(N317:AI317)=18,4,IF(COUNTBLANK(N317:AI317)=19,3,IF(COUNTBLANK(N317:AI317)=20,2,IF(COUNTBLANK(N317:AI317)=21,1,IF(COUNTBLANK(N317:AI317)=22,0,"Error")))))))))))))))))))))))</f>
        <v>8</v>
      </c>
      <c r="AL317" s="39">
        <f>IF(AK317=0,"",IF(COUNTBLANK(AG317:AI317)=0,AVERAGE(AG317:AI317),IF(COUNTBLANK(AF317:AI317)&lt;1.5,AVERAGE(AF317:AI317),IF(COUNTBLANK(AE317:AI317)&lt;2.5,AVERAGE(AE317:AI317),IF(COUNTBLANK(AD317:AI317)&lt;3.5,AVERAGE(AD317:AI317),IF(COUNTBLANK(AC317:AI317)&lt;4.5,AVERAGE(AC317:AI317),IF(COUNTBLANK(AB317:AI317)&lt;5.5,AVERAGE(AB317:AI317),IF(COUNTBLANK(AA317:AI317)&lt;6.5,AVERAGE(AA317:AI317),IF(COUNTBLANK(Z317:AI317)&lt;7.5,AVERAGE(Z317:AI317),IF(COUNTBLANK(Y317:AI317)&lt;8.5,AVERAGE(Y317:AI317),IF(COUNTBLANK(X317:AI317)&lt;9.5,AVERAGE(X317:AI317),IF(COUNTBLANK(W317:AI317)&lt;10.5,AVERAGE(W317:AI317),IF(COUNTBLANK(V317:AI317)&lt;11.5,AVERAGE(V317:AI317),IF(COUNTBLANK(U317:AI317)&lt;12.5,AVERAGE(U317:AI317),IF(COUNTBLANK(T317:AI317)&lt;13.5,AVERAGE(T317:AI317),IF(COUNTBLANK(S317:AI317)&lt;14.5,AVERAGE(S317:AI317),IF(COUNTBLANK(R317:AI317)&lt;15.5,AVERAGE(R317:AI317),IF(COUNTBLANK(Q317:AI317)&lt;16.5,AVERAGE(Q317:AI317),IF(COUNTBLANK(P317:AI317)&lt;17.5,AVERAGE(P317:AI317),IF(COUNTBLANK(O317:AI317)&lt;18.5,AVERAGE(O317:AI317),AVERAGE(N317:AI317)))))))))))))))))))))</f>
        <v>71.333333333333329</v>
      </c>
      <c r="AM317" s="22">
        <f>IF(AK317=0,"",IF(COUNTBLANK(AH317:AI317)=0,AVERAGE(AH317:AI317),IF(COUNTBLANK(AG317:AI317)&lt;1.5,AVERAGE(AG317:AI317),IF(COUNTBLANK(AF317:AI317)&lt;2.5,AVERAGE(AF317:AI317),IF(COUNTBLANK(AE317:AI317)&lt;3.5,AVERAGE(AE317:AI317),IF(COUNTBLANK(AD317:AI317)&lt;4.5,AVERAGE(AD317:AI317),IF(COUNTBLANK(AC317:AI317)&lt;5.5,AVERAGE(AC317:AI317),IF(COUNTBLANK(AB317:AI317)&lt;6.5,AVERAGE(AB317:AI317),IF(COUNTBLANK(AA317:AI317)&lt;7.5,AVERAGE(AA317:AI317),IF(COUNTBLANK(Z317:AI317)&lt;8.5,AVERAGE(Z317:AI317),IF(COUNTBLANK(Y317:AI317)&lt;9.5,AVERAGE(Y317:AI317),IF(COUNTBLANK(X317:AI317)&lt;10.5,AVERAGE(X317:AI317),IF(COUNTBLANK(W317:AI317)&lt;11.5,AVERAGE(W317:AI317),IF(COUNTBLANK(V317:AI317)&lt;12.5,AVERAGE(V317:AI317),IF(COUNTBLANK(U317:AI317)&lt;13.5,AVERAGE(U317:AI317),IF(COUNTBLANK(T317:AI317)&lt;14.5,AVERAGE(T317:AI317),IF(COUNTBLANK(S317:AI317)&lt;15.5,AVERAGE(S317:AI317),IF(COUNTBLANK(R317:AI317)&lt;16.5,AVERAGE(R317:AI317),IF(COUNTBLANK(Q317:AI317)&lt;17.5,AVERAGE(Q317:AI317),IF(COUNTBLANK(P317:AI317)&lt;18.5,AVERAGE(P317:AI317),IF(COUNTBLANK(O317:AI317)&lt;19.5,AVERAGE(O317:AI317),AVERAGE(N317:AI317))))))))))))))))))))))</f>
        <v>83</v>
      </c>
      <c r="AN317" s="23">
        <f>IF(AK317&lt;1.5,M317,(0.75*M317)+(0.25*((AM317*2/3+AJ317*1/3)*$AW$1)))</f>
        <v>298429.78182775259</v>
      </c>
      <c r="AO317" s="24">
        <f>AN317-M317</f>
        <v>7829.7818277525948</v>
      </c>
      <c r="AP317" s="22">
        <f>IF(AK317&lt;1.5,"N/A",3*((M317/$AW$1)-(AM317*2/3)))</f>
        <v>51.214881215939435</v>
      </c>
      <c r="AQ317" s="20">
        <f>IF(AK317=0,"",AL317*$AV$1)</f>
        <v>282220.605550393</v>
      </c>
      <c r="AR317" s="20">
        <f>IF(AK317=0,"",AJ317*$AV$1)</f>
        <v>295243.63582987961</v>
      </c>
      <c r="AS317" s="23" t="str">
        <f>IF(F317="P","P","")</f>
        <v/>
      </c>
    </row>
    <row r="318" spans="1:45" s="2" customFormat="1">
      <c r="A318" s="19" t="s">
        <v>497</v>
      </c>
      <c r="B318" s="23" t="str">
        <f>IF(COUNTBLANK(N318:AI318)&lt;20.5,"Yes","No")</f>
        <v>Yes</v>
      </c>
      <c r="C318" s="34" t="str">
        <f>IF(J318&lt;160000,"Yes","")</f>
        <v/>
      </c>
      <c r="D318" s="34" t="str">
        <f>IF(J318&gt;375000,IF((K318/J318)&lt;-0.4,"FP40%",IF((K318/J318)&lt;-0.35,"FP35%",IF((K318/J318)&lt;-0.3,"FP30%",IF((K318/J318)&lt;-0.25,"FP25%",IF((K318/J318)&lt;-0.2,"FP20%",IF((K318/J318)&lt;-0.15,"FP15%",IF((K318/J318)&lt;-0.1,"FP10%",IF((K318/J318)&lt;-0.05,"FP5%","")))))))),"")</f>
        <v/>
      </c>
      <c r="E318" s="34" t="str">
        <f t="shared" si="6"/>
        <v/>
      </c>
      <c r="F318" s="89" t="str">
        <f>IF(AP318="N/A","",IF(AP318&gt;AJ318,IF(AP318&gt;AM318,"P",""),""))</f>
        <v>P</v>
      </c>
      <c r="G318" s="34" t="str">
        <f>IF(D318="",IF(E318="",F318,E318),D318)</f>
        <v>P</v>
      </c>
      <c r="H318" s="19" t="s">
        <v>512</v>
      </c>
      <c r="I318" s="21" t="s">
        <v>62</v>
      </c>
      <c r="J318" s="20">
        <v>321200</v>
      </c>
      <c r="K318" s="20">
        <f>M318-J318</f>
        <v>4300</v>
      </c>
      <c r="L318" s="75">
        <v>4400</v>
      </c>
      <c r="M318" s="20">
        <v>325500</v>
      </c>
      <c r="N318" s="21"/>
      <c r="O318" s="21"/>
      <c r="P318" s="21"/>
      <c r="Q318" s="21">
        <v>65</v>
      </c>
      <c r="R318" s="21">
        <v>52</v>
      </c>
      <c r="S318" s="21">
        <v>120</v>
      </c>
      <c r="T318" s="21">
        <v>65</v>
      </c>
      <c r="U318" s="21">
        <v>68</v>
      </c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9">
        <f>IF(AK318=0,"",AVERAGE(N318:AI318))</f>
        <v>74</v>
      </c>
      <c r="AK318" s="39">
        <f>IF(COUNTBLANK(N318:AI318)=0,22,IF(COUNTBLANK(N318:AI318)=1,21,IF(COUNTBLANK(N318:AI318)=2,20,IF(COUNTBLANK(N318:AI318)=3,19,IF(COUNTBLANK(N318:AI318)=4,18,IF(COUNTBLANK(N318:AI318)=5,17,IF(COUNTBLANK(N318:AI318)=6,16,IF(COUNTBLANK(N318:AI318)=7,15,IF(COUNTBLANK(N318:AI318)=8,14,IF(COUNTBLANK(N318:AI318)=9,13,IF(COUNTBLANK(N318:AI318)=10,12,IF(COUNTBLANK(N318:AI318)=11,11,IF(COUNTBLANK(N318:AI318)=12,10,IF(COUNTBLANK(N318:AI318)=13,9,IF(COUNTBLANK(N318:AI318)=14,8,IF(COUNTBLANK(N318:AI318)=15,7,IF(COUNTBLANK(N318:AI318)=16,6,IF(COUNTBLANK(N318:AI318)=17,5,IF(COUNTBLANK(N318:AI318)=18,4,IF(COUNTBLANK(N318:AI318)=19,3,IF(COUNTBLANK(N318:AI318)=20,2,IF(COUNTBLANK(N318:AI318)=21,1,IF(COUNTBLANK(N318:AI318)=22,0,"Error")))))))))))))))))))))))</f>
        <v>5</v>
      </c>
      <c r="AL318" s="39">
        <f>IF(AK318=0,"",IF(COUNTBLANK(AG318:AI318)=0,AVERAGE(AG318:AI318),IF(COUNTBLANK(AF318:AI318)&lt;1.5,AVERAGE(AF318:AI318),IF(COUNTBLANK(AE318:AI318)&lt;2.5,AVERAGE(AE318:AI318),IF(COUNTBLANK(AD318:AI318)&lt;3.5,AVERAGE(AD318:AI318),IF(COUNTBLANK(AC318:AI318)&lt;4.5,AVERAGE(AC318:AI318),IF(COUNTBLANK(AB318:AI318)&lt;5.5,AVERAGE(AB318:AI318),IF(COUNTBLANK(AA318:AI318)&lt;6.5,AVERAGE(AA318:AI318),IF(COUNTBLANK(Z318:AI318)&lt;7.5,AVERAGE(Z318:AI318),IF(COUNTBLANK(Y318:AI318)&lt;8.5,AVERAGE(Y318:AI318),IF(COUNTBLANK(X318:AI318)&lt;9.5,AVERAGE(X318:AI318),IF(COUNTBLANK(W318:AI318)&lt;10.5,AVERAGE(W318:AI318),IF(COUNTBLANK(V318:AI318)&lt;11.5,AVERAGE(V318:AI318),IF(COUNTBLANK(U318:AI318)&lt;12.5,AVERAGE(U318:AI318),IF(COUNTBLANK(T318:AI318)&lt;13.5,AVERAGE(T318:AI318),IF(COUNTBLANK(S318:AI318)&lt;14.5,AVERAGE(S318:AI318),IF(COUNTBLANK(R318:AI318)&lt;15.5,AVERAGE(R318:AI318),IF(COUNTBLANK(Q318:AI318)&lt;16.5,AVERAGE(Q318:AI318),IF(COUNTBLANK(P318:AI318)&lt;17.5,AVERAGE(P318:AI318),IF(COUNTBLANK(O318:AI318)&lt;18.5,AVERAGE(O318:AI318),AVERAGE(N318:AI318)))))))))))))))))))))</f>
        <v>84.333333333333329</v>
      </c>
      <c r="AM318" s="22">
        <f>IF(AK318=0,"",IF(COUNTBLANK(AH318:AI318)=0,AVERAGE(AH318:AI318),IF(COUNTBLANK(AG318:AI318)&lt;1.5,AVERAGE(AG318:AI318),IF(COUNTBLANK(AF318:AI318)&lt;2.5,AVERAGE(AF318:AI318),IF(COUNTBLANK(AE318:AI318)&lt;3.5,AVERAGE(AE318:AI318),IF(COUNTBLANK(AD318:AI318)&lt;4.5,AVERAGE(AD318:AI318),IF(COUNTBLANK(AC318:AI318)&lt;5.5,AVERAGE(AC318:AI318),IF(COUNTBLANK(AB318:AI318)&lt;6.5,AVERAGE(AB318:AI318),IF(COUNTBLANK(AA318:AI318)&lt;7.5,AVERAGE(AA318:AI318),IF(COUNTBLANK(Z318:AI318)&lt;8.5,AVERAGE(Z318:AI318),IF(COUNTBLANK(Y318:AI318)&lt;9.5,AVERAGE(Y318:AI318),IF(COUNTBLANK(X318:AI318)&lt;10.5,AVERAGE(X318:AI318),IF(COUNTBLANK(W318:AI318)&lt;11.5,AVERAGE(W318:AI318),IF(COUNTBLANK(V318:AI318)&lt;12.5,AVERAGE(V318:AI318),IF(COUNTBLANK(U318:AI318)&lt;13.5,AVERAGE(U318:AI318),IF(COUNTBLANK(T318:AI318)&lt;14.5,AVERAGE(T318:AI318),IF(COUNTBLANK(S318:AI318)&lt;15.5,AVERAGE(S318:AI318),IF(COUNTBLANK(R318:AI318)&lt;16.5,AVERAGE(R318:AI318),IF(COUNTBLANK(Q318:AI318)&lt;17.5,AVERAGE(Q318:AI318),IF(COUNTBLANK(P318:AI318)&lt;18.5,AVERAGE(P318:AI318),IF(COUNTBLANK(O318:AI318)&lt;19.5,AVERAGE(O318:AI318),AVERAGE(N318:AI318))))))))))))))))))))))</f>
        <v>66.5</v>
      </c>
      <c r="AN318" s="23">
        <f>IF(AK318&lt;1.5,M318,(0.75*M318)+(0.25*((AM318*2/3+AJ318*1/3)*$AW$1)))</f>
        <v>313358.51621130301</v>
      </c>
      <c r="AO318" s="24">
        <f>AN318-M318</f>
        <v>-12141.483788696991</v>
      </c>
      <c r="AP318" s="22">
        <f>IF(AK318&lt;1.5,"N/A",3*((M318/$AW$1)-(AM318*2/3)))</f>
        <v>110.30159613141186</v>
      </c>
      <c r="AQ318" s="20"/>
      <c r="AR318" s="20">
        <f>IF(AK318=0,"",AJ318*$AV$1)</f>
        <v>292770.90856162267</v>
      </c>
      <c r="AS318" s="23" t="str">
        <f>IF(F318="P","P","")</f>
        <v>P</v>
      </c>
    </row>
    <row r="319" spans="1:45" s="2" customFormat="1">
      <c r="A319" s="19" t="s">
        <v>497</v>
      </c>
      <c r="B319" s="23" t="str">
        <f>IF(COUNTBLANK(N319:AI319)&lt;20.5,"Yes","No")</f>
        <v>Yes</v>
      </c>
      <c r="C319" s="34" t="str">
        <f>IF(J319&lt;160000,"Yes","")</f>
        <v/>
      </c>
      <c r="D319" s="34" t="str">
        <f>IF(J319&gt;375000,IF((K319/J319)&lt;-0.4,"FP40%",IF((K319/J319)&lt;-0.35,"FP35%",IF((K319/J319)&lt;-0.3,"FP30%",IF((K319/J319)&lt;-0.25,"FP25%",IF((K319/J319)&lt;-0.2,"FP20%",IF((K319/J319)&lt;-0.15,"FP15%",IF((K319/J319)&lt;-0.1,"FP10%",IF((K319/J319)&lt;-0.05,"FP5%","")))))))),"")</f>
        <v/>
      </c>
      <c r="E319" s="34" t="str">
        <f t="shared" si="6"/>
        <v/>
      </c>
      <c r="F319" s="89" t="str">
        <f>IF(AP319="N/A","",IF(AP319&gt;AJ319,IF(AP319&gt;AM319,"P",""),""))</f>
        <v>P</v>
      </c>
      <c r="G319" s="34" t="str">
        <f>IF(D319="",IF(E319="",F319,E319),D319)</f>
        <v>P</v>
      </c>
      <c r="H319" s="19" t="s">
        <v>556</v>
      </c>
      <c r="I319" s="21" t="s">
        <v>62</v>
      </c>
      <c r="J319" s="20">
        <v>298000</v>
      </c>
      <c r="K319" s="20">
        <f>M319-J319</f>
        <v>0</v>
      </c>
      <c r="L319" s="75">
        <v>0</v>
      </c>
      <c r="M319" s="20">
        <v>298000</v>
      </c>
      <c r="N319" s="21"/>
      <c r="O319" s="21"/>
      <c r="P319" s="21"/>
      <c r="Q319" s="21"/>
      <c r="R319" s="21"/>
      <c r="S319" s="21"/>
      <c r="T319" s="21">
        <v>86</v>
      </c>
      <c r="U319" s="21">
        <v>61</v>
      </c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39">
        <f>IF(AK319=0,"",AVERAGE(N319:AI319))</f>
        <v>73.5</v>
      </c>
      <c r="AK319" s="39">
        <f>IF(COUNTBLANK(N319:AI319)=0,22,IF(COUNTBLANK(N319:AI319)=1,21,IF(COUNTBLANK(N319:AI319)=2,20,IF(COUNTBLANK(N319:AI319)=3,19,IF(COUNTBLANK(N319:AI319)=4,18,IF(COUNTBLANK(N319:AI319)=5,17,IF(COUNTBLANK(N319:AI319)=6,16,IF(COUNTBLANK(N319:AI319)=7,15,IF(COUNTBLANK(N319:AI319)=8,14,IF(COUNTBLANK(N319:AI319)=9,13,IF(COUNTBLANK(N319:AI319)=10,12,IF(COUNTBLANK(N319:AI319)=11,11,IF(COUNTBLANK(N319:AI319)=12,10,IF(COUNTBLANK(N319:AI319)=13,9,IF(COUNTBLANK(N319:AI319)=14,8,IF(COUNTBLANK(N319:AI319)=15,7,IF(COUNTBLANK(N319:AI319)=16,6,IF(COUNTBLANK(N319:AI319)=17,5,IF(COUNTBLANK(N319:AI319)=18,4,IF(COUNTBLANK(N319:AI319)=19,3,IF(COUNTBLANK(N319:AI319)=20,2,IF(COUNTBLANK(N319:AI319)=21,1,IF(COUNTBLANK(N319:AI319)=22,0,"Error")))))))))))))))))))))))</f>
        <v>2</v>
      </c>
      <c r="AL319" s="39">
        <f>IF(AK319=0,"",IF(COUNTBLANK(AG319:AI319)=0,AVERAGE(AG319:AI319),IF(COUNTBLANK(AF319:AI319)&lt;1.5,AVERAGE(AF319:AI319),IF(COUNTBLANK(AE319:AI319)&lt;2.5,AVERAGE(AE319:AI319),IF(COUNTBLANK(AD319:AI319)&lt;3.5,AVERAGE(AD319:AI319),IF(COUNTBLANK(AC319:AI319)&lt;4.5,AVERAGE(AC319:AI319),IF(COUNTBLANK(AB319:AI319)&lt;5.5,AVERAGE(AB319:AI319),IF(COUNTBLANK(AA319:AI319)&lt;6.5,AVERAGE(AA319:AI319),IF(COUNTBLANK(Z319:AI319)&lt;7.5,AVERAGE(Z319:AI319),IF(COUNTBLANK(Y319:AI319)&lt;8.5,AVERAGE(Y319:AI319),IF(COUNTBLANK(X319:AI319)&lt;9.5,AVERAGE(X319:AI319),IF(COUNTBLANK(W319:AI319)&lt;10.5,AVERAGE(W319:AI319),IF(COUNTBLANK(V319:AI319)&lt;11.5,AVERAGE(V319:AI319),IF(COUNTBLANK(U319:AI319)&lt;12.5,AVERAGE(U319:AI319),IF(COUNTBLANK(T319:AI319)&lt;13.5,AVERAGE(T319:AI319),IF(COUNTBLANK(S319:AI319)&lt;14.5,AVERAGE(S319:AI319),IF(COUNTBLANK(R319:AI319)&lt;15.5,AVERAGE(R319:AI319),IF(COUNTBLANK(Q319:AI319)&lt;16.5,AVERAGE(Q319:AI319),IF(COUNTBLANK(P319:AI319)&lt;17.5,AVERAGE(P319:AI319),IF(COUNTBLANK(O319:AI319)&lt;18.5,AVERAGE(O319:AI319),AVERAGE(N319:AI319)))))))))))))))))))))</f>
        <v>73.5</v>
      </c>
      <c r="AM319" s="22">
        <f>IF(AK319=0,"",IF(COUNTBLANK(AH319:AI319)=0,AVERAGE(AH319:AI319),IF(COUNTBLANK(AG319:AI319)&lt;1.5,AVERAGE(AG319:AI319),IF(COUNTBLANK(AF319:AI319)&lt;2.5,AVERAGE(AF319:AI319),IF(COUNTBLANK(AE319:AI319)&lt;3.5,AVERAGE(AE319:AI319),IF(COUNTBLANK(AD319:AI319)&lt;4.5,AVERAGE(AD319:AI319),IF(COUNTBLANK(AC319:AI319)&lt;5.5,AVERAGE(AC319:AI319),IF(COUNTBLANK(AB319:AI319)&lt;6.5,AVERAGE(AB319:AI319),IF(COUNTBLANK(AA319:AI319)&lt;7.5,AVERAGE(AA319:AI319),IF(COUNTBLANK(Z319:AI319)&lt;8.5,AVERAGE(Z319:AI319),IF(COUNTBLANK(Y319:AI319)&lt;9.5,AVERAGE(Y319:AI319),IF(COUNTBLANK(X319:AI319)&lt;10.5,AVERAGE(X319:AI319),IF(COUNTBLANK(W319:AI319)&lt;11.5,AVERAGE(W319:AI319),IF(COUNTBLANK(V319:AI319)&lt;12.5,AVERAGE(V319:AI319),IF(COUNTBLANK(U319:AI319)&lt;13.5,AVERAGE(U319:AI319),IF(COUNTBLANK(T319:AI319)&lt;14.5,AVERAGE(T319:AI319),IF(COUNTBLANK(S319:AI319)&lt;15.5,AVERAGE(S319:AI319),IF(COUNTBLANK(R319:AI319)&lt;16.5,AVERAGE(R319:AI319),IF(COUNTBLANK(Q319:AI319)&lt;17.5,AVERAGE(Q319:AI319),IF(COUNTBLANK(P319:AI319)&lt;18.5,AVERAGE(P319:AI319),IF(COUNTBLANK(O319:AI319)&lt;19.5,AVERAGE(O319:AI319),AVERAGE(N319:AI319))))))))))))))))))))))</f>
        <v>73.5</v>
      </c>
      <c r="AN319" s="23">
        <f>IF(AK319&lt;1.5,M319,(0.75*M319)+(0.25*((AM319*2/3+AJ319*1/3)*$AW$1)))</f>
        <v>297248.7455294315</v>
      </c>
      <c r="AO319" s="24">
        <f>AN319-M319</f>
        <v>-751.25447056849953</v>
      </c>
      <c r="AP319" s="22">
        <f>IF(AK319&lt;1.5,"N/A",3*((M319/$AW$1)-(AM319*2/3)))</f>
        <v>75.74616174242928</v>
      </c>
      <c r="AQ319" s="20">
        <f>IF(AK319=0,"",AL319*$AV$1)</f>
        <v>290792.72674701712</v>
      </c>
      <c r="AR319" s="20">
        <f>IF(AK319=0,"",AJ319*$AV$1)</f>
        <v>290792.72674701712</v>
      </c>
      <c r="AS319" s="23" t="str">
        <f>IF(F319="P","P","")</f>
        <v>P</v>
      </c>
    </row>
    <row r="320" spans="1:45" s="2" customFormat="1">
      <c r="A320" s="19" t="s">
        <v>497</v>
      </c>
      <c r="B320" s="23" t="str">
        <f>IF(COUNTBLANK(N320:AI320)&lt;20.5,"Yes","No")</f>
        <v>Yes</v>
      </c>
      <c r="C320" s="34" t="str">
        <f>IF(J320&lt;160000,"Yes","")</f>
        <v/>
      </c>
      <c r="D320" s="34" t="str">
        <f>IF(J320&gt;375000,IF((K320/J320)&lt;-0.4,"FP40%",IF((K320/J320)&lt;-0.35,"FP35%",IF((K320/J320)&lt;-0.3,"FP30%",IF((K320/J320)&lt;-0.25,"FP25%",IF((K320/J320)&lt;-0.2,"FP20%",IF((K320/J320)&lt;-0.15,"FP15%",IF((K320/J320)&lt;-0.1,"FP10%",IF((K320/J320)&lt;-0.05,"FP5%","")))))))),"")</f>
        <v/>
      </c>
      <c r="E320" s="34" t="str">
        <f t="shared" si="6"/>
        <v/>
      </c>
      <c r="F320" s="89" t="str">
        <f>IF(AP320="N/A","",IF(AP320&gt;AJ320,IF(AP320&gt;AM320,"P",""),""))</f>
        <v>P</v>
      </c>
      <c r="G320" s="34" t="str">
        <f>IF(D320="",IF(E320="",F320,E320),D320)</f>
        <v>P</v>
      </c>
      <c r="H320" s="19" t="s">
        <v>279</v>
      </c>
      <c r="I320" s="21" t="s">
        <v>388</v>
      </c>
      <c r="J320" s="20">
        <v>315900</v>
      </c>
      <c r="K320" s="20">
        <f>M320-J320</f>
        <v>300</v>
      </c>
      <c r="L320" s="75">
        <v>2900</v>
      </c>
      <c r="M320" s="20">
        <v>316200</v>
      </c>
      <c r="N320" s="21">
        <v>64</v>
      </c>
      <c r="O320" s="21">
        <v>57</v>
      </c>
      <c r="P320" s="21"/>
      <c r="Q320" s="21">
        <v>59</v>
      </c>
      <c r="R320" s="21">
        <v>80</v>
      </c>
      <c r="S320" s="21">
        <v>92</v>
      </c>
      <c r="T320" s="21">
        <v>96</v>
      </c>
      <c r="U320" s="21">
        <v>55</v>
      </c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39">
        <f>IF(AK320=0,"",AVERAGE(N320:AI320))</f>
        <v>71.857142857142861</v>
      </c>
      <c r="AK320" s="39">
        <f>IF(COUNTBLANK(N320:AI320)=0,22,IF(COUNTBLANK(N320:AI320)=1,21,IF(COUNTBLANK(N320:AI320)=2,20,IF(COUNTBLANK(N320:AI320)=3,19,IF(COUNTBLANK(N320:AI320)=4,18,IF(COUNTBLANK(N320:AI320)=5,17,IF(COUNTBLANK(N320:AI320)=6,16,IF(COUNTBLANK(N320:AI320)=7,15,IF(COUNTBLANK(N320:AI320)=8,14,IF(COUNTBLANK(N320:AI320)=9,13,IF(COUNTBLANK(N320:AI320)=10,12,IF(COUNTBLANK(N320:AI320)=11,11,IF(COUNTBLANK(N320:AI320)=12,10,IF(COUNTBLANK(N320:AI320)=13,9,IF(COUNTBLANK(N320:AI320)=14,8,IF(COUNTBLANK(N320:AI320)=15,7,IF(COUNTBLANK(N320:AI320)=16,6,IF(COUNTBLANK(N320:AI320)=17,5,IF(COUNTBLANK(N320:AI320)=18,4,IF(COUNTBLANK(N320:AI320)=19,3,IF(COUNTBLANK(N320:AI320)=20,2,IF(COUNTBLANK(N320:AI320)=21,1,IF(COUNTBLANK(N320:AI320)=22,0,"Error")))))))))))))))))))))))</f>
        <v>7</v>
      </c>
      <c r="AL320" s="39">
        <f>IF(AK320=0,"",IF(COUNTBLANK(AG320:AI320)=0,AVERAGE(AG320:AI320),IF(COUNTBLANK(AF320:AI320)&lt;1.5,AVERAGE(AF320:AI320),IF(COUNTBLANK(AE320:AI320)&lt;2.5,AVERAGE(AE320:AI320),IF(COUNTBLANK(AD320:AI320)&lt;3.5,AVERAGE(AD320:AI320),IF(COUNTBLANK(AC320:AI320)&lt;4.5,AVERAGE(AC320:AI320),IF(COUNTBLANK(AB320:AI320)&lt;5.5,AVERAGE(AB320:AI320),IF(COUNTBLANK(AA320:AI320)&lt;6.5,AVERAGE(AA320:AI320),IF(COUNTBLANK(Z320:AI320)&lt;7.5,AVERAGE(Z320:AI320),IF(COUNTBLANK(Y320:AI320)&lt;8.5,AVERAGE(Y320:AI320),IF(COUNTBLANK(X320:AI320)&lt;9.5,AVERAGE(X320:AI320),IF(COUNTBLANK(W320:AI320)&lt;10.5,AVERAGE(W320:AI320),IF(COUNTBLANK(V320:AI320)&lt;11.5,AVERAGE(V320:AI320),IF(COUNTBLANK(U320:AI320)&lt;12.5,AVERAGE(U320:AI320),IF(COUNTBLANK(T320:AI320)&lt;13.5,AVERAGE(T320:AI320),IF(COUNTBLANK(S320:AI320)&lt;14.5,AVERAGE(S320:AI320),IF(COUNTBLANK(R320:AI320)&lt;15.5,AVERAGE(R320:AI320),IF(COUNTBLANK(Q320:AI320)&lt;16.5,AVERAGE(Q320:AI320),IF(COUNTBLANK(P320:AI320)&lt;17.5,AVERAGE(P320:AI320),IF(COUNTBLANK(O320:AI320)&lt;18.5,AVERAGE(O320:AI320),AVERAGE(N320:AI320)))))))))))))))))))))</f>
        <v>81</v>
      </c>
      <c r="AM320" s="22">
        <f>IF(AK320=0,"",IF(COUNTBLANK(AH320:AI320)=0,AVERAGE(AH320:AI320),IF(COUNTBLANK(AG320:AI320)&lt;1.5,AVERAGE(AG320:AI320),IF(COUNTBLANK(AF320:AI320)&lt;2.5,AVERAGE(AF320:AI320),IF(COUNTBLANK(AE320:AI320)&lt;3.5,AVERAGE(AE320:AI320),IF(COUNTBLANK(AD320:AI320)&lt;4.5,AVERAGE(AD320:AI320),IF(COUNTBLANK(AC320:AI320)&lt;5.5,AVERAGE(AC320:AI320),IF(COUNTBLANK(AB320:AI320)&lt;6.5,AVERAGE(AB320:AI320),IF(COUNTBLANK(AA320:AI320)&lt;7.5,AVERAGE(AA320:AI320),IF(COUNTBLANK(Z320:AI320)&lt;8.5,AVERAGE(Z320:AI320),IF(COUNTBLANK(Y320:AI320)&lt;9.5,AVERAGE(Y320:AI320),IF(COUNTBLANK(X320:AI320)&lt;10.5,AVERAGE(X320:AI320),IF(COUNTBLANK(W320:AI320)&lt;11.5,AVERAGE(W320:AI320),IF(COUNTBLANK(V320:AI320)&lt;12.5,AVERAGE(V320:AI320),IF(COUNTBLANK(U320:AI320)&lt;13.5,AVERAGE(U320:AI320),IF(COUNTBLANK(T320:AI320)&lt;14.5,AVERAGE(T320:AI320),IF(COUNTBLANK(S320:AI320)&lt;15.5,AVERAGE(S320:AI320),IF(COUNTBLANK(R320:AI320)&lt;16.5,AVERAGE(R320:AI320),IF(COUNTBLANK(Q320:AI320)&lt;17.5,AVERAGE(Q320:AI320),IF(COUNTBLANK(P320:AI320)&lt;18.5,AVERAGE(P320:AI320),IF(COUNTBLANK(O320:AI320)&lt;19.5,AVERAGE(O320:AI320),AVERAGE(N320:AI320))))))))))))))))))))))</f>
        <v>75.5</v>
      </c>
      <c r="AN320" s="23">
        <f>IF(AK320&lt;1.5,M320,(0.75*M320)+(0.25*((AM320*2/3+AJ320*1/3)*$AW$1)))</f>
        <v>311687.11890243803</v>
      </c>
      <c r="AO320" s="24">
        <f>AN320-M320</f>
        <v>-4512.8810975619708</v>
      </c>
      <c r="AP320" s="22">
        <f>IF(AK320&lt;1.5,"N/A",3*((M320/$AW$1)-(AM320*2/3)))</f>
        <v>85.350121956228662</v>
      </c>
      <c r="AQ320" s="20">
        <f>IF(AK320=0,"",AL320*$AV$1)</f>
        <v>320465.45396610053</v>
      </c>
      <c r="AR320" s="20">
        <f>IF(AK320=0,"",AJ320*$AV$1)</f>
        <v>284292.98649902747</v>
      </c>
      <c r="AS320" s="23" t="str">
        <f>IF(F320="P","P","")</f>
        <v>P</v>
      </c>
    </row>
    <row r="321" spans="1:48" s="2" customFormat="1">
      <c r="A321" s="19" t="s">
        <v>497</v>
      </c>
      <c r="B321" s="23" t="str">
        <f>IF(COUNTBLANK(N321:AI321)&lt;20.5,"Yes","No")</f>
        <v>Yes</v>
      </c>
      <c r="C321" s="34" t="str">
        <f>IF(J321&lt;160000,"Yes","")</f>
        <v/>
      </c>
      <c r="D321" s="34" t="str">
        <f>IF(J321&gt;375000,IF((K321/J321)&lt;-0.4,"FP40%",IF((K321/J321)&lt;-0.35,"FP35%",IF((K321/J321)&lt;-0.3,"FP30%",IF((K321/J321)&lt;-0.25,"FP25%",IF((K321/J321)&lt;-0.2,"FP20%",IF((K321/J321)&lt;-0.15,"FP15%",IF((K321/J321)&lt;-0.1,"FP10%",IF((K321/J321)&lt;-0.05,"FP5%","")))))))),"")</f>
        <v>FP15%</v>
      </c>
      <c r="E321" s="34" t="str">
        <f t="shared" si="6"/>
        <v/>
      </c>
      <c r="F321" s="89" t="str">
        <f>IF(AP321="N/A","",IF(AP321&gt;AJ321,IF(AP321&gt;AM321,"P",""),""))</f>
        <v/>
      </c>
      <c r="G321" s="34" t="str">
        <f>IF(D321="",IF(E321="",F321,E321),D321)</f>
        <v>FP15%</v>
      </c>
      <c r="H321" s="19" t="s">
        <v>282</v>
      </c>
      <c r="I321" s="21" t="s">
        <v>392</v>
      </c>
      <c r="J321" s="20">
        <v>383300</v>
      </c>
      <c r="K321" s="20">
        <f>M321-J321</f>
        <v>-66600</v>
      </c>
      <c r="L321" s="75">
        <v>10000</v>
      </c>
      <c r="M321" s="20">
        <v>316700</v>
      </c>
      <c r="N321" s="21">
        <v>58</v>
      </c>
      <c r="O321" s="21">
        <v>69</v>
      </c>
      <c r="P321" s="21">
        <v>45</v>
      </c>
      <c r="Q321" s="21">
        <v>33</v>
      </c>
      <c r="R321" s="21">
        <v>85</v>
      </c>
      <c r="S321" s="21">
        <v>98</v>
      </c>
      <c r="T321" s="21">
        <v>85</v>
      </c>
      <c r="U321" s="21">
        <v>75</v>
      </c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39">
        <f>IF(AK321=0,"",AVERAGE(N321:AI321))</f>
        <v>68.5</v>
      </c>
      <c r="AK321" s="39">
        <f>IF(COUNTBLANK(N321:AI321)=0,22,IF(COUNTBLANK(N321:AI321)=1,21,IF(COUNTBLANK(N321:AI321)=2,20,IF(COUNTBLANK(N321:AI321)=3,19,IF(COUNTBLANK(N321:AI321)=4,18,IF(COUNTBLANK(N321:AI321)=5,17,IF(COUNTBLANK(N321:AI321)=6,16,IF(COUNTBLANK(N321:AI321)=7,15,IF(COUNTBLANK(N321:AI321)=8,14,IF(COUNTBLANK(N321:AI321)=9,13,IF(COUNTBLANK(N321:AI321)=10,12,IF(COUNTBLANK(N321:AI321)=11,11,IF(COUNTBLANK(N321:AI321)=12,10,IF(COUNTBLANK(N321:AI321)=13,9,IF(COUNTBLANK(N321:AI321)=14,8,IF(COUNTBLANK(N321:AI321)=15,7,IF(COUNTBLANK(N321:AI321)=16,6,IF(COUNTBLANK(N321:AI321)=17,5,IF(COUNTBLANK(N321:AI321)=18,4,IF(COUNTBLANK(N321:AI321)=19,3,IF(COUNTBLANK(N321:AI321)=20,2,IF(COUNTBLANK(N321:AI321)=21,1,IF(COUNTBLANK(N321:AI321)=22,0,"Error")))))))))))))))))))))))</f>
        <v>8</v>
      </c>
      <c r="AL321" s="39">
        <f>IF(AK321=0,"",IF(COUNTBLANK(AG321:AI321)=0,AVERAGE(AG321:AI321),IF(COUNTBLANK(AF321:AI321)&lt;1.5,AVERAGE(AF321:AI321),IF(COUNTBLANK(AE321:AI321)&lt;2.5,AVERAGE(AE321:AI321),IF(COUNTBLANK(AD321:AI321)&lt;3.5,AVERAGE(AD321:AI321),IF(COUNTBLANK(AC321:AI321)&lt;4.5,AVERAGE(AC321:AI321),IF(COUNTBLANK(AB321:AI321)&lt;5.5,AVERAGE(AB321:AI321),IF(COUNTBLANK(AA321:AI321)&lt;6.5,AVERAGE(AA321:AI321),IF(COUNTBLANK(Z321:AI321)&lt;7.5,AVERAGE(Z321:AI321),IF(COUNTBLANK(Y321:AI321)&lt;8.5,AVERAGE(Y321:AI321),IF(COUNTBLANK(X321:AI321)&lt;9.5,AVERAGE(X321:AI321),IF(COUNTBLANK(W321:AI321)&lt;10.5,AVERAGE(W321:AI321),IF(COUNTBLANK(V321:AI321)&lt;11.5,AVERAGE(V321:AI321),IF(COUNTBLANK(U321:AI321)&lt;12.5,AVERAGE(U321:AI321),IF(COUNTBLANK(T321:AI321)&lt;13.5,AVERAGE(T321:AI321),IF(COUNTBLANK(S321:AI321)&lt;14.5,AVERAGE(S321:AI321),IF(COUNTBLANK(R321:AI321)&lt;15.5,AVERAGE(R321:AI321),IF(COUNTBLANK(Q321:AI321)&lt;16.5,AVERAGE(Q321:AI321),IF(COUNTBLANK(P321:AI321)&lt;17.5,AVERAGE(P321:AI321),IF(COUNTBLANK(O321:AI321)&lt;18.5,AVERAGE(O321:AI321),AVERAGE(N321:AI321)))))))))))))))))))))</f>
        <v>86</v>
      </c>
      <c r="AM321" s="22">
        <f>IF(AK321=0,"",IF(COUNTBLANK(AH321:AI321)=0,AVERAGE(AH321:AI321),IF(COUNTBLANK(AG321:AI321)&lt;1.5,AVERAGE(AG321:AI321),IF(COUNTBLANK(AF321:AI321)&lt;2.5,AVERAGE(AF321:AI321),IF(COUNTBLANK(AE321:AI321)&lt;3.5,AVERAGE(AE321:AI321),IF(COUNTBLANK(AD321:AI321)&lt;4.5,AVERAGE(AD321:AI321),IF(COUNTBLANK(AC321:AI321)&lt;5.5,AVERAGE(AC321:AI321),IF(COUNTBLANK(AB321:AI321)&lt;6.5,AVERAGE(AB321:AI321),IF(COUNTBLANK(AA321:AI321)&lt;7.5,AVERAGE(AA321:AI321),IF(COUNTBLANK(Z321:AI321)&lt;8.5,AVERAGE(Z321:AI321),IF(COUNTBLANK(Y321:AI321)&lt;9.5,AVERAGE(Y321:AI321),IF(COUNTBLANK(X321:AI321)&lt;10.5,AVERAGE(X321:AI321),IF(COUNTBLANK(W321:AI321)&lt;11.5,AVERAGE(W321:AI321),IF(COUNTBLANK(V321:AI321)&lt;12.5,AVERAGE(V321:AI321),IF(COUNTBLANK(U321:AI321)&lt;13.5,AVERAGE(U321:AI321),IF(COUNTBLANK(T321:AI321)&lt;14.5,AVERAGE(T321:AI321),IF(COUNTBLANK(S321:AI321)&lt;15.5,AVERAGE(S321:AI321),IF(COUNTBLANK(R321:AI321)&lt;16.5,AVERAGE(R321:AI321),IF(COUNTBLANK(Q321:AI321)&lt;17.5,AVERAGE(Q321:AI321),IF(COUNTBLANK(P321:AI321)&lt;18.5,AVERAGE(P321:AI321),IF(COUNTBLANK(O321:AI321)&lt;19.5,AVERAGE(O321:AI321),AVERAGE(N321:AI321))))))))))))))))))))))</f>
        <v>80</v>
      </c>
      <c r="AN321" s="23">
        <f>IF(AK321&lt;1.5,M321,(0.75*M321)+(0.25*((AM321*2/3+AJ321*1/3)*$AW$1)))</f>
        <v>313949.43697721127</v>
      </c>
      <c r="AO321" s="24">
        <f>AN321-M321</f>
        <v>-2750.5630227887304</v>
      </c>
      <c r="AP321" s="22">
        <f>IF(AK321&lt;1.5,"N/A",3*((M321/$AW$1)-(AM321*2/3)))</f>
        <v>76.723857126937418</v>
      </c>
      <c r="AQ321" s="20">
        <f>IF(AK321=0,"",AL321*$AV$1)</f>
        <v>340247.27211215609</v>
      </c>
      <c r="AR321" s="20">
        <f>IF(AK321=0,"",AJ321*$AV$1)</f>
        <v>271010.90860096156</v>
      </c>
      <c r="AS321" s="23" t="str">
        <f>IF(F321="P","P","")</f>
        <v/>
      </c>
    </row>
    <row r="322" spans="1:48" s="2" customFormat="1">
      <c r="A322" s="19" t="s">
        <v>497</v>
      </c>
      <c r="B322" s="23" t="str">
        <f>IF(COUNTBLANK(N322:AI322)&lt;20.5,"Yes","No")</f>
        <v>Yes</v>
      </c>
      <c r="C322" s="34" t="str">
        <f>IF(J322&lt;160000,"Yes","")</f>
        <v/>
      </c>
      <c r="D322" s="34" t="str">
        <f>IF(J322&gt;375000,IF((K322/J322)&lt;-0.4,"FP40%",IF((K322/J322)&lt;-0.35,"FP35%",IF((K322/J322)&lt;-0.3,"FP30%",IF((K322/J322)&lt;-0.25,"FP25%",IF((K322/J322)&lt;-0.2,"FP20%",IF((K322/J322)&lt;-0.15,"FP15%",IF((K322/J322)&lt;-0.1,"FP10%",IF((K322/J322)&lt;-0.05,"FP5%","")))))))),"")</f>
        <v/>
      </c>
      <c r="E322" s="34" t="str">
        <f t="shared" si="6"/>
        <v/>
      </c>
      <c r="F322" s="89" t="str">
        <f>IF(AP322="N/A","",IF(AP322&gt;AJ322,IF(AP322&gt;AM322,"P",""),""))</f>
        <v>P</v>
      </c>
      <c r="G322" s="34" t="str">
        <f>IF(D322="",IF(E322="",F322,E322),D322)</f>
        <v>P</v>
      </c>
      <c r="H322" s="19" t="s">
        <v>519</v>
      </c>
      <c r="I322" s="21" t="s">
        <v>37</v>
      </c>
      <c r="J322" s="20">
        <v>305500</v>
      </c>
      <c r="K322" s="20">
        <f>M322-J322</f>
        <v>-16300</v>
      </c>
      <c r="L322" s="75">
        <v>-16000</v>
      </c>
      <c r="M322" s="20">
        <v>289200</v>
      </c>
      <c r="N322" s="21"/>
      <c r="O322" s="21"/>
      <c r="P322" s="21"/>
      <c r="Q322" s="21">
        <v>44</v>
      </c>
      <c r="R322" s="21">
        <v>109</v>
      </c>
      <c r="S322" s="21">
        <v>57</v>
      </c>
      <c r="T322" s="21">
        <v>70</v>
      </c>
      <c r="U322" s="21">
        <v>57</v>
      </c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9">
        <f>IF(AK322=0,"",AVERAGE(N322:AI322))</f>
        <v>67.400000000000006</v>
      </c>
      <c r="AK322" s="39">
        <f>IF(COUNTBLANK(N322:AI322)=0,22,IF(COUNTBLANK(N322:AI322)=1,21,IF(COUNTBLANK(N322:AI322)=2,20,IF(COUNTBLANK(N322:AI322)=3,19,IF(COUNTBLANK(N322:AI322)=4,18,IF(COUNTBLANK(N322:AI322)=5,17,IF(COUNTBLANK(N322:AI322)=6,16,IF(COUNTBLANK(N322:AI322)=7,15,IF(COUNTBLANK(N322:AI322)=8,14,IF(COUNTBLANK(N322:AI322)=9,13,IF(COUNTBLANK(N322:AI322)=10,12,IF(COUNTBLANK(N322:AI322)=11,11,IF(COUNTBLANK(N322:AI322)=12,10,IF(COUNTBLANK(N322:AI322)=13,9,IF(COUNTBLANK(N322:AI322)=14,8,IF(COUNTBLANK(N322:AI322)=15,7,IF(COUNTBLANK(N322:AI322)=16,6,IF(COUNTBLANK(N322:AI322)=17,5,IF(COUNTBLANK(N322:AI322)=18,4,IF(COUNTBLANK(N322:AI322)=19,3,IF(COUNTBLANK(N322:AI322)=20,2,IF(COUNTBLANK(N322:AI322)=21,1,IF(COUNTBLANK(N322:AI322)=22,0,"Error")))))))))))))))))))))))</f>
        <v>5</v>
      </c>
      <c r="AL322" s="39">
        <f>IF(AK322=0,"",IF(COUNTBLANK(AG322:AI322)=0,AVERAGE(AG322:AI322),IF(COUNTBLANK(AF322:AI322)&lt;1.5,AVERAGE(AF322:AI322),IF(COUNTBLANK(AE322:AI322)&lt;2.5,AVERAGE(AE322:AI322),IF(COUNTBLANK(AD322:AI322)&lt;3.5,AVERAGE(AD322:AI322),IF(COUNTBLANK(AC322:AI322)&lt;4.5,AVERAGE(AC322:AI322),IF(COUNTBLANK(AB322:AI322)&lt;5.5,AVERAGE(AB322:AI322),IF(COUNTBLANK(AA322:AI322)&lt;6.5,AVERAGE(AA322:AI322),IF(COUNTBLANK(Z322:AI322)&lt;7.5,AVERAGE(Z322:AI322),IF(COUNTBLANK(Y322:AI322)&lt;8.5,AVERAGE(Y322:AI322),IF(COUNTBLANK(X322:AI322)&lt;9.5,AVERAGE(X322:AI322),IF(COUNTBLANK(W322:AI322)&lt;10.5,AVERAGE(W322:AI322),IF(COUNTBLANK(V322:AI322)&lt;11.5,AVERAGE(V322:AI322),IF(COUNTBLANK(U322:AI322)&lt;12.5,AVERAGE(U322:AI322),IF(COUNTBLANK(T322:AI322)&lt;13.5,AVERAGE(T322:AI322),IF(COUNTBLANK(S322:AI322)&lt;14.5,AVERAGE(S322:AI322),IF(COUNTBLANK(R322:AI322)&lt;15.5,AVERAGE(R322:AI322),IF(COUNTBLANK(Q322:AI322)&lt;16.5,AVERAGE(Q322:AI322),IF(COUNTBLANK(P322:AI322)&lt;17.5,AVERAGE(P322:AI322),IF(COUNTBLANK(O322:AI322)&lt;18.5,AVERAGE(O322:AI322),AVERAGE(N322:AI322)))))))))))))))))))))</f>
        <v>61.333333333333336</v>
      </c>
      <c r="AM322" s="22">
        <f>IF(AK322=0,"",IF(COUNTBLANK(AH322:AI322)=0,AVERAGE(AH322:AI322),IF(COUNTBLANK(AG322:AI322)&lt;1.5,AVERAGE(AG322:AI322),IF(COUNTBLANK(AF322:AI322)&lt;2.5,AVERAGE(AF322:AI322),IF(COUNTBLANK(AE322:AI322)&lt;3.5,AVERAGE(AE322:AI322),IF(COUNTBLANK(AD322:AI322)&lt;4.5,AVERAGE(AD322:AI322),IF(COUNTBLANK(AC322:AI322)&lt;5.5,AVERAGE(AC322:AI322),IF(COUNTBLANK(AB322:AI322)&lt;6.5,AVERAGE(AB322:AI322),IF(COUNTBLANK(AA322:AI322)&lt;7.5,AVERAGE(AA322:AI322),IF(COUNTBLANK(Z322:AI322)&lt;8.5,AVERAGE(Z322:AI322),IF(COUNTBLANK(Y322:AI322)&lt;9.5,AVERAGE(Y322:AI322),IF(COUNTBLANK(X322:AI322)&lt;10.5,AVERAGE(X322:AI322),IF(COUNTBLANK(W322:AI322)&lt;11.5,AVERAGE(W322:AI322),IF(COUNTBLANK(V322:AI322)&lt;12.5,AVERAGE(V322:AI322),IF(COUNTBLANK(U322:AI322)&lt;13.5,AVERAGE(U322:AI322),IF(COUNTBLANK(T322:AI322)&lt;14.5,AVERAGE(T322:AI322),IF(COUNTBLANK(S322:AI322)&lt;15.5,AVERAGE(S322:AI322),IF(COUNTBLANK(R322:AI322)&lt;16.5,AVERAGE(R322:AI322),IF(COUNTBLANK(Q322:AI322)&lt;17.5,AVERAGE(Q322:AI322),IF(COUNTBLANK(P322:AI322)&lt;18.5,AVERAGE(P322:AI322),IF(COUNTBLANK(O322:AI322)&lt;19.5,AVERAGE(O322:AI322),AVERAGE(N322:AI322))))))))))))))))))))))</f>
        <v>63.5</v>
      </c>
      <c r="AN322" s="23">
        <f>IF(AK322&lt;1.5,M322,(0.75*M322)+(0.25*((AM322*2/3+AJ322*1/3)*$AW$1)))</f>
        <v>281919.30218104977</v>
      </c>
      <c r="AO322" s="24">
        <f>AN322-M322</f>
        <v>-7280.6978189502261</v>
      </c>
      <c r="AP322" s="22">
        <f>IF(AK322&lt;1.5,"N/A",3*((M322/$AW$1)-(AM322*2/3)))</f>
        <v>89.16842273795487</v>
      </c>
      <c r="AQ322" s="20"/>
      <c r="AR322" s="20">
        <f>IF(AK322=0,"",AJ322*$AV$1)</f>
        <v>266658.90860882931</v>
      </c>
      <c r="AS322" s="23" t="str">
        <f>IF(F322="P","P","")</f>
        <v>P</v>
      </c>
    </row>
    <row r="323" spans="1:48" s="2" customFormat="1">
      <c r="A323" s="19" t="s">
        <v>497</v>
      </c>
      <c r="B323" s="23" t="str">
        <f>IF(COUNTBLANK(N323:AI323)&lt;20.5,"Yes","No")</f>
        <v>Yes</v>
      </c>
      <c r="C323" s="34" t="str">
        <f>IF(J323&lt;160000,"Yes","")</f>
        <v/>
      </c>
      <c r="D323" s="34" t="str">
        <f>IF(J323&gt;375000,IF((K323/J323)&lt;-0.4,"FP40%",IF((K323/J323)&lt;-0.35,"FP35%",IF((K323/J323)&lt;-0.3,"FP30%",IF((K323/J323)&lt;-0.25,"FP25%",IF((K323/J323)&lt;-0.2,"FP20%",IF((K323/J323)&lt;-0.15,"FP15%",IF((K323/J323)&lt;-0.1,"FP10%",IF((K323/J323)&lt;-0.05,"FP5%","")))))))),"")</f>
        <v/>
      </c>
      <c r="E323" s="34" t="str">
        <f t="shared" ref="E323:E386" si="7">IF(AK323&gt;1.9,IF(M323&gt;300000,IF((AR323/M323)&gt;1.3,"B30%",IF((AR323/M323)&gt;1.25,"B25%",IF((AR323/M323)&gt;1.2,"B20%",IF((AR323/M323)&gt;1.15,"B15%",IF((AR323/M323)&gt;1.1,"B10%",""))))),""),"")</f>
        <v/>
      </c>
      <c r="F323" s="89" t="str">
        <f>IF(AP323="N/A","",IF(AP323&gt;AJ323,IF(AP323&gt;AM323,"P",""),""))</f>
        <v>P</v>
      </c>
      <c r="G323" s="34" t="str">
        <f>IF(D323="",IF(E323="",F323,E323),D323)</f>
        <v>P</v>
      </c>
      <c r="H323" s="19" t="s">
        <v>533</v>
      </c>
      <c r="I323" s="21" t="s">
        <v>37</v>
      </c>
      <c r="J323" s="20">
        <v>288400</v>
      </c>
      <c r="K323" s="20">
        <f>M323-J323</f>
        <v>0</v>
      </c>
      <c r="L323" s="75">
        <v>0</v>
      </c>
      <c r="M323" s="20">
        <v>288400</v>
      </c>
      <c r="N323" s="21"/>
      <c r="O323" s="21"/>
      <c r="P323" s="21"/>
      <c r="Q323" s="21"/>
      <c r="R323" s="21">
        <v>72</v>
      </c>
      <c r="S323" s="21">
        <v>62</v>
      </c>
      <c r="T323" s="21" t="s">
        <v>590</v>
      </c>
      <c r="U323" s="21" t="s">
        <v>590</v>
      </c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9">
        <f>IF(AK323=0,"",AVERAGE(N323:AI323))</f>
        <v>67</v>
      </c>
      <c r="AK323" s="39">
        <f>IF(COUNTBLANK(N323:AI323)=0,22,IF(COUNTBLANK(N323:AI323)=1,21,IF(COUNTBLANK(N323:AI323)=2,20,IF(COUNTBLANK(N323:AI323)=3,19,IF(COUNTBLANK(N323:AI323)=4,18,IF(COUNTBLANK(N323:AI323)=5,17,IF(COUNTBLANK(N323:AI323)=6,16,IF(COUNTBLANK(N323:AI323)=7,15,IF(COUNTBLANK(N323:AI323)=8,14,IF(COUNTBLANK(N323:AI323)=9,13,IF(COUNTBLANK(N323:AI323)=10,12,IF(COUNTBLANK(N323:AI323)=11,11,IF(COUNTBLANK(N323:AI323)=12,10,IF(COUNTBLANK(N323:AI323)=13,9,IF(COUNTBLANK(N323:AI323)=14,8,IF(COUNTBLANK(N323:AI323)=15,7,IF(COUNTBLANK(N323:AI323)=16,6,IF(COUNTBLANK(N323:AI323)=17,5,IF(COUNTBLANK(N323:AI323)=18,4,IF(COUNTBLANK(N323:AI323)=19,3,IF(COUNTBLANK(N323:AI323)=20,2,IF(COUNTBLANK(N323:AI323)=21,1,IF(COUNTBLANK(N323:AI323)=22,0,"Error")))))))))))))))))))))))</f>
        <v>2</v>
      </c>
      <c r="AL323" s="39">
        <f>IF(AK323=0,"",IF(COUNTBLANK(AG323:AI323)=0,AVERAGE(AG323:AI323),IF(COUNTBLANK(AF323:AI323)&lt;1.5,AVERAGE(AF323:AI323),IF(COUNTBLANK(AE323:AI323)&lt;2.5,AVERAGE(AE323:AI323),IF(COUNTBLANK(AD323:AI323)&lt;3.5,AVERAGE(AD323:AI323),IF(COUNTBLANK(AC323:AI323)&lt;4.5,AVERAGE(AC323:AI323),IF(COUNTBLANK(AB323:AI323)&lt;5.5,AVERAGE(AB323:AI323),IF(COUNTBLANK(AA323:AI323)&lt;6.5,AVERAGE(AA323:AI323),IF(COUNTBLANK(Z323:AI323)&lt;7.5,AVERAGE(Z323:AI323),IF(COUNTBLANK(Y323:AI323)&lt;8.5,AVERAGE(Y323:AI323),IF(COUNTBLANK(X323:AI323)&lt;9.5,AVERAGE(X323:AI323),IF(COUNTBLANK(W323:AI323)&lt;10.5,AVERAGE(W323:AI323),IF(COUNTBLANK(V323:AI323)&lt;11.5,AVERAGE(V323:AI323),IF(COUNTBLANK(U323:AI323)&lt;12.5,AVERAGE(U323:AI323),IF(COUNTBLANK(T323:AI323)&lt;13.5,AVERAGE(T323:AI323),IF(COUNTBLANK(S323:AI323)&lt;14.5,AVERAGE(S323:AI323),IF(COUNTBLANK(R323:AI323)&lt;15.5,AVERAGE(R323:AI323),IF(COUNTBLANK(Q323:AI323)&lt;16.5,AVERAGE(Q323:AI323),IF(COUNTBLANK(P323:AI323)&lt;17.5,AVERAGE(P323:AI323),IF(COUNTBLANK(O323:AI323)&lt;18.5,AVERAGE(O323:AI323),AVERAGE(N323:AI323)))))))))))))))))))))</f>
        <v>67</v>
      </c>
      <c r="AM323" s="22">
        <f>IF(AK323=0,"",IF(COUNTBLANK(AH323:AI323)=0,AVERAGE(AH323:AI323),IF(COUNTBLANK(AG323:AI323)&lt;1.5,AVERAGE(AG323:AI323),IF(COUNTBLANK(AF323:AI323)&lt;2.5,AVERAGE(AF323:AI323),IF(COUNTBLANK(AE323:AI323)&lt;3.5,AVERAGE(AE323:AI323),IF(COUNTBLANK(AD323:AI323)&lt;4.5,AVERAGE(AD323:AI323),IF(COUNTBLANK(AC323:AI323)&lt;5.5,AVERAGE(AC323:AI323),IF(COUNTBLANK(AB323:AI323)&lt;6.5,AVERAGE(AB323:AI323),IF(COUNTBLANK(AA323:AI323)&lt;7.5,AVERAGE(AA323:AI323),IF(COUNTBLANK(Z323:AI323)&lt;8.5,AVERAGE(Z323:AI323),IF(COUNTBLANK(Y323:AI323)&lt;9.5,AVERAGE(Y323:AI323),IF(COUNTBLANK(X323:AI323)&lt;10.5,AVERAGE(X323:AI323),IF(COUNTBLANK(W323:AI323)&lt;11.5,AVERAGE(W323:AI323),IF(COUNTBLANK(V323:AI323)&lt;12.5,AVERAGE(V323:AI323),IF(COUNTBLANK(U323:AI323)&lt;13.5,AVERAGE(U323:AI323),IF(COUNTBLANK(T323:AI323)&lt;14.5,AVERAGE(T323:AI323),IF(COUNTBLANK(S323:AI323)&lt;15.5,AVERAGE(S323:AI323),IF(COUNTBLANK(R323:AI323)&lt;16.5,AVERAGE(R323:AI323),IF(COUNTBLANK(Q323:AI323)&lt;17.5,AVERAGE(Q323:AI323),IF(COUNTBLANK(P323:AI323)&lt;18.5,AVERAGE(P323:AI323),IF(COUNTBLANK(O323:AI323)&lt;19.5,AVERAGE(O323:AI323),AVERAGE(N323:AI323))))))))))))))))))))))</f>
        <v>67</v>
      </c>
      <c r="AN323" s="23">
        <f>IF(AK323&lt;1.5,M323,(0.75*M323)+(0.25*((AM323*2/3+AJ323*1/3)*$AW$1)))</f>
        <v>283526.74762546812</v>
      </c>
      <c r="AO323" s="24">
        <f>AN323-M323</f>
        <v>-4873.2523745318758</v>
      </c>
      <c r="AP323" s="22">
        <f>IF(AK323&lt;1.5,"N/A",3*((M323/$AW$1)-(AM323*2/3)))</f>
        <v>81.570446464820833</v>
      </c>
      <c r="AQ323" s="20">
        <f>IF(AK323=0,"",AL323*$AV$1)</f>
        <v>265076.36315714486</v>
      </c>
      <c r="AR323" s="20">
        <f>IF(AK323=0,"",AJ323*$AV$1)</f>
        <v>265076.36315714486</v>
      </c>
      <c r="AS323" s="23" t="str">
        <f>IF(F323="P","P","")</f>
        <v>P</v>
      </c>
    </row>
    <row r="324" spans="1:48" s="2" customFormat="1">
      <c r="A324" s="19" t="s">
        <v>497</v>
      </c>
      <c r="B324" s="23" t="str">
        <f>IF(COUNTBLANK(N324:AI324)&lt;20.5,"Yes","No")</f>
        <v>Yes</v>
      </c>
      <c r="C324" s="34" t="str">
        <f>IF(J324&lt;160000,"Yes","")</f>
        <v/>
      </c>
      <c r="D324" s="34" t="str">
        <f>IF(J324&gt;375000,IF((K324/J324)&lt;-0.4,"FP40%",IF((K324/J324)&lt;-0.35,"FP35%",IF((K324/J324)&lt;-0.3,"FP30%",IF((K324/J324)&lt;-0.25,"FP25%",IF((K324/J324)&lt;-0.2,"FP20%",IF((K324/J324)&lt;-0.15,"FP15%",IF((K324/J324)&lt;-0.1,"FP10%",IF((K324/J324)&lt;-0.05,"FP5%","")))))))),"")</f>
        <v/>
      </c>
      <c r="E324" s="34" t="str">
        <f t="shared" si="7"/>
        <v/>
      </c>
      <c r="F324" s="89" t="str">
        <f>IF(AP324="N/A","",IF(AP324&gt;AJ324,IF(AP324&gt;AM324,"P",""),""))</f>
        <v/>
      </c>
      <c r="G324" s="34" t="str">
        <f>IF(D324="",IF(E324="",F324,E324),D324)</f>
        <v/>
      </c>
      <c r="H324" s="19" t="s">
        <v>272</v>
      </c>
      <c r="I324" s="21" t="s">
        <v>37</v>
      </c>
      <c r="J324" s="20">
        <v>283000</v>
      </c>
      <c r="K324" s="20">
        <f>M324-J324</f>
        <v>-19800</v>
      </c>
      <c r="L324" s="75">
        <v>-5400</v>
      </c>
      <c r="M324" s="20">
        <v>263200</v>
      </c>
      <c r="N324" s="21">
        <v>87</v>
      </c>
      <c r="O324" s="21">
        <v>75</v>
      </c>
      <c r="P324" s="21">
        <v>45</v>
      </c>
      <c r="Q324" s="21">
        <v>55</v>
      </c>
      <c r="R324" s="21">
        <v>84</v>
      </c>
      <c r="S324" s="21">
        <v>53</v>
      </c>
      <c r="T324" s="21">
        <v>70</v>
      </c>
      <c r="U324" s="21">
        <v>63</v>
      </c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39">
        <f>IF(AK324=0,"",AVERAGE(N324:AI324))</f>
        <v>66.5</v>
      </c>
      <c r="AK324" s="39">
        <f>IF(COUNTBLANK(N324:AI324)=0,22,IF(COUNTBLANK(N324:AI324)=1,21,IF(COUNTBLANK(N324:AI324)=2,20,IF(COUNTBLANK(N324:AI324)=3,19,IF(COUNTBLANK(N324:AI324)=4,18,IF(COUNTBLANK(N324:AI324)=5,17,IF(COUNTBLANK(N324:AI324)=6,16,IF(COUNTBLANK(N324:AI324)=7,15,IF(COUNTBLANK(N324:AI324)=8,14,IF(COUNTBLANK(N324:AI324)=9,13,IF(COUNTBLANK(N324:AI324)=10,12,IF(COUNTBLANK(N324:AI324)=11,11,IF(COUNTBLANK(N324:AI324)=12,10,IF(COUNTBLANK(N324:AI324)=13,9,IF(COUNTBLANK(N324:AI324)=14,8,IF(COUNTBLANK(N324:AI324)=15,7,IF(COUNTBLANK(N324:AI324)=16,6,IF(COUNTBLANK(N324:AI324)=17,5,IF(COUNTBLANK(N324:AI324)=18,4,IF(COUNTBLANK(N324:AI324)=19,3,IF(COUNTBLANK(N324:AI324)=20,2,IF(COUNTBLANK(N324:AI324)=21,1,IF(COUNTBLANK(N324:AI324)=22,0,"Error")))))))))))))))))))))))</f>
        <v>8</v>
      </c>
      <c r="AL324" s="39">
        <f>IF(AK324=0,"",IF(COUNTBLANK(AG324:AI324)=0,AVERAGE(AG324:AI324),IF(COUNTBLANK(AF324:AI324)&lt;1.5,AVERAGE(AF324:AI324),IF(COUNTBLANK(AE324:AI324)&lt;2.5,AVERAGE(AE324:AI324),IF(COUNTBLANK(AD324:AI324)&lt;3.5,AVERAGE(AD324:AI324),IF(COUNTBLANK(AC324:AI324)&lt;4.5,AVERAGE(AC324:AI324),IF(COUNTBLANK(AB324:AI324)&lt;5.5,AVERAGE(AB324:AI324),IF(COUNTBLANK(AA324:AI324)&lt;6.5,AVERAGE(AA324:AI324),IF(COUNTBLANK(Z324:AI324)&lt;7.5,AVERAGE(Z324:AI324),IF(COUNTBLANK(Y324:AI324)&lt;8.5,AVERAGE(Y324:AI324),IF(COUNTBLANK(X324:AI324)&lt;9.5,AVERAGE(X324:AI324),IF(COUNTBLANK(W324:AI324)&lt;10.5,AVERAGE(W324:AI324),IF(COUNTBLANK(V324:AI324)&lt;11.5,AVERAGE(V324:AI324),IF(COUNTBLANK(U324:AI324)&lt;12.5,AVERAGE(U324:AI324),IF(COUNTBLANK(T324:AI324)&lt;13.5,AVERAGE(T324:AI324),IF(COUNTBLANK(S324:AI324)&lt;14.5,AVERAGE(S324:AI324),IF(COUNTBLANK(R324:AI324)&lt;15.5,AVERAGE(R324:AI324),IF(COUNTBLANK(Q324:AI324)&lt;16.5,AVERAGE(Q324:AI324),IF(COUNTBLANK(P324:AI324)&lt;17.5,AVERAGE(P324:AI324),IF(COUNTBLANK(O324:AI324)&lt;18.5,AVERAGE(O324:AI324),AVERAGE(N324:AI324)))))))))))))))))))))</f>
        <v>62</v>
      </c>
      <c r="AM324" s="22">
        <f>IF(AK324=0,"",IF(COUNTBLANK(AH324:AI324)=0,AVERAGE(AH324:AI324),IF(COUNTBLANK(AG324:AI324)&lt;1.5,AVERAGE(AG324:AI324),IF(COUNTBLANK(AF324:AI324)&lt;2.5,AVERAGE(AF324:AI324),IF(COUNTBLANK(AE324:AI324)&lt;3.5,AVERAGE(AE324:AI324),IF(COUNTBLANK(AD324:AI324)&lt;4.5,AVERAGE(AD324:AI324),IF(COUNTBLANK(AC324:AI324)&lt;5.5,AVERAGE(AC324:AI324),IF(COUNTBLANK(AB324:AI324)&lt;6.5,AVERAGE(AB324:AI324),IF(COUNTBLANK(AA324:AI324)&lt;7.5,AVERAGE(AA324:AI324),IF(COUNTBLANK(Z324:AI324)&lt;8.5,AVERAGE(Z324:AI324),IF(COUNTBLANK(Y324:AI324)&lt;9.5,AVERAGE(Y324:AI324),IF(COUNTBLANK(X324:AI324)&lt;10.5,AVERAGE(X324:AI324),IF(COUNTBLANK(W324:AI324)&lt;11.5,AVERAGE(W324:AI324),IF(COUNTBLANK(V324:AI324)&lt;12.5,AVERAGE(V324:AI324),IF(COUNTBLANK(U324:AI324)&lt;13.5,AVERAGE(U324:AI324),IF(COUNTBLANK(T324:AI324)&lt;14.5,AVERAGE(T324:AI324),IF(COUNTBLANK(S324:AI324)&lt;15.5,AVERAGE(S324:AI324),IF(COUNTBLANK(R324:AI324)&lt;16.5,AVERAGE(R324:AI324),IF(COUNTBLANK(Q324:AI324)&lt;17.5,AVERAGE(Q324:AI324),IF(COUNTBLANK(P324:AI324)&lt;18.5,AVERAGE(P324:AI324),IF(COUNTBLANK(O324:AI324)&lt;19.5,AVERAGE(O324:AI324),AVERAGE(N324:AI324))))))))))))))))))))))</f>
        <v>66.5</v>
      </c>
      <c r="AN324" s="23">
        <f>IF(AK324&lt;1.5,M324,(0.75*M324)+(0.25*((AM324*2/3+AJ324*1/3)*$AW$1)))</f>
        <v>264125.0554790094</v>
      </c>
      <c r="AO324" s="24">
        <f>AN324-M324</f>
        <v>925.05547900940292</v>
      </c>
      <c r="AP324" s="22">
        <f>IF(AK324&lt;1.5,"N/A",3*((M324/$AW$1)-(AM324*2/3)))</f>
        <v>63.734193861098611</v>
      </c>
      <c r="AQ324" s="20">
        <f>IF(AK324=0,"",AL324*$AV$1)</f>
        <v>245294.54501108927</v>
      </c>
      <c r="AR324" s="20">
        <f>IF(AK324=0,"",AJ324*$AV$1)</f>
        <v>263098.18134253932</v>
      </c>
      <c r="AS324" s="23" t="str">
        <f>IF(F324="P","P","")</f>
        <v/>
      </c>
    </row>
    <row r="325" spans="1:48" s="2" customFormat="1">
      <c r="A325" s="19" t="s">
        <v>497</v>
      </c>
      <c r="B325" s="23" t="str">
        <f>IF(COUNTBLANK(N325:AI325)&lt;20.5,"Yes","No")</f>
        <v>Yes</v>
      </c>
      <c r="C325" s="34" t="str">
        <f>IF(J325&lt;160000,"Yes","")</f>
        <v/>
      </c>
      <c r="D325" s="34" t="str">
        <f>IF(J325&gt;375000,IF((K325/J325)&lt;-0.4,"FP40%",IF((K325/J325)&lt;-0.35,"FP35%",IF((K325/J325)&lt;-0.3,"FP30%",IF((K325/J325)&lt;-0.25,"FP25%",IF((K325/J325)&lt;-0.2,"FP20%",IF((K325/J325)&lt;-0.15,"FP15%",IF((K325/J325)&lt;-0.1,"FP10%",IF((K325/J325)&lt;-0.05,"FP5%","")))))))),"")</f>
        <v/>
      </c>
      <c r="E325" s="34" t="str">
        <f t="shared" si="7"/>
        <v/>
      </c>
      <c r="F325" s="89" t="str">
        <f>IF(AP325="N/A","",IF(AP325&gt;AJ325,IF(AP325&gt;AM325,"P",""),""))</f>
        <v>P</v>
      </c>
      <c r="G325" s="34" t="str">
        <f>IF(D325="",IF(E325="",F325,E325),D325)</f>
        <v>P</v>
      </c>
      <c r="H325" s="19" t="s">
        <v>285</v>
      </c>
      <c r="I325" s="21" t="s">
        <v>48</v>
      </c>
      <c r="J325" s="20">
        <v>298300</v>
      </c>
      <c r="K325" s="20">
        <f>M325-J325</f>
        <v>-2600</v>
      </c>
      <c r="L325" s="75">
        <v>0</v>
      </c>
      <c r="M325" s="20">
        <v>295700</v>
      </c>
      <c r="N325" s="21">
        <v>44</v>
      </c>
      <c r="O325" s="21">
        <v>68</v>
      </c>
      <c r="P325" s="21">
        <v>86</v>
      </c>
      <c r="Q325" s="21">
        <v>71</v>
      </c>
      <c r="R325" s="21" t="s">
        <v>590</v>
      </c>
      <c r="S325" s="21" t="s">
        <v>590</v>
      </c>
      <c r="T325" s="21">
        <v>61</v>
      </c>
      <c r="U325" s="21" t="s">
        <v>590</v>
      </c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39">
        <f>IF(AK325=0,"",AVERAGE(N325:AI325))</f>
        <v>66</v>
      </c>
      <c r="AK325" s="39">
        <f>IF(COUNTBLANK(N325:AI325)=0,22,IF(COUNTBLANK(N325:AI325)=1,21,IF(COUNTBLANK(N325:AI325)=2,20,IF(COUNTBLANK(N325:AI325)=3,19,IF(COUNTBLANK(N325:AI325)=4,18,IF(COUNTBLANK(N325:AI325)=5,17,IF(COUNTBLANK(N325:AI325)=6,16,IF(COUNTBLANK(N325:AI325)=7,15,IF(COUNTBLANK(N325:AI325)=8,14,IF(COUNTBLANK(N325:AI325)=9,13,IF(COUNTBLANK(N325:AI325)=10,12,IF(COUNTBLANK(N325:AI325)=11,11,IF(COUNTBLANK(N325:AI325)=12,10,IF(COUNTBLANK(N325:AI325)=13,9,IF(COUNTBLANK(N325:AI325)=14,8,IF(COUNTBLANK(N325:AI325)=15,7,IF(COUNTBLANK(N325:AI325)=16,6,IF(COUNTBLANK(N325:AI325)=17,5,IF(COUNTBLANK(N325:AI325)=18,4,IF(COUNTBLANK(N325:AI325)=19,3,IF(COUNTBLANK(N325:AI325)=20,2,IF(COUNTBLANK(N325:AI325)=21,1,IF(COUNTBLANK(N325:AI325)=22,0,"Error")))))))))))))))))))))))</f>
        <v>5</v>
      </c>
      <c r="AL325" s="39">
        <f>IF(AK325=0,"",IF(COUNTBLANK(AG325:AI325)=0,AVERAGE(AG325:AI325),IF(COUNTBLANK(AF325:AI325)&lt;1.5,AVERAGE(AF325:AI325),IF(COUNTBLANK(AE325:AI325)&lt;2.5,AVERAGE(AE325:AI325),IF(COUNTBLANK(AD325:AI325)&lt;3.5,AVERAGE(AD325:AI325),IF(COUNTBLANK(AC325:AI325)&lt;4.5,AVERAGE(AC325:AI325),IF(COUNTBLANK(AB325:AI325)&lt;5.5,AVERAGE(AB325:AI325),IF(COUNTBLANK(AA325:AI325)&lt;6.5,AVERAGE(AA325:AI325),IF(COUNTBLANK(Z325:AI325)&lt;7.5,AVERAGE(Z325:AI325),IF(COUNTBLANK(Y325:AI325)&lt;8.5,AVERAGE(Y325:AI325),IF(COUNTBLANK(X325:AI325)&lt;9.5,AVERAGE(X325:AI325),IF(COUNTBLANK(W325:AI325)&lt;10.5,AVERAGE(W325:AI325),IF(COUNTBLANK(V325:AI325)&lt;11.5,AVERAGE(V325:AI325),IF(COUNTBLANK(U325:AI325)&lt;12.5,AVERAGE(U325:AI325),IF(COUNTBLANK(T325:AI325)&lt;13.5,AVERAGE(T325:AI325),IF(COUNTBLANK(S325:AI325)&lt;14.5,AVERAGE(S325:AI325),IF(COUNTBLANK(R325:AI325)&lt;15.5,AVERAGE(R325:AI325),IF(COUNTBLANK(Q325:AI325)&lt;16.5,AVERAGE(Q325:AI325),IF(COUNTBLANK(P325:AI325)&lt;17.5,AVERAGE(P325:AI325),IF(COUNTBLANK(O325:AI325)&lt;18.5,AVERAGE(O325:AI325),AVERAGE(N325:AI325)))))))))))))))))))))</f>
        <v>72.666666666666671</v>
      </c>
      <c r="AM325" s="22">
        <f>IF(AK325=0,"",IF(COUNTBLANK(AH325:AI325)=0,AVERAGE(AH325:AI325),IF(COUNTBLANK(AG325:AI325)&lt;1.5,AVERAGE(AG325:AI325),IF(COUNTBLANK(AF325:AI325)&lt;2.5,AVERAGE(AF325:AI325),IF(COUNTBLANK(AE325:AI325)&lt;3.5,AVERAGE(AE325:AI325),IF(COUNTBLANK(AD325:AI325)&lt;4.5,AVERAGE(AD325:AI325),IF(COUNTBLANK(AC325:AI325)&lt;5.5,AVERAGE(AC325:AI325),IF(COUNTBLANK(AB325:AI325)&lt;6.5,AVERAGE(AB325:AI325),IF(COUNTBLANK(AA325:AI325)&lt;7.5,AVERAGE(AA325:AI325),IF(COUNTBLANK(Z325:AI325)&lt;8.5,AVERAGE(Z325:AI325),IF(COUNTBLANK(Y325:AI325)&lt;9.5,AVERAGE(Y325:AI325),IF(COUNTBLANK(X325:AI325)&lt;10.5,AVERAGE(X325:AI325),IF(COUNTBLANK(W325:AI325)&lt;11.5,AVERAGE(W325:AI325),IF(COUNTBLANK(V325:AI325)&lt;12.5,AVERAGE(V325:AI325),IF(COUNTBLANK(U325:AI325)&lt;13.5,AVERAGE(U325:AI325),IF(COUNTBLANK(T325:AI325)&lt;14.5,AVERAGE(T325:AI325),IF(COUNTBLANK(S325:AI325)&lt;15.5,AVERAGE(S325:AI325),IF(COUNTBLANK(R325:AI325)&lt;16.5,AVERAGE(R325:AI325),IF(COUNTBLANK(Q325:AI325)&lt;17.5,AVERAGE(Q325:AI325),IF(COUNTBLANK(P325:AI325)&lt;18.5,AVERAGE(P325:AI325),IF(COUNTBLANK(O325:AI325)&lt;19.5,AVERAGE(O325:AI325),AVERAGE(N325:AI325))))))))))))))))))))))</f>
        <v>66</v>
      </c>
      <c r="AN325" s="23">
        <f>IF(AK325&lt;1.5,M325,(0.75*M325)+(0.25*((AM325*2/3+AJ325*1/3)*$AW$1)))</f>
        <v>287998.36333255068</v>
      </c>
      <c r="AO325" s="24">
        <f>AN325-M325</f>
        <v>-7701.6366674493183</v>
      </c>
      <c r="AP325" s="22">
        <f>IF(AK325&lt;1.5,"N/A",3*((M325/$AW$1)-(AM325*2/3)))</f>
        <v>89.026979957168919</v>
      </c>
      <c r="AQ325" s="20">
        <f>IF(AK325=0,"",AL325*$AV$1)</f>
        <v>287495.75705600786</v>
      </c>
      <c r="AR325" s="20">
        <f>IF(AK325=0,"",AJ325*$AV$1)</f>
        <v>261119.99952793375</v>
      </c>
      <c r="AS325" s="23" t="str">
        <f>IF(F325="P","P","")</f>
        <v>P</v>
      </c>
    </row>
    <row r="326" spans="1:48" s="2" customFormat="1">
      <c r="A326" s="19" t="s">
        <v>497</v>
      </c>
      <c r="B326" s="23" t="str">
        <f>IF(COUNTBLANK(N326:AI326)&lt;20.5,"Yes","No")</f>
        <v>Yes</v>
      </c>
      <c r="C326" s="34" t="str">
        <f>IF(J326&lt;160000,"Yes","")</f>
        <v/>
      </c>
      <c r="D326" s="34" t="str">
        <f>IF(J326&gt;375000,IF((K326/J326)&lt;-0.4,"FP40%",IF((K326/J326)&lt;-0.35,"FP35%",IF((K326/J326)&lt;-0.3,"FP30%",IF((K326/J326)&lt;-0.25,"FP25%",IF((K326/J326)&lt;-0.2,"FP20%",IF((K326/J326)&lt;-0.15,"FP15%",IF((K326/J326)&lt;-0.1,"FP10%",IF((K326/J326)&lt;-0.05,"FP5%","")))))))),"")</f>
        <v/>
      </c>
      <c r="E326" s="34" t="str">
        <f t="shared" si="7"/>
        <v/>
      </c>
      <c r="F326" s="89" t="str">
        <f>IF(AP326="N/A","",IF(AP326&gt;AJ326,IF(AP326&gt;AM326,"P",""),""))</f>
        <v>P</v>
      </c>
      <c r="G326" s="34" t="str">
        <f>IF(D326="",IF(E326="",F326,E326),D326)</f>
        <v>P</v>
      </c>
      <c r="H326" s="19" t="s">
        <v>534</v>
      </c>
      <c r="I326" s="21" t="s">
        <v>37</v>
      </c>
      <c r="J326" s="20">
        <v>264700</v>
      </c>
      <c r="K326" s="20">
        <f>M326-J326</f>
        <v>0</v>
      </c>
      <c r="L326" s="75">
        <v>0</v>
      </c>
      <c r="M326" s="20">
        <v>264700</v>
      </c>
      <c r="N326" s="21"/>
      <c r="O326" s="21"/>
      <c r="P326" s="21"/>
      <c r="Q326" s="21"/>
      <c r="R326" s="21">
        <v>68</v>
      </c>
      <c r="S326" s="21">
        <v>63</v>
      </c>
      <c r="T326" s="21" t="s">
        <v>590</v>
      </c>
      <c r="U326" s="21" t="s">
        <v>590</v>
      </c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9">
        <f>IF(AK326=0,"",AVERAGE(N326:AI326))</f>
        <v>65.5</v>
      </c>
      <c r="AK326" s="39">
        <f>IF(COUNTBLANK(N326:AI326)=0,22,IF(COUNTBLANK(N326:AI326)=1,21,IF(COUNTBLANK(N326:AI326)=2,20,IF(COUNTBLANK(N326:AI326)=3,19,IF(COUNTBLANK(N326:AI326)=4,18,IF(COUNTBLANK(N326:AI326)=5,17,IF(COUNTBLANK(N326:AI326)=6,16,IF(COUNTBLANK(N326:AI326)=7,15,IF(COUNTBLANK(N326:AI326)=8,14,IF(COUNTBLANK(N326:AI326)=9,13,IF(COUNTBLANK(N326:AI326)=10,12,IF(COUNTBLANK(N326:AI326)=11,11,IF(COUNTBLANK(N326:AI326)=12,10,IF(COUNTBLANK(N326:AI326)=13,9,IF(COUNTBLANK(N326:AI326)=14,8,IF(COUNTBLANK(N326:AI326)=15,7,IF(COUNTBLANK(N326:AI326)=16,6,IF(COUNTBLANK(N326:AI326)=17,5,IF(COUNTBLANK(N326:AI326)=18,4,IF(COUNTBLANK(N326:AI326)=19,3,IF(COUNTBLANK(N326:AI326)=20,2,IF(COUNTBLANK(N326:AI326)=21,1,IF(COUNTBLANK(N326:AI326)=22,0,"Error")))))))))))))))))))))))</f>
        <v>2</v>
      </c>
      <c r="AL326" s="39">
        <f>IF(AK326=0,"",IF(COUNTBLANK(AG326:AI326)=0,AVERAGE(AG326:AI326),IF(COUNTBLANK(AF326:AI326)&lt;1.5,AVERAGE(AF326:AI326),IF(COUNTBLANK(AE326:AI326)&lt;2.5,AVERAGE(AE326:AI326),IF(COUNTBLANK(AD326:AI326)&lt;3.5,AVERAGE(AD326:AI326),IF(COUNTBLANK(AC326:AI326)&lt;4.5,AVERAGE(AC326:AI326),IF(COUNTBLANK(AB326:AI326)&lt;5.5,AVERAGE(AB326:AI326),IF(COUNTBLANK(AA326:AI326)&lt;6.5,AVERAGE(AA326:AI326),IF(COUNTBLANK(Z326:AI326)&lt;7.5,AVERAGE(Z326:AI326),IF(COUNTBLANK(Y326:AI326)&lt;8.5,AVERAGE(Y326:AI326),IF(COUNTBLANK(X326:AI326)&lt;9.5,AVERAGE(X326:AI326),IF(COUNTBLANK(W326:AI326)&lt;10.5,AVERAGE(W326:AI326),IF(COUNTBLANK(V326:AI326)&lt;11.5,AVERAGE(V326:AI326),IF(COUNTBLANK(U326:AI326)&lt;12.5,AVERAGE(U326:AI326),IF(COUNTBLANK(T326:AI326)&lt;13.5,AVERAGE(T326:AI326),IF(COUNTBLANK(S326:AI326)&lt;14.5,AVERAGE(S326:AI326),IF(COUNTBLANK(R326:AI326)&lt;15.5,AVERAGE(R326:AI326),IF(COUNTBLANK(Q326:AI326)&lt;16.5,AVERAGE(Q326:AI326),IF(COUNTBLANK(P326:AI326)&lt;17.5,AVERAGE(P326:AI326),IF(COUNTBLANK(O326:AI326)&lt;18.5,AVERAGE(O326:AI326),AVERAGE(N326:AI326)))))))))))))))))))))</f>
        <v>65.5</v>
      </c>
      <c r="AM326" s="22">
        <f>IF(AK326=0,"",IF(COUNTBLANK(AH326:AI326)=0,AVERAGE(AH326:AI326),IF(COUNTBLANK(AG326:AI326)&lt;1.5,AVERAGE(AG326:AI326),IF(COUNTBLANK(AF326:AI326)&lt;2.5,AVERAGE(AF326:AI326),IF(COUNTBLANK(AE326:AI326)&lt;3.5,AVERAGE(AE326:AI326),IF(COUNTBLANK(AD326:AI326)&lt;4.5,AVERAGE(AD326:AI326),IF(COUNTBLANK(AC326:AI326)&lt;5.5,AVERAGE(AC326:AI326),IF(COUNTBLANK(AB326:AI326)&lt;6.5,AVERAGE(AB326:AI326),IF(COUNTBLANK(AA326:AI326)&lt;7.5,AVERAGE(AA326:AI326),IF(COUNTBLANK(Z326:AI326)&lt;8.5,AVERAGE(Z326:AI326),IF(COUNTBLANK(Y326:AI326)&lt;9.5,AVERAGE(Y326:AI326),IF(COUNTBLANK(X326:AI326)&lt;10.5,AVERAGE(X326:AI326),IF(COUNTBLANK(W326:AI326)&lt;11.5,AVERAGE(W326:AI326),IF(COUNTBLANK(V326:AI326)&lt;12.5,AVERAGE(V326:AI326),IF(COUNTBLANK(U326:AI326)&lt;13.5,AVERAGE(U326:AI326),IF(COUNTBLANK(T326:AI326)&lt;14.5,AVERAGE(T326:AI326),IF(COUNTBLANK(S326:AI326)&lt;15.5,AVERAGE(S326:AI326),IF(COUNTBLANK(R326:AI326)&lt;16.5,AVERAGE(R326:AI326),IF(COUNTBLANK(Q326:AI326)&lt;17.5,AVERAGE(Q326:AI326),IF(COUNTBLANK(P326:AI326)&lt;18.5,AVERAGE(P326:AI326),IF(COUNTBLANK(O326:AI326)&lt;19.5,AVERAGE(O326:AI326),AVERAGE(N326:AI326))))))))))))))))))))))</f>
        <v>65.5</v>
      </c>
      <c r="AN326" s="23">
        <f>IF(AK326&lt;1.5,M326,(0.75*M326)+(0.25*((AM326*2/3+AJ326*1/3)*$AW$1)))</f>
        <v>264246.67118609196</v>
      </c>
      <c r="AO326" s="24">
        <f>AN326-M326</f>
        <v>-453.32881390803959</v>
      </c>
      <c r="AP326" s="22">
        <f>IF(AK326&lt;1.5,"N/A",3*((M326/$AW$1)-(AM326*2/3)))</f>
        <v>66.855399373224941</v>
      </c>
      <c r="AQ326" s="20">
        <f>IF(AK326=0,"",AL326*$AV$1)</f>
        <v>259141.81771332817</v>
      </c>
      <c r="AR326" s="20">
        <f>IF(AK326=0,"",AJ326*$AV$1)</f>
        <v>259141.81771332817</v>
      </c>
      <c r="AS326" s="23" t="str">
        <f>IF(F326="P","P","")</f>
        <v>P</v>
      </c>
    </row>
    <row r="327" spans="1:48" s="2" customFormat="1">
      <c r="A327" s="19" t="s">
        <v>497</v>
      </c>
      <c r="B327" s="23" t="str">
        <f>IF(COUNTBLANK(N327:AI327)&lt;20.5,"Yes","No")</f>
        <v>Yes</v>
      </c>
      <c r="C327" s="34" t="str">
        <f>IF(J327&lt;160000,"Yes","")</f>
        <v/>
      </c>
      <c r="D327" s="34" t="str">
        <f>IF(J327&gt;375000,IF((K327/J327)&lt;-0.4,"FP40%",IF((K327/J327)&lt;-0.35,"FP35%",IF((K327/J327)&lt;-0.3,"FP30%",IF((K327/J327)&lt;-0.25,"FP25%",IF((K327/J327)&lt;-0.2,"FP20%",IF((K327/J327)&lt;-0.15,"FP15%",IF((K327/J327)&lt;-0.1,"FP10%",IF((K327/J327)&lt;-0.05,"FP5%","")))))))),"")</f>
        <v/>
      </c>
      <c r="E327" s="34" t="str">
        <f t="shared" si="7"/>
        <v/>
      </c>
      <c r="F327" s="89" t="str">
        <f>IF(AP327="N/A","",IF(AP327&gt;AJ327,IF(AP327&gt;AM327,"P",""),""))</f>
        <v>P</v>
      </c>
      <c r="G327" s="34" t="str">
        <f>IF(D327="",IF(E327="",F327,E327),D327)</f>
        <v>P</v>
      </c>
      <c r="H327" s="19" t="s">
        <v>274</v>
      </c>
      <c r="I327" s="21" t="s">
        <v>392</v>
      </c>
      <c r="J327" s="20">
        <v>208400</v>
      </c>
      <c r="K327" s="20">
        <f>M327-J327</f>
        <v>44000</v>
      </c>
      <c r="L327" s="75">
        <v>-2600</v>
      </c>
      <c r="M327" s="20">
        <v>252400</v>
      </c>
      <c r="N327" s="21">
        <v>77</v>
      </c>
      <c r="O327" s="21">
        <v>39</v>
      </c>
      <c r="P327" s="21">
        <v>47</v>
      </c>
      <c r="Q327" s="21" t="s">
        <v>590</v>
      </c>
      <c r="R327" s="21">
        <v>89</v>
      </c>
      <c r="S327" s="21">
        <v>69</v>
      </c>
      <c r="T327" s="21">
        <v>72</v>
      </c>
      <c r="U327" s="21">
        <v>43</v>
      </c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39">
        <f>IF(AK327=0,"",AVERAGE(N327:AI327))</f>
        <v>62.285714285714285</v>
      </c>
      <c r="AK327" s="39">
        <f>IF(COUNTBLANK(N327:AI327)=0,22,IF(COUNTBLANK(N327:AI327)=1,21,IF(COUNTBLANK(N327:AI327)=2,20,IF(COUNTBLANK(N327:AI327)=3,19,IF(COUNTBLANK(N327:AI327)=4,18,IF(COUNTBLANK(N327:AI327)=5,17,IF(COUNTBLANK(N327:AI327)=6,16,IF(COUNTBLANK(N327:AI327)=7,15,IF(COUNTBLANK(N327:AI327)=8,14,IF(COUNTBLANK(N327:AI327)=9,13,IF(COUNTBLANK(N327:AI327)=10,12,IF(COUNTBLANK(N327:AI327)=11,11,IF(COUNTBLANK(N327:AI327)=12,10,IF(COUNTBLANK(N327:AI327)=13,9,IF(COUNTBLANK(N327:AI327)=14,8,IF(COUNTBLANK(N327:AI327)=15,7,IF(COUNTBLANK(N327:AI327)=16,6,IF(COUNTBLANK(N327:AI327)=17,5,IF(COUNTBLANK(N327:AI327)=18,4,IF(COUNTBLANK(N327:AI327)=19,3,IF(COUNTBLANK(N327:AI327)=20,2,IF(COUNTBLANK(N327:AI327)=21,1,IF(COUNTBLANK(N327:AI327)=22,0,"Error")))))))))))))))))))))))</f>
        <v>7</v>
      </c>
      <c r="AL327" s="39">
        <f>IF(AK327=0,"",IF(COUNTBLANK(AG327:AI327)=0,AVERAGE(AG327:AI327),IF(COUNTBLANK(AF327:AI327)&lt;1.5,AVERAGE(AF327:AI327),IF(COUNTBLANK(AE327:AI327)&lt;2.5,AVERAGE(AE327:AI327),IF(COUNTBLANK(AD327:AI327)&lt;3.5,AVERAGE(AD327:AI327),IF(COUNTBLANK(AC327:AI327)&lt;4.5,AVERAGE(AC327:AI327),IF(COUNTBLANK(AB327:AI327)&lt;5.5,AVERAGE(AB327:AI327),IF(COUNTBLANK(AA327:AI327)&lt;6.5,AVERAGE(AA327:AI327),IF(COUNTBLANK(Z327:AI327)&lt;7.5,AVERAGE(Z327:AI327),IF(COUNTBLANK(Y327:AI327)&lt;8.5,AVERAGE(Y327:AI327),IF(COUNTBLANK(X327:AI327)&lt;9.5,AVERAGE(X327:AI327),IF(COUNTBLANK(W327:AI327)&lt;10.5,AVERAGE(W327:AI327),IF(COUNTBLANK(V327:AI327)&lt;11.5,AVERAGE(V327:AI327),IF(COUNTBLANK(U327:AI327)&lt;12.5,AVERAGE(U327:AI327),IF(COUNTBLANK(T327:AI327)&lt;13.5,AVERAGE(T327:AI327),IF(COUNTBLANK(S327:AI327)&lt;14.5,AVERAGE(S327:AI327),IF(COUNTBLANK(R327:AI327)&lt;15.5,AVERAGE(R327:AI327),IF(COUNTBLANK(Q327:AI327)&lt;16.5,AVERAGE(Q327:AI327),IF(COUNTBLANK(P327:AI327)&lt;17.5,AVERAGE(P327:AI327),IF(COUNTBLANK(O327:AI327)&lt;18.5,AVERAGE(O327:AI327),AVERAGE(N327:AI327)))))))))))))))))))))</f>
        <v>61.333333333333336</v>
      </c>
      <c r="AM327" s="22">
        <f>IF(AK327=0,"",IF(COUNTBLANK(AH327:AI327)=0,AVERAGE(AH327:AI327),IF(COUNTBLANK(AG327:AI327)&lt;1.5,AVERAGE(AG327:AI327),IF(COUNTBLANK(AF327:AI327)&lt;2.5,AVERAGE(AF327:AI327),IF(COUNTBLANK(AE327:AI327)&lt;3.5,AVERAGE(AE327:AI327),IF(COUNTBLANK(AD327:AI327)&lt;4.5,AVERAGE(AD327:AI327),IF(COUNTBLANK(AC327:AI327)&lt;5.5,AVERAGE(AC327:AI327),IF(COUNTBLANK(AB327:AI327)&lt;6.5,AVERAGE(AB327:AI327),IF(COUNTBLANK(AA327:AI327)&lt;7.5,AVERAGE(AA327:AI327),IF(COUNTBLANK(Z327:AI327)&lt;8.5,AVERAGE(Z327:AI327),IF(COUNTBLANK(Y327:AI327)&lt;9.5,AVERAGE(Y327:AI327),IF(COUNTBLANK(X327:AI327)&lt;10.5,AVERAGE(X327:AI327),IF(COUNTBLANK(W327:AI327)&lt;11.5,AVERAGE(W327:AI327),IF(COUNTBLANK(V327:AI327)&lt;12.5,AVERAGE(V327:AI327),IF(COUNTBLANK(U327:AI327)&lt;13.5,AVERAGE(U327:AI327),IF(COUNTBLANK(T327:AI327)&lt;14.5,AVERAGE(T327:AI327),IF(COUNTBLANK(S327:AI327)&lt;15.5,AVERAGE(S327:AI327),IF(COUNTBLANK(R327:AI327)&lt;16.5,AVERAGE(R327:AI327),IF(COUNTBLANK(Q327:AI327)&lt;17.5,AVERAGE(Q327:AI327),IF(COUNTBLANK(P327:AI327)&lt;18.5,AVERAGE(P327:AI327),IF(COUNTBLANK(O327:AI327)&lt;19.5,AVERAGE(O327:AI327),AVERAGE(N327:AI327))))))))))))))))))))))</f>
        <v>57.5</v>
      </c>
      <c r="AN327" s="23">
        <f>IF(AK327&lt;1.5,M327,(0.75*M327)+(0.25*((AM327*2/3+AJ327*1/3)*$AW$1)))</f>
        <v>248595.23369097794</v>
      </c>
      <c r="AO327" s="24">
        <f>AN327-M327</f>
        <v>-3804.7663090220594</v>
      </c>
      <c r="AP327" s="22">
        <f>IF(AK327&lt;1.5,"N/A",3*((M327/$AW$1)-(AM327*2/3)))</f>
        <v>73.661514173789087</v>
      </c>
      <c r="AQ327" s="20">
        <f>IF(AK327=0,"",AL327*$AV$1)</f>
        <v>242656.96925828187</v>
      </c>
      <c r="AR327" s="20">
        <f>IF(AK327=0,"",AJ327*$AV$1)</f>
        <v>246424.93461943531</v>
      </c>
      <c r="AS327" s="23" t="str">
        <f>IF(F327="P","P","")</f>
        <v>P</v>
      </c>
    </row>
    <row r="328" spans="1:48" s="2" customFormat="1">
      <c r="A328" s="19" t="s">
        <v>497</v>
      </c>
      <c r="B328" s="23" t="str">
        <f>IF(COUNTBLANK(N328:AI328)&lt;20.5,"Yes","No")</f>
        <v>Yes</v>
      </c>
      <c r="C328" s="34" t="str">
        <f>IF(J328&lt;160000,"Yes","")</f>
        <v/>
      </c>
      <c r="D328" s="34" t="str">
        <f>IF(J328&gt;375000,IF((K328/J328)&lt;-0.4,"FP40%",IF((K328/J328)&lt;-0.35,"FP35%",IF((K328/J328)&lt;-0.3,"FP30%",IF((K328/J328)&lt;-0.25,"FP25%",IF((K328/J328)&lt;-0.2,"FP20%",IF((K328/J328)&lt;-0.15,"FP15%",IF((K328/J328)&lt;-0.1,"FP10%",IF((K328/J328)&lt;-0.05,"FP5%","")))))))),"")</f>
        <v/>
      </c>
      <c r="E328" s="34" t="str">
        <f t="shared" si="7"/>
        <v/>
      </c>
      <c r="F328" s="89" t="str">
        <f>IF(AP328="N/A","",IF(AP328&gt;AJ328,IF(AP328&gt;AM328,"P",""),""))</f>
        <v>P</v>
      </c>
      <c r="G328" s="34" t="str">
        <f>IF(D328="",IF(E328="",F328,E328),D328)</f>
        <v>P</v>
      </c>
      <c r="H328" s="19" t="s">
        <v>277</v>
      </c>
      <c r="I328" s="21" t="s">
        <v>48</v>
      </c>
      <c r="J328" s="20">
        <v>251500</v>
      </c>
      <c r="K328" s="20">
        <f>M328-J328</f>
        <v>-17500</v>
      </c>
      <c r="L328" s="75">
        <v>-17800</v>
      </c>
      <c r="M328" s="20">
        <v>234000</v>
      </c>
      <c r="N328" s="21">
        <v>68</v>
      </c>
      <c r="O328" s="21">
        <v>77</v>
      </c>
      <c r="P328" s="21">
        <v>64</v>
      </c>
      <c r="Q328" s="21">
        <v>63</v>
      </c>
      <c r="R328" s="21">
        <v>85</v>
      </c>
      <c r="S328" s="21">
        <v>34</v>
      </c>
      <c r="T328" s="21">
        <v>40</v>
      </c>
      <c r="U328" s="21">
        <v>65</v>
      </c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39">
        <f>IF(AK328=0,"",AVERAGE(N328:AI328))</f>
        <v>62</v>
      </c>
      <c r="AK328" s="39">
        <f>IF(COUNTBLANK(N328:AI328)=0,22,IF(COUNTBLANK(N328:AI328)=1,21,IF(COUNTBLANK(N328:AI328)=2,20,IF(COUNTBLANK(N328:AI328)=3,19,IF(COUNTBLANK(N328:AI328)=4,18,IF(COUNTBLANK(N328:AI328)=5,17,IF(COUNTBLANK(N328:AI328)=6,16,IF(COUNTBLANK(N328:AI328)=7,15,IF(COUNTBLANK(N328:AI328)=8,14,IF(COUNTBLANK(N328:AI328)=9,13,IF(COUNTBLANK(N328:AI328)=10,12,IF(COUNTBLANK(N328:AI328)=11,11,IF(COUNTBLANK(N328:AI328)=12,10,IF(COUNTBLANK(N328:AI328)=13,9,IF(COUNTBLANK(N328:AI328)=14,8,IF(COUNTBLANK(N328:AI328)=15,7,IF(COUNTBLANK(N328:AI328)=16,6,IF(COUNTBLANK(N328:AI328)=17,5,IF(COUNTBLANK(N328:AI328)=18,4,IF(COUNTBLANK(N328:AI328)=19,3,IF(COUNTBLANK(N328:AI328)=20,2,IF(COUNTBLANK(N328:AI328)=21,1,IF(COUNTBLANK(N328:AI328)=22,0,"Error")))))))))))))))))))))))</f>
        <v>8</v>
      </c>
      <c r="AL328" s="39">
        <f>IF(AK328=0,"",IF(COUNTBLANK(AG328:AI328)=0,AVERAGE(AG328:AI328),IF(COUNTBLANK(AF328:AI328)&lt;1.5,AVERAGE(AF328:AI328),IF(COUNTBLANK(AE328:AI328)&lt;2.5,AVERAGE(AE328:AI328),IF(COUNTBLANK(AD328:AI328)&lt;3.5,AVERAGE(AD328:AI328),IF(COUNTBLANK(AC328:AI328)&lt;4.5,AVERAGE(AC328:AI328),IF(COUNTBLANK(AB328:AI328)&lt;5.5,AVERAGE(AB328:AI328),IF(COUNTBLANK(AA328:AI328)&lt;6.5,AVERAGE(AA328:AI328),IF(COUNTBLANK(Z328:AI328)&lt;7.5,AVERAGE(Z328:AI328),IF(COUNTBLANK(Y328:AI328)&lt;8.5,AVERAGE(Y328:AI328),IF(COUNTBLANK(X328:AI328)&lt;9.5,AVERAGE(X328:AI328),IF(COUNTBLANK(W328:AI328)&lt;10.5,AVERAGE(W328:AI328),IF(COUNTBLANK(V328:AI328)&lt;11.5,AVERAGE(V328:AI328),IF(COUNTBLANK(U328:AI328)&lt;12.5,AVERAGE(U328:AI328),IF(COUNTBLANK(T328:AI328)&lt;13.5,AVERAGE(T328:AI328),IF(COUNTBLANK(S328:AI328)&lt;14.5,AVERAGE(S328:AI328),IF(COUNTBLANK(R328:AI328)&lt;15.5,AVERAGE(R328:AI328),IF(COUNTBLANK(Q328:AI328)&lt;16.5,AVERAGE(Q328:AI328),IF(COUNTBLANK(P328:AI328)&lt;17.5,AVERAGE(P328:AI328),IF(COUNTBLANK(O328:AI328)&lt;18.5,AVERAGE(O328:AI328),AVERAGE(N328:AI328)))))))))))))))))))))</f>
        <v>46.333333333333336</v>
      </c>
      <c r="AM328" s="22">
        <f>IF(AK328=0,"",IF(COUNTBLANK(AH328:AI328)=0,AVERAGE(AH328:AI328),IF(COUNTBLANK(AG328:AI328)&lt;1.5,AVERAGE(AG328:AI328),IF(COUNTBLANK(AF328:AI328)&lt;2.5,AVERAGE(AF328:AI328),IF(COUNTBLANK(AE328:AI328)&lt;3.5,AVERAGE(AE328:AI328),IF(COUNTBLANK(AD328:AI328)&lt;4.5,AVERAGE(AD328:AI328),IF(COUNTBLANK(AC328:AI328)&lt;5.5,AVERAGE(AC328:AI328),IF(COUNTBLANK(AB328:AI328)&lt;6.5,AVERAGE(AB328:AI328),IF(COUNTBLANK(AA328:AI328)&lt;7.5,AVERAGE(AA328:AI328),IF(COUNTBLANK(Z328:AI328)&lt;8.5,AVERAGE(Z328:AI328),IF(COUNTBLANK(Y328:AI328)&lt;9.5,AVERAGE(Y328:AI328),IF(COUNTBLANK(X328:AI328)&lt;10.5,AVERAGE(X328:AI328),IF(COUNTBLANK(W328:AI328)&lt;11.5,AVERAGE(W328:AI328),IF(COUNTBLANK(V328:AI328)&lt;12.5,AVERAGE(V328:AI328),IF(COUNTBLANK(U328:AI328)&lt;13.5,AVERAGE(U328:AI328),IF(COUNTBLANK(T328:AI328)&lt;14.5,AVERAGE(T328:AI328),IF(COUNTBLANK(S328:AI328)&lt;15.5,AVERAGE(S328:AI328),IF(COUNTBLANK(R328:AI328)&lt;16.5,AVERAGE(R328:AI328),IF(COUNTBLANK(Q328:AI328)&lt;17.5,AVERAGE(Q328:AI328),IF(COUNTBLANK(P328:AI328)&lt;18.5,AVERAGE(P328:AI328),IF(COUNTBLANK(O328:AI328)&lt;19.5,AVERAGE(O328:AI328),AVERAGE(N328:AI328))))))))))))))))))))))</f>
        <v>52.5</v>
      </c>
      <c r="AN328" s="23">
        <f>IF(AK328&lt;1.5,M328,(0.75*M328)+(0.25*((AM328*2/3+AJ328*1/3)*$AW$1)))</f>
        <v>231355.05897240387</v>
      </c>
      <c r="AO328" s="24">
        <f>AN328-M328</f>
        <v>-2644.9410275961272</v>
      </c>
      <c r="AP328" s="22">
        <f>IF(AK328&lt;1.5,"N/A",3*((M328/$AW$1)-(AM328*2/3)))</f>
        <v>69.90805989170623</v>
      </c>
      <c r="AQ328" s="20">
        <f>IF(AK328=0,"",AL328*$AV$1)</f>
        <v>183311.51482011512</v>
      </c>
      <c r="AR328" s="20">
        <f>IF(AK328=0,"",AJ328*$AV$1)</f>
        <v>245294.54501108927</v>
      </c>
      <c r="AS328" s="23" t="str">
        <f>IF(F328="P","P","")</f>
        <v>P</v>
      </c>
    </row>
    <row r="329" spans="1:48" s="2" customFormat="1">
      <c r="A329" s="19" t="s">
        <v>497</v>
      </c>
      <c r="B329" s="23" t="str">
        <f>IF(COUNTBLANK(N329:AI329)&lt;20.5,"Yes","No")</f>
        <v>Yes</v>
      </c>
      <c r="C329" s="34" t="str">
        <f>IF(J329&lt;160000,"Yes","")</f>
        <v/>
      </c>
      <c r="D329" s="34" t="str">
        <f>IF(J329&gt;375000,IF((K329/J329)&lt;-0.4,"FP40%",IF((K329/J329)&lt;-0.35,"FP35%",IF((K329/J329)&lt;-0.3,"FP30%",IF((K329/J329)&lt;-0.25,"FP25%",IF((K329/J329)&lt;-0.2,"FP20%",IF((K329/J329)&lt;-0.15,"FP15%",IF((K329/J329)&lt;-0.1,"FP10%",IF((K329/J329)&lt;-0.05,"FP5%","")))))))),"")</f>
        <v/>
      </c>
      <c r="E329" s="34" t="str">
        <f t="shared" si="7"/>
        <v/>
      </c>
      <c r="F329" s="89" t="str">
        <f>IF(AP329="N/A","",IF(AP329&gt;AJ329,IF(AP329&gt;AM329,"P",""),""))</f>
        <v>P</v>
      </c>
      <c r="G329" s="34" t="str">
        <f>IF(D329="",IF(E329="",F329,E329),D329)</f>
        <v>P</v>
      </c>
      <c r="H329" s="25" t="s">
        <v>445</v>
      </c>
      <c r="I329" s="27" t="s">
        <v>37</v>
      </c>
      <c r="J329" s="20">
        <v>251900</v>
      </c>
      <c r="K329" s="20">
        <f>M329-J329</f>
        <v>-16000</v>
      </c>
      <c r="L329" s="75">
        <v>-8200</v>
      </c>
      <c r="M329" s="20">
        <v>235900</v>
      </c>
      <c r="N329" s="21"/>
      <c r="O329" s="21">
        <v>72</v>
      </c>
      <c r="P329" s="21">
        <v>66</v>
      </c>
      <c r="Q329" s="21">
        <v>56</v>
      </c>
      <c r="R329" s="21">
        <v>66</v>
      </c>
      <c r="S329" s="21" t="s">
        <v>590</v>
      </c>
      <c r="T329" s="21">
        <v>36</v>
      </c>
      <c r="U329" s="21">
        <v>58</v>
      </c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39">
        <f>IF(AK329=0,"",AVERAGE(N329:AI329))</f>
        <v>59</v>
      </c>
      <c r="AK329" s="39">
        <f>IF(COUNTBLANK(N329:AI329)=0,22,IF(COUNTBLANK(N329:AI329)=1,21,IF(COUNTBLANK(N329:AI329)=2,20,IF(COUNTBLANK(N329:AI329)=3,19,IF(COUNTBLANK(N329:AI329)=4,18,IF(COUNTBLANK(N329:AI329)=5,17,IF(COUNTBLANK(N329:AI329)=6,16,IF(COUNTBLANK(N329:AI329)=7,15,IF(COUNTBLANK(N329:AI329)=8,14,IF(COUNTBLANK(N329:AI329)=9,13,IF(COUNTBLANK(N329:AI329)=10,12,IF(COUNTBLANK(N329:AI329)=11,11,IF(COUNTBLANK(N329:AI329)=12,10,IF(COUNTBLANK(N329:AI329)=13,9,IF(COUNTBLANK(N329:AI329)=14,8,IF(COUNTBLANK(N329:AI329)=15,7,IF(COUNTBLANK(N329:AI329)=16,6,IF(COUNTBLANK(N329:AI329)=17,5,IF(COUNTBLANK(N329:AI329)=18,4,IF(COUNTBLANK(N329:AI329)=19,3,IF(COUNTBLANK(N329:AI329)=20,2,IF(COUNTBLANK(N329:AI329)=21,1,IF(COUNTBLANK(N329:AI329)=22,0,"Error")))))))))))))))))))))))</f>
        <v>6</v>
      </c>
      <c r="AL329" s="39">
        <f>IF(AK329=0,"",IF(COUNTBLANK(AG329:AI329)=0,AVERAGE(AG329:AI329),IF(COUNTBLANK(AF329:AI329)&lt;1.5,AVERAGE(AF329:AI329),IF(COUNTBLANK(AE329:AI329)&lt;2.5,AVERAGE(AE329:AI329),IF(COUNTBLANK(AD329:AI329)&lt;3.5,AVERAGE(AD329:AI329),IF(COUNTBLANK(AC329:AI329)&lt;4.5,AVERAGE(AC329:AI329),IF(COUNTBLANK(AB329:AI329)&lt;5.5,AVERAGE(AB329:AI329),IF(COUNTBLANK(AA329:AI329)&lt;6.5,AVERAGE(AA329:AI329),IF(COUNTBLANK(Z329:AI329)&lt;7.5,AVERAGE(Z329:AI329),IF(COUNTBLANK(Y329:AI329)&lt;8.5,AVERAGE(Y329:AI329),IF(COUNTBLANK(X329:AI329)&lt;9.5,AVERAGE(X329:AI329),IF(COUNTBLANK(W329:AI329)&lt;10.5,AVERAGE(W329:AI329),IF(COUNTBLANK(V329:AI329)&lt;11.5,AVERAGE(V329:AI329),IF(COUNTBLANK(U329:AI329)&lt;12.5,AVERAGE(U329:AI329),IF(COUNTBLANK(T329:AI329)&lt;13.5,AVERAGE(T329:AI329),IF(COUNTBLANK(S329:AI329)&lt;14.5,AVERAGE(S329:AI329),IF(COUNTBLANK(R329:AI329)&lt;15.5,AVERAGE(R329:AI329),IF(COUNTBLANK(Q329:AI329)&lt;16.5,AVERAGE(Q329:AI329),IF(COUNTBLANK(P329:AI329)&lt;17.5,AVERAGE(P329:AI329),IF(COUNTBLANK(O329:AI329)&lt;18.5,AVERAGE(O329:AI329),AVERAGE(N329:AI329)))))))))))))))))))))</f>
        <v>53.333333333333336</v>
      </c>
      <c r="AM329" s="22">
        <f>IF(AK329=0,"",IF(COUNTBLANK(AH329:AI329)=0,AVERAGE(AH329:AI329),IF(COUNTBLANK(AG329:AI329)&lt;1.5,AVERAGE(AG329:AI329),IF(COUNTBLANK(AF329:AI329)&lt;2.5,AVERAGE(AF329:AI329),IF(COUNTBLANK(AE329:AI329)&lt;3.5,AVERAGE(AE329:AI329),IF(COUNTBLANK(AD329:AI329)&lt;4.5,AVERAGE(AD329:AI329),IF(COUNTBLANK(AC329:AI329)&lt;5.5,AVERAGE(AC329:AI329),IF(COUNTBLANK(AB329:AI329)&lt;6.5,AVERAGE(AB329:AI329),IF(COUNTBLANK(AA329:AI329)&lt;7.5,AVERAGE(AA329:AI329),IF(COUNTBLANK(Z329:AI329)&lt;8.5,AVERAGE(Z329:AI329),IF(COUNTBLANK(Y329:AI329)&lt;9.5,AVERAGE(Y329:AI329),IF(COUNTBLANK(X329:AI329)&lt;10.5,AVERAGE(X329:AI329),IF(COUNTBLANK(W329:AI329)&lt;11.5,AVERAGE(W329:AI329),IF(COUNTBLANK(V329:AI329)&lt;12.5,AVERAGE(V329:AI329),IF(COUNTBLANK(U329:AI329)&lt;13.5,AVERAGE(U329:AI329),IF(COUNTBLANK(T329:AI329)&lt;14.5,AVERAGE(T329:AI329),IF(COUNTBLANK(S329:AI329)&lt;15.5,AVERAGE(S329:AI329),IF(COUNTBLANK(R329:AI329)&lt;16.5,AVERAGE(R329:AI329),IF(COUNTBLANK(Q329:AI329)&lt;17.5,AVERAGE(Q329:AI329),IF(COUNTBLANK(P329:AI329)&lt;18.5,AVERAGE(P329:AI329),IF(COUNTBLANK(O329:AI329)&lt;19.5,AVERAGE(O329:AI329),AVERAGE(N329:AI329))))))))))))))))))))))</f>
        <v>47</v>
      </c>
      <c r="AN329" s="23">
        <f>IF(AK329&lt;1.5,M329,(0.75*M329)+(0.25*((AM329*2/3+AJ329*1/3)*$AW$1)))</f>
        <v>228097.59893878919</v>
      </c>
      <c r="AO329" s="24">
        <f>AN329-M329</f>
        <v>-7802.4010612108104</v>
      </c>
      <c r="AP329" s="22">
        <f>IF(AK329&lt;1.5,"N/A",3*((M329/$AW$1)-(AM329*2/3)))</f>
        <v>82.328253540399572</v>
      </c>
      <c r="AQ329" s="20">
        <f>IF(AK329=0,"",AL329*$AV$1)</f>
        <v>211006.06022459292</v>
      </c>
      <c r="AR329" s="20">
        <f>IF(AK329=0,"",AJ329*$AV$1)</f>
        <v>233425.45412345591</v>
      </c>
      <c r="AS329" s="23" t="str">
        <f>IF(F329="P","P","")</f>
        <v>P</v>
      </c>
      <c r="AU329" s="3"/>
      <c r="AV329" s="26"/>
    </row>
    <row r="330" spans="1:48" s="2" customFormat="1">
      <c r="A330" s="19" t="s">
        <v>497</v>
      </c>
      <c r="B330" s="23" t="str">
        <f>IF(COUNTBLANK(N330:AI330)&lt;20.5,"Yes","No")</f>
        <v>Yes</v>
      </c>
      <c r="C330" s="34" t="str">
        <f>IF(J330&lt;160000,"Yes","")</f>
        <v/>
      </c>
      <c r="D330" s="34" t="str">
        <f>IF(J330&gt;375000,IF((K330/J330)&lt;-0.4,"FP40%",IF((K330/J330)&lt;-0.35,"FP35%",IF((K330/J330)&lt;-0.3,"FP30%",IF((K330/J330)&lt;-0.25,"FP25%",IF((K330/J330)&lt;-0.2,"FP20%",IF((K330/J330)&lt;-0.15,"FP15%",IF((K330/J330)&lt;-0.1,"FP10%",IF((K330/J330)&lt;-0.05,"FP5%","")))))))),"")</f>
        <v/>
      </c>
      <c r="E330" s="34" t="str">
        <f t="shared" si="7"/>
        <v/>
      </c>
      <c r="F330" s="89" t="str">
        <f>IF(AP330="N/A","",IF(AP330&gt;AJ330,IF(AP330&gt;AM330,"P",""),""))</f>
        <v>P</v>
      </c>
      <c r="G330" s="34" t="str">
        <f>IF(D330="",IF(E330="",F330,E330),D330)</f>
        <v>P</v>
      </c>
      <c r="H330" s="19" t="s">
        <v>408</v>
      </c>
      <c r="I330" s="21" t="s">
        <v>48</v>
      </c>
      <c r="J330" s="20">
        <v>224700</v>
      </c>
      <c r="K330" s="20">
        <f>M330-J330</f>
        <v>21000</v>
      </c>
      <c r="L330" s="75">
        <v>-13200</v>
      </c>
      <c r="M330" s="20">
        <v>245700</v>
      </c>
      <c r="N330" s="21">
        <v>28</v>
      </c>
      <c r="O330" s="21">
        <v>62</v>
      </c>
      <c r="P330" s="21">
        <v>74</v>
      </c>
      <c r="Q330" s="21">
        <v>68</v>
      </c>
      <c r="R330" s="21">
        <v>71</v>
      </c>
      <c r="S330" s="21">
        <v>59</v>
      </c>
      <c r="T330" s="21">
        <v>66</v>
      </c>
      <c r="U330" s="21">
        <v>32</v>
      </c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39">
        <f>IF(AK330=0,"",AVERAGE(N330:AI330))</f>
        <v>57.5</v>
      </c>
      <c r="AK330" s="39">
        <f>IF(COUNTBLANK(N330:AI330)=0,22,IF(COUNTBLANK(N330:AI330)=1,21,IF(COUNTBLANK(N330:AI330)=2,20,IF(COUNTBLANK(N330:AI330)=3,19,IF(COUNTBLANK(N330:AI330)=4,18,IF(COUNTBLANK(N330:AI330)=5,17,IF(COUNTBLANK(N330:AI330)=6,16,IF(COUNTBLANK(N330:AI330)=7,15,IF(COUNTBLANK(N330:AI330)=8,14,IF(COUNTBLANK(N330:AI330)=9,13,IF(COUNTBLANK(N330:AI330)=10,12,IF(COUNTBLANK(N330:AI330)=11,11,IF(COUNTBLANK(N330:AI330)=12,10,IF(COUNTBLANK(N330:AI330)=13,9,IF(COUNTBLANK(N330:AI330)=14,8,IF(COUNTBLANK(N330:AI330)=15,7,IF(COUNTBLANK(N330:AI330)=16,6,IF(COUNTBLANK(N330:AI330)=17,5,IF(COUNTBLANK(N330:AI330)=18,4,IF(COUNTBLANK(N330:AI330)=19,3,IF(COUNTBLANK(N330:AI330)=20,2,IF(COUNTBLANK(N330:AI330)=21,1,IF(COUNTBLANK(N330:AI330)=22,0,"Error")))))))))))))))))))))))</f>
        <v>8</v>
      </c>
      <c r="AL330" s="39">
        <f>IF(AK330=0,"",IF(COUNTBLANK(AG330:AI330)=0,AVERAGE(AG330:AI330),IF(COUNTBLANK(AF330:AI330)&lt;1.5,AVERAGE(AF330:AI330),IF(COUNTBLANK(AE330:AI330)&lt;2.5,AVERAGE(AE330:AI330),IF(COUNTBLANK(AD330:AI330)&lt;3.5,AVERAGE(AD330:AI330),IF(COUNTBLANK(AC330:AI330)&lt;4.5,AVERAGE(AC330:AI330),IF(COUNTBLANK(AB330:AI330)&lt;5.5,AVERAGE(AB330:AI330),IF(COUNTBLANK(AA330:AI330)&lt;6.5,AVERAGE(AA330:AI330),IF(COUNTBLANK(Z330:AI330)&lt;7.5,AVERAGE(Z330:AI330),IF(COUNTBLANK(Y330:AI330)&lt;8.5,AVERAGE(Y330:AI330),IF(COUNTBLANK(X330:AI330)&lt;9.5,AVERAGE(X330:AI330),IF(COUNTBLANK(W330:AI330)&lt;10.5,AVERAGE(W330:AI330),IF(COUNTBLANK(V330:AI330)&lt;11.5,AVERAGE(V330:AI330),IF(COUNTBLANK(U330:AI330)&lt;12.5,AVERAGE(U330:AI330),IF(COUNTBLANK(T330:AI330)&lt;13.5,AVERAGE(T330:AI330),IF(COUNTBLANK(S330:AI330)&lt;14.5,AVERAGE(S330:AI330),IF(COUNTBLANK(R330:AI330)&lt;15.5,AVERAGE(R330:AI330),IF(COUNTBLANK(Q330:AI330)&lt;16.5,AVERAGE(Q330:AI330),IF(COUNTBLANK(P330:AI330)&lt;17.5,AVERAGE(P330:AI330),IF(COUNTBLANK(O330:AI330)&lt;18.5,AVERAGE(O330:AI330),AVERAGE(N330:AI330)))))))))))))))))))))</f>
        <v>52.333333333333336</v>
      </c>
      <c r="AM330" s="22">
        <f>IF(AK330=0,"",IF(COUNTBLANK(AH330:AI330)=0,AVERAGE(AH330:AI330),IF(COUNTBLANK(AG330:AI330)&lt;1.5,AVERAGE(AG330:AI330),IF(COUNTBLANK(AF330:AI330)&lt;2.5,AVERAGE(AF330:AI330),IF(COUNTBLANK(AE330:AI330)&lt;3.5,AVERAGE(AE330:AI330),IF(COUNTBLANK(AD330:AI330)&lt;4.5,AVERAGE(AD330:AI330),IF(COUNTBLANK(AC330:AI330)&lt;5.5,AVERAGE(AC330:AI330),IF(COUNTBLANK(AB330:AI330)&lt;6.5,AVERAGE(AB330:AI330),IF(COUNTBLANK(AA330:AI330)&lt;7.5,AVERAGE(AA330:AI330),IF(COUNTBLANK(Z330:AI330)&lt;8.5,AVERAGE(Z330:AI330),IF(COUNTBLANK(Y330:AI330)&lt;9.5,AVERAGE(Y330:AI330),IF(COUNTBLANK(X330:AI330)&lt;10.5,AVERAGE(X330:AI330),IF(COUNTBLANK(W330:AI330)&lt;11.5,AVERAGE(W330:AI330),IF(COUNTBLANK(V330:AI330)&lt;12.5,AVERAGE(V330:AI330),IF(COUNTBLANK(U330:AI330)&lt;13.5,AVERAGE(U330:AI330),IF(COUNTBLANK(T330:AI330)&lt;14.5,AVERAGE(T330:AI330),IF(COUNTBLANK(S330:AI330)&lt;15.5,AVERAGE(S330:AI330),IF(COUNTBLANK(R330:AI330)&lt;16.5,AVERAGE(R330:AI330),IF(COUNTBLANK(Q330:AI330)&lt;17.5,AVERAGE(Q330:AI330),IF(COUNTBLANK(P330:AI330)&lt;18.5,AVERAGE(P330:AI330),IF(COUNTBLANK(O330:AI330)&lt;19.5,AVERAGE(O330:AI330),AVERAGE(N330:AI330))))))))))))))))))))))</f>
        <v>49</v>
      </c>
      <c r="AN330" s="23">
        <f>IF(AK330&lt;1.5,M330,(0.75*M330)+(0.25*((AM330*2/3+AJ330*1/3)*$AW$1)))</f>
        <v>236283.75251622038</v>
      </c>
      <c r="AO330" s="24">
        <f>AN330-M330</f>
        <v>-9416.2474837796181</v>
      </c>
      <c r="AP330" s="22">
        <f>IF(AK330&lt;1.5,"N/A",3*((M330/$AW$1)-(AM330*2/3)))</f>
        <v>85.65346288629155</v>
      </c>
      <c r="AQ330" s="20">
        <f>IF(AK330=0,"",AL330*$AV$1)</f>
        <v>207049.69659538183</v>
      </c>
      <c r="AR330" s="20">
        <f>IF(AK330=0,"",AJ330*$AV$1)</f>
        <v>227490.90867963925</v>
      </c>
      <c r="AS330" s="23" t="str">
        <f>IF(F330="P","P","")</f>
        <v>P</v>
      </c>
      <c r="AU330" s="3"/>
      <c r="AV330" s="26"/>
    </row>
    <row r="331" spans="1:48" s="2" customFormat="1">
      <c r="A331" s="19" t="s">
        <v>497</v>
      </c>
      <c r="B331" s="23" t="str">
        <f>IF(COUNTBLANK(N331:AI331)&lt;20.5,"Yes","No")</f>
        <v>Yes</v>
      </c>
      <c r="C331" s="34" t="str">
        <f>IF(J331&lt;160000,"Yes","")</f>
        <v>Yes</v>
      </c>
      <c r="D331" s="34" t="str">
        <f>IF(J331&gt;375000,IF((K331/J331)&lt;-0.4,"FP40%",IF((K331/J331)&lt;-0.35,"FP35%",IF((K331/J331)&lt;-0.3,"FP30%",IF((K331/J331)&lt;-0.25,"FP25%",IF((K331/J331)&lt;-0.2,"FP20%",IF((K331/J331)&lt;-0.15,"FP15%",IF((K331/J331)&lt;-0.1,"FP10%",IF((K331/J331)&lt;-0.05,"FP5%","")))))))),"")</f>
        <v/>
      </c>
      <c r="E331" s="34" t="str">
        <f t="shared" si="7"/>
        <v/>
      </c>
      <c r="F331" s="89" t="str">
        <f>IF(AP331="N/A","",IF(AP331&gt;AJ331,IF(AP331&gt;AM331,"P",""),""))</f>
        <v/>
      </c>
      <c r="G331" s="34" t="str">
        <f>IF(D331="",IF(E331="",F331,E331),D331)</f>
        <v/>
      </c>
      <c r="H331" s="19" t="s">
        <v>65</v>
      </c>
      <c r="I331" s="21" t="s">
        <v>37</v>
      </c>
      <c r="J331" s="20">
        <v>94500</v>
      </c>
      <c r="K331" s="20">
        <f>M331-J331</f>
        <v>34800</v>
      </c>
      <c r="L331" s="75">
        <v>0</v>
      </c>
      <c r="M331" s="20">
        <v>129300</v>
      </c>
      <c r="N331" s="21">
        <v>79</v>
      </c>
      <c r="O331" s="21">
        <v>48</v>
      </c>
      <c r="P331" s="21">
        <v>38</v>
      </c>
      <c r="Q331" s="21" t="s">
        <v>590</v>
      </c>
      <c r="R331" s="21" t="s">
        <v>590</v>
      </c>
      <c r="S331" s="21" t="s">
        <v>590</v>
      </c>
      <c r="T331" s="21" t="s">
        <v>590</v>
      </c>
      <c r="U331" s="21" t="s">
        <v>590</v>
      </c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39">
        <f>IF(AK331=0,"",AVERAGE(N331:AI331))</f>
        <v>55</v>
      </c>
      <c r="AK331" s="39">
        <f>IF(COUNTBLANK(N331:AI331)=0,22,IF(COUNTBLANK(N331:AI331)=1,21,IF(COUNTBLANK(N331:AI331)=2,20,IF(COUNTBLANK(N331:AI331)=3,19,IF(COUNTBLANK(N331:AI331)=4,18,IF(COUNTBLANK(N331:AI331)=5,17,IF(COUNTBLANK(N331:AI331)=6,16,IF(COUNTBLANK(N331:AI331)=7,15,IF(COUNTBLANK(N331:AI331)=8,14,IF(COUNTBLANK(N331:AI331)=9,13,IF(COUNTBLANK(N331:AI331)=10,12,IF(COUNTBLANK(N331:AI331)=11,11,IF(COUNTBLANK(N331:AI331)=12,10,IF(COUNTBLANK(N331:AI331)=13,9,IF(COUNTBLANK(N331:AI331)=14,8,IF(COUNTBLANK(N331:AI331)=15,7,IF(COUNTBLANK(N331:AI331)=16,6,IF(COUNTBLANK(N331:AI331)=17,5,IF(COUNTBLANK(N331:AI331)=18,4,IF(COUNTBLANK(N331:AI331)=19,3,IF(COUNTBLANK(N331:AI331)=20,2,IF(COUNTBLANK(N331:AI331)=21,1,IF(COUNTBLANK(N331:AI331)=22,0,"Error")))))))))))))))))))))))</f>
        <v>3</v>
      </c>
      <c r="AL331" s="39">
        <f>IF(AK331=0,"",IF(COUNTBLANK(AG331:AI331)=0,AVERAGE(AG331:AI331),IF(COUNTBLANK(AF331:AI331)&lt;1.5,AVERAGE(AF331:AI331),IF(COUNTBLANK(AE331:AI331)&lt;2.5,AVERAGE(AE331:AI331),IF(COUNTBLANK(AD331:AI331)&lt;3.5,AVERAGE(AD331:AI331),IF(COUNTBLANK(AC331:AI331)&lt;4.5,AVERAGE(AC331:AI331),IF(COUNTBLANK(AB331:AI331)&lt;5.5,AVERAGE(AB331:AI331),IF(COUNTBLANK(AA331:AI331)&lt;6.5,AVERAGE(AA331:AI331),IF(COUNTBLANK(Z331:AI331)&lt;7.5,AVERAGE(Z331:AI331),IF(COUNTBLANK(Y331:AI331)&lt;8.5,AVERAGE(Y331:AI331),IF(COUNTBLANK(X331:AI331)&lt;9.5,AVERAGE(X331:AI331),IF(COUNTBLANK(W331:AI331)&lt;10.5,AVERAGE(W331:AI331),IF(COUNTBLANK(V331:AI331)&lt;11.5,AVERAGE(V331:AI331),IF(COUNTBLANK(U331:AI331)&lt;12.5,AVERAGE(U331:AI331),IF(COUNTBLANK(T331:AI331)&lt;13.5,AVERAGE(T331:AI331),IF(COUNTBLANK(S331:AI331)&lt;14.5,AVERAGE(S331:AI331),IF(COUNTBLANK(R331:AI331)&lt;15.5,AVERAGE(R331:AI331),IF(COUNTBLANK(Q331:AI331)&lt;16.5,AVERAGE(Q331:AI331),IF(COUNTBLANK(P331:AI331)&lt;17.5,AVERAGE(P331:AI331),IF(COUNTBLANK(O331:AI331)&lt;18.5,AVERAGE(O331:AI331),AVERAGE(N331:AI331)))))))))))))))))))))</f>
        <v>55</v>
      </c>
      <c r="AM331" s="22">
        <f>IF(AK331=0,"",IF(COUNTBLANK(AH331:AI331)=0,AVERAGE(AH331:AI331),IF(COUNTBLANK(AG331:AI331)&lt;1.5,AVERAGE(AG331:AI331),IF(COUNTBLANK(AF331:AI331)&lt;2.5,AVERAGE(AF331:AI331),IF(COUNTBLANK(AE331:AI331)&lt;3.5,AVERAGE(AE331:AI331),IF(COUNTBLANK(AD331:AI331)&lt;4.5,AVERAGE(AD331:AI331),IF(COUNTBLANK(AC331:AI331)&lt;5.5,AVERAGE(AC331:AI331),IF(COUNTBLANK(AB331:AI331)&lt;6.5,AVERAGE(AB331:AI331),IF(COUNTBLANK(AA331:AI331)&lt;7.5,AVERAGE(AA331:AI331),IF(COUNTBLANK(Z331:AI331)&lt;8.5,AVERAGE(Z331:AI331),IF(COUNTBLANK(Y331:AI331)&lt;9.5,AVERAGE(Y331:AI331),IF(COUNTBLANK(X331:AI331)&lt;10.5,AVERAGE(X331:AI331),IF(COUNTBLANK(W331:AI331)&lt;11.5,AVERAGE(W331:AI331),IF(COUNTBLANK(V331:AI331)&lt;12.5,AVERAGE(V331:AI331),IF(COUNTBLANK(U331:AI331)&lt;13.5,AVERAGE(U331:AI331),IF(COUNTBLANK(T331:AI331)&lt;14.5,AVERAGE(T331:AI331),IF(COUNTBLANK(S331:AI331)&lt;15.5,AVERAGE(S331:AI331),IF(COUNTBLANK(R331:AI331)&lt;16.5,AVERAGE(R331:AI331),IF(COUNTBLANK(Q331:AI331)&lt;17.5,AVERAGE(Q331:AI331),IF(COUNTBLANK(P331:AI331)&lt;18.5,AVERAGE(P331:AI331),IF(COUNTBLANK(O331:AI331)&lt;19.5,AVERAGE(O331:AI331),AVERAGE(N331:AI331))))))))))))))))))))))</f>
        <v>43</v>
      </c>
      <c r="AN331" s="23">
        <f>IF(AK331&lt;1.5,M331,(0.75*M331)+(0.25*((AM331*2/3+AJ331*1/3)*$AW$1)))</f>
        <v>144134.06176711945</v>
      </c>
      <c r="AO331" s="24">
        <f>AN331-M331</f>
        <v>14834.061767119449</v>
      </c>
      <c r="AP331" s="22">
        <f>IF(AK331&lt;1.5,"N/A",3*((M331/$AW$1)-(AM331*2/3)))</f>
        <v>10.647915145288945</v>
      </c>
      <c r="AQ331" s="20">
        <f>IF(AK331=0,"",AL331*$AV$1)</f>
        <v>217599.99960661144</v>
      </c>
      <c r="AR331" s="20">
        <f>IF(AK331=0,"",AJ331*$AV$1)</f>
        <v>217599.99960661144</v>
      </c>
      <c r="AS331" s="23" t="str">
        <f>IF(F331="P","P","")</f>
        <v/>
      </c>
      <c r="AU331" s="3"/>
      <c r="AV331" s="26"/>
    </row>
    <row r="332" spans="1:48" s="2" customFormat="1">
      <c r="A332" s="19" t="s">
        <v>497</v>
      </c>
      <c r="B332" s="23" t="str">
        <f>IF(COUNTBLANK(N332:AI332)&lt;20.5,"Yes","No")</f>
        <v>Yes</v>
      </c>
      <c r="C332" s="34" t="str">
        <f>IF(J332&lt;160000,"Yes","")</f>
        <v/>
      </c>
      <c r="D332" s="34" t="str">
        <f>IF(J332&gt;375000,IF((K332/J332)&lt;-0.4,"FP40%",IF((K332/J332)&lt;-0.35,"FP35%",IF((K332/J332)&lt;-0.3,"FP30%",IF((K332/J332)&lt;-0.25,"FP25%",IF((K332/J332)&lt;-0.2,"FP20%",IF((K332/J332)&lt;-0.15,"FP15%",IF((K332/J332)&lt;-0.1,"FP10%",IF((K332/J332)&lt;-0.05,"FP5%","")))))))),"")</f>
        <v/>
      </c>
      <c r="E332" s="34" t="str">
        <f t="shared" si="7"/>
        <v/>
      </c>
      <c r="F332" s="89" t="str">
        <f>IF(AP332="N/A","",IF(AP332&gt;AJ332,IF(AP332&gt;AM332,"P",""),""))</f>
        <v>P</v>
      </c>
      <c r="G332" s="34" t="str">
        <f>IF(D332="",IF(E332="",F332,E332),D332)</f>
        <v>P</v>
      </c>
      <c r="H332" s="19" t="s">
        <v>276</v>
      </c>
      <c r="I332" s="21" t="s">
        <v>62</v>
      </c>
      <c r="J332" s="20">
        <v>336200</v>
      </c>
      <c r="K332" s="20">
        <f>M332-J332</f>
        <v>-81000</v>
      </c>
      <c r="L332" s="75">
        <v>0</v>
      </c>
      <c r="M332" s="20">
        <v>255200</v>
      </c>
      <c r="N332" s="21">
        <v>71</v>
      </c>
      <c r="O332" s="21">
        <v>22</v>
      </c>
      <c r="P332" s="21">
        <v>95</v>
      </c>
      <c r="Q332" s="21">
        <v>68</v>
      </c>
      <c r="R332" s="21">
        <v>51</v>
      </c>
      <c r="S332" s="21">
        <v>67</v>
      </c>
      <c r="T332" s="21">
        <v>9</v>
      </c>
      <c r="U332" s="21" t="s">
        <v>590</v>
      </c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39">
        <f>IF(AK332=0,"",AVERAGE(N332:AI332))</f>
        <v>54.714285714285715</v>
      </c>
      <c r="AK332" s="39">
        <f>IF(COUNTBLANK(N332:AI332)=0,22,IF(COUNTBLANK(N332:AI332)=1,21,IF(COUNTBLANK(N332:AI332)=2,20,IF(COUNTBLANK(N332:AI332)=3,19,IF(COUNTBLANK(N332:AI332)=4,18,IF(COUNTBLANK(N332:AI332)=5,17,IF(COUNTBLANK(N332:AI332)=6,16,IF(COUNTBLANK(N332:AI332)=7,15,IF(COUNTBLANK(N332:AI332)=8,14,IF(COUNTBLANK(N332:AI332)=9,13,IF(COUNTBLANK(N332:AI332)=10,12,IF(COUNTBLANK(N332:AI332)=11,11,IF(COUNTBLANK(N332:AI332)=12,10,IF(COUNTBLANK(N332:AI332)=13,9,IF(COUNTBLANK(N332:AI332)=14,8,IF(COUNTBLANK(N332:AI332)=15,7,IF(COUNTBLANK(N332:AI332)=16,6,IF(COUNTBLANK(N332:AI332)=17,5,IF(COUNTBLANK(N332:AI332)=18,4,IF(COUNTBLANK(N332:AI332)=19,3,IF(COUNTBLANK(N332:AI332)=20,2,IF(COUNTBLANK(N332:AI332)=21,1,IF(COUNTBLANK(N332:AI332)=22,0,"Error")))))))))))))))))))))))</f>
        <v>7</v>
      </c>
      <c r="AL332" s="39">
        <f>IF(AK332=0,"",IF(COUNTBLANK(AG332:AI332)=0,AVERAGE(AG332:AI332),IF(COUNTBLANK(AF332:AI332)&lt;1.5,AVERAGE(AF332:AI332),IF(COUNTBLANK(AE332:AI332)&lt;2.5,AVERAGE(AE332:AI332),IF(COUNTBLANK(AD332:AI332)&lt;3.5,AVERAGE(AD332:AI332),IF(COUNTBLANK(AC332:AI332)&lt;4.5,AVERAGE(AC332:AI332),IF(COUNTBLANK(AB332:AI332)&lt;5.5,AVERAGE(AB332:AI332),IF(COUNTBLANK(AA332:AI332)&lt;6.5,AVERAGE(AA332:AI332),IF(COUNTBLANK(Z332:AI332)&lt;7.5,AVERAGE(Z332:AI332),IF(COUNTBLANK(Y332:AI332)&lt;8.5,AVERAGE(Y332:AI332),IF(COUNTBLANK(X332:AI332)&lt;9.5,AVERAGE(X332:AI332),IF(COUNTBLANK(W332:AI332)&lt;10.5,AVERAGE(W332:AI332),IF(COUNTBLANK(V332:AI332)&lt;11.5,AVERAGE(V332:AI332),IF(COUNTBLANK(U332:AI332)&lt;12.5,AVERAGE(U332:AI332),IF(COUNTBLANK(T332:AI332)&lt;13.5,AVERAGE(T332:AI332),IF(COUNTBLANK(S332:AI332)&lt;14.5,AVERAGE(S332:AI332),IF(COUNTBLANK(R332:AI332)&lt;15.5,AVERAGE(R332:AI332),IF(COUNTBLANK(Q332:AI332)&lt;16.5,AVERAGE(Q332:AI332),IF(COUNTBLANK(P332:AI332)&lt;17.5,AVERAGE(P332:AI332),IF(COUNTBLANK(O332:AI332)&lt;18.5,AVERAGE(O332:AI332),AVERAGE(N332:AI332)))))))))))))))))))))</f>
        <v>42.333333333333336</v>
      </c>
      <c r="AM332" s="22">
        <f>IF(AK332=0,"",IF(COUNTBLANK(AH332:AI332)=0,AVERAGE(AH332:AI332),IF(COUNTBLANK(AG332:AI332)&lt;1.5,AVERAGE(AG332:AI332),IF(COUNTBLANK(AF332:AI332)&lt;2.5,AVERAGE(AF332:AI332),IF(COUNTBLANK(AE332:AI332)&lt;3.5,AVERAGE(AE332:AI332),IF(COUNTBLANK(AD332:AI332)&lt;4.5,AVERAGE(AD332:AI332),IF(COUNTBLANK(AC332:AI332)&lt;5.5,AVERAGE(AC332:AI332),IF(COUNTBLANK(AB332:AI332)&lt;6.5,AVERAGE(AB332:AI332),IF(COUNTBLANK(AA332:AI332)&lt;7.5,AVERAGE(AA332:AI332),IF(COUNTBLANK(Z332:AI332)&lt;8.5,AVERAGE(Z332:AI332),IF(COUNTBLANK(Y332:AI332)&lt;9.5,AVERAGE(Y332:AI332),IF(COUNTBLANK(X332:AI332)&lt;10.5,AVERAGE(X332:AI332),IF(COUNTBLANK(W332:AI332)&lt;11.5,AVERAGE(W332:AI332),IF(COUNTBLANK(V332:AI332)&lt;12.5,AVERAGE(V332:AI332),IF(COUNTBLANK(U332:AI332)&lt;13.5,AVERAGE(U332:AI332),IF(COUNTBLANK(T332:AI332)&lt;14.5,AVERAGE(T332:AI332),IF(COUNTBLANK(S332:AI332)&lt;15.5,AVERAGE(S332:AI332),IF(COUNTBLANK(R332:AI332)&lt;16.5,AVERAGE(R332:AI332),IF(COUNTBLANK(Q332:AI332)&lt;17.5,AVERAGE(Q332:AI332),IF(COUNTBLANK(P332:AI332)&lt;18.5,AVERAGE(P332:AI332),IF(COUNTBLANK(O332:AI332)&lt;19.5,AVERAGE(O332:AI332),AVERAGE(N332:AI332))))))))))))))))))))))</f>
        <v>38</v>
      </c>
      <c r="AN332" s="23">
        <f>IF(AK332&lt;1.5,M332,(0.75*M332)+(0.25*((AM332*2/3+AJ332*1/3)*$AW$1)))</f>
        <v>235118.88704854538</v>
      </c>
      <c r="AO332" s="24">
        <f>AN332-M332</f>
        <v>-20081.112951454619</v>
      </c>
      <c r="AP332" s="22">
        <f>IF(AK332&lt;1.5,"N/A",3*((M332/$AW$1)-(AM332*2/3)))</f>
        <v>114.75443112975825</v>
      </c>
      <c r="AQ332" s="20">
        <f>IF(AK332=0,"",AL332*$AV$1)</f>
        <v>167486.06030327064</v>
      </c>
      <c r="AR332" s="20">
        <f>IF(AK332=0,"",AJ332*$AV$1)</f>
        <v>216469.60999826543</v>
      </c>
      <c r="AS332" s="23" t="str">
        <f>IF(F332="P","P","")</f>
        <v>P</v>
      </c>
      <c r="AU332" s="3"/>
      <c r="AV332" s="26"/>
    </row>
    <row r="333" spans="1:48" s="2" customFormat="1">
      <c r="A333" s="19" t="s">
        <v>497</v>
      </c>
      <c r="B333" s="23" t="str">
        <f>IF(COUNTBLANK(N333:AI333)&lt;20.5,"Yes","No")</f>
        <v>Yes</v>
      </c>
      <c r="C333" s="34" t="str">
        <f>IF(J333&lt;160000,"Yes","")</f>
        <v/>
      </c>
      <c r="D333" s="34" t="str">
        <f>IF(J333&gt;375000,IF((K333/J333)&lt;-0.4,"FP40%",IF((K333/J333)&lt;-0.35,"FP35%",IF((K333/J333)&lt;-0.3,"FP30%",IF((K333/J333)&lt;-0.25,"FP25%",IF((K333/J333)&lt;-0.2,"FP20%",IF((K333/J333)&lt;-0.15,"FP15%",IF((K333/J333)&lt;-0.1,"FP10%",IF((K333/J333)&lt;-0.05,"FP5%","")))))))),"")</f>
        <v/>
      </c>
      <c r="E333" s="34" t="str">
        <f t="shared" si="7"/>
        <v/>
      </c>
      <c r="F333" s="89" t="str">
        <f>IF(AP333="N/A","",IF(AP333&gt;AJ333,IF(AP333&gt;AM333,"P",""),""))</f>
        <v>P</v>
      </c>
      <c r="G333" s="34" t="str">
        <f>IF(D333="",IF(E333="",F333,E333),D333)</f>
        <v>P</v>
      </c>
      <c r="H333" s="19" t="s">
        <v>278</v>
      </c>
      <c r="I333" s="21" t="s">
        <v>62</v>
      </c>
      <c r="J333" s="20">
        <v>199500</v>
      </c>
      <c r="K333" s="20">
        <f>M333-J333</f>
        <v>10100</v>
      </c>
      <c r="L333" s="75">
        <v>-19100</v>
      </c>
      <c r="M333" s="20">
        <v>209600</v>
      </c>
      <c r="N333" s="21">
        <v>65</v>
      </c>
      <c r="O333" s="21">
        <v>78</v>
      </c>
      <c r="P333" s="21">
        <v>67</v>
      </c>
      <c r="Q333" s="21" t="s">
        <v>590</v>
      </c>
      <c r="R333" s="21">
        <v>64</v>
      </c>
      <c r="S333" s="21">
        <v>16</v>
      </c>
      <c r="T333" s="21" t="s">
        <v>590</v>
      </c>
      <c r="U333" s="21">
        <v>38</v>
      </c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39">
        <f>IF(AK333=0,"",AVERAGE(N333:AI333))</f>
        <v>54.666666666666664</v>
      </c>
      <c r="AK333" s="39">
        <f>IF(COUNTBLANK(N333:AI333)=0,22,IF(COUNTBLANK(N333:AI333)=1,21,IF(COUNTBLANK(N333:AI333)=2,20,IF(COUNTBLANK(N333:AI333)=3,19,IF(COUNTBLANK(N333:AI333)=4,18,IF(COUNTBLANK(N333:AI333)=5,17,IF(COUNTBLANK(N333:AI333)=6,16,IF(COUNTBLANK(N333:AI333)=7,15,IF(COUNTBLANK(N333:AI333)=8,14,IF(COUNTBLANK(N333:AI333)=9,13,IF(COUNTBLANK(N333:AI333)=10,12,IF(COUNTBLANK(N333:AI333)=11,11,IF(COUNTBLANK(N333:AI333)=12,10,IF(COUNTBLANK(N333:AI333)=13,9,IF(COUNTBLANK(N333:AI333)=14,8,IF(COUNTBLANK(N333:AI333)=15,7,IF(COUNTBLANK(N333:AI333)=16,6,IF(COUNTBLANK(N333:AI333)=17,5,IF(COUNTBLANK(N333:AI333)=18,4,IF(COUNTBLANK(N333:AI333)=19,3,IF(COUNTBLANK(N333:AI333)=20,2,IF(COUNTBLANK(N333:AI333)=21,1,IF(COUNTBLANK(N333:AI333)=22,0,"Error")))))))))))))))))))))))</f>
        <v>6</v>
      </c>
      <c r="AL333" s="39">
        <f>IF(AK333=0,"",IF(COUNTBLANK(AG333:AI333)=0,AVERAGE(AG333:AI333),IF(COUNTBLANK(AF333:AI333)&lt;1.5,AVERAGE(AF333:AI333),IF(COUNTBLANK(AE333:AI333)&lt;2.5,AVERAGE(AE333:AI333),IF(COUNTBLANK(AD333:AI333)&lt;3.5,AVERAGE(AD333:AI333),IF(COUNTBLANK(AC333:AI333)&lt;4.5,AVERAGE(AC333:AI333),IF(COUNTBLANK(AB333:AI333)&lt;5.5,AVERAGE(AB333:AI333),IF(COUNTBLANK(AA333:AI333)&lt;6.5,AVERAGE(AA333:AI333),IF(COUNTBLANK(Z333:AI333)&lt;7.5,AVERAGE(Z333:AI333),IF(COUNTBLANK(Y333:AI333)&lt;8.5,AVERAGE(Y333:AI333),IF(COUNTBLANK(X333:AI333)&lt;9.5,AVERAGE(X333:AI333),IF(COUNTBLANK(W333:AI333)&lt;10.5,AVERAGE(W333:AI333),IF(COUNTBLANK(V333:AI333)&lt;11.5,AVERAGE(V333:AI333),IF(COUNTBLANK(U333:AI333)&lt;12.5,AVERAGE(U333:AI333),IF(COUNTBLANK(T333:AI333)&lt;13.5,AVERAGE(T333:AI333),IF(COUNTBLANK(S333:AI333)&lt;14.5,AVERAGE(S333:AI333),IF(COUNTBLANK(R333:AI333)&lt;15.5,AVERAGE(R333:AI333),IF(COUNTBLANK(Q333:AI333)&lt;16.5,AVERAGE(Q333:AI333),IF(COUNTBLANK(P333:AI333)&lt;17.5,AVERAGE(P333:AI333),IF(COUNTBLANK(O333:AI333)&lt;18.5,AVERAGE(O333:AI333),AVERAGE(N333:AI333)))))))))))))))))))))</f>
        <v>39.333333333333336</v>
      </c>
      <c r="AM333" s="22">
        <f>IF(AK333=0,"",IF(COUNTBLANK(AH333:AI333)=0,AVERAGE(AH333:AI333),IF(COUNTBLANK(AG333:AI333)&lt;1.5,AVERAGE(AG333:AI333),IF(COUNTBLANK(AF333:AI333)&lt;2.5,AVERAGE(AF333:AI333),IF(COUNTBLANK(AE333:AI333)&lt;3.5,AVERAGE(AE333:AI333),IF(COUNTBLANK(AD333:AI333)&lt;4.5,AVERAGE(AD333:AI333),IF(COUNTBLANK(AC333:AI333)&lt;5.5,AVERAGE(AC333:AI333),IF(COUNTBLANK(AB333:AI333)&lt;6.5,AVERAGE(AB333:AI333),IF(COUNTBLANK(AA333:AI333)&lt;7.5,AVERAGE(AA333:AI333),IF(COUNTBLANK(Z333:AI333)&lt;8.5,AVERAGE(Z333:AI333),IF(COUNTBLANK(Y333:AI333)&lt;9.5,AVERAGE(Y333:AI333),IF(COUNTBLANK(X333:AI333)&lt;10.5,AVERAGE(X333:AI333),IF(COUNTBLANK(W333:AI333)&lt;11.5,AVERAGE(W333:AI333),IF(COUNTBLANK(V333:AI333)&lt;12.5,AVERAGE(V333:AI333),IF(COUNTBLANK(U333:AI333)&lt;13.5,AVERAGE(U333:AI333),IF(COUNTBLANK(T333:AI333)&lt;14.5,AVERAGE(T333:AI333),IF(COUNTBLANK(S333:AI333)&lt;15.5,AVERAGE(S333:AI333),IF(COUNTBLANK(R333:AI333)&lt;16.5,AVERAGE(R333:AI333),IF(COUNTBLANK(Q333:AI333)&lt;17.5,AVERAGE(Q333:AI333),IF(COUNTBLANK(P333:AI333)&lt;18.5,AVERAGE(P333:AI333),IF(COUNTBLANK(O333:AI333)&lt;19.5,AVERAGE(O333:AI333),AVERAGE(N333:AI333))))))))))))))))))))))</f>
        <v>27</v>
      </c>
      <c r="AN333" s="23">
        <f>IF(AK333&lt;1.5,M333,(0.75*M333)+(0.25*((AM333*2/3+AJ333*1/3)*$AW$1)))</f>
        <v>193544.80883234265</v>
      </c>
      <c r="AO333" s="24">
        <f>AN333-M333</f>
        <v>-16055.191167657351</v>
      </c>
      <c r="AP333" s="22">
        <f>IF(AK333&lt;1.5,"N/A",3*((M333/$AW$1)-(AM333*2/3)))</f>
        <v>102.66978356111804</v>
      </c>
      <c r="AQ333" s="20">
        <f>IF(AK333=0,"",AL333*$AV$1)</f>
        <v>155616.96941563729</v>
      </c>
      <c r="AR333" s="20">
        <f>IF(AK333=0,"",AJ333*$AV$1)</f>
        <v>216281.21173020772</v>
      </c>
      <c r="AS333" s="23" t="str">
        <f>IF(F333="P","P","")</f>
        <v>P</v>
      </c>
      <c r="AU333" s="3"/>
      <c r="AV333" s="26"/>
    </row>
    <row r="334" spans="1:48" s="2" customFormat="1">
      <c r="A334" s="19" t="s">
        <v>497</v>
      </c>
      <c r="B334" s="23" t="str">
        <f>IF(COUNTBLANK(N334:AI334)&lt;20.5,"Yes","No")</f>
        <v>No</v>
      </c>
      <c r="C334" s="34" t="str">
        <f>IF(J334&lt;160000,"Yes","")</f>
        <v>Yes</v>
      </c>
      <c r="D334" s="34" t="str">
        <f>IF(J334&gt;375000,IF((K334/J334)&lt;-0.4,"FP40%",IF((K334/J334)&lt;-0.35,"FP35%",IF((K334/J334)&lt;-0.3,"FP30%",IF((K334/J334)&lt;-0.25,"FP25%",IF((K334/J334)&lt;-0.2,"FP20%",IF((K334/J334)&lt;-0.15,"FP15%",IF((K334/J334)&lt;-0.1,"FP10%",IF((K334/J334)&lt;-0.05,"FP5%","")))))))),"")</f>
        <v/>
      </c>
      <c r="E334" s="34" t="str">
        <f t="shared" si="7"/>
        <v/>
      </c>
      <c r="F334" s="89" t="str">
        <f>IF(AP334="N/A","",IF(AP334&gt;AJ334,IF(AP334&gt;AM334,"P",""),""))</f>
        <v/>
      </c>
      <c r="G334" s="34" t="str">
        <f>IF(D334="",IF(E334="",F334,E334),D334)</f>
        <v/>
      </c>
      <c r="H334" s="19" t="s">
        <v>283</v>
      </c>
      <c r="I334" s="21" t="s">
        <v>391</v>
      </c>
      <c r="J334" s="20">
        <v>125500</v>
      </c>
      <c r="K334" s="20">
        <f>M334-J334</f>
        <v>0</v>
      </c>
      <c r="L334" s="75">
        <v>0</v>
      </c>
      <c r="M334" s="20">
        <v>125500</v>
      </c>
      <c r="N334" s="21">
        <v>54</v>
      </c>
      <c r="O334" s="21" t="s">
        <v>590</v>
      </c>
      <c r="P334" s="21"/>
      <c r="Q334" s="21" t="s">
        <v>590</v>
      </c>
      <c r="R334" s="21" t="s">
        <v>590</v>
      </c>
      <c r="S334" s="21" t="s">
        <v>590</v>
      </c>
      <c r="T334" s="21" t="s">
        <v>590</v>
      </c>
      <c r="U334" s="21" t="s">
        <v>590</v>
      </c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39">
        <f>IF(AK334=0,"",AVERAGE(N334:AI334))</f>
        <v>54</v>
      </c>
      <c r="AK334" s="39">
        <f>IF(COUNTBLANK(N334:AI334)=0,22,IF(COUNTBLANK(N334:AI334)=1,21,IF(COUNTBLANK(N334:AI334)=2,20,IF(COUNTBLANK(N334:AI334)=3,19,IF(COUNTBLANK(N334:AI334)=4,18,IF(COUNTBLANK(N334:AI334)=5,17,IF(COUNTBLANK(N334:AI334)=6,16,IF(COUNTBLANK(N334:AI334)=7,15,IF(COUNTBLANK(N334:AI334)=8,14,IF(COUNTBLANK(N334:AI334)=9,13,IF(COUNTBLANK(N334:AI334)=10,12,IF(COUNTBLANK(N334:AI334)=11,11,IF(COUNTBLANK(N334:AI334)=12,10,IF(COUNTBLANK(N334:AI334)=13,9,IF(COUNTBLANK(N334:AI334)=14,8,IF(COUNTBLANK(N334:AI334)=15,7,IF(COUNTBLANK(N334:AI334)=16,6,IF(COUNTBLANK(N334:AI334)=17,5,IF(COUNTBLANK(N334:AI334)=18,4,IF(COUNTBLANK(N334:AI334)=19,3,IF(COUNTBLANK(N334:AI334)=20,2,IF(COUNTBLANK(N334:AI334)=21,1,IF(COUNTBLANK(N334:AI334)=22,0,"Error")))))))))))))))))))))))</f>
        <v>1</v>
      </c>
      <c r="AL334" s="39">
        <f>IF(AK334=0,"",IF(COUNTBLANK(AG334:AI334)=0,AVERAGE(AG334:AI334),IF(COUNTBLANK(AF334:AI334)&lt;1.5,AVERAGE(AF334:AI334),IF(COUNTBLANK(AE334:AI334)&lt;2.5,AVERAGE(AE334:AI334),IF(COUNTBLANK(AD334:AI334)&lt;3.5,AVERAGE(AD334:AI334),IF(COUNTBLANK(AC334:AI334)&lt;4.5,AVERAGE(AC334:AI334),IF(COUNTBLANK(AB334:AI334)&lt;5.5,AVERAGE(AB334:AI334),IF(COUNTBLANK(AA334:AI334)&lt;6.5,AVERAGE(AA334:AI334),IF(COUNTBLANK(Z334:AI334)&lt;7.5,AVERAGE(Z334:AI334),IF(COUNTBLANK(Y334:AI334)&lt;8.5,AVERAGE(Y334:AI334),IF(COUNTBLANK(X334:AI334)&lt;9.5,AVERAGE(X334:AI334),IF(COUNTBLANK(W334:AI334)&lt;10.5,AVERAGE(W334:AI334),IF(COUNTBLANK(V334:AI334)&lt;11.5,AVERAGE(V334:AI334),IF(COUNTBLANK(U334:AI334)&lt;12.5,AVERAGE(U334:AI334),IF(COUNTBLANK(T334:AI334)&lt;13.5,AVERAGE(T334:AI334),IF(COUNTBLANK(S334:AI334)&lt;14.5,AVERAGE(S334:AI334),IF(COUNTBLANK(R334:AI334)&lt;15.5,AVERAGE(R334:AI334),IF(COUNTBLANK(Q334:AI334)&lt;16.5,AVERAGE(Q334:AI334),IF(COUNTBLANK(P334:AI334)&lt;17.5,AVERAGE(P334:AI334),IF(COUNTBLANK(O334:AI334)&lt;18.5,AVERAGE(O334:AI334),AVERAGE(N334:AI334)))))))))))))))))))))</f>
        <v>54</v>
      </c>
      <c r="AM334" s="22">
        <f>IF(AK334=0,"",IF(COUNTBLANK(AH334:AI334)=0,AVERAGE(AH334:AI334),IF(COUNTBLANK(AG334:AI334)&lt;1.5,AVERAGE(AG334:AI334),IF(COUNTBLANK(AF334:AI334)&lt;2.5,AVERAGE(AF334:AI334),IF(COUNTBLANK(AE334:AI334)&lt;3.5,AVERAGE(AE334:AI334),IF(COUNTBLANK(AD334:AI334)&lt;4.5,AVERAGE(AD334:AI334),IF(COUNTBLANK(AC334:AI334)&lt;5.5,AVERAGE(AC334:AI334),IF(COUNTBLANK(AB334:AI334)&lt;6.5,AVERAGE(AB334:AI334),IF(COUNTBLANK(AA334:AI334)&lt;7.5,AVERAGE(AA334:AI334),IF(COUNTBLANK(Z334:AI334)&lt;8.5,AVERAGE(Z334:AI334),IF(COUNTBLANK(Y334:AI334)&lt;9.5,AVERAGE(Y334:AI334),IF(COUNTBLANK(X334:AI334)&lt;10.5,AVERAGE(X334:AI334),IF(COUNTBLANK(W334:AI334)&lt;11.5,AVERAGE(W334:AI334),IF(COUNTBLANK(V334:AI334)&lt;12.5,AVERAGE(V334:AI334),IF(COUNTBLANK(U334:AI334)&lt;13.5,AVERAGE(U334:AI334),IF(COUNTBLANK(T334:AI334)&lt;14.5,AVERAGE(T334:AI334),IF(COUNTBLANK(S334:AI334)&lt;15.5,AVERAGE(S334:AI334),IF(COUNTBLANK(R334:AI334)&lt;16.5,AVERAGE(R334:AI334),IF(COUNTBLANK(Q334:AI334)&lt;17.5,AVERAGE(Q334:AI334),IF(COUNTBLANK(P334:AI334)&lt;18.5,AVERAGE(P334:AI334),IF(COUNTBLANK(O334:AI334)&lt;19.5,AVERAGE(O334:AI334),AVERAGE(N334:AI334))))))))))))))))))))))</f>
        <v>54</v>
      </c>
      <c r="AN334" s="23">
        <f>IF(AK334&lt;1.5,M334,(0.75*M334)+(0.25*((AM334*2/3+AJ334*1/3)*$AW$1)))</f>
        <v>125500</v>
      </c>
      <c r="AO334" s="24">
        <f>AN334-M334</f>
        <v>0</v>
      </c>
      <c r="AP334" s="22" t="str">
        <f>IF(AK334&lt;1.5,"N/A",3*((M334/$AW$1)-(AM334*2/3)))</f>
        <v>N/A</v>
      </c>
      <c r="AQ334" s="20">
        <f>IF(AK334=0,"",AL334*$AV$1)</f>
        <v>213643.63597740032</v>
      </c>
      <c r="AR334" s="20">
        <f>IF(AK334=0,"",AJ334*$AV$1)</f>
        <v>213643.63597740032</v>
      </c>
      <c r="AS334" s="23" t="str">
        <f>IF(F334="P","P","")</f>
        <v/>
      </c>
      <c r="AU334" s="3"/>
      <c r="AV334" s="26"/>
    </row>
    <row r="335" spans="1:48" s="2" customFormat="1">
      <c r="A335" s="19" t="s">
        <v>497</v>
      </c>
      <c r="B335" s="23" t="str">
        <f>IF(COUNTBLANK(N335:AI335)&lt;20.5,"Yes","No")</f>
        <v>Yes</v>
      </c>
      <c r="C335" s="34" t="str">
        <f>IF(J335&lt;160000,"Yes","")</f>
        <v>Yes</v>
      </c>
      <c r="D335" s="34" t="str">
        <f>IF(J335&gt;375000,IF((K335/J335)&lt;-0.4,"FP40%",IF((K335/J335)&lt;-0.35,"FP35%",IF((K335/J335)&lt;-0.3,"FP30%",IF((K335/J335)&lt;-0.25,"FP25%",IF((K335/J335)&lt;-0.2,"FP20%",IF((K335/J335)&lt;-0.15,"FP15%",IF((K335/J335)&lt;-0.1,"FP10%",IF((K335/J335)&lt;-0.05,"FP5%","")))))))),"")</f>
        <v/>
      </c>
      <c r="E335" s="34" t="str">
        <f t="shared" si="7"/>
        <v/>
      </c>
      <c r="F335" s="89" t="str">
        <f>IF(AP335="N/A","",IF(AP335&gt;AJ335,IF(AP335&gt;AM335,"P",""),""))</f>
        <v/>
      </c>
      <c r="G335" s="34" t="str">
        <f>IF(D335="",IF(E335="",F335,E335),D335)</f>
        <v/>
      </c>
      <c r="H335" s="19" t="s">
        <v>66</v>
      </c>
      <c r="I335" s="21" t="s">
        <v>62</v>
      </c>
      <c r="J335" s="20">
        <v>97800</v>
      </c>
      <c r="K335" s="20">
        <f>M335-J335</f>
        <v>66000</v>
      </c>
      <c r="L335" s="75">
        <v>19700</v>
      </c>
      <c r="M335" s="20">
        <v>163800</v>
      </c>
      <c r="N335" s="21">
        <v>63</v>
      </c>
      <c r="O335" s="21">
        <v>43</v>
      </c>
      <c r="P335" s="21">
        <v>57</v>
      </c>
      <c r="Q335" s="21">
        <v>32</v>
      </c>
      <c r="R335" s="21" t="s">
        <v>590</v>
      </c>
      <c r="S335" s="21" t="s">
        <v>590</v>
      </c>
      <c r="T335" s="21" t="s">
        <v>590</v>
      </c>
      <c r="U335" s="21">
        <v>74</v>
      </c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39">
        <f>IF(AK335=0,"",AVERAGE(N335:AI335))</f>
        <v>53.8</v>
      </c>
      <c r="AK335" s="39">
        <f>IF(COUNTBLANK(N335:AI335)=0,22,IF(COUNTBLANK(N335:AI335)=1,21,IF(COUNTBLANK(N335:AI335)=2,20,IF(COUNTBLANK(N335:AI335)=3,19,IF(COUNTBLANK(N335:AI335)=4,18,IF(COUNTBLANK(N335:AI335)=5,17,IF(COUNTBLANK(N335:AI335)=6,16,IF(COUNTBLANK(N335:AI335)=7,15,IF(COUNTBLANK(N335:AI335)=8,14,IF(COUNTBLANK(N335:AI335)=9,13,IF(COUNTBLANK(N335:AI335)=10,12,IF(COUNTBLANK(N335:AI335)=11,11,IF(COUNTBLANK(N335:AI335)=12,10,IF(COUNTBLANK(N335:AI335)=13,9,IF(COUNTBLANK(N335:AI335)=14,8,IF(COUNTBLANK(N335:AI335)=15,7,IF(COUNTBLANK(N335:AI335)=16,6,IF(COUNTBLANK(N335:AI335)=17,5,IF(COUNTBLANK(N335:AI335)=18,4,IF(COUNTBLANK(N335:AI335)=19,3,IF(COUNTBLANK(N335:AI335)=20,2,IF(COUNTBLANK(N335:AI335)=21,1,IF(COUNTBLANK(N335:AI335)=22,0,"Error")))))))))))))))))))))))</f>
        <v>5</v>
      </c>
      <c r="AL335" s="39">
        <f>IF(AK335=0,"",IF(COUNTBLANK(AG335:AI335)=0,AVERAGE(AG335:AI335),IF(COUNTBLANK(AF335:AI335)&lt;1.5,AVERAGE(AF335:AI335),IF(COUNTBLANK(AE335:AI335)&lt;2.5,AVERAGE(AE335:AI335),IF(COUNTBLANK(AD335:AI335)&lt;3.5,AVERAGE(AD335:AI335),IF(COUNTBLANK(AC335:AI335)&lt;4.5,AVERAGE(AC335:AI335),IF(COUNTBLANK(AB335:AI335)&lt;5.5,AVERAGE(AB335:AI335),IF(COUNTBLANK(AA335:AI335)&lt;6.5,AVERAGE(AA335:AI335),IF(COUNTBLANK(Z335:AI335)&lt;7.5,AVERAGE(Z335:AI335),IF(COUNTBLANK(Y335:AI335)&lt;8.5,AVERAGE(Y335:AI335),IF(COUNTBLANK(X335:AI335)&lt;9.5,AVERAGE(X335:AI335),IF(COUNTBLANK(W335:AI335)&lt;10.5,AVERAGE(W335:AI335),IF(COUNTBLANK(V335:AI335)&lt;11.5,AVERAGE(V335:AI335),IF(COUNTBLANK(U335:AI335)&lt;12.5,AVERAGE(U335:AI335),IF(COUNTBLANK(T335:AI335)&lt;13.5,AVERAGE(T335:AI335),IF(COUNTBLANK(S335:AI335)&lt;14.5,AVERAGE(S335:AI335),IF(COUNTBLANK(R335:AI335)&lt;15.5,AVERAGE(R335:AI335),IF(COUNTBLANK(Q335:AI335)&lt;16.5,AVERAGE(Q335:AI335),IF(COUNTBLANK(P335:AI335)&lt;17.5,AVERAGE(P335:AI335),IF(COUNTBLANK(O335:AI335)&lt;18.5,AVERAGE(O335:AI335),AVERAGE(N335:AI335)))))))))))))))))))))</f>
        <v>54.333333333333336</v>
      </c>
      <c r="AM335" s="22">
        <f>IF(AK335=0,"",IF(COUNTBLANK(AH335:AI335)=0,AVERAGE(AH335:AI335),IF(COUNTBLANK(AG335:AI335)&lt;1.5,AVERAGE(AG335:AI335),IF(COUNTBLANK(AF335:AI335)&lt;2.5,AVERAGE(AF335:AI335),IF(COUNTBLANK(AE335:AI335)&lt;3.5,AVERAGE(AE335:AI335),IF(COUNTBLANK(AD335:AI335)&lt;4.5,AVERAGE(AD335:AI335),IF(COUNTBLANK(AC335:AI335)&lt;5.5,AVERAGE(AC335:AI335),IF(COUNTBLANK(AB335:AI335)&lt;6.5,AVERAGE(AB335:AI335),IF(COUNTBLANK(AA335:AI335)&lt;7.5,AVERAGE(AA335:AI335),IF(COUNTBLANK(Z335:AI335)&lt;8.5,AVERAGE(Z335:AI335),IF(COUNTBLANK(Y335:AI335)&lt;9.5,AVERAGE(Y335:AI335),IF(COUNTBLANK(X335:AI335)&lt;10.5,AVERAGE(X335:AI335),IF(COUNTBLANK(W335:AI335)&lt;11.5,AVERAGE(W335:AI335),IF(COUNTBLANK(V335:AI335)&lt;12.5,AVERAGE(V335:AI335),IF(COUNTBLANK(U335:AI335)&lt;13.5,AVERAGE(U335:AI335),IF(COUNTBLANK(T335:AI335)&lt;14.5,AVERAGE(T335:AI335),IF(COUNTBLANK(S335:AI335)&lt;15.5,AVERAGE(S335:AI335),IF(COUNTBLANK(R335:AI335)&lt;16.5,AVERAGE(R335:AI335),IF(COUNTBLANK(Q335:AI335)&lt;17.5,AVERAGE(Q335:AI335),IF(COUNTBLANK(P335:AI335)&lt;18.5,AVERAGE(P335:AI335),IF(COUNTBLANK(O335:AI335)&lt;19.5,AVERAGE(O335:AI335),AVERAGE(N335:AI335))))))))))))))))))))))</f>
        <v>53</v>
      </c>
      <c r="AN335" s="23">
        <f>IF(AK335&lt;1.5,M335,(0.75*M335)+(0.25*((AM335*2/3+AJ335*1/3)*$AW$1)))</f>
        <v>176296.93666940203</v>
      </c>
      <c r="AO335" s="24">
        <f>AN335-M335</f>
        <v>12496.936669402028</v>
      </c>
      <c r="AP335" s="22">
        <f>IF(AK335&lt;1.5,"N/A",3*((M335/$AW$1)-(AM335*2/3)))</f>
        <v>16.43564192419435</v>
      </c>
      <c r="AQ335" s="20">
        <f>IF(AK335=0,"",AL335*$AV$1)</f>
        <v>214962.42385380404</v>
      </c>
      <c r="AR335" s="20">
        <f>IF(AK335=0,"",AJ335*$AV$1)</f>
        <v>212852.3632515581</v>
      </c>
      <c r="AS335" s="23" t="str">
        <f>IF(F335="P","P","")</f>
        <v/>
      </c>
      <c r="AU335" s="3"/>
      <c r="AV335" s="26"/>
    </row>
    <row r="336" spans="1:48" s="2" customFormat="1">
      <c r="A336" s="19" t="s">
        <v>497</v>
      </c>
      <c r="B336" s="23" t="str">
        <f>IF(COUNTBLANK(N336:AI336)&lt;20.5,"Yes","No")</f>
        <v>No</v>
      </c>
      <c r="C336" s="34" t="str">
        <f>IF(J336&lt;160000,"Yes","")</f>
        <v/>
      </c>
      <c r="D336" s="34" t="str">
        <f>IF(J336&gt;375000,IF((K336/J336)&lt;-0.4,"FP40%",IF((K336/J336)&lt;-0.35,"FP35%",IF((K336/J336)&lt;-0.3,"FP30%",IF((K336/J336)&lt;-0.25,"FP25%",IF((K336/J336)&lt;-0.2,"FP20%",IF((K336/J336)&lt;-0.15,"FP15%",IF((K336/J336)&lt;-0.1,"FP10%",IF((K336/J336)&lt;-0.05,"FP5%","")))))))),"")</f>
        <v/>
      </c>
      <c r="E336" s="34" t="str">
        <f t="shared" si="7"/>
        <v/>
      </c>
      <c r="F336" s="89" t="str">
        <f>IF(AP336="N/A","",IF(AP336&gt;AJ336,IF(AP336&gt;AM336,"P",""),""))</f>
        <v/>
      </c>
      <c r="G336" s="34" t="str">
        <f>IF(D336="",IF(E336="",F336,E336),D336)</f>
        <v/>
      </c>
      <c r="H336" s="19" t="s">
        <v>492</v>
      </c>
      <c r="I336" s="21" t="s">
        <v>393</v>
      </c>
      <c r="J336" s="20">
        <v>279900</v>
      </c>
      <c r="K336" s="20">
        <f>M336-J336</f>
        <v>0</v>
      </c>
      <c r="L336" s="75">
        <v>0</v>
      </c>
      <c r="M336" s="20">
        <v>279900</v>
      </c>
      <c r="N336" s="21"/>
      <c r="O336" s="21"/>
      <c r="P336" s="21">
        <v>48</v>
      </c>
      <c r="Q336" s="21" t="s">
        <v>590</v>
      </c>
      <c r="R336" s="21" t="s">
        <v>590</v>
      </c>
      <c r="S336" s="21" t="s">
        <v>590</v>
      </c>
      <c r="T336" s="21" t="s">
        <v>590</v>
      </c>
      <c r="U336" s="21" t="s">
        <v>590</v>
      </c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9">
        <f>IF(AK336=0,"",AVERAGE(N336:AI336))</f>
        <v>48</v>
      </c>
      <c r="AK336" s="39">
        <f>IF(COUNTBLANK(N336:AI336)=0,22,IF(COUNTBLANK(N336:AI336)=1,21,IF(COUNTBLANK(N336:AI336)=2,20,IF(COUNTBLANK(N336:AI336)=3,19,IF(COUNTBLANK(N336:AI336)=4,18,IF(COUNTBLANK(N336:AI336)=5,17,IF(COUNTBLANK(N336:AI336)=6,16,IF(COUNTBLANK(N336:AI336)=7,15,IF(COUNTBLANK(N336:AI336)=8,14,IF(COUNTBLANK(N336:AI336)=9,13,IF(COUNTBLANK(N336:AI336)=10,12,IF(COUNTBLANK(N336:AI336)=11,11,IF(COUNTBLANK(N336:AI336)=12,10,IF(COUNTBLANK(N336:AI336)=13,9,IF(COUNTBLANK(N336:AI336)=14,8,IF(COUNTBLANK(N336:AI336)=15,7,IF(COUNTBLANK(N336:AI336)=16,6,IF(COUNTBLANK(N336:AI336)=17,5,IF(COUNTBLANK(N336:AI336)=18,4,IF(COUNTBLANK(N336:AI336)=19,3,IF(COUNTBLANK(N336:AI336)=20,2,IF(COUNTBLANK(N336:AI336)=21,1,IF(COUNTBLANK(N336:AI336)=22,0,"Error")))))))))))))))))))))))</f>
        <v>1</v>
      </c>
      <c r="AL336" s="39">
        <f>IF(AK336=0,"",IF(COUNTBLANK(AG336:AI336)=0,AVERAGE(AG336:AI336),IF(COUNTBLANK(AF336:AI336)&lt;1.5,AVERAGE(AF336:AI336),IF(COUNTBLANK(AE336:AI336)&lt;2.5,AVERAGE(AE336:AI336),IF(COUNTBLANK(AD336:AI336)&lt;3.5,AVERAGE(AD336:AI336),IF(COUNTBLANK(AC336:AI336)&lt;4.5,AVERAGE(AC336:AI336),IF(COUNTBLANK(AB336:AI336)&lt;5.5,AVERAGE(AB336:AI336),IF(COUNTBLANK(AA336:AI336)&lt;6.5,AVERAGE(AA336:AI336),IF(COUNTBLANK(Z336:AI336)&lt;7.5,AVERAGE(Z336:AI336),IF(COUNTBLANK(Y336:AI336)&lt;8.5,AVERAGE(Y336:AI336),IF(COUNTBLANK(X336:AI336)&lt;9.5,AVERAGE(X336:AI336),IF(COUNTBLANK(W336:AI336)&lt;10.5,AVERAGE(W336:AI336),IF(COUNTBLANK(V336:AI336)&lt;11.5,AVERAGE(V336:AI336),IF(COUNTBLANK(U336:AI336)&lt;12.5,AVERAGE(U336:AI336),IF(COUNTBLANK(T336:AI336)&lt;13.5,AVERAGE(T336:AI336),IF(COUNTBLANK(S336:AI336)&lt;14.5,AVERAGE(S336:AI336),IF(COUNTBLANK(R336:AI336)&lt;15.5,AVERAGE(R336:AI336),IF(COUNTBLANK(Q336:AI336)&lt;16.5,AVERAGE(Q336:AI336),IF(COUNTBLANK(P336:AI336)&lt;17.5,AVERAGE(P336:AI336),IF(COUNTBLANK(O336:AI336)&lt;18.5,AVERAGE(O336:AI336),AVERAGE(N336:AI336)))))))))))))))))))))</f>
        <v>48</v>
      </c>
      <c r="AM336" s="22">
        <f>IF(AK336=0,"",IF(COUNTBLANK(AH336:AI336)=0,AVERAGE(AH336:AI336),IF(COUNTBLANK(AG336:AI336)&lt;1.5,AVERAGE(AG336:AI336),IF(COUNTBLANK(AF336:AI336)&lt;2.5,AVERAGE(AF336:AI336),IF(COUNTBLANK(AE336:AI336)&lt;3.5,AVERAGE(AE336:AI336),IF(COUNTBLANK(AD336:AI336)&lt;4.5,AVERAGE(AD336:AI336),IF(COUNTBLANK(AC336:AI336)&lt;5.5,AVERAGE(AC336:AI336),IF(COUNTBLANK(AB336:AI336)&lt;6.5,AVERAGE(AB336:AI336),IF(COUNTBLANK(AA336:AI336)&lt;7.5,AVERAGE(AA336:AI336),IF(COUNTBLANK(Z336:AI336)&lt;8.5,AVERAGE(Z336:AI336),IF(COUNTBLANK(Y336:AI336)&lt;9.5,AVERAGE(Y336:AI336),IF(COUNTBLANK(X336:AI336)&lt;10.5,AVERAGE(X336:AI336),IF(COUNTBLANK(W336:AI336)&lt;11.5,AVERAGE(W336:AI336),IF(COUNTBLANK(V336:AI336)&lt;12.5,AVERAGE(V336:AI336),IF(COUNTBLANK(U336:AI336)&lt;13.5,AVERAGE(U336:AI336),IF(COUNTBLANK(T336:AI336)&lt;14.5,AVERAGE(T336:AI336),IF(COUNTBLANK(S336:AI336)&lt;15.5,AVERAGE(S336:AI336),IF(COUNTBLANK(R336:AI336)&lt;16.5,AVERAGE(R336:AI336),IF(COUNTBLANK(Q336:AI336)&lt;17.5,AVERAGE(Q336:AI336),IF(COUNTBLANK(P336:AI336)&lt;18.5,AVERAGE(P336:AI336),IF(COUNTBLANK(O336:AI336)&lt;19.5,AVERAGE(O336:AI336),AVERAGE(N336:AI336))))))))))))))))))))))</f>
        <v>48</v>
      </c>
      <c r="AN336" s="23">
        <f>IF(AK336&lt;1.5,M336,(0.75*M336)+(0.25*((AM336*2/3+AJ336*1/3)*$AW$1)))</f>
        <v>279900</v>
      </c>
      <c r="AO336" s="24">
        <f>AN336-M336</f>
        <v>0</v>
      </c>
      <c r="AP336" s="22" t="str">
        <f>IF(AK336&lt;1.5,"N/A",3*((M336/$AW$1)-(AM336*2/3)))</f>
        <v>N/A</v>
      </c>
      <c r="AQ336" s="20">
        <f>IF(AK336=0,"",AL336*$AV$1)</f>
        <v>189905.45420213364</v>
      </c>
      <c r="AR336" s="20">
        <f>IF(AK336=0,"",AJ336*$AV$1)</f>
        <v>189905.45420213364</v>
      </c>
      <c r="AS336" s="23" t="str">
        <f>IF(F336="P","P","")</f>
        <v/>
      </c>
      <c r="AU336" s="3"/>
      <c r="AV336" s="26"/>
    </row>
    <row r="337" spans="1:48" s="2" customFormat="1">
      <c r="A337" s="19" t="s">
        <v>497</v>
      </c>
      <c r="B337" s="23" t="str">
        <f>IF(COUNTBLANK(N337:AI337)&lt;20.5,"Yes","No")</f>
        <v>No</v>
      </c>
      <c r="C337" s="34" t="str">
        <f>IF(J337&lt;160000,"Yes","")</f>
        <v/>
      </c>
      <c r="D337" s="34" t="str">
        <f>IF(J337&gt;375000,IF((K337/J337)&lt;-0.4,"FP40%",IF((K337/J337)&lt;-0.35,"FP35%",IF((K337/J337)&lt;-0.3,"FP30%",IF((K337/J337)&lt;-0.25,"FP25%",IF((K337/J337)&lt;-0.2,"FP20%",IF((K337/J337)&lt;-0.15,"FP15%",IF((K337/J337)&lt;-0.1,"FP10%",IF((K337/J337)&lt;-0.05,"FP5%","")))))))),"")</f>
        <v/>
      </c>
      <c r="E337" s="34" t="str">
        <f t="shared" si="7"/>
        <v/>
      </c>
      <c r="F337" s="89" t="str">
        <f>IF(AP337="N/A","",IF(AP337&gt;AJ337,IF(AP337&gt;AM337,"P",""),""))</f>
        <v/>
      </c>
      <c r="G337" s="34" t="str">
        <f>IF(D337="",IF(E337="",F337,E337),D337)</f>
        <v/>
      </c>
      <c r="H337" s="19" t="s">
        <v>284</v>
      </c>
      <c r="I337" s="21" t="s">
        <v>37</v>
      </c>
      <c r="J337" s="20">
        <v>202800</v>
      </c>
      <c r="K337" s="20">
        <f>M337-J337</f>
        <v>0</v>
      </c>
      <c r="L337" s="75">
        <v>0</v>
      </c>
      <c r="M337" s="20">
        <v>202800</v>
      </c>
      <c r="N337" s="21">
        <v>46</v>
      </c>
      <c r="O337" s="21"/>
      <c r="P337" s="21"/>
      <c r="Q337" s="21" t="s">
        <v>590</v>
      </c>
      <c r="R337" s="21" t="s">
        <v>590</v>
      </c>
      <c r="S337" s="21" t="s">
        <v>590</v>
      </c>
      <c r="T337" s="21" t="s">
        <v>590</v>
      </c>
      <c r="U337" s="21" t="s">
        <v>590</v>
      </c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39">
        <f>IF(AK337=0,"",AVERAGE(N337:AI337))</f>
        <v>46</v>
      </c>
      <c r="AK337" s="39">
        <f>IF(COUNTBLANK(N337:AI337)=0,22,IF(COUNTBLANK(N337:AI337)=1,21,IF(COUNTBLANK(N337:AI337)=2,20,IF(COUNTBLANK(N337:AI337)=3,19,IF(COUNTBLANK(N337:AI337)=4,18,IF(COUNTBLANK(N337:AI337)=5,17,IF(COUNTBLANK(N337:AI337)=6,16,IF(COUNTBLANK(N337:AI337)=7,15,IF(COUNTBLANK(N337:AI337)=8,14,IF(COUNTBLANK(N337:AI337)=9,13,IF(COUNTBLANK(N337:AI337)=10,12,IF(COUNTBLANK(N337:AI337)=11,11,IF(COUNTBLANK(N337:AI337)=12,10,IF(COUNTBLANK(N337:AI337)=13,9,IF(COUNTBLANK(N337:AI337)=14,8,IF(COUNTBLANK(N337:AI337)=15,7,IF(COUNTBLANK(N337:AI337)=16,6,IF(COUNTBLANK(N337:AI337)=17,5,IF(COUNTBLANK(N337:AI337)=18,4,IF(COUNTBLANK(N337:AI337)=19,3,IF(COUNTBLANK(N337:AI337)=20,2,IF(COUNTBLANK(N337:AI337)=21,1,IF(COUNTBLANK(N337:AI337)=22,0,"Error")))))))))))))))))))))))</f>
        <v>1</v>
      </c>
      <c r="AL337" s="39">
        <f>IF(AK337=0,"",IF(COUNTBLANK(AG337:AI337)=0,AVERAGE(AG337:AI337),IF(COUNTBLANK(AF337:AI337)&lt;1.5,AVERAGE(AF337:AI337),IF(COUNTBLANK(AE337:AI337)&lt;2.5,AVERAGE(AE337:AI337),IF(COUNTBLANK(AD337:AI337)&lt;3.5,AVERAGE(AD337:AI337),IF(COUNTBLANK(AC337:AI337)&lt;4.5,AVERAGE(AC337:AI337),IF(COUNTBLANK(AB337:AI337)&lt;5.5,AVERAGE(AB337:AI337),IF(COUNTBLANK(AA337:AI337)&lt;6.5,AVERAGE(AA337:AI337),IF(COUNTBLANK(Z337:AI337)&lt;7.5,AVERAGE(Z337:AI337),IF(COUNTBLANK(Y337:AI337)&lt;8.5,AVERAGE(Y337:AI337),IF(COUNTBLANK(X337:AI337)&lt;9.5,AVERAGE(X337:AI337),IF(COUNTBLANK(W337:AI337)&lt;10.5,AVERAGE(W337:AI337),IF(COUNTBLANK(V337:AI337)&lt;11.5,AVERAGE(V337:AI337),IF(COUNTBLANK(U337:AI337)&lt;12.5,AVERAGE(U337:AI337),IF(COUNTBLANK(T337:AI337)&lt;13.5,AVERAGE(T337:AI337),IF(COUNTBLANK(S337:AI337)&lt;14.5,AVERAGE(S337:AI337),IF(COUNTBLANK(R337:AI337)&lt;15.5,AVERAGE(R337:AI337),IF(COUNTBLANK(Q337:AI337)&lt;16.5,AVERAGE(Q337:AI337),IF(COUNTBLANK(P337:AI337)&lt;17.5,AVERAGE(P337:AI337),IF(COUNTBLANK(O337:AI337)&lt;18.5,AVERAGE(O337:AI337),AVERAGE(N337:AI337)))))))))))))))))))))</f>
        <v>46</v>
      </c>
      <c r="AM337" s="22">
        <f>IF(AK337=0,"",IF(COUNTBLANK(AH337:AI337)=0,AVERAGE(AH337:AI337),IF(COUNTBLANK(AG337:AI337)&lt;1.5,AVERAGE(AG337:AI337),IF(COUNTBLANK(AF337:AI337)&lt;2.5,AVERAGE(AF337:AI337),IF(COUNTBLANK(AE337:AI337)&lt;3.5,AVERAGE(AE337:AI337),IF(COUNTBLANK(AD337:AI337)&lt;4.5,AVERAGE(AD337:AI337),IF(COUNTBLANK(AC337:AI337)&lt;5.5,AVERAGE(AC337:AI337),IF(COUNTBLANK(AB337:AI337)&lt;6.5,AVERAGE(AB337:AI337),IF(COUNTBLANK(AA337:AI337)&lt;7.5,AVERAGE(AA337:AI337),IF(COUNTBLANK(Z337:AI337)&lt;8.5,AVERAGE(Z337:AI337),IF(COUNTBLANK(Y337:AI337)&lt;9.5,AVERAGE(Y337:AI337),IF(COUNTBLANK(X337:AI337)&lt;10.5,AVERAGE(X337:AI337),IF(COUNTBLANK(W337:AI337)&lt;11.5,AVERAGE(W337:AI337),IF(COUNTBLANK(V337:AI337)&lt;12.5,AVERAGE(V337:AI337),IF(COUNTBLANK(U337:AI337)&lt;13.5,AVERAGE(U337:AI337),IF(COUNTBLANK(T337:AI337)&lt;14.5,AVERAGE(T337:AI337),IF(COUNTBLANK(S337:AI337)&lt;15.5,AVERAGE(S337:AI337),IF(COUNTBLANK(R337:AI337)&lt;16.5,AVERAGE(R337:AI337),IF(COUNTBLANK(Q337:AI337)&lt;17.5,AVERAGE(Q337:AI337),IF(COUNTBLANK(P337:AI337)&lt;18.5,AVERAGE(P337:AI337),IF(COUNTBLANK(O337:AI337)&lt;19.5,AVERAGE(O337:AI337),AVERAGE(N337:AI337))))))))))))))))))))))</f>
        <v>46</v>
      </c>
      <c r="AN337" s="23">
        <f>IF(AK337&lt;1.5,M337,(0.75*M337)+(0.25*((AM337*2/3+AJ337*1/3)*$AW$1)))</f>
        <v>202800</v>
      </c>
      <c r="AO337" s="24">
        <f>AN337-M337</f>
        <v>0</v>
      </c>
      <c r="AP337" s="22" t="str">
        <f>IF(AK337&lt;1.5,"N/A",3*((M337/$AW$1)-(AM337*2/3)))</f>
        <v>N/A</v>
      </c>
      <c r="AQ337" s="20">
        <f>IF(AK337=0,"",AL337*$AV$1)</f>
        <v>181992.7269437114</v>
      </c>
      <c r="AR337" s="20">
        <f>IF(AK337=0,"",AJ337*$AV$1)</f>
        <v>181992.7269437114</v>
      </c>
      <c r="AS337" s="23" t="str">
        <f>IF(F337="P","P","")</f>
        <v/>
      </c>
      <c r="AU337" s="3"/>
      <c r="AV337" s="26"/>
    </row>
    <row r="338" spans="1:48" s="2" customFormat="1">
      <c r="A338" s="19" t="s">
        <v>497</v>
      </c>
      <c r="B338" s="23" t="str">
        <f>IF(COUNTBLANK(N338:AI338)&lt;20.5,"Yes","No")</f>
        <v>Yes</v>
      </c>
      <c r="C338" s="34" t="str">
        <f>IF(J338&lt;160000,"Yes","")</f>
        <v>Yes</v>
      </c>
      <c r="D338" s="34" t="str">
        <f>IF(J338&gt;375000,IF((K338/J338)&lt;-0.4,"FP40%",IF((K338/J338)&lt;-0.35,"FP35%",IF((K338/J338)&lt;-0.3,"FP30%",IF((K338/J338)&lt;-0.25,"FP25%",IF((K338/J338)&lt;-0.2,"FP20%",IF((K338/J338)&lt;-0.15,"FP15%",IF((K338/J338)&lt;-0.1,"FP10%",IF((K338/J338)&lt;-0.05,"FP5%","")))))))),"")</f>
        <v/>
      </c>
      <c r="E338" s="34" t="str">
        <f t="shared" si="7"/>
        <v/>
      </c>
      <c r="F338" s="89" t="str">
        <f>IF(AP338="N/A","",IF(AP338&gt;AJ338,IF(AP338&gt;AM338,"P",""),""))</f>
        <v/>
      </c>
      <c r="G338" s="34" t="str">
        <f>IF(D338="",IF(E338="",F338,E338),D338)</f>
        <v/>
      </c>
      <c r="H338" s="19" t="s">
        <v>286</v>
      </c>
      <c r="I338" s="21" t="s">
        <v>395</v>
      </c>
      <c r="J338" s="20">
        <v>94500</v>
      </c>
      <c r="K338" s="20">
        <f>M338-J338</f>
        <v>60600</v>
      </c>
      <c r="L338" s="75">
        <v>19900</v>
      </c>
      <c r="M338" s="20">
        <v>155100</v>
      </c>
      <c r="N338" s="21">
        <v>40</v>
      </c>
      <c r="O338" s="21">
        <v>15</v>
      </c>
      <c r="P338" s="21">
        <v>50</v>
      </c>
      <c r="Q338" s="21">
        <v>27</v>
      </c>
      <c r="R338" s="21" t="s">
        <v>590</v>
      </c>
      <c r="S338" s="21" t="s">
        <v>590</v>
      </c>
      <c r="T338" s="21">
        <v>70</v>
      </c>
      <c r="U338" s="21">
        <v>60</v>
      </c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39">
        <f>IF(AK338=0,"",AVERAGE(N338:AI338))</f>
        <v>43.666666666666664</v>
      </c>
      <c r="AK338" s="39">
        <f>IF(COUNTBLANK(N338:AI338)=0,22,IF(COUNTBLANK(N338:AI338)=1,21,IF(COUNTBLANK(N338:AI338)=2,20,IF(COUNTBLANK(N338:AI338)=3,19,IF(COUNTBLANK(N338:AI338)=4,18,IF(COUNTBLANK(N338:AI338)=5,17,IF(COUNTBLANK(N338:AI338)=6,16,IF(COUNTBLANK(N338:AI338)=7,15,IF(COUNTBLANK(N338:AI338)=8,14,IF(COUNTBLANK(N338:AI338)=9,13,IF(COUNTBLANK(N338:AI338)=10,12,IF(COUNTBLANK(N338:AI338)=11,11,IF(COUNTBLANK(N338:AI338)=12,10,IF(COUNTBLANK(N338:AI338)=13,9,IF(COUNTBLANK(N338:AI338)=14,8,IF(COUNTBLANK(N338:AI338)=15,7,IF(COUNTBLANK(N338:AI338)=16,6,IF(COUNTBLANK(N338:AI338)=17,5,IF(COUNTBLANK(N338:AI338)=18,4,IF(COUNTBLANK(N338:AI338)=19,3,IF(COUNTBLANK(N338:AI338)=20,2,IF(COUNTBLANK(N338:AI338)=21,1,IF(COUNTBLANK(N338:AI338)=22,0,"Error")))))))))))))))))))))))</f>
        <v>6</v>
      </c>
      <c r="AL338" s="39">
        <f>IF(AK338=0,"",IF(COUNTBLANK(AG338:AI338)=0,AVERAGE(AG338:AI338),IF(COUNTBLANK(AF338:AI338)&lt;1.5,AVERAGE(AF338:AI338),IF(COUNTBLANK(AE338:AI338)&lt;2.5,AVERAGE(AE338:AI338),IF(COUNTBLANK(AD338:AI338)&lt;3.5,AVERAGE(AD338:AI338),IF(COUNTBLANK(AC338:AI338)&lt;4.5,AVERAGE(AC338:AI338),IF(COUNTBLANK(AB338:AI338)&lt;5.5,AVERAGE(AB338:AI338),IF(COUNTBLANK(AA338:AI338)&lt;6.5,AVERAGE(AA338:AI338),IF(COUNTBLANK(Z338:AI338)&lt;7.5,AVERAGE(Z338:AI338),IF(COUNTBLANK(Y338:AI338)&lt;8.5,AVERAGE(Y338:AI338),IF(COUNTBLANK(X338:AI338)&lt;9.5,AVERAGE(X338:AI338),IF(COUNTBLANK(W338:AI338)&lt;10.5,AVERAGE(W338:AI338),IF(COUNTBLANK(V338:AI338)&lt;11.5,AVERAGE(V338:AI338),IF(COUNTBLANK(U338:AI338)&lt;12.5,AVERAGE(U338:AI338),IF(COUNTBLANK(T338:AI338)&lt;13.5,AVERAGE(T338:AI338),IF(COUNTBLANK(S338:AI338)&lt;14.5,AVERAGE(S338:AI338),IF(COUNTBLANK(R338:AI338)&lt;15.5,AVERAGE(R338:AI338),IF(COUNTBLANK(Q338:AI338)&lt;16.5,AVERAGE(Q338:AI338),IF(COUNTBLANK(P338:AI338)&lt;17.5,AVERAGE(P338:AI338),IF(COUNTBLANK(O338:AI338)&lt;18.5,AVERAGE(O338:AI338),AVERAGE(N338:AI338)))))))))))))))))))))</f>
        <v>52.333333333333336</v>
      </c>
      <c r="AM338" s="22">
        <f>IF(AK338=0,"",IF(COUNTBLANK(AH338:AI338)=0,AVERAGE(AH338:AI338),IF(COUNTBLANK(AG338:AI338)&lt;1.5,AVERAGE(AG338:AI338),IF(COUNTBLANK(AF338:AI338)&lt;2.5,AVERAGE(AF338:AI338),IF(COUNTBLANK(AE338:AI338)&lt;3.5,AVERAGE(AE338:AI338),IF(COUNTBLANK(AD338:AI338)&lt;4.5,AVERAGE(AD338:AI338),IF(COUNTBLANK(AC338:AI338)&lt;5.5,AVERAGE(AC338:AI338),IF(COUNTBLANK(AB338:AI338)&lt;6.5,AVERAGE(AB338:AI338),IF(COUNTBLANK(AA338:AI338)&lt;7.5,AVERAGE(AA338:AI338),IF(COUNTBLANK(Z338:AI338)&lt;8.5,AVERAGE(Z338:AI338),IF(COUNTBLANK(Y338:AI338)&lt;9.5,AVERAGE(Y338:AI338),IF(COUNTBLANK(X338:AI338)&lt;10.5,AVERAGE(X338:AI338),IF(COUNTBLANK(W338:AI338)&lt;11.5,AVERAGE(W338:AI338),IF(COUNTBLANK(V338:AI338)&lt;12.5,AVERAGE(V338:AI338),IF(COUNTBLANK(U338:AI338)&lt;13.5,AVERAGE(U338:AI338),IF(COUNTBLANK(T338:AI338)&lt;14.5,AVERAGE(T338:AI338),IF(COUNTBLANK(S338:AI338)&lt;15.5,AVERAGE(S338:AI338),IF(COUNTBLANK(R338:AI338)&lt;16.5,AVERAGE(R338:AI338),IF(COUNTBLANK(Q338:AI338)&lt;17.5,AVERAGE(Q338:AI338),IF(COUNTBLANK(P338:AI338)&lt;18.5,AVERAGE(P338:AI338),IF(COUNTBLANK(O338:AI338)&lt;19.5,AVERAGE(O338:AI338),AVERAGE(N338:AI338))))))))))))))))))))))</f>
        <v>65</v>
      </c>
      <c r="AN338" s="23">
        <f>IF(AK338&lt;1.5,M338,(0.75*M338)+(0.25*((AM338*2/3+AJ338*1/3)*$AW$1)))</f>
        <v>174409.80184555374</v>
      </c>
      <c r="AO338" s="24">
        <f>AN338-M338</f>
        <v>19309.801845553739</v>
      </c>
      <c r="AP338" s="22">
        <f>IF(AK338&lt;1.5,"N/A",3*((M338/$AW$1)-(AM338*2/3)))</f>
        <v>-14.067350046138316</v>
      </c>
      <c r="AQ338" s="20">
        <f>IF(AK338=0,"",AL338*$AV$1)</f>
        <v>207049.69659538183</v>
      </c>
      <c r="AR338" s="20">
        <f>IF(AK338=0,"",AJ338*$AV$1)</f>
        <v>172761.21180888545</v>
      </c>
      <c r="AS338" s="23" t="str">
        <f>IF(F338="P","P","")</f>
        <v/>
      </c>
      <c r="AU338" s="3"/>
      <c r="AV338" s="26"/>
    </row>
    <row r="339" spans="1:48" s="2" customFormat="1">
      <c r="A339" s="19" t="s">
        <v>497</v>
      </c>
      <c r="B339" s="23" t="str">
        <f>IF(COUNTBLANK(N339:AI339)&lt;20.5,"Yes","No")</f>
        <v>No</v>
      </c>
      <c r="C339" s="34" t="str">
        <f>IF(J339&lt;160000,"Yes","")</f>
        <v>Yes</v>
      </c>
      <c r="D339" s="34" t="str">
        <f>IF(J339&gt;375000,IF((K339/J339)&lt;-0.4,"FP40%",IF((K339/J339)&lt;-0.35,"FP35%",IF((K339/J339)&lt;-0.3,"FP30%",IF((K339/J339)&lt;-0.25,"FP25%",IF((K339/J339)&lt;-0.2,"FP20%",IF((K339/J339)&lt;-0.15,"FP15%",IF((K339/J339)&lt;-0.1,"FP10%",IF((K339/J339)&lt;-0.05,"FP5%","")))))))),"")</f>
        <v/>
      </c>
      <c r="E339" s="34" t="str">
        <f t="shared" si="7"/>
        <v/>
      </c>
      <c r="F339" s="89" t="str">
        <f>IF(AP339="N/A","",IF(AP339&gt;AJ339,IF(AP339&gt;AM339,"P",""),""))</f>
        <v/>
      </c>
      <c r="G339" s="34" t="str">
        <f>IF(D339="",IF(E339="",F339,E339),D339)</f>
        <v/>
      </c>
      <c r="H339" s="19" t="s">
        <v>521</v>
      </c>
      <c r="I339" s="21" t="s">
        <v>62</v>
      </c>
      <c r="J339" s="20">
        <v>89500</v>
      </c>
      <c r="K339" s="20">
        <f>M339-J339</f>
        <v>0</v>
      </c>
      <c r="L339" s="75">
        <v>0</v>
      </c>
      <c r="M339" s="20">
        <v>89500</v>
      </c>
      <c r="N339" s="21"/>
      <c r="O339" s="21"/>
      <c r="P339" s="21"/>
      <c r="Q339" s="21">
        <v>33</v>
      </c>
      <c r="R339" s="21" t="s">
        <v>590</v>
      </c>
      <c r="S339" s="21" t="s">
        <v>590</v>
      </c>
      <c r="T339" s="21" t="s">
        <v>590</v>
      </c>
      <c r="U339" s="21" t="s">
        <v>590</v>
      </c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9">
        <f>IF(AK339=0,"",AVERAGE(N339:AI339))</f>
        <v>33</v>
      </c>
      <c r="AK339" s="39">
        <f>IF(COUNTBLANK(N339:AI339)=0,22,IF(COUNTBLANK(N339:AI339)=1,21,IF(COUNTBLANK(N339:AI339)=2,20,IF(COUNTBLANK(N339:AI339)=3,19,IF(COUNTBLANK(N339:AI339)=4,18,IF(COUNTBLANK(N339:AI339)=5,17,IF(COUNTBLANK(N339:AI339)=6,16,IF(COUNTBLANK(N339:AI339)=7,15,IF(COUNTBLANK(N339:AI339)=8,14,IF(COUNTBLANK(N339:AI339)=9,13,IF(COUNTBLANK(N339:AI339)=10,12,IF(COUNTBLANK(N339:AI339)=11,11,IF(COUNTBLANK(N339:AI339)=12,10,IF(COUNTBLANK(N339:AI339)=13,9,IF(COUNTBLANK(N339:AI339)=14,8,IF(COUNTBLANK(N339:AI339)=15,7,IF(COUNTBLANK(N339:AI339)=16,6,IF(COUNTBLANK(N339:AI339)=17,5,IF(COUNTBLANK(N339:AI339)=18,4,IF(COUNTBLANK(N339:AI339)=19,3,IF(COUNTBLANK(N339:AI339)=20,2,IF(COUNTBLANK(N339:AI339)=21,1,IF(COUNTBLANK(N339:AI339)=22,0,"Error")))))))))))))))))))))))</f>
        <v>1</v>
      </c>
      <c r="AL339" s="39">
        <f>IF(AK339=0,"",IF(COUNTBLANK(AG339:AI339)=0,AVERAGE(AG339:AI339),IF(COUNTBLANK(AF339:AI339)&lt;1.5,AVERAGE(AF339:AI339),IF(COUNTBLANK(AE339:AI339)&lt;2.5,AVERAGE(AE339:AI339),IF(COUNTBLANK(AD339:AI339)&lt;3.5,AVERAGE(AD339:AI339),IF(COUNTBLANK(AC339:AI339)&lt;4.5,AVERAGE(AC339:AI339),IF(COUNTBLANK(AB339:AI339)&lt;5.5,AVERAGE(AB339:AI339),IF(COUNTBLANK(AA339:AI339)&lt;6.5,AVERAGE(AA339:AI339),IF(COUNTBLANK(Z339:AI339)&lt;7.5,AVERAGE(Z339:AI339),IF(COUNTBLANK(Y339:AI339)&lt;8.5,AVERAGE(Y339:AI339),IF(COUNTBLANK(X339:AI339)&lt;9.5,AVERAGE(X339:AI339),IF(COUNTBLANK(W339:AI339)&lt;10.5,AVERAGE(W339:AI339),IF(COUNTBLANK(V339:AI339)&lt;11.5,AVERAGE(V339:AI339),IF(COUNTBLANK(U339:AI339)&lt;12.5,AVERAGE(U339:AI339),IF(COUNTBLANK(T339:AI339)&lt;13.5,AVERAGE(T339:AI339),IF(COUNTBLANK(S339:AI339)&lt;14.5,AVERAGE(S339:AI339),IF(COUNTBLANK(R339:AI339)&lt;15.5,AVERAGE(R339:AI339),IF(COUNTBLANK(Q339:AI339)&lt;16.5,AVERAGE(Q339:AI339),IF(COUNTBLANK(P339:AI339)&lt;17.5,AVERAGE(P339:AI339),IF(COUNTBLANK(O339:AI339)&lt;18.5,AVERAGE(O339:AI339),AVERAGE(N339:AI339)))))))))))))))))))))</f>
        <v>33</v>
      </c>
      <c r="AM339" s="22">
        <f>IF(AK339=0,"",IF(COUNTBLANK(AH339:AI339)=0,AVERAGE(AH339:AI339),IF(COUNTBLANK(AG339:AI339)&lt;1.5,AVERAGE(AG339:AI339),IF(COUNTBLANK(AF339:AI339)&lt;2.5,AVERAGE(AF339:AI339),IF(COUNTBLANK(AE339:AI339)&lt;3.5,AVERAGE(AE339:AI339),IF(COUNTBLANK(AD339:AI339)&lt;4.5,AVERAGE(AD339:AI339),IF(COUNTBLANK(AC339:AI339)&lt;5.5,AVERAGE(AC339:AI339),IF(COUNTBLANK(AB339:AI339)&lt;6.5,AVERAGE(AB339:AI339),IF(COUNTBLANK(AA339:AI339)&lt;7.5,AVERAGE(AA339:AI339),IF(COUNTBLANK(Z339:AI339)&lt;8.5,AVERAGE(Z339:AI339),IF(COUNTBLANK(Y339:AI339)&lt;9.5,AVERAGE(Y339:AI339),IF(COUNTBLANK(X339:AI339)&lt;10.5,AVERAGE(X339:AI339),IF(COUNTBLANK(W339:AI339)&lt;11.5,AVERAGE(W339:AI339),IF(COUNTBLANK(V339:AI339)&lt;12.5,AVERAGE(V339:AI339),IF(COUNTBLANK(U339:AI339)&lt;13.5,AVERAGE(U339:AI339),IF(COUNTBLANK(T339:AI339)&lt;14.5,AVERAGE(T339:AI339),IF(COUNTBLANK(S339:AI339)&lt;15.5,AVERAGE(S339:AI339),IF(COUNTBLANK(R339:AI339)&lt;16.5,AVERAGE(R339:AI339),IF(COUNTBLANK(Q339:AI339)&lt;17.5,AVERAGE(Q339:AI339),IF(COUNTBLANK(P339:AI339)&lt;18.5,AVERAGE(P339:AI339),IF(COUNTBLANK(O339:AI339)&lt;19.5,AVERAGE(O339:AI339),AVERAGE(N339:AI339))))))))))))))))))))))</f>
        <v>33</v>
      </c>
      <c r="AN339" s="23">
        <f>IF(AK339&lt;1.5,M339,(0.75*M339)+(0.25*((AM339*2/3+AJ339*1/3)*$AW$1)))</f>
        <v>89500</v>
      </c>
      <c r="AO339" s="24">
        <f>AN339-M339</f>
        <v>0</v>
      </c>
      <c r="AP339" s="22" t="str">
        <f>IF(AK339&lt;1.5,"N/A",3*((M339/$AW$1)-(AM339*2/3)))</f>
        <v>N/A</v>
      </c>
      <c r="AQ339" s="20"/>
      <c r="AR339" s="20">
        <f>IF(AK339=0,"",AJ339*$AV$1)</f>
        <v>130559.99976396687</v>
      </c>
      <c r="AS339" s="23" t="str">
        <f>IF(F339="P","P","")</f>
        <v/>
      </c>
      <c r="AU339" s="3"/>
      <c r="AV339" s="26"/>
    </row>
    <row r="340" spans="1:48" s="2" customFormat="1">
      <c r="A340" s="19" t="s">
        <v>497</v>
      </c>
      <c r="B340" s="23" t="str">
        <f>IF(COUNTBLANK(N340:AI340)&lt;20.5,"Yes","No")</f>
        <v>Yes</v>
      </c>
      <c r="C340" s="34" t="str">
        <f>IF(J340&lt;160000,"Yes","")</f>
        <v>Yes</v>
      </c>
      <c r="D340" s="34" t="str">
        <f>IF(J340&gt;375000,IF((K340/J340)&lt;-0.4,"FP40%",IF((K340/J340)&lt;-0.35,"FP35%",IF((K340/J340)&lt;-0.3,"FP30%",IF((K340/J340)&lt;-0.25,"FP25%",IF((K340/J340)&lt;-0.2,"FP20%",IF((K340/J340)&lt;-0.15,"FP15%",IF((K340/J340)&lt;-0.1,"FP10%",IF((K340/J340)&lt;-0.05,"FP5%","")))))))),"")</f>
        <v/>
      </c>
      <c r="E340" s="34" t="str">
        <f t="shared" si="7"/>
        <v/>
      </c>
      <c r="F340" s="89" t="str">
        <f>IF(AP340="N/A","",IF(AP340&gt;AJ340,IF(AP340&gt;AM340,"P",""),""))</f>
        <v/>
      </c>
      <c r="G340" s="34" t="str">
        <f>IF(D340="",IF(E340="",F340,E340),D340)</f>
        <v/>
      </c>
      <c r="H340" s="19" t="s">
        <v>545</v>
      </c>
      <c r="I340" s="21" t="s">
        <v>393</v>
      </c>
      <c r="J340" s="20">
        <v>94500</v>
      </c>
      <c r="K340" s="20">
        <f>M340-J340</f>
        <v>0</v>
      </c>
      <c r="L340" s="75">
        <v>0</v>
      </c>
      <c r="M340" s="20">
        <v>94500</v>
      </c>
      <c r="N340" s="21"/>
      <c r="O340" s="21"/>
      <c r="P340" s="21"/>
      <c r="Q340" s="21"/>
      <c r="R340" s="21">
        <v>28</v>
      </c>
      <c r="S340" s="21">
        <v>28</v>
      </c>
      <c r="T340" s="21" t="s">
        <v>590</v>
      </c>
      <c r="U340" s="21" t="s">
        <v>590</v>
      </c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9">
        <f>IF(AK340=0,"",AVERAGE(N340:AI340))</f>
        <v>28</v>
      </c>
      <c r="AK340" s="39">
        <f>IF(COUNTBLANK(N340:AI340)=0,22,IF(COUNTBLANK(N340:AI340)=1,21,IF(COUNTBLANK(N340:AI340)=2,20,IF(COUNTBLANK(N340:AI340)=3,19,IF(COUNTBLANK(N340:AI340)=4,18,IF(COUNTBLANK(N340:AI340)=5,17,IF(COUNTBLANK(N340:AI340)=6,16,IF(COUNTBLANK(N340:AI340)=7,15,IF(COUNTBLANK(N340:AI340)=8,14,IF(COUNTBLANK(N340:AI340)=9,13,IF(COUNTBLANK(N340:AI340)=10,12,IF(COUNTBLANK(N340:AI340)=11,11,IF(COUNTBLANK(N340:AI340)=12,10,IF(COUNTBLANK(N340:AI340)=13,9,IF(COUNTBLANK(N340:AI340)=14,8,IF(COUNTBLANK(N340:AI340)=15,7,IF(COUNTBLANK(N340:AI340)=16,6,IF(COUNTBLANK(N340:AI340)=17,5,IF(COUNTBLANK(N340:AI340)=18,4,IF(COUNTBLANK(N340:AI340)=19,3,IF(COUNTBLANK(N340:AI340)=20,2,IF(COUNTBLANK(N340:AI340)=21,1,IF(COUNTBLANK(N340:AI340)=22,0,"Error")))))))))))))))))))))))</f>
        <v>2</v>
      </c>
      <c r="AL340" s="39">
        <f>IF(AK340=0,"",IF(COUNTBLANK(AG340:AI340)=0,AVERAGE(AG340:AI340),IF(COUNTBLANK(AF340:AI340)&lt;1.5,AVERAGE(AF340:AI340),IF(COUNTBLANK(AE340:AI340)&lt;2.5,AVERAGE(AE340:AI340),IF(COUNTBLANK(AD340:AI340)&lt;3.5,AVERAGE(AD340:AI340),IF(COUNTBLANK(AC340:AI340)&lt;4.5,AVERAGE(AC340:AI340),IF(COUNTBLANK(AB340:AI340)&lt;5.5,AVERAGE(AB340:AI340),IF(COUNTBLANK(AA340:AI340)&lt;6.5,AVERAGE(AA340:AI340),IF(COUNTBLANK(Z340:AI340)&lt;7.5,AVERAGE(Z340:AI340),IF(COUNTBLANK(Y340:AI340)&lt;8.5,AVERAGE(Y340:AI340),IF(COUNTBLANK(X340:AI340)&lt;9.5,AVERAGE(X340:AI340),IF(COUNTBLANK(W340:AI340)&lt;10.5,AVERAGE(W340:AI340),IF(COUNTBLANK(V340:AI340)&lt;11.5,AVERAGE(V340:AI340),IF(COUNTBLANK(U340:AI340)&lt;12.5,AVERAGE(U340:AI340),IF(COUNTBLANK(T340:AI340)&lt;13.5,AVERAGE(T340:AI340),IF(COUNTBLANK(S340:AI340)&lt;14.5,AVERAGE(S340:AI340),IF(COUNTBLANK(R340:AI340)&lt;15.5,AVERAGE(R340:AI340),IF(COUNTBLANK(Q340:AI340)&lt;16.5,AVERAGE(Q340:AI340),IF(COUNTBLANK(P340:AI340)&lt;17.5,AVERAGE(P340:AI340),IF(COUNTBLANK(O340:AI340)&lt;18.5,AVERAGE(O340:AI340),AVERAGE(N340:AI340)))))))))))))))))))))</f>
        <v>28</v>
      </c>
      <c r="AM340" s="22">
        <f>IF(AK340=0,"",IF(COUNTBLANK(AH340:AI340)=0,AVERAGE(AH340:AI340),IF(COUNTBLANK(AG340:AI340)&lt;1.5,AVERAGE(AG340:AI340),IF(COUNTBLANK(AF340:AI340)&lt;2.5,AVERAGE(AF340:AI340),IF(COUNTBLANK(AE340:AI340)&lt;3.5,AVERAGE(AE340:AI340),IF(COUNTBLANK(AD340:AI340)&lt;4.5,AVERAGE(AD340:AI340),IF(COUNTBLANK(AC340:AI340)&lt;5.5,AVERAGE(AC340:AI340),IF(COUNTBLANK(AB340:AI340)&lt;6.5,AVERAGE(AB340:AI340),IF(COUNTBLANK(AA340:AI340)&lt;7.5,AVERAGE(AA340:AI340),IF(COUNTBLANK(Z340:AI340)&lt;8.5,AVERAGE(Z340:AI340),IF(COUNTBLANK(Y340:AI340)&lt;9.5,AVERAGE(Y340:AI340),IF(COUNTBLANK(X340:AI340)&lt;10.5,AVERAGE(X340:AI340),IF(COUNTBLANK(W340:AI340)&lt;11.5,AVERAGE(W340:AI340),IF(COUNTBLANK(V340:AI340)&lt;12.5,AVERAGE(V340:AI340),IF(COUNTBLANK(U340:AI340)&lt;13.5,AVERAGE(U340:AI340),IF(COUNTBLANK(T340:AI340)&lt;14.5,AVERAGE(T340:AI340),IF(COUNTBLANK(S340:AI340)&lt;15.5,AVERAGE(S340:AI340),IF(COUNTBLANK(R340:AI340)&lt;16.5,AVERAGE(R340:AI340),IF(COUNTBLANK(Q340:AI340)&lt;17.5,AVERAGE(Q340:AI340),IF(COUNTBLANK(P340:AI340)&lt;18.5,AVERAGE(P340:AI340),IF(COUNTBLANK(O340:AI340)&lt;19.5,AVERAGE(O340:AI340),AVERAGE(N340:AI340))))))))))))))))))))))</f>
        <v>28</v>
      </c>
      <c r="AN340" s="23">
        <f>IF(AK340&lt;1.5,M340,(0.75*M340)+(0.25*((AM340*2/3+AJ340*1/3)*$AW$1)))</f>
        <v>98969.760201688172</v>
      </c>
      <c r="AO340" s="24">
        <f>AN340-M340</f>
        <v>4469.7602016881719</v>
      </c>
      <c r="AP340" s="22">
        <f>IF(AK340&lt;1.5,"N/A",3*((M340/$AW$1)-(AM340*2/3)))</f>
        <v>14.635947263958283</v>
      </c>
      <c r="AQ340" s="20">
        <f>IF(AK340=0,"",AL340*$AV$1)</f>
        <v>110778.18161791128</v>
      </c>
      <c r="AR340" s="20">
        <f>IF(AK340=0,"",AJ340*$AV$1)</f>
        <v>110778.18161791128</v>
      </c>
      <c r="AS340" s="23" t="str">
        <f>IF(F340="P","P","")</f>
        <v/>
      </c>
      <c r="AU340" s="3"/>
      <c r="AV340" s="26"/>
    </row>
    <row r="341" spans="1:48" s="2" customFormat="1">
      <c r="A341" s="19" t="s">
        <v>42</v>
      </c>
      <c r="B341" s="23" t="str">
        <f>IF(COUNTBLANK(N341:AI341)&lt;20.5,"Yes","No")</f>
        <v>Yes</v>
      </c>
      <c r="C341" s="34" t="str">
        <f>IF(J341&lt;160000,"Yes","")</f>
        <v/>
      </c>
      <c r="D341" s="34" t="str">
        <f>IF(J341&gt;375000,IF((K341/J341)&lt;-0.4,"FP40%",IF((K341/J341)&lt;-0.35,"FP35%",IF((K341/J341)&lt;-0.3,"FP30%",IF((K341/J341)&lt;-0.25,"FP25%",IF((K341/J341)&lt;-0.2,"FP20%",IF((K341/J341)&lt;-0.15,"FP15%",IF((K341/J341)&lt;-0.1,"FP10%",IF((K341/J341)&lt;-0.05,"FP5%","")))))))),"")</f>
        <v/>
      </c>
      <c r="E341" s="34" t="str">
        <f t="shared" si="7"/>
        <v/>
      </c>
      <c r="F341" s="89" t="str">
        <f>IF(AP341="N/A","",IF(AP341&gt;AJ341,IF(AP341&gt;AM341,"P",""),""))</f>
        <v>P</v>
      </c>
      <c r="G341" s="34" t="str">
        <f>IF(D341="",IF(E341="",F341,E341),D341)</f>
        <v>P</v>
      </c>
      <c r="H341" s="19" t="s">
        <v>483</v>
      </c>
      <c r="I341" s="21" t="s">
        <v>37</v>
      </c>
      <c r="J341" s="20">
        <v>422300</v>
      </c>
      <c r="K341" s="20">
        <f>M341-J341</f>
        <v>-7800</v>
      </c>
      <c r="L341" s="75">
        <v>-17500</v>
      </c>
      <c r="M341" s="20">
        <v>414500</v>
      </c>
      <c r="N341" s="21"/>
      <c r="O341" s="21"/>
      <c r="P341" s="21">
        <v>63</v>
      </c>
      <c r="Q341" s="21">
        <v>127</v>
      </c>
      <c r="R341" s="21">
        <v>103</v>
      </c>
      <c r="S341" s="21">
        <v>117</v>
      </c>
      <c r="T341" s="21">
        <v>103</v>
      </c>
      <c r="U341" s="21">
        <v>55</v>
      </c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9">
        <f>IF(AK341=0,"",AVERAGE(N341:AI341))</f>
        <v>94.666666666666671</v>
      </c>
      <c r="AK341" s="39">
        <f>IF(COUNTBLANK(N341:AI341)=0,22,IF(COUNTBLANK(N341:AI341)=1,21,IF(COUNTBLANK(N341:AI341)=2,20,IF(COUNTBLANK(N341:AI341)=3,19,IF(COUNTBLANK(N341:AI341)=4,18,IF(COUNTBLANK(N341:AI341)=5,17,IF(COUNTBLANK(N341:AI341)=6,16,IF(COUNTBLANK(N341:AI341)=7,15,IF(COUNTBLANK(N341:AI341)=8,14,IF(COUNTBLANK(N341:AI341)=9,13,IF(COUNTBLANK(N341:AI341)=10,12,IF(COUNTBLANK(N341:AI341)=11,11,IF(COUNTBLANK(N341:AI341)=12,10,IF(COUNTBLANK(N341:AI341)=13,9,IF(COUNTBLANK(N341:AI341)=14,8,IF(COUNTBLANK(N341:AI341)=15,7,IF(COUNTBLANK(N341:AI341)=16,6,IF(COUNTBLANK(N341:AI341)=17,5,IF(COUNTBLANK(N341:AI341)=18,4,IF(COUNTBLANK(N341:AI341)=19,3,IF(COUNTBLANK(N341:AI341)=20,2,IF(COUNTBLANK(N341:AI341)=21,1,IF(COUNTBLANK(N341:AI341)=22,0,"Error")))))))))))))))))))))))</f>
        <v>6</v>
      </c>
      <c r="AL341" s="39">
        <f>IF(AK341=0,"",IF(COUNTBLANK(AG341:AI341)=0,AVERAGE(AG341:AI341),IF(COUNTBLANK(AF341:AI341)&lt;1.5,AVERAGE(AF341:AI341),IF(COUNTBLANK(AE341:AI341)&lt;2.5,AVERAGE(AE341:AI341),IF(COUNTBLANK(AD341:AI341)&lt;3.5,AVERAGE(AD341:AI341),IF(COUNTBLANK(AC341:AI341)&lt;4.5,AVERAGE(AC341:AI341),IF(COUNTBLANK(AB341:AI341)&lt;5.5,AVERAGE(AB341:AI341),IF(COUNTBLANK(AA341:AI341)&lt;6.5,AVERAGE(AA341:AI341),IF(COUNTBLANK(Z341:AI341)&lt;7.5,AVERAGE(Z341:AI341),IF(COUNTBLANK(Y341:AI341)&lt;8.5,AVERAGE(Y341:AI341),IF(COUNTBLANK(X341:AI341)&lt;9.5,AVERAGE(X341:AI341),IF(COUNTBLANK(W341:AI341)&lt;10.5,AVERAGE(W341:AI341),IF(COUNTBLANK(V341:AI341)&lt;11.5,AVERAGE(V341:AI341),IF(COUNTBLANK(U341:AI341)&lt;12.5,AVERAGE(U341:AI341),IF(COUNTBLANK(T341:AI341)&lt;13.5,AVERAGE(T341:AI341),IF(COUNTBLANK(S341:AI341)&lt;14.5,AVERAGE(S341:AI341),IF(COUNTBLANK(R341:AI341)&lt;15.5,AVERAGE(R341:AI341),IF(COUNTBLANK(Q341:AI341)&lt;16.5,AVERAGE(Q341:AI341),IF(COUNTBLANK(P341:AI341)&lt;17.5,AVERAGE(P341:AI341),IF(COUNTBLANK(O341:AI341)&lt;18.5,AVERAGE(O341:AI341),AVERAGE(N341:AI341)))))))))))))))))))))</f>
        <v>91.666666666666671</v>
      </c>
      <c r="AM341" s="22">
        <f>IF(AK341=0,"",IF(COUNTBLANK(AH341:AI341)=0,AVERAGE(AH341:AI341),IF(COUNTBLANK(AG341:AI341)&lt;1.5,AVERAGE(AG341:AI341),IF(COUNTBLANK(AF341:AI341)&lt;2.5,AVERAGE(AF341:AI341),IF(COUNTBLANK(AE341:AI341)&lt;3.5,AVERAGE(AE341:AI341),IF(COUNTBLANK(AD341:AI341)&lt;4.5,AVERAGE(AD341:AI341),IF(COUNTBLANK(AC341:AI341)&lt;5.5,AVERAGE(AC341:AI341),IF(COUNTBLANK(AB341:AI341)&lt;6.5,AVERAGE(AB341:AI341),IF(COUNTBLANK(AA341:AI341)&lt;7.5,AVERAGE(AA341:AI341),IF(COUNTBLANK(Z341:AI341)&lt;8.5,AVERAGE(Z341:AI341),IF(COUNTBLANK(Y341:AI341)&lt;9.5,AVERAGE(Y341:AI341),IF(COUNTBLANK(X341:AI341)&lt;10.5,AVERAGE(X341:AI341),IF(COUNTBLANK(W341:AI341)&lt;11.5,AVERAGE(W341:AI341),IF(COUNTBLANK(V341:AI341)&lt;12.5,AVERAGE(V341:AI341),IF(COUNTBLANK(U341:AI341)&lt;13.5,AVERAGE(U341:AI341),IF(COUNTBLANK(T341:AI341)&lt;14.5,AVERAGE(T341:AI341),IF(COUNTBLANK(S341:AI341)&lt;15.5,AVERAGE(S341:AI341),IF(COUNTBLANK(R341:AI341)&lt;16.5,AVERAGE(R341:AI341),IF(COUNTBLANK(Q341:AI341)&lt;17.5,AVERAGE(Q341:AI341),IF(COUNTBLANK(P341:AI341)&lt;18.5,AVERAGE(P341:AI341),IF(COUNTBLANK(O341:AI341)&lt;19.5,AVERAGE(O341:AI341),AVERAGE(N341:AI341))))))))))))))))))))))</f>
        <v>79</v>
      </c>
      <c r="AN341" s="23">
        <f>IF(AK341&lt;1.5,M341,(0.75*M341)+(0.25*((AM341*2/3+AJ341*1/3)*$AW$1)))</f>
        <v>395382.25489237951</v>
      </c>
      <c r="AO341" s="24">
        <f>AN341-M341</f>
        <v>-19117.745107620489</v>
      </c>
      <c r="AP341" s="22">
        <f>IF(AK341&lt;1.5,"N/A",3*((M341/$AW$1)-(AM341*2/3)))</f>
        <v>151.82645651757363</v>
      </c>
      <c r="AQ341" s="20">
        <f>IF(AK341=0,"",AL341*$AV$1)</f>
        <v>362666.66601101909</v>
      </c>
      <c r="AR341" s="20">
        <f>IF(AK341=0,"",AJ341*$AV$1)</f>
        <v>374535.75689865247</v>
      </c>
      <c r="AS341" s="23" t="str">
        <f>IF(F341="P","P","")</f>
        <v>P</v>
      </c>
      <c r="AU341" s="3"/>
      <c r="AV341" s="26"/>
    </row>
    <row r="342" spans="1:48" s="2" customFormat="1">
      <c r="A342" s="19" t="s">
        <v>42</v>
      </c>
      <c r="B342" s="23" t="str">
        <f>IF(COUNTBLANK(N342:AI342)&lt;20.5,"Yes","No")</f>
        <v>Yes</v>
      </c>
      <c r="C342" s="34" t="str">
        <f>IF(J342&lt;160000,"Yes","")</f>
        <v/>
      </c>
      <c r="D342" s="34" t="str">
        <f>IF(J342&gt;375000,IF((K342/J342)&lt;-0.4,"FP40%",IF((K342/J342)&lt;-0.35,"FP35%",IF((K342/J342)&lt;-0.3,"FP30%",IF((K342/J342)&lt;-0.25,"FP25%",IF((K342/J342)&lt;-0.2,"FP20%",IF((K342/J342)&lt;-0.15,"FP15%",IF((K342/J342)&lt;-0.1,"FP10%",IF((K342/J342)&lt;-0.05,"FP5%","")))))))),"")</f>
        <v>FP5%</v>
      </c>
      <c r="E342" s="34" t="str">
        <f t="shared" si="7"/>
        <v/>
      </c>
      <c r="F342" s="89" t="str">
        <f>IF(AP342="N/A","",IF(AP342&gt;AJ342,IF(AP342&gt;AM342,"P",""),""))</f>
        <v/>
      </c>
      <c r="G342" s="34" t="str">
        <f>IF(D342="",IF(E342="",F342,E342),D342)</f>
        <v>FP5%</v>
      </c>
      <c r="H342" s="19" t="s">
        <v>107</v>
      </c>
      <c r="I342" s="21" t="s">
        <v>37</v>
      </c>
      <c r="J342" s="20">
        <v>422200</v>
      </c>
      <c r="K342" s="20">
        <f>M342-J342</f>
        <v>-30700</v>
      </c>
      <c r="L342" s="75">
        <v>10500</v>
      </c>
      <c r="M342" s="20">
        <v>391500</v>
      </c>
      <c r="N342" s="21">
        <v>94</v>
      </c>
      <c r="O342" s="21">
        <v>75</v>
      </c>
      <c r="P342" s="21">
        <v>79</v>
      </c>
      <c r="Q342" s="21">
        <v>93</v>
      </c>
      <c r="R342" s="21">
        <v>84</v>
      </c>
      <c r="S342" s="21">
        <v>111</v>
      </c>
      <c r="T342" s="21">
        <v>91</v>
      </c>
      <c r="U342" s="21">
        <v>113</v>
      </c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39">
        <f>IF(AK342=0,"",AVERAGE(N342:AI342))</f>
        <v>92.5</v>
      </c>
      <c r="AK342" s="39">
        <f>IF(COUNTBLANK(N342:AI342)=0,22,IF(COUNTBLANK(N342:AI342)=1,21,IF(COUNTBLANK(N342:AI342)=2,20,IF(COUNTBLANK(N342:AI342)=3,19,IF(COUNTBLANK(N342:AI342)=4,18,IF(COUNTBLANK(N342:AI342)=5,17,IF(COUNTBLANK(N342:AI342)=6,16,IF(COUNTBLANK(N342:AI342)=7,15,IF(COUNTBLANK(N342:AI342)=8,14,IF(COUNTBLANK(N342:AI342)=9,13,IF(COUNTBLANK(N342:AI342)=10,12,IF(COUNTBLANK(N342:AI342)=11,11,IF(COUNTBLANK(N342:AI342)=12,10,IF(COUNTBLANK(N342:AI342)=13,9,IF(COUNTBLANK(N342:AI342)=14,8,IF(COUNTBLANK(N342:AI342)=15,7,IF(COUNTBLANK(N342:AI342)=16,6,IF(COUNTBLANK(N342:AI342)=17,5,IF(COUNTBLANK(N342:AI342)=18,4,IF(COUNTBLANK(N342:AI342)=19,3,IF(COUNTBLANK(N342:AI342)=20,2,IF(COUNTBLANK(N342:AI342)=21,1,IF(COUNTBLANK(N342:AI342)=22,0,"Error")))))))))))))))))))))))</f>
        <v>8</v>
      </c>
      <c r="AL342" s="39">
        <f>IF(AK342=0,"",IF(COUNTBLANK(AG342:AI342)=0,AVERAGE(AG342:AI342),IF(COUNTBLANK(AF342:AI342)&lt;1.5,AVERAGE(AF342:AI342),IF(COUNTBLANK(AE342:AI342)&lt;2.5,AVERAGE(AE342:AI342),IF(COUNTBLANK(AD342:AI342)&lt;3.5,AVERAGE(AD342:AI342),IF(COUNTBLANK(AC342:AI342)&lt;4.5,AVERAGE(AC342:AI342),IF(COUNTBLANK(AB342:AI342)&lt;5.5,AVERAGE(AB342:AI342),IF(COUNTBLANK(AA342:AI342)&lt;6.5,AVERAGE(AA342:AI342),IF(COUNTBLANK(Z342:AI342)&lt;7.5,AVERAGE(Z342:AI342),IF(COUNTBLANK(Y342:AI342)&lt;8.5,AVERAGE(Y342:AI342),IF(COUNTBLANK(X342:AI342)&lt;9.5,AVERAGE(X342:AI342),IF(COUNTBLANK(W342:AI342)&lt;10.5,AVERAGE(W342:AI342),IF(COUNTBLANK(V342:AI342)&lt;11.5,AVERAGE(V342:AI342),IF(COUNTBLANK(U342:AI342)&lt;12.5,AVERAGE(U342:AI342),IF(COUNTBLANK(T342:AI342)&lt;13.5,AVERAGE(T342:AI342),IF(COUNTBLANK(S342:AI342)&lt;14.5,AVERAGE(S342:AI342),IF(COUNTBLANK(R342:AI342)&lt;15.5,AVERAGE(R342:AI342),IF(COUNTBLANK(Q342:AI342)&lt;16.5,AVERAGE(Q342:AI342),IF(COUNTBLANK(P342:AI342)&lt;17.5,AVERAGE(P342:AI342),IF(COUNTBLANK(O342:AI342)&lt;18.5,AVERAGE(O342:AI342),AVERAGE(N342:AI342)))))))))))))))))))))</f>
        <v>105</v>
      </c>
      <c r="AM342" s="22">
        <f>IF(AK342=0,"",IF(COUNTBLANK(AH342:AI342)=0,AVERAGE(AH342:AI342),IF(COUNTBLANK(AG342:AI342)&lt;1.5,AVERAGE(AG342:AI342),IF(COUNTBLANK(AF342:AI342)&lt;2.5,AVERAGE(AF342:AI342),IF(COUNTBLANK(AE342:AI342)&lt;3.5,AVERAGE(AE342:AI342),IF(COUNTBLANK(AD342:AI342)&lt;4.5,AVERAGE(AD342:AI342),IF(COUNTBLANK(AC342:AI342)&lt;5.5,AVERAGE(AC342:AI342),IF(COUNTBLANK(AB342:AI342)&lt;6.5,AVERAGE(AB342:AI342),IF(COUNTBLANK(AA342:AI342)&lt;7.5,AVERAGE(AA342:AI342),IF(COUNTBLANK(Z342:AI342)&lt;8.5,AVERAGE(Z342:AI342),IF(COUNTBLANK(Y342:AI342)&lt;9.5,AVERAGE(Y342:AI342),IF(COUNTBLANK(X342:AI342)&lt;10.5,AVERAGE(X342:AI342),IF(COUNTBLANK(W342:AI342)&lt;11.5,AVERAGE(W342:AI342),IF(COUNTBLANK(V342:AI342)&lt;12.5,AVERAGE(V342:AI342),IF(COUNTBLANK(U342:AI342)&lt;13.5,AVERAGE(U342:AI342),IF(COUNTBLANK(T342:AI342)&lt;14.5,AVERAGE(T342:AI342),IF(COUNTBLANK(S342:AI342)&lt;15.5,AVERAGE(S342:AI342),IF(COUNTBLANK(R342:AI342)&lt;16.5,AVERAGE(R342:AI342),IF(COUNTBLANK(Q342:AI342)&lt;17.5,AVERAGE(Q342:AI342),IF(COUNTBLANK(P342:AI342)&lt;18.5,AVERAGE(P342:AI342),IF(COUNTBLANK(O342:AI342)&lt;19.5,AVERAGE(O342:AI342),AVERAGE(N342:AI342))))))))))))))))))))))</f>
        <v>102</v>
      </c>
      <c r="AN342" s="23">
        <f>IF(AK342&lt;1.5,M342,(0.75*M342)+(0.25*((AM342*2/3+AJ342*1/3)*$AW$1)))</f>
        <v>392792.81428333983</v>
      </c>
      <c r="AO342" s="24">
        <f>AN342-M342</f>
        <v>1292.8142833398306</v>
      </c>
      <c r="AP342" s="22">
        <f>IF(AK342&lt;1.5,"N/A",3*((M342/$AW$1)-(AM342*2/3)))</f>
        <v>88.634638664970012</v>
      </c>
      <c r="AQ342" s="20">
        <f>IF(AK342=0,"",AL342*$AV$1)</f>
        <v>415418.18106716732</v>
      </c>
      <c r="AR342" s="20">
        <f>IF(AK342=0,"",AJ342*$AV$1)</f>
        <v>365963.63570202835</v>
      </c>
      <c r="AS342" s="23" t="str">
        <f>IF(F342="P","P","")</f>
        <v/>
      </c>
      <c r="AU342" s="3"/>
      <c r="AV342" s="26"/>
    </row>
    <row r="343" spans="1:48" s="2" customFormat="1">
      <c r="A343" s="19" t="s">
        <v>42</v>
      </c>
      <c r="B343" s="23" t="str">
        <f>IF(COUNTBLANK(N343:AI343)&lt;20.5,"Yes","No")</f>
        <v>Yes</v>
      </c>
      <c r="C343" s="34" t="str">
        <f>IF(J343&lt;160000,"Yes","")</f>
        <v/>
      </c>
      <c r="D343" s="34" t="str">
        <f>IF(J343&gt;375000,IF((K343/J343)&lt;-0.4,"FP40%",IF((K343/J343)&lt;-0.35,"FP35%",IF((K343/J343)&lt;-0.3,"FP30%",IF((K343/J343)&lt;-0.25,"FP25%",IF((K343/J343)&lt;-0.2,"FP20%",IF((K343/J343)&lt;-0.15,"FP15%",IF((K343/J343)&lt;-0.1,"FP10%",IF((K343/J343)&lt;-0.05,"FP5%","")))))))),"")</f>
        <v>FP10%</v>
      </c>
      <c r="E343" s="34" t="str">
        <f t="shared" si="7"/>
        <v/>
      </c>
      <c r="F343" s="89" t="str">
        <f>IF(AP343="N/A","",IF(AP343&gt;AJ343,IF(AP343&gt;AM343,"P",""),""))</f>
        <v/>
      </c>
      <c r="G343" s="34" t="str">
        <f>IF(D343="",IF(E343="",F343,E343),D343)</f>
        <v>FP10%</v>
      </c>
      <c r="H343" s="19" t="s">
        <v>108</v>
      </c>
      <c r="I343" s="21" t="s">
        <v>37</v>
      </c>
      <c r="J343" s="20">
        <v>399100</v>
      </c>
      <c r="K343" s="20">
        <f>M343-J343</f>
        <v>-42200</v>
      </c>
      <c r="L343" s="75">
        <v>13000</v>
      </c>
      <c r="M343" s="20">
        <v>356900</v>
      </c>
      <c r="N343" s="21">
        <v>85</v>
      </c>
      <c r="O343" s="21">
        <v>70</v>
      </c>
      <c r="P343" s="21">
        <v>86</v>
      </c>
      <c r="Q343" s="21">
        <v>72</v>
      </c>
      <c r="R343" s="21" t="s">
        <v>590</v>
      </c>
      <c r="S343" s="21">
        <v>68</v>
      </c>
      <c r="T343" s="21">
        <v>105</v>
      </c>
      <c r="U343" s="21">
        <v>121</v>
      </c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39">
        <f>IF(AK343=0,"",AVERAGE(N343:AI343))</f>
        <v>86.714285714285708</v>
      </c>
      <c r="AK343" s="39">
        <f>IF(COUNTBLANK(N343:AI343)=0,22,IF(COUNTBLANK(N343:AI343)=1,21,IF(COUNTBLANK(N343:AI343)=2,20,IF(COUNTBLANK(N343:AI343)=3,19,IF(COUNTBLANK(N343:AI343)=4,18,IF(COUNTBLANK(N343:AI343)=5,17,IF(COUNTBLANK(N343:AI343)=6,16,IF(COUNTBLANK(N343:AI343)=7,15,IF(COUNTBLANK(N343:AI343)=8,14,IF(COUNTBLANK(N343:AI343)=9,13,IF(COUNTBLANK(N343:AI343)=10,12,IF(COUNTBLANK(N343:AI343)=11,11,IF(COUNTBLANK(N343:AI343)=12,10,IF(COUNTBLANK(N343:AI343)=13,9,IF(COUNTBLANK(N343:AI343)=14,8,IF(COUNTBLANK(N343:AI343)=15,7,IF(COUNTBLANK(N343:AI343)=16,6,IF(COUNTBLANK(N343:AI343)=17,5,IF(COUNTBLANK(N343:AI343)=18,4,IF(COUNTBLANK(N343:AI343)=19,3,IF(COUNTBLANK(N343:AI343)=20,2,IF(COUNTBLANK(N343:AI343)=21,1,IF(COUNTBLANK(N343:AI343)=22,0,"Error")))))))))))))))))))))))</f>
        <v>7</v>
      </c>
      <c r="AL343" s="39">
        <f>IF(AK343=0,"",IF(COUNTBLANK(AG343:AI343)=0,AVERAGE(AG343:AI343),IF(COUNTBLANK(AF343:AI343)&lt;1.5,AVERAGE(AF343:AI343),IF(COUNTBLANK(AE343:AI343)&lt;2.5,AVERAGE(AE343:AI343),IF(COUNTBLANK(AD343:AI343)&lt;3.5,AVERAGE(AD343:AI343),IF(COUNTBLANK(AC343:AI343)&lt;4.5,AVERAGE(AC343:AI343),IF(COUNTBLANK(AB343:AI343)&lt;5.5,AVERAGE(AB343:AI343),IF(COUNTBLANK(AA343:AI343)&lt;6.5,AVERAGE(AA343:AI343),IF(COUNTBLANK(Z343:AI343)&lt;7.5,AVERAGE(Z343:AI343),IF(COUNTBLANK(Y343:AI343)&lt;8.5,AVERAGE(Y343:AI343),IF(COUNTBLANK(X343:AI343)&lt;9.5,AVERAGE(X343:AI343),IF(COUNTBLANK(W343:AI343)&lt;10.5,AVERAGE(W343:AI343),IF(COUNTBLANK(V343:AI343)&lt;11.5,AVERAGE(V343:AI343),IF(COUNTBLANK(U343:AI343)&lt;12.5,AVERAGE(U343:AI343),IF(COUNTBLANK(T343:AI343)&lt;13.5,AVERAGE(T343:AI343),IF(COUNTBLANK(S343:AI343)&lt;14.5,AVERAGE(S343:AI343),IF(COUNTBLANK(R343:AI343)&lt;15.5,AVERAGE(R343:AI343),IF(COUNTBLANK(Q343:AI343)&lt;16.5,AVERAGE(Q343:AI343),IF(COUNTBLANK(P343:AI343)&lt;17.5,AVERAGE(P343:AI343),IF(COUNTBLANK(O343:AI343)&lt;18.5,AVERAGE(O343:AI343),AVERAGE(N343:AI343)))))))))))))))))))))</f>
        <v>98</v>
      </c>
      <c r="AM343" s="22">
        <f>IF(AK343=0,"",IF(COUNTBLANK(AH343:AI343)=0,AVERAGE(AH343:AI343),IF(COUNTBLANK(AG343:AI343)&lt;1.5,AVERAGE(AG343:AI343),IF(COUNTBLANK(AF343:AI343)&lt;2.5,AVERAGE(AF343:AI343),IF(COUNTBLANK(AE343:AI343)&lt;3.5,AVERAGE(AE343:AI343),IF(COUNTBLANK(AD343:AI343)&lt;4.5,AVERAGE(AD343:AI343),IF(COUNTBLANK(AC343:AI343)&lt;5.5,AVERAGE(AC343:AI343),IF(COUNTBLANK(AB343:AI343)&lt;6.5,AVERAGE(AB343:AI343),IF(COUNTBLANK(AA343:AI343)&lt;7.5,AVERAGE(AA343:AI343),IF(COUNTBLANK(Z343:AI343)&lt;8.5,AVERAGE(Z343:AI343),IF(COUNTBLANK(Y343:AI343)&lt;9.5,AVERAGE(Y343:AI343),IF(COUNTBLANK(X343:AI343)&lt;10.5,AVERAGE(X343:AI343),IF(COUNTBLANK(W343:AI343)&lt;11.5,AVERAGE(W343:AI343),IF(COUNTBLANK(V343:AI343)&lt;12.5,AVERAGE(V343:AI343),IF(COUNTBLANK(U343:AI343)&lt;13.5,AVERAGE(U343:AI343),IF(COUNTBLANK(T343:AI343)&lt;14.5,AVERAGE(T343:AI343),IF(COUNTBLANK(S343:AI343)&lt;15.5,AVERAGE(S343:AI343),IF(COUNTBLANK(R343:AI343)&lt;16.5,AVERAGE(R343:AI343),IF(COUNTBLANK(Q343:AI343)&lt;17.5,AVERAGE(Q343:AI343),IF(COUNTBLANK(P343:AI343)&lt;18.5,AVERAGE(P343:AI343),IF(COUNTBLANK(O343:AI343)&lt;19.5,AVERAGE(O343:AI343),AVERAGE(N343:AI343))))))))))))))))))))))</f>
        <v>113</v>
      </c>
      <c r="AN343" s="23">
        <f>IF(AK343&lt;1.5,M343,(0.75*M343)+(0.25*((AM343*2/3+AJ343*1/3)*$AW$1)))</f>
        <v>372265.86748553644</v>
      </c>
      <c r="AO343" s="24">
        <f>AN343-M343</f>
        <v>15365.867485536437</v>
      </c>
      <c r="AP343" s="22">
        <f>IF(AK343&lt;1.5,"N/A",3*((M343/$AW$1)-(AM343*2/3)))</f>
        <v>40.772164851922867</v>
      </c>
      <c r="AQ343" s="20">
        <f>IF(AK343=0,"",AL343*$AV$1)</f>
        <v>387723.63566268951</v>
      </c>
      <c r="AR343" s="20">
        <f>IF(AK343=0,"",AJ343*$AV$1)</f>
        <v>343073.24613302114</v>
      </c>
      <c r="AS343" s="23" t="str">
        <f>IF(F343="P","P","")</f>
        <v/>
      </c>
      <c r="AU343" s="3"/>
      <c r="AV343" s="26"/>
    </row>
    <row r="344" spans="1:48" s="2" customFormat="1">
      <c r="A344" s="19" t="s">
        <v>42</v>
      </c>
      <c r="B344" s="23" t="str">
        <f>IF(COUNTBLANK(N344:AI344)&lt;20.5,"Yes","No")</f>
        <v>Yes</v>
      </c>
      <c r="C344" s="34" t="str">
        <f>IF(J344&lt;160000,"Yes","")</f>
        <v/>
      </c>
      <c r="D344" s="34" t="str">
        <f>IF(J344&gt;375000,IF((K344/J344)&lt;-0.4,"FP40%",IF((K344/J344)&lt;-0.35,"FP35%",IF((K344/J344)&lt;-0.3,"FP30%",IF((K344/J344)&lt;-0.25,"FP25%",IF((K344/J344)&lt;-0.2,"FP20%",IF((K344/J344)&lt;-0.15,"FP15%",IF((K344/J344)&lt;-0.1,"FP10%",IF((K344/J344)&lt;-0.05,"FP5%","")))))))),"")</f>
        <v/>
      </c>
      <c r="E344" s="34" t="str">
        <f t="shared" si="7"/>
        <v/>
      </c>
      <c r="F344" s="89" t="str">
        <f>IF(AP344="N/A","",IF(AP344&gt;AJ344,IF(AP344&gt;AM344,"P",""),""))</f>
        <v>P</v>
      </c>
      <c r="G344" s="34" t="str">
        <f>IF(D344="",IF(E344="",F344,E344),D344)</f>
        <v>P</v>
      </c>
      <c r="H344" s="19" t="s">
        <v>112</v>
      </c>
      <c r="I344" s="21" t="s">
        <v>62</v>
      </c>
      <c r="J344" s="20">
        <v>327400</v>
      </c>
      <c r="K344" s="20">
        <f>M344-J344</f>
        <v>-1600</v>
      </c>
      <c r="L344" s="75">
        <v>-4600</v>
      </c>
      <c r="M344" s="20">
        <v>325800</v>
      </c>
      <c r="N344" s="21">
        <v>71</v>
      </c>
      <c r="O344" s="21">
        <v>61</v>
      </c>
      <c r="P344" s="21">
        <v>96</v>
      </c>
      <c r="Q344" s="21">
        <v>120</v>
      </c>
      <c r="R344" s="21">
        <v>59</v>
      </c>
      <c r="S344" s="21">
        <v>83</v>
      </c>
      <c r="T344" s="21">
        <v>63</v>
      </c>
      <c r="U344" s="21">
        <v>89</v>
      </c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39">
        <f>IF(AK344=0,"",AVERAGE(N344:AI344))</f>
        <v>80.25</v>
      </c>
      <c r="AK344" s="39">
        <f>IF(COUNTBLANK(N344:AI344)=0,22,IF(COUNTBLANK(N344:AI344)=1,21,IF(COUNTBLANK(N344:AI344)=2,20,IF(COUNTBLANK(N344:AI344)=3,19,IF(COUNTBLANK(N344:AI344)=4,18,IF(COUNTBLANK(N344:AI344)=5,17,IF(COUNTBLANK(N344:AI344)=6,16,IF(COUNTBLANK(N344:AI344)=7,15,IF(COUNTBLANK(N344:AI344)=8,14,IF(COUNTBLANK(N344:AI344)=9,13,IF(COUNTBLANK(N344:AI344)=10,12,IF(COUNTBLANK(N344:AI344)=11,11,IF(COUNTBLANK(N344:AI344)=12,10,IF(COUNTBLANK(N344:AI344)=13,9,IF(COUNTBLANK(N344:AI344)=14,8,IF(COUNTBLANK(N344:AI344)=15,7,IF(COUNTBLANK(N344:AI344)=16,6,IF(COUNTBLANK(N344:AI344)=17,5,IF(COUNTBLANK(N344:AI344)=18,4,IF(COUNTBLANK(N344:AI344)=19,3,IF(COUNTBLANK(N344:AI344)=20,2,IF(COUNTBLANK(N344:AI344)=21,1,IF(COUNTBLANK(N344:AI344)=22,0,"Error")))))))))))))))))))))))</f>
        <v>8</v>
      </c>
      <c r="AL344" s="39">
        <f>IF(AK344=0,"",IF(COUNTBLANK(AG344:AI344)=0,AVERAGE(AG344:AI344),IF(COUNTBLANK(AF344:AI344)&lt;1.5,AVERAGE(AF344:AI344),IF(COUNTBLANK(AE344:AI344)&lt;2.5,AVERAGE(AE344:AI344),IF(COUNTBLANK(AD344:AI344)&lt;3.5,AVERAGE(AD344:AI344),IF(COUNTBLANK(AC344:AI344)&lt;4.5,AVERAGE(AC344:AI344),IF(COUNTBLANK(AB344:AI344)&lt;5.5,AVERAGE(AB344:AI344),IF(COUNTBLANK(AA344:AI344)&lt;6.5,AVERAGE(AA344:AI344),IF(COUNTBLANK(Z344:AI344)&lt;7.5,AVERAGE(Z344:AI344),IF(COUNTBLANK(Y344:AI344)&lt;8.5,AVERAGE(Y344:AI344),IF(COUNTBLANK(X344:AI344)&lt;9.5,AVERAGE(X344:AI344),IF(COUNTBLANK(W344:AI344)&lt;10.5,AVERAGE(W344:AI344),IF(COUNTBLANK(V344:AI344)&lt;11.5,AVERAGE(V344:AI344),IF(COUNTBLANK(U344:AI344)&lt;12.5,AVERAGE(U344:AI344),IF(COUNTBLANK(T344:AI344)&lt;13.5,AVERAGE(T344:AI344),IF(COUNTBLANK(S344:AI344)&lt;14.5,AVERAGE(S344:AI344),IF(COUNTBLANK(R344:AI344)&lt;15.5,AVERAGE(R344:AI344),IF(COUNTBLANK(Q344:AI344)&lt;16.5,AVERAGE(Q344:AI344),IF(COUNTBLANK(P344:AI344)&lt;17.5,AVERAGE(P344:AI344),IF(COUNTBLANK(O344:AI344)&lt;18.5,AVERAGE(O344:AI344),AVERAGE(N344:AI344)))))))))))))))))))))</f>
        <v>78.333333333333329</v>
      </c>
      <c r="AM344" s="22">
        <f>IF(AK344=0,"",IF(COUNTBLANK(AH344:AI344)=0,AVERAGE(AH344:AI344),IF(COUNTBLANK(AG344:AI344)&lt;1.5,AVERAGE(AG344:AI344),IF(COUNTBLANK(AF344:AI344)&lt;2.5,AVERAGE(AF344:AI344),IF(COUNTBLANK(AE344:AI344)&lt;3.5,AVERAGE(AE344:AI344),IF(COUNTBLANK(AD344:AI344)&lt;4.5,AVERAGE(AD344:AI344),IF(COUNTBLANK(AC344:AI344)&lt;5.5,AVERAGE(AC344:AI344),IF(COUNTBLANK(AB344:AI344)&lt;6.5,AVERAGE(AB344:AI344),IF(COUNTBLANK(AA344:AI344)&lt;7.5,AVERAGE(AA344:AI344),IF(COUNTBLANK(Z344:AI344)&lt;8.5,AVERAGE(Z344:AI344),IF(COUNTBLANK(Y344:AI344)&lt;9.5,AVERAGE(Y344:AI344),IF(COUNTBLANK(X344:AI344)&lt;10.5,AVERAGE(X344:AI344),IF(COUNTBLANK(W344:AI344)&lt;11.5,AVERAGE(W344:AI344),IF(COUNTBLANK(V344:AI344)&lt;12.5,AVERAGE(V344:AI344),IF(COUNTBLANK(U344:AI344)&lt;13.5,AVERAGE(U344:AI344),IF(COUNTBLANK(T344:AI344)&lt;14.5,AVERAGE(T344:AI344),IF(COUNTBLANK(S344:AI344)&lt;15.5,AVERAGE(S344:AI344),IF(COUNTBLANK(R344:AI344)&lt;16.5,AVERAGE(R344:AI344),IF(COUNTBLANK(Q344:AI344)&lt;17.5,AVERAGE(Q344:AI344),IF(COUNTBLANK(P344:AI344)&lt;18.5,AVERAGE(P344:AI344),IF(COUNTBLANK(O344:AI344)&lt;19.5,AVERAGE(O344:AI344),AVERAGE(N344:AI344))))))))))))))))))))))</f>
        <v>76</v>
      </c>
      <c r="AN344" s="23">
        <f>IF(AK344&lt;1.5,M344,(0.75*M344)+(0.25*((AM344*2/3+AJ344*1/3)*$AW$1)))</f>
        <v>322028.66734335804</v>
      </c>
      <c r="AO344" s="24">
        <f>AN344-M344</f>
        <v>-3771.3326566419564</v>
      </c>
      <c r="AP344" s="22">
        <f>IF(AK344&lt;1.5,"N/A",3*((M344/$AW$1)-(AM344*2/3)))</f>
        <v>91.525837233837109</v>
      </c>
      <c r="AQ344" s="20">
        <f>IF(AK344=0,"",AL344*$AV$1)</f>
        <v>309915.15095487086</v>
      </c>
      <c r="AR344" s="20">
        <f>IF(AK344=0,"",AJ344*$AV$1)</f>
        <v>317498.18124419218</v>
      </c>
      <c r="AS344" s="23" t="str">
        <f>IF(F344="P","P","")</f>
        <v>P</v>
      </c>
      <c r="AU344" s="3"/>
      <c r="AV344" s="26"/>
    </row>
    <row r="345" spans="1:48" s="2" customFormat="1">
      <c r="A345" s="19" t="s">
        <v>42</v>
      </c>
      <c r="B345" s="23" t="str">
        <f>IF(COUNTBLANK(N345:AI345)&lt;20.5,"Yes","No")</f>
        <v>Yes</v>
      </c>
      <c r="C345" s="34" t="str">
        <f>IF(J345&lt;160000,"Yes","")</f>
        <v/>
      </c>
      <c r="D345" s="34" t="str">
        <f>IF(J345&gt;375000,IF((K345/J345)&lt;-0.4,"FP40%",IF((K345/J345)&lt;-0.35,"FP35%",IF((K345/J345)&lt;-0.3,"FP30%",IF((K345/J345)&lt;-0.25,"FP25%",IF((K345/J345)&lt;-0.2,"FP20%",IF((K345/J345)&lt;-0.15,"FP15%",IF((K345/J345)&lt;-0.1,"FP10%",IF((K345/J345)&lt;-0.05,"FP5%","")))))))),"")</f>
        <v/>
      </c>
      <c r="E345" s="34" t="str">
        <f t="shared" si="7"/>
        <v/>
      </c>
      <c r="F345" s="89" t="str">
        <f>IF(AP345="N/A","",IF(AP345&gt;AJ345,IF(AP345&gt;AM345,"P",""),""))</f>
        <v/>
      </c>
      <c r="G345" s="34" t="str">
        <f>IF(D345="",IF(E345="",F345,E345),D345)</f>
        <v/>
      </c>
      <c r="H345" s="19" t="s">
        <v>123</v>
      </c>
      <c r="I345" s="21" t="s">
        <v>48</v>
      </c>
      <c r="J345" s="20">
        <v>349800</v>
      </c>
      <c r="K345" s="20">
        <f>M345-J345</f>
        <v>-10400</v>
      </c>
      <c r="L345" s="75">
        <v>17900</v>
      </c>
      <c r="M345" s="20">
        <v>339400</v>
      </c>
      <c r="N345" s="21">
        <v>37</v>
      </c>
      <c r="O345" s="21">
        <v>93</v>
      </c>
      <c r="P345" s="21">
        <v>48</v>
      </c>
      <c r="Q345" s="21" t="s">
        <v>590</v>
      </c>
      <c r="R345" s="21">
        <v>79</v>
      </c>
      <c r="S345" s="21">
        <v>107</v>
      </c>
      <c r="T345" s="21">
        <v>62</v>
      </c>
      <c r="U345" s="21">
        <v>122</v>
      </c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39">
        <f>IF(AK345=0,"",AVERAGE(N345:AI345))</f>
        <v>78.285714285714292</v>
      </c>
      <c r="AK345" s="39">
        <f>IF(COUNTBLANK(N345:AI345)=0,22,IF(COUNTBLANK(N345:AI345)=1,21,IF(COUNTBLANK(N345:AI345)=2,20,IF(COUNTBLANK(N345:AI345)=3,19,IF(COUNTBLANK(N345:AI345)=4,18,IF(COUNTBLANK(N345:AI345)=5,17,IF(COUNTBLANK(N345:AI345)=6,16,IF(COUNTBLANK(N345:AI345)=7,15,IF(COUNTBLANK(N345:AI345)=8,14,IF(COUNTBLANK(N345:AI345)=9,13,IF(COUNTBLANK(N345:AI345)=10,12,IF(COUNTBLANK(N345:AI345)=11,11,IF(COUNTBLANK(N345:AI345)=12,10,IF(COUNTBLANK(N345:AI345)=13,9,IF(COUNTBLANK(N345:AI345)=14,8,IF(COUNTBLANK(N345:AI345)=15,7,IF(COUNTBLANK(N345:AI345)=16,6,IF(COUNTBLANK(N345:AI345)=17,5,IF(COUNTBLANK(N345:AI345)=18,4,IF(COUNTBLANK(N345:AI345)=19,3,IF(COUNTBLANK(N345:AI345)=20,2,IF(COUNTBLANK(N345:AI345)=21,1,IF(COUNTBLANK(N345:AI345)=22,0,"Error")))))))))))))))))))))))</f>
        <v>7</v>
      </c>
      <c r="AL345" s="39">
        <f>IF(AK345=0,"",IF(COUNTBLANK(AG345:AI345)=0,AVERAGE(AG345:AI345),IF(COUNTBLANK(AF345:AI345)&lt;1.5,AVERAGE(AF345:AI345),IF(COUNTBLANK(AE345:AI345)&lt;2.5,AVERAGE(AE345:AI345),IF(COUNTBLANK(AD345:AI345)&lt;3.5,AVERAGE(AD345:AI345),IF(COUNTBLANK(AC345:AI345)&lt;4.5,AVERAGE(AC345:AI345),IF(COUNTBLANK(AB345:AI345)&lt;5.5,AVERAGE(AB345:AI345),IF(COUNTBLANK(AA345:AI345)&lt;6.5,AVERAGE(AA345:AI345),IF(COUNTBLANK(Z345:AI345)&lt;7.5,AVERAGE(Z345:AI345),IF(COUNTBLANK(Y345:AI345)&lt;8.5,AVERAGE(Y345:AI345),IF(COUNTBLANK(X345:AI345)&lt;9.5,AVERAGE(X345:AI345),IF(COUNTBLANK(W345:AI345)&lt;10.5,AVERAGE(W345:AI345),IF(COUNTBLANK(V345:AI345)&lt;11.5,AVERAGE(V345:AI345),IF(COUNTBLANK(U345:AI345)&lt;12.5,AVERAGE(U345:AI345),IF(COUNTBLANK(T345:AI345)&lt;13.5,AVERAGE(T345:AI345),IF(COUNTBLANK(S345:AI345)&lt;14.5,AVERAGE(S345:AI345),IF(COUNTBLANK(R345:AI345)&lt;15.5,AVERAGE(R345:AI345),IF(COUNTBLANK(Q345:AI345)&lt;16.5,AVERAGE(Q345:AI345),IF(COUNTBLANK(P345:AI345)&lt;17.5,AVERAGE(P345:AI345),IF(COUNTBLANK(O345:AI345)&lt;18.5,AVERAGE(O345:AI345),AVERAGE(N345:AI345)))))))))))))))))))))</f>
        <v>97</v>
      </c>
      <c r="AM345" s="22">
        <f>IF(AK345=0,"",IF(COUNTBLANK(AH345:AI345)=0,AVERAGE(AH345:AI345),IF(COUNTBLANK(AG345:AI345)&lt;1.5,AVERAGE(AG345:AI345),IF(COUNTBLANK(AF345:AI345)&lt;2.5,AVERAGE(AF345:AI345),IF(COUNTBLANK(AE345:AI345)&lt;3.5,AVERAGE(AE345:AI345),IF(COUNTBLANK(AD345:AI345)&lt;4.5,AVERAGE(AD345:AI345),IF(COUNTBLANK(AC345:AI345)&lt;5.5,AVERAGE(AC345:AI345),IF(COUNTBLANK(AB345:AI345)&lt;6.5,AVERAGE(AB345:AI345),IF(COUNTBLANK(AA345:AI345)&lt;7.5,AVERAGE(AA345:AI345),IF(COUNTBLANK(Z345:AI345)&lt;8.5,AVERAGE(Z345:AI345),IF(COUNTBLANK(Y345:AI345)&lt;9.5,AVERAGE(Y345:AI345),IF(COUNTBLANK(X345:AI345)&lt;10.5,AVERAGE(X345:AI345),IF(COUNTBLANK(W345:AI345)&lt;11.5,AVERAGE(W345:AI345),IF(COUNTBLANK(V345:AI345)&lt;12.5,AVERAGE(V345:AI345),IF(COUNTBLANK(U345:AI345)&lt;13.5,AVERAGE(U345:AI345),IF(COUNTBLANK(T345:AI345)&lt;14.5,AVERAGE(T345:AI345),IF(COUNTBLANK(S345:AI345)&lt;15.5,AVERAGE(S345:AI345),IF(COUNTBLANK(R345:AI345)&lt;16.5,AVERAGE(R345:AI345),IF(COUNTBLANK(Q345:AI345)&lt;17.5,AVERAGE(Q345:AI345),IF(COUNTBLANK(P345:AI345)&lt;18.5,AVERAGE(P345:AI345),IF(COUNTBLANK(O345:AI345)&lt;19.5,AVERAGE(O345:AI345),AVERAGE(N345:AI345))))))))))))))))))))))</f>
        <v>92</v>
      </c>
      <c r="AN345" s="23">
        <f>IF(AK345&lt;1.5,M345,(0.75*M345)+(0.25*((AM345*2/3+AJ345*1/3)*$AW$1)))</f>
        <v>342274.45532363863</v>
      </c>
      <c r="AO345" s="24">
        <f>AN345-M345</f>
        <v>2874.4553236386273</v>
      </c>
      <c r="AP345" s="22">
        <f>IF(AK345&lt;1.5,"N/A",3*((M345/$AW$1)-(AM345*2/3)))</f>
        <v>69.69143387711577</v>
      </c>
      <c r="AQ345" s="20">
        <f>IF(AK345=0,"",AL345*$AV$1)</f>
        <v>383767.27203347837</v>
      </c>
      <c r="AR345" s="20">
        <f>IF(AK345=0,"",AJ345*$AV$1)</f>
        <v>309726.75268681318</v>
      </c>
      <c r="AS345" s="23" t="str">
        <f>IF(F345="P","P","")</f>
        <v/>
      </c>
      <c r="AU345" s="3"/>
      <c r="AV345" s="26"/>
    </row>
    <row r="346" spans="1:48" s="2" customFormat="1">
      <c r="A346" s="19" t="s">
        <v>42</v>
      </c>
      <c r="B346" s="23" t="str">
        <f>IF(COUNTBLANK(N346:AI346)&lt;20.5,"Yes","No")</f>
        <v>No</v>
      </c>
      <c r="C346" s="34" t="str">
        <f>IF(J346&lt;160000,"Yes","")</f>
        <v/>
      </c>
      <c r="D346" s="34" t="str">
        <f>IF(J346&gt;375000,IF((K346/J346)&lt;-0.4,"FP40%",IF((K346/J346)&lt;-0.35,"FP35%",IF((K346/J346)&lt;-0.3,"FP30%",IF((K346/J346)&lt;-0.25,"FP25%",IF((K346/J346)&lt;-0.2,"FP20%",IF((K346/J346)&lt;-0.15,"FP15%",IF((K346/J346)&lt;-0.1,"FP10%",IF((K346/J346)&lt;-0.05,"FP5%","")))))))),"")</f>
        <v/>
      </c>
      <c r="E346" s="34" t="str">
        <f t="shared" si="7"/>
        <v/>
      </c>
      <c r="F346" s="89" t="str">
        <f>IF(AP346="N/A","",IF(AP346&gt;AJ346,IF(AP346&gt;AM346,"P",""),""))</f>
        <v/>
      </c>
      <c r="G346" s="34" t="str">
        <f>IF(D346="",IF(E346="",F346,E346),D346)</f>
        <v/>
      </c>
      <c r="H346" s="19" t="s">
        <v>572</v>
      </c>
      <c r="I346" s="21" t="s">
        <v>388</v>
      </c>
      <c r="J346" s="20">
        <v>251300</v>
      </c>
      <c r="K346" s="20">
        <f>M346-J346</f>
        <v>0</v>
      </c>
      <c r="L346" s="75">
        <v>0</v>
      </c>
      <c r="M346" s="20">
        <v>251300</v>
      </c>
      <c r="N346" s="21"/>
      <c r="O346" s="21"/>
      <c r="P346" s="21"/>
      <c r="Q346" s="21"/>
      <c r="R346" s="21"/>
      <c r="S346" s="21"/>
      <c r="T346" s="21"/>
      <c r="U346" s="21">
        <v>77</v>
      </c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39">
        <f>IF(AK346=0,"",AVERAGE(N346:AI346))</f>
        <v>77</v>
      </c>
      <c r="AK346" s="39">
        <f>IF(COUNTBLANK(N346:AI346)=0,22,IF(COUNTBLANK(N346:AI346)=1,21,IF(COUNTBLANK(N346:AI346)=2,20,IF(COUNTBLANK(N346:AI346)=3,19,IF(COUNTBLANK(N346:AI346)=4,18,IF(COUNTBLANK(N346:AI346)=5,17,IF(COUNTBLANK(N346:AI346)=6,16,IF(COUNTBLANK(N346:AI346)=7,15,IF(COUNTBLANK(N346:AI346)=8,14,IF(COUNTBLANK(N346:AI346)=9,13,IF(COUNTBLANK(N346:AI346)=10,12,IF(COUNTBLANK(N346:AI346)=11,11,IF(COUNTBLANK(N346:AI346)=12,10,IF(COUNTBLANK(N346:AI346)=13,9,IF(COUNTBLANK(N346:AI346)=14,8,IF(COUNTBLANK(N346:AI346)=15,7,IF(COUNTBLANK(N346:AI346)=16,6,IF(COUNTBLANK(N346:AI346)=17,5,IF(COUNTBLANK(N346:AI346)=18,4,IF(COUNTBLANK(N346:AI346)=19,3,IF(COUNTBLANK(N346:AI346)=20,2,IF(COUNTBLANK(N346:AI346)=21,1,IF(COUNTBLANK(N346:AI346)=22,0,"Error")))))))))))))))))))))))</f>
        <v>1</v>
      </c>
      <c r="AL346" s="39">
        <f>IF(AK346=0,"",IF(COUNTBLANK(AG346:AI346)=0,AVERAGE(AG346:AI346),IF(COUNTBLANK(AF346:AI346)&lt;1.5,AVERAGE(AF346:AI346),IF(COUNTBLANK(AE346:AI346)&lt;2.5,AVERAGE(AE346:AI346),IF(COUNTBLANK(AD346:AI346)&lt;3.5,AVERAGE(AD346:AI346),IF(COUNTBLANK(AC346:AI346)&lt;4.5,AVERAGE(AC346:AI346),IF(COUNTBLANK(AB346:AI346)&lt;5.5,AVERAGE(AB346:AI346),IF(COUNTBLANK(AA346:AI346)&lt;6.5,AVERAGE(AA346:AI346),IF(COUNTBLANK(Z346:AI346)&lt;7.5,AVERAGE(Z346:AI346),IF(COUNTBLANK(Y346:AI346)&lt;8.5,AVERAGE(Y346:AI346),IF(COUNTBLANK(X346:AI346)&lt;9.5,AVERAGE(X346:AI346),IF(COUNTBLANK(W346:AI346)&lt;10.5,AVERAGE(W346:AI346),IF(COUNTBLANK(V346:AI346)&lt;11.5,AVERAGE(V346:AI346),IF(COUNTBLANK(U346:AI346)&lt;12.5,AVERAGE(U346:AI346),IF(COUNTBLANK(T346:AI346)&lt;13.5,AVERAGE(T346:AI346),IF(COUNTBLANK(S346:AI346)&lt;14.5,AVERAGE(S346:AI346),IF(COUNTBLANK(R346:AI346)&lt;15.5,AVERAGE(R346:AI346),IF(COUNTBLANK(Q346:AI346)&lt;16.5,AVERAGE(Q346:AI346),IF(COUNTBLANK(P346:AI346)&lt;17.5,AVERAGE(P346:AI346),IF(COUNTBLANK(O346:AI346)&lt;18.5,AVERAGE(O346:AI346),AVERAGE(N346:AI346)))))))))))))))))))))</f>
        <v>77</v>
      </c>
      <c r="AM346" s="22">
        <f>IF(AK346=0,"",IF(COUNTBLANK(AH346:AI346)=0,AVERAGE(AH346:AI346),IF(COUNTBLANK(AG346:AI346)&lt;1.5,AVERAGE(AG346:AI346),IF(COUNTBLANK(AF346:AI346)&lt;2.5,AVERAGE(AF346:AI346),IF(COUNTBLANK(AE346:AI346)&lt;3.5,AVERAGE(AE346:AI346),IF(COUNTBLANK(AD346:AI346)&lt;4.5,AVERAGE(AD346:AI346),IF(COUNTBLANK(AC346:AI346)&lt;5.5,AVERAGE(AC346:AI346),IF(COUNTBLANK(AB346:AI346)&lt;6.5,AVERAGE(AB346:AI346),IF(COUNTBLANK(AA346:AI346)&lt;7.5,AVERAGE(AA346:AI346),IF(COUNTBLANK(Z346:AI346)&lt;8.5,AVERAGE(Z346:AI346),IF(COUNTBLANK(Y346:AI346)&lt;9.5,AVERAGE(Y346:AI346),IF(COUNTBLANK(X346:AI346)&lt;10.5,AVERAGE(X346:AI346),IF(COUNTBLANK(W346:AI346)&lt;11.5,AVERAGE(W346:AI346),IF(COUNTBLANK(V346:AI346)&lt;12.5,AVERAGE(V346:AI346),IF(COUNTBLANK(U346:AI346)&lt;13.5,AVERAGE(U346:AI346),IF(COUNTBLANK(T346:AI346)&lt;14.5,AVERAGE(T346:AI346),IF(COUNTBLANK(S346:AI346)&lt;15.5,AVERAGE(S346:AI346),IF(COUNTBLANK(R346:AI346)&lt;16.5,AVERAGE(R346:AI346),IF(COUNTBLANK(Q346:AI346)&lt;17.5,AVERAGE(Q346:AI346),IF(COUNTBLANK(P346:AI346)&lt;18.5,AVERAGE(P346:AI346),IF(COUNTBLANK(O346:AI346)&lt;19.5,AVERAGE(O346:AI346),AVERAGE(N346:AI346))))))))))))))))))))))</f>
        <v>77</v>
      </c>
      <c r="AN346" s="23">
        <f>IF(AK346&lt;1.5,M346,(0.75*M346)+(0.25*((AM346*2/3+AJ346*1/3)*$AW$1)))</f>
        <v>251300</v>
      </c>
      <c r="AO346" s="24">
        <f>AN346-M346</f>
        <v>0</v>
      </c>
      <c r="AP346" s="22" t="str">
        <f>IF(AK346&lt;1.5,"N/A",3*((M346/$AW$1)-(AM346*2/3)))</f>
        <v>N/A</v>
      </c>
      <c r="AQ346" s="20">
        <f>IF(AK346=0,"",AL346*$AV$1)</f>
        <v>304639.99944925605</v>
      </c>
      <c r="AR346" s="20">
        <f>IF(AK346=0,"",AJ346*$AV$1)</f>
        <v>304639.99944925605</v>
      </c>
      <c r="AS346" s="23" t="str">
        <f>IF(F346="P","P","")</f>
        <v/>
      </c>
      <c r="AU346" s="3"/>
      <c r="AV346" s="26"/>
    </row>
    <row r="347" spans="1:48" s="2" customFormat="1">
      <c r="A347" s="19" t="s">
        <v>42</v>
      </c>
      <c r="B347" s="23" t="str">
        <f>IF(COUNTBLANK(N347:AI347)&lt;20.5,"Yes","No")</f>
        <v>Yes</v>
      </c>
      <c r="C347" s="34" t="str">
        <f>IF(J347&lt;160000,"Yes","")</f>
        <v/>
      </c>
      <c r="D347" s="34" t="str">
        <f>IF(J347&gt;375000,IF((K347/J347)&lt;-0.4,"FP40%",IF((K347/J347)&lt;-0.35,"FP35%",IF((K347/J347)&lt;-0.3,"FP30%",IF((K347/J347)&lt;-0.25,"FP25%",IF((K347/J347)&lt;-0.2,"FP20%",IF((K347/J347)&lt;-0.15,"FP15%",IF((K347/J347)&lt;-0.1,"FP10%",IF((K347/J347)&lt;-0.05,"FP5%","")))))))),"")</f>
        <v/>
      </c>
      <c r="E347" s="34" t="str">
        <f t="shared" si="7"/>
        <v/>
      </c>
      <c r="F347" s="89" t="str">
        <f>IF(AP347="N/A","",IF(AP347&gt;AJ347,IF(AP347&gt;AM347,"P",""),""))</f>
        <v>P</v>
      </c>
      <c r="G347" s="34" t="str">
        <f>IF(D347="",IF(E347="",F347,E347),D347)</f>
        <v>P</v>
      </c>
      <c r="H347" s="19" t="s">
        <v>532</v>
      </c>
      <c r="I347" s="21" t="s">
        <v>37</v>
      </c>
      <c r="J347" s="20">
        <v>374100</v>
      </c>
      <c r="K347" s="20">
        <f>M347-J347</f>
        <v>-20900</v>
      </c>
      <c r="L347" s="75">
        <v>-20900</v>
      </c>
      <c r="M347" s="20">
        <v>353200</v>
      </c>
      <c r="N347" s="21"/>
      <c r="O347" s="21"/>
      <c r="P347" s="21"/>
      <c r="Q347" s="21"/>
      <c r="R347" s="21">
        <v>79</v>
      </c>
      <c r="S347" s="21">
        <v>46</v>
      </c>
      <c r="T347" s="21" t="s">
        <v>590</v>
      </c>
      <c r="U347" s="21">
        <v>97</v>
      </c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9">
        <f>IF(AK347=0,"",AVERAGE(N347:AI347))</f>
        <v>74</v>
      </c>
      <c r="AK347" s="39">
        <f>IF(COUNTBLANK(N347:AI347)=0,22,IF(COUNTBLANK(N347:AI347)=1,21,IF(COUNTBLANK(N347:AI347)=2,20,IF(COUNTBLANK(N347:AI347)=3,19,IF(COUNTBLANK(N347:AI347)=4,18,IF(COUNTBLANK(N347:AI347)=5,17,IF(COUNTBLANK(N347:AI347)=6,16,IF(COUNTBLANK(N347:AI347)=7,15,IF(COUNTBLANK(N347:AI347)=8,14,IF(COUNTBLANK(N347:AI347)=9,13,IF(COUNTBLANK(N347:AI347)=10,12,IF(COUNTBLANK(N347:AI347)=11,11,IF(COUNTBLANK(N347:AI347)=12,10,IF(COUNTBLANK(N347:AI347)=13,9,IF(COUNTBLANK(N347:AI347)=14,8,IF(COUNTBLANK(N347:AI347)=15,7,IF(COUNTBLANK(N347:AI347)=16,6,IF(COUNTBLANK(N347:AI347)=17,5,IF(COUNTBLANK(N347:AI347)=18,4,IF(COUNTBLANK(N347:AI347)=19,3,IF(COUNTBLANK(N347:AI347)=20,2,IF(COUNTBLANK(N347:AI347)=21,1,IF(COUNTBLANK(N347:AI347)=22,0,"Error")))))))))))))))))))))))</f>
        <v>3</v>
      </c>
      <c r="AL347" s="39">
        <f>IF(AK347=0,"",IF(COUNTBLANK(AG347:AI347)=0,AVERAGE(AG347:AI347),IF(COUNTBLANK(AF347:AI347)&lt;1.5,AVERAGE(AF347:AI347),IF(COUNTBLANK(AE347:AI347)&lt;2.5,AVERAGE(AE347:AI347),IF(COUNTBLANK(AD347:AI347)&lt;3.5,AVERAGE(AD347:AI347),IF(COUNTBLANK(AC347:AI347)&lt;4.5,AVERAGE(AC347:AI347),IF(COUNTBLANK(AB347:AI347)&lt;5.5,AVERAGE(AB347:AI347),IF(COUNTBLANK(AA347:AI347)&lt;6.5,AVERAGE(AA347:AI347),IF(COUNTBLANK(Z347:AI347)&lt;7.5,AVERAGE(Z347:AI347),IF(COUNTBLANK(Y347:AI347)&lt;8.5,AVERAGE(Y347:AI347),IF(COUNTBLANK(X347:AI347)&lt;9.5,AVERAGE(X347:AI347),IF(COUNTBLANK(W347:AI347)&lt;10.5,AVERAGE(W347:AI347),IF(COUNTBLANK(V347:AI347)&lt;11.5,AVERAGE(V347:AI347),IF(COUNTBLANK(U347:AI347)&lt;12.5,AVERAGE(U347:AI347),IF(COUNTBLANK(T347:AI347)&lt;13.5,AVERAGE(T347:AI347),IF(COUNTBLANK(S347:AI347)&lt;14.5,AVERAGE(S347:AI347),IF(COUNTBLANK(R347:AI347)&lt;15.5,AVERAGE(R347:AI347),IF(COUNTBLANK(Q347:AI347)&lt;16.5,AVERAGE(Q347:AI347),IF(COUNTBLANK(P347:AI347)&lt;17.5,AVERAGE(P347:AI347),IF(COUNTBLANK(O347:AI347)&lt;18.5,AVERAGE(O347:AI347),AVERAGE(N347:AI347)))))))))))))))))))))</f>
        <v>74</v>
      </c>
      <c r="AM347" s="22">
        <f>IF(AK347=0,"",IF(COUNTBLANK(AH347:AI347)=0,AVERAGE(AH347:AI347),IF(COUNTBLANK(AG347:AI347)&lt;1.5,AVERAGE(AG347:AI347),IF(COUNTBLANK(AF347:AI347)&lt;2.5,AVERAGE(AF347:AI347),IF(COUNTBLANK(AE347:AI347)&lt;3.5,AVERAGE(AE347:AI347),IF(COUNTBLANK(AD347:AI347)&lt;4.5,AVERAGE(AD347:AI347),IF(COUNTBLANK(AC347:AI347)&lt;5.5,AVERAGE(AC347:AI347),IF(COUNTBLANK(AB347:AI347)&lt;6.5,AVERAGE(AB347:AI347),IF(COUNTBLANK(AA347:AI347)&lt;7.5,AVERAGE(AA347:AI347),IF(COUNTBLANK(Z347:AI347)&lt;8.5,AVERAGE(Z347:AI347),IF(COUNTBLANK(Y347:AI347)&lt;9.5,AVERAGE(Y347:AI347),IF(COUNTBLANK(X347:AI347)&lt;10.5,AVERAGE(X347:AI347),IF(COUNTBLANK(W347:AI347)&lt;11.5,AVERAGE(W347:AI347),IF(COUNTBLANK(V347:AI347)&lt;12.5,AVERAGE(V347:AI347),IF(COUNTBLANK(U347:AI347)&lt;13.5,AVERAGE(U347:AI347),IF(COUNTBLANK(T347:AI347)&lt;14.5,AVERAGE(T347:AI347),IF(COUNTBLANK(S347:AI347)&lt;15.5,AVERAGE(S347:AI347),IF(COUNTBLANK(R347:AI347)&lt;16.5,AVERAGE(R347:AI347),IF(COUNTBLANK(Q347:AI347)&lt;17.5,AVERAGE(Q347:AI347),IF(COUNTBLANK(P347:AI347)&lt;18.5,AVERAGE(P347:AI347),IF(COUNTBLANK(O347:AI347)&lt;19.5,AVERAGE(O347:AI347),AVERAGE(N347:AI347))))))))))))))))))))))</f>
        <v>71.5</v>
      </c>
      <c r="AN347" s="23">
        <f>IF(AK347&lt;1.5,M347,(0.75*M347)+(0.25*((AM347*2/3+AJ347*1/3)*$AW$1)))</f>
        <v>337478.13052102778</v>
      </c>
      <c r="AO347" s="24">
        <f>AN347-M347</f>
        <v>-15721.869478972221</v>
      </c>
      <c r="AP347" s="22">
        <f>IF(AK347&lt;1.5,"N/A",3*((M347/$AW$1)-(AM347*2/3)))</f>
        <v>121.00652458867793</v>
      </c>
      <c r="AQ347" s="20">
        <f>IF(AK347=0,"",AL347*$AV$1)</f>
        <v>292770.90856162267</v>
      </c>
      <c r="AR347" s="20">
        <f>IF(AK347=0,"",AJ347*$AV$1)</f>
        <v>292770.90856162267</v>
      </c>
      <c r="AS347" s="23" t="str">
        <f>IF(F347="P","P","")</f>
        <v>P</v>
      </c>
      <c r="AU347" s="3"/>
      <c r="AV347" s="26"/>
    </row>
    <row r="348" spans="1:48" s="2" customFormat="1">
      <c r="A348" s="19" t="s">
        <v>42</v>
      </c>
      <c r="B348" s="23" t="str">
        <f>IF(COUNTBLANK(N348:AI348)&lt;20.5,"Yes","No")</f>
        <v>Yes</v>
      </c>
      <c r="C348" s="34" t="str">
        <f>IF(J348&lt;160000,"Yes","")</f>
        <v>Yes</v>
      </c>
      <c r="D348" s="34" t="str">
        <f>IF(J348&gt;375000,IF((K348/J348)&lt;-0.4,"FP40%",IF((K348/J348)&lt;-0.35,"FP35%",IF((K348/J348)&lt;-0.3,"FP30%",IF((K348/J348)&lt;-0.25,"FP25%",IF((K348/J348)&lt;-0.2,"FP20%",IF((K348/J348)&lt;-0.15,"FP15%",IF((K348/J348)&lt;-0.1,"FP10%",IF((K348/J348)&lt;-0.05,"FP5%","")))))))),"")</f>
        <v/>
      </c>
      <c r="E348" s="34" t="str">
        <f t="shared" si="7"/>
        <v/>
      </c>
      <c r="F348" s="89" t="str">
        <f>IF(AP348="N/A","",IF(AP348&gt;AJ348,IF(AP348&gt;AM348,"P",""),""))</f>
        <v/>
      </c>
      <c r="G348" s="34" t="str">
        <f>IF(D348="",IF(E348="",F348,E348),D348)</f>
        <v/>
      </c>
      <c r="H348" s="19" t="s">
        <v>110</v>
      </c>
      <c r="I348" s="21" t="s">
        <v>37</v>
      </c>
      <c r="J348" s="20">
        <v>156000</v>
      </c>
      <c r="K348" s="20">
        <f>M348-J348</f>
        <v>39300</v>
      </c>
      <c r="L348" s="75">
        <v>0</v>
      </c>
      <c r="M348" s="20">
        <v>195300</v>
      </c>
      <c r="N348" s="21">
        <v>77</v>
      </c>
      <c r="O348" s="21">
        <v>72</v>
      </c>
      <c r="P348" s="21">
        <v>73</v>
      </c>
      <c r="Q348" s="21" t="s">
        <v>590</v>
      </c>
      <c r="R348" s="21" t="s">
        <v>590</v>
      </c>
      <c r="S348" s="21" t="s">
        <v>590</v>
      </c>
      <c r="T348" s="21" t="s">
        <v>590</v>
      </c>
      <c r="U348" s="21" t="s">
        <v>590</v>
      </c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39">
        <f>IF(AK348=0,"",AVERAGE(N348:AI348))</f>
        <v>74</v>
      </c>
      <c r="AK348" s="39">
        <f>IF(COUNTBLANK(N348:AI348)=0,22,IF(COUNTBLANK(N348:AI348)=1,21,IF(COUNTBLANK(N348:AI348)=2,20,IF(COUNTBLANK(N348:AI348)=3,19,IF(COUNTBLANK(N348:AI348)=4,18,IF(COUNTBLANK(N348:AI348)=5,17,IF(COUNTBLANK(N348:AI348)=6,16,IF(COUNTBLANK(N348:AI348)=7,15,IF(COUNTBLANK(N348:AI348)=8,14,IF(COUNTBLANK(N348:AI348)=9,13,IF(COUNTBLANK(N348:AI348)=10,12,IF(COUNTBLANK(N348:AI348)=11,11,IF(COUNTBLANK(N348:AI348)=12,10,IF(COUNTBLANK(N348:AI348)=13,9,IF(COUNTBLANK(N348:AI348)=14,8,IF(COUNTBLANK(N348:AI348)=15,7,IF(COUNTBLANK(N348:AI348)=16,6,IF(COUNTBLANK(N348:AI348)=17,5,IF(COUNTBLANK(N348:AI348)=18,4,IF(COUNTBLANK(N348:AI348)=19,3,IF(COUNTBLANK(N348:AI348)=20,2,IF(COUNTBLANK(N348:AI348)=21,1,IF(COUNTBLANK(N348:AI348)=22,0,"Error")))))))))))))))))))))))</f>
        <v>3</v>
      </c>
      <c r="AL348" s="39">
        <f>IF(AK348=0,"",IF(COUNTBLANK(AG348:AI348)=0,AVERAGE(AG348:AI348),IF(COUNTBLANK(AF348:AI348)&lt;1.5,AVERAGE(AF348:AI348),IF(COUNTBLANK(AE348:AI348)&lt;2.5,AVERAGE(AE348:AI348),IF(COUNTBLANK(AD348:AI348)&lt;3.5,AVERAGE(AD348:AI348),IF(COUNTBLANK(AC348:AI348)&lt;4.5,AVERAGE(AC348:AI348),IF(COUNTBLANK(AB348:AI348)&lt;5.5,AVERAGE(AB348:AI348),IF(COUNTBLANK(AA348:AI348)&lt;6.5,AVERAGE(AA348:AI348),IF(COUNTBLANK(Z348:AI348)&lt;7.5,AVERAGE(Z348:AI348),IF(COUNTBLANK(Y348:AI348)&lt;8.5,AVERAGE(Y348:AI348),IF(COUNTBLANK(X348:AI348)&lt;9.5,AVERAGE(X348:AI348),IF(COUNTBLANK(W348:AI348)&lt;10.5,AVERAGE(W348:AI348),IF(COUNTBLANK(V348:AI348)&lt;11.5,AVERAGE(V348:AI348),IF(COUNTBLANK(U348:AI348)&lt;12.5,AVERAGE(U348:AI348),IF(COUNTBLANK(T348:AI348)&lt;13.5,AVERAGE(T348:AI348),IF(COUNTBLANK(S348:AI348)&lt;14.5,AVERAGE(S348:AI348),IF(COUNTBLANK(R348:AI348)&lt;15.5,AVERAGE(R348:AI348),IF(COUNTBLANK(Q348:AI348)&lt;16.5,AVERAGE(Q348:AI348),IF(COUNTBLANK(P348:AI348)&lt;17.5,AVERAGE(P348:AI348),IF(COUNTBLANK(O348:AI348)&lt;18.5,AVERAGE(O348:AI348),AVERAGE(N348:AI348)))))))))))))))))))))</f>
        <v>74</v>
      </c>
      <c r="AM348" s="22">
        <f>IF(AK348=0,"",IF(COUNTBLANK(AH348:AI348)=0,AVERAGE(AH348:AI348),IF(COUNTBLANK(AG348:AI348)&lt;1.5,AVERAGE(AG348:AI348),IF(COUNTBLANK(AF348:AI348)&lt;2.5,AVERAGE(AF348:AI348),IF(COUNTBLANK(AE348:AI348)&lt;3.5,AVERAGE(AE348:AI348),IF(COUNTBLANK(AD348:AI348)&lt;4.5,AVERAGE(AD348:AI348),IF(COUNTBLANK(AC348:AI348)&lt;5.5,AVERAGE(AC348:AI348),IF(COUNTBLANK(AB348:AI348)&lt;6.5,AVERAGE(AB348:AI348),IF(COUNTBLANK(AA348:AI348)&lt;7.5,AVERAGE(AA348:AI348),IF(COUNTBLANK(Z348:AI348)&lt;8.5,AVERAGE(Z348:AI348),IF(COUNTBLANK(Y348:AI348)&lt;9.5,AVERAGE(Y348:AI348),IF(COUNTBLANK(X348:AI348)&lt;10.5,AVERAGE(X348:AI348),IF(COUNTBLANK(W348:AI348)&lt;11.5,AVERAGE(W348:AI348),IF(COUNTBLANK(V348:AI348)&lt;12.5,AVERAGE(V348:AI348),IF(COUNTBLANK(U348:AI348)&lt;13.5,AVERAGE(U348:AI348),IF(COUNTBLANK(T348:AI348)&lt;14.5,AVERAGE(T348:AI348),IF(COUNTBLANK(S348:AI348)&lt;15.5,AVERAGE(S348:AI348),IF(COUNTBLANK(R348:AI348)&lt;16.5,AVERAGE(R348:AI348),IF(COUNTBLANK(Q348:AI348)&lt;17.5,AVERAGE(Q348:AI348),IF(COUNTBLANK(P348:AI348)&lt;18.5,AVERAGE(P348:AI348),IF(COUNTBLANK(O348:AI348)&lt;19.5,AVERAGE(O348:AI348),AVERAGE(N348:AI348))))))))))))))))))))))</f>
        <v>72.5</v>
      </c>
      <c r="AN348" s="23">
        <f>IF(AK348&lt;1.5,M348,(0.75*M348)+(0.25*((AM348*2/3+AJ348*1/3)*$AW$1)))</f>
        <v>219722.05338297275</v>
      </c>
      <c r="AO348" s="24">
        <f>AN348-M348</f>
        <v>24422.05338297275</v>
      </c>
      <c r="AP348" s="22">
        <f>IF(AK348&lt;1.5,"N/A",3*((M348/$AW$1)-(AM348*2/3)))</f>
        <v>0.98095767884709772</v>
      </c>
      <c r="AQ348" s="20">
        <f>IF(AK348=0,"",AL348*$AV$1)</f>
        <v>292770.90856162267</v>
      </c>
      <c r="AR348" s="20">
        <f>IF(AK348=0,"",AJ348*$AV$1)</f>
        <v>292770.90856162267</v>
      </c>
      <c r="AS348" s="23" t="str">
        <f>IF(F348="P","P","")</f>
        <v/>
      </c>
      <c r="AU348" s="3"/>
      <c r="AV348" s="26"/>
    </row>
    <row r="349" spans="1:48" s="2" customFormat="1">
      <c r="A349" s="19" t="s">
        <v>42</v>
      </c>
      <c r="B349" s="23" t="str">
        <f>IF(COUNTBLANK(N349:AI349)&lt;20.5,"Yes","No")</f>
        <v>Yes</v>
      </c>
      <c r="C349" s="34" t="str">
        <f>IF(J349&lt;160000,"Yes","")</f>
        <v/>
      </c>
      <c r="D349" s="34" t="str">
        <f>IF(J349&gt;375000,IF((K349/J349)&lt;-0.4,"FP40%",IF((K349/J349)&lt;-0.35,"FP35%",IF((K349/J349)&lt;-0.3,"FP30%",IF((K349/J349)&lt;-0.25,"FP25%",IF((K349/J349)&lt;-0.2,"FP20%",IF((K349/J349)&lt;-0.15,"FP15%",IF((K349/J349)&lt;-0.1,"FP10%",IF((K349/J349)&lt;-0.05,"FP5%","")))))))),"")</f>
        <v/>
      </c>
      <c r="E349" s="34" t="str">
        <f t="shared" si="7"/>
        <v/>
      </c>
      <c r="F349" s="89" t="str">
        <f>IF(AP349="N/A","",IF(AP349&gt;AJ349,IF(AP349&gt;AM349,"P",""),""))</f>
        <v/>
      </c>
      <c r="G349" s="34" t="str">
        <f>IF(D349="",IF(E349="",F349,E349),D349)</f>
        <v/>
      </c>
      <c r="H349" s="19" t="s">
        <v>114</v>
      </c>
      <c r="I349" s="21" t="s">
        <v>37</v>
      </c>
      <c r="J349" s="20">
        <v>352100</v>
      </c>
      <c r="K349" s="20">
        <f>M349-J349</f>
        <v>-26900</v>
      </c>
      <c r="L349" s="75">
        <v>0</v>
      </c>
      <c r="M349" s="20">
        <v>325200</v>
      </c>
      <c r="N349" s="21">
        <v>65</v>
      </c>
      <c r="O349" s="21"/>
      <c r="P349" s="21">
        <v>64</v>
      </c>
      <c r="Q349" s="21" t="s">
        <v>590</v>
      </c>
      <c r="R349" s="21">
        <v>73</v>
      </c>
      <c r="S349" s="21">
        <v>90</v>
      </c>
      <c r="T349" s="21" t="s">
        <v>590</v>
      </c>
      <c r="U349" s="21" t="s">
        <v>590</v>
      </c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39">
        <f>IF(AK349=0,"",AVERAGE(N349:AI349))</f>
        <v>73</v>
      </c>
      <c r="AK349" s="39">
        <f>IF(COUNTBLANK(N349:AI349)=0,22,IF(COUNTBLANK(N349:AI349)=1,21,IF(COUNTBLANK(N349:AI349)=2,20,IF(COUNTBLANK(N349:AI349)=3,19,IF(COUNTBLANK(N349:AI349)=4,18,IF(COUNTBLANK(N349:AI349)=5,17,IF(COUNTBLANK(N349:AI349)=6,16,IF(COUNTBLANK(N349:AI349)=7,15,IF(COUNTBLANK(N349:AI349)=8,14,IF(COUNTBLANK(N349:AI349)=9,13,IF(COUNTBLANK(N349:AI349)=10,12,IF(COUNTBLANK(N349:AI349)=11,11,IF(COUNTBLANK(N349:AI349)=12,10,IF(COUNTBLANK(N349:AI349)=13,9,IF(COUNTBLANK(N349:AI349)=14,8,IF(COUNTBLANK(N349:AI349)=15,7,IF(COUNTBLANK(N349:AI349)=16,6,IF(COUNTBLANK(N349:AI349)=17,5,IF(COUNTBLANK(N349:AI349)=18,4,IF(COUNTBLANK(N349:AI349)=19,3,IF(COUNTBLANK(N349:AI349)=20,2,IF(COUNTBLANK(N349:AI349)=21,1,IF(COUNTBLANK(N349:AI349)=22,0,"Error")))))))))))))))))))))))</f>
        <v>4</v>
      </c>
      <c r="AL349" s="39">
        <f>IF(AK349=0,"",IF(COUNTBLANK(AG349:AI349)=0,AVERAGE(AG349:AI349),IF(COUNTBLANK(AF349:AI349)&lt;1.5,AVERAGE(AF349:AI349),IF(COUNTBLANK(AE349:AI349)&lt;2.5,AVERAGE(AE349:AI349),IF(COUNTBLANK(AD349:AI349)&lt;3.5,AVERAGE(AD349:AI349),IF(COUNTBLANK(AC349:AI349)&lt;4.5,AVERAGE(AC349:AI349),IF(COUNTBLANK(AB349:AI349)&lt;5.5,AVERAGE(AB349:AI349),IF(COUNTBLANK(AA349:AI349)&lt;6.5,AVERAGE(AA349:AI349),IF(COUNTBLANK(Z349:AI349)&lt;7.5,AVERAGE(Z349:AI349),IF(COUNTBLANK(Y349:AI349)&lt;8.5,AVERAGE(Y349:AI349),IF(COUNTBLANK(X349:AI349)&lt;9.5,AVERAGE(X349:AI349),IF(COUNTBLANK(W349:AI349)&lt;10.5,AVERAGE(W349:AI349),IF(COUNTBLANK(V349:AI349)&lt;11.5,AVERAGE(V349:AI349),IF(COUNTBLANK(U349:AI349)&lt;12.5,AVERAGE(U349:AI349),IF(COUNTBLANK(T349:AI349)&lt;13.5,AVERAGE(T349:AI349),IF(COUNTBLANK(S349:AI349)&lt;14.5,AVERAGE(S349:AI349),IF(COUNTBLANK(R349:AI349)&lt;15.5,AVERAGE(R349:AI349),IF(COUNTBLANK(Q349:AI349)&lt;16.5,AVERAGE(Q349:AI349),IF(COUNTBLANK(P349:AI349)&lt;17.5,AVERAGE(P349:AI349),IF(COUNTBLANK(O349:AI349)&lt;18.5,AVERAGE(O349:AI349),AVERAGE(N349:AI349)))))))))))))))))))))</f>
        <v>75.666666666666671</v>
      </c>
      <c r="AM349" s="22">
        <f>IF(AK349=0,"",IF(COUNTBLANK(AH349:AI349)=0,AVERAGE(AH349:AI349),IF(COUNTBLANK(AG349:AI349)&lt;1.5,AVERAGE(AG349:AI349),IF(COUNTBLANK(AF349:AI349)&lt;2.5,AVERAGE(AF349:AI349),IF(COUNTBLANK(AE349:AI349)&lt;3.5,AVERAGE(AE349:AI349),IF(COUNTBLANK(AD349:AI349)&lt;4.5,AVERAGE(AD349:AI349),IF(COUNTBLANK(AC349:AI349)&lt;5.5,AVERAGE(AC349:AI349),IF(COUNTBLANK(AB349:AI349)&lt;6.5,AVERAGE(AB349:AI349),IF(COUNTBLANK(AA349:AI349)&lt;7.5,AVERAGE(AA349:AI349),IF(COUNTBLANK(Z349:AI349)&lt;8.5,AVERAGE(Z349:AI349),IF(COUNTBLANK(Y349:AI349)&lt;9.5,AVERAGE(Y349:AI349),IF(COUNTBLANK(X349:AI349)&lt;10.5,AVERAGE(X349:AI349),IF(COUNTBLANK(W349:AI349)&lt;11.5,AVERAGE(W349:AI349),IF(COUNTBLANK(V349:AI349)&lt;12.5,AVERAGE(V349:AI349),IF(COUNTBLANK(U349:AI349)&lt;13.5,AVERAGE(U349:AI349),IF(COUNTBLANK(T349:AI349)&lt;14.5,AVERAGE(T349:AI349),IF(COUNTBLANK(S349:AI349)&lt;15.5,AVERAGE(S349:AI349),IF(COUNTBLANK(R349:AI349)&lt;16.5,AVERAGE(R349:AI349),IF(COUNTBLANK(Q349:AI349)&lt;17.5,AVERAGE(Q349:AI349),IF(COUNTBLANK(P349:AI349)&lt;18.5,AVERAGE(P349:AI349),IF(COUNTBLANK(O349:AI349)&lt;19.5,AVERAGE(O349:AI349),AVERAGE(N349:AI349))))))))))))))))))))))</f>
        <v>81.5</v>
      </c>
      <c r="AN349" s="23">
        <f>IF(AK349&lt;1.5,M349,(0.75*M349)+(0.25*((AM349*2/3+AJ349*1/3)*$AW$1)))</f>
        <v>322832.89770950488</v>
      </c>
      <c r="AO349" s="24">
        <f>AN349-M349</f>
        <v>-2367.1022904951242</v>
      </c>
      <c r="AP349" s="22">
        <f>IF(AK349&lt;1.5,"N/A",3*((M349/$AW$1)-(AM349*2/3)))</f>
        <v>80.077355028986602</v>
      </c>
      <c r="AQ349" s="20">
        <f>IF(AK349=0,"",AL349*$AV$1)</f>
        <v>299364.84794364125</v>
      </c>
      <c r="AR349" s="20">
        <f>IF(AK349=0,"",AJ349*$AV$1)</f>
        <v>288814.54493241158</v>
      </c>
      <c r="AS349" s="23" t="str">
        <f>IF(F349="P","P","")</f>
        <v/>
      </c>
      <c r="AU349" s="3"/>
      <c r="AV349" s="26"/>
    </row>
    <row r="350" spans="1:48" s="2" customFormat="1">
      <c r="A350" s="19" t="s">
        <v>42</v>
      </c>
      <c r="B350" s="23" t="str">
        <f>IF(COUNTBLANK(N350:AI350)&lt;20.5,"Yes","No")</f>
        <v>Yes</v>
      </c>
      <c r="C350" s="34" t="str">
        <f>IF(J350&lt;160000,"Yes","")</f>
        <v/>
      </c>
      <c r="D350" s="34" t="str">
        <f>IF(J350&gt;375000,IF((K350/J350)&lt;-0.4,"FP40%",IF((K350/J350)&lt;-0.35,"FP35%",IF((K350/J350)&lt;-0.3,"FP30%",IF((K350/J350)&lt;-0.25,"FP25%",IF((K350/J350)&lt;-0.2,"FP20%",IF((K350/J350)&lt;-0.15,"FP15%",IF((K350/J350)&lt;-0.1,"FP10%",IF((K350/J350)&lt;-0.05,"FP5%","")))))))),"")</f>
        <v/>
      </c>
      <c r="E350" s="34" t="str">
        <f t="shared" si="7"/>
        <v/>
      </c>
      <c r="F350" s="89" t="str">
        <f>IF(AP350="N/A","",IF(AP350&gt;AJ350,IF(AP350&gt;AM350,"P",""),""))</f>
        <v/>
      </c>
      <c r="G350" s="34" t="str">
        <f>IF(D350="",IF(E350="",F350,E350),D350)</f>
        <v/>
      </c>
      <c r="H350" s="19" t="s">
        <v>113</v>
      </c>
      <c r="I350" s="21" t="s">
        <v>37</v>
      </c>
      <c r="J350" s="20">
        <v>296200</v>
      </c>
      <c r="K350" s="20">
        <f>M350-J350</f>
        <v>-9500</v>
      </c>
      <c r="L350" s="75">
        <v>16700</v>
      </c>
      <c r="M350" s="20">
        <v>286700</v>
      </c>
      <c r="N350" s="21">
        <v>65</v>
      </c>
      <c r="O350" s="21">
        <v>99</v>
      </c>
      <c r="P350" s="21">
        <v>41</v>
      </c>
      <c r="Q350" s="21">
        <v>48</v>
      </c>
      <c r="R350" s="21">
        <v>73</v>
      </c>
      <c r="S350" s="21" t="s">
        <v>590</v>
      </c>
      <c r="T350" s="21">
        <v>86</v>
      </c>
      <c r="U350" s="21">
        <v>90</v>
      </c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39">
        <f>IF(AK350=0,"",AVERAGE(N350:AI350))</f>
        <v>71.714285714285708</v>
      </c>
      <c r="AK350" s="39">
        <f>IF(COUNTBLANK(N350:AI350)=0,22,IF(COUNTBLANK(N350:AI350)=1,21,IF(COUNTBLANK(N350:AI350)=2,20,IF(COUNTBLANK(N350:AI350)=3,19,IF(COUNTBLANK(N350:AI350)=4,18,IF(COUNTBLANK(N350:AI350)=5,17,IF(COUNTBLANK(N350:AI350)=6,16,IF(COUNTBLANK(N350:AI350)=7,15,IF(COUNTBLANK(N350:AI350)=8,14,IF(COUNTBLANK(N350:AI350)=9,13,IF(COUNTBLANK(N350:AI350)=10,12,IF(COUNTBLANK(N350:AI350)=11,11,IF(COUNTBLANK(N350:AI350)=12,10,IF(COUNTBLANK(N350:AI350)=13,9,IF(COUNTBLANK(N350:AI350)=14,8,IF(COUNTBLANK(N350:AI350)=15,7,IF(COUNTBLANK(N350:AI350)=16,6,IF(COUNTBLANK(N350:AI350)=17,5,IF(COUNTBLANK(N350:AI350)=18,4,IF(COUNTBLANK(N350:AI350)=19,3,IF(COUNTBLANK(N350:AI350)=20,2,IF(COUNTBLANK(N350:AI350)=21,1,IF(COUNTBLANK(N350:AI350)=22,0,"Error")))))))))))))))))))))))</f>
        <v>7</v>
      </c>
      <c r="AL350" s="39">
        <f>IF(AK350=0,"",IF(COUNTBLANK(AG350:AI350)=0,AVERAGE(AG350:AI350),IF(COUNTBLANK(AF350:AI350)&lt;1.5,AVERAGE(AF350:AI350),IF(COUNTBLANK(AE350:AI350)&lt;2.5,AVERAGE(AE350:AI350),IF(COUNTBLANK(AD350:AI350)&lt;3.5,AVERAGE(AD350:AI350),IF(COUNTBLANK(AC350:AI350)&lt;4.5,AVERAGE(AC350:AI350),IF(COUNTBLANK(AB350:AI350)&lt;5.5,AVERAGE(AB350:AI350),IF(COUNTBLANK(AA350:AI350)&lt;6.5,AVERAGE(AA350:AI350),IF(COUNTBLANK(Z350:AI350)&lt;7.5,AVERAGE(Z350:AI350),IF(COUNTBLANK(Y350:AI350)&lt;8.5,AVERAGE(Y350:AI350),IF(COUNTBLANK(X350:AI350)&lt;9.5,AVERAGE(X350:AI350),IF(COUNTBLANK(W350:AI350)&lt;10.5,AVERAGE(W350:AI350),IF(COUNTBLANK(V350:AI350)&lt;11.5,AVERAGE(V350:AI350),IF(COUNTBLANK(U350:AI350)&lt;12.5,AVERAGE(U350:AI350),IF(COUNTBLANK(T350:AI350)&lt;13.5,AVERAGE(T350:AI350),IF(COUNTBLANK(S350:AI350)&lt;14.5,AVERAGE(S350:AI350),IF(COUNTBLANK(R350:AI350)&lt;15.5,AVERAGE(R350:AI350),IF(COUNTBLANK(Q350:AI350)&lt;16.5,AVERAGE(Q350:AI350),IF(COUNTBLANK(P350:AI350)&lt;17.5,AVERAGE(P350:AI350),IF(COUNTBLANK(O350:AI350)&lt;18.5,AVERAGE(O350:AI350),AVERAGE(N350:AI350)))))))))))))))))))))</f>
        <v>83</v>
      </c>
      <c r="AM350" s="22">
        <f>IF(AK350=0,"",IF(COUNTBLANK(AH350:AI350)=0,AVERAGE(AH350:AI350),IF(COUNTBLANK(AG350:AI350)&lt;1.5,AVERAGE(AG350:AI350),IF(COUNTBLANK(AF350:AI350)&lt;2.5,AVERAGE(AF350:AI350),IF(COUNTBLANK(AE350:AI350)&lt;3.5,AVERAGE(AE350:AI350),IF(COUNTBLANK(AD350:AI350)&lt;4.5,AVERAGE(AD350:AI350),IF(COUNTBLANK(AC350:AI350)&lt;5.5,AVERAGE(AC350:AI350),IF(COUNTBLANK(AB350:AI350)&lt;6.5,AVERAGE(AB350:AI350),IF(COUNTBLANK(AA350:AI350)&lt;7.5,AVERAGE(AA350:AI350),IF(COUNTBLANK(Z350:AI350)&lt;8.5,AVERAGE(Z350:AI350),IF(COUNTBLANK(Y350:AI350)&lt;9.5,AVERAGE(Y350:AI350),IF(COUNTBLANK(X350:AI350)&lt;10.5,AVERAGE(X350:AI350),IF(COUNTBLANK(W350:AI350)&lt;11.5,AVERAGE(W350:AI350),IF(COUNTBLANK(V350:AI350)&lt;12.5,AVERAGE(V350:AI350),IF(COUNTBLANK(U350:AI350)&lt;13.5,AVERAGE(U350:AI350),IF(COUNTBLANK(T350:AI350)&lt;14.5,AVERAGE(T350:AI350),IF(COUNTBLANK(S350:AI350)&lt;15.5,AVERAGE(S350:AI350),IF(COUNTBLANK(R350:AI350)&lt;16.5,AVERAGE(R350:AI350),IF(COUNTBLANK(Q350:AI350)&lt;17.5,AVERAGE(Q350:AI350),IF(COUNTBLANK(P350:AI350)&lt;18.5,AVERAGE(P350:AI350),IF(COUNTBLANK(O350:AI350)&lt;19.5,AVERAGE(O350:AI350),AVERAGE(N350:AI350))))))))))))))))))))))</f>
        <v>88</v>
      </c>
      <c r="AN350" s="23">
        <f>IF(AK350&lt;1.5,M350,(0.75*M350)+(0.25*((AM350*2/3+AJ350*1/3)*$AW$1)))</f>
        <v>297875.87447232532</v>
      </c>
      <c r="AO350" s="24">
        <f>AN350-M350</f>
        <v>11175.874472325318</v>
      </c>
      <c r="AP350" s="22">
        <f>IF(AK350&lt;1.5,"N/A",3*((M350/$AW$1)-(AM350*2/3)))</f>
        <v>38.299746884410986</v>
      </c>
      <c r="AQ350" s="20">
        <f>IF(AK350=0,"",AL350*$AV$1)</f>
        <v>328378.18122452276</v>
      </c>
      <c r="AR350" s="20">
        <f>IF(AK350=0,"",AJ350*$AV$1)</f>
        <v>283727.79169485439</v>
      </c>
      <c r="AS350" s="23" t="str">
        <f>IF(F350="P","P","")</f>
        <v/>
      </c>
      <c r="AU350" s="3"/>
      <c r="AV350" s="26"/>
    </row>
    <row r="351" spans="1:48" s="2" customFormat="1">
      <c r="A351" s="19" t="s">
        <v>42</v>
      </c>
      <c r="B351" s="23" t="str">
        <f>IF(COUNTBLANK(N351:AI351)&lt;20.5,"Yes","No")</f>
        <v>Yes</v>
      </c>
      <c r="C351" s="34" t="str">
        <f>IF(J351&lt;160000,"Yes","")</f>
        <v/>
      </c>
      <c r="D351" s="34" t="str">
        <f>IF(J351&gt;375000,IF((K351/J351)&lt;-0.4,"FP40%",IF((K351/J351)&lt;-0.35,"FP35%",IF((K351/J351)&lt;-0.3,"FP30%",IF((K351/J351)&lt;-0.25,"FP25%",IF((K351/J351)&lt;-0.2,"FP20%",IF((K351/J351)&lt;-0.15,"FP15%",IF((K351/J351)&lt;-0.1,"FP10%",IF((K351/J351)&lt;-0.05,"FP5%","")))))))),"")</f>
        <v/>
      </c>
      <c r="E351" s="34" t="str">
        <f t="shared" si="7"/>
        <v/>
      </c>
      <c r="F351" s="89" t="str">
        <f>IF(AP351="N/A","",IF(AP351&gt;AJ351,IF(AP351&gt;AM351,"P",""),""))</f>
        <v/>
      </c>
      <c r="G351" s="34" t="str">
        <f>IF(D351="",IF(E351="",F351,E351),D351)</f>
        <v/>
      </c>
      <c r="H351" s="19" t="s">
        <v>109</v>
      </c>
      <c r="I351" s="21" t="s">
        <v>37</v>
      </c>
      <c r="J351" s="20">
        <v>210900</v>
      </c>
      <c r="K351" s="20">
        <f>M351-J351</f>
        <v>0</v>
      </c>
      <c r="L351" s="75">
        <v>0</v>
      </c>
      <c r="M351" s="20">
        <v>210900</v>
      </c>
      <c r="N351" s="21">
        <v>77</v>
      </c>
      <c r="O351" s="21">
        <v>59</v>
      </c>
      <c r="P351" s="21"/>
      <c r="Q351" s="21" t="s">
        <v>590</v>
      </c>
      <c r="R351" s="21" t="s">
        <v>590</v>
      </c>
      <c r="S351" s="21" t="s">
        <v>590</v>
      </c>
      <c r="T351" s="21" t="s">
        <v>590</v>
      </c>
      <c r="U351" s="21" t="s">
        <v>590</v>
      </c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39">
        <f>IF(AK351=0,"",AVERAGE(N351:AI351))</f>
        <v>68</v>
      </c>
      <c r="AK351" s="39">
        <f>IF(COUNTBLANK(N351:AI351)=0,22,IF(COUNTBLANK(N351:AI351)=1,21,IF(COUNTBLANK(N351:AI351)=2,20,IF(COUNTBLANK(N351:AI351)=3,19,IF(COUNTBLANK(N351:AI351)=4,18,IF(COUNTBLANK(N351:AI351)=5,17,IF(COUNTBLANK(N351:AI351)=6,16,IF(COUNTBLANK(N351:AI351)=7,15,IF(COUNTBLANK(N351:AI351)=8,14,IF(COUNTBLANK(N351:AI351)=9,13,IF(COUNTBLANK(N351:AI351)=10,12,IF(COUNTBLANK(N351:AI351)=11,11,IF(COUNTBLANK(N351:AI351)=12,10,IF(COUNTBLANK(N351:AI351)=13,9,IF(COUNTBLANK(N351:AI351)=14,8,IF(COUNTBLANK(N351:AI351)=15,7,IF(COUNTBLANK(N351:AI351)=16,6,IF(COUNTBLANK(N351:AI351)=17,5,IF(COUNTBLANK(N351:AI351)=18,4,IF(COUNTBLANK(N351:AI351)=19,3,IF(COUNTBLANK(N351:AI351)=20,2,IF(COUNTBLANK(N351:AI351)=21,1,IF(COUNTBLANK(N351:AI351)=22,0,"Error")))))))))))))))))))))))</f>
        <v>2</v>
      </c>
      <c r="AL351" s="39">
        <f>IF(AK351=0,"",IF(COUNTBLANK(AG351:AI351)=0,AVERAGE(AG351:AI351),IF(COUNTBLANK(AF351:AI351)&lt;1.5,AVERAGE(AF351:AI351),IF(COUNTBLANK(AE351:AI351)&lt;2.5,AVERAGE(AE351:AI351),IF(COUNTBLANK(AD351:AI351)&lt;3.5,AVERAGE(AD351:AI351),IF(COUNTBLANK(AC351:AI351)&lt;4.5,AVERAGE(AC351:AI351),IF(COUNTBLANK(AB351:AI351)&lt;5.5,AVERAGE(AB351:AI351),IF(COUNTBLANK(AA351:AI351)&lt;6.5,AVERAGE(AA351:AI351),IF(COUNTBLANK(Z351:AI351)&lt;7.5,AVERAGE(Z351:AI351),IF(COUNTBLANK(Y351:AI351)&lt;8.5,AVERAGE(Y351:AI351),IF(COUNTBLANK(X351:AI351)&lt;9.5,AVERAGE(X351:AI351),IF(COUNTBLANK(W351:AI351)&lt;10.5,AVERAGE(W351:AI351),IF(COUNTBLANK(V351:AI351)&lt;11.5,AVERAGE(V351:AI351),IF(COUNTBLANK(U351:AI351)&lt;12.5,AVERAGE(U351:AI351),IF(COUNTBLANK(T351:AI351)&lt;13.5,AVERAGE(T351:AI351),IF(COUNTBLANK(S351:AI351)&lt;14.5,AVERAGE(S351:AI351),IF(COUNTBLANK(R351:AI351)&lt;15.5,AVERAGE(R351:AI351),IF(COUNTBLANK(Q351:AI351)&lt;16.5,AVERAGE(Q351:AI351),IF(COUNTBLANK(P351:AI351)&lt;17.5,AVERAGE(P351:AI351),IF(COUNTBLANK(O351:AI351)&lt;18.5,AVERAGE(O351:AI351),AVERAGE(N351:AI351)))))))))))))))))))))</f>
        <v>68</v>
      </c>
      <c r="AM351" s="22">
        <f>IF(AK351=0,"",IF(COUNTBLANK(AH351:AI351)=0,AVERAGE(AH351:AI351),IF(COUNTBLANK(AG351:AI351)&lt;1.5,AVERAGE(AG351:AI351),IF(COUNTBLANK(AF351:AI351)&lt;2.5,AVERAGE(AF351:AI351),IF(COUNTBLANK(AE351:AI351)&lt;3.5,AVERAGE(AE351:AI351),IF(COUNTBLANK(AD351:AI351)&lt;4.5,AVERAGE(AD351:AI351),IF(COUNTBLANK(AC351:AI351)&lt;5.5,AVERAGE(AC351:AI351),IF(COUNTBLANK(AB351:AI351)&lt;6.5,AVERAGE(AB351:AI351),IF(COUNTBLANK(AA351:AI351)&lt;7.5,AVERAGE(AA351:AI351),IF(COUNTBLANK(Z351:AI351)&lt;8.5,AVERAGE(Z351:AI351),IF(COUNTBLANK(Y351:AI351)&lt;9.5,AVERAGE(Y351:AI351),IF(COUNTBLANK(X351:AI351)&lt;10.5,AVERAGE(X351:AI351),IF(COUNTBLANK(W351:AI351)&lt;11.5,AVERAGE(W351:AI351),IF(COUNTBLANK(V351:AI351)&lt;12.5,AVERAGE(V351:AI351),IF(COUNTBLANK(U351:AI351)&lt;13.5,AVERAGE(U351:AI351),IF(COUNTBLANK(T351:AI351)&lt;14.5,AVERAGE(T351:AI351),IF(COUNTBLANK(S351:AI351)&lt;15.5,AVERAGE(S351:AI351),IF(COUNTBLANK(R351:AI351)&lt;16.5,AVERAGE(R351:AI351),IF(COUNTBLANK(Q351:AI351)&lt;17.5,AVERAGE(Q351:AI351),IF(COUNTBLANK(P351:AI351)&lt;18.5,AVERAGE(P351:AI351),IF(COUNTBLANK(O351:AI351)&lt;19.5,AVERAGE(O351:AI351),AVERAGE(N351:AI351))))))))))))))))))))))</f>
        <v>68</v>
      </c>
      <c r="AN351" s="23">
        <f>IF(AK351&lt;1.5,M351,(0.75*M351)+(0.25*((AM351*2/3+AJ351*1/3)*$AW$1)))</f>
        <v>226405.13191838557</v>
      </c>
      <c r="AO351" s="24">
        <f>AN351-M351</f>
        <v>15505.131918385567</v>
      </c>
      <c r="AP351" s="22">
        <f>IF(AK351&lt;1.5,"N/A",3*((M351/$AW$1)-(AM351*2/3)))</f>
        <v>21.641495004960866</v>
      </c>
      <c r="AQ351" s="20">
        <f>IF(AK351=0,"",AL351*$AV$1)</f>
        <v>269032.72678635595</v>
      </c>
      <c r="AR351" s="20">
        <f>IF(AK351=0,"",AJ351*$AV$1)</f>
        <v>269032.72678635595</v>
      </c>
      <c r="AS351" s="23" t="str">
        <f>IF(F351="P","P","")</f>
        <v/>
      </c>
    </row>
    <row r="352" spans="1:48" s="2" customFormat="1">
      <c r="A352" s="19" t="s">
        <v>42</v>
      </c>
      <c r="B352" s="23" t="str">
        <f>IF(COUNTBLANK(N352:AI352)&lt;20.5,"Yes","No")</f>
        <v>Yes</v>
      </c>
      <c r="C352" s="34" t="str">
        <f>IF(J352&lt;160000,"Yes","")</f>
        <v/>
      </c>
      <c r="D352" s="34" t="str">
        <f>IF(J352&gt;375000,IF((K352/J352)&lt;-0.4,"FP40%",IF((K352/J352)&lt;-0.35,"FP35%",IF((K352/J352)&lt;-0.3,"FP30%",IF((K352/J352)&lt;-0.25,"FP25%",IF((K352/J352)&lt;-0.2,"FP20%",IF((K352/J352)&lt;-0.15,"FP15%",IF((K352/J352)&lt;-0.1,"FP10%",IF((K352/J352)&lt;-0.05,"FP5%","")))))))),"")</f>
        <v/>
      </c>
      <c r="E352" s="34" t="str">
        <f t="shared" si="7"/>
        <v/>
      </c>
      <c r="F352" s="89" t="str">
        <f>IF(AP352="N/A","",IF(AP352&gt;AJ352,IF(AP352&gt;AM352,"P",""),""))</f>
        <v/>
      </c>
      <c r="G352" s="34" t="str">
        <f>IF(D352="",IF(E352="",F352,E352),D352)</f>
        <v/>
      </c>
      <c r="H352" s="19" t="s">
        <v>117</v>
      </c>
      <c r="I352" s="21" t="s">
        <v>390</v>
      </c>
      <c r="J352" s="20">
        <v>209200</v>
      </c>
      <c r="K352" s="20">
        <f>M352-J352</f>
        <v>59500</v>
      </c>
      <c r="L352" s="75">
        <v>-3200</v>
      </c>
      <c r="M352" s="20">
        <v>268700</v>
      </c>
      <c r="N352" s="21">
        <v>56</v>
      </c>
      <c r="O352" s="21">
        <v>62</v>
      </c>
      <c r="P352" s="21">
        <v>81</v>
      </c>
      <c r="Q352" s="21">
        <v>75</v>
      </c>
      <c r="R352" s="21">
        <v>74</v>
      </c>
      <c r="S352" s="21">
        <v>51</v>
      </c>
      <c r="T352" s="21">
        <v>90</v>
      </c>
      <c r="U352" s="21">
        <v>54</v>
      </c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39">
        <f>IF(AK352=0,"",AVERAGE(N352:AI352))</f>
        <v>67.875</v>
      </c>
      <c r="AK352" s="39">
        <f>IF(COUNTBLANK(N352:AI352)=0,22,IF(COUNTBLANK(N352:AI352)=1,21,IF(COUNTBLANK(N352:AI352)=2,20,IF(COUNTBLANK(N352:AI352)=3,19,IF(COUNTBLANK(N352:AI352)=4,18,IF(COUNTBLANK(N352:AI352)=5,17,IF(COUNTBLANK(N352:AI352)=6,16,IF(COUNTBLANK(N352:AI352)=7,15,IF(COUNTBLANK(N352:AI352)=8,14,IF(COUNTBLANK(N352:AI352)=9,13,IF(COUNTBLANK(N352:AI352)=10,12,IF(COUNTBLANK(N352:AI352)=11,11,IF(COUNTBLANK(N352:AI352)=12,10,IF(COUNTBLANK(N352:AI352)=13,9,IF(COUNTBLANK(N352:AI352)=14,8,IF(COUNTBLANK(N352:AI352)=15,7,IF(COUNTBLANK(N352:AI352)=16,6,IF(COUNTBLANK(N352:AI352)=17,5,IF(COUNTBLANK(N352:AI352)=18,4,IF(COUNTBLANK(N352:AI352)=19,3,IF(COUNTBLANK(N352:AI352)=20,2,IF(COUNTBLANK(N352:AI352)=21,1,IF(COUNTBLANK(N352:AI352)=22,0,"Error")))))))))))))))))))))))</f>
        <v>8</v>
      </c>
      <c r="AL352" s="39">
        <f>IF(AK352=0,"",IF(COUNTBLANK(AG352:AI352)=0,AVERAGE(AG352:AI352),IF(COUNTBLANK(AF352:AI352)&lt;1.5,AVERAGE(AF352:AI352),IF(COUNTBLANK(AE352:AI352)&lt;2.5,AVERAGE(AE352:AI352),IF(COUNTBLANK(AD352:AI352)&lt;3.5,AVERAGE(AD352:AI352),IF(COUNTBLANK(AC352:AI352)&lt;4.5,AVERAGE(AC352:AI352),IF(COUNTBLANK(AB352:AI352)&lt;5.5,AVERAGE(AB352:AI352),IF(COUNTBLANK(AA352:AI352)&lt;6.5,AVERAGE(AA352:AI352),IF(COUNTBLANK(Z352:AI352)&lt;7.5,AVERAGE(Z352:AI352),IF(COUNTBLANK(Y352:AI352)&lt;8.5,AVERAGE(Y352:AI352),IF(COUNTBLANK(X352:AI352)&lt;9.5,AVERAGE(X352:AI352),IF(COUNTBLANK(W352:AI352)&lt;10.5,AVERAGE(W352:AI352),IF(COUNTBLANK(V352:AI352)&lt;11.5,AVERAGE(V352:AI352),IF(COUNTBLANK(U352:AI352)&lt;12.5,AVERAGE(U352:AI352),IF(COUNTBLANK(T352:AI352)&lt;13.5,AVERAGE(T352:AI352),IF(COUNTBLANK(S352:AI352)&lt;14.5,AVERAGE(S352:AI352),IF(COUNTBLANK(R352:AI352)&lt;15.5,AVERAGE(R352:AI352),IF(COUNTBLANK(Q352:AI352)&lt;16.5,AVERAGE(Q352:AI352),IF(COUNTBLANK(P352:AI352)&lt;17.5,AVERAGE(P352:AI352),IF(COUNTBLANK(O352:AI352)&lt;18.5,AVERAGE(O352:AI352),AVERAGE(N352:AI352)))))))))))))))))))))</f>
        <v>65</v>
      </c>
      <c r="AM352" s="22">
        <f>IF(AK352=0,"",IF(COUNTBLANK(AH352:AI352)=0,AVERAGE(AH352:AI352),IF(COUNTBLANK(AG352:AI352)&lt;1.5,AVERAGE(AG352:AI352),IF(COUNTBLANK(AF352:AI352)&lt;2.5,AVERAGE(AF352:AI352),IF(COUNTBLANK(AE352:AI352)&lt;3.5,AVERAGE(AE352:AI352),IF(COUNTBLANK(AD352:AI352)&lt;4.5,AVERAGE(AD352:AI352),IF(COUNTBLANK(AC352:AI352)&lt;5.5,AVERAGE(AC352:AI352),IF(COUNTBLANK(AB352:AI352)&lt;6.5,AVERAGE(AB352:AI352),IF(COUNTBLANK(AA352:AI352)&lt;7.5,AVERAGE(AA352:AI352),IF(COUNTBLANK(Z352:AI352)&lt;8.5,AVERAGE(Z352:AI352),IF(COUNTBLANK(Y352:AI352)&lt;9.5,AVERAGE(Y352:AI352),IF(COUNTBLANK(X352:AI352)&lt;10.5,AVERAGE(X352:AI352),IF(COUNTBLANK(W352:AI352)&lt;11.5,AVERAGE(W352:AI352),IF(COUNTBLANK(V352:AI352)&lt;12.5,AVERAGE(V352:AI352),IF(COUNTBLANK(U352:AI352)&lt;13.5,AVERAGE(U352:AI352),IF(COUNTBLANK(T352:AI352)&lt;14.5,AVERAGE(T352:AI352),IF(COUNTBLANK(S352:AI352)&lt;15.5,AVERAGE(S352:AI352),IF(COUNTBLANK(R352:AI352)&lt;16.5,AVERAGE(R352:AI352),IF(COUNTBLANK(Q352:AI352)&lt;17.5,AVERAGE(Q352:AI352),IF(COUNTBLANK(P352:AI352)&lt;18.5,AVERAGE(P352:AI352),IF(COUNTBLANK(O352:AI352)&lt;19.5,AVERAGE(O352:AI352),AVERAGE(N352:AI352))))))))))))))))))))))</f>
        <v>72</v>
      </c>
      <c r="AN352" s="23">
        <f>IF(AK352&lt;1.5,M352,(0.75*M352)+(0.25*((AM352*2/3+AJ352*1/3)*$AW$1)))</f>
        <v>272389.01568729384</v>
      </c>
      <c r="AO352" s="24">
        <f>AN352-M352</f>
        <v>3689.0156872938387</v>
      </c>
      <c r="AP352" s="22">
        <f>IF(AK352&lt;1.5,"N/A",3*((M352/$AW$1)-(AM352*2/3)))</f>
        <v>56.845280738895141</v>
      </c>
      <c r="AQ352" s="20">
        <f>IF(AK352=0,"",AL352*$AV$1)</f>
        <v>257163.63589872263</v>
      </c>
      <c r="AR352" s="20">
        <f>IF(AK352=0,"",AJ352*$AV$1)</f>
        <v>268538.18133270461</v>
      </c>
      <c r="AS352" s="23" t="str">
        <f>IF(F352="P","P","")</f>
        <v/>
      </c>
    </row>
    <row r="353" spans="1:45" s="2" customFormat="1">
      <c r="A353" s="19" t="s">
        <v>42</v>
      </c>
      <c r="B353" s="23" t="str">
        <f>IF(COUNTBLANK(N353:AI353)&lt;20.5,"Yes","No")</f>
        <v>Yes</v>
      </c>
      <c r="C353" s="34" t="str">
        <f>IF(J353&lt;160000,"Yes","")</f>
        <v/>
      </c>
      <c r="D353" s="34" t="str">
        <f>IF(J353&gt;375000,IF((K353/J353)&lt;-0.4,"FP40%",IF((K353/J353)&lt;-0.35,"FP35%",IF((K353/J353)&lt;-0.3,"FP30%",IF((K353/J353)&lt;-0.25,"FP25%",IF((K353/J353)&lt;-0.2,"FP20%",IF((K353/J353)&lt;-0.15,"FP15%",IF((K353/J353)&lt;-0.1,"FP10%",IF((K353/J353)&lt;-0.05,"FP5%","")))))))),"")</f>
        <v/>
      </c>
      <c r="E353" s="34" t="str">
        <f t="shared" si="7"/>
        <v/>
      </c>
      <c r="F353" s="89" t="str">
        <f>IF(AP353="N/A","",IF(AP353&gt;AJ353,IF(AP353&gt;AM353,"P",""),""))</f>
        <v>P</v>
      </c>
      <c r="G353" s="34" t="str">
        <f>IF(D353="",IF(E353="",F353,E353),D353)</f>
        <v>P</v>
      </c>
      <c r="H353" s="19" t="s">
        <v>506</v>
      </c>
      <c r="I353" s="21" t="s">
        <v>37</v>
      </c>
      <c r="J353" s="20">
        <v>329100</v>
      </c>
      <c r="K353" s="20">
        <f>M353-J353</f>
        <v>-26700</v>
      </c>
      <c r="L353" s="75">
        <v>0</v>
      </c>
      <c r="M353" s="20">
        <v>302400</v>
      </c>
      <c r="N353" s="21"/>
      <c r="O353" s="21"/>
      <c r="P353" s="21"/>
      <c r="Q353" s="21">
        <v>82</v>
      </c>
      <c r="R353" s="21">
        <v>62</v>
      </c>
      <c r="S353" s="21">
        <v>71</v>
      </c>
      <c r="T353" s="21">
        <v>56</v>
      </c>
      <c r="U353" s="21" t="s">
        <v>590</v>
      </c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9">
        <f>IF(AK353=0,"",AVERAGE(N353:AI353))</f>
        <v>67.75</v>
      </c>
      <c r="AK353" s="39">
        <f>IF(COUNTBLANK(N353:AI353)=0,22,IF(COUNTBLANK(N353:AI353)=1,21,IF(COUNTBLANK(N353:AI353)=2,20,IF(COUNTBLANK(N353:AI353)=3,19,IF(COUNTBLANK(N353:AI353)=4,18,IF(COUNTBLANK(N353:AI353)=5,17,IF(COUNTBLANK(N353:AI353)=6,16,IF(COUNTBLANK(N353:AI353)=7,15,IF(COUNTBLANK(N353:AI353)=8,14,IF(COUNTBLANK(N353:AI353)=9,13,IF(COUNTBLANK(N353:AI353)=10,12,IF(COUNTBLANK(N353:AI353)=11,11,IF(COUNTBLANK(N353:AI353)=12,10,IF(COUNTBLANK(N353:AI353)=13,9,IF(COUNTBLANK(N353:AI353)=14,8,IF(COUNTBLANK(N353:AI353)=15,7,IF(COUNTBLANK(N353:AI353)=16,6,IF(COUNTBLANK(N353:AI353)=17,5,IF(COUNTBLANK(N353:AI353)=18,4,IF(COUNTBLANK(N353:AI353)=19,3,IF(COUNTBLANK(N353:AI353)=20,2,IF(COUNTBLANK(N353:AI353)=21,1,IF(COUNTBLANK(N353:AI353)=22,0,"Error")))))))))))))))))))))))</f>
        <v>4</v>
      </c>
      <c r="AL353" s="39">
        <f>IF(AK353=0,"",IF(COUNTBLANK(AG353:AI353)=0,AVERAGE(AG353:AI353),IF(COUNTBLANK(AF353:AI353)&lt;1.5,AVERAGE(AF353:AI353),IF(COUNTBLANK(AE353:AI353)&lt;2.5,AVERAGE(AE353:AI353),IF(COUNTBLANK(AD353:AI353)&lt;3.5,AVERAGE(AD353:AI353),IF(COUNTBLANK(AC353:AI353)&lt;4.5,AVERAGE(AC353:AI353),IF(COUNTBLANK(AB353:AI353)&lt;5.5,AVERAGE(AB353:AI353),IF(COUNTBLANK(AA353:AI353)&lt;6.5,AVERAGE(AA353:AI353),IF(COUNTBLANK(Z353:AI353)&lt;7.5,AVERAGE(Z353:AI353),IF(COUNTBLANK(Y353:AI353)&lt;8.5,AVERAGE(Y353:AI353),IF(COUNTBLANK(X353:AI353)&lt;9.5,AVERAGE(X353:AI353),IF(COUNTBLANK(W353:AI353)&lt;10.5,AVERAGE(W353:AI353),IF(COUNTBLANK(V353:AI353)&lt;11.5,AVERAGE(V353:AI353),IF(COUNTBLANK(U353:AI353)&lt;12.5,AVERAGE(U353:AI353),IF(COUNTBLANK(T353:AI353)&lt;13.5,AVERAGE(T353:AI353),IF(COUNTBLANK(S353:AI353)&lt;14.5,AVERAGE(S353:AI353),IF(COUNTBLANK(R353:AI353)&lt;15.5,AVERAGE(R353:AI353),IF(COUNTBLANK(Q353:AI353)&lt;16.5,AVERAGE(Q353:AI353),IF(COUNTBLANK(P353:AI353)&lt;17.5,AVERAGE(P353:AI353),IF(COUNTBLANK(O353:AI353)&lt;18.5,AVERAGE(O353:AI353),AVERAGE(N353:AI353)))))))))))))))))))))</f>
        <v>63</v>
      </c>
      <c r="AM353" s="22">
        <f>IF(AK353=0,"",IF(COUNTBLANK(AH353:AI353)=0,AVERAGE(AH353:AI353),IF(COUNTBLANK(AG353:AI353)&lt;1.5,AVERAGE(AG353:AI353),IF(COUNTBLANK(AF353:AI353)&lt;2.5,AVERAGE(AF353:AI353),IF(COUNTBLANK(AE353:AI353)&lt;3.5,AVERAGE(AE353:AI353),IF(COUNTBLANK(AD353:AI353)&lt;4.5,AVERAGE(AD353:AI353),IF(COUNTBLANK(AC353:AI353)&lt;5.5,AVERAGE(AC353:AI353),IF(COUNTBLANK(AB353:AI353)&lt;6.5,AVERAGE(AB353:AI353),IF(COUNTBLANK(AA353:AI353)&lt;7.5,AVERAGE(AA353:AI353),IF(COUNTBLANK(Z353:AI353)&lt;8.5,AVERAGE(Z353:AI353),IF(COUNTBLANK(Y353:AI353)&lt;9.5,AVERAGE(Y353:AI353),IF(COUNTBLANK(X353:AI353)&lt;10.5,AVERAGE(X353:AI353),IF(COUNTBLANK(W353:AI353)&lt;11.5,AVERAGE(W353:AI353),IF(COUNTBLANK(V353:AI353)&lt;12.5,AVERAGE(V353:AI353),IF(COUNTBLANK(U353:AI353)&lt;13.5,AVERAGE(U353:AI353),IF(COUNTBLANK(T353:AI353)&lt;14.5,AVERAGE(T353:AI353),IF(COUNTBLANK(S353:AI353)&lt;15.5,AVERAGE(S353:AI353),IF(COUNTBLANK(R353:AI353)&lt;16.5,AVERAGE(R353:AI353),IF(COUNTBLANK(Q353:AI353)&lt;17.5,AVERAGE(Q353:AI353),IF(COUNTBLANK(P353:AI353)&lt;18.5,AVERAGE(P353:AI353),IF(COUNTBLANK(O353:AI353)&lt;19.5,AVERAGE(O353:AI353),AVERAGE(N353:AI353))))))))))))))))))))))</f>
        <v>63.5</v>
      </c>
      <c r="AN353" s="23">
        <f>IF(AK353&lt;1.5,M353,(0.75*M353)+(0.25*((AM353*2/3+AJ353*1/3)*$AW$1)))</f>
        <v>291936.36368189013</v>
      </c>
      <c r="AO353" s="24">
        <f>AN353-M353</f>
        <v>-10463.636318109871</v>
      </c>
      <c r="AP353" s="22">
        <f>IF(AK353&lt;1.5,"N/A",3*((M353/$AW$1)-(AM353*2/3)))</f>
        <v>99.035031244666499</v>
      </c>
      <c r="AQ353" s="20"/>
      <c r="AR353" s="20">
        <f>IF(AK353=0,"",AJ353*$AV$1)</f>
        <v>268043.63587905321</v>
      </c>
      <c r="AS353" s="23" t="str">
        <f>IF(F353="P","P","")</f>
        <v>P</v>
      </c>
    </row>
    <row r="354" spans="1:45" s="2" customFormat="1">
      <c r="A354" s="19" t="s">
        <v>42</v>
      </c>
      <c r="B354" s="23" t="str">
        <f>IF(COUNTBLANK(N354:AI354)&lt;20.5,"Yes","No")</f>
        <v>Yes</v>
      </c>
      <c r="C354" s="34" t="str">
        <f>IF(J354&lt;160000,"Yes","")</f>
        <v/>
      </c>
      <c r="D354" s="34" t="str">
        <f>IF(J354&gt;375000,IF((K354/J354)&lt;-0.4,"FP40%",IF((K354/J354)&lt;-0.35,"FP35%",IF((K354/J354)&lt;-0.3,"FP30%",IF((K354/J354)&lt;-0.25,"FP25%",IF((K354/J354)&lt;-0.2,"FP20%",IF((K354/J354)&lt;-0.15,"FP15%",IF((K354/J354)&lt;-0.1,"FP10%",IF((K354/J354)&lt;-0.05,"FP5%","")))))))),"")</f>
        <v/>
      </c>
      <c r="E354" s="34" t="str">
        <f t="shared" si="7"/>
        <v/>
      </c>
      <c r="F354" s="89" t="str">
        <f>IF(AP354="N/A","",IF(AP354&gt;AJ354,IF(AP354&gt;AM354,"P",""),""))</f>
        <v>P</v>
      </c>
      <c r="G354" s="34" t="str">
        <f>IF(D354="",IF(E354="",F354,E354),D354)</f>
        <v>P</v>
      </c>
      <c r="H354" s="19" t="s">
        <v>116</v>
      </c>
      <c r="I354" s="21" t="s">
        <v>62</v>
      </c>
      <c r="J354" s="20">
        <v>313100</v>
      </c>
      <c r="K354" s="20">
        <f>M354-J354</f>
        <v>-24200</v>
      </c>
      <c r="L354" s="75">
        <v>-18400</v>
      </c>
      <c r="M354" s="20">
        <v>288900</v>
      </c>
      <c r="N354" s="21">
        <v>56</v>
      </c>
      <c r="O354" s="21">
        <v>58</v>
      </c>
      <c r="P354" s="21"/>
      <c r="Q354" s="21" t="s">
        <v>590</v>
      </c>
      <c r="R354" s="21">
        <v>104</v>
      </c>
      <c r="S354" s="21">
        <v>56</v>
      </c>
      <c r="T354" s="21">
        <v>72</v>
      </c>
      <c r="U354" s="21">
        <v>51</v>
      </c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39">
        <f>IF(AK354=0,"",AVERAGE(N354:AI354))</f>
        <v>66.166666666666671</v>
      </c>
      <c r="AK354" s="39">
        <f>IF(COUNTBLANK(N354:AI354)=0,22,IF(COUNTBLANK(N354:AI354)=1,21,IF(COUNTBLANK(N354:AI354)=2,20,IF(COUNTBLANK(N354:AI354)=3,19,IF(COUNTBLANK(N354:AI354)=4,18,IF(COUNTBLANK(N354:AI354)=5,17,IF(COUNTBLANK(N354:AI354)=6,16,IF(COUNTBLANK(N354:AI354)=7,15,IF(COUNTBLANK(N354:AI354)=8,14,IF(COUNTBLANK(N354:AI354)=9,13,IF(COUNTBLANK(N354:AI354)=10,12,IF(COUNTBLANK(N354:AI354)=11,11,IF(COUNTBLANK(N354:AI354)=12,10,IF(COUNTBLANK(N354:AI354)=13,9,IF(COUNTBLANK(N354:AI354)=14,8,IF(COUNTBLANK(N354:AI354)=15,7,IF(COUNTBLANK(N354:AI354)=16,6,IF(COUNTBLANK(N354:AI354)=17,5,IF(COUNTBLANK(N354:AI354)=18,4,IF(COUNTBLANK(N354:AI354)=19,3,IF(COUNTBLANK(N354:AI354)=20,2,IF(COUNTBLANK(N354:AI354)=21,1,IF(COUNTBLANK(N354:AI354)=22,0,"Error")))))))))))))))))))))))</f>
        <v>6</v>
      </c>
      <c r="AL354" s="39">
        <f>IF(AK354=0,"",IF(COUNTBLANK(AG354:AI354)=0,AVERAGE(AG354:AI354),IF(COUNTBLANK(AF354:AI354)&lt;1.5,AVERAGE(AF354:AI354),IF(COUNTBLANK(AE354:AI354)&lt;2.5,AVERAGE(AE354:AI354),IF(COUNTBLANK(AD354:AI354)&lt;3.5,AVERAGE(AD354:AI354),IF(COUNTBLANK(AC354:AI354)&lt;4.5,AVERAGE(AC354:AI354),IF(COUNTBLANK(AB354:AI354)&lt;5.5,AVERAGE(AB354:AI354),IF(COUNTBLANK(AA354:AI354)&lt;6.5,AVERAGE(AA354:AI354),IF(COUNTBLANK(Z354:AI354)&lt;7.5,AVERAGE(Z354:AI354),IF(COUNTBLANK(Y354:AI354)&lt;8.5,AVERAGE(Y354:AI354),IF(COUNTBLANK(X354:AI354)&lt;9.5,AVERAGE(X354:AI354),IF(COUNTBLANK(W354:AI354)&lt;10.5,AVERAGE(W354:AI354),IF(COUNTBLANK(V354:AI354)&lt;11.5,AVERAGE(V354:AI354),IF(COUNTBLANK(U354:AI354)&lt;12.5,AVERAGE(U354:AI354),IF(COUNTBLANK(T354:AI354)&lt;13.5,AVERAGE(T354:AI354),IF(COUNTBLANK(S354:AI354)&lt;14.5,AVERAGE(S354:AI354),IF(COUNTBLANK(R354:AI354)&lt;15.5,AVERAGE(R354:AI354),IF(COUNTBLANK(Q354:AI354)&lt;16.5,AVERAGE(Q354:AI354),IF(COUNTBLANK(P354:AI354)&lt;17.5,AVERAGE(P354:AI354),IF(COUNTBLANK(O354:AI354)&lt;18.5,AVERAGE(O354:AI354),AVERAGE(N354:AI354)))))))))))))))))))))</f>
        <v>59.666666666666664</v>
      </c>
      <c r="AM354" s="22">
        <f>IF(AK354=0,"",IF(COUNTBLANK(AH354:AI354)=0,AVERAGE(AH354:AI354),IF(COUNTBLANK(AG354:AI354)&lt;1.5,AVERAGE(AG354:AI354),IF(COUNTBLANK(AF354:AI354)&lt;2.5,AVERAGE(AF354:AI354),IF(COUNTBLANK(AE354:AI354)&lt;3.5,AVERAGE(AE354:AI354),IF(COUNTBLANK(AD354:AI354)&lt;4.5,AVERAGE(AD354:AI354),IF(COUNTBLANK(AC354:AI354)&lt;5.5,AVERAGE(AC354:AI354),IF(COUNTBLANK(AB354:AI354)&lt;6.5,AVERAGE(AB354:AI354),IF(COUNTBLANK(AA354:AI354)&lt;7.5,AVERAGE(AA354:AI354),IF(COUNTBLANK(Z354:AI354)&lt;8.5,AVERAGE(Z354:AI354),IF(COUNTBLANK(Y354:AI354)&lt;9.5,AVERAGE(Y354:AI354),IF(COUNTBLANK(X354:AI354)&lt;10.5,AVERAGE(X354:AI354),IF(COUNTBLANK(W354:AI354)&lt;11.5,AVERAGE(W354:AI354),IF(COUNTBLANK(V354:AI354)&lt;12.5,AVERAGE(V354:AI354),IF(COUNTBLANK(U354:AI354)&lt;13.5,AVERAGE(U354:AI354),IF(COUNTBLANK(T354:AI354)&lt;14.5,AVERAGE(T354:AI354),IF(COUNTBLANK(S354:AI354)&lt;15.5,AVERAGE(S354:AI354),IF(COUNTBLANK(R354:AI354)&lt;16.5,AVERAGE(R354:AI354),IF(COUNTBLANK(Q354:AI354)&lt;17.5,AVERAGE(Q354:AI354),IF(COUNTBLANK(P354:AI354)&lt;18.5,AVERAGE(P354:AI354),IF(COUNTBLANK(O354:AI354)&lt;19.5,AVERAGE(O354:AI354),AVERAGE(N354:AI354))))))))))))))))))))))</f>
        <v>61.5</v>
      </c>
      <c r="AN354" s="23">
        <f>IF(AK354&lt;1.5,M354,(0.75*M354)+(0.25*((AM354*2/3+AJ354*1/3)*$AW$1)))</f>
        <v>279943.95402562711</v>
      </c>
      <c r="AO354" s="24">
        <f>AN354-M354</f>
        <v>-8956.0459743728861</v>
      </c>
      <c r="AP354" s="22">
        <f>IF(AK354&lt;1.5,"N/A",3*((M354/$AW$1)-(AM354*2/3)))</f>
        <v>92.944181635529588</v>
      </c>
      <c r="AQ354" s="20">
        <f>IF(AK354=0,"",AL354*$AV$1)</f>
        <v>236063.02987626332</v>
      </c>
      <c r="AR354" s="20">
        <f>IF(AK354=0,"",AJ354*$AV$1)</f>
        <v>261779.3934661356</v>
      </c>
      <c r="AS354" s="23" t="str">
        <f>IF(F354="P","P","")</f>
        <v>P</v>
      </c>
    </row>
    <row r="355" spans="1:45" ht="13.5">
      <c r="A355" s="19" t="s">
        <v>42</v>
      </c>
      <c r="B355" s="23" t="str">
        <f>IF(COUNTBLANK(N355:AI355)&lt;20.5,"Yes","No")</f>
        <v>Yes</v>
      </c>
      <c r="C355" s="34" t="str">
        <f>IF(J355&lt;160000,"Yes","")</f>
        <v>Yes</v>
      </c>
      <c r="D355" s="34" t="str">
        <f>IF(J355&gt;375000,IF((K355/J355)&lt;-0.4,"FP40%",IF((K355/J355)&lt;-0.35,"FP35%",IF((K355/J355)&lt;-0.3,"FP30%",IF((K355/J355)&lt;-0.25,"FP25%",IF((K355/J355)&lt;-0.2,"FP20%",IF((K355/J355)&lt;-0.15,"FP15%",IF((K355/J355)&lt;-0.1,"FP10%",IF((K355/J355)&lt;-0.05,"FP5%","")))))))),"")</f>
        <v/>
      </c>
      <c r="E355" s="34" t="str">
        <f t="shared" si="7"/>
        <v/>
      </c>
      <c r="F355" s="89" t="str">
        <f>IF(AP355="N/A","",IF(AP355&gt;AJ355,IF(AP355&gt;AM355,"P",""),""))</f>
        <v/>
      </c>
      <c r="G355" s="34" t="str">
        <f>IF(D355="",IF(E355="",F355,E355),D355)</f>
        <v/>
      </c>
      <c r="H355" s="19" t="s">
        <v>50</v>
      </c>
      <c r="I355" s="21" t="s">
        <v>48</v>
      </c>
      <c r="J355" s="20">
        <v>89500</v>
      </c>
      <c r="K355" s="20">
        <f>M355-J355</f>
        <v>138400</v>
      </c>
      <c r="L355" s="75">
        <v>3900</v>
      </c>
      <c r="M355" s="20">
        <v>227900</v>
      </c>
      <c r="N355" s="21">
        <v>49</v>
      </c>
      <c r="O355" s="21">
        <v>68</v>
      </c>
      <c r="P355" s="21">
        <v>70</v>
      </c>
      <c r="Q355" s="21">
        <v>78</v>
      </c>
      <c r="R355" s="21">
        <v>61</v>
      </c>
      <c r="S355" s="21">
        <v>60</v>
      </c>
      <c r="T355" s="21">
        <v>49</v>
      </c>
      <c r="U355" s="21">
        <v>70</v>
      </c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39">
        <f>IF(AK355=0,"",AVERAGE(N355:AI355))</f>
        <v>63.125</v>
      </c>
      <c r="AK355" s="39">
        <f>IF(COUNTBLANK(N355:AI355)=0,22,IF(COUNTBLANK(N355:AI355)=1,21,IF(COUNTBLANK(N355:AI355)=2,20,IF(COUNTBLANK(N355:AI355)=3,19,IF(COUNTBLANK(N355:AI355)=4,18,IF(COUNTBLANK(N355:AI355)=5,17,IF(COUNTBLANK(N355:AI355)=6,16,IF(COUNTBLANK(N355:AI355)=7,15,IF(COUNTBLANK(N355:AI355)=8,14,IF(COUNTBLANK(N355:AI355)=9,13,IF(COUNTBLANK(N355:AI355)=10,12,IF(COUNTBLANK(N355:AI355)=11,11,IF(COUNTBLANK(N355:AI355)=12,10,IF(COUNTBLANK(N355:AI355)=13,9,IF(COUNTBLANK(N355:AI355)=14,8,IF(COUNTBLANK(N355:AI355)=15,7,IF(COUNTBLANK(N355:AI355)=16,6,IF(COUNTBLANK(N355:AI355)=17,5,IF(COUNTBLANK(N355:AI355)=18,4,IF(COUNTBLANK(N355:AI355)=19,3,IF(COUNTBLANK(N355:AI355)=20,2,IF(COUNTBLANK(N355:AI355)=21,1,IF(COUNTBLANK(N355:AI355)=22,0,"Error")))))))))))))))))))))))</f>
        <v>8</v>
      </c>
      <c r="AL355" s="39">
        <f>IF(AK355=0,"",IF(COUNTBLANK(AG355:AI355)=0,AVERAGE(AG355:AI355),IF(COUNTBLANK(AF355:AI355)&lt;1.5,AVERAGE(AF355:AI355),IF(COUNTBLANK(AE355:AI355)&lt;2.5,AVERAGE(AE355:AI355),IF(COUNTBLANK(AD355:AI355)&lt;3.5,AVERAGE(AD355:AI355),IF(COUNTBLANK(AC355:AI355)&lt;4.5,AVERAGE(AC355:AI355),IF(COUNTBLANK(AB355:AI355)&lt;5.5,AVERAGE(AB355:AI355),IF(COUNTBLANK(AA355:AI355)&lt;6.5,AVERAGE(AA355:AI355),IF(COUNTBLANK(Z355:AI355)&lt;7.5,AVERAGE(Z355:AI355),IF(COUNTBLANK(Y355:AI355)&lt;8.5,AVERAGE(Y355:AI355),IF(COUNTBLANK(X355:AI355)&lt;9.5,AVERAGE(X355:AI355),IF(COUNTBLANK(W355:AI355)&lt;10.5,AVERAGE(W355:AI355),IF(COUNTBLANK(V355:AI355)&lt;11.5,AVERAGE(V355:AI355),IF(COUNTBLANK(U355:AI355)&lt;12.5,AVERAGE(U355:AI355),IF(COUNTBLANK(T355:AI355)&lt;13.5,AVERAGE(T355:AI355),IF(COUNTBLANK(S355:AI355)&lt;14.5,AVERAGE(S355:AI355),IF(COUNTBLANK(R355:AI355)&lt;15.5,AVERAGE(R355:AI355),IF(COUNTBLANK(Q355:AI355)&lt;16.5,AVERAGE(Q355:AI355),IF(COUNTBLANK(P355:AI355)&lt;17.5,AVERAGE(P355:AI355),IF(COUNTBLANK(O355:AI355)&lt;18.5,AVERAGE(O355:AI355),AVERAGE(N355:AI355)))))))))))))))))))))</f>
        <v>59.666666666666664</v>
      </c>
      <c r="AM355" s="22">
        <f>IF(AK355=0,"",IF(COUNTBLANK(AH355:AI355)=0,AVERAGE(AH355:AI355),IF(COUNTBLANK(AG355:AI355)&lt;1.5,AVERAGE(AG355:AI355),IF(COUNTBLANK(AF355:AI355)&lt;2.5,AVERAGE(AF355:AI355),IF(COUNTBLANK(AE355:AI355)&lt;3.5,AVERAGE(AE355:AI355),IF(COUNTBLANK(AD355:AI355)&lt;4.5,AVERAGE(AD355:AI355),IF(COUNTBLANK(AC355:AI355)&lt;5.5,AVERAGE(AC355:AI355),IF(COUNTBLANK(AB355:AI355)&lt;6.5,AVERAGE(AB355:AI355),IF(COUNTBLANK(AA355:AI355)&lt;7.5,AVERAGE(AA355:AI355),IF(COUNTBLANK(Z355:AI355)&lt;8.5,AVERAGE(Z355:AI355),IF(COUNTBLANK(Y355:AI355)&lt;9.5,AVERAGE(Y355:AI355),IF(COUNTBLANK(X355:AI355)&lt;10.5,AVERAGE(X355:AI355),IF(COUNTBLANK(W355:AI355)&lt;11.5,AVERAGE(W355:AI355),IF(COUNTBLANK(V355:AI355)&lt;12.5,AVERAGE(V355:AI355),IF(COUNTBLANK(U355:AI355)&lt;13.5,AVERAGE(U355:AI355),IF(COUNTBLANK(T355:AI355)&lt;14.5,AVERAGE(T355:AI355),IF(COUNTBLANK(S355:AI355)&lt;15.5,AVERAGE(S355:AI355),IF(COUNTBLANK(R355:AI355)&lt;16.5,AVERAGE(R355:AI355),IF(COUNTBLANK(Q355:AI355)&lt;17.5,AVERAGE(Q355:AI355),IF(COUNTBLANK(P355:AI355)&lt;18.5,AVERAGE(P355:AI355),IF(COUNTBLANK(O355:AI355)&lt;19.5,AVERAGE(O355:AI355),AVERAGE(N355:AI355))))))))))))))))))))))</f>
        <v>59.5</v>
      </c>
      <c r="AN355" s="23">
        <f>IF(AK355&lt;1.5,M355,(0.75*M355)+(0.25*((AM355*2/3+AJ355*1/3)*$AW$1)))</f>
        <v>231838.78811586261</v>
      </c>
      <c r="AO355" s="24">
        <f>AN355-M355</f>
        <v>3938.7881158626114</v>
      </c>
      <c r="AP355" s="22">
        <f>IF(AK355&lt;1.5,"N/A",3*((M355/$AW$1)-(AM355*2/3)))</f>
        <v>51.348490809059186</v>
      </c>
      <c r="AQ355" s="20">
        <f>IF(AK355=0,"",AL355*$AV$1)</f>
        <v>236063.02987626332</v>
      </c>
      <c r="AR355" s="20">
        <f>IF(AK355=0,"",AJ355*$AV$1)</f>
        <v>249745.45409395179</v>
      </c>
      <c r="AS355" s="23" t="str">
        <f>IF(F355="P","P","")</f>
        <v/>
      </c>
    </row>
    <row r="356" spans="1:45" ht="13.5">
      <c r="A356" s="19" t="s">
        <v>42</v>
      </c>
      <c r="B356" s="23" t="str">
        <f>IF(COUNTBLANK(N356:AI356)&lt;20.5,"Yes","No")</f>
        <v>Yes</v>
      </c>
      <c r="C356" s="34" t="str">
        <f>IF(J356&lt;160000,"Yes","")</f>
        <v>Yes</v>
      </c>
      <c r="D356" s="34" t="str">
        <f>IF(J356&gt;375000,IF((K356/J356)&lt;-0.4,"FP40%",IF((K356/J356)&lt;-0.35,"FP35%",IF((K356/J356)&lt;-0.3,"FP30%",IF((K356/J356)&lt;-0.25,"FP25%",IF((K356/J356)&lt;-0.2,"FP20%",IF((K356/J356)&lt;-0.15,"FP15%",IF((K356/J356)&lt;-0.1,"FP10%",IF((K356/J356)&lt;-0.05,"FP5%","")))))))),"")</f>
        <v/>
      </c>
      <c r="E356" s="34" t="str">
        <f t="shared" si="7"/>
        <v/>
      </c>
      <c r="F356" s="89" t="str">
        <f>IF(AP356="N/A","",IF(AP356&gt;AJ356,IF(AP356&gt;AM356,"P",""),""))</f>
        <v/>
      </c>
      <c r="G356" s="34" t="str">
        <f>IF(D356="",IF(E356="",F356,E356),D356)</f>
        <v/>
      </c>
      <c r="H356" s="19" t="s">
        <v>41</v>
      </c>
      <c r="I356" s="21" t="s">
        <v>37</v>
      </c>
      <c r="J356" s="20">
        <v>149500</v>
      </c>
      <c r="K356" s="20">
        <f>M356-J356</f>
        <v>83400</v>
      </c>
      <c r="L356" s="75">
        <v>11000</v>
      </c>
      <c r="M356" s="20">
        <v>232900</v>
      </c>
      <c r="N356" s="21">
        <v>62</v>
      </c>
      <c r="O356" s="21">
        <v>66</v>
      </c>
      <c r="P356" s="21">
        <v>64</v>
      </c>
      <c r="Q356" s="21">
        <v>48</v>
      </c>
      <c r="R356" s="21">
        <v>80</v>
      </c>
      <c r="S356" s="21" t="s">
        <v>590</v>
      </c>
      <c r="T356" s="21">
        <v>54</v>
      </c>
      <c r="U356" s="21">
        <v>63</v>
      </c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39">
        <f>IF(AK356=0,"",AVERAGE(N356:AI356))</f>
        <v>62.428571428571431</v>
      </c>
      <c r="AK356" s="39">
        <f>IF(COUNTBLANK(N356:AI356)=0,22,IF(COUNTBLANK(N356:AI356)=1,21,IF(COUNTBLANK(N356:AI356)=2,20,IF(COUNTBLANK(N356:AI356)=3,19,IF(COUNTBLANK(N356:AI356)=4,18,IF(COUNTBLANK(N356:AI356)=5,17,IF(COUNTBLANK(N356:AI356)=6,16,IF(COUNTBLANK(N356:AI356)=7,15,IF(COUNTBLANK(N356:AI356)=8,14,IF(COUNTBLANK(N356:AI356)=9,13,IF(COUNTBLANK(N356:AI356)=10,12,IF(COUNTBLANK(N356:AI356)=11,11,IF(COUNTBLANK(N356:AI356)=12,10,IF(COUNTBLANK(N356:AI356)=13,9,IF(COUNTBLANK(N356:AI356)=14,8,IF(COUNTBLANK(N356:AI356)=15,7,IF(COUNTBLANK(N356:AI356)=16,6,IF(COUNTBLANK(N356:AI356)=17,5,IF(COUNTBLANK(N356:AI356)=18,4,IF(COUNTBLANK(N356:AI356)=19,3,IF(COUNTBLANK(N356:AI356)=20,2,IF(COUNTBLANK(N356:AI356)=21,1,IF(COUNTBLANK(N356:AI356)=22,0,"Error")))))))))))))))))))))))</f>
        <v>7</v>
      </c>
      <c r="AL356" s="39">
        <f>IF(AK356=0,"",IF(COUNTBLANK(AG356:AI356)=0,AVERAGE(AG356:AI356),IF(COUNTBLANK(AF356:AI356)&lt;1.5,AVERAGE(AF356:AI356),IF(COUNTBLANK(AE356:AI356)&lt;2.5,AVERAGE(AE356:AI356),IF(COUNTBLANK(AD356:AI356)&lt;3.5,AVERAGE(AD356:AI356),IF(COUNTBLANK(AC356:AI356)&lt;4.5,AVERAGE(AC356:AI356),IF(COUNTBLANK(AB356:AI356)&lt;5.5,AVERAGE(AB356:AI356),IF(COUNTBLANK(AA356:AI356)&lt;6.5,AVERAGE(AA356:AI356),IF(COUNTBLANK(Z356:AI356)&lt;7.5,AVERAGE(Z356:AI356),IF(COUNTBLANK(Y356:AI356)&lt;8.5,AVERAGE(Y356:AI356),IF(COUNTBLANK(X356:AI356)&lt;9.5,AVERAGE(X356:AI356),IF(COUNTBLANK(W356:AI356)&lt;10.5,AVERAGE(W356:AI356),IF(COUNTBLANK(V356:AI356)&lt;11.5,AVERAGE(V356:AI356),IF(COUNTBLANK(U356:AI356)&lt;12.5,AVERAGE(U356:AI356),IF(COUNTBLANK(T356:AI356)&lt;13.5,AVERAGE(T356:AI356),IF(COUNTBLANK(S356:AI356)&lt;14.5,AVERAGE(S356:AI356),IF(COUNTBLANK(R356:AI356)&lt;15.5,AVERAGE(R356:AI356),IF(COUNTBLANK(Q356:AI356)&lt;16.5,AVERAGE(Q356:AI356),IF(COUNTBLANK(P356:AI356)&lt;17.5,AVERAGE(P356:AI356),IF(COUNTBLANK(O356:AI356)&lt;18.5,AVERAGE(O356:AI356),AVERAGE(N356:AI356)))))))))))))))))))))</f>
        <v>65.666666666666671</v>
      </c>
      <c r="AM356" s="22">
        <f>IF(AK356=0,"",IF(COUNTBLANK(AH356:AI356)=0,AVERAGE(AH356:AI356),IF(COUNTBLANK(AG356:AI356)&lt;1.5,AVERAGE(AG356:AI356),IF(COUNTBLANK(AF356:AI356)&lt;2.5,AVERAGE(AF356:AI356),IF(COUNTBLANK(AE356:AI356)&lt;3.5,AVERAGE(AE356:AI356),IF(COUNTBLANK(AD356:AI356)&lt;4.5,AVERAGE(AD356:AI356),IF(COUNTBLANK(AC356:AI356)&lt;5.5,AVERAGE(AC356:AI356),IF(COUNTBLANK(AB356:AI356)&lt;6.5,AVERAGE(AB356:AI356),IF(COUNTBLANK(AA356:AI356)&lt;7.5,AVERAGE(AA356:AI356),IF(COUNTBLANK(Z356:AI356)&lt;8.5,AVERAGE(Z356:AI356),IF(COUNTBLANK(Y356:AI356)&lt;9.5,AVERAGE(Y356:AI356),IF(COUNTBLANK(X356:AI356)&lt;10.5,AVERAGE(X356:AI356),IF(COUNTBLANK(W356:AI356)&lt;11.5,AVERAGE(W356:AI356),IF(COUNTBLANK(V356:AI356)&lt;12.5,AVERAGE(V356:AI356),IF(COUNTBLANK(U356:AI356)&lt;13.5,AVERAGE(U356:AI356),IF(COUNTBLANK(T356:AI356)&lt;14.5,AVERAGE(T356:AI356),IF(COUNTBLANK(S356:AI356)&lt;15.5,AVERAGE(S356:AI356),IF(COUNTBLANK(R356:AI356)&lt;16.5,AVERAGE(R356:AI356),IF(COUNTBLANK(Q356:AI356)&lt;17.5,AVERAGE(Q356:AI356),IF(COUNTBLANK(P356:AI356)&lt;18.5,AVERAGE(P356:AI356),IF(COUNTBLANK(O356:AI356)&lt;19.5,AVERAGE(O356:AI356),AVERAGE(N356:AI356))))))))))))))))))))))</f>
        <v>58.5</v>
      </c>
      <c r="AN356" s="23">
        <f>IF(AK356&lt;1.5,M356,(0.75*M356)+(0.25*((AM356*2/3+AJ356*1/3)*$AW$1)))</f>
        <v>234686.93675734755</v>
      </c>
      <c r="AO356" s="24">
        <f>AN356-M356</f>
        <v>1786.9367573475465</v>
      </c>
      <c r="AP356" s="22">
        <f>IF(AK356&lt;1.5,"N/A",3*((M356/$AW$1)-(AM356*2/3)))</f>
        <v>57.085842516146926</v>
      </c>
      <c r="AQ356" s="20">
        <f>IF(AK356=0,"",AL356*$AV$1)</f>
        <v>259801.21165153006</v>
      </c>
      <c r="AR356" s="20">
        <f>IF(AK356=0,"",AJ356*$AV$1)</f>
        <v>246990.12942360833</v>
      </c>
      <c r="AS356" s="23" t="str">
        <f>IF(F356="P","P","")</f>
        <v/>
      </c>
    </row>
    <row r="357" spans="1:45">
      <c r="A357" s="19" t="s">
        <v>42</v>
      </c>
      <c r="B357" s="23" t="str">
        <f>IF(COUNTBLANK(N357:AI357)&lt;20.5,"Yes","No")</f>
        <v>Yes</v>
      </c>
      <c r="C357" s="34" t="str">
        <f>IF(J357&lt;160000,"Yes","")</f>
        <v/>
      </c>
      <c r="D357" s="34" t="str">
        <f>IF(J357&gt;375000,IF((K357/J357)&lt;-0.4,"FP40%",IF((K357/J357)&lt;-0.35,"FP35%",IF((K357/J357)&lt;-0.3,"FP30%",IF((K357/J357)&lt;-0.25,"FP25%",IF((K357/J357)&lt;-0.2,"FP20%",IF((K357/J357)&lt;-0.15,"FP15%",IF((K357/J357)&lt;-0.1,"FP10%",IF((K357/J357)&lt;-0.05,"FP5%","")))))))),"")</f>
        <v/>
      </c>
      <c r="E357" s="34" t="str">
        <f t="shared" si="7"/>
        <v/>
      </c>
      <c r="F357" s="89" t="str">
        <f>IF(AP357="N/A","",IF(AP357&gt;AJ357,IF(AP357&gt;AM357,"P",""),""))</f>
        <v/>
      </c>
      <c r="G357" s="34" t="str">
        <f>IF(D357="",IF(E357="",F357,E357),D357)</f>
        <v/>
      </c>
      <c r="H357" s="19" t="s">
        <v>490</v>
      </c>
      <c r="I357" s="21" t="s">
        <v>37</v>
      </c>
      <c r="J357" s="20">
        <v>270000</v>
      </c>
      <c r="K357" s="20">
        <f>M357-J357</f>
        <v>-23700</v>
      </c>
      <c r="L357" s="75">
        <v>-1200</v>
      </c>
      <c r="M357" s="20">
        <v>246300</v>
      </c>
      <c r="N357" s="21"/>
      <c r="O357" s="21"/>
      <c r="P357" s="21">
        <v>53</v>
      </c>
      <c r="Q357" s="21">
        <v>47</v>
      </c>
      <c r="R357" s="21" t="s">
        <v>590</v>
      </c>
      <c r="S357" s="21" t="s">
        <v>590</v>
      </c>
      <c r="T357" s="21">
        <v>37</v>
      </c>
      <c r="U357" s="21">
        <v>98</v>
      </c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9">
        <f>IF(AK357=0,"",AVERAGE(N357:AI357))</f>
        <v>58.75</v>
      </c>
      <c r="AK357" s="39">
        <f>IF(COUNTBLANK(N357:AI357)=0,22,IF(COUNTBLANK(N357:AI357)=1,21,IF(COUNTBLANK(N357:AI357)=2,20,IF(COUNTBLANK(N357:AI357)=3,19,IF(COUNTBLANK(N357:AI357)=4,18,IF(COUNTBLANK(N357:AI357)=5,17,IF(COUNTBLANK(N357:AI357)=6,16,IF(COUNTBLANK(N357:AI357)=7,15,IF(COUNTBLANK(N357:AI357)=8,14,IF(COUNTBLANK(N357:AI357)=9,13,IF(COUNTBLANK(N357:AI357)=10,12,IF(COUNTBLANK(N357:AI357)=11,11,IF(COUNTBLANK(N357:AI357)=12,10,IF(COUNTBLANK(N357:AI357)=13,9,IF(COUNTBLANK(N357:AI357)=14,8,IF(COUNTBLANK(N357:AI357)=15,7,IF(COUNTBLANK(N357:AI357)=16,6,IF(COUNTBLANK(N357:AI357)=17,5,IF(COUNTBLANK(N357:AI357)=18,4,IF(COUNTBLANK(N357:AI357)=19,3,IF(COUNTBLANK(N357:AI357)=20,2,IF(COUNTBLANK(N357:AI357)=21,1,IF(COUNTBLANK(N357:AI357)=22,0,"Error")))))))))))))))))))))))</f>
        <v>4</v>
      </c>
      <c r="AL357" s="39">
        <f>IF(AK357=0,"",IF(COUNTBLANK(AG357:AI357)=0,AVERAGE(AG357:AI357),IF(COUNTBLANK(AF357:AI357)&lt;1.5,AVERAGE(AF357:AI357),IF(COUNTBLANK(AE357:AI357)&lt;2.5,AVERAGE(AE357:AI357),IF(COUNTBLANK(AD357:AI357)&lt;3.5,AVERAGE(AD357:AI357),IF(COUNTBLANK(AC357:AI357)&lt;4.5,AVERAGE(AC357:AI357),IF(COUNTBLANK(AB357:AI357)&lt;5.5,AVERAGE(AB357:AI357),IF(COUNTBLANK(AA357:AI357)&lt;6.5,AVERAGE(AA357:AI357),IF(COUNTBLANK(Z357:AI357)&lt;7.5,AVERAGE(Z357:AI357),IF(COUNTBLANK(Y357:AI357)&lt;8.5,AVERAGE(Y357:AI357),IF(COUNTBLANK(X357:AI357)&lt;9.5,AVERAGE(X357:AI357),IF(COUNTBLANK(W357:AI357)&lt;10.5,AVERAGE(W357:AI357),IF(COUNTBLANK(V357:AI357)&lt;11.5,AVERAGE(V357:AI357),IF(COUNTBLANK(U357:AI357)&lt;12.5,AVERAGE(U357:AI357),IF(COUNTBLANK(T357:AI357)&lt;13.5,AVERAGE(T357:AI357),IF(COUNTBLANK(S357:AI357)&lt;14.5,AVERAGE(S357:AI357),IF(COUNTBLANK(R357:AI357)&lt;15.5,AVERAGE(R357:AI357),IF(COUNTBLANK(Q357:AI357)&lt;16.5,AVERAGE(Q357:AI357),IF(COUNTBLANK(P357:AI357)&lt;17.5,AVERAGE(P357:AI357),IF(COUNTBLANK(O357:AI357)&lt;18.5,AVERAGE(O357:AI357),AVERAGE(N357:AI357)))))))))))))))))))))</f>
        <v>60.666666666666664</v>
      </c>
      <c r="AM357" s="22">
        <f>IF(AK357=0,"",IF(COUNTBLANK(AH357:AI357)=0,AVERAGE(AH357:AI357),IF(COUNTBLANK(AG357:AI357)&lt;1.5,AVERAGE(AG357:AI357),IF(COUNTBLANK(AF357:AI357)&lt;2.5,AVERAGE(AF357:AI357),IF(COUNTBLANK(AE357:AI357)&lt;3.5,AVERAGE(AE357:AI357),IF(COUNTBLANK(AD357:AI357)&lt;4.5,AVERAGE(AD357:AI357),IF(COUNTBLANK(AC357:AI357)&lt;5.5,AVERAGE(AC357:AI357),IF(COUNTBLANK(AB357:AI357)&lt;6.5,AVERAGE(AB357:AI357),IF(COUNTBLANK(AA357:AI357)&lt;7.5,AVERAGE(AA357:AI357),IF(COUNTBLANK(Z357:AI357)&lt;8.5,AVERAGE(Z357:AI357),IF(COUNTBLANK(Y357:AI357)&lt;9.5,AVERAGE(Y357:AI357),IF(COUNTBLANK(X357:AI357)&lt;10.5,AVERAGE(X357:AI357),IF(COUNTBLANK(W357:AI357)&lt;11.5,AVERAGE(W357:AI357),IF(COUNTBLANK(V357:AI357)&lt;12.5,AVERAGE(V357:AI357),IF(COUNTBLANK(U357:AI357)&lt;13.5,AVERAGE(U357:AI357),IF(COUNTBLANK(T357:AI357)&lt;14.5,AVERAGE(T357:AI357),IF(COUNTBLANK(S357:AI357)&lt;15.5,AVERAGE(S357:AI357),IF(COUNTBLANK(R357:AI357)&lt;16.5,AVERAGE(R357:AI357),IF(COUNTBLANK(Q357:AI357)&lt;17.5,AVERAGE(Q357:AI357),IF(COUNTBLANK(P357:AI357)&lt;18.5,AVERAGE(P357:AI357),IF(COUNTBLANK(O357:AI357)&lt;19.5,AVERAGE(O357:AI357),AVERAGE(N357:AI357))))))))))))))))))))))</f>
        <v>67.5</v>
      </c>
      <c r="AN357" s="23">
        <f>IF(AK357&lt;1.5,M357,(0.75*M357)+(0.25*((AM357*2/3+AJ357*1/3)*$AW$1)))</f>
        <v>249526.90225091766</v>
      </c>
      <c r="AO357" s="24">
        <f>AN357-M357</f>
        <v>3226.9022509176575</v>
      </c>
      <c r="AP357" s="22">
        <f>IF(AK357&lt;1.5,"N/A",3*((M357/$AW$1)-(AM357*2/3)))</f>
        <v>49.101945091142063</v>
      </c>
      <c r="AQ357" s="20">
        <f>IF(AK357=0,"",AL357*$AV$1)</f>
        <v>240019.39350547444</v>
      </c>
      <c r="AR357" s="20">
        <f>IF(AK357=0,"",AJ357*$AV$1)</f>
        <v>232436.36321615314</v>
      </c>
      <c r="AS357" s="23" t="str">
        <f>IF(F357="P","P","")</f>
        <v/>
      </c>
    </row>
    <row r="358" spans="1:45" ht="13.5">
      <c r="A358" s="19" t="s">
        <v>42</v>
      </c>
      <c r="B358" s="23" t="str">
        <f>IF(COUNTBLANK(N358:AI358)&lt;20.5,"Yes","No")</f>
        <v>Yes</v>
      </c>
      <c r="C358" s="34" t="str">
        <f>IF(J358&lt;160000,"Yes","")</f>
        <v/>
      </c>
      <c r="D358" s="34" t="str">
        <f>IF(J358&gt;375000,IF((K358/J358)&lt;-0.4,"FP40%",IF((K358/J358)&lt;-0.35,"FP35%",IF((K358/J358)&lt;-0.3,"FP30%",IF((K358/J358)&lt;-0.25,"FP25%",IF((K358/J358)&lt;-0.2,"FP20%",IF((K358/J358)&lt;-0.15,"FP15%",IF((K358/J358)&lt;-0.1,"FP10%",IF((K358/J358)&lt;-0.05,"FP5%","")))))))),"")</f>
        <v/>
      </c>
      <c r="E358" s="34" t="str">
        <f t="shared" si="7"/>
        <v/>
      </c>
      <c r="F358" s="89" t="str">
        <f>IF(AP358="N/A","",IF(AP358&gt;AJ358,IF(AP358&gt;AM358,"P",""),""))</f>
        <v/>
      </c>
      <c r="G358" s="34" t="str">
        <f>IF(D358="",IF(E358="",F358,E358),D358)</f>
        <v/>
      </c>
      <c r="H358" s="19" t="s">
        <v>120</v>
      </c>
      <c r="I358" s="21" t="s">
        <v>48</v>
      </c>
      <c r="J358" s="20">
        <v>219200</v>
      </c>
      <c r="K358" s="20">
        <f>M358-J358</f>
        <v>10100</v>
      </c>
      <c r="L358" s="75">
        <v>11800</v>
      </c>
      <c r="M358" s="20">
        <v>229300</v>
      </c>
      <c r="N358" s="21">
        <v>41</v>
      </c>
      <c r="O358" s="21">
        <v>93</v>
      </c>
      <c r="P358" s="21">
        <v>26</v>
      </c>
      <c r="Q358" s="21">
        <v>68</v>
      </c>
      <c r="R358" s="21">
        <v>39</v>
      </c>
      <c r="S358" s="21">
        <v>31</v>
      </c>
      <c r="T358" s="21">
        <v>109</v>
      </c>
      <c r="U358" s="21">
        <v>56</v>
      </c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39">
        <f>IF(AK358=0,"",AVERAGE(N358:AI358))</f>
        <v>57.875</v>
      </c>
      <c r="AK358" s="39">
        <f>IF(COUNTBLANK(N358:AI358)=0,22,IF(COUNTBLANK(N358:AI358)=1,21,IF(COUNTBLANK(N358:AI358)=2,20,IF(COUNTBLANK(N358:AI358)=3,19,IF(COUNTBLANK(N358:AI358)=4,18,IF(COUNTBLANK(N358:AI358)=5,17,IF(COUNTBLANK(N358:AI358)=6,16,IF(COUNTBLANK(N358:AI358)=7,15,IF(COUNTBLANK(N358:AI358)=8,14,IF(COUNTBLANK(N358:AI358)=9,13,IF(COUNTBLANK(N358:AI358)=10,12,IF(COUNTBLANK(N358:AI358)=11,11,IF(COUNTBLANK(N358:AI358)=12,10,IF(COUNTBLANK(N358:AI358)=13,9,IF(COUNTBLANK(N358:AI358)=14,8,IF(COUNTBLANK(N358:AI358)=15,7,IF(COUNTBLANK(N358:AI358)=16,6,IF(COUNTBLANK(N358:AI358)=17,5,IF(COUNTBLANK(N358:AI358)=18,4,IF(COUNTBLANK(N358:AI358)=19,3,IF(COUNTBLANK(N358:AI358)=20,2,IF(COUNTBLANK(N358:AI358)=21,1,IF(COUNTBLANK(N358:AI358)=22,0,"Error")))))))))))))))))))))))</f>
        <v>8</v>
      </c>
      <c r="AL358" s="39">
        <f>IF(AK358=0,"",IF(COUNTBLANK(AG358:AI358)=0,AVERAGE(AG358:AI358),IF(COUNTBLANK(AF358:AI358)&lt;1.5,AVERAGE(AF358:AI358),IF(COUNTBLANK(AE358:AI358)&lt;2.5,AVERAGE(AE358:AI358),IF(COUNTBLANK(AD358:AI358)&lt;3.5,AVERAGE(AD358:AI358),IF(COUNTBLANK(AC358:AI358)&lt;4.5,AVERAGE(AC358:AI358),IF(COUNTBLANK(AB358:AI358)&lt;5.5,AVERAGE(AB358:AI358),IF(COUNTBLANK(AA358:AI358)&lt;6.5,AVERAGE(AA358:AI358),IF(COUNTBLANK(Z358:AI358)&lt;7.5,AVERAGE(Z358:AI358),IF(COUNTBLANK(Y358:AI358)&lt;8.5,AVERAGE(Y358:AI358),IF(COUNTBLANK(X358:AI358)&lt;9.5,AVERAGE(X358:AI358),IF(COUNTBLANK(W358:AI358)&lt;10.5,AVERAGE(W358:AI358),IF(COUNTBLANK(V358:AI358)&lt;11.5,AVERAGE(V358:AI358),IF(COUNTBLANK(U358:AI358)&lt;12.5,AVERAGE(U358:AI358),IF(COUNTBLANK(T358:AI358)&lt;13.5,AVERAGE(T358:AI358),IF(COUNTBLANK(S358:AI358)&lt;14.5,AVERAGE(S358:AI358),IF(COUNTBLANK(R358:AI358)&lt;15.5,AVERAGE(R358:AI358),IF(COUNTBLANK(Q358:AI358)&lt;16.5,AVERAGE(Q358:AI358),IF(COUNTBLANK(P358:AI358)&lt;17.5,AVERAGE(P358:AI358),IF(COUNTBLANK(O358:AI358)&lt;18.5,AVERAGE(O358:AI358),AVERAGE(N358:AI358)))))))))))))))))))))</f>
        <v>65.333333333333329</v>
      </c>
      <c r="AM358" s="22">
        <f>IF(AK358=0,"",IF(COUNTBLANK(AH358:AI358)=0,AVERAGE(AH358:AI358),IF(COUNTBLANK(AG358:AI358)&lt;1.5,AVERAGE(AG358:AI358),IF(COUNTBLANK(AF358:AI358)&lt;2.5,AVERAGE(AF358:AI358),IF(COUNTBLANK(AE358:AI358)&lt;3.5,AVERAGE(AE358:AI358),IF(COUNTBLANK(AD358:AI358)&lt;4.5,AVERAGE(AD358:AI358),IF(COUNTBLANK(AC358:AI358)&lt;5.5,AVERAGE(AC358:AI358),IF(COUNTBLANK(AB358:AI358)&lt;6.5,AVERAGE(AB358:AI358),IF(COUNTBLANK(AA358:AI358)&lt;7.5,AVERAGE(AA358:AI358),IF(COUNTBLANK(Z358:AI358)&lt;8.5,AVERAGE(Z358:AI358),IF(COUNTBLANK(Y358:AI358)&lt;9.5,AVERAGE(Y358:AI358),IF(COUNTBLANK(X358:AI358)&lt;10.5,AVERAGE(X358:AI358),IF(COUNTBLANK(W358:AI358)&lt;11.5,AVERAGE(W358:AI358),IF(COUNTBLANK(V358:AI358)&lt;12.5,AVERAGE(V358:AI358),IF(COUNTBLANK(U358:AI358)&lt;13.5,AVERAGE(U358:AI358),IF(COUNTBLANK(T358:AI358)&lt;14.5,AVERAGE(T358:AI358),IF(COUNTBLANK(S358:AI358)&lt;15.5,AVERAGE(S358:AI358),IF(COUNTBLANK(R358:AI358)&lt;16.5,AVERAGE(R358:AI358),IF(COUNTBLANK(Q358:AI358)&lt;17.5,AVERAGE(Q358:AI358),IF(COUNTBLANK(P358:AI358)&lt;18.5,AVERAGE(P358:AI358),IF(COUNTBLANK(O358:AI358)&lt;19.5,AVERAGE(O358:AI358),AVERAGE(N358:AI358))))))))))))))))))))))</f>
        <v>82.5</v>
      </c>
      <c r="AN358" s="23">
        <f>IF(AK358&lt;1.5,M358,(0.75*M358)+(0.25*((AM358*2/3+AJ358*1/3)*$AW$1)))</f>
        <v>246518.09142799111</v>
      </c>
      <c r="AO358" s="24">
        <f>AN358-M358</f>
        <v>17218.091427991109</v>
      </c>
      <c r="AP358" s="22">
        <f>IF(AK358&lt;1.5,"N/A",3*((M358/$AW$1)-(AM358*2/3)))</f>
        <v>6.3949492870437368</v>
      </c>
      <c r="AQ358" s="20">
        <f>IF(AK358=0,"",AL358*$AV$1)</f>
        <v>258482.42377512631</v>
      </c>
      <c r="AR358" s="20">
        <f>IF(AK358=0,"",AJ358*$AV$1)</f>
        <v>228974.54504059342</v>
      </c>
      <c r="AS358" s="23" t="str">
        <f>IF(F358="P","P","")</f>
        <v/>
      </c>
    </row>
    <row r="359" spans="1:45" ht="13.5">
      <c r="A359" s="19" t="s">
        <v>42</v>
      </c>
      <c r="B359" s="23" t="str">
        <f>IF(COUNTBLANK(N359:AI359)&lt;20.5,"Yes","No")</f>
        <v>Yes</v>
      </c>
      <c r="C359" s="34" t="str">
        <f>IF(J359&lt;160000,"Yes","")</f>
        <v/>
      </c>
      <c r="D359" s="34" t="str">
        <f>IF(J359&gt;375000,IF((K359/J359)&lt;-0.4,"FP40%",IF((K359/J359)&lt;-0.35,"FP35%",IF((K359/J359)&lt;-0.3,"FP30%",IF((K359/J359)&lt;-0.25,"FP25%",IF((K359/J359)&lt;-0.2,"FP20%",IF((K359/J359)&lt;-0.15,"FP15%",IF((K359/J359)&lt;-0.1,"FP10%",IF((K359/J359)&lt;-0.05,"FP5%","")))))))),"")</f>
        <v>FP30%</v>
      </c>
      <c r="E359" s="34" t="str">
        <f t="shared" si="7"/>
        <v/>
      </c>
      <c r="F359" s="89" t="str">
        <f>IF(AP359="N/A","",IF(AP359&gt;AJ359,IF(AP359&gt;AM359,"P",""),""))</f>
        <v/>
      </c>
      <c r="G359" s="34" t="str">
        <f>IF(D359="",IF(E359="",F359,E359),D359)</f>
        <v>FP30%</v>
      </c>
      <c r="H359" s="19" t="s">
        <v>111</v>
      </c>
      <c r="I359" s="21" t="s">
        <v>37</v>
      </c>
      <c r="J359" s="20">
        <v>390200</v>
      </c>
      <c r="K359" s="20">
        <f>M359-J359</f>
        <v>-130000</v>
      </c>
      <c r="L359" s="75">
        <v>-5000</v>
      </c>
      <c r="M359" s="20">
        <v>260200</v>
      </c>
      <c r="N359" s="21">
        <v>76</v>
      </c>
      <c r="O359" s="21">
        <v>49</v>
      </c>
      <c r="P359" s="21">
        <v>30</v>
      </c>
      <c r="Q359" s="21">
        <v>63</v>
      </c>
      <c r="R359" s="21">
        <v>37</v>
      </c>
      <c r="S359" s="21" t="s">
        <v>590</v>
      </c>
      <c r="T359" s="21">
        <v>85</v>
      </c>
      <c r="U359" s="21">
        <v>63</v>
      </c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39">
        <f>IF(AK359=0,"",AVERAGE(N359:AI359))</f>
        <v>57.571428571428569</v>
      </c>
      <c r="AK359" s="39">
        <f>IF(COUNTBLANK(N359:AI359)=0,22,IF(COUNTBLANK(N359:AI359)=1,21,IF(COUNTBLANK(N359:AI359)=2,20,IF(COUNTBLANK(N359:AI359)=3,19,IF(COUNTBLANK(N359:AI359)=4,18,IF(COUNTBLANK(N359:AI359)=5,17,IF(COUNTBLANK(N359:AI359)=6,16,IF(COUNTBLANK(N359:AI359)=7,15,IF(COUNTBLANK(N359:AI359)=8,14,IF(COUNTBLANK(N359:AI359)=9,13,IF(COUNTBLANK(N359:AI359)=10,12,IF(COUNTBLANK(N359:AI359)=11,11,IF(COUNTBLANK(N359:AI359)=12,10,IF(COUNTBLANK(N359:AI359)=13,9,IF(COUNTBLANK(N359:AI359)=14,8,IF(COUNTBLANK(N359:AI359)=15,7,IF(COUNTBLANK(N359:AI359)=16,6,IF(COUNTBLANK(N359:AI359)=17,5,IF(COUNTBLANK(N359:AI359)=18,4,IF(COUNTBLANK(N359:AI359)=19,3,IF(COUNTBLANK(N359:AI359)=20,2,IF(COUNTBLANK(N359:AI359)=21,1,IF(COUNTBLANK(N359:AI359)=22,0,"Error")))))))))))))))))))))))</f>
        <v>7</v>
      </c>
      <c r="AL359" s="39">
        <f>IF(AK359=0,"",IF(COUNTBLANK(AG359:AI359)=0,AVERAGE(AG359:AI359),IF(COUNTBLANK(AF359:AI359)&lt;1.5,AVERAGE(AF359:AI359),IF(COUNTBLANK(AE359:AI359)&lt;2.5,AVERAGE(AE359:AI359),IF(COUNTBLANK(AD359:AI359)&lt;3.5,AVERAGE(AD359:AI359),IF(COUNTBLANK(AC359:AI359)&lt;4.5,AVERAGE(AC359:AI359),IF(COUNTBLANK(AB359:AI359)&lt;5.5,AVERAGE(AB359:AI359),IF(COUNTBLANK(AA359:AI359)&lt;6.5,AVERAGE(AA359:AI359),IF(COUNTBLANK(Z359:AI359)&lt;7.5,AVERAGE(Z359:AI359),IF(COUNTBLANK(Y359:AI359)&lt;8.5,AVERAGE(Y359:AI359),IF(COUNTBLANK(X359:AI359)&lt;9.5,AVERAGE(X359:AI359),IF(COUNTBLANK(W359:AI359)&lt;10.5,AVERAGE(W359:AI359),IF(COUNTBLANK(V359:AI359)&lt;11.5,AVERAGE(V359:AI359),IF(COUNTBLANK(U359:AI359)&lt;12.5,AVERAGE(U359:AI359),IF(COUNTBLANK(T359:AI359)&lt;13.5,AVERAGE(T359:AI359),IF(COUNTBLANK(S359:AI359)&lt;14.5,AVERAGE(S359:AI359),IF(COUNTBLANK(R359:AI359)&lt;15.5,AVERAGE(R359:AI359),IF(COUNTBLANK(Q359:AI359)&lt;16.5,AVERAGE(Q359:AI359),IF(COUNTBLANK(P359:AI359)&lt;17.5,AVERAGE(P359:AI359),IF(COUNTBLANK(O359:AI359)&lt;18.5,AVERAGE(O359:AI359),AVERAGE(N359:AI359)))))))))))))))))))))</f>
        <v>61.666666666666664</v>
      </c>
      <c r="AM359" s="22">
        <f>IF(AK359=0,"",IF(COUNTBLANK(AH359:AI359)=0,AVERAGE(AH359:AI359),IF(COUNTBLANK(AG359:AI359)&lt;1.5,AVERAGE(AG359:AI359),IF(COUNTBLANK(AF359:AI359)&lt;2.5,AVERAGE(AF359:AI359),IF(COUNTBLANK(AE359:AI359)&lt;3.5,AVERAGE(AE359:AI359),IF(COUNTBLANK(AD359:AI359)&lt;4.5,AVERAGE(AD359:AI359),IF(COUNTBLANK(AC359:AI359)&lt;5.5,AVERAGE(AC359:AI359),IF(COUNTBLANK(AB359:AI359)&lt;6.5,AVERAGE(AB359:AI359),IF(COUNTBLANK(AA359:AI359)&lt;7.5,AVERAGE(AA359:AI359),IF(COUNTBLANK(Z359:AI359)&lt;8.5,AVERAGE(Z359:AI359),IF(COUNTBLANK(Y359:AI359)&lt;9.5,AVERAGE(Y359:AI359),IF(COUNTBLANK(X359:AI359)&lt;10.5,AVERAGE(X359:AI359),IF(COUNTBLANK(W359:AI359)&lt;11.5,AVERAGE(W359:AI359),IF(COUNTBLANK(V359:AI359)&lt;12.5,AVERAGE(V359:AI359),IF(COUNTBLANK(U359:AI359)&lt;13.5,AVERAGE(U359:AI359),IF(COUNTBLANK(T359:AI359)&lt;14.5,AVERAGE(T359:AI359),IF(COUNTBLANK(S359:AI359)&lt;15.5,AVERAGE(S359:AI359),IF(COUNTBLANK(R359:AI359)&lt;16.5,AVERAGE(R359:AI359),IF(COUNTBLANK(Q359:AI359)&lt;17.5,AVERAGE(Q359:AI359),IF(COUNTBLANK(P359:AI359)&lt;18.5,AVERAGE(P359:AI359),IF(COUNTBLANK(O359:AI359)&lt;19.5,AVERAGE(O359:AI359),AVERAGE(N359:AI359))))))))))))))))))))))</f>
        <v>74</v>
      </c>
      <c r="AN359" s="23">
        <f>IF(AK359&lt;1.5,M359,(0.75*M359)+(0.25*((AM359*2/3+AJ359*1/3)*$AW$1)))</f>
        <v>263905.71416705661</v>
      </c>
      <c r="AO359" s="24">
        <f>AN359-M359</f>
        <v>3705.7141670566052</v>
      </c>
      <c r="AP359" s="22">
        <f>IF(AK359&lt;1.5,"N/A",3*((M359/$AW$1)-(AM359*2/3)))</f>
        <v>46.49178283684595</v>
      </c>
      <c r="AQ359" s="20">
        <f>IF(AK359=0,"",AL359*$AV$1)</f>
        <v>243975.75713468555</v>
      </c>
      <c r="AR359" s="20">
        <f>IF(AK359=0,"",AJ359*$AV$1)</f>
        <v>227773.50608172573</v>
      </c>
      <c r="AS359" s="23" t="str">
        <f>IF(F359="P","P","")</f>
        <v/>
      </c>
    </row>
    <row r="360" spans="1:45" ht="13.5">
      <c r="A360" s="19" t="s">
        <v>42</v>
      </c>
      <c r="B360" s="23" t="str">
        <f>IF(COUNTBLANK(N360:AI360)&lt;20.5,"Yes","No")</f>
        <v>Yes</v>
      </c>
      <c r="C360" s="34" t="str">
        <f>IF(J360&lt;160000,"Yes","")</f>
        <v/>
      </c>
      <c r="D360" s="34" t="str">
        <f>IF(J360&gt;375000,IF((K360/J360)&lt;-0.4,"FP40%",IF((K360/J360)&lt;-0.35,"FP35%",IF((K360/J360)&lt;-0.3,"FP30%",IF((K360/J360)&lt;-0.25,"FP25%",IF((K360/J360)&lt;-0.2,"FP20%",IF((K360/J360)&lt;-0.15,"FP15%",IF((K360/J360)&lt;-0.1,"FP10%",IF((K360/J360)&lt;-0.05,"FP5%","")))))))),"")</f>
        <v/>
      </c>
      <c r="E360" s="34" t="str">
        <f t="shared" si="7"/>
        <v/>
      </c>
      <c r="F360" s="89" t="str">
        <f>IF(AP360="N/A","",IF(AP360&gt;AJ360,IF(AP360&gt;AM360,"P",""),""))</f>
        <v>P</v>
      </c>
      <c r="G360" s="34" t="str">
        <f>IF(D360="",IF(E360="",F360,E360),D360)</f>
        <v>P</v>
      </c>
      <c r="H360" s="19" t="s">
        <v>118</v>
      </c>
      <c r="I360" s="21" t="s">
        <v>62</v>
      </c>
      <c r="J360" s="20">
        <v>343600</v>
      </c>
      <c r="K360" s="20">
        <f>M360-J360</f>
        <v>-64900</v>
      </c>
      <c r="L360" s="75">
        <v>0</v>
      </c>
      <c r="M360" s="20">
        <v>278700</v>
      </c>
      <c r="N360" s="21">
        <v>52</v>
      </c>
      <c r="O360" s="21">
        <v>69</v>
      </c>
      <c r="P360" s="21">
        <v>54</v>
      </c>
      <c r="Q360" s="21">
        <v>55</v>
      </c>
      <c r="R360" s="21" t="s">
        <v>590</v>
      </c>
      <c r="S360" s="21">
        <v>57</v>
      </c>
      <c r="T360" s="21" t="s">
        <v>590</v>
      </c>
      <c r="U360" s="21" t="s">
        <v>590</v>
      </c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39">
        <f>IF(AK360=0,"",AVERAGE(N360:AI360))</f>
        <v>57.4</v>
      </c>
      <c r="AK360" s="39">
        <f>IF(COUNTBLANK(N360:AI360)=0,22,IF(COUNTBLANK(N360:AI360)=1,21,IF(COUNTBLANK(N360:AI360)=2,20,IF(COUNTBLANK(N360:AI360)=3,19,IF(COUNTBLANK(N360:AI360)=4,18,IF(COUNTBLANK(N360:AI360)=5,17,IF(COUNTBLANK(N360:AI360)=6,16,IF(COUNTBLANK(N360:AI360)=7,15,IF(COUNTBLANK(N360:AI360)=8,14,IF(COUNTBLANK(N360:AI360)=9,13,IF(COUNTBLANK(N360:AI360)=10,12,IF(COUNTBLANK(N360:AI360)=11,11,IF(COUNTBLANK(N360:AI360)=12,10,IF(COUNTBLANK(N360:AI360)=13,9,IF(COUNTBLANK(N360:AI360)=14,8,IF(COUNTBLANK(N360:AI360)=15,7,IF(COUNTBLANK(N360:AI360)=16,6,IF(COUNTBLANK(N360:AI360)=17,5,IF(COUNTBLANK(N360:AI360)=18,4,IF(COUNTBLANK(N360:AI360)=19,3,IF(COUNTBLANK(N360:AI360)=20,2,IF(COUNTBLANK(N360:AI360)=21,1,IF(COUNTBLANK(N360:AI360)=22,0,"Error")))))))))))))))))))))))</f>
        <v>5</v>
      </c>
      <c r="AL360" s="39">
        <f>IF(AK360=0,"",IF(COUNTBLANK(AG360:AI360)=0,AVERAGE(AG360:AI360),IF(COUNTBLANK(AF360:AI360)&lt;1.5,AVERAGE(AF360:AI360),IF(COUNTBLANK(AE360:AI360)&lt;2.5,AVERAGE(AE360:AI360),IF(COUNTBLANK(AD360:AI360)&lt;3.5,AVERAGE(AD360:AI360),IF(COUNTBLANK(AC360:AI360)&lt;4.5,AVERAGE(AC360:AI360),IF(COUNTBLANK(AB360:AI360)&lt;5.5,AVERAGE(AB360:AI360),IF(COUNTBLANK(AA360:AI360)&lt;6.5,AVERAGE(AA360:AI360),IF(COUNTBLANK(Z360:AI360)&lt;7.5,AVERAGE(Z360:AI360),IF(COUNTBLANK(Y360:AI360)&lt;8.5,AVERAGE(Y360:AI360),IF(COUNTBLANK(X360:AI360)&lt;9.5,AVERAGE(X360:AI360),IF(COUNTBLANK(W360:AI360)&lt;10.5,AVERAGE(W360:AI360),IF(COUNTBLANK(V360:AI360)&lt;11.5,AVERAGE(V360:AI360),IF(COUNTBLANK(U360:AI360)&lt;12.5,AVERAGE(U360:AI360),IF(COUNTBLANK(T360:AI360)&lt;13.5,AVERAGE(T360:AI360),IF(COUNTBLANK(S360:AI360)&lt;14.5,AVERAGE(S360:AI360),IF(COUNTBLANK(R360:AI360)&lt;15.5,AVERAGE(R360:AI360),IF(COUNTBLANK(Q360:AI360)&lt;16.5,AVERAGE(Q360:AI360),IF(COUNTBLANK(P360:AI360)&lt;17.5,AVERAGE(P360:AI360),IF(COUNTBLANK(O360:AI360)&lt;18.5,AVERAGE(O360:AI360),AVERAGE(N360:AI360)))))))))))))))))))))</f>
        <v>55.333333333333336</v>
      </c>
      <c r="AM360" s="22">
        <f>IF(AK360=0,"",IF(COUNTBLANK(AH360:AI360)=0,AVERAGE(AH360:AI360),IF(COUNTBLANK(AG360:AI360)&lt;1.5,AVERAGE(AG360:AI360),IF(COUNTBLANK(AF360:AI360)&lt;2.5,AVERAGE(AF360:AI360),IF(COUNTBLANK(AE360:AI360)&lt;3.5,AVERAGE(AE360:AI360),IF(COUNTBLANK(AD360:AI360)&lt;4.5,AVERAGE(AD360:AI360),IF(COUNTBLANK(AC360:AI360)&lt;5.5,AVERAGE(AC360:AI360),IF(COUNTBLANK(AB360:AI360)&lt;6.5,AVERAGE(AB360:AI360),IF(COUNTBLANK(AA360:AI360)&lt;7.5,AVERAGE(AA360:AI360),IF(COUNTBLANK(Z360:AI360)&lt;8.5,AVERAGE(Z360:AI360),IF(COUNTBLANK(Y360:AI360)&lt;9.5,AVERAGE(Y360:AI360),IF(COUNTBLANK(X360:AI360)&lt;10.5,AVERAGE(X360:AI360),IF(COUNTBLANK(W360:AI360)&lt;11.5,AVERAGE(W360:AI360),IF(COUNTBLANK(V360:AI360)&lt;12.5,AVERAGE(V360:AI360),IF(COUNTBLANK(U360:AI360)&lt;13.5,AVERAGE(U360:AI360),IF(COUNTBLANK(T360:AI360)&lt;14.5,AVERAGE(T360:AI360),IF(COUNTBLANK(S360:AI360)&lt;15.5,AVERAGE(S360:AI360),IF(COUNTBLANK(R360:AI360)&lt;16.5,AVERAGE(R360:AI360),IF(COUNTBLANK(Q360:AI360)&lt;17.5,AVERAGE(Q360:AI360),IF(COUNTBLANK(P360:AI360)&lt;18.5,AVERAGE(P360:AI360),IF(COUNTBLANK(O360:AI360)&lt;19.5,AVERAGE(O360:AI360),AVERAGE(N360:AI360))))))))))))))))))))))</f>
        <v>56</v>
      </c>
      <c r="AN360" s="23">
        <f>IF(AK360&lt;1.5,M360,(0.75*M360)+(0.25*((AM360*2/3+AJ360*1/3)*$AW$1)))</f>
        <v>265682.76640673785</v>
      </c>
      <c r="AO360" s="24">
        <f>AN360-M360</f>
        <v>-13017.23359326215</v>
      </c>
      <c r="AP360" s="22">
        <f>IF(AK360&lt;1.5,"N/A",3*((M360/$AW$1)-(AM360*2/3)))</f>
        <v>96.319984153070635</v>
      </c>
      <c r="AQ360" s="20">
        <f>IF(AK360=0,"",AL360*$AV$1)</f>
        <v>218918.78748301516</v>
      </c>
      <c r="AR360" s="20">
        <f>IF(AK360=0,"",AJ360*$AV$1)</f>
        <v>227095.27231671812</v>
      </c>
      <c r="AS360" s="23" t="str">
        <f>IF(F360="P","P","")</f>
        <v>P</v>
      </c>
    </row>
    <row r="361" spans="1:45" ht="13.5">
      <c r="A361" s="19" t="s">
        <v>42</v>
      </c>
      <c r="B361" s="23" t="str">
        <f>IF(COUNTBLANK(N361:AI361)&lt;20.5,"Yes","No")</f>
        <v>Yes</v>
      </c>
      <c r="C361" s="34" t="str">
        <f>IF(J361&lt;160000,"Yes","")</f>
        <v>Yes</v>
      </c>
      <c r="D361" s="34" t="str">
        <f>IF(J361&gt;375000,IF((K361/J361)&lt;-0.4,"FP40%",IF((K361/J361)&lt;-0.35,"FP35%",IF((K361/J361)&lt;-0.3,"FP30%",IF((K361/J361)&lt;-0.25,"FP25%",IF((K361/J361)&lt;-0.2,"FP20%",IF((K361/J361)&lt;-0.15,"FP15%",IF((K361/J361)&lt;-0.1,"FP10%",IF((K361/J361)&lt;-0.05,"FP5%","")))))))),"")</f>
        <v/>
      </c>
      <c r="E361" s="34" t="str">
        <f t="shared" si="7"/>
        <v/>
      </c>
      <c r="F361" s="89" t="str">
        <f>IF(AP361="N/A","",IF(AP361&gt;AJ361,IF(AP361&gt;AM361,"P",""),""))</f>
        <v/>
      </c>
      <c r="G361" s="34" t="str">
        <f>IF(D361="",IF(E361="",F361,E361),D361)</f>
        <v/>
      </c>
      <c r="H361" s="19" t="s">
        <v>562</v>
      </c>
      <c r="I361" s="21" t="s">
        <v>48</v>
      </c>
      <c r="J361" s="20">
        <v>89500</v>
      </c>
      <c r="K361" s="20">
        <f>M361-J361</f>
        <v>0</v>
      </c>
      <c r="L361" s="75">
        <v>0</v>
      </c>
      <c r="M361" s="20">
        <v>89500</v>
      </c>
      <c r="N361" s="21"/>
      <c r="O361" s="21"/>
      <c r="P361" s="21"/>
      <c r="Q361" s="21"/>
      <c r="R361" s="21"/>
      <c r="S361" s="21"/>
      <c r="T361" s="21">
        <v>61</v>
      </c>
      <c r="U361" s="21">
        <v>52</v>
      </c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39">
        <f>IF(AK361=0,"",AVERAGE(N361:AI361))</f>
        <v>56.5</v>
      </c>
      <c r="AK361" s="39">
        <f>IF(COUNTBLANK(N361:AI361)=0,22,IF(COUNTBLANK(N361:AI361)=1,21,IF(COUNTBLANK(N361:AI361)=2,20,IF(COUNTBLANK(N361:AI361)=3,19,IF(COUNTBLANK(N361:AI361)=4,18,IF(COUNTBLANK(N361:AI361)=5,17,IF(COUNTBLANK(N361:AI361)=6,16,IF(COUNTBLANK(N361:AI361)=7,15,IF(COUNTBLANK(N361:AI361)=8,14,IF(COUNTBLANK(N361:AI361)=9,13,IF(COUNTBLANK(N361:AI361)=10,12,IF(COUNTBLANK(N361:AI361)=11,11,IF(COUNTBLANK(N361:AI361)=12,10,IF(COUNTBLANK(N361:AI361)=13,9,IF(COUNTBLANK(N361:AI361)=14,8,IF(COUNTBLANK(N361:AI361)=15,7,IF(COUNTBLANK(N361:AI361)=16,6,IF(COUNTBLANK(N361:AI361)=17,5,IF(COUNTBLANK(N361:AI361)=18,4,IF(COUNTBLANK(N361:AI361)=19,3,IF(COUNTBLANK(N361:AI361)=20,2,IF(COUNTBLANK(N361:AI361)=21,1,IF(COUNTBLANK(N361:AI361)=22,0,"Error")))))))))))))))))))))))</f>
        <v>2</v>
      </c>
      <c r="AL361" s="39">
        <f>IF(AK361=0,"",IF(COUNTBLANK(AG361:AI361)=0,AVERAGE(AG361:AI361),IF(COUNTBLANK(AF361:AI361)&lt;1.5,AVERAGE(AF361:AI361),IF(COUNTBLANK(AE361:AI361)&lt;2.5,AVERAGE(AE361:AI361),IF(COUNTBLANK(AD361:AI361)&lt;3.5,AVERAGE(AD361:AI361),IF(COUNTBLANK(AC361:AI361)&lt;4.5,AVERAGE(AC361:AI361),IF(COUNTBLANK(AB361:AI361)&lt;5.5,AVERAGE(AB361:AI361),IF(COUNTBLANK(AA361:AI361)&lt;6.5,AVERAGE(AA361:AI361),IF(COUNTBLANK(Z361:AI361)&lt;7.5,AVERAGE(Z361:AI361),IF(COUNTBLANK(Y361:AI361)&lt;8.5,AVERAGE(Y361:AI361),IF(COUNTBLANK(X361:AI361)&lt;9.5,AVERAGE(X361:AI361),IF(COUNTBLANK(W361:AI361)&lt;10.5,AVERAGE(W361:AI361),IF(COUNTBLANK(V361:AI361)&lt;11.5,AVERAGE(V361:AI361),IF(COUNTBLANK(U361:AI361)&lt;12.5,AVERAGE(U361:AI361),IF(COUNTBLANK(T361:AI361)&lt;13.5,AVERAGE(T361:AI361),IF(COUNTBLANK(S361:AI361)&lt;14.5,AVERAGE(S361:AI361),IF(COUNTBLANK(R361:AI361)&lt;15.5,AVERAGE(R361:AI361),IF(COUNTBLANK(Q361:AI361)&lt;16.5,AVERAGE(Q361:AI361),IF(COUNTBLANK(P361:AI361)&lt;17.5,AVERAGE(P361:AI361),IF(COUNTBLANK(O361:AI361)&lt;18.5,AVERAGE(O361:AI361),AVERAGE(N361:AI361)))))))))))))))))))))</f>
        <v>56.5</v>
      </c>
      <c r="AM361" s="22">
        <f>IF(AK361=0,"",IF(COUNTBLANK(AH361:AI361)=0,AVERAGE(AH361:AI361),IF(COUNTBLANK(AG361:AI361)&lt;1.5,AVERAGE(AG361:AI361),IF(COUNTBLANK(AF361:AI361)&lt;2.5,AVERAGE(AF361:AI361),IF(COUNTBLANK(AE361:AI361)&lt;3.5,AVERAGE(AE361:AI361),IF(COUNTBLANK(AD361:AI361)&lt;4.5,AVERAGE(AD361:AI361),IF(COUNTBLANK(AC361:AI361)&lt;5.5,AVERAGE(AC361:AI361),IF(COUNTBLANK(AB361:AI361)&lt;6.5,AVERAGE(AB361:AI361),IF(COUNTBLANK(AA361:AI361)&lt;7.5,AVERAGE(AA361:AI361),IF(COUNTBLANK(Z361:AI361)&lt;8.5,AVERAGE(Z361:AI361),IF(COUNTBLANK(Y361:AI361)&lt;9.5,AVERAGE(Y361:AI361),IF(COUNTBLANK(X361:AI361)&lt;10.5,AVERAGE(X361:AI361),IF(COUNTBLANK(W361:AI361)&lt;11.5,AVERAGE(W361:AI361),IF(COUNTBLANK(V361:AI361)&lt;12.5,AVERAGE(V361:AI361),IF(COUNTBLANK(U361:AI361)&lt;13.5,AVERAGE(U361:AI361),IF(COUNTBLANK(T361:AI361)&lt;14.5,AVERAGE(T361:AI361),IF(COUNTBLANK(S361:AI361)&lt;15.5,AVERAGE(S361:AI361),IF(COUNTBLANK(R361:AI361)&lt;16.5,AVERAGE(R361:AI361),IF(COUNTBLANK(Q361:AI361)&lt;17.5,AVERAGE(Q361:AI361),IF(COUNTBLANK(P361:AI361)&lt;18.5,AVERAGE(P361:AI361),IF(COUNTBLANK(O361:AI361)&lt;19.5,AVERAGE(O361:AI361),AVERAGE(N361:AI361))))))))))))))))))))))</f>
        <v>56.5</v>
      </c>
      <c r="AN361" s="23">
        <f>IF(AK361&lt;1.5,M361,(0.75*M361)+(0.25*((AM361*2/3+AJ361*1/3)*$AW$1)))</f>
        <v>123816.21254983507</v>
      </c>
      <c r="AO361" s="24">
        <f>AN361-M361</f>
        <v>34316.212549835065</v>
      </c>
      <c r="AP361" s="22">
        <f>IF(AK361&lt;1.5,"N/A",3*((M361/$AW$1)-(AM361*2/3)))</f>
        <v>-46.101404443129454</v>
      </c>
      <c r="AQ361" s="20">
        <f>IF(AK361=0,"",AL361*$AV$1)</f>
        <v>223534.54505042813</v>
      </c>
      <c r="AR361" s="20">
        <f>IF(AK361=0,"",AJ361*$AV$1)</f>
        <v>223534.54505042813</v>
      </c>
      <c r="AS361" s="23" t="str">
        <f>IF(F361="P","P","")</f>
        <v/>
      </c>
    </row>
    <row r="362" spans="1:45" ht="13.5">
      <c r="A362" s="25" t="s">
        <v>42</v>
      </c>
      <c r="B362" s="23" t="str">
        <f>IF(COUNTBLANK(N362:AI362)&lt;20.5,"Yes","No")</f>
        <v>Yes</v>
      </c>
      <c r="C362" s="34" t="str">
        <f>IF(J362&lt;160000,"Yes","")</f>
        <v/>
      </c>
      <c r="D362" s="34" t="str">
        <f>IF(J362&gt;375000,IF((K362/J362)&lt;-0.4,"FP40%",IF((K362/J362)&lt;-0.35,"FP35%",IF((K362/J362)&lt;-0.3,"FP30%",IF((K362/J362)&lt;-0.25,"FP25%",IF((K362/J362)&lt;-0.2,"FP20%",IF((K362/J362)&lt;-0.15,"FP15%",IF((K362/J362)&lt;-0.1,"FP10%",IF((K362/J362)&lt;-0.05,"FP5%","")))))))),"")</f>
        <v/>
      </c>
      <c r="E362" s="34" t="str">
        <f t="shared" si="7"/>
        <v/>
      </c>
      <c r="F362" s="89" t="str">
        <f>IF(AP362="N/A","",IF(AP362&gt;AJ362,IF(AP362&gt;AM362,"P",""),""))</f>
        <v>P</v>
      </c>
      <c r="G362" s="34" t="str">
        <f>IF(D362="",IF(E362="",F362,E362),D362)</f>
        <v>P</v>
      </c>
      <c r="H362" s="25" t="s">
        <v>427</v>
      </c>
      <c r="I362" s="27" t="s">
        <v>48</v>
      </c>
      <c r="J362" s="20">
        <v>288500</v>
      </c>
      <c r="K362" s="20">
        <f>M362-J362</f>
        <v>-18900</v>
      </c>
      <c r="L362" s="75">
        <v>0</v>
      </c>
      <c r="M362" s="20">
        <v>269600</v>
      </c>
      <c r="N362" s="21"/>
      <c r="O362" s="21" t="s">
        <v>590</v>
      </c>
      <c r="P362" s="21">
        <v>62</v>
      </c>
      <c r="Q362" s="21" t="s">
        <v>590</v>
      </c>
      <c r="R362" s="21" t="s">
        <v>590</v>
      </c>
      <c r="S362" s="21">
        <v>62</v>
      </c>
      <c r="T362" s="21">
        <v>37</v>
      </c>
      <c r="U362" s="21" t="s">
        <v>590</v>
      </c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39">
        <f>IF(AK362=0,"",AVERAGE(N362:AI362))</f>
        <v>53.666666666666664</v>
      </c>
      <c r="AK362" s="39">
        <f>IF(COUNTBLANK(N362:AI362)=0,22,IF(COUNTBLANK(N362:AI362)=1,21,IF(COUNTBLANK(N362:AI362)=2,20,IF(COUNTBLANK(N362:AI362)=3,19,IF(COUNTBLANK(N362:AI362)=4,18,IF(COUNTBLANK(N362:AI362)=5,17,IF(COUNTBLANK(N362:AI362)=6,16,IF(COUNTBLANK(N362:AI362)=7,15,IF(COUNTBLANK(N362:AI362)=8,14,IF(COUNTBLANK(N362:AI362)=9,13,IF(COUNTBLANK(N362:AI362)=10,12,IF(COUNTBLANK(N362:AI362)=11,11,IF(COUNTBLANK(N362:AI362)=12,10,IF(COUNTBLANK(N362:AI362)=13,9,IF(COUNTBLANK(N362:AI362)=14,8,IF(COUNTBLANK(N362:AI362)=15,7,IF(COUNTBLANK(N362:AI362)=16,6,IF(COUNTBLANK(N362:AI362)=17,5,IF(COUNTBLANK(N362:AI362)=18,4,IF(COUNTBLANK(N362:AI362)=19,3,IF(COUNTBLANK(N362:AI362)=20,2,IF(COUNTBLANK(N362:AI362)=21,1,IF(COUNTBLANK(N362:AI362)=22,0,"Error")))))))))))))))))))))))</f>
        <v>3</v>
      </c>
      <c r="AL362" s="39">
        <f>IF(AK362=0,"",IF(COUNTBLANK(AG362:AI362)=0,AVERAGE(AG362:AI362),IF(COUNTBLANK(AF362:AI362)&lt;1.5,AVERAGE(AF362:AI362),IF(COUNTBLANK(AE362:AI362)&lt;2.5,AVERAGE(AE362:AI362),IF(COUNTBLANK(AD362:AI362)&lt;3.5,AVERAGE(AD362:AI362),IF(COUNTBLANK(AC362:AI362)&lt;4.5,AVERAGE(AC362:AI362),IF(COUNTBLANK(AB362:AI362)&lt;5.5,AVERAGE(AB362:AI362),IF(COUNTBLANK(AA362:AI362)&lt;6.5,AVERAGE(AA362:AI362),IF(COUNTBLANK(Z362:AI362)&lt;7.5,AVERAGE(Z362:AI362),IF(COUNTBLANK(Y362:AI362)&lt;8.5,AVERAGE(Y362:AI362),IF(COUNTBLANK(X362:AI362)&lt;9.5,AVERAGE(X362:AI362),IF(COUNTBLANK(W362:AI362)&lt;10.5,AVERAGE(W362:AI362),IF(COUNTBLANK(V362:AI362)&lt;11.5,AVERAGE(V362:AI362),IF(COUNTBLANK(U362:AI362)&lt;12.5,AVERAGE(U362:AI362),IF(COUNTBLANK(T362:AI362)&lt;13.5,AVERAGE(T362:AI362),IF(COUNTBLANK(S362:AI362)&lt;14.5,AVERAGE(S362:AI362),IF(COUNTBLANK(R362:AI362)&lt;15.5,AVERAGE(R362:AI362),IF(COUNTBLANK(Q362:AI362)&lt;16.5,AVERAGE(Q362:AI362),IF(COUNTBLANK(P362:AI362)&lt;17.5,AVERAGE(P362:AI362),IF(COUNTBLANK(O362:AI362)&lt;18.5,AVERAGE(O362:AI362),AVERAGE(N362:AI362)))))))))))))))))))))</f>
        <v>53.666666666666664</v>
      </c>
      <c r="AM362" s="22">
        <f>IF(AK362=0,"",IF(COUNTBLANK(AH362:AI362)=0,AVERAGE(AH362:AI362),IF(COUNTBLANK(AG362:AI362)&lt;1.5,AVERAGE(AG362:AI362),IF(COUNTBLANK(AF362:AI362)&lt;2.5,AVERAGE(AF362:AI362),IF(COUNTBLANK(AE362:AI362)&lt;3.5,AVERAGE(AE362:AI362),IF(COUNTBLANK(AD362:AI362)&lt;4.5,AVERAGE(AD362:AI362),IF(COUNTBLANK(AC362:AI362)&lt;5.5,AVERAGE(AC362:AI362),IF(COUNTBLANK(AB362:AI362)&lt;6.5,AVERAGE(AB362:AI362),IF(COUNTBLANK(AA362:AI362)&lt;7.5,AVERAGE(AA362:AI362),IF(COUNTBLANK(Z362:AI362)&lt;8.5,AVERAGE(Z362:AI362),IF(COUNTBLANK(Y362:AI362)&lt;9.5,AVERAGE(Y362:AI362),IF(COUNTBLANK(X362:AI362)&lt;10.5,AVERAGE(X362:AI362),IF(COUNTBLANK(W362:AI362)&lt;11.5,AVERAGE(W362:AI362),IF(COUNTBLANK(V362:AI362)&lt;12.5,AVERAGE(V362:AI362),IF(COUNTBLANK(U362:AI362)&lt;13.5,AVERAGE(U362:AI362),IF(COUNTBLANK(T362:AI362)&lt;14.5,AVERAGE(T362:AI362),IF(COUNTBLANK(S362:AI362)&lt;15.5,AVERAGE(S362:AI362),IF(COUNTBLANK(R362:AI362)&lt;16.5,AVERAGE(R362:AI362),IF(COUNTBLANK(Q362:AI362)&lt;17.5,AVERAGE(Q362:AI362),IF(COUNTBLANK(P362:AI362)&lt;18.5,AVERAGE(P362:AI362),IF(COUNTBLANK(O362:AI362)&lt;19.5,AVERAGE(O362:AI362),AVERAGE(N362:AI362))))))))))))))))))))))</f>
        <v>49.5</v>
      </c>
      <c r="AN362" s="23">
        <f>IF(AK362&lt;1.5,M362,(0.75*M362)+(0.25*((AM362*2/3+AJ362*1/3)*$AW$1)))</f>
        <v>253261.1117951317</v>
      </c>
      <c r="AO362" s="24">
        <f>AN362-M362</f>
        <v>-16338.888204868301</v>
      </c>
      <c r="AP362" s="22">
        <f>IF(AK362&lt;1.5,"N/A",3*((M362/$AW$1)-(AM362*2/3)))</f>
        <v>102.51800404617094</v>
      </c>
      <c r="AQ362" s="20">
        <f>IF(AK362=0,"",AL362*$AV$1)</f>
        <v>212324.84810099661</v>
      </c>
      <c r="AR362" s="20">
        <f>IF(AK362=0,"",AJ362*$AV$1)</f>
        <v>212324.84810099661</v>
      </c>
      <c r="AS362" s="23" t="str">
        <f>IF(F362="P","P","")</f>
        <v>P</v>
      </c>
    </row>
    <row r="363" spans="1:45" ht="13.5">
      <c r="A363" s="19" t="s">
        <v>42</v>
      </c>
      <c r="B363" s="23" t="str">
        <f>IF(COUNTBLANK(N363:AI363)&lt;20.5,"Yes","No")</f>
        <v>Yes</v>
      </c>
      <c r="C363" s="34" t="str">
        <f>IF(J363&lt;160000,"Yes","")</f>
        <v/>
      </c>
      <c r="D363" s="34" t="str">
        <f>IF(J363&gt;375000,IF((K363/J363)&lt;-0.4,"FP40%",IF((K363/J363)&lt;-0.35,"FP35%",IF((K363/J363)&lt;-0.3,"FP30%",IF((K363/J363)&lt;-0.25,"FP25%",IF((K363/J363)&lt;-0.2,"FP20%",IF((K363/J363)&lt;-0.15,"FP15%",IF((K363/J363)&lt;-0.1,"FP10%",IF((K363/J363)&lt;-0.05,"FP5%","")))))))),"")</f>
        <v/>
      </c>
      <c r="E363" s="34" t="str">
        <f t="shared" si="7"/>
        <v/>
      </c>
      <c r="F363" s="89" t="str">
        <f>IF(AP363="N/A","",IF(AP363&gt;AJ363,IF(AP363&gt;AM363,"P",""),""))</f>
        <v/>
      </c>
      <c r="G363" s="34" t="str">
        <f>IF(D363="",IF(E363="",F363,E363),D363)</f>
        <v/>
      </c>
      <c r="H363" s="19" t="s">
        <v>115</v>
      </c>
      <c r="I363" s="21" t="s">
        <v>48</v>
      </c>
      <c r="J363" s="20">
        <v>242300</v>
      </c>
      <c r="K363" s="20">
        <f>M363-J363</f>
        <v>-34400</v>
      </c>
      <c r="L363" s="75">
        <v>7900</v>
      </c>
      <c r="M363" s="20">
        <v>207900</v>
      </c>
      <c r="N363" s="21">
        <v>61</v>
      </c>
      <c r="O363" s="21">
        <v>66</v>
      </c>
      <c r="P363" s="21">
        <v>41</v>
      </c>
      <c r="Q363" s="21" t="s">
        <v>590</v>
      </c>
      <c r="R363" s="21">
        <v>35</v>
      </c>
      <c r="S363" s="21">
        <v>36</v>
      </c>
      <c r="T363" s="21">
        <v>62</v>
      </c>
      <c r="U363" s="21">
        <v>74</v>
      </c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39">
        <f>IF(AK363=0,"",AVERAGE(N363:AI363))</f>
        <v>53.571428571428569</v>
      </c>
      <c r="AK363" s="39">
        <f>IF(COUNTBLANK(N363:AI363)=0,22,IF(COUNTBLANK(N363:AI363)=1,21,IF(COUNTBLANK(N363:AI363)=2,20,IF(COUNTBLANK(N363:AI363)=3,19,IF(COUNTBLANK(N363:AI363)=4,18,IF(COUNTBLANK(N363:AI363)=5,17,IF(COUNTBLANK(N363:AI363)=6,16,IF(COUNTBLANK(N363:AI363)=7,15,IF(COUNTBLANK(N363:AI363)=8,14,IF(COUNTBLANK(N363:AI363)=9,13,IF(COUNTBLANK(N363:AI363)=10,12,IF(COUNTBLANK(N363:AI363)=11,11,IF(COUNTBLANK(N363:AI363)=12,10,IF(COUNTBLANK(N363:AI363)=13,9,IF(COUNTBLANK(N363:AI363)=14,8,IF(COUNTBLANK(N363:AI363)=15,7,IF(COUNTBLANK(N363:AI363)=16,6,IF(COUNTBLANK(N363:AI363)=17,5,IF(COUNTBLANK(N363:AI363)=18,4,IF(COUNTBLANK(N363:AI363)=19,3,IF(COUNTBLANK(N363:AI363)=20,2,IF(COUNTBLANK(N363:AI363)=21,1,IF(COUNTBLANK(N363:AI363)=22,0,"Error")))))))))))))))))))))))</f>
        <v>7</v>
      </c>
      <c r="AL363" s="39">
        <f>IF(AK363=0,"",IF(COUNTBLANK(AG363:AI363)=0,AVERAGE(AG363:AI363),IF(COUNTBLANK(AF363:AI363)&lt;1.5,AVERAGE(AF363:AI363),IF(COUNTBLANK(AE363:AI363)&lt;2.5,AVERAGE(AE363:AI363),IF(COUNTBLANK(AD363:AI363)&lt;3.5,AVERAGE(AD363:AI363),IF(COUNTBLANK(AC363:AI363)&lt;4.5,AVERAGE(AC363:AI363),IF(COUNTBLANK(AB363:AI363)&lt;5.5,AVERAGE(AB363:AI363),IF(COUNTBLANK(AA363:AI363)&lt;6.5,AVERAGE(AA363:AI363),IF(COUNTBLANK(Z363:AI363)&lt;7.5,AVERAGE(Z363:AI363),IF(COUNTBLANK(Y363:AI363)&lt;8.5,AVERAGE(Y363:AI363),IF(COUNTBLANK(X363:AI363)&lt;9.5,AVERAGE(X363:AI363),IF(COUNTBLANK(W363:AI363)&lt;10.5,AVERAGE(W363:AI363),IF(COUNTBLANK(V363:AI363)&lt;11.5,AVERAGE(V363:AI363),IF(COUNTBLANK(U363:AI363)&lt;12.5,AVERAGE(U363:AI363),IF(COUNTBLANK(T363:AI363)&lt;13.5,AVERAGE(T363:AI363),IF(COUNTBLANK(S363:AI363)&lt;14.5,AVERAGE(S363:AI363),IF(COUNTBLANK(R363:AI363)&lt;15.5,AVERAGE(R363:AI363),IF(COUNTBLANK(Q363:AI363)&lt;16.5,AVERAGE(Q363:AI363),IF(COUNTBLANK(P363:AI363)&lt;17.5,AVERAGE(P363:AI363),IF(COUNTBLANK(O363:AI363)&lt;18.5,AVERAGE(O363:AI363),AVERAGE(N363:AI363)))))))))))))))))))))</f>
        <v>57.333333333333336</v>
      </c>
      <c r="AM363" s="22">
        <f>IF(AK363=0,"",IF(COUNTBLANK(AH363:AI363)=0,AVERAGE(AH363:AI363),IF(COUNTBLANK(AG363:AI363)&lt;1.5,AVERAGE(AG363:AI363),IF(COUNTBLANK(AF363:AI363)&lt;2.5,AVERAGE(AF363:AI363),IF(COUNTBLANK(AE363:AI363)&lt;3.5,AVERAGE(AE363:AI363),IF(COUNTBLANK(AD363:AI363)&lt;4.5,AVERAGE(AD363:AI363),IF(COUNTBLANK(AC363:AI363)&lt;5.5,AVERAGE(AC363:AI363),IF(COUNTBLANK(AB363:AI363)&lt;6.5,AVERAGE(AB363:AI363),IF(COUNTBLANK(AA363:AI363)&lt;7.5,AVERAGE(AA363:AI363),IF(COUNTBLANK(Z363:AI363)&lt;8.5,AVERAGE(Z363:AI363),IF(COUNTBLANK(Y363:AI363)&lt;9.5,AVERAGE(Y363:AI363),IF(COUNTBLANK(X363:AI363)&lt;10.5,AVERAGE(X363:AI363),IF(COUNTBLANK(W363:AI363)&lt;11.5,AVERAGE(W363:AI363),IF(COUNTBLANK(V363:AI363)&lt;12.5,AVERAGE(V363:AI363),IF(COUNTBLANK(U363:AI363)&lt;13.5,AVERAGE(U363:AI363),IF(COUNTBLANK(T363:AI363)&lt;14.5,AVERAGE(T363:AI363),IF(COUNTBLANK(S363:AI363)&lt;15.5,AVERAGE(S363:AI363),IF(COUNTBLANK(R363:AI363)&lt;16.5,AVERAGE(R363:AI363),IF(COUNTBLANK(Q363:AI363)&lt;17.5,AVERAGE(Q363:AI363),IF(COUNTBLANK(P363:AI363)&lt;18.5,AVERAGE(P363:AI363),IF(COUNTBLANK(O363:AI363)&lt;19.5,AVERAGE(O363:AI363),AVERAGE(N363:AI363))))))))))))))))))))))</f>
        <v>68</v>
      </c>
      <c r="AN363" s="23">
        <f>IF(AK363&lt;1.5,M363,(0.75*M363)+(0.25*((AM363*2/3+AJ363*1/3)*$AW$1)))</f>
        <v>219329.33127149695</v>
      </c>
      <c r="AO363" s="24">
        <f>AN363-M363</f>
        <v>11429.331271496951</v>
      </c>
      <c r="AP363" s="22">
        <f>IF(AK363&lt;1.5,"N/A",3*((M363/$AW$1)-(AM363*2/3)))</f>
        <v>19.399083980708205</v>
      </c>
      <c r="AQ363" s="20">
        <f>IF(AK363=0,"",AL363*$AV$1)</f>
        <v>226831.51474143739</v>
      </c>
      <c r="AR363" s="20">
        <f>IF(AK363=0,"",AJ363*$AV$1)</f>
        <v>211948.05156488129</v>
      </c>
      <c r="AS363" s="23" t="str">
        <f>IF(F363="P","P","")</f>
        <v/>
      </c>
    </row>
    <row r="364" spans="1:45" ht="13.5">
      <c r="A364" s="19" t="s">
        <v>42</v>
      </c>
      <c r="B364" s="23" t="str">
        <f>IF(COUNTBLANK(N364:AI364)&lt;20.5,"Yes","No")</f>
        <v>Yes</v>
      </c>
      <c r="C364" s="34" t="str">
        <f>IF(J364&lt;160000,"Yes","")</f>
        <v/>
      </c>
      <c r="D364" s="34" t="str">
        <f>IF(J364&gt;375000,IF((K364/J364)&lt;-0.4,"FP40%",IF((K364/J364)&lt;-0.35,"FP35%",IF((K364/J364)&lt;-0.3,"FP30%",IF((K364/J364)&lt;-0.25,"FP25%",IF((K364/J364)&lt;-0.2,"FP20%",IF((K364/J364)&lt;-0.15,"FP15%",IF((K364/J364)&lt;-0.1,"FP10%",IF((K364/J364)&lt;-0.05,"FP5%","")))))))),"")</f>
        <v/>
      </c>
      <c r="E364" s="34" t="str">
        <f t="shared" si="7"/>
        <v/>
      </c>
      <c r="F364" s="89" t="str">
        <f>IF(AP364="N/A","",IF(AP364&gt;AJ364,IF(AP364&gt;AM364,"P",""),""))</f>
        <v/>
      </c>
      <c r="G364" s="34" t="str">
        <f>IF(D364="",IF(E364="",F364,E364),D364)</f>
        <v/>
      </c>
      <c r="H364" s="19" t="s">
        <v>121</v>
      </c>
      <c r="I364" s="21" t="s">
        <v>388</v>
      </c>
      <c r="J364" s="20">
        <v>299600</v>
      </c>
      <c r="K364" s="20">
        <f>M364-J364</f>
        <v>-58500</v>
      </c>
      <c r="L364" s="75">
        <v>0</v>
      </c>
      <c r="M364" s="20">
        <v>241100</v>
      </c>
      <c r="N364" s="21">
        <v>41</v>
      </c>
      <c r="O364" s="21">
        <v>32</v>
      </c>
      <c r="P364" s="21">
        <v>59</v>
      </c>
      <c r="Q364" s="21">
        <v>49</v>
      </c>
      <c r="R364" s="21">
        <v>61</v>
      </c>
      <c r="S364" s="21">
        <v>63</v>
      </c>
      <c r="T364" s="21" t="s">
        <v>590</v>
      </c>
      <c r="U364" s="21" t="s">
        <v>590</v>
      </c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39">
        <f>IF(AK364=0,"",AVERAGE(N364:AI364))</f>
        <v>50.833333333333336</v>
      </c>
      <c r="AK364" s="39">
        <f>IF(COUNTBLANK(N364:AI364)=0,22,IF(COUNTBLANK(N364:AI364)=1,21,IF(COUNTBLANK(N364:AI364)=2,20,IF(COUNTBLANK(N364:AI364)=3,19,IF(COUNTBLANK(N364:AI364)=4,18,IF(COUNTBLANK(N364:AI364)=5,17,IF(COUNTBLANK(N364:AI364)=6,16,IF(COUNTBLANK(N364:AI364)=7,15,IF(COUNTBLANK(N364:AI364)=8,14,IF(COUNTBLANK(N364:AI364)=9,13,IF(COUNTBLANK(N364:AI364)=10,12,IF(COUNTBLANK(N364:AI364)=11,11,IF(COUNTBLANK(N364:AI364)=12,10,IF(COUNTBLANK(N364:AI364)=13,9,IF(COUNTBLANK(N364:AI364)=14,8,IF(COUNTBLANK(N364:AI364)=15,7,IF(COUNTBLANK(N364:AI364)=16,6,IF(COUNTBLANK(N364:AI364)=17,5,IF(COUNTBLANK(N364:AI364)=18,4,IF(COUNTBLANK(N364:AI364)=19,3,IF(COUNTBLANK(N364:AI364)=20,2,IF(COUNTBLANK(N364:AI364)=21,1,IF(COUNTBLANK(N364:AI364)=22,0,"Error")))))))))))))))))))))))</f>
        <v>6</v>
      </c>
      <c r="AL364" s="39">
        <f>IF(AK364=0,"",IF(COUNTBLANK(AG364:AI364)=0,AVERAGE(AG364:AI364),IF(COUNTBLANK(AF364:AI364)&lt;1.5,AVERAGE(AF364:AI364),IF(COUNTBLANK(AE364:AI364)&lt;2.5,AVERAGE(AE364:AI364),IF(COUNTBLANK(AD364:AI364)&lt;3.5,AVERAGE(AD364:AI364),IF(COUNTBLANK(AC364:AI364)&lt;4.5,AVERAGE(AC364:AI364),IF(COUNTBLANK(AB364:AI364)&lt;5.5,AVERAGE(AB364:AI364),IF(COUNTBLANK(AA364:AI364)&lt;6.5,AVERAGE(AA364:AI364),IF(COUNTBLANK(Z364:AI364)&lt;7.5,AVERAGE(Z364:AI364),IF(COUNTBLANK(Y364:AI364)&lt;8.5,AVERAGE(Y364:AI364),IF(COUNTBLANK(X364:AI364)&lt;9.5,AVERAGE(X364:AI364),IF(COUNTBLANK(W364:AI364)&lt;10.5,AVERAGE(W364:AI364),IF(COUNTBLANK(V364:AI364)&lt;11.5,AVERAGE(V364:AI364),IF(COUNTBLANK(U364:AI364)&lt;12.5,AVERAGE(U364:AI364),IF(COUNTBLANK(T364:AI364)&lt;13.5,AVERAGE(T364:AI364),IF(COUNTBLANK(S364:AI364)&lt;14.5,AVERAGE(S364:AI364),IF(COUNTBLANK(R364:AI364)&lt;15.5,AVERAGE(R364:AI364),IF(COUNTBLANK(Q364:AI364)&lt;16.5,AVERAGE(Q364:AI364),IF(COUNTBLANK(P364:AI364)&lt;17.5,AVERAGE(P364:AI364),IF(COUNTBLANK(O364:AI364)&lt;18.5,AVERAGE(O364:AI364),AVERAGE(N364:AI364)))))))))))))))))))))</f>
        <v>57.666666666666664</v>
      </c>
      <c r="AM364" s="22">
        <f>IF(AK364=0,"",IF(COUNTBLANK(AH364:AI364)=0,AVERAGE(AH364:AI364),IF(COUNTBLANK(AG364:AI364)&lt;1.5,AVERAGE(AG364:AI364),IF(COUNTBLANK(AF364:AI364)&lt;2.5,AVERAGE(AF364:AI364),IF(COUNTBLANK(AE364:AI364)&lt;3.5,AVERAGE(AE364:AI364),IF(COUNTBLANK(AD364:AI364)&lt;4.5,AVERAGE(AD364:AI364),IF(COUNTBLANK(AC364:AI364)&lt;5.5,AVERAGE(AC364:AI364),IF(COUNTBLANK(AB364:AI364)&lt;6.5,AVERAGE(AB364:AI364),IF(COUNTBLANK(AA364:AI364)&lt;7.5,AVERAGE(AA364:AI364),IF(COUNTBLANK(Z364:AI364)&lt;8.5,AVERAGE(Z364:AI364),IF(COUNTBLANK(Y364:AI364)&lt;9.5,AVERAGE(Y364:AI364),IF(COUNTBLANK(X364:AI364)&lt;10.5,AVERAGE(X364:AI364),IF(COUNTBLANK(W364:AI364)&lt;11.5,AVERAGE(W364:AI364),IF(COUNTBLANK(V364:AI364)&lt;12.5,AVERAGE(V364:AI364),IF(COUNTBLANK(U364:AI364)&lt;13.5,AVERAGE(U364:AI364),IF(COUNTBLANK(T364:AI364)&lt;14.5,AVERAGE(T364:AI364),IF(COUNTBLANK(S364:AI364)&lt;15.5,AVERAGE(S364:AI364),IF(COUNTBLANK(R364:AI364)&lt;16.5,AVERAGE(R364:AI364),IF(COUNTBLANK(Q364:AI364)&lt;17.5,AVERAGE(Q364:AI364),IF(COUNTBLANK(P364:AI364)&lt;18.5,AVERAGE(P364:AI364),IF(COUNTBLANK(O364:AI364)&lt;19.5,AVERAGE(O364:AI364),AVERAGE(N364:AI364))))))))))))))))))))))</f>
        <v>62</v>
      </c>
      <c r="AN364" s="23">
        <f>IF(AK364&lt;1.5,M364,(0.75*M364)+(0.25*((AM364*2/3+AJ364*1/3)*$AW$1)))</f>
        <v>239300.00684835497</v>
      </c>
      <c r="AO364" s="24">
        <f>AN364-M364</f>
        <v>-1799.9931516450306</v>
      </c>
      <c r="AP364" s="22">
        <f>IF(AK364&lt;1.5,"N/A",3*((M364/$AW$1)-(AM364*2/3)))</f>
        <v>56.215099315770807</v>
      </c>
      <c r="AQ364" s="20">
        <f>IF(AK364=0,"",AL364*$AV$1)</f>
        <v>228150.30261784108</v>
      </c>
      <c r="AR364" s="20">
        <f>IF(AK364=0,"",AJ364*$AV$1)</f>
        <v>201115.15115156514</v>
      </c>
      <c r="AS364" s="23" t="str">
        <f>IF(F364="P","P","")</f>
        <v/>
      </c>
    </row>
    <row r="365" spans="1:45" ht="13.5">
      <c r="A365" s="19" t="s">
        <v>42</v>
      </c>
      <c r="B365" s="23" t="str">
        <f>IF(COUNTBLANK(N365:AI365)&lt;20.5,"Yes","No")</f>
        <v>Yes</v>
      </c>
      <c r="C365" s="34" t="str">
        <f>IF(J365&lt;160000,"Yes","")</f>
        <v/>
      </c>
      <c r="D365" s="34" t="str">
        <f>IF(J365&gt;375000,IF((K365/J365)&lt;-0.4,"FP40%",IF((K365/J365)&lt;-0.35,"FP35%",IF((K365/J365)&lt;-0.3,"FP30%",IF((K365/J365)&lt;-0.25,"FP25%",IF((K365/J365)&lt;-0.2,"FP20%",IF((K365/J365)&lt;-0.15,"FP15%",IF((K365/J365)&lt;-0.1,"FP10%",IF((K365/J365)&lt;-0.05,"FP5%","")))))))),"")</f>
        <v/>
      </c>
      <c r="E365" s="34" t="str">
        <f t="shared" si="7"/>
        <v/>
      </c>
      <c r="F365" s="89" t="str">
        <f>IF(AP365="N/A","",IF(AP365&gt;AJ365,IF(AP365&gt;AM365,"P",""),""))</f>
        <v>P</v>
      </c>
      <c r="G365" s="34" t="str">
        <f>IF(D365="",IF(E365="",F365,E365),D365)</f>
        <v>P</v>
      </c>
      <c r="H365" s="19" t="s">
        <v>119</v>
      </c>
      <c r="I365" s="21" t="s">
        <v>37</v>
      </c>
      <c r="J365" s="20">
        <v>221200</v>
      </c>
      <c r="K365" s="20">
        <f>M365-J365</f>
        <v>-3800</v>
      </c>
      <c r="L365" s="75">
        <v>0</v>
      </c>
      <c r="M365" s="20">
        <v>217400</v>
      </c>
      <c r="N365" s="21">
        <v>49</v>
      </c>
      <c r="O365" s="21">
        <v>39</v>
      </c>
      <c r="P365" s="21"/>
      <c r="Q365" s="21">
        <v>63</v>
      </c>
      <c r="R365" s="21" t="s">
        <v>590</v>
      </c>
      <c r="S365" s="21" t="s">
        <v>590</v>
      </c>
      <c r="T365" s="21" t="s">
        <v>590</v>
      </c>
      <c r="U365" s="21" t="s">
        <v>590</v>
      </c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39">
        <f>IF(AK365=0,"",AVERAGE(N365:AI365))</f>
        <v>50.333333333333336</v>
      </c>
      <c r="AK365" s="39">
        <f>IF(COUNTBLANK(N365:AI365)=0,22,IF(COUNTBLANK(N365:AI365)=1,21,IF(COUNTBLANK(N365:AI365)=2,20,IF(COUNTBLANK(N365:AI365)=3,19,IF(COUNTBLANK(N365:AI365)=4,18,IF(COUNTBLANK(N365:AI365)=5,17,IF(COUNTBLANK(N365:AI365)=6,16,IF(COUNTBLANK(N365:AI365)=7,15,IF(COUNTBLANK(N365:AI365)=8,14,IF(COUNTBLANK(N365:AI365)=9,13,IF(COUNTBLANK(N365:AI365)=10,12,IF(COUNTBLANK(N365:AI365)=11,11,IF(COUNTBLANK(N365:AI365)=12,10,IF(COUNTBLANK(N365:AI365)=13,9,IF(COUNTBLANK(N365:AI365)=14,8,IF(COUNTBLANK(N365:AI365)=15,7,IF(COUNTBLANK(N365:AI365)=16,6,IF(COUNTBLANK(N365:AI365)=17,5,IF(COUNTBLANK(N365:AI365)=18,4,IF(COUNTBLANK(N365:AI365)=19,3,IF(COUNTBLANK(N365:AI365)=20,2,IF(COUNTBLANK(N365:AI365)=21,1,IF(COUNTBLANK(N365:AI365)=22,0,"Error")))))))))))))))))))))))</f>
        <v>3</v>
      </c>
      <c r="AL365" s="39">
        <f>IF(AK365=0,"",IF(COUNTBLANK(AG365:AI365)=0,AVERAGE(AG365:AI365),IF(COUNTBLANK(AF365:AI365)&lt;1.5,AVERAGE(AF365:AI365),IF(COUNTBLANK(AE365:AI365)&lt;2.5,AVERAGE(AE365:AI365),IF(COUNTBLANK(AD365:AI365)&lt;3.5,AVERAGE(AD365:AI365),IF(COUNTBLANK(AC365:AI365)&lt;4.5,AVERAGE(AC365:AI365),IF(COUNTBLANK(AB365:AI365)&lt;5.5,AVERAGE(AB365:AI365),IF(COUNTBLANK(AA365:AI365)&lt;6.5,AVERAGE(AA365:AI365),IF(COUNTBLANK(Z365:AI365)&lt;7.5,AVERAGE(Z365:AI365),IF(COUNTBLANK(Y365:AI365)&lt;8.5,AVERAGE(Y365:AI365),IF(COUNTBLANK(X365:AI365)&lt;9.5,AVERAGE(X365:AI365),IF(COUNTBLANK(W365:AI365)&lt;10.5,AVERAGE(W365:AI365),IF(COUNTBLANK(V365:AI365)&lt;11.5,AVERAGE(V365:AI365),IF(COUNTBLANK(U365:AI365)&lt;12.5,AVERAGE(U365:AI365),IF(COUNTBLANK(T365:AI365)&lt;13.5,AVERAGE(T365:AI365),IF(COUNTBLANK(S365:AI365)&lt;14.5,AVERAGE(S365:AI365),IF(COUNTBLANK(R365:AI365)&lt;15.5,AVERAGE(R365:AI365),IF(COUNTBLANK(Q365:AI365)&lt;16.5,AVERAGE(Q365:AI365),IF(COUNTBLANK(P365:AI365)&lt;17.5,AVERAGE(P365:AI365),IF(COUNTBLANK(O365:AI365)&lt;18.5,AVERAGE(O365:AI365),AVERAGE(N365:AI365)))))))))))))))))))))</f>
        <v>50.333333333333336</v>
      </c>
      <c r="AM365" s="22">
        <f>IF(AK365=0,"",IF(COUNTBLANK(AH365:AI365)=0,AVERAGE(AH365:AI365),IF(COUNTBLANK(AG365:AI365)&lt;1.5,AVERAGE(AG365:AI365),IF(COUNTBLANK(AF365:AI365)&lt;2.5,AVERAGE(AF365:AI365),IF(COUNTBLANK(AE365:AI365)&lt;3.5,AVERAGE(AE365:AI365),IF(COUNTBLANK(AD365:AI365)&lt;4.5,AVERAGE(AD365:AI365),IF(COUNTBLANK(AC365:AI365)&lt;5.5,AVERAGE(AC365:AI365),IF(COUNTBLANK(AB365:AI365)&lt;6.5,AVERAGE(AB365:AI365),IF(COUNTBLANK(AA365:AI365)&lt;7.5,AVERAGE(AA365:AI365),IF(COUNTBLANK(Z365:AI365)&lt;8.5,AVERAGE(Z365:AI365),IF(COUNTBLANK(Y365:AI365)&lt;9.5,AVERAGE(Y365:AI365),IF(COUNTBLANK(X365:AI365)&lt;10.5,AVERAGE(X365:AI365),IF(COUNTBLANK(W365:AI365)&lt;11.5,AVERAGE(W365:AI365),IF(COUNTBLANK(V365:AI365)&lt;12.5,AVERAGE(V365:AI365),IF(COUNTBLANK(U365:AI365)&lt;13.5,AVERAGE(U365:AI365),IF(COUNTBLANK(T365:AI365)&lt;14.5,AVERAGE(T365:AI365),IF(COUNTBLANK(S365:AI365)&lt;15.5,AVERAGE(S365:AI365),IF(COUNTBLANK(R365:AI365)&lt;16.5,AVERAGE(R365:AI365),IF(COUNTBLANK(Q365:AI365)&lt;17.5,AVERAGE(Q365:AI365),IF(COUNTBLANK(P365:AI365)&lt;18.5,AVERAGE(P365:AI365),IF(COUNTBLANK(O365:AI365)&lt;19.5,AVERAGE(O365:AI365),AVERAGE(N365:AI365))))))))))))))))))))))</f>
        <v>51</v>
      </c>
      <c r="AN365" s="23">
        <f>IF(AK365&lt;1.5,M365,(0.75*M365)+(0.25*((AM365*2/3+AJ365*1/3)*$AW$1)))</f>
        <v>213999.62465147418</v>
      </c>
      <c r="AO365" s="24">
        <f>AN365-M365</f>
        <v>-3400.3753485258203</v>
      </c>
      <c r="AP365" s="22">
        <f>IF(AK365&lt;1.5,"N/A",3*((M365/$AW$1)-(AM365*2/3)))</f>
        <v>60.500052224174929</v>
      </c>
      <c r="AQ365" s="20">
        <f>IF(AK365=0,"",AL365*$AV$1)</f>
        <v>199136.96933695959</v>
      </c>
      <c r="AR365" s="20">
        <f>IF(AK365=0,"",AJ365*$AV$1)</f>
        <v>199136.96933695959</v>
      </c>
      <c r="AS365" s="23" t="str">
        <f>IF(F365="P","P","")</f>
        <v>P</v>
      </c>
    </row>
    <row r="366" spans="1:45" ht="13.5">
      <c r="A366" s="19" t="s">
        <v>42</v>
      </c>
      <c r="B366" s="23" t="str">
        <f>IF(COUNTBLANK(N366:AI366)&lt;20.5,"Yes","No")</f>
        <v>Yes</v>
      </c>
      <c r="C366" s="34" t="str">
        <f>IF(J366&lt;160000,"Yes","")</f>
        <v>Yes</v>
      </c>
      <c r="D366" s="34" t="str">
        <f>IF(J366&gt;375000,IF((K366/J366)&lt;-0.4,"FP40%",IF((K366/J366)&lt;-0.35,"FP35%",IF((K366/J366)&lt;-0.3,"FP30%",IF((K366/J366)&lt;-0.25,"FP25%",IF((K366/J366)&lt;-0.2,"FP20%",IF((K366/J366)&lt;-0.15,"FP15%",IF((K366/J366)&lt;-0.1,"FP10%",IF((K366/J366)&lt;-0.05,"FP5%","")))))))),"")</f>
        <v/>
      </c>
      <c r="E366" s="34" t="str">
        <f t="shared" si="7"/>
        <v/>
      </c>
      <c r="F366" s="89" t="str">
        <f>IF(AP366="N/A","",IF(AP366&gt;AJ366,IF(AP366&gt;AM366,"P",""),""))</f>
        <v/>
      </c>
      <c r="G366" s="34" t="str">
        <f>IF(D366="",IF(E366="",F366,E366),D366)</f>
        <v/>
      </c>
      <c r="H366" s="19" t="s">
        <v>559</v>
      </c>
      <c r="I366" s="21" t="s">
        <v>391</v>
      </c>
      <c r="J366" s="20">
        <v>149400</v>
      </c>
      <c r="K366" s="20">
        <f>M366-J366</f>
        <v>0</v>
      </c>
      <c r="L366" s="75">
        <v>0</v>
      </c>
      <c r="M366" s="20">
        <v>149400</v>
      </c>
      <c r="N366" s="21"/>
      <c r="O366" s="21"/>
      <c r="P366" s="21"/>
      <c r="Q366" s="21"/>
      <c r="R366" s="21"/>
      <c r="S366" s="21"/>
      <c r="T366" s="21">
        <v>72</v>
      </c>
      <c r="U366" s="21">
        <v>27</v>
      </c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39">
        <f>IF(AK366=0,"",AVERAGE(N366:AI366))</f>
        <v>49.5</v>
      </c>
      <c r="AK366" s="39">
        <f>IF(COUNTBLANK(N366:AI366)=0,22,IF(COUNTBLANK(N366:AI366)=1,21,IF(COUNTBLANK(N366:AI366)=2,20,IF(COUNTBLANK(N366:AI366)=3,19,IF(COUNTBLANK(N366:AI366)=4,18,IF(COUNTBLANK(N366:AI366)=5,17,IF(COUNTBLANK(N366:AI366)=6,16,IF(COUNTBLANK(N366:AI366)=7,15,IF(COUNTBLANK(N366:AI366)=8,14,IF(COUNTBLANK(N366:AI366)=9,13,IF(COUNTBLANK(N366:AI366)=10,12,IF(COUNTBLANK(N366:AI366)=11,11,IF(COUNTBLANK(N366:AI366)=12,10,IF(COUNTBLANK(N366:AI366)=13,9,IF(COUNTBLANK(N366:AI366)=14,8,IF(COUNTBLANK(N366:AI366)=15,7,IF(COUNTBLANK(N366:AI366)=16,6,IF(COUNTBLANK(N366:AI366)=17,5,IF(COUNTBLANK(N366:AI366)=18,4,IF(COUNTBLANK(N366:AI366)=19,3,IF(COUNTBLANK(N366:AI366)=20,2,IF(COUNTBLANK(N366:AI366)=21,1,IF(COUNTBLANK(N366:AI366)=22,0,"Error")))))))))))))))))))))))</f>
        <v>2</v>
      </c>
      <c r="AL366" s="39">
        <f>IF(AK366=0,"",IF(COUNTBLANK(AG366:AI366)=0,AVERAGE(AG366:AI366),IF(COUNTBLANK(AF366:AI366)&lt;1.5,AVERAGE(AF366:AI366),IF(COUNTBLANK(AE366:AI366)&lt;2.5,AVERAGE(AE366:AI366),IF(COUNTBLANK(AD366:AI366)&lt;3.5,AVERAGE(AD366:AI366),IF(COUNTBLANK(AC366:AI366)&lt;4.5,AVERAGE(AC366:AI366),IF(COUNTBLANK(AB366:AI366)&lt;5.5,AVERAGE(AB366:AI366),IF(COUNTBLANK(AA366:AI366)&lt;6.5,AVERAGE(AA366:AI366),IF(COUNTBLANK(Z366:AI366)&lt;7.5,AVERAGE(Z366:AI366),IF(COUNTBLANK(Y366:AI366)&lt;8.5,AVERAGE(Y366:AI366),IF(COUNTBLANK(X366:AI366)&lt;9.5,AVERAGE(X366:AI366),IF(COUNTBLANK(W366:AI366)&lt;10.5,AVERAGE(W366:AI366),IF(COUNTBLANK(V366:AI366)&lt;11.5,AVERAGE(V366:AI366),IF(COUNTBLANK(U366:AI366)&lt;12.5,AVERAGE(U366:AI366),IF(COUNTBLANK(T366:AI366)&lt;13.5,AVERAGE(T366:AI366),IF(COUNTBLANK(S366:AI366)&lt;14.5,AVERAGE(S366:AI366),IF(COUNTBLANK(R366:AI366)&lt;15.5,AVERAGE(R366:AI366),IF(COUNTBLANK(Q366:AI366)&lt;16.5,AVERAGE(Q366:AI366),IF(COUNTBLANK(P366:AI366)&lt;17.5,AVERAGE(P366:AI366),IF(COUNTBLANK(O366:AI366)&lt;18.5,AVERAGE(O366:AI366),AVERAGE(N366:AI366)))))))))))))))))))))</f>
        <v>49.5</v>
      </c>
      <c r="AM366" s="22">
        <f>IF(AK366=0,"",IF(COUNTBLANK(AH366:AI366)=0,AVERAGE(AH366:AI366),IF(COUNTBLANK(AG366:AI366)&lt;1.5,AVERAGE(AG366:AI366),IF(COUNTBLANK(AF366:AI366)&lt;2.5,AVERAGE(AF366:AI366),IF(COUNTBLANK(AE366:AI366)&lt;3.5,AVERAGE(AE366:AI366),IF(COUNTBLANK(AD366:AI366)&lt;4.5,AVERAGE(AD366:AI366),IF(COUNTBLANK(AC366:AI366)&lt;5.5,AVERAGE(AC366:AI366),IF(COUNTBLANK(AB366:AI366)&lt;6.5,AVERAGE(AB366:AI366),IF(COUNTBLANK(AA366:AI366)&lt;7.5,AVERAGE(AA366:AI366),IF(COUNTBLANK(Z366:AI366)&lt;8.5,AVERAGE(Z366:AI366),IF(COUNTBLANK(Y366:AI366)&lt;9.5,AVERAGE(Y366:AI366),IF(COUNTBLANK(X366:AI366)&lt;10.5,AVERAGE(X366:AI366),IF(COUNTBLANK(W366:AI366)&lt;11.5,AVERAGE(W366:AI366),IF(COUNTBLANK(V366:AI366)&lt;12.5,AVERAGE(V366:AI366),IF(COUNTBLANK(U366:AI366)&lt;13.5,AVERAGE(U366:AI366),IF(COUNTBLANK(T366:AI366)&lt;14.5,AVERAGE(T366:AI366),IF(COUNTBLANK(S366:AI366)&lt;15.5,AVERAGE(S366:AI366),IF(COUNTBLANK(R366:AI366)&lt;16.5,AVERAGE(R366:AI366),IF(COUNTBLANK(Q366:AI366)&lt;17.5,AVERAGE(Q366:AI366),IF(COUNTBLANK(P366:AI366)&lt;18.5,AVERAGE(P366:AI366),IF(COUNTBLANK(O366:AI366)&lt;19.5,AVERAGE(O366:AI366),AVERAGE(N366:AI366))))))))))))))))))))))</f>
        <v>49.5</v>
      </c>
      <c r="AN366" s="23">
        <f>IF(AK366&lt;1.5,M366,(0.75*M366)+(0.25*((AM366*2/3+AJ366*1/3)*$AW$1)))</f>
        <v>161717.52249941303</v>
      </c>
      <c r="AO366" s="24">
        <f>AN366-M366</f>
        <v>12317.522499413026</v>
      </c>
      <c r="AP366" s="22">
        <f>IF(AK366&lt;1.5,"N/A",3*((M366/$AW$1)-(AM366*2/3)))</f>
        <v>12.672069007781666</v>
      </c>
      <c r="AQ366" s="20">
        <f>IF(AK366=0,"",AL366*$AV$1)</f>
        <v>195839.9996459503</v>
      </c>
      <c r="AR366" s="20">
        <f>IF(AK366=0,"",AJ366*$AV$1)</f>
        <v>195839.9996459503</v>
      </c>
      <c r="AS366" s="23" t="str">
        <f>IF(F366="P","P","")</f>
        <v/>
      </c>
    </row>
    <row r="367" spans="1:45" ht="13.5">
      <c r="A367" s="19" t="s">
        <v>42</v>
      </c>
      <c r="B367" s="23" t="str">
        <f>IF(COUNTBLANK(N367:AI367)&lt;20.5,"Yes","No")</f>
        <v>Yes</v>
      </c>
      <c r="C367" s="34" t="str">
        <f>IF(J367&lt;160000,"Yes","")</f>
        <v>Yes</v>
      </c>
      <c r="D367" s="34" t="str">
        <f>IF(J367&gt;375000,IF((K367/J367)&lt;-0.4,"FP40%",IF((K367/J367)&lt;-0.35,"FP35%",IF((K367/J367)&lt;-0.3,"FP30%",IF((K367/J367)&lt;-0.25,"FP25%",IF((K367/J367)&lt;-0.2,"FP20%",IF((K367/J367)&lt;-0.15,"FP15%",IF((K367/J367)&lt;-0.1,"FP10%",IF((K367/J367)&lt;-0.05,"FP5%","")))))))),"")</f>
        <v/>
      </c>
      <c r="E367" s="34" t="str">
        <f t="shared" si="7"/>
        <v/>
      </c>
      <c r="F367" s="89" t="str">
        <f>IF(AP367="N/A","",IF(AP367&gt;AJ367,IF(AP367&gt;AM367,"P",""),""))</f>
        <v/>
      </c>
      <c r="G367" s="34" t="str">
        <f>IF(D367="",IF(E367="",F367,E367),D367)</f>
        <v/>
      </c>
      <c r="H367" s="19" t="s">
        <v>125</v>
      </c>
      <c r="I367" s="21" t="s">
        <v>392</v>
      </c>
      <c r="J367" s="20">
        <v>115000</v>
      </c>
      <c r="K367" s="20">
        <f>M367-J367</f>
        <v>63300</v>
      </c>
      <c r="L367" s="75">
        <v>4000</v>
      </c>
      <c r="M367" s="20">
        <v>178300</v>
      </c>
      <c r="N367" s="21">
        <v>33</v>
      </c>
      <c r="O367" s="21">
        <v>42</v>
      </c>
      <c r="P367" s="21"/>
      <c r="Q367" s="21">
        <v>60</v>
      </c>
      <c r="R367" s="21">
        <v>51</v>
      </c>
      <c r="S367" s="21">
        <v>61</v>
      </c>
      <c r="T367" s="21" t="s">
        <v>590</v>
      </c>
      <c r="U367" s="21">
        <v>30</v>
      </c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39">
        <f>IF(AK367=0,"",AVERAGE(N367:AI367))</f>
        <v>46.166666666666664</v>
      </c>
      <c r="AK367" s="39">
        <f>IF(COUNTBLANK(N367:AI367)=0,22,IF(COUNTBLANK(N367:AI367)=1,21,IF(COUNTBLANK(N367:AI367)=2,20,IF(COUNTBLANK(N367:AI367)=3,19,IF(COUNTBLANK(N367:AI367)=4,18,IF(COUNTBLANK(N367:AI367)=5,17,IF(COUNTBLANK(N367:AI367)=6,16,IF(COUNTBLANK(N367:AI367)=7,15,IF(COUNTBLANK(N367:AI367)=8,14,IF(COUNTBLANK(N367:AI367)=9,13,IF(COUNTBLANK(N367:AI367)=10,12,IF(COUNTBLANK(N367:AI367)=11,11,IF(COUNTBLANK(N367:AI367)=12,10,IF(COUNTBLANK(N367:AI367)=13,9,IF(COUNTBLANK(N367:AI367)=14,8,IF(COUNTBLANK(N367:AI367)=15,7,IF(COUNTBLANK(N367:AI367)=16,6,IF(COUNTBLANK(N367:AI367)=17,5,IF(COUNTBLANK(N367:AI367)=18,4,IF(COUNTBLANK(N367:AI367)=19,3,IF(COUNTBLANK(N367:AI367)=20,2,IF(COUNTBLANK(N367:AI367)=21,1,IF(COUNTBLANK(N367:AI367)=22,0,"Error")))))))))))))))))))))))</f>
        <v>6</v>
      </c>
      <c r="AL367" s="39">
        <f>IF(AK367=0,"",IF(COUNTBLANK(AG367:AI367)=0,AVERAGE(AG367:AI367),IF(COUNTBLANK(AF367:AI367)&lt;1.5,AVERAGE(AF367:AI367),IF(COUNTBLANK(AE367:AI367)&lt;2.5,AVERAGE(AE367:AI367),IF(COUNTBLANK(AD367:AI367)&lt;3.5,AVERAGE(AD367:AI367),IF(COUNTBLANK(AC367:AI367)&lt;4.5,AVERAGE(AC367:AI367),IF(COUNTBLANK(AB367:AI367)&lt;5.5,AVERAGE(AB367:AI367),IF(COUNTBLANK(AA367:AI367)&lt;6.5,AVERAGE(AA367:AI367),IF(COUNTBLANK(Z367:AI367)&lt;7.5,AVERAGE(Z367:AI367),IF(COUNTBLANK(Y367:AI367)&lt;8.5,AVERAGE(Y367:AI367),IF(COUNTBLANK(X367:AI367)&lt;9.5,AVERAGE(X367:AI367),IF(COUNTBLANK(W367:AI367)&lt;10.5,AVERAGE(W367:AI367),IF(COUNTBLANK(V367:AI367)&lt;11.5,AVERAGE(V367:AI367),IF(COUNTBLANK(U367:AI367)&lt;12.5,AVERAGE(U367:AI367),IF(COUNTBLANK(T367:AI367)&lt;13.5,AVERAGE(T367:AI367),IF(COUNTBLANK(S367:AI367)&lt;14.5,AVERAGE(S367:AI367),IF(COUNTBLANK(R367:AI367)&lt;15.5,AVERAGE(R367:AI367),IF(COUNTBLANK(Q367:AI367)&lt;16.5,AVERAGE(Q367:AI367),IF(COUNTBLANK(P367:AI367)&lt;17.5,AVERAGE(P367:AI367),IF(COUNTBLANK(O367:AI367)&lt;18.5,AVERAGE(O367:AI367),AVERAGE(N367:AI367)))))))))))))))))))))</f>
        <v>47.333333333333336</v>
      </c>
      <c r="AM367" s="22">
        <f>IF(AK367=0,"",IF(COUNTBLANK(AH367:AI367)=0,AVERAGE(AH367:AI367),IF(COUNTBLANK(AG367:AI367)&lt;1.5,AVERAGE(AG367:AI367),IF(COUNTBLANK(AF367:AI367)&lt;2.5,AVERAGE(AF367:AI367),IF(COUNTBLANK(AE367:AI367)&lt;3.5,AVERAGE(AE367:AI367),IF(COUNTBLANK(AD367:AI367)&lt;4.5,AVERAGE(AD367:AI367),IF(COUNTBLANK(AC367:AI367)&lt;5.5,AVERAGE(AC367:AI367),IF(COUNTBLANK(AB367:AI367)&lt;6.5,AVERAGE(AB367:AI367),IF(COUNTBLANK(AA367:AI367)&lt;7.5,AVERAGE(AA367:AI367),IF(COUNTBLANK(Z367:AI367)&lt;8.5,AVERAGE(Z367:AI367),IF(COUNTBLANK(Y367:AI367)&lt;9.5,AVERAGE(Y367:AI367),IF(COUNTBLANK(X367:AI367)&lt;10.5,AVERAGE(X367:AI367),IF(COUNTBLANK(W367:AI367)&lt;11.5,AVERAGE(W367:AI367),IF(COUNTBLANK(V367:AI367)&lt;12.5,AVERAGE(V367:AI367),IF(COUNTBLANK(U367:AI367)&lt;13.5,AVERAGE(U367:AI367),IF(COUNTBLANK(T367:AI367)&lt;14.5,AVERAGE(T367:AI367),IF(COUNTBLANK(S367:AI367)&lt;15.5,AVERAGE(S367:AI367),IF(COUNTBLANK(R367:AI367)&lt;16.5,AVERAGE(R367:AI367),IF(COUNTBLANK(Q367:AI367)&lt;17.5,AVERAGE(Q367:AI367),IF(COUNTBLANK(P367:AI367)&lt;18.5,AVERAGE(P367:AI367),IF(COUNTBLANK(O367:AI367)&lt;19.5,AVERAGE(O367:AI367),AVERAGE(N367:AI367))))))))))))))))))))))</f>
        <v>45.5</v>
      </c>
      <c r="AN367" s="23">
        <f>IF(AK367&lt;1.5,M367,(0.75*M367)+(0.25*((AM367*2/3+AJ367*1/3)*$AW$1)))</f>
        <v>179601.95961505827</v>
      </c>
      <c r="AO367" s="24">
        <f>AN367-M367</f>
        <v>1301.9596150582656</v>
      </c>
      <c r="AP367" s="22">
        <f>IF(AK367&lt;1.5,"N/A",3*((M367/$AW$1)-(AM367*2/3)))</f>
        <v>42.273961874748807</v>
      </c>
      <c r="AQ367" s="20">
        <f>IF(AK367=0,"",AL367*$AV$1)</f>
        <v>187267.87844932624</v>
      </c>
      <c r="AR367" s="20">
        <f>IF(AK367=0,"",AJ367*$AV$1)</f>
        <v>182652.12088191323</v>
      </c>
      <c r="AS367" s="23" t="str">
        <f>IF(F367="P","P","")</f>
        <v/>
      </c>
    </row>
    <row r="368" spans="1:45" ht="13.5">
      <c r="A368" s="19" t="s">
        <v>42</v>
      </c>
      <c r="B368" s="23" t="str">
        <f>IF(COUNTBLANK(N368:AI368)&lt;20.5,"Yes","No")</f>
        <v>Yes</v>
      </c>
      <c r="C368" s="34" t="str">
        <f>IF(J368&lt;160000,"Yes","")</f>
        <v>Yes</v>
      </c>
      <c r="D368" s="34" t="str">
        <f>IF(J368&gt;375000,IF((K368/J368)&lt;-0.4,"FP40%",IF((K368/J368)&lt;-0.35,"FP35%",IF((K368/J368)&lt;-0.3,"FP30%",IF((K368/J368)&lt;-0.25,"FP25%",IF((K368/J368)&lt;-0.2,"FP20%",IF((K368/J368)&lt;-0.15,"FP15%",IF((K368/J368)&lt;-0.1,"FP10%",IF((K368/J368)&lt;-0.05,"FP5%","")))))))),"")</f>
        <v/>
      </c>
      <c r="E368" s="34" t="str">
        <f t="shared" si="7"/>
        <v/>
      </c>
      <c r="F368" s="89" t="str">
        <f>IF(AP368="N/A","",IF(AP368&gt;AJ368,IF(AP368&gt;AM368,"P",""),""))</f>
        <v/>
      </c>
      <c r="G368" s="34" t="str">
        <f>IF(D368="",IF(E368="",F368,E368),D368)</f>
        <v/>
      </c>
      <c r="H368" s="19" t="s">
        <v>124</v>
      </c>
      <c r="I368" s="21" t="s">
        <v>48</v>
      </c>
      <c r="J368" s="20">
        <v>124000</v>
      </c>
      <c r="K368" s="20">
        <f>M368-J368</f>
        <v>31800</v>
      </c>
      <c r="L368" s="75">
        <v>18700</v>
      </c>
      <c r="M368" s="20">
        <v>155800</v>
      </c>
      <c r="N368" s="21">
        <v>37</v>
      </c>
      <c r="O368" s="21">
        <v>26</v>
      </c>
      <c r="P368" s="21"/>
      <c r="Q368" s="21" t="s">
        <v>590</v>
      </c>
      <c r="R368" s="21" t="s">
        <v>590</v>
      </c>
      <c r="S368" s="21">
        <v>34</v>
      </c>
      <c r="T368" s="21">
        <v>64</v>
      </c>
      <c r="U368" s="21">
        <v>57</v>
      </c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39">
        <f>IF(AK368=0,"",AVERAGE(N368:AI368))</f>
        <v>43.6</v>
      </c>
      <c r="AK368" s="39">
        <f>IF(COUNTBLANK(N368:AI368)=0,22,IF(COUNTBLANK(N368:AI368)=1,21,IF(COUNTBLANK(N368:AI368)=2,20,IF(COUNTBLANK(N368:AI368)=3,19,IF(COUNTBLANK(N368:AI368)=4,18,IF(COUNTBLANK(N368:AI368)=5,17,IF(COUNTBLANK(N368:AI368)=6,16,IF(COUNTBLANK(N368:AI368)=7,15,IF(COUNTBLANK(N368:AI368)=8,14,IF(COUNTBLANK(N368:AI368)=9,13,IF(COUNTBLANK(N368:AI368)=10,12,IF(COUNTBLANK(N368:AI368)=11,11,IF(COUNTBLANK(N368:AI368)=12,10,IF(COUNTBLANK(N368:AI368)=13,9,IF(COUNTBLANK(N368:AI368)=14,8,IF(COUNTBLANK(N368:AI368)=15,7,IF(COUNTBLANK(N368:AI368)=16,6,IF(COUNTBLANK(N368:AI368)=17,5,IF(COUNTBLANK(N368:AI368)=18,4,IF(COUNTBLANK(N368:AI368)=19,3,IF(COUNTBLANK(N368:AI368)=20,2,IF(COUNTBLANK(N368:AI368)=21,1,IF(COUNTBLANK(N368:AI368)=22,0,"Error")))))))))))))))))))))))</f>
        <v>5</v>
      </c>
      <c r="AL368" s="39">
        <f>IF(AK368=0,"",IF(COUNTBLANK(AG368:AI368)=0,AVERAGE(AG368:AI368),IF(COUNTBLANK(AF368:AI368)&lt;1.5,AVERAGE(AF368:AI368),IF(COUNTBLANK(AE368:AI368)&lt;2.5,AVERAGE(AE368:AI368),IF(COUNTBLANK(AD368:AI368)&lt;3.5,AVERAGE(AD368:AI368),IF(COUNTBLANK(AC368:AI368)&lt;4.5,AVERAGE(AC368:AI368),IF(COUNTBLANK(AB368:AI368)&lt;5.5,AVERAGE(AB368:AI368),IF(COUNTBLANK(AA368:AI368)&lt;6.5,AVERAGE(AA368:AI368),IF(COUNTBLANK(Z368:AI368)&lt;7.5,AVERAGE(Z368:AI368),IF(COUNTBLANK(Y368:AI368)&lt;8.5,AVERAGE(Y368:AI368),IF(COUNTBLANK(X368:AI368)&lt;9.5,AVERAGE(X368:AI368),IF(COUNTBLANK(W368:AI368)&lt;10.5,AVERAGE(W368:AI368),IF(COUNTBLANK(V368:AI368)&lt;11.5,AVERAGE(V368:AI368),IF(COUNTBLANK(U368:AI368)&lt;12.5,AVERAGE(U368:AI368),IF(COUNTBLANK(T368:AI368)&lt;13.5,AVERAGE(T368:AI368),IF(COUNTBLANK(S368:AI368)&lt;14.5,AVERAGE(S368:AI368),IF(COUNTBLANK(R368:AI368)&lt;15.5,AVERAGE(R368:AI368),IF(COUNTBLANK(Q368:AI368)&lt;16.5,AVERAGE(Q368:AI368),IF(COUNTBLANK(P368:AI368)&lt;17.5,AVERAGE(P368:AI368),IF(COUNTBLANK(O368:AI368)&lt;18.5,AVERAGE(O368:AI368),AVERAGE(N368:AI368)))))))))))))))))))))</f>
        <v>51.666666666666664</v>
      </c>
      <c r="AM368" s="22">
        <f>IF(AK368=0,"",IF(COUNTBLANK(AH368:AI368)=0,AVERAGE(AH368:AI368),IF(COUNTBLANK(AG368:AI368)&lt;1.5,AVERAGE(AG368:AI368),IF(COUNTBLANK(AF368:AI368)&lt;2.5,AVERAGE(AF368:AI368),IF(COUNTBLANK(AE368:AI368)&lt;3.5,AVERAGE(AE368:AI368),IF(COUNTBLANK(AD368:AI368)&lt;4.5,AVERAGE(AD368:AI368),IF(COUNTBLANK(AC368:AI368)&lt;5.5,AVERAGE(AC368:AI368),IF(COUNTBLANK(AB368:AI368)&lt;6.5,AVERAGE(AB368:AI368),IF(COUNTBLANK(AA368:AI368)&lt;7.5,AVERAGE(AA368:AI368),IF(COUNTBLANK(Z368:AI368)&lt;8.5,AVERAGE(Z368:AI368),IF(COUNTBLANK(Y368:AI368)&lt;9.5,AVERAGE(Y368:AI368),IF(COUNTBLANK(X368:AI368)&lt;10.5,AVERAGE(X368:AI368),IF(COUNTBLANK(W368:AI368)&lt;11.5,AVERAGE(W368:AI368),IF(COUNTBLANK(V368:AI368)&lt;12.5,AVERAGE(V368:AI368),IF(COUNTBLANK(U368:AI368)&lt;13.5,AVERAGE(U368:AI368),IF(COUNTBLANK(T368:AI368)&lt;14.5,AVERAGE(T368:AI368),IF(COUNTBLANK(S368:AI368)&lt;15.5,AVERAGE(S368:AI368),IF(COUNTBLANK(R368:AI368)&lt;16.5,AVERAGE(R368:AI368),IF(COUNTBLANK(Q368:AI368)&lt;17.5,AVERAGE(Q368:AI368),IF(COUNTBLANK(P368:AI368)&lt;18.5,AVERAGE(P368:AI368),IF(COUNTBLANK(O368:AI368)&lt;19.5,AVERAGE(O368:AI368),AVERAGE(N368:AI368))))))))))))))))))))))</f>
        <v>60.5</v>
      </c>
      <c r="AN368" s="23">
        <f>IF(AK368&lt;1.5,M368,(0.75*M368)+(0.25*((AM368*2/3+AJ368*1/3)*$AW$1)))</f>
        <v>171902.35153806992</v>
      </c>
      <c r="AO368" s="24">
        <f>AN368-M368</f>
        <v>16102.351538069925</v>
      </c>
      <c r="AP368" s="22">
        <f>IF(AK368&lt;1.5,"N/A",3*((M368/$AW$1)-(AM368*2/3)))</f>
        <v>-4.5441208071460366</v>
      </c>
      <c r="AQ368" s="20">
        <f>IF(AK368=0,"",AL368*$AV$1)</f>
        <v>204412.1208425744</v>
      </c>
      <c r="AR368" s="20">
        <f>IF(AK368=0,"",AJ368*$AV$1)</f>
        <v>172497.45423360472</v>
      </c>
      <c r="AS368" s="23" t="str">
        <f>IF(F368="P","P","")</f>
        <v/>
      </c>
    </row>
    <row r="369" spans="1:45">
      <c r="A369" s="19" t="s">
        <v>42</v>
      </c>
      <c r="B369" s="23" t="str">
        <f>IF(COUNTBLANK(N369:AI369)&lt;20.5,"Yes","No")</f>
        <v>Yes</v>
      </c>
      <c r="C369" s="34" t="str">
        <f>IF(J369&lt;160000,"Yes","")</f>
        <v>Yes</v>
      </c>
      <c r="D369" s="34" t="str">
        <f>IF(J369&gt;375000,IF((K369/J369)&lt;-0.4,"FP40%",IF((K369/J369)&lt;-0.35,"FP35%",IF((K369/J369)&lt;-0.3,"FP30%",IF((K369/J369)&lt;-0.25,"FP25%",IF((K369/J369)&lt;-0.2,"FP20%",IF((K369/J369)&lt;-0.15,"FP15%",IF((K369/J369)&lt;-0.1,"FP10%",IF((K369/J369)&lt;-0.05,"FP5%","")))))))),"")</f>
        <v/>
      </c>
      <c r="E369" s="34" t="str">
        <f t="shared" si="7"/>
        <v/>
      </c>
      <c r="F369" s="89" t="str">
        <f>IF(AP369="N/A","",IF(AP369&gt;AJ369,IF(AP369&gt;AM369,"P",""),""))</f>
        <v/>
      </c>
      <c r="G369" s="34" t="str">
        <f>IF(D369="",IF(E369="",F369,E369),D369)</f>
        <v/>
      </c>
      <c r="H369" s="19" t="s">
        <v>522</v>
      </c>
      <c r="I369" s="21" t="s">
        <v>62</v>
      </c>
      <c r="J369" s="20">
        <v>89500</v>
      </c>
      <c r="K369" s="20">
        <f>M369-J369</f>
        <v>21300</v>
      </c>
      <c r="L369" s="75">
        <v>0</v>
      </c>
      <c r="M369" s="20">
        <v>110800</v>
      </c>
      <c r="N369" s="21"/>
      <c r="O369" s="21"/>
      <c r="P369" s="21"/>
      <c r="Q369" s="21">
        <v>30</v>
      </c>
      <c r="R369" s="21">
        <v>72</v>
      </c>
      <c r="S369" s="21">
        <v>23</v>
      </c>
      <c r="T369" s="21" t="s">
        <v>590</v>
      </c>
      <c r="U369" s="21" t="s">
        <v>590</v>
      </c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9">
        <f>IF(AK369=0,"",AVERAGE(N369:AI369))</f>
        <v>41.666666666666664</v>
      </c>
      <c r="AK369" s="39">
        <f>IF(COUNTBLANK(N369:AI369)=0,22,IF(COUNTBLANK(N369:AI369)=1,21,IF(COUNTBLANK(N369:AI369)=2,20,IF(COUNTBLANK(N369:AI369)=3,19,IF(COUNTBLANK(N369:AI369)=4,18,IF(COUNTBLANK(N369:AI369)=5,17,IF(COUNTBLANK(N369:AI369)=6,16,IF(COUNTBLANK(N369:AI369)=7,15,IF(COUNTBLANK(N369:AI369)=8,14,IF(COUNTBLANK(N369:AI369)=9,13,IF(COUNTBLANK(N369:AI369)=10,12,IF(COUNTBLANK(N369:AI369)=11,11,IF(COUNTBLANK(N369:AI369)=12,10,IF(COUNTBLANK(N369:AI369)=13,9,IF(COUNTBLANK(N369:AI369)=14,8,IF(COUNTBLANK(N369:AI369)=15,7,IF(COUNTBLANK(N369:AI369)=16,6,IF(COUNTBLANK(N369:AI369)=17,5,IF(COUNTBLANK(N369:AI369)=18,4,IF(COUNTBLANK(N369:AI369)=19,3,IF(COUNTBLANK(N369:AI369)=20,2,IF(COUNTBLANK(N369:AI369)=21,1,IF(COUNTBLANK(N369:AI369)=22,0,"Error")))))))))))))))))))))))</f>
        <v>3</v>
      </c>
      <c r="AL369" s="39">
        <f>IF(AK369=0,"",IF(COUNTBLANK(AG369:AI369)=0,AVERAGE(AG369:AI369),IF(COUNTBLANK(AF369:AI369)&lt;1.5,AVERAGE(AF369:AI369),IF(COUNTBLANK(AE369:AI369)&lt;2.5,AVERAGE(AE369:AI369),IF(COUNTBLANK(AD369:AI369)&lt;3.5,AVERAGE(AD369:AI369),IF(COUNTBLANK(AC369:AI369)&lt;4.5,AVERAGE(AC369:AI369),IF(COUNTBLANK(AB369:AI369)&lt;5.5,AVERAGE(AB369:AI369),IF(COUNTBLANK(AA369:AI369)&lt;6.5,AVERAGE(AA369:AI369),IF(COUNTBLANK(Z369:AI369)&lt;7.5,AVERAGE(Z369:AI369),IF(COUNTBLANK(Y369:AI369)&lt;8.5,AVERAGE(Y369:AI369),IF(COUNTBLANK(X369:AI369)&lt;9.5,AVERAGE(X369:AI369),IF(COUNTBLANK(W369:AI369)&lt;10.5,AVERAGE(W369:AI369),IF(COUNTBLANK(V369:AI369)&lt;11.5,AVERAGE(V369:AI369),IF(COUNTBLANK(U369:AI369)&lt;12.5,AVERAGE(U369:AI369),IF(COUNTBLANK(T369:AI369)&lt;13.5,AVERAGE(T369:AI369),IF(COUNTBLANK(S369:AI369)&lt;14.5,AVERAGE(S369:AI369),IF(COUNTBLANK(R369:AI369)&lt;15.5,AVERAGE(R369:AI369),IF(COUNTBLANK(Q369:AI369)&lt;16.5,AVERAGE(Q369:AI369),IF(COUNTBLANK(P369:AI369)&lt;17.5,AVERAGE(P369:AI369),IF(COUNTBLANK(O369:AI369)&lt;18.5,AVERAGE(O369:AI369),AVERAGE(N369:AI369)))))))))))))))))))))</f>
        <v>41.666666666666664</v>
      </c>
      <c r="AM369" s="22">
        <f>IF(AK369=0,"",IF(COUNTBLANK(AH369:AI369)=0,AVERAGE(AH369:AI369),IF(COUNTBLANK(AG369:AI369)&lt;1.5,AVERAGE(AG369:AI369),IF(COUNTBLANK(AF369:AI369)&lt;2.5,AVERAGE(AF369:AI369),IF(COUNTBLANK(AE369:AI369)&lt;3.5,AVERAGE(AE369:AI369),IF(COUNTBLANK(AD369:AI369)&lt;4.5,AVERAGE(AD369:AI369),IF(COUNTBLANK(AC369:AI369)&lt;5.5,AVERAGE(AC369:AI369),IF(COUNTBLANK(AB369:AI369)&lt;6.5,AVERAGE(AB369:AI369),IF(COUNTBLANK(AA369:AI369)&lt;7.5,AVERAGE(AA369:AI369),IF(COUNTBLANK(Z369:AI369)&lt;8.5,AVERAGE(Z369:AI369),IF(COUNTBLANK(Y369:AI369)&lt;9.5,AVERAGE(Y369:AI369),IF(COUNTBLANK(X369:AI369)&lt;10.5,AVERAGE(X369:AI369),IF(COUNTBLANK(W369:AI369)&lt;11.5,AVERAGE(W369:AI369),IF(COUNTBLANK(V369:AI369)&lt;12.5,AVERAGE(V369:AI369),IF(COUNTBLANK(U369:AI369)&lt;13.5,AVERAGE(U369:AI369),IF(COUNTBLANK(T369:AI369)&lt;14.5,AVERAGE(T369:AI369),IF(COUNTBLANK(S369:AI369)&lt;15.5,AVERAGE(S369:AI369),IF(COUNTBLANK(R369:AI369)&lt;16.5,AVERAGE(R369:AI369),IF(COUNTBLANK(Q369:AI369)&lt;17.5,AVERAGE(Q369:AI369),IF(COUNTBLANK(P369:AI369)&lt;18.5,AVERAGE(P369:AI369),IF(COUNTBLANK(O369:AI369)&lt;19.5,AVERAGE(O369:AI369),AVERAGE(N369:AI369))))))))))))))))))))))</f>
        <v>47.5</v>
      </c>
      <c r="AN369" s="23">
        <f>IF(AK369&lt;1.5,M369,(0.75*M369)+(0.25*((AM369*2/3+AJ369*1/3)*$AW$1)))</f>
        <v>128809.72889957204</v>
      </c>
      <c r="AO369" s="24">
        <f>AN369-M369</f>
        <v>18009.728899572045</v>
      </c>
      <c r="AP369" s="22">
        <f>IF(AK369&lt;1.5,"N/A",3*((M369/$AW$1)-(AM369*2/3)))</f>
        <v>-12.180286170935691</v>
      </c>
      <c r="AQ369" s="20"/>
      <c r="AR369" s="20">
        <f>IF(AK369=0,"",AJ369*$AV$1)</f>
        <v>164848.48455046321</v>
      </c>
      <c r="AS369" s="23" t="str">
        <f>IF(F369="P","P","")</f>
        <v/>
      </c>
    </row>
    <row r="370" spans="1:45">
      <c r="A370" s="19" t="s">
        <v>42</v>
      </c>
      <c r="B370" s="23" t="str">
        <f>IF(COUNTBLANK(N370:AI370)&lt;20.5,"Yes","No")</f>
        <v>Yes</v>
      </c>
      <c r="C370" s="34" t="str">
        <f>IF(J370&lt;160000,"Yes","")</f>
        <v>Yes</v>
      </c>
      <c r="D370" s="34" t="str">
        <f>IF(J370&gt;375000,IF((K370/J370)&lt;-0.4,"FP40%",IF((K370/J370)&lt;-0.35,"FP35%",IF((K370/J370)&lt;-0.3,"FP30%",IF((K370/J370)&lt;-0.25,"FP25%",IF((K370/J370)&lt;-0.2,"FP20%",IF((K370/J370)&lt;-0.15,"FP15%",IF((K370/J370)&lt;-0.1,"FP10%",IF((K370/J370)&lt;-0.05,"FP5%","")))))))),"")</f>
        <v/>
      </c>
      <c r="E370" s="34" t="str">
        <f t="shared" si="7"/>
        <v/>
      </c>
      <c r="F370" s="89" t="str">
        <f>IF(AP370="N/A","",IF(AP370&gt;AJ370,IF(AP370&gt;AM370,"P",""),""))</f>
        <v/>
      </c>
      <c r="G370" s="34" t="str">
        <f>IF(D370="",IF(E370="",F370,E370),D370)</f>
        <v/>
      </c>
      <c r="H370" s="19" t="s">
        <v>515</v>
      </c>
      <c r="I370" s="21" t="s">
        <v>62</v>
      </c>
      <c r="J370" s="20">
        <v>89500</v>
      </c>
      <c r="K370" s="20">
        <f>M370-J370</f>
        <v>37100</v>
      </c>
      <c r="L370" s="75">
        <v>0</v>
      </c>
      <c r="M370" s="20">
        <v>126600</v>
      </c>
      <c r="N370" s="21"/>
      <c r="O370" s="21"/>
      <c r="P370" s="21"/>
      <c r="Q370" s="21">
        <v>51</v>
      </c>
      <c r="R370" s="21">
        <v>22</v>
      </c>
      <c r="S370" s="21">
        <v>67</v>
      </c>
      <c r="T370" s="21">
        <v>26</v>
      </c>
      <c r="U370" s="21" t="s">
        <v>590</v>
      </c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9">
        <f>IF(AK370=0,"",AVERAGE(N370:AI370))</f>
        <v>41.5</v>
      </c>
      <c r="AK370" s="39">
        <f>IF(COUNTBLANK(N370:AI370)=0,22,IF(COUNTBLANK(N370:AI370)=1,21,IF(COUNTBLANK(N370:AI370)=2,20,IF(COUNTBLANK(N370:AI370)=3,19,IF(COUNTBLANK(N370:AI370)=4,18,IF(COUNTBLANK(N370:AI370)=5,17,IF(COUNTBLANK(N370:AI370)=6,16,IF(COUNTBLANK(N370:AI370)=7,15,IF(COUNTBLANK(N370:AI370)=8,14,IF(COUNTBLANK(N370:AI370)=9,13,IF(COUNTBLANK(N370:AI370)=10,12,IF(COUNTBLANK(N370:AI370)=11,11,IF(COUNTBLANK(N370:AI370)=12,10,IF(COUNTBLANK(N370:AI370)=13,9,IF(COUNTBLANK(N370:AI370)=14,8,IF(COUNTBLANK(N370:AI370)=15,7,IF(COUNTBLANK(N370:AI370)=16,6,IF(COUNTBLANK(N370:AI370)=17,5,IF(COUNTBLANK(N370:AI370)=18,4,IF(COUNTBLANK(N370:AI370)=19,3,IF(COUNTBLANK(N370:AI370)=20,2,IF(COUNTBLANK(N370:AI370)=21,1,IF(COUNTBLANK(N370:AI370)=22,0,"Error")))))))))))))))))))))))</f>
        <v>4</v>
      </c>
      <c r="AL370" s="39">
        <f>IF(AK370=0,"",IF(COUNTBLANK(AG370:AI370)=0,AVERAGE(AG370:AI370),IF(COUNTBLANK(AF370:AI370)&lt;1.5,AVERAGE(AF370:AI370),IF(COUNTBLANK(AE370:AI370)&lt;2.5,AVERAGE(AE370:AI370),IF(COUNTBLANK(AD370:AI370)&lt;3.5,AVERAGE(AD370:AI370),IF(COUNTBLANK(AC370:AI370)&lt;4.5,AVERAGE(AC370:AI370),IF(COUNTBLANK(AB370:AI370)&lt;5.5,AVERAGE(AB370:AI370),IF(COUNTBLANK(AA370:AI370)&lt;6.5,AVERAGE(AA370:AI370),IF(COUNTBLANK(Z370:AI370)&lt;7.5,AVERAGE(Z370:AI370),IF(COUNTBLANK(Y370:AI370)&lt;8.5,AVERAGE(Y370:AI370),IF(COUNTBLANK(X370:AI370)&lt;9.5,AVERAGE(X370:AI370),IF(COUNTBLANK(W370:AI370)&lt;10.5,AVERAGE(W370:AI370),IF(COUNTBLANK(V370:AI370)&lt;11.5,AVERAGE(V370:AI370),IF(COUNTBLANK(U370:AI370)&lt;12.5,AVERAGE(U370:AI370),IF(COUNTBLANK(T370:AI370)&lt;13.5,AVERAGE(T370:AI370),IF(COUNTBLANK(S370:AI370)&lt;14.5,AVERAGE(S370:AI370),IF(COUNTBLANK(R370:AI370)&lt;15.5,AVERAGE(R370:AI370),IF(COUNTBLANK(Q370:AI370)&lt;16.5,AVERAGE(Q370:AI370),IF(COUNTBLANK(P370:AI370)&lt;17.5,AVERAGE(P370:AI370),IF(COUNTBLANK(O370:AI370)&lt;18.5,AVERAGE(O370:AI370),AVERAGE(N370:AI370)))))))))))))))))))))</f>
        <v>38.333333333333336</v>
      </c>
      <c r="AM370" s="22">
        <f>IF(AK370=0,"",IF(COUNTBLANK(AH370:AI370)=0,AVERAGE(AH370:AI370),IF(COUNTBLANK(AG370:AI370)&lt;1.5,AVERAGE(AG370:AI370),IF(COUNTBLANK(AF370:AI370)&lt;2.5,AVERAGE(AF370:AI370),IF(COUNTBLANK(AE370:AI370)&lt;3.5,AVERAGE(AE370:AI370),IF(COUNTBLANK(AD370:AI370)&lt;4.5,AVERAGE(AD370:AI370),IF(COUNTBLANK(AC370:AI370)&lt;5.5,AVERAGE(AC370:AI370),IF(COUNTBLANK(AB370:AI370)&lt;6.5,AVERAGE(AB370:AI370),IF(COUNTBLANK(AA370:AI370)&lt;7.5,AVERAGE(AA370:AI370),IF(COUNTBLANK(Z370:AI370)&lt;8.5,AVERAGE(Z370:AI370),IF(COUNTBLANK(Y370:AI370)&lt;9.5,AVERAGE(Y370:AI370),IF(COUNTBLANK(X370:AI370)&lt;10.5,AVERAGE(X370:AI370),IF(COUNTBLANK(W370:AI370)&lt;11.5,AVERAGE(W370:AI370),IF(COUNTBLANK(V370:AI370)&lt;12.5,AVERAGE(V370:AI370),IF(COUNTBLANK(U370:AI370)&lt;13.5,AVERAGE(U370:AI370),IF(COUNTBLANK(T370:AI370)&lt;14.5,AVERAGE(T370:AI370),IF(COUNTBLANK(S370:AI370)&lt;15.5,AVERAGE(S370:AI370),IF(COUNTBLANK(R370:AI370)&lt;16.5,AVERAGE(R370:AI370),IF(COUNTBLANK(Q370:AI370)&lt;17.5,AVERAGE(Q370:AI370),IF(COUNTBLANK(P370:AI370)&lt;18.5,AVERAGE(P370:AI370),IF(COUNTBLANK(O370:AI370)&lt;19.5,AVERAGE(O370:AI370),AVERAGE(N370:AI370))))))))))))))))))))))</f>
        <v>46.5</v>
      </c>
      <c r="AN370" s="23">
        <f>IF(AK370&lt;1.5,M370,(0.75*M370)+(0.25*((AM370*2/3+AJ370*1/3)*$AW$1)))</f>
        <v>139935.06246579834</v>
      </c>
      <c r="AO370" s="24">
        <f>AN370-M370</f>
        <v>13335.062465798343</v>
      </c>
      <c r="AP370" s="22">
        <f>IF(AK370&lt;1.5,"N/A",3*((M370/$AW$1)-(AM370*2/3)))</f>
        <v>1.6297452234615726</v>
      </c>
      <c r="AQ370" s="20"/>
      <c r="AR370" s="20">
        <f>IF(AK370=0,"",AJ370*$AV$1)</f>
        <v>164189.09061226138</v>
      </c>
      <c r="AS370" s="23" t="str">
        <f>IF(F370="P","P","")</f>
        <v/>
      </c>
    </row>
    <row r="371" spans="1:45" ht="13.5">
      <c r="A371" s="25" t="s">
        <v>42</v>
      </c>
      <c r="B371" s="23" t="str">
        <f>IF(COUNTBLANK(N371:AI371)&lt;20.5,"Yes","No")</f>
        <v>Yes</v>
      </c>
      <c r="C371" s="34" t="str">
        <f>IF(J371&lt;160000,"Yes","")</f>
        <v/>
      </c>
      <c r="D371" s="34" t="str">
        <f>IF(J371&gt;375000,IF((K371/J371)&lt;-0.4,"FP40%",IF((K371/J371)&lt;-0.35,"FP35%",IF((K371/J371)&lt;-0.3,"FP30%",IF((K371/J371)&lt;-0.25,"FP25%",IF((K371/J371)&lt;-0.2,"FP20%",IF((K371/J371)&lt;-0.15,"FP15%",IF((K371/J371)&lt;-0.1,"FP10%",IF((K371/J371)&lt;-0.05,"FP5%","")))))))),"")</f>
        <v/>
      </c>
      <c r="E371" s="34" t="str">
        <f t="shared" si="7"/>
        <v/>
      </c>
      <c r="F371" s="89" t="str">
        <f>IF(AP371="N/A","",IF(AP371&gt;AJ371,IF(AP371&gt;AM371,"P",""),""))</f>
        <v>P</v>
      </c>
      <c r="G371" s="34" t="str">
        <f>IF(D371="",IF(E371="",F371,E371),D371)</f>
        <v>P</v>
      </c>
      <c r="H371" s="25" t="s">
        <v>429</v>
      </c>
      <c r="I371" s="27" t="s">
        <v>48</v>
      </c>
      <c r="J371" s="20">
        <v>227600</v>
      </c>
      <c r="K371" s="20">
        <f>M371-J371</f>
        <v>-36500</v>
      </c>
      <c r="L371" s="75">
        <v>-17200</v>
      </c>
      <c r="M371" s="20">
        <v>191100</v>
      </c>
      <c r="N371" s="21"/>
      <c r="O371" s="21" t="s">
        <v>590</v>
      </c>
      <c r="P371" s="21">
        <v>24</v>
      </c>
      <c r="Q371" s="21">
        <v>36</v>
      </c>
      <c r="R371" s="21">
        <v>75</v>
      </c>
      <c r="S371" s="21">
        <v>34</v>
      </c>
      <c r="T371" s="21">
        <v>40</v>
      </c>
      <c r="U371" s="21">
        <v>34</v>
      </c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39">
        <f>IF(AK371=0,"",AVERAGE(N371:AI371))</f>
        <v>40.5</v>
      </c>
      <c r="AK371" s="39">
        <f>IF(COUNTBLANK(N371:AI371)=0,22,IF(COUNTBLANK(N371:AI371)=1,21,IF(COUNTBLANK(N371:AI371)=2,20,IF(COUNTBLANK(N371:AI371)=3,19,IF(COUNTBLANK(N371:AI371)=4,18,IF(COUNTBLANK(N371:AI371)=5,17,IF(COUNTBLANK(N371:AI371)=6,16,IF(COUNTBLANK(N371:AI371)=7,15,IF(COUNTBLANK(N371:AI371)=8,14,IF(COUNTBLANK(N371:AI371)=9,13,IF(COUNTBLANK(N371:AI371)=10,12,IF(COUNTBLANK(N371:AI371)=11,11,IF(COUNTBLANK(N371:AI371)=12,10,IF(COUNTBLANK(N371:AI371)=13,9,IF(COUNTBLANK(N371:AI371)=14,8,IF(COUNTBLANK(N371:AI371)=15,7,IF(COUNTBLANK(N371:AI371)=16,6,IF(COUNTBLANK(N371:AI371)=17,5,IF(COUNTBLANK(N371:AI371)=18,4,IF(COUNTBLANK(N371:AI371)=19,3,IF(COUNTBLANK(N371:AI371)=20,2,IF(COUNTBLANK(N371:AI371)=21,1,IF(COUNTBLANK(N371:AI371)=22,0,"Error")))))))))))))))))))))))</f>
        <v>6</v>
      </c>
      <c r="AL371" s="39">
        <f>IF(AK371=0,"",IF(COUNTBLANK(AG371:AI371)=0,AVERAGE(AG371:AI371),IF(COUNTBLANK(AF371:AI371)&lt;1.5,AVERAGE(AF371:AI371),IF(COUNTBLANK(AE371:AI371)&lt;2.5,AVERAGE(AE371:AI371),IF(COUNTBLANK(AD371:AI371)&lt;3.5,AVERAGE(AD371:AI371),IF(COUNTBLANK(AC371:AI371)&lt;4.5,AVERAGE(AC371:AI371),IF(COUNTBLANK(AB371:AI371)&lt;5.5,AVERAGE(AB371:AI371),IF(COUNTBLANK(AA371:AI371)&lt;6.5,AVERAGE(AA371:AI371),IF(COUNTBLANK(Z371:AI371)&lt;7.5,AVERAGE(Z371:AI371),IF(COUNTBLANK(Y371:AI371)&lt;8.5,AVERAGE(Y371:AI371),IF(COUNTBLANK(X371:AI371)&lt;9.5,AVERAGE(X371:AI371),IF(COUNTBLANK(W371:AI371)&lt;10.5,AVERAGE(W371:AI371),IF(COUNTBLANK(V371:AI371)&lt;11.5,AVERAGE(V371:AI371),IF(COUNTBLANK(U371:AI371)&lt;12.5,AVERAGE(U371:AI371),IF(COUNTBLANK(T371:AI371)&lt;13.5,AVERAGE(T371:AI371),IF(COUNTBLANK(S371:AI371)&lt;14.5,AVERAGE(S371:AI371),IF(COUNTBLANK(R371:AI371)&lt;15.5,AVERAGE(R371:AI371),IF(COUNTBLANK(Q371:AI371)&lt;16.5,AVERAGE(Q371:AI371),IF(COUNTBLANK(P371:AI371)&lt;17.5,AVERAGE(P371:AI371),IF(COUNTBLANK(O371:AI371)&lt;18.5,AVERAGE(O371:AI371),AVERAGE(N371:AI371)))))))))))))))))))))</f>
        <v>36</v>
      </c>
      <c r="AM371" s="22">
        <f>IF(AK371=0,"",IF(COUNTBLANK(AH371:AI371)=0,AVERAGE(AH371:AI371),IF(COUNTBLANK(AG371:AI371)&lt;1.5,AVERAGE(AG371:AI371),IF(COUNTBLANK(AF371:AI371)&lt;2.5,AVERAGE(AF371:AI371),IF(COUNTBLANK(AE371:AI371)&lt;3.5,AVERAGE(AE371:AI371),IF(COUNTBLANK(AD371:AI371)&lt;4.5,AVERAGE(AD371:AI371),IF(COUNTBLANK(AC371:AI371)&lt;5.5,AVERAGE(AC371:AI371),IF(COUNTBLANK(AB371:AI371)&lt;6.5,AVERAGE(AB371:AI371),IF(COUNTBLANK(AA371:AI371)&lt;7.5,AVERAGE(AA371:AI371),IF(COUNTBLANK(Z371:AI371)&lt;8.5,AVERAGE(Z371:AI371),IF(COUNTBLANK(Y371:AI371)&lt;9.5,AVERAGE(Y371:AI371),IF(COUNTBLANK(X371:AI371)&lt;10.5,AVERAGE(X371:AI371),IF(COUNTBLANK(W371:AI371)&lt;11.5,AVERAGE(W371:AI371),IF(COUNTBLANK(V371:AI371)&lt;12.5,AVERAGE(V371:AI371),IF(COUNTBLANK(U371:AI371)&lt;13.5,AVERAGE(U371:AI371),IF(COUNTBLANK(T371:AI371)&lt;14.5,AVERAGE(T371:AI371),IF(COUNTBLANK(S371:AI371)&lt;15.5,AVERAGE(S371:AI371),IF(COUNTBLANK(R371:AI371)&lt;16.5,AVERAGE(R371:AI371),IF(COUNTBLANK(Q371:AI371)&lt;17.5,AVERAGE(Q371:AI371),IF(COUNTBLANK(P371:AI371)&lt;18.5,AVERAGE(P371:AI371),IF(COUNTBLANK(O371:AI371)&lt;19.5,AVERAGE(O371:AI371),AVERAGE(N371:AI371))))))))))))))))))))))</f>
        <v>37</v>
      </c>
      <c r="AN371" s="23">
        <f>IF(AK371&lt;1.5,M371,(0.75*M371)+(0.25*((AM371*2/3+AJ371*1/3)*$AW$1)))</f>
        <v>181620.83384634877</v>
      </c>
      <c r="AO371" s="24">
        <f>AN371-M371</f>
        <v>-9479.1661536512256</v>
      </c>
      <c r="AP371" s="22">
        <f>IF(AK371&lt;1.5,"N/A",3*((M371/$AW$1)-(AM371*2/3)))</f>
        <v>68.841582244893402</v>
      </c>
      <c r="AQ371" s="20">
        <f>IF(AK371=0,"",AL371*$AV$1)</f>
        <v>142429.09065160021</v>
      </c>
      <c r="AR371" s="20">
        <f>IF(AK371=0,"",AJ371*$AV$1)</f>
        <v>160232.72698305026</v>
      </c>
      <c r="AS371" s="23" t="str">
        <f>IF(F371="P","P","")</f>
        <v>P</v>
      </c>
    </row>
    <row r="372" spans="1:45" ht="13.5">
      <c r="A372" s="19" t="s">
        <v>42</v>
      </c>
      <c r="B372" s="23" t="str">
        <f>IF(COUNTBLANK(N372:AI372)&lt;20.5,"Yes","No")</f>
        <v>Yes</v>
      </c>
      <c r="C372" s="34" t="str">
        <f>IF(J372&lt;160000,"Yes","")</f>
        <v/>
      </c>
      <c r="D372" s="34" t="str">
        <f>IF(J372&gt;375000,IF((K372/J372)&lt;-0.4,"FP40%",IF((K372/J372)&lt;-0.35,"FP35%",IF((K372/J372)&lt;-0.3,"FP30%",IF((K372/J372)&lt;-0.25,"FP25%",IF((K372/J372)&lt;-0.2,"FP20%",IF((K372/J372)&lt;-0.15,"FP15%",IF((K372/J372)&lt;-0.1,"FP10%",IF((K372/J372)&lt;-0.05,"FP5%","")))))))),"")</f>
        <v/>
      </c>
      <c r="E372" s="34" t="str">
        <f t="shared" si="7"/>
        <v/>
      </c>
      <c r="F372" s="89" t="str">
        <f>IF(AP372="N/A","",IF(AP372&gt;AJ372,IF(AP372&gt;AM372,"P",""),""))</f>
        <v>P</v>
      </c>
      <c r="G372" s="34" t="str">
        <f>IF(D372="",IF(E372="",F372,E372),D372)</f>
        <v>P</v>
      </c>
      <c r="H372" s="19" t="s">
        <v>126</v>
      </c>
      <c r="I372" s="21" t="s">
        <v>388</v>
      </c>
      <c r="J372" s="20">
        <v>197200</v>
      </c>
      <c r="K372" s="20">
        <f>M372-J372</f>
        <v>-25300</v>
      </c>
      <c r="L372" s="75">
        <v>-7200</v>
      </c>
      <c r="M372" s="20">
        <v>171900</v>
      </c>
      <c r="N372" s="21">
        <v>28</v>
      </c>
      <c r="O372" s="21">
        <v>23</v>
      </c>
      <c r="P372" s="21">
        <v>59</v>
      </c>
      <c r="Q372" s="21">
        <v>44</v>
      </c>
      <c r="R372" s="21">
        <v>38</v>
      </c>
      <c r="S372" s="21">
        <v>44</v>
      </c>
      <c r="T372" s="21">
        <v>47</v>
      </c>
      <c r="U372" s="21">
        <v>23</v>
      </c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39">
        <f>IF(AK372=0,"",AVERAGE(N372:AI372))</f>
        <v>38.25</v>
      </c>
      <c r="AK372" s="39">
        <f>IF(COUNTBLANK(N372:AI372)=0,22,IF(COUNTBLANK(N372:AI372)=1,21,IF(COUNTBLANK(N372:AI372)=2,20,IF(COUNTBLANK(N372:AI372)=3,19,IF(COUNTBLANK(N372:AI372)=4,18,IF(COUNTBLANK(N372:AI372)=5,17,IF(COUNTBLANK(N372:AI372)=6,16,IF(COUNTBLANK(N372:AI372)=7,15,IF(COUNTBLANK(N372:AI372)=8,14,IF(COUNTBLANK(N372:AI372)=9,13,IF(COUNTBLANK(N372:AI372)=10,12,IF(COUNTBLANK(N372:AI372)=11,11,IF(COUNTBLANK(N372:AI372)=12,10,IF(COUNTBLANK(N372:AI372)=13,9,IF(COUNTBLANK(N372:AI372)=14,8,IF(COUNTBLANK(N372:AI372)=15,7,IF(COUNTBLANK(N372:AI372)=16,6,IF(COUNTBLANK(N372:AI372)=17,5,IF(COUNTBLANK(N372:AI372)=18,4,IF(COUNTBLANK(N372:AI372)=19,3,IF(COUNTBLANK(N372:AI372)=20,2,IF(COUNTBLANK(N372:AI372)=21,1,IF(COUNTBLANK(N372:AI372)=22,0,"Error")))))))))))))))))))))))</f>
        <v>8</v>
      </c>
      <c r="AL372" s="39">
        <f>IF(AK372=0,"",IF(COUNTBLANK(AG372:AI372)=0,AVERAGE(AG372:AI372),IF(COUNTBLANK(AF372:AI372)&lt;1.5,AVERAGE(AF372:AI372),IF(COUNTBLANK(AE372:AI372)&lt;2.5,AVERAGE(AE372:AI372),IF(COUNTBLANK(AD372:AI372)&lt;3.5,AVERAGE(AD372:AI372),IF(COUNTBLANK(AC372:AI372)&lt;4.5,AVERAGE(AC372:AI372),IF(COUNTBLANK(AB372:AI372)&lt;5.5,AVERAGE(AB372:AI372),IF(COUNTBLANK(AA372:AI372)&lt;6.5,AVERAGE(AA372:AI372),IF(COUNTBLANK(Z372:AI372)&lt;7.5,AVERAGE(Z372:AI372),IF(COUNTBLANK(Y372:AI372)&lt;8.5,AVERAGE(Y372:AI372),IF(COUNTBLANK(X372:AI372)&lt;9.5,AVERAGE(X372:AI372),IF(COUNTBLANK(W372:AI372)&lt;10.5,AVERAGE(W372:AI372),IF(COUNTBLANK(V372:AI372)&lt;11.5,AVERAGE(V372:AI372),IF(COUNTBLANK(U372:AI372)&lt;12.5,AVERAGE(U372:AI372),IF(COUNTBLANK(T372:AI372)&lt;13.5,AVERAGE(T372:AI372),IF(COUNTBLANK(S372:AI372)&lt;14.5,AVERAGE(S372:AI372),IF(COUNTBLANK(R372:AI372)&lt;15.5,AVERAGE(R372:AI372),IF(COUNTBLANK(Q372:AI372)&lt;16.5,AVERAGE(Q372:AI372),IF(COUNTBLANK(P372:AI372)&lt;17.5,AVERAGE(P372:AI372),IF(COUNTBLANK(O372:AI372)&lt;18.5,AVERAGE(O372:AI372),AVERAGE(N372:AI372)))))))))))))))))))))</f>
        <v>38</v>
      </c>
      <c r="AM372" s="22">
        <f>IF(AK372=0,"",IF(COUNTBLANK(AH372:AI372)=0,AVERAGE(AH372:AI372),IF(COUNTBLANK(AG372:AI372)&lt;1.5,AVERAGE(AG372:AI372),IF(COUNTBLANK(AF372:AI372)&lt;2.5,AVERAGE(AF372:AI372),IF(COUNTBLANK(AE372:AI372)&lt;3.5,AVERAGE(AE372:AI372),IF(COUNTBLANK(AD372:AI372)&lt;4.5,AVERAGE(AD372:AI372),IF(COUNTBLANK(AC372:AI372)&lt;5.5,AVERAGE(AC372:AI372),IF(COUNTBLANK(AB372:AI372)&lt;6.5,AVERAGE(AB372:AI372),IF(COUNTBLANK(AA372:AI372)&lt;7.5,AVERAGE(AA372:AI372),IF(COUNTBLANK(Z372:AI372)&lt;8.5,AVERAGE(Z372:AI372),IF(COUNTBLANK(Y372:AI372)&lt;9.5,AVERAGE(Y372:AI372),IF(COUNTBLANK(X372:AI372)&lt;10.5,AVERAGE(X372:AI372),IF(COUNTBLANK(W372:AI372)&lt;11.5,AVERAGE(W372:AI372),IF(COUNTBLANK(V372:AI372)&lt;12.5,AVERAGE(V372:AI372),IF(COUNTBLANK(U372:AI372)&lt;13.5,AVERAGE(U372:AI372),IF(COUNTBLANK(T372:AI372)&lt;14.5,AVERAGE(T372:AI372),IF(COUNTBLANK(S372:AI372)&lt;15.5,AVERAGE(S372:AI372),IF(COUNTBLANK(R372:AI372)&lt;16.5,AVERAGE(R372:AI372),IF(COUNTBLANK(Q372:AI372)&lt;17.5,AVERAGE(Q372:AI372),IF(COUNTBLANK(P372:AI372)&lt;18.5,AVERAGE(P372:AI372),IF(COUNTBLANK(O372:AI372)&lt;19.5,AVERAGE(O372:AI372),AVERAGE(N372:AI372))))))))))))))))))))))</f>
        <v>35</v>
      </c>
      <c r="AN372" s="23">
        <f>IF(AK372&lt;1.5,M372,(0.75*M372)+(0.25*((AM372*2/3+AJ372*1/3)*$AW$1)))</f>
        <v>165130.44990277078</v>
      </c>
      <c r="AO372" s="24">
        <f>AN372-M372</f>
        <v>-6769.5500972292211</v>
      </c>
      <c r="AP372" s="22">
        <f>IF(AK372&lt;1.5,"N/A",3*((M372/$AW$1)-(AM372*2/3)))</f>
        <v>58.490151689676495</v>
      </c>
      <c r="AQ372" s="20">
        <f>IF(AK372=0,"",AL372*$AV$1)</f>
        <v>150341.81791002245</v>
      </c>
      <c r="AR372" s="20">
        <f>IF(AK372=0,"",AJ372*$AV$1)</f>
        <v>151330.90881732522</v>
      </c>
      <c r="AS372" s="23" t="str">
        <f>IF(F372="P","P","")</f>
        <v>P</v>
      </c>
    </row>
    <row r="373" spans="1:45" ht="13.5">
      <c r="A373" s="25" t="s">
        <v>42</v>
      </c>
      <c r="B373" s="23" t="str">
        <f>IF(COUNTBLANK(N373:AI373)&lt;20.5,"Yes","No")</f>
        <v>Yes</v>
      </c>
      <c r="C373" s="34" t="str">
        <f>IF(J373&lt;160000,"Yes","")</f>
        <v/>
      </c>
      <c r="D373" s="34" t="str">
        <f>IF(J373&gt;375000,IF((K373/J373)&lt;-0.4,"FP40%",IF((K373/J373)&lt;-0.35,"FP35%",IF((K373/J373)&lt;-0.3,"FP30%",IF((K373/J373)&lt;-0.25,"FP25%",IF((K373/J373)&lt;-0.2,"FP20%",IF((K373/J373)&lt;-0.15,"FP15%",IF((K373/J373)&lt;-0.1,"FP10%",IF((K373/J373)&lt;-0.05,"FP5%","")))))))),"")</f>
        <v/>
      </c>
      <c r="E373" s="34" t="str">
        <f t="shared" si="7"/>
        <v/>
      </c>
      <c r="F373" s="89" t="str">
        <f>IF(AP373="N/A","",IF(AP373&gt;AJ373,IF(AP373&gt;AM373,"P",""),""))</f>
        <v>P</v>
      </c>
      <c r="G373" s="34" t="str">
        <f>IF(D373="",IF(E373="",F373,E373),D373)</f>
        <v>P</v>
      </c>
      <c r="H373" s="25" t="s">
        <v>428</v>
      </c>
      <c r="I373" s="27" t="s">
        <v>48</v>
      </c>
      <c r="J373" s="20">
        <v>214000</v>
      </c>
      <c r="K373" s="20">
        <f>M373-J373</f>
        <v>-19200</v>
      </c>
      <c r="L373" s="75">
        <v>0</v>
      </c>
      <c r="M373" s="20">
        <v>194800</v>
      </c>
      <c r="N373" s="21"/>
      <c r="O373" s="21">
        <v>37</v>
      </c>
      <c r="P373" s="21">
        <v>32</v>
      </c>
      <c r="Q373" s="21">
        <v>34</v>
      </c>
      <c r="R373" s="21" t="s">
        <v>590</v>
      </c>
      <c r="S373" s="21" t="s">
        <v>590</v>
      </c>
      <c r="T373" s="21" t="s">
        <v>590</v>
      </c>
      <c r="U373" s="21" t="s">
        <v>590</v>
      </c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39">
        <f>IF(AK373=0,"",AVERAGE(N373:AI373))</f>
        <v>34.333333333333336</v>
      </c>
      <c r="AK373" s="39">
        <f>IF(COUNTBLANK(N373:AI373)=0,22,IF(COUNTBLANK(N373:AI373)=1,21,IF(COUNTBLANK(N373:AI373)=2,20,IF(COUNTBLANK(N373:AI373)=3,19,IF(COUNTBLANK(N373:AI373)=4,18,IF(COUNTBLANK(N373:AI373)=5,17,IF(COUNTBLANK(N373:AI373)=6,16,IF(COUNTBLANK(N373:AI373)=7,15,IF(COUNTBLANK(N373:AI373)=8,14,IF(COUNTBLANK(N373:AI373)=9,13,IF(COUNTBLANK(N373:AI373)=10,12,IF(COUNTBLANK(N373:AI373)=11,11,IF(COUNTBLANK(N373:AI373)=12,10,IF(COUNTBLANK(N373:AI373)=13,9,IF(COUNTBLANK(N373:AI373)=14,8,IF(COUNTBLANK(N373:AI373)=15,7,IF(COUNTBLANK(N373:AI373)=16,6,IF(COUNTBLANK(N373:AI373)=17,5,IF(COUNTBLANK(N373:AI373)=18,4,IF(COUNTBLANK(N373:AI373)=19,3,IF(COUNTBLANK(N373:AI373)=20,2,IF(COUNTBLANK(N373:AI373)=21,1,IF(COUNTBLANK(N373:AI373)=22,0,"Error")))))))))))))))))))))))</f>
        <v>3</v>
      </c>
      <c r="AL373" s="39">
        <f>IF(AK373=0,"",IF(COUNTBLANK(AG373:AI373)=0,AVERAGE(AG373:AI373),IF(COUNTBLANK(AF373:AI373)&lt;1.5,AVERAGE(AF373:AI373),IF(COUNTBLANK(AE373:AI373)&lt;2.5,AVERAGE(AE373:AI373),IF(COUNTBLANK(AD373:AI373)&lt;3.5,AVERAGE(AD373:AI373),IF(COUNTBLANK(AC373:AI373)&lt;4.5,AVERAGE(AC373:AI373),IF(COUNTBLANK(AB373:AI373)&lt;5.5,AVERAGE(AB373:AI373),IF(COUNTBLANK(AA373:AI373)&lt;6.5,AVERAGE(AA373:AI373),IF(COUNTBLANK(Z373:AI373)&lt;7.5,AVERAGE(Z373:AI373),IF(COUNTBLANK(Y373:AI373)&lt;8.5,AVERAGE(Y373:AI373),IF(COUNTBLANK(X373:AI373)&lt;9.5,AVERAGE(X373:AI373),IF(COUNTBLANK(W373:AI373)&lt;10.5,AVERAGE(W373:AI373),IF(COUNTBLANK(V373:AI373)&lt;11.5,AVERAGE(V373:AI373),IF(COUNTBLANK(U373:AI373)&lt;12.5,AVERAGE(U373:AI373),IF(COUNTBLANK(T373:AI373)&lt;13.5,AVERAGE(T373:AI373),IF(COUNTBLANK(S373:AI373)&lt;14.5,AVERAGE(S373:AI373),IF(COUNTBLANK(R373:AI373)&lt;15.5,AVERAGE(R373:AI373),IF(COUNTBLANK(Q373:AI373)&lt;16.5,AVERAGE(Q373:AI373),IF(COUNTBLANK(P373:AI373)&lt;17.5,AVERAGE(P373:AI373),IF(COUNTBLANK(O373:AI373)&lt;18.5,AVERAGE(O373:AI373),AVERAGE(N373:AI373)))))))))))))))))))))</f>
        <v>34.333333333333336</v>
      </c>
      <c r="AM373" s="22">
        <f>IF(AK373=0,"",IF(COUNTBLANK(AH373:AI373)=0,AVERAGE(AH373:AI373),IF(COUNTBLANK(AG373:AI373)&lt;1.5,AVERAGE(AG373:AI373),IF(COUNTBLANK(AF373:AI373)&lt;2.5,AVERAGE(AF373:AI373),IF(COUNTBLANK(AE373:AI373)&lt;3.5,AVERAGE(AE373:AI373),IF(COUNTBLANK(AD373:AI373)&lt;4.5,AVERAGE(AD373:AI373),IF(COUNTBLANK(AC373:AI373)&lt;5.5,AVERAGE(AC373:AI373),IF(COUNTBLANK(AB373:AI373)&lt;6.5,AVERAGE(AB373:AI373),IF(COUNTBLANK(AA373:AI373)&lt;7.5,AVERAGE(AA373:AI373),IF(COUNTBLANK(Z373:AI373)&lt;8.5,AVERAGE(Z373:AI373),IF(COUNTBLANK(Y373:AI373)&lt;9.5,AVERAGE(Y373:AI373),IF(COUNTBLANK(X373:AI373)&lt;10.5,AVERAGE(X373:AI373),IF(COUNTBLANK(W373:AI373)&lt;11.5,AVERAGE(W373:AI373),IF(COUNTBLANK(V373:AI373)&lt;12.5,AVERAGE(V373:AI373),IF(COUNTBLANK(U373:AI373)&lt;13.5,AVERAGE(U373:AI373),IF(COUNTBLANK(T373:AI373)&lt;14.5,AVERAGE(T373:AI373),IF(COUNTBLANK(S373:AI373)&lt;15.5,AVERAGE(S373:AI373),IF(COUNTBLANK(R373:AI373)&lt;16.5,AVERAGE(R373:AI373),IF(COUNTBLANK(Q373:AI373)&lt;17.5,AVERAGE(Q373:AI373),IF(COUNTBLANK(P373:AI373)&lt;18.5,AVERAGE(P373:AI373),IF(COUNTBLANK(O373:AI373)&lt;19.5,AVERAGE(O373:AI373),AVERAGE(N373:AI373))))))))))))))))))))))</f>
        <v>33</v>
      </c>
      <c r="AN373" s="23">
        <f>IF(AK373&lt;1.5,M373,(0.75*M373)+(0.25*((AM373*2/3+AJ373*1/3)*$AW$1)))</f>
        <v>179657.63024090533</v>
      </c>
      <c r="AO373" s="24">
        <f>AN373-M373</f>
        <v>-15142.369759094669</v>
      </c>
      <c r="AP373" s="22">
        <f>IF(AK373&lt;1.5,"N/A",3*((M373/$AW$1)-(AM373*2/3)))</f>
        <v>79.607222508138349</v>
      </c>
      <c r="AQ373" s="20">
        <f>IF(AK373=0,"",AL373*$AV$1)</f>
        <v>135835.15126958169</v>
      </c>
      <c r="AR373" s="20">
        <f>IF(AK373=0,"",AJ373*$AV$1)</f>
        <v>135835.15126958169</v>
      </c>
      <c r="AS373" s="23" t="str">
        <f>IF(F373="P","P","")</f>
        <v>P</v>
      </c>
    </row>
    <row r="374" spans="1:45">
      <c r="A374" s="19" t="s">
        <v>42</v>
      </c>
      <c r="B374" s="23" t="str">
        <f>IF(COUNTBLANK(N374:AI374)&lt;20.5,"Yes","No")</f>
        <v>Yes</v>
      </c>
      <c r="C374" s="34" t="str">
        <f>IF(J374&lt;160000,"Yes","")</f>
        <v>Yes</v>
      </c>
      <c r="D374" s="34" t="str">
        <f>IF(J374&gt;375000,IF((K374/J374)&lt;-0.4,"FP40%",IF((K374/J374)&lt;-0.35,"FP35%",IF((K374/J374)&lt;-0.3,"FP30%",IF((K374/J374)&lt;-0.25,"FP25%",IF((K374/J374)&lt;-0.2,"FP20%",IF((K374/J374)&lt;-0.15,"FP15%",IF((K374/J374)&lt;-0.1,"FP10%",IF((K374/J374)&lt;-0.05,"FP5%","")))))))),"")</f>
        <v/>
      </c>
      <c r="E374" s="34" t="str">
        <f t="shared" si="7"/>
        <v/>
      </c>
      <c r="F374" s="89" t="str">
        <f>IF(AP374="N/A","",IF(AP374&gt;AJ374,IF(AP374&gt;AM374,"P",""),""))</f>
        <v/>
      </c>
      <c r="G374" s="34" t="str">
        <f>IF(D374="",IF(E374="",F374,E374),D374)</f>
        <v/>
      </c>
      <c r="H374" s="19" t="s">
        <v>518</v>
      </c>
      <c r="I374" s="21" t="s">
        <v>62</v>
      </c>
      <c r="J374" s="20">
        <v>89500</v>
      </c>
      <c r="K374" s="20">
        <f>M374-J374</f>
        <v>0</v>
      </c>
      <c r="L374" s="75">
        <v>0</v>
      </c>
      <c r="M374" s="20">
        <v>89500</v>
      </c>
      <c r="N374" s="21"/>
      <c r="O374" s="21"/>
      <c r="P374" s="21"/>
      <c r="Q374" s="21">
        <v>46</v>
      </c>
      <c r="R374" s="21">
        <v>17</v>
      </c>
      <c r="S374" s="21" t="s">
        <v>590</v>
      </c>
      <c r="T374" s="21" t="s">
        <v>590</v>
      </c>
      <c r="U374" s="21" t="s">
        <v>590</v>
      </c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9">
        <f>IF(AK374=0,"",AVERAGE(N374:AI374))</f>
        <v>31.5</v>
      </c>
      <c r="AK374" s="39">
        <f>IF(COUNTBLANK(N374:AI374)=0,22,IF(COUNTBLANK(N374:AI374)=1,21,IF(COUNTBLANK(N374:AI374)=2,20,IF(COUNTBLANK(N374:AI374)=3,19,IF(COUNTBLANK(N374:AI374)=4,18,IF(COUNTBLANK(N374:AI374)=5,17,IF(COUNTBLANK(N374:AI374)=6,16,IF(COUNTBLANK(N374:AI374)=7,15,IF(COUNTBLANK(N374:AI374)=8,14,IF(COUNTBLANK(N374:AI374)=9,13,IF(COUNTBLANK(N374:AI374)=10,12,IF(COUNTBLANK(N374:AI374)=11,11,IF(COUNTBLANK(N374:AI374)=12,10,IF(COUNTBLANK(N374:AI374)=13,9,IF(COUNTBLANK(N374:AI374)=14,8,IF(COUNTBLANK(N374:AI374)=15,7,IF(COUNTBLANK(N374:AI374)=16,6,IF(COUNTBLANK(N374:AI374)=17,5,IF(COUNTBLANK(N374:AI374)=18,4,IF(COUNTBLANK(N374:AI374)=19,3,IF(COUNTBLANK(N374:AI374)=20,2,IF(COUNTBLANK(N374:AI374)=21,1,IF(COUNTBLANK(N374:AI374)=22,0,"Error")))))))))))))))))))))))</f>
        <v>2</v>
      </c>
      <c r="AL374" s="39">
        <f>IF(AK374=0,"",IF(COUNTBLANK(AG374:AI374)=0,AVERAGE(AG374:AI374),IF(COUNTBLANK(AF374:AI374)&lt;1.5,AVERAGE(AF374:AI374),IF(COUNTBLANK(AE374:AI374)&lt;2.5,AVERAGE(AE374:AI374),IF(COUNTBLANK(AD374:AI374)&lt;3.5,AVERAGE(AD374:AI374),IF(COUNTBLANK(AC374:AI374)&lt;4.5,AVERAGE(AC374:AI374),IF(COUNTBLANK(AB374:AI374)&lt;5.5,AVERAGE(AB374:AI374),IF(COUNTBLANK(AA374:AI374)&lt;6.5,AVERAGE(AA374:AI374),IF(COUNTBLANK(Z374:AI374)&lt;7.5,AVERAGE(Z374:AI374),IF(COUNTBLANK(Y374:AI374)&lt;8.5,AVERAGE(Y374:AI374),IF(COUNTBLANK(X374:AI374)&lt;9.5,AVERAGE(X374:AI374),IF(COUNTBLANK(W374:AI374)&lt;10.5,AVERAGE(W374:AI374),IF(COUNTBLANK(V374:AI374)&lt;11.5,AVERAGE(V374:AI374),IF(COUNTBLANK(U374:AI374)&lt;12.5,AVERAGE(U374:AI374),IF(COUNTBLANK(T374:AI374)&lt;13.5,AVERAGE(T374:AI374),IF(COUNTBLANK(S374:AI374)&lt;14.5,AVERAGE(S374:AI374),IF(COUNTBLANK(R374:AI374)&lt;15.5,AVERAGE(R374:AI374),IF(COUNTBLANK(Q374:AI374)&lt;16.5,AVERAGE(Q374:AI374),IF(COUNTBLANK(P374:AI374)&lt;17.5,AVERAGE(P374:AI374),IF(COUNTBLANK(O374:AI374)&lt;18.5,AVERAGE(O374:AI374),AVERAGE(N374:AI374)))))))))))))))))))))</f>
        <v>31.5</v>
      </c>
      <c r="AM374" s="22">
        <f>IF(AK374=0,"",IF(COUNTBLANK(AH374:AI374)=0,AVERAGE(AH374:AI374),IF(COUNTBLANK(AG374:AI374)&lt;1.5,AVERAGE(AG374:AI374),IF(COUNTBLANK(AF374:AI374)&lt;2.5,AVERAGE(AF374:AI374),IF(COUNTBLANK(AE374:AI374)&lt;3.5,AVERAGE(AE374:AI374),IF(COUNTBLANK(AD374:AI374)&lt;4.5,AVERAGE(AD374:AI374),IF(COUNTBLANK(AC374:AI374)&lt;5.5,AVERAGE(AC374:AI374),IF(COUNTBLANK(AB374:AI374)&lt;6.5,AVERAGE(AB374:AI374),IF(COUNTBLANK(AA374:AI374)&lt;7.5,AVERAGE(AA374:AI374),IF(COUNTBLANK(Z374:AI374)&lt;8.5,AVERAGE(Z374:AI374),IF(COUNTBLANK(Y374:AI374)&lt;9.5,AVERAGE(Y374:AI374),IF(COUNTBLANK(X374:AI374)&lt;10.5,AVERAGE(X374:AI374),IF(COUNTBLANK(W374:AI374)&lt;11.5,AVERAGE(W374:AI374),IF(COUNTBLANK(V374:AI374)&lt;12.5,AVERAGE(V374:AI374),IF(COUNTBLANK(U374:AI374)&lt;13.5,AVERAGE(U374:AI374),IF(COUNTBLANK(T374:AI374)&lt;14.5,AVERAGE(T374:AI374),IF(COUNTBLANK(S374:AI374)&lt;15.5,AVERAGE(S374:AI374),IF(COUNTBLANK(R374:AI374)&lt;16.5,AVERAGE(R374:AI374),IF(COUNTBLANK(Q374:AI374)&lt;17.5,AVERAGE(Q374:AI374),IF(COUNTBLANK(P374:AI374)&lt;18.5,AVERAGE(P374:AI374),IF(COUNTBLANK(O374:AI374)&lt;19.5,AVERAGE(O374:AI374),AVERAGE(N374:AI374))))))))))))))))))))))</f>
        <v>31.5</v>
      </c>
      <c r="AN374" s="23">
        <f>IF(AK374&lt;1.5,M374,(0.75*M374)+(0.25*((AM374*2/3+AJ374*1/3)*$AW$1)))</f>
        <v>98731.605226899206</v>
      </c>
      <c r="AO374" s="24">
        <f>AN374-M374</f>
        <v>9231.6052268992062</v>
      </c>
      <c r="AP374" s="22">
        <f>IF(AK374&lt;1.5,"N/A",3*((M374/$AW$1)-(AM374*2/3)))</f>
        <v>3.8985955568705393</v>
      </c>
      <c r="AQ374" s="20"/>
      <c r="AR374" s="20">
        <f>IF(AK374=0,"",AJ374*$AV$1)</f>
        <v>124625.45432015019</v>
      </c>
      <c r="AS374" s="23" t="str">
        <f>IF(F374="P","P","")</f>
        <v/>
      </c>
    </row>
    <row r="375" spans="1:45" ht="13.5">
      <c r="A375" s="25" t="s">
        <v>42</v>
      </c>
      <c r="B375" s="23" t="str">
        <f>IF(COUNTBLANK(N375:AI375)&lt;20.5,"Yes","No")</f>
        <v>No</v>
      </c>
      <c r="C375" s="34" t="str">
        <f>IF(J375&lt;160000,"Yes","")</f>
        <v/>
      </c>
      <c r="D375" s="34" t="str">
        <f>IF(J375&gt;375000,IF((K375/J375)&lt;-0.4,"FP40%",IF((K375/J375)&lt;-0.35,"FP35%",IF((K375/J375)&lt;-0.3,"FP30%",IF((K375/J375)&lt;-0.25,"FP25%",IF((K375/J375)&lt;-0.2,"FP20%",IF((K375/J375)&lt;-0.15,"FP15%",IF((K375/J375)&lt;-0.1,"FP10%",IF((K375/J375)&lt;-0.05,"FP5%","")))))))),"")</f>
        <v/>
      </c>
      <c r="E375" s="34" t="str">
        <f t="shared" si="7"/>
        <v/>
      </c>
      <c r="F375" s="89" t="str">
        <f>IF(AP375="N/A","",IF(AP375&gt;AJ375,IF(AP375&gt;AM375,"P",""),""))</f>
        <v/>
      </c>
      <c r="G375" s="34" t="str">
        <f>IF(D375="",IF(E375="",F375,E375),D375)</f>
        <v/>
      </c>
      <c r="H375" s="25" t="s">
        <v>426</v>
      </c>
      <c r="I375" s="27" t="s">
        <v>48</v>
      </c>
      <c r="J375" s="20">
        <v>242700</v>
      </c>
      <c r="K375" s="20">
        <f>M375-J375</f>
        <v>0</v>
      </c>
      <c r="L375" s="75">
        <v>0</v>
      </c>
      <c r="M375" s="20">
        <v>242700</v>
      </c>
      <c r="N375" s="21"/>
      <c r="O375" s="21">
        <v>30</v>
      </c>
      <c r="P375" s="21"/>
      <c r="Q375" s="21" t="s">
        <v>590</v>
      </c>
      <c r="R375" s="21" t="s">
        <v>590</v>
      </c>
      <c r="S375" s="21" t="s">
        <v>590</v>
      </c>
      <c r="T375" s="21" t="s">
        <v>590</v>
      </c>
      <c r="U375" s="21" t="s">
        <v>590</v>
      </c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39">
        <f>IF(AK375=0,"",AVERAGE(N375:AI375))</f>
        <v>30</v>
      </c>
      <c r="AK375" s="39">
        <f>IF(COUNTBLANK(N375:AI375)=0,22,IF(COUNTBLANK(N375:AI375)=1,21,IF(COUNTBLANK(N375:AI375)=2,20,IF(COUNTBLANK(N375:AI375)=3,19,IF(COUNTBLANK(N375:AI375)=4,18,IF(COUNTBLANK(N375:AI375)=5,17,IF(COUNTBLANK(N375:AI375)=6,16,IF(COUNTBLANK(N375:AI375)=7,15,IF(COUNTBLANK(N375:AI375)=8,14,IF(COUNTBLANK(N375:AI375)=9,13,IF(COUNTBLANK(N375:AI375)=10,12,IF(COUNTBLANK(N375:AI375)=11,11,IF(COUNTBLANK(N375:AI375)=12,10,IF(COUNTBLANK(N375:AI375)=13,9,IF(COUNTBLANK(N375:AI375)=14,8,IF(COUNTBLANK(N375:AI375)=15,7,IF(COUNTBLANK(N375:AI375)=16,6,IF(COUNTBLANK(N375:AI375)=17,5,IF(COUNTBLANK(N375:AI375)=18,4,IF(COUNTBLANK(N375:AI375)=19,3,IF(COUNTBLANK(N375:AI375)=20,2,IF(COUNTBLANK(N375:AI375)=21,1,IF(COUNTBLANK(N375:AI375)=22,0,"Error")))))))))))))))))))))))</f>
        <v>1</v>
      </c>
      <c r="AL375" s="39">
        <f>IF(AK375=0,"",IF(COUNTBLANK(AG375:AI375)=0,AVERAGE(AG375:AI375),IF(COUNTBLANK(AF375:AI375)&lt;1.5,AVERAGE(AF375:AI375),IF(COUNTBLANK(AE375:AI375)&lt;2.5,AVERAGE(AE375:AI375),IF(COUNTBLANK(AD375:AI375)&lt;3.5,AVERAGE(AD375:AI375),IF(COUNTBLANK(AC375:AI375)&lt;4.5,AVERAGE(AC375:AI375),IF(COUNTBLANK(AB375:AI375)&lt;5.5,AVERAGE(AB375:AI375),IF(COUNTBLANK(AA375:AI375)&lt;6.5,AVERAGE(AA375:AI375),IF(COUNTBLANK(Z375:AI375)&lt;7.5,AVERAGE(Z375:AI375),IF(COUNTBLANK(Y375:AI375)&lt;8.5,AVERAGE(Y375:AI375),IF(COUNTBLANK(X375:AI375)&lt;9.5,AVERAGE(X375:AI375),IF(COUNTBLANK(W375:AI375)&lt;10.5,AVERAGE(W375:AI375),IF(COUNTBLANK(V375:AI375)&lt;11.5,AVERAGE(V375:AI375),IF(COUNTBLANK(U375:AI375)&lt;12.5,AVERAGE(U375:AI375),IF(COUNTBLANK(T375:AI375)&lt;13.5,AVERAGE(T375:AI375),IF(COUNTBLANK(S375:AI375)&lt;14.5,AVERAGE(S375:AI375),IF(COUNTBLANK(R375:AI375)&lt;15.5,AVERAGE(R375:AI375),IF(COUNTBLANK(Q375:AI375)&lt;16.5,AVERAGE(Q375:AI375),IF(COUNTBLANK(P375:AI375)&lt;17.5,AVERAGE(P375:AI375),IF(COUNTBLANK(O375:AI375)&lt;18.5,AVERAGE(O375:AI375),AVERAGE(N375:AI375)))))))))))))))))))))</f>
        <v>30</v>
      </c>
      <c r="AM375" s="22">
        <f>IF(AK375=0,"",IF(COUNTBLANK(AH375:AI375)=0,AVERAGE(AH375:AI375),IF(COUNTBLANK(AG375:AI375)&lt;1.5,AVERAGE(AG375:AI375),IF(COUNTBLANK(AF375:AI375)&lt;2.5,AVERAGE(AF375:AI375),IF(COUNTBLANK(AE375:AI375)&lt;3.5,AVERAGE(AE375:AI375),IF(COUNTBLANK(AD375:AI375)&lt;4.5,AVERAGE(AD375:AI375),IF(COUNTBLANK(AC375:AI375)&lt;5.5,AVERAGE(AC375:AI375),IF(COUNTBLANK(AB375:AI375)&lt;6.5,AVERAGE(AB375:AI375),IF(COUNTBLANK(AA375:AI375)&lt;7.5,AVERAGE(AA375:AI375),IF(COUNTBLANK(Z375:AI375)&lt;8.5,AVERAGE(Z375:AI375),IF(COUNTBLANK(Y375:AI375)&lt;9.5,AVERAGE(Y375:AI375),IF(COUNTBLANK(X375:AI375)&lt;10.5,AVERAGE(X375:AI375),IF(COUNTBLANK(W375:AI375)&lt;11.5,AVERAGE(W375:AI375),IF(COUNTBLANK(V375:AI375)&lt;12.5,AVERAGE(V375:AI375),IF(COUNTBLANK(U375:AI375)&lt;13.5,AVERAGE(U375:AI375),IF(COUNTBLANK(T375:AI375)&lt;14.5,AVERAGE(T375:AI375),IF(COUNTBLANK(S375:AI375)&lt;15.5,AVERAGE(S375:AI375),IF(COUNTBLANK(R375:AI375)&lt;16.5,AVERAGE(R375:AI375),IF(COUNTBLANK(Q375:AI375)&lt;17.5,AVERAGE(Q375:AI375),IF(COUNTBLANK(P375:AI375)&lt;18.5,AVERAGE(P375:AI375),IF(COUNTBLANK(O375:AI375)&lt;19.5,AVERAGE(O375:AI375),AVERAGE(N375:AI375))))))))))))))))))))))</f>
        <v>30</v>
      </c>
      <c r="AN375" s="23">
        <f>IF(AK375&lt;1.5,M375,(0.75*M375)+(0.25*((AM375*2/3+AJ375*1/3)*$AW$1)))</f>
        <v>242700</v>
      </c>
      <c r="AO375" s="24">
        <f>AN375-M375</f>
        <v>0</v>
      </c>
      <c r="AP375" s="22" t="str">
        <f>IF(AK375&lt;1.5,"N/A",3*((M375/$AW$1)-(AM375*2/3)))</f>
        <v>N/A</v>
      </c>
      <c r="AQ375" s="20">
        <f>IF(AK375=0,"",AL375*$AV$1)</f>
        <v>118690.90887633352</v>
      </c>
      <c r="AR375" s="20">
        <f>IF(AK375=0,"",AJ375*$AV$1)</f>
        <v>118690.90887633352</v>
      </c>
      <c r="AS375" s="23" t="str">
        <f>IF(F375="P","P","")</f>
        <v/>
      </c>
    </row>
    <row r="376" spans="1:45" ht="13.5">
      <c r="A376" s="19" t="s">
        <v>42</v>
      </c>
      <c r="B376" s="23" t="str">
        <f>IF(COUNTBLANK(N376:AI376)&lt;20.5,"Yes","No")</f>
        <v>Yes</v>
      </c>
      <c r="C376" s="34" t="str">
        <f>IF(J376&lt;160000,"Yes","")</f>
        <v>Yes</v>
      </c>
      <c r="D376" s="34" t="str">
        <f>IF(J376&gt;375000,IF((K376/J376)&lt;-0.4,"FP40%",IF((K376/J376)&lt;-0.35,"FP35%",IF((K376/J376)&lt;-0.3,"FP30%",IF((K376/J376)&lt;-0.25,"FP25%",IF((K376/J376)&lt;-0.2,"FP20%",IF((K376/J376)&lt;-0.15,"FP15%",IF((K376/J376)&lt;-0.1,"FP10%",IF((K376/J376)&lt;-0.05,"FP5%","")))))))),"")</f>
        <v/>
      </c>
      <c r="E376" s="34" t="str">
        <f t="shared" si="7"/>
        <v/>
      </c>
      <c r="F376" s="89" t="str">
        <f>IF(AP376="N/A","",IF(AP376&gt;AJ376,IF(AP376&gt;AM376,"P",""),""))</f>
        <v/>
      </c>
      <c r="G376" s="34" t="str">
        <f>IF(D376="",IF(E376="",F376,E376),D376)</f>
        <v/>
      </c>
      <c r="H376" s="19" t="s">
        <v>122</v>
      </c>
      <c r="I376" s="21" t="s">
        <v>62</v>
      </c>
      <c r="J376" s="20">
        <v>77800</v>
      </c>
      <c r="K376" s="20">
        <f>M376-J376</f>
        <v>0</v>
      </c>
      <c r="L376" s="75">
        <v>0</v>
      </c>
      <c r="M376" s="20">
        <v>77800</v>
      </c>
      <c r="N376" s="21">
        <v>38</v>
      </c>
      <c r="O376" s="21"/>
      <c r="P376" s="21">
        <v>18</v>
      </c>
      <c r="Q376" s="21" t="s">
        <v>590</v>
      </c>
      <c r="R376" s="21" t="s">
        <v>590</v>
      </c>
      <c r="S376" s="21" t="s">
        <v>590</v>
      </c>
      <c r="T376" s="21" t="s">
        <v>590</v>
      </c>
      <c r="U376" s="21" t="s">
        <v>590</v>
      </c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39">
        <f>IF(AK376=0,"",AVERAGE(N376:AI376))</f>
        <v>28</v>
      </c>
      <c r="AK376" s="39">
        <f>IF(COUNTBLANK(N376:AI376)=0,22,IF(COUNTBLANK(N376:AI376)=1,21,IF(COUNTBLANK(N376:AI376)=2,20,IF(COUNTBLANK(N376:AI376)=3,19,IF(COUNTBLANK(N376:AI376)=4,18,IF(COUNTBLANK(N376:AI376)=5,17,IF(COUNTBLANK(N376:AI376)=6,16,IF(COUNTBLANK(N376:AI376)=7,15,IF(COUNTBLANK(N376:AI376)=8,14,IF(COUNTBLANK(N376:AI376)=9,13,IF(COUNTBLANK(N376:AI376)=10,12,IF(COUNTBLANK(N376:AI376)=11,11,IF(COUNTBLANK(N376:AI376)=12,10,IF(COUNTBLANK(N376:AI376)=13,9,IF(COUNTBLANK(N376:AI376)=14,8,IF(COUNTBLANK(N376:AI376)=15,7,IF(COUNTBLANK(N376:AI376)=16,6,IF(COUNTBLANK(N376:AI376)=17,5,IF(COUNTBLANK(N376:AI376)=18,4,IF(COUNTBLANK(N376:AI376)=19,3,IF(COUNTBLANK(N376:AI376)=20,2,IF(COUNTBLANK(N376:AI376)=21,1,IF(COUNTBLANK(N376:AI376)=22,0,"Error")))))))))))))))))))))))</f>
        <v>2</v>
      </c>
      <c r="AL376" s="39">
        <f>IF(AK376=0,"",IF(COUNTBLANK(AG376:AI376)=0,AVERAGE(AG376:AI376),IF(COUNTBLANK(AF376:AI376)&lt;1.5,AVERAGE(AF376:AI376),IF(COUNTBLANK(AE376:AI376)&lt;2.5,AVERAGE(AE376:AI376),IF(COUNTBLANK(AD376:AI376)&lt;3.5,AVERAGE(AD376:AI376),IF(COUNTBLANK(AC376:AI376)&lt;4.5,AVERAGE(AC376:AI376),IF(COUNTBLANK(AB376:AI376)&lt;5.5,AVERAGE(AB376:AI376),IF(COUNTBLANK(AA376:AI376)&lt;6.5,AVERAGE(AA376:AI376),IF(COUNTBLANK(Z376:AI376)&lt;7.5,AVERAGE(Z376:AI376),IF(COUNTBLANK(Y376:AI376)&lt;8.5,AVERAGE(Y376:AI376),IF(COUNTBLANK(X376:AI376)&lt;9.5,AVERAGE(X376:AI376),IF(COUNTBLANK(W376:AI376)&lt;10.5,AVERAGE(W376:AI376),IF(COUNTBLANK(V376:AI376)&lt;11.5,AVERAGE(V376:AI376),IF(COUNTBLANK(U376:AI376)&lt;12.5,AVERAGE(U376:AI376),IF(COUNTBLANK(T376:AI376)&lt;13.5,AVERAGE(T376:AI376),IF(COUNTBLANK(S376:AI376)&lt;14.5,AVERAGE(S376:AI376),IF(COUNTBLANK(R376:AI376)&lt;15.5,AVERAGE(R376:AI376),IF(COUNTBLANK(Q376:AI376)&lt;16.5,AVERAGE(Q376:AI376),IF(COUNTBLANK(P376:AI376)&lt;17.5,AVERAGE(P376:AI376),IF(COUNTBLANK(O376:AI376)&lt;18.5,AVERAGE(O376:AI376),AVERAGE(N376:AI376)))))))))))))))))))))</f>
        <v>28</v>
      </c>
      <c r="AM376" s="22">
        <f>IF(AK376=0,"",IF(COUNTBLANK(AH376:AI376)=0,AVERAGE(AH376:AI376),IF(COUNTBLANK(AG376:AI376)&lt;1.5,AVERAGE(AG376:AI376),IF(COUNTBLANK(AF376:AI376)&lt;2.5,AVERAGE(AF376:AI376),IF(COUNTBLANK(AE376:AI376)&lt;3.5,AVERAGE(AE376:AI376),IF(COUNTBLANK(AD376:AI376)&lt;4.5,AVERAGE(AD376:AI376),IF(COUNTBLANK(AC376:AI376)&lt;5.5,AVERAGE(AC376:AI376),IF(COUNTBLANK(AB376:AI376)&lt;6.5,AVERAGE(AB376:AI376),IF(COUNTBLANK(AA376:AI376)&lt;7.5,AVERAGE(AA376:AI376),IF(COUNTBLANK(Z376:AI376)&lt;8.5,AVERAGE(Z376:AI376),IF(COUNTBLANK(Y376:AI376)&lt;9.5,AVERAGE(Y376:AI376),IF(COUNTBLANK(X376:AI376)&lt;10.5,AVERAGE(X376:AI376),IF(COUNTBLANK(W376:AI376)&lt;11.5,AVERAGE(W376:AI376),IF(COUNTBLANK(V376:AI376)&lt;12.5,AVERAGE(V376:AI376),IF(COUNTBLANK(U376:AI376)&lt;13.5,AVERAGE(U376:AI376),IF(COUNTBLANK(T376:AI376)&lt;14.5,AVERAGE(T376:AI376),IF(COUNTBLANK(S376:AI376)&lt;15.5,AVERAGE(S376:AI376),IF(COUNTBLANK(R376:AI376)&lt;16.5,AVERAGE(R376:AI376),IF(COUNTBLANK(Q376:AI376)&lt;17.5,AVERAGE(Q376:AI376),IF(COUNTBLANK(P376:AI376)&lt;18.5,AVERAGE(P376:AI376),IF(COUNTBLANK(O376:AI376)&lt;19.5,AVERAGE(O376:AI376),AVERAGE(N376:AI376))))))))))))))))))))))</f>
        <v>28</v>
      </c>
      <c r="AN376" s="23">
        <f>IF(AK376&lt;1.5,M376,(0.75*M376)+(0.25*((AM376*2/3+AJ376*1/3)*$AW$1)))</f>
        <v>86444.760201688172</v>
      </c>
      <c r="AO376" s="24">
        <f>AN376-M376</f>
        <v>8644.7602016881719</v>
      </c>
      <c r="AP376" s="22">
        <f>IF(AK376&lt;1.5,"N/A",3*((M376/$AW$1)-(AM376*2/3)))</f>
        <v>2.1531925622852306</v>
      </c>
      <c r="AQ376" s="20">
        <f>IF(AK376=0,"",AL376*$AV$1)</f>
        <v>110778.18161791128</v>
      </c>
      <c r="AR376" s="20">
        <f>IF(AK376=0,"",AJ376*$AV$1)</f>
        <v>110778.18161791128</v>
      </c>
      <c r="AS376" s="23" t="str">
        <f>IF(F376="P","P","")</f>
        <v/>
      </c>
    </row>
    <row r="377" spans="1:45" ht="13.5">
      <c r="A377" s="19" t="s">
        <v>267</v>
      </c>
      <c r="B377" s="23" t="str">
        <f>IF(COUNTBLANK(N377:AI377)&lt;20.5,"Yes","No")</f>
        <v>Yes</v>
      </c>
      <c r="C377" s="34" t="str">
        <f>IF(J377&lt;160000,"Yes","")</f>
        <v/>
      </c>
      <c r="D377" s="34" t="str">
        <f>IF(J377&gt;375000,IF((K377/J377)&lt;-0.4,"FP40%",IF((K377/J377)&lt;-0.35,"FP35%",IF((K377/J377)&lt;-0.3,"FP30%",IF((K377/J377)&lt;-0.25,"FP25%",IF((K377/J377)&lt;-0.2,"FP20%",IF((K377/J377)&lt;-0.15,"FP15%",IF((K377/J377)&lt;-0.1,"FP10%",IF((K377/J377)&lt;-0.05,"FP5%","")))))))),"")</f>
        <v>FP10%</v>
      </c>
      <c r="E377" s="34" t="str">
        <f t="shared" si="7"/>
        <v/>
      </c>
      <c r="F377" s="89" t="str">
        <f>IF(AP377="N/A","",IF(AP377&gt;AJ377,IF(AP377&gt;AM377,"P",""),""))</f>
        <v>P</v>
      </c>
      <c r="G377" s="34" t="str">
        <f>IF(D377="",IF(E377="",F377,E377),D377)</f>
        <v>FP10%</v>
      </c>
      <c r="H377" s="19" t="s">
        <v>247</v>
      </c>
      <c r="I377" s="21" t="s">
        <v>37</v>
      </c>
      <c r="J377" s="20">
        <v>509100</v>
      </c>
      <c r="K377" s="20">
        <f>M377-J377</f>
        <v>-58500</v>
      </c>
      <c r="L377" s="75">
        <v>-6700</v>
      </c>
      <c r="M377" s="20">
        <v>450600</v>
      </c>
      <c r="N377" s="21">
        <v>100</v>
      </c>
      <c r="O377" s="21">
        <v>134</v>
      </c>
      <c r="P377" s="21">
        <v>106</v>
      </c>
      <c r="Q377" s="21">
        <v>95</v>
      </c>
      <c r="R377" s="21">
        <v>126</v>
      </c>
      <c r="S377" s="21">
        <v>112</v>
      </c>
      <c r="T377" s="21">
        <v>75</v>
      </c>
      <c r="U377" s="21">
        <v>137</v>
      </c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39">
        <f>IF(AK377=0,"",AVERAGE(N377:AI377))</f>
        <v>110.625</v>
      </c>
      <c r="AK377" s="39">
        <f>IF(COUNTBLANK(N377:AI377)=0,22,IF(COUNTBLANK(N377:AI377)=1,21,IF(COUNTBLANK(N377:AI377)=2,20,IF(COUNTBLANK(N377:AI377)=3,19,IF(COUNTBLANK(N377:AI377)=4,18,IF(COUNTBLANK(N377:AI377)=5,17,IF(COUNTBLANK(N377:AI377)=6,16,IF(COUNTBLANK(N377:AI377)=7,15,IF(COUNTBLANK(N377:AI377)=8,14,IF(COUNTBLANK(N377:AI377)=9,13,IF(COUNTBLANK(N377:AI377)=10,12,IF(COUNTBLANK(N377:AI377)=11,11,IF(COUNTBLANK(N377:AI377)=12,10,IF(COUNTBLANK(N377:AI377)=13,9,IF(COUNTBLANK(N377:AI377)=14,8,IF(COUNTBLANK(N377:AI377)=15,7,IF(COUNTBLANK(N377:AI377)=16,6,IF(COUNTBLANK(N377:AI377)=17,5,IF(COUNTBLANK(N377:AI377)=18,4,IF(COUNTBLANK(N377:AI377)=19,3,IF(COUNTBLANK(N377:AI377)=20,2,IF(COUNTBLANK(N377:AI377)=21,1,IF(COUNTBLANK(N377:AI377)=22,0,"Error")))))))))))))))))))))))</f>
        <v>8</v>
      </c>
      <c r="AL377" s="39">
        <f>IF(AK377=0,"",IF(COUNTBLANK(AG377:AI377)=0,AVERAGE(AG377:AI377),IF(COUNTBLANK(AF377:AI377)&lt;1.5,AVERAGE(AF377:AI377),IF(COUNTBLANK(AE377:AI377)&lt;2.5,AVERAGE(AE377:AI377),IF(COUNTBLANK(AD377:AI377)&lt;3.5,AVERAGE(AD377:AI377),IF(COUNTBLANK(AC377:AI377)&lt;4.5,AVERAGE(AC377:AI377),IF(COUNTBLANK(AB377:AI377)&lt;5.5,AVERAGE(AB377:AI377),IF(COUNTBLANK(AA377:AI377)&lt;6.5,AVERAGE(AA377:AI377),IF(COUNTBLANK(Z377:AI377)&lt;7.5,AVERAGE(Z377:AI377),IF(COUNTBLANK(Y377:AI377)&lt;8.5,AVERAGE(Y377:AI377),IF(COUNTBLANK(X377:AI377)&lt;9.5,AVERAGE(X377:AI377),IF(COUNTBLANK(W377:AI377)&lt;10.5,AVERAGE(W377:AI377),IF(COUNTBLANK(V377:AI377)&lt;11.5,AVERAGE(V377:AI377),IF(COUNTBLANK(U377:AI377)&lt;12.5,AVERAGE(U377:AI377),IF(COUNTBLANK(T377:AI377)&lt;13.5,AVERAGE(T377:AI377),IF(COUNTBLANK(S377:AI377)&lt;14.5,AVERAGE(S377:AI377),IF(COUNTBLANK(R377:AI377)&lt;15.5,AVERAGE(R377:AI377),IF(COUNTBLANK(Q377:AI377)&lt;16.5,AVERAGE(Q377:AI377),IF(COUNTBLANK(P377:AI377)&lt;17.5,AVERAGE(P377:AI377),IF(COUNTBLANK(O377:AI377)&lt;18.5,AVERAGE(O377:AI377),AVERAGE(N377:AI377)))))))))))))))))))))</f>
        <v>108</v>
      </c>
      <c r="AM377" s="22">
        <f>IF(AK377=0,"",IF(COUNTBLANK(AH377:AI377)=0,AVERAGE(AH377:AI377),IF(COUNTBLANK(AG377:AI377)&lt;1.5,AVERAGE(AG377:AI377),IF(COUNTBLANK(AF377:AI377)&lt;2.5,AVERAGE(AF377:AI377),IF(COUNTBLANK(AE377:AI377)&lt;3.5,AVERAGE(AE377:AI377),IF(COUNTBLANK(AD377:AI377)&lt;4.5,AVERAGE(AD377:AI377),IF(COUNTBLANK(AC377:AI377)&lt;5.5,AVERAGE(AC377:AI377),IF(COUNTBLANK(AB377:AI377)&lt;6.5,AVERAGE(AB377:AI377),IF(COUNTBLANK(AA377:AI377)&lt;7.5,AVERAGE(AA377:AI377),IF(COUNTBLANK(Z377:AI377)&lt;8.5,AVERAGE(Z377:AI377),IF(COUNTBLANK(Y377:AI377)&lt;9.5,AVERAGE(Y377:AI377),IF(COUNTBLANK(X377:AI377)&lt;10.5,AVERAGE(X377:AI377),IF(COUNTBLANK(W377:AI377)&lt;11.5,AVERAGE(W377:AI377),IF(COUNTBLANK(V377:AI377)&lt;12.5,AVERAGE(V377:AI377),IF(COUNTBLANK(U377:AI377)&lt;13.5,AVERAGE(U377:AI377),IF(COUNTBLANK(T377:AI377)&lt;14.5,AVERAGE(T377:AI377),IF(COUNTBLANK(S377:AI377)&lt;15.5,AVERAGE(S377:AI377),IF(COUNTBLANK(R377:AI377)&lt;16.5,AVERAGE(R377:AI377),IF(COUNTBLANK(Q377:AI377)&lt;17.5,AVERAGE(Q377:AI377),IF(COUNTBLANK(P377:AI377)&lt;18.5,AVERAGE(P377:AI377),IF(COUNTBLANK(O377:AI377)&lt;19.5,AVERAGE(O377:AI377),AVERAGE(N377:AI377))))))))))))))))))))))</f>
        <v>106</v>
      </c>
      <c r="AN377" s="23">
        <f>IF(AK377&lt;1.5,M377,(0.75*M377)+(0.25*((AM377*2/3+AJ377*1/3)*$AW$1)))</f>
        <v>445855.61916749581</v>
      </c>
      <c r="AO377" s="24">
        <f>AN377-M377</f>
        <v>-4744.38083250419</v>
      </c>
      <c r="AP377" s="22">
        <f>IF(AK377&lt;1.5,"N/A",3*((M377/$AW$1)-(AM377*2/3)))</f>
        <v>124.81013584274707</v>
      </c>
      <c r="AQ377" s="20">
        <f>IF(AK377=0,"",AL377*$AV$1)</f>
        <v>427287.27195480064</v>
      </c>
      <c r="AR377" s="20">
        <f>IF(AK377=0,"",AJ377*$AV$1)</f>
        <v>437672.72648147983</v>
      </c>
      <c r="AS377" s="23" t="str">
        <f>IF(F377="P","P","")</f>
        <v>P</v>
      </c>
    </row>
    <row r="378" spans="1:45" ht="13.5">
      <c r="A378" s="19" t="s">
        <v>267</v>
      </c>
      <c r="B378" s="23" t="str">
        <f>IF(COUNTBLANK(N378:AI378)&lt;20.5,"Yes","No")</f>
        <v>Yes</v>
      </c>
      <c r="C378" s="34" t="str">
        <f>IF(J378&lt;160000,"Yes","")</f>
        <v/>
      </c>
      <c r="D378" s="34" t="str">
        <f>IF(J378&gt;375000,IF((K378/J378)&lt;-0.4,"FP40%",IF((K378/J378)&lt;-0.35,"FP35%",IF((K378/J378)&lt;-0.3,"FP30%",IF((K378/J378)&lt;-0.25,"FP25%",IF((K378/J378)&lt;-0.2,"FP20%",IF((K378/J378)&lt;-0.15,"FP15%",IF((K378/J378)&lt;-0.1,"FP10%",IF((K378/J378)&lt;-0.05,"FP5%","")))))))),"")</f>
        <v>FP5%</v>
      </c>
      <c r="E378" s="34" t="str">
        <f t="shared" si="7"/>
        <v/>
      </c>
      <c r="F378" s="89" t="str">
        <f>IF(AP378="N/A","",IF(AP378&gt;AJ378,IF(AP378&gt;AM378,"P",""),""))</f>
        <v>P</v>
      </c>
      <c r="G378" s="34" t="str">
        <f>IF(D378="",IF(E378="",F378,E378),D378)</f>
        <v>FP5%</v>
      </c>
      <c r="H378" s="19" t="s">
        <v>250</v>
      </c>
      <c r="I378" s="21" t="s">
        <v>392</v>
      </c>
      <c r="J378" s="20">
        <v>455700</v>
      </c>
      <c r="K378" s="20">
        <f>M378-J378</f>
        <v>-30300</v>
      </c>
      <c r="L378" s="75">
        <v>500</v>
      </c>
      <c r="M378" s="20">
        <v>425400</v>
      </c>
      <c r="N378" s="21">
        <v>88</v>
      </c>
      <c r="O378" s="21">
        <v>137</v>
      </c>
      <c r="P378" s="21">
        <v>97</v>
      </c>
      <c r="Q378" s="21">
        <v>130</v>
      </c>
      <c r="R378" s="21">
        <v>67</v>
      </c>
      <c r="S378" s="21">
        <v>109</v>
      </c>
      <c r="T378" s="21">
        <v>110</v>
      </c>
      <c r="U378" s="21">
        <v>101</v>
      </c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39">
        <f>IF(AK378=0,"",AVERAGE(N378:AI378))</f>
        <v>104.875</v>
      </c>
      <c r="AK378" s="39">
        <f>IF(COUNTBLANK(N378:AI378)=0,22,IF(COUNTBLANK(N378:AI378)=1,21,IF(COUNTBLANK(N378:AI378)=2,20,IF(COUNTBLANK(N378:AI378)=3,19,IF(COUNTBLANK(N378:AI378)=4,18,IF(COUNTBLANK(N378:AI378)=5,17,IF(COUNTBLANK(N378:AI378)=6,16,IF(COUNTBLANK(N378:AI378)=7,15,IF(COUNTBLANK(N378:AI378)=8,14,IF(COUNTBLANK(N378:AI378)=9,13,IF(COUNTBLANK(N378:AI378)=10,12,IF(COUNTBLANK(N378:AI378)=11,11,IF(COUNTBLANK(N378:AI378)=12,10,IF(COUNTBLANK(N378:AI378)=13,9,IF(COUNTBLANK(N378:AI378)=14,8,IF(COUNTBLANK(N378:AI378)=15,7,IF(COUNTBLANK(N378:AI378)=16,6,IF(COUNTBLANK(N378:AI378)=17,5,IF(COUNTBLANK(N378:AI378)=18,4,IF(COUNTBLANK(N378:AI378)=19,3,IF(COUNTBLANK(N378:AI378)=20,2,IF(COUNTBLANK(N378:AI378)=21,1,IF(COUNTBLANK(N378:AI378)=22,0,"Error")))))))))))))))))))))))</f>
        <v>8</v>
      </c>
      <c r="AL378" s="39">
        <f>IF(AK378=0,"",IF(COUNTBLANK(AG378:AI378)=0,AVERAGE(AG378:AI378),IF(COUNTBLANK(AF378:AI378)&lt;1.5,AVERAGE(AF378:AI378),IF(COUNTBLANK(AE378:AI378)&lt;2.5,AVERAGE(AE378:AI378),IF(COUNTBLANK(AD378:AI378)&lt;3.5,AVERAGE(AD378:AI378),IF(COUNTBLANK(AC378:AI378)&lt;4.5,AVERAGE(AC378:AI378),IF(COUNTBLANK(AB378:AI378)&lt;5.5,AVERAGE(AB378:AI378),IF(COUNTBLANK(AA378:AI378)&lt;6.5,AVERAGE(AA378:AI378),IF(COUNTBLANK(Z378:AI378)&lt;7.5,AVERAGE(Z378:AI378),IF(COUNTBLANK(Y378:AI378)&lt;8.5,AVERAGE(Y378:AI378),IF(COUNTBLANK(X378:AI378)&lt;9.5,AVERAGE(X378:AI378),IF(COUNTBLANK(W378:AI378)&lt;10.5,AVERAGE(W378:AI378),IF(COUNTBLANK(V378:AI378)&lt;11.5,AVERAGE(V378:AI378),IF(COUNTBLANK(U378:AI378)&lt;12.5,AVERAGE(U378:AI378),IF(COUNTBLANK(T378:AI378)&lt;13.5,AVERAGE(T378:AI378),IF(COUNTBLANK(S378:AI378)&lt;14.5,AVERAGE(S378:AI378),IF(COUNTBLANK(R378:AI378)&lt;15.5,AVERAGE(R378:AI378),IF(COUNTBLANK(Q378:AI378)&lt;16.5,AVERAGE(Q378:AI378),IF(COUNTBLANK(P378:AI378)&lt;17.5,AVERAGE(P378:AI378),IF(COUNTBLANK(O378:AI378)&lt;18.5,AVERAGE(O378:AI378),AVERAGE(N378:AI378)))))))))))))))))))))</f>
        <v>106.66666666666667</v>
      </c>
      <c r="AM378" s="22">
        <f>IF(AK378=0,"",IF(COUNTBLANK(AH378:AI378)=0,AVERAGE(AH378:AI378),IF(COUNTBLANK(AG378:AI378)&lt;1.5,AVERAGE(AG378:AI378),IF(COUNTBLANK(AF378:AI378)&lt;2.5,AVERAGE(AF378:AI378),IF(COUNTBLANK(AE378:AI378)&lt;3.5,AVERAGE(AE378:AI378),IF(COUNTBLANK(AD378:AI378)&lt;4.5,AVERAGE(AD378:AI378),IF(COUNTBLANK(AC378:AI378)&lt;5.5,AVERAGE(AC378:AI378),IF(COUNTBLANK(AB378:AI378)&lt;6.5,AVERAGE(AB378:AI378),IF(COUNTBLANK(AA378:AI378)&lt;7.5,AVERAGE(AA378:AI378),IF(COUNTBLANK(Z378:AI378)&lt;8.5,AVERAGE(Z378:AI378),IF(COUNTBLANK(Y378:AI378)&lt;9.5,AVERAGE(Y378:AI378),IF(COUNTBLANK(X378:AI378)&lt;10.5,AVERAGE(X378:AI378),IF(COUNTBLANK(W378:AI378)&lt;11.5,AVERAGE(W378:AI378),IF(COUNTBLANK(V378:AI378)&lt;12.5,AVERAGE(V378:AI378),IF(COUNTBLANK(U378:AI378)&lt;13.5,AVERAGE(U378:AI378),IF(COUNTBLANK(T378:AI378)&lt;14.5,AVERAGE(T378:AI378),IF(COUNTBLANK(S378:AI378)&lt;15.5,AVERAGE(S378:AI378),IF(COUNTBLANK(R378:AI378)&lt;16.5,AVERAGE(R378:AI378),IF(COUNTBLANK(Q378:AI378)&lt;17.5,AVERAGE(Q378:AI378),IF(COUNTBLANK(P378:AI378)&lt;18.5,AVERAGE(P378:AI378),IF(COUNTBLANK(O378:AI378)&lt;19.5,AVERAGE(O378:AI378),AVERAGE(N378:AI378))))))))))))))))))))))</f>
        <v>105.5</v>
      </c>
      <c r="AN378" s="23">
        <f>IF(AK378&lt;1.5,M378,(0.75*M378)+(0.25*((AM378*2/3+AJ378*1/3)*$AW$1)))</f>
        <v>424698.00450843159</v>
      </c>
      <c r="AO378" s="24">
        <f>AN378-M378</f>
        <v>-701.99549156840658</v>
      </c>
      <c r="AP378" s="22">
        <f>IF(AK378&lt;1.5,"N/A",3*((M378/$AW$1)-(AM378*2/3)))</f>
        <v>106.97388323902493</v>
      </c>
      <c r="AQ378" s="20">
        <f>IF(AK378=0,"",AL378*$AV$1)</f>
        <v>422012.12044918584</v>
      </c>
      <c r="AR378" s="20">
        <f>IF(AK378=0,"",AJ378*$AV$1)</f>
        <v>414923.63561351591</v>
      </c>
      <c r="AS378" s="23" t="str">
        <f>IF(F378="P","P","")</f>
        <v>P</v>
      </c>
    </row>
    <row r="379" spans="1:45" ht="13.5">
      <c r="A379" s="19" t="s">
        <v>267</v>
      </c>
      <c r="B379" s="23" t="str">
        <f>IF(COUNTBLANK(N379:AI379)&lt;20.5,"Yes","No")</f>
        <v>Yes</v>
      </c>
      <c r="C379" s="34" t="str">
        <f>IF(J379&lt;160000,"Yes","")</f>
        <v/>
      </c>
      <c r="D379" s="34" t="str">
        <f>IF(J379&gt;375000,IF((K379/J379)&lt;-0.4,"FP40%",IF((K379/J379)&lt;-0.35,"FP35%",IF((K379/J379)&lt;-0.3,"FP30%",IF((K379/J379)&lt;-0.25,"FP25%",IF((K379/J379)&lt;-0.2,"FP20%",IF((K379/J379)&lt;-0.15,"FP15%",IF((K379/J379)&lt;-0.1,"FP10%",IF((K379/J379)&lt;-0.05,"FP5%","")))))))),"")</f>
        <v>FP5%</v>
      </c>
      <c r="E379" s="34" t="str">
        <f t="shared" si="7"/>
        <v/>
      </c>
      <c r="F379" s="89" t="str">
        <f>IF(AP379="N/A","",IF(AP379&gt;AJ379,IF(AP379&gt;AM379,"P",""),""))</f>
        <v/>
      </c>
      <c r="G379" s="34" t="str">
        <f>IF(D379="",IF(E379="",F379,E379),D379)</f>
        <v>FP5%</v>
      </c>
      <c r="H379" s="19" t="s">
        <v>248</v>
      </c>
      <c r="I379" s="21" t="s">
        <v>37</v>
      </c>
      <c r="J379" s="20">
        <v>478500</v>
      </c>
      <c r="K379" s="20">
        <f>M379-J379</f>
        <v>-35000</v>
      </c>
      <c r="L379" s="75">
        <v>10400</v>
      </c>
      <c r="M379" s="20">
        <v>443500</v>
      </c>
      <c r="N379" s="21">
        <v>99</v>
      </c>
      <c r="O379" s="21">
        <v>75</v>
      </c>
      <c r="P379" s="21">
        <v>88</v>
      </c>
      <c r="Q379" s="21">
        <v>99</v>
      </c>
      <c r="R379" s="21">
        <v>105</v>
      </c>
      <c r="S379" s="21">
        <v>126</v>
      </c>
      <c r="T379" s="21">
        <v>106</v>
      </c>
      <c r="U379" s="21">
        <v>122</v>
      </c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39">
        <f>IF(AK379=0,"",AVERAGE(N379:AI379))</f>
        <v>102.5</v>
      </c>
      <c r="AK379" s="39">
        <f>IF(COUNTBLANK(N379:AI379)=0,22,IF(COUNTBLANK(N379:AI379)=1,21,IF(COUNTBLANK(N379:AI379)=2,20,IF(COUNTBLANK(N379:AI379)=3,19,IF(COUNTBLANK(N379:AI379)=4,18,IF(COUNTBLANK(N379:AI379)=5,17,IF(COUNTBLANK(N379:AI379)=6,16,IF(COUNTBLANK(N379:AI379)=7,15,IF(COUNTBLANK(N379:AI379)=8,14,IF(COUNTBLANK(N379:AI379)=9,13,IF(COUNTBLANK(N379:AI379)=10,12,IF(COUNTBLANK(N379:AI379)=11,11,IF(COUNTBLANK(N379:AI379)=12,10,IF(COUNTBLANK(N379:AI379)=13,9,IF(COUNTBLANK(N379:AI379)=14,8,IF(COUNTBLANK(N379:AI379)=15,7,IF(COUNTBLANK(N379:AI379)=16,6,IF(COUNTBLANK(N379:AI379)=17,5,IF(COUNTBLANK(N379:AI379)=18,4,IF(COUNTBLANK(N379:AI379)=19,3,IF(COUNTBLANK(N379:AI379)=20,2,IF(COUNTBLANK(N379:AI379)=21,1,IF(COUNTBLANK(N379:AI379)=22,0,"Error")))))))))))))))))))))))</f>
        <v>8</v>
      </c>
      <c r="AL379" s="39">
        <f>IF(AK379=0,"",IF(COUNTBLANK(AG379:AI379)=0,AVERAGE(AG379:AI379),IF(COUNTBLANK(AF379:AI379)&lt;1.5,AVERAGE(AF379:AI379),IF(COUNTBLANK(AE379:AI379)&lt;2.5,AVERAGE(AE379:AI379),IF(COUNTBLANK(AD379:AI379)&lt;3.5,AVERAGE(AD379:AI379),IF(COUNTBLANK(AC379:AI379)&lt;4.5,AVERAGE(AC379:AI379),IF(COUNTBLANK(AB379:AI379)&lt;5.5,AVERAGE(AB379:AI379),IF(COUNTBLANK(AA379:AI379)&lt;6.5,AVERAGE(AA379:AI379),IF(COUNTBLANK(Z379:AI379)&lt;7.5,AVERAGE(Z379:AI379),IF(COUNTBLANK(Y379:AI379)&lt;8.5,AVERAGE(Y379:AI379),IF(COUNTBLANK(X379:AI379)&lt;9.5,AVERAGE(X379:AI379),IF(COUNTBLANK(W379:AI379)&lt;10.5,AVERAGE(W379:AI379),IF(COUNTBLANK(V379:AI379)&lt;11.5,AVERAGE(V379:AI379),IF(COUNTBLANK(U379:AI379)&lt;12.5,AVERAGE(U379:AI379),IF(COUNTBLANK(T379:AI379)&lt;13.5,AVERAGE(T379:AI379),IF(COUNTBLANK(S379:AI379)&lt;14.5,AVERAGE(S379:AI379),IF(COUNTBLANK(R379:AI379)&lt;15.5,AVERAGE(R379:AI379),IF(COUNTBLANK(Q379:AI379)&lt;16.5,AVERAGE(Q379:AI379),IF(COUNTBLANK(P379:AI379)&lt;17.5,AVERAGE(P379:AI379),IF(COUNTBLANK(O379:AI379)&lt;18.5,AVERAGE(O379:AI379),AVERAGE(N379:AI379)))))))))))))))))))))</f>
        <v>118</v>
      </c>
      <c r="AM379" s="22">
        <f>IF(AK379=0,"",IF(COUNTBLANK(AH379:AI379)=0,AVERAGE(AH379:AI379),IF(COUNTBLANK(AG379:AI379)&lt;1.5,AVERAGE(AG379:AI379),IF(COUNTBLANK(AF379:AI379)&lt;2.5,AVERAGE(AF379:AI379),IF(COUNTBLANK(AE379:AI379)&lt;3.5,AVERAGE(AE379:AI379),IF(COUNTBLANK(AD379:AI379)&lt;4.5,AVERAGE(AD379:AI379),IF(COUNTBLANK(AC379:AI379)&lt;5.5,AVERAGE(AC379:AI379),IF(COUNTBLANK(AB379:AI379)&lt;6.5,AVERAGE(AB379:AI379),IF(COUNTBLANK(AA379:AI379)&lt;7.5,AVERAGE(AA379:AI379),IF(COUNTBLANK(Z379:AI379)&lt;8.5,AVERAGE(Z379:AI379),IF(COUNTBLANK(Y379:AI379)&lt;9.5,AVERAGE(Y379:AI379),IF(COUNTBLANK(X379:AI379)&lt;10.5,AVERAGE(X379:AI379),IF(COUNTBLANK(W379:AI379)&lt;11.5,AVERAGE(W379:AI379),IF(COUNTBLANK(V379:AI379)&lt;12.5,AVERAGE(V379:AI379),IF(COUNTBLANK(U379:AI379)&lt;13.5,AVERAGE(U379:AI379),IF(COUNTBLANK(T379:AI379)&lt;14.5,AVERAGE(T379:AI379),IF(COUNTBLANK(S379:AI379)&lt;15.5,AVERAGE(S379:AI379),IF(COUNTBLANK(R379:AI379)&lt;16.5,AVERAGE(R379:AI379),IF(COUNTBLANK(Q379:AI379)&lt;17.5,AVERAGE(Q379:AI379),IF(COUNTBLANK(P379:AI379)&lt;18.5,AVERAGE(P379:AI379),IF(COUNTBLANK(O379:AI379)&lt;19.5,AVERAGE(O379:AI379),AVERAGE(N379:AI379))))))))))))))))))))))</f>
        <v>114</v>
      </c>
      <c r="AN379" s="23">
        <f>IF(AK379&lt;1.5,M379,(0.75*M379)+(0.25*((AM379*2/3+AJ379*1/3)*$AW$1)))</f>
        <v>443164.50293640408</v>
      </c>
      <c r="AO379" s="24">
        <f>AN379-M379</f>
        <v>-335.49706359591801</v>
      </c>
      <c r="AP379" s="22">
        <f>IF(AK379&lt;1.5,"N/A",3*((M379/$AW$1)-(AM379*2/3)))</f>
        <v>103.5030964186825</v>
      </c>
      <c r="AQ379" s="20">
        <f>IF(AK379=0,"",AL379*$AV$1)</f>
        <v>466850.90824691183</v>
      </c>
      <c r="AR379" s="20">
        <f>IF(AK379=0,"",AJ379*$AV$1)</f>
        <v>405527.27199413953</v>
      </c>
      <c r="AS379" s="23" t="str">
        <f>IF(F379="P","P","")</f>
        <v/>
      </c>
    </row>
    <row r="380" spans="1:45" ht="13.5">
      <c r="A380" s="19" t="s">
        <v>267</v>
      </c>
      <c r="B380" s="23" t="str">
        <f>IF(COUNTBLANK(N380:AI380)&lt;20.5,"Yes","No")</f>
        <v>Yes</v>
      </c>
      <c r="C380" s="34" t="str">
        <f>IF(J380&lt;160000,"Yes","")</f>
        <v/>
      </c>
      <c r="D380" s="34" t="str">
        <f>IF(J380&gt;375000,IF((K380/J380)&lt;-0.4,"FP40%",IF((K380/J380)&lt;-0.35,"FP35%",IF((K380/J380)&lt;-0.3,"FP30%",IF((K380/J380)&lt;-0.25,"FP25%",IF((K380/J380)&lt;-0.2,"FP20%",IF((K380/J380)&lt;-0.15,"FP15%",IF((K380/J380)&lt;-0.1,"FP10%",IF((K380/J380)&lt;-0.05,"FP5%","")))))))),"")</f>
        <v/>
      </c>
      <c r="E380" s="34" t="str">
        <f t="shared" si="7"/>
        <v/>
      </c>
      <c r="F380" s="89" t="str">
        <f>IF(AP380="N/A","",IF(AP380&gt;AJ380,IF(AP380&gt;AM380,"P",""),""))</f>
        <v/>
      </c>
      <c r="G380" s="34" t="str">
        <f>IF(D380="",IF(E380="",F380,E380),D380)</f>
        <v/>
      </c>
      <c r="H380" s="19" t="s">
        <v>246</v>
      </c>
      <c r="I380" s="21" t="s">
        <v>48</v>
      </c>
      <c r="J380" s="20">
        <v>391500</v>
      </c>
      <c r="K380" s="20">
        <f>M380-J380</f>
        <v>-2300</v>
      </c>
      <c r="L380" s="75">
        <v>-5700</v>
      </c>
      <c r="M380" s="20">
        <v>389200</v>
      </c>
      <c r="N380" s="21">
        <v>103</v>
      </c>
      <c r="O380" s="21">
        <v>102</v>
      </c>
      <c r="P380" s="21">
        <v>152</v>
      </c>
      <c r="Q380" s="21">
        <v>62</v>
      </c>
      <c r="R380" s="21">
        <v>104</v>
      </c>
      <c r="S380" s="21">
        <v>87</v>
      </c>
      <c r="T380" s="21">
        <v>85</v>
      </c>
      <c r="U380" s="21">
        <v>108</v>
      </c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39">
        <f>IF(AK380=0,"",AVERAGE(N380:AI380))</f>
        <v>100.375</v>
      </c>
      <c r="AK380" s="39">
        <f>IF(COUNTBLANK(N380:AI380)=0,22,IF(COUNTBLANK(N380:AI380)=1,21,IF(COUNTBLANK(N380:AI380)=2,20,IF(COUNTBLANK(N380:AI380)=3,19,IF(COUNTBLANK(N380:AI380)=4,18,IF(COUNTBLANK(N380:AI380)=5,17,IF(COUNTBLANK(N380:AI380)=6,16,IF(COUNTBLANK(N380:AI380)=7,15,IF(COUNTBLANK(N380:AI380)=8,14,IF(COUNTBLANK(N380:AI380)=9,13,IF(COUNTBLANK(N380:AI380)=10,12,IF(COUNTBLANK(N380:AI380)=11,11,IF(COUNTBLANK(N380:AI380)=12,10,IF(COUNTBLANK(N380:AI380)=13,9,IF(COUNTBLANK(N380:AI380)=14,8,IF(COUNTBLANK(N380:AI380)=15,7,IF(COUNTBLANK(N380:AI380)=16,6,IF(COUNTBLANK(N380:AI380)=17,5,IF(COUNTBLANK(N380:AI380)=18,4,IF(COUNTBLANK(N380:AI380)=19,3,IF(COUNTBLANK(N380:AI380)=20,2,IF(COUNTBLANK(N380:AI380)=21,1,IF(COUNTBLANK(N380:AI380)=22,0,"Error")))))))))))))))))))))))</f>
        <v>8</v>
      </c>
      <c r="AL380" s="39">
        <f>IF(AK380=0,"",IF(COUNTBLANK(AG380:AI380)=0,AVERAGE(AG380:AI380),IF(COUNTBLANK(AF380:AI380)&lt;1.5,AVERAGE(AF380:AI380),IF(COUNTBLANK(AE380:AI380)&lt;2.5,AVERAGE(AE380:AI380),IF(COUNTBLANK(AD380:AI380)&lt;3.5,AVERAGE(AD380:AI380),IF(COUNTBLANK(AC380:AI380)&lt;4.5,AVERAGE(AC380:AI380),IF(COUNTBLANK(AB380:AI380)&lt;5.5,AVERAGE(AB380:AI380),IF(COUNTBLANK(AA380:AI380)&lt;6.5,AVERAGE(AA380:AI380),IF(COUNTBLANK(Z380:AI380)&lt;7.5,AVERAGE(Z380:AI380),IF(COUNTBLANK(Y380:AI380)&lt;8.5,AVERAGE(Y380:AI380),IF(COUNTBLANK(X380:AI380)&lt;9.5,AVERAGE(X380:AI380),IF(COUNTBLANK(W380:AI380)&lt;10.5,AVERAGE(W380:AI380),IF(COUNTBLANK(V380:AI380)&lt;11.5,AVERAGE(V380:AI380),IF(COUNTBLANK(U380:AI380)&lt;12.5,AVERAGE(U380:AI380),IF(COUNTBLANK(T380:AI380)&lt;13.5,AVERAGE(T380:AI380),IF(COUNTBLANK(S380:AI380)&lt;14.5,AVERAGE(S380:AI380),IF(COUNTBLANK(R380:AI380)&lt;15.5,AVERAGE(R380:AI380),IF(COUNTBLANK(Q380:AI380)&lt;16.5,AVERAGE(Q380:AI380),IF(COUNTBLANK(P380:AI380)&lt;17.5,AVERAGE(P380:AI380),IF(COUNTBLANK(O380:AI380)&lt;18.5,AVERAGE(O380:AI380),AVERAGE(N380:AI380)))))))))))))))))))))</f>
        <v>93.333333333333329</v>
      </c>
      <c r="AM380" s="22">
        <f>IF(AK380=0,"",IF(COUNTBLANK(AH380:AI380)=0,AVERAGE(AH380:AI380),IF(COUNTBLANK(AG380:AI380)&lt;1.5,AVERAGE(AG380:AI380),IF(COUNTBLANK(AF380:AI380)&lt;2.5,AVERAGE(AF380:AI380),IF(COUNTBLANK(AE380:AI380)&lt;3.5,AVERAGE(AE380:AI380),IF(COUNTBLANK(AD380:AI380)&lt;4.5,AVERAGE(AD380:AI380),IF(COUNTBLANK(AC380:AI380)&lt;5.5,AVERAGE(AC380:AI380),IF(COUNTBLANK(AB380:AI380)&lt;6.5,AVERAGE(AB380:AI380),IF(COUNTBLANK(AA380:AI380)&lt;7.5,AVERAGE(AA380:AI380),IF(COUNTBLANK(Z380:AI380)&lt;8.5,AVERAGE(Z380:AI380),IF(COUNTBLANK(Y380:AI380)&lt;9.5,AVERAGE(Y380:AI380),IF(COUNTBLANK(X380:AI380)&lt;10.5,AVERAGE(X380:AI380),IF(COUNTBLANK(W380:AI380)&lt;11.5,AVERAGE(W380:AI380),IF(COUNTBLANK(V380:AI380)&lt;12.5,AVERAGE(V380:AI380),IF(COUNTBLANK(U380:AI380)&lt;13.5,AVERAGE(U380:AI380),IF(COUNTBLANK(T380:AI380)&lt;14.5,AVERAGE(T380:AI380),IF(COUNTBLANK(S380:AI380)&lt;15.5,AVERAGE(S380:AI380),IF(COUNTBLANK(R380:AI380)&lt;16.5,AVERAGE(R380:AI380),IF(COUNTBLANK(Q380:AI380)&lt;17.5,AVERAGE(Q380:AI380),IF(COUNTBLANK(P380:AI380)&lt;18.5,AVERAGE(P380:AI380),IF(COUNTBLANK(O380:AI380)&lt;19.5,AVERAGE(O380:AI380),AVERAGE(N380:AI380))))))))))))))))))))))</f>
        <v>96.5</v>
      </c>
      <c r="AN380" s="23">
        <f>IF(AK380&lt;1.5,M380,(0.75*M380)+(0.25*((AM380*2/3+AJ380*1/3)*$AW$1)))</f>
        <v>390022.62231155077</v>
      </c>
      <c r="AO380" s="24">
        <f>AN380-M380</f>
        <v>822.62231155077461</v>
      </c>
      <c r="AP380" s="22">
        <f>IF(AK380&lt;1.5,"N/A",3*((M380/$AW$1)-(AM380*2/3)))</f>
        <v>97.915456879709666</v>
      </c>
      <c r="AQ380" s="20">
        <f>IF(AK380=0,"",AL380*$AV$1)</f>
        <v>369260.60539303761</v>
      </c>
      <c r="AR380" s="20">
        <f>IF(AK380=0,"",AJ380*$AV$1)</f>
        <v>397119.9992820659</v>
      </c>
      <c r="AS380" s="23" t="str">
        <f>IF(F380="P","P","")</f>
        <v/>
      </c>
    </row>
    <row r="381" spans="1:45" ht="13.5">
      <c r="A381" s="19" t="s">
        <v>267</v>
      </c>
      <c r="B381" s="23" t="str">
        <f>IF(COUNTBLANK(N381:AI381)&lt;20.5,"Yes","No")</f>
        <v>Yes</v>
      </c>
      <c r="C381" s="34" t="str">
        <f>IF(J381&lt;160000,"Yes","")</f>
        <v/>
      </c>
      <c r="D381" s="34" t="str">
        <f>IF(J381&gt;375000,IF((K381/J381)&lt;-0.4,"FP40%",IF((K381/J381)&lt;-0.35,"FP35%",IF((K381/J381)&lt;-0.3,"FP30%",IF((K381/J381)&lt;-0.25,"FP25%",IF((K381/J381)&lt;-0.2,"FP20%",IF((K381/J381)&lt;-0.15,"FP15%",IF((K381/J381)&lt;-0.1,"FP10%",IF((K381/J381)&lt;-0.05,"FP5%","")))))))),"")</f>
        <v>FP10%</v>
      </c>
      <c r="E381" s="34" t="str">
        <f t="shared" si="7"/>
        <v/>
      </c>
      <c r="F381" s="89" t="str">
        <f>IF(AP381="N/A","",IF(AP381&gt;AJ381,IF(AP381&gt;AM381,"P",""),""))</f>
        <v>P</v>
      </c>
      <c r="G381" s="34" t="str">
        <f>IF(D381="",IF(E381="",F381,E381),D381)</f>
        <v>FP10%</v>
      </c>
      <c r="H381" s="19" t="s">
        <v>251</v>
      </c>
      <c r="I381" s="21" t="s">
        <v>37</v>
      </c>
      <c r="J381" s="20">
        <v>457200</v>
      </c>
      <c r="K381" s="20">
        <f>M381-J381</f>
        <v>-62700</v>
      </c>
      <c r="L381" s="75">
        <v>-15600</v>
      </c>
      <c r="M381" s="20">
        <v>394500</v>
      </c>
      <c r="N381" s="21">
        <v>77</v>
      </c>
      <c r="O381" s="21">
        <v>144</v>
      </c>
      <c r="P381" s="21">
        <v>112</v>
      </c>
      <c r="Q381" s="21">
        <v>130</v>
      </c>
      <c r="R381" s="21">
        <v>75</v>
      </c>
      <c r="S381" s="21">
        <v>99</v>
      </c>
      <c r="T381" s="21">
        <v>47</v>
      </c>
      <c r="U381" s="21">
        <v>118</v>
      </c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39">
        <f>IF(AK381=0,"",AVERAGE(N381:AI381))</f>
        <v>100.25</v>
      </c>
      <c r="AK381" s="39">
        <f>IF(COUNTBLANK(N381:AI381)=0,22,IF(COUNTBLANK(N381:AI381)=1,21,IF(COUNTBLANK(N381:AI381)=2,20,IF(COUNTBLANK(N381:AI381)=3,19,IF(COUNTBLANK(N381:AI381)=4,18,IF(COUNTBLANK(N381:AI381)=5,17,IF(COUNTBLANK(N381:AI381)=6,16,IF(COUNTBLANK(N381:AI381)=7,15,IF(COUNTBLANK(N381:AI381)=8,14,IF(COUNTBLANK(N381:AI381)=9,13,IF(COUNTBLANK(N381:AI381)=10,12,IF(COUNTBLANK(N381:AI381)=11,11,IF(COUNTBLANK(N381:AI381)=12,10,IF(COUNTBLANK(N381:AI381)=13,9,IF(COUNTBLANK(N381:AI381)=14,8,IF(COUNTBLANK(N381:AI381)=15,7,IF(COUNTBLANK(N381:AI381)=16,6,IF(COUNTBLANK(N381:AI381)=17,5,IF(COUNTBLANK(N381:AI381)=18,4,IF(COUNTBLANK(N381:AI381)=19,3,IF(COUNTBLANK(N381:AI381)=20,2,IF(COUNTBLANK(N381:AI381)=21,1,IF(COUNTBLANK(N381:AI381)=22,0,"Error")))))))))))))))))))))))</f>
        <v>8</v>
      </c>
      <c r="AL381" s="39">
        <f>IF(AK381=0,"",IF(COUNTBLANK(AG381:AI381)=0,AVERAGE(AG381:AI381),IF(COUNTBLANK(AF381:AI381)&lt;1.5,AVERAGE(AF381:AI381),IF(COUNTBLANK(AE381:AI381)&lt;2.5,AVERAGE(AE381:AI381),IF(COUNTBLANK(AD381:AI381)&lt;3.5,AVERAGE(AD381:AI381),IF(COUNTBLANK(AC381:AI381)&lt;4.5,AVERAGE(AC381:AI381),IF(COUNTBLANK(AB381:AI381)&lt;5.5,AVERAGE(AB381:AI381),IF(COUNTBLANK(AA381:AI381)&lt;6.5,AVERAGE(AA381:AI381),IF(COUNTBLANK(Z381:AI381)&lt;7.5,AVERAGE(Z381:AI381),IF(COUNTBLANK(Y381:AI381)&lt;8.5,AVERAGE(Y381:AI381),IF(COUNTBLANK(X381:AI381)&lt;9.5,AVERAGE(X381:AI381),IF(COUNTBLANK(W381:AI381)&lt;10.5,AVERAGE(W381:AI381),IF(COUNTBLANK(V381:AI381)&lt;11.5,AVERAGE(V381:AI381),IF(COUNTBLANK(U381:AI381)&lt;12.5,AVERAGE(U381:AI381),IF(COUNTBLANK(T381:AI381)&lt;13.5,AVERAGE(T381:AI381),IF(COUNTBLANK(S381:AI381)&lt;14.5,AVERAGE(S381:AI381),IF(COUNTBLANK(R381:AI381)&lt;15.5,AVERAGE(R381:AI381),IF(COUNTBLANK(Q381:AI381)&lt;16.5,AVERAGE(Q381:AI381),IF(COUNTBLANK(P381:AI381)&lt;17.5,AVERAGE(P381:AI381),IF(COUNTBLANK(O381:AI381)&lt;18.5,AVERAGE(O381:AI381),AVERAGE(N381:AI381)))))))))))))))))))))</f>
        <v>88</v>
      </c>
      <c r="AM381" s="22">
        <f>IF(AK381=0,"",IF(COUNTBLANK(AH381:AI381)=0,AVERAGE(AH381:AI381),IF(COUNTBLANK(AG381:AI381)&lt;1.5,AVERAGE(AG381:AI381),IF(COUNTBLANK(AF381:AI381)&lt;2.5,AVERAGE(AF381:AI381),IF(COUNTBLANK(AE381:AI381)&lt;3.5,AVERAGE(AE381:AI381),IF(COUNTBLANK(AD381:AI381)&lt;4.5,AVERAGE(AD381:AI381),IF(COUNTBLANK(AC381:AI381)&lt;5.5,AVERAGE(AC381:AI381),IF(COUNTBLANK(AB381:AI381)&lt;6.5,AVERAGE(AB381:AI381),IF(COUNTBLANK(AA381:AI381)&lt;7.5,AVERAGE(AA381:AI381),IF(COUNTBLANK(Z381:AI381)&lt;8.5,AVERAGE(Z381:AI381),IF(COUNTBLANK(Y381:AI381)&lt;9.5,AVERAGE(Y381:AI381),IF(COUNTBLANK(X381:AI381)&lt;10.5,AVERAGE(X381:AI381),IF(COUNTBLANK(W381:AI381)&lt;11.5,AVERAGE(W381:AI381),IF(COUNTBLANK(V381:AI381)&lt;12.5,AVERAGE(V381:AI381),IF(COUNTBLANK(U381:AI381)&lt;13.5,AVERAGE(U381:AI381),IF(COUNTBLANK(T381:AI381)&lt;14.5,AVERAGE(T381:AI381),IF(COUNTBLANK(S381:AI381)&lt;15.5,AVERAGE(S381:AI381),IF(COUNTBLANK(R381:AI381)&lt;16.5,AVERAGE(R381:AI381),IF(COUNTBLANK(Q381:AI381)&lt;17.5,AVERAGE(Q381:AI381),IF(COUNTBLANK(P381:AI381)&lt;18.5,AVERAGE(P381:AI381),IF(COUNTBLANK(O381:AI381)&lt;19.5,AVERAGE(O381:AI381),AVERAGE(N381:AI381))))))))))))))))))))))</f>
        <v>82.5</v>
      </c>
      <c r="AN381" s="23">
        <f>IF(AK381&lt;1.5,M381,(0.75*M381)+(0.25*((AM381*2/3+AJ381*1/3)*$AW$1)))</f>
        <v>384590.89456544985</v>
      </c>
      <c r="AO381" s="24">
        <f>AN381-M381</f>
        <v>-9909.105434550147</v>
      </c>
      <c r="AP381" s="22">
        <f>IF(AK381&lt;1.5,"N/A",3*((M381/$AW$1)-(AM381*2/3)))</f>
        <v>129.87704968922267</v>
      </c>
      <c r="AQ381" s="20">
        <f>IF(AK381=0,"",AL381*$AV$1)</f>
        <v>348159.99937057833</v>
      </c>
      <c r="AR381" s="20">
        <f>IF(AK381=0,"",AJ381*$AV$1)</f>
        <v>396625.45382841449</v>
      </c>
      <c r="AS381" s="23" t="str">
        <f>IF(F381="P","P","")</f>
        <v>P</v>
      </c>
    </row>
    <row r="382" spans="1:45" ht="13.5">
      <c r="A382" s="19" t="s">
        <v>267</v>
      </c>
      <c r="B382" s="23" t="str">
        <f>IF(COUNTBLANK(N382:AI382)&lt;20.5,"Yes","No")</f>
        <v>Yes</v>
      </c>
      <c r="C382" s="34" t="str">
        <f>IF(J382&lt;160000,"Yes","")</f>
        <v/>
      </c>
      <c r="D382" s="34" t="str">
        <f>IF(J382&gt;375000,IF((K382/J382)&lt;-0.4,"FP40%",IF((K382/J382)&lt;-0.35,"FP35%",IF((K382/J382)&lt;-0.3,"FP30%",IF((K382/J382)&lt;-0.25,"FP25%",IF((K382/J382)&lt;-0.2,"FP20%",IF((K382/J382)&lt;-0.15,"FP15%",IF((K382/J382)&lt;-0.1,"FP10%",IF((K382/J382)&lt;-0.05,"FP5%","")))))))),"")</f>
        <v/>
      </c>
      <c r="E382" s="34" t="str">
        <f t="shared" si="7"/>
        <v/>
      </c>
      <c r="F382" s="89" t="str">
        <f>IF(AP382="N/A","",IF(AP382&gt;AJ382,IF(AP382&gt;AM382,"P",""),""))</f>
        <v>P</v>
      </c>
      <c r="G382" s="34" t="str">
        <f>IF(D382="",IF(E382="",F382,E382),D382)</f>
        <v>P</v>
      </c>
      <c r="H382" s="19" t="s">
        <v>245</v>
      </c>
      <c r="I382" s="21" t="s">
        <v>62</v>
      </c>
      <c r="J382" s="20">
        <v>468100</v>
      </c>
      <c r="K382" s="20">
        <f>M382-J382</f>
        <v>-23100</v>
      </c>
      <c r="L382" s="75">
        <v>0</v>
      </c>
      <c r="M382" s="20">
        <v>445000</v>
      </c>
      <c r="N382" s="21">
        <v>108</v>
      </c>
      <c r="O382" s="21">
        <v>147</v>
      </c>
      <c r="P382" s="21">
        <v>20</v>
      </c>
      <c r="Q382" s="21" t="s">
        <v>590</v>
      </c>
      <c r="R382" s="21" t="s">
        <v>590</v>
      </c>
      <c r="S382" s="21" t="s">
        <v>590</v>
      </c>
      <c r="T382" s="21" t="s">
        <v>590</v>
      </c>
      <c r="U382" s="21" t="s">
        <v>590</v>
      </c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39">
        <f>IF(AK382=0,"",AVERAGE(N382:AI382))</f>
        <v>91.666666666666671</v>
      </c>
      <c r="AK382" s="39">
        <f>IF(COUNTBLANK(N382:AI382)=0,22,IF(COUNTBLANK(N382:AI382)=1,21,IF(COUNTBLANK(N382:AI382)=2,20,IF(COUNTBLANK(N382:AI382)=3,19,IF(COUNTBLANK(N382:AI382)=4,18,IF(COUNTBLANK(N382:AI382)=5,17,IF(COUNTBLANK(N382:AI382)=6,16,IF(COUNTBLANK(N382:AI382)=7,15,IF(COUNTBLANK(N382:AI382)=8,14,IF(COUNTBLANK(N382:AI382)=9,13,IF(COUNTBLANK(N382:AI382)=10,12,IF(COUNTBLANK(N382:AI382)=11,11,IF(COUNTBLANK(N382:AI382)=12,10,IF(COUNTBLANK(N382:AI382)=13,9,IF(COUNTBLANK(N382:AI382)=14,8,IF(COUNTBLANK(N382:AI382)=15,7,IF(COUNTBLANK(N382:AI382)=16,6,IF(COUNTBLANK(N382:AI382)=17,5,IF(COUNTBLANK(N382:AI382)=18,4,IF(COUNTBLANK(N382:AI382)=19,3,IF(COUNTBLANK(N382:AI382)=20,2,IF(COUNTBLANK(N382:AI382)=21,1,IF(COUNTBLANK(N382:AI382)=22,0,"Error")))))))))))))))))))))))</f>
        <v>3</v>
      </c>
      <c r="AL382" s="39">
        <f>IF(AK382=0,"",IF(COUNTBLANK(AG382:AI382)=0,AVERAGE(AG382:AI382),IF(COUNTBLANK(AF382:AI382)&lt;1.5,AVERAGE(AF382:AI382),IF(COUNTBLANK(AE382:AI382)&lt;2.5,AVERAGE(AE382:AI382),IF(COUNTBLANK(AD382:AI382)&lt;3.5,AVERAGE(AD382:AI382),IF(COUNTBLANK(AC382:AI382)&lt;4.5,AVERAGE(AC382:AI382),IF(COUNTBLANK(AB382:AI382)&lt;5.5,AVERAGE(AB382:AI382),IF(COUNTBLANK(AA382:AI382)&lt;6.5,AVERAGE(AA382:AI382),IF(COUNTBLANK(Z382:AI382)&lt;7.5,AVERAGE(Z382:AI382),IF(COUNTBLANK(Y382:AI382)&lt;8.5,AVERAGE(Y382:AI382),IF(COUNTBLANK(X382:AI382)&lt;9.5,AVERAGE(X382:AI382),IF(COUNTBLANK(W382:AI382)&lt;10.5,AVERAGE(W382:AI382),IF(COUNTBLANK(V382:AI382)&lt;11.5,AVERAGE(V382:AI382),IF(COUNTBLANK(U382:AI382)&lt;12.5,AVERAGE(U382:AI382),IF(COUNTBLANK(T382:AI382)&lt;13.5,AVERAGE(T382:AI382),IF(COUNTBLANK(S382:AI382)&lt;14.5,AVERAGE(S382:AI382),IF(COUNTBLANK(R382:AI382)&lt;15.5,AVERAGE(R382:AI382),IF(COUNTBLANK(Q382:AI382)&lt;16.5,AVERAGE(Q382:AI382),IF(COUNTBLANK(P382:AI382)&lt;17.5,AVERAGE(P382:AI382),IF(COUNTBLANK(O382:AI382)&lt;18.5,AVERAGE(O382:AI382),AVERAGE(N382:AI382)))))))))))))))))))))</f>
        <v>91.666666666666671</v>
      </c>
      <c r="AM382" s="22">
        <f>IF(AK382=0,"",IF(COUNTBLANK(AH382:AI382)=0,AVERAGE(AH382:AI382),IF(COUNTBLANK(AG382:AI382)&lt;1.5,AVERAGE(AG382:AI382),IF(COUNTBLANK(AF382:AI382)&lt;2.5,AVERAGE(AF382:AI382),IF(COUNTBLANK(AE382:AI382)&lt;3.5,AVERAGE(AE382:AI382),IF(COUNTBLANK(AD382:AI382)&lt;4.5,AVERAGE(AD382:AI382),IF(COUNTBLANK(AC382:AI382)&lt;5.5,AVERAGE(AC382:AI382),IF(COUNTBLANK(AB382:AI382)&lt;6.5,AVERAGE(AB382:AI382),IF(COUNTBLANK(AA382:AI382)&lt;7.5,AVERAGE(AA382:AI382),IF(COUNTBLANK(Z382:AI382)&lt;8.5,AVERAGE(Z382:AI382),IF(COUNTBLANK(Y382:AI382)&lt;9.5,AVERAGE(Y382:AI382),IF(COUNTBLANK(X382:AI382)&lt;10.5,AVERAGE(X382:AI382),IF(COUNTBLANK(W382:AI382)&lt;11.5,AVERAGE(W382:AI382),IF(COUNTBLANK(V382:AI382)&lt;12.5,AVERAGE(V382:AI382),IF(COUNTBLANK(U382:AI382)&lt;13.5,AVERAGE(U382:AI382),IF(COUNTBLANK(T382:AI382)&lt;14.5,AVERAGE(T382:AI382),IF(COUNTBLANK(S382:AI382)&lt;15.5,AVERAGE(S382:AI382),IF(COUNTBLANK(R382:AI382)&lt;16.5,AVERAGE(R382:AI382),IF(COUNTBLANK(Q382:AI382)&lt;17.5,AVERAGE(Q382:AI382),IF(COUNTBLANK(P382:AI382)&lt;18.5,AVERAGE(P382:AI382),IF(COUNTBLANK(O382:AI382)&lt;19.5,AVERAGE(O382:AI382),AVERAGE(N382:AI382))))))))))))))))))))))</f>
        <v>83.5</v>
      </c>
      <c r="AN382" s="23">
        <f>IF(AK382&lt;1.5,M382,(0.75*M382)+(0.25*((AM382*2/3+AJ382*1/3)*$AW$1)))</f>
        <v>420264.0234782144</v>
      </c>
      <c r="AO382" s="24">
        <f>AN382-M382</f>
        <v>-24735.976521785604</v>
      </c>
      <c r="AP382" s="22">
        <f>IF(AK382&lt;1.5,"N/A",3*((M382/$AW$1)-(AM382*2/3)))</f>
        <v>165.62430193080885</v>
      </c>
      <c r="AQ382" s="20">
        <f>IF(AK382=0,"",AL382*$AV$1)</f>
        <v>362666.66601101909</v>
      </c>
      <c r="AR382" s="20">
        <f>IF(AK382=0,"",AJ382*$AV$1)</f>
        <v>362666.66601101909</v>
      </c>
      <c r="AS382" s="23" t="str">
        <f>IF(F382="P","P","")</f>
        <v>P</v>
      </c>
    </row>
    <row r="383" spans="1:45" ht="13.5">
      <c r="A383" s="19" t="s">
        <v>267</v>
      </c>
      <c r="B383" s="23" t="str">
        <f>IF(COUNTBLANK(N383:AI383)&lt;20.5,"Yes","No")</f>
        <v>Yes</v>
      </c>
      <c r="C383" s="34" t="str">
        <f>IF(J383&lt;160000,"Yes","")</f>
        <v/>
      </c>
      <c r="D383" s="34" t="str">
        <f>IF(J383&gt;375000,IF((K383/J383)&lt;-0.4,"FP40%",IF((K383/J383)&lt;-0.35,"FP35%",IF((K383/J383)&lt;-0.3,"FP30%",IF((K383/J383)&lt;-0.25,"FP25%",IF((K383/J383)&lt;-0.2,"FP20%",IF((K383/J383)&lt;-0.15,"FP15%",IF((K383/J383)&lt;-0.1,"FP10%",IF((K383/J383)&lt;-0.05,"FP5%","")))))))),"")</f>
        <v/>
      </c>
      <c r="E383" s="34" t="str">
        <f t="shared" si="7"/>
        <v/>
      </c>
      <c r="F383" s="89" t="str">
        <f>IF(AP383="N/A","",IF(AP383&gt;AJ383,IF(AP383&gt;AM383,"P",""),""))</f>
        <v>P</v>
      </c>
      <c r="G383" s="34" t="str">
        <f>IF(D383="",IF(E383="",F383,E383),D383)</f>
        <v>P</v>
      </c>
      <c r="H383" s="19" t="s">
        <v>254</v>
      </c>
      <c r="I383" s="21" t="s">
        <v>37</v>
      </c>
      <c r="J383" s="20">
        <v>323700</v>
      </c>
      <c r="K383" s="20">
        <f>M383-J383</f>
        <v>25400</v>
      </c>
      <c r="L383" s="75">
        <v>-19500</v>
      </c>
      <c r="M383" s="20">
        <v>349100</v>
      </c>
      <c r="N383" s="21">
        <v>70</v>
      </c>
      <c r="O383" s="21">
        <v>78</v>
      </c>
      <c r="P383" s="21">
        <v>91</v>
      </c>
      <c r="Q383" s="21">
        <v>99</v>
      </c>
      <c r="R383" s="21">
        <v>118</v>
      </c>
      <c r="S383" s="21">
        <v>86</v>
      </c>
      <c r="T383" s="21">
        <v>62</v>
      </c>
      <c r="U383" s="21">
        <v>74</v>
      </c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39">
        <f>IF(AK383=0,"",AVERAGE(N383:AI383))</f>
        <v>84.75</v>
      </c>
      <c r="AK383" s="39">
        <f>IF(COUNTBLANK(N383:AI383)=0,22,IF(COUNTBLANK(N383:AI383)=1,21,IF(COUNTBLANK(N383:AI383)=2,20,IF(COUNTBLANK(N383:AI383)=3,19,IF(COUNTBLANK(N383:AI383)=4,18,IF(COUNTBLANK(N383:AI383)=5,17,IF(COUNTBLANK(N383:AI383)=6,16,IF(COUNTBLANK(N383:AI383)=7,15,IF(COUNTBLANK(N383:AI383)=8,14,IF(COUNTBLANK(N383:AI383)=9,13,IF(COUNTBLANK(N383:AI383)=10,12,IF(COUNTBLANK(N383:AI383)=11,11,IF(COUNTBLANK(N383:AI383)=12,10,IF(COUNTBLANK(N383:AI383)=13,9,IF(COUNTBLANK(N383:AI383)=14,8,IF(COUNTBLANK(N383:AI383)=15,7,IF(COUNTBLANK(N383:AI383)=16,6,IF(COUNTBLANK(N383:AI383)=17,5,IF(COUNTBLANK(N383:AI383)=18,4,IF(COUNTBLANK(N383:AI383)=19,3,IF(COUNTBLANK(N383:AI383)=20,2,IF(COUNTBLANK(N383:AI383)=21,1,IF(COUNTBLANK(N383:AI383)=22,0,"Error")))))))))))))))))))))))</f>
        <v>8</v>
      </c>
      <c r="AL383" s="39">
        <f>IF(AK383=0,"",IF(COUNTBLANK(AG383:AI383)=0,AVERAGE(AG383:AI383),IF(COUNTBLANK(AF383:AI383)&lt;1.5,AVERAGE(AF383:AI383),IF(COUNTBLANK(AE383:AI383)&lt;2.5,AVERAGE(AE383:AI383),IF(COUNTBLANK(AD383:AI383)&lt;3.5,AVERAGE(AD383:AI383),IF(COUNTBLANK(AC383:AI383)&lt;4.5,AVERAGE(AC383:AI383),IF(COUNTBLANK(AB383:AI383)&lt;5.5,AVERAGE(AB383:AI383),IF(COUNTBLANK(AA383:AI383)&lt;6.5,AVERAGE(AA383:AI383),IF(COUNTBLANK(Z383:AI383)&lt;7.5,AVERAGE(Z383:AI383),IF(COUNTBLANK(Y383:AI383)&lt;8.5,AVERAGE(Y383:AI383),IF(COUNTBLANK(X383:AI383)&lt;9.5,AVERAGE(X383:AI383),IF(COUNTBLANK(W383:AI383)&lt;10.5,AVERAGE(W383:AI383),IF(COUNTBLANK(V383:AI383)&lt;11.5,AVERAGE(V383:AI383),IF(COUNTBLANK(U383:AI383)&lt;12.5,AVERAGE(U383:AI383),IF(COUNTBLANK(T383:AI383)&lt;13.5,AVERAGE(T383:AI383),IF(COUNTBLANK(S383:AI383)&lt;14.5,AVERAGE(S383:AI383),IF(COUNTBLANK(R383:AI383)&lt;15.5,AVERAGE(R383:AI383),IF(COUNTBLANK(Q383:AI383)&lt;16.5,AVERAGE(Q383:AI383),IF(COUNTBLANK(P383:AI383)&lt;17.5,AVERAGE(P383:AI383),IF(COUNTBLANK(O383:AI383)&lt;18.5,AVERAGE(O383:AI383),AVERAGE(N383:AI383)))))))))))))))))))))</f>
        <v>74</v>
      </c>
      <c r="AM383" s="22">
        <f>IF(AK383=0,"",IF(COUNTBLANK(AH383:AI383)=0,AVERAGE(AH383:AI383),IF(COUNTBLANK(AG383:AI383)&lt;1.5,AVERAGE(AG383:AI383),IF(COUNTBLANK(AF383:AI383)&lt;2.5,AVERAGE(AF383:AI383),IF(COUNTBLANK(AE383:AI383)&lt;3.5,AVERAGE(AE383:AI383),IF(COUNTBLANK(AD383:AI383)&lt;4.5,AVERAGE(AD383:AI383),IF(COUNTBLANK(AC383:AI383)&lt;5.5,AVERAGE(AC383:AI383),IF(COUNTBLANK(AB383:AI383)&lt;6.5,AVERAGE(AB383:AI383),IF(COUNTBLANK(AA383:AI383)&lt;7.5,AVERAGE(AA383:AI383),IF(COUNTBLANK(Z383:AI383)&lt;8.5,AVERAGE(Z383:AI383),IF(COUNTBLANK(Y383:AI383)&lt;9.5,AVERAGE(Y383:AI383),IF(COUNTBLANK(X383:AI383)&lt;10.5,AVERAGE(X383:AI383),IF(COUNTBLANK(W383:AI383)&lt;11.5,AVERAGE(W383:AI383),IF(COUNTBLANK(V383:AI383)&lt;12.5,AVERAGE(V383:AI383),IF(COUNTBLANK(U383:AI383)&lt;13.5,AVERAGE(U383:AI383),IF(COUNTBLANK(T383:AI383)&lt;14.5,AVERAGE(T383:AI383),IF(COUNTBLANK(S383:AI383)&lt;15.5,AVERAGE(S383:AI383),IF(COUNTBLANK(R383:AI383)&lt;16.5,AVERAGE(R383:AI383),IF(COUNTBLANK(Q383:AI383)&lt;17.5,AVERAGE(Q383:AI383),IF(COUNTBLANK(P383:AI383)&lt;18.5,AVERAGE(P383:AI383),IF(COUNTBLANK(O383:AI383)&lt;19.5,AVERAGE(O383:AI383),AVERAGE(N383:AI383))))))))))))))))))))))</f>
        <v>68</v>
      </c>
      <c r="AN383" s="23">
        <f>IF(AK383&lt;1.5,M383,(0.75*M383)+(0.25*((AM383*2/3+AJ383*1/3)*$AW$1)))</f>
        <v>335657.36088717461</v>
      </c>
      <c r="AO383" s="24">
        <f>AN383-M383</f>
        <v>-13442.639112825389</v>
      </c>
      <c r="AP383" s="22">
        <f>IF(AK383&lt;1.5,"N/A",3*((M383/$AW$1)-(AM383*2/3)))</f>
        <v>124.941896188866</v>
      </c>
      <c r="AQ383" s="20">
        <f>IF(AK383=0,"",AL383*$AV$1)</f>
        <v>292770.90856162267</v>
      </c>
      <c r="AR383" s="20">
        <f>IF(AK383=0,"",AJ383*$AV$1)</f>
        <v>335301.8175756422</v>
      </c>
      <c r="AS383" s="23" t="str">
        <f>IF(F383="P","P","")</f>
        <v>P</v>
      </c>
    </row>
    <row r="384" spans="1:45">
      <c r="A384" s="19" t="s">
        <v>267</v>
      </c>
      <c r="B384" s="23" t="str">
        <f>IF(COUNTBLANK(N384:AI384)&lt;20.5,"Yes","No")</f>
        <v>Yes</v>
      </c>
      <c r="C384" s="34" t="str">
        <f>IF(J384&lt;160000,"Yes","")</f>
        <v/>
      </c>
      <c r="D384" s="34" t="str">
        <f>IF(J384&gt;375000,IF((K384/J384)&lt;-0.4,"FP40%",IF((K384/J384)&lt;-0.35,"FP35%",IF((K384/J384)&lt;-0.3,"FP30%",IF((K384/J384)&lt;-0.25,"FP25%",IF((K384/J384)&lt;-0.2,"FP20%",IF((K384/J384)&lt;-0.15,"FP15%",IF((K384/J384)&lt;-0.1,"FP10%",IF((K384/J384)&lt;-0.05,"FP5%","")))))))),"")</f>
        <v/>
      </c>
      <c r="E384" s="34" t="str">
        <f t="shared" si="7"/>
        <v/>
      </c>
      <c r="F384" s="89" t="str">
        <f>IF(AP384="N/A","",IF(AP384&gt;AJ384,IF(AP384&gt;AM384,"P",""),""))</f>
        <v>P</v>
      </c>
      <c r="G384" s="34" t="str">
        <f>IF(D384="",IF(E384="",F384,E384),D384)</f>
        <v>P</v>
      </c>
      <c r="H384" s="19" t="s">
        <v>472</v>
      </c>
      <c r="I384" s="21" t="s">
        <v>48</v>
      </c>
      <c r="J384" s="20">
        <v>373300</v>
      </c>
      <c r="K384" s="20">
        <f>M384-J384</f>
        <v>-44800</v>
      </c>
      <c r="L384" s="75">
        <v>-14300</v>
      </c>
      <c r="M384" s="20">
        <v>328500</v>
      </c>
      <c r="N384" s="21"/>
      <c r="O384" s="21"/>
      <c r="P384" s="21">
        <v>106</v>
      </c>
      <c r="Q384" s="21">
        <v>71</v>
      </c>
      <c r="R384" s="21">
        <v>96</v>
      </c>
      <c r="S384" s="21">
        <v>80</v>
      </c>
      <c r="T384" s="21">
        <v>37</v>
      </c>
      <c r="U384" s="21">
        <v>100</v>
      </c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9">
        <f>IF(AK384=0,"",AVERAGE(N384:AI384))</f>
        <v>81.666666666666671</v>
      </c>
      <c r="AK384" s="39">
        <f>IF(COUNTBLANK(N384:AI384)=0,22,IF(COUNTBLANK(N384:AI384)=1,21,IF(COUNTBLANK(N384:AI384)=2,20,IF(COUNTBLANK(N384:AI384)=3,19,IF(COUNTBLANK(N384:AI384)=4,18,IF(COUNTBLANK(N384:AI384)=5,17,IF(COUNTBLANK(N384:AI384)=6,16,IF(COUNTBLANK(N384:AI384)=7,15,IF(COUNTBLANK(N384:AI384)=8,14,IF(COUNTBLANK(N384:AI384)=9,13,IF(COUNTBLANK(N384:AI384)=10,12,IF(COUNTBLANK(N384:AI384)=11,11,IF(COUNTBLANK(N384:AI384)=12,10,IF(COUNTBLANK(N384:AI384)=13,9,IF(COUNTBLANK(N384:AI384)=14,8,IF(COUNTBLANK(N384:AI384)=15,7,IF(COUNTBLANK(N384:AI384)=16,6,IF(COUNTBLANK(N384:AI384)=17,5,IF(COUNTBLANK(N384:AI384)=18,4,IF(COUNTBLANK(N384:AI384)=19,3,IF(COUNTBLANK(N384:AI384)=20,2,IF(COUNTBLANK(N384:AI384)=21,1,IF(COUNTBLANK(N384:AI384)=22,0,"Error")))))))))))))))))))))))</f>
        <v>6</v>
      </c>
      <c r="AL384" s="39">
        <f>IF(AK384=0,"",IF(COUNTBLANK(AG384:AI384)=0,AVERAGE(AG384:AI384),IF(COUNTBLANK(AF384:AI384)&lt;1.5,AVERAGE(AF384:AI384),IF(COUNTBLANK(AE384:AI384)&lt;2.5,AVERAGE(AE384:AI384),IF(COUNTBLANK(AD384:AI384)&lt;3.5,AVERAGE(AD384:AI384),IF(COUNTBLANK(AC384:AI384)&lt;4.5,AVERAGE(AC384:AI384),IF(COUNTBLANK(AB384:AI384)&lt;5.5,AVERAGE(AB384:AI384),IF(COUNTBLANK(AA384:AI384)&lt;6.5,AVERAGE(AA384:AI384),IF(COUNTBLANK(Z384:AI384)&lt;7.5,AVERAGE(Z384:AI384),IF(COUNTBLANK(Y384:AI384)&lt;8.5,AVERAGE(Y384:AI384),IF(COUNTBLANK(X384:AI384)&lt;9.5,AVERAGE(X384:AI384),IF(COUNTBLANK(W384:AI384)&lt;10.5,AVERAGE(W384:AI384),IF(COUNTBLANK(V384:AI384)&lt;11.5,AVERAGE(V384:AI384),IF(COUNTBLANK(U384:AI384)&lt;12.5,AVERAGE(U384:AI384),IF(COUNTBLANK(T384:AI384)&lt;13.5,AVERAGE(T384:AI384),IF(COUNTBLANK(S384:AI384)&lt;14.5,AVERAGE(S384:AI384),IF(COUNTBLANK(R384:AI384)&lt;15.5,AVERAGE(R384:AI384),IF(COUNTBLANK(Q384:AI384)&lt;16.5,AVERAGE(Q384:AI384),IF(COUNTBLANK(P384:AI384)&lt;17.5,AVERAGE(P384:AI384),IF(COUNTBLANK(O384:AI384)&lt;18.5,AVERAGE(O384:AI384),AVERAGE(N384:AI384)))))))))))))))))))))</f>
        <v>72.333333333333329</v>
      </c>
      <c r="AM384" s="22">
        <f>IF(AK384=0,"",IF(COUNTBLANK(AH384:AI384)=0,AVERAGE(AH384:AI384),IF(COUNTBLANK(AG384:AI384)&lt;1.5,AVERAGE(AG384:AI384),IF(COUNTBLANK(AF384:AI384)&lt;2.5,AVERAGE(AF384:AI384),IF(COUNTBLANK(AE384:AI384)&lt;3.5,AVERAGE(AE384:AI384),IF(COUNTBLANK(AD384:AI384)&lt;4.5,AVERAGE(AD384:AI384),IF(COUNTBLANK(AC384:AI384)&lt;5.5,AVERAGE(AC384:AI384),IF(COUNTBLANK(AB384:AI384)&lt;6.5,AVERAGE(AB384:AI384),IF(COUNTBLANK(AA384:AI384)&lt;7.5,AVERAGE(AA384:AI384),IF(COUNTBLANK(Z384:AI384)&lt;8.5,AVERAGE(Z384:AI384),IF(COUNTBLANK(Y384:AI384)&lt;9.5,AVERAGE(Y384:AI384),IF(COUNTBLANK(X384:AI384)&lt;10.5,AVERAGE(X384:AI384),IF(COUNTBLANK(W384:AI384)&lt;11.5,AVERAGE(W384:AI384),IF(COUNTBLANK(V384:AI384)&lt;12.5,AVERAGE(V384:AI384),IF(COUNTBLANK(U384:AI384)&lt;13.5,AVERAGE(U384:AI384),IF(COUNTBLANK(T384:AI384)&lt;14.5,AVERAGE(T384:AI384),IF(COUNTBLANK(S384:AI384)&lt;15.5,AVERAGE(S384:AI384),IF(COUNTBLANK(R384:AI384)&lt;16.5,AVERAGE(R384:AI384),IF(COUNTBLANK(Q384:AI384)&lt;17.5,AVERAGE(Q384:AI384),IF(COUNTBLANK(P384:AI384)&lt;18.5,AVERAGE(P384:AI384),IF(COUNTBLANK(O384:AI384)&lt;19.5,AVERAGE(O384:AI384),AVERAGE(N384:AI384))))))))))))))))))))))</f>
        <v>68.5</v>
      </c>
      <c r="AN384" s="23">
        <f>IF(AK384&lt;1.5,M384,(0.75*M384)+(0.25*((AM384*2/3+AJ384*1/3)*$AW$1)))</f>
        <v>319510.56623931526</v>
      </c>
      <c r="AO384" s="24">
        <f>AN384-M384</f>
        <v>-8989.4337606847403</v>
      </c>
      <c r="AP384" s="22">
        <f>IF(AK384&lt;1.5,"N/A",3*((M384/$AW$1)-(AM384*2/3)))</f>
        <v>108.54400715566453</v>
      </c>
      <c r="AQ384" s="20">
        <f>IF(AK384=0,"",AL384*$AV$1)</f>
        <v>286176.96917960414</v>
      </c>
      <c r="AR384" s="20">
        <f>IF(AK384=0,"",AJ384*$AV$1)</f>
        <v>323103.02971890796</v>
      </c>
      <c r="AS384" s="23" t="str">
        <f>IF(F384="P","P","")</f>
        <v>P</v>
      </c>
    </row>
    <row r="385" spans="1:45" ht="13.5">
      <c r="A385" s="19" t="s">
        <v>267</v>
      </c>
      <c r="B385" s="23" t="str">
        <f>IF(COUNTBLANK(N385:AI385)&lt;20.5,"Yes","No")</f>
        <v>Yes</v>
      </c>
      <c r="C385" s="34" t="str">
        <f>IF(J385&lt;160000,"Yes","")</f>
        <v/>
      </c>
      <c r="D385" s="34" t="str">
        <f>IF(J385&gt;375000,IF((K385/J385)&lt;-0.4,"FP40%",IF((K385/J385)&lt;-0.35,"FP35%",IF((K385/J385)&lt;-0.3,"FP30%",IF((K385/J385)&lt;-0.25,"FP25%",IF((K385/J385)&lt;-0.2,"FP20%",IF((K385/J385)&lt;-0.15,"FP15%",IF((K385/J385)&lt;-0.1,"FP10%",IF((K385/J385)&lt;-0.05,"FP5%","")))))))),"")</f>
        <v>FP10%</v>
      </c>
      <c r="E385" s="34" t="str">
        <f t="shared" si="7"/>
        <v/>
      </c>
      <c r="F385" s="89" t="str">
        <f>IF(AP385="N/A","",IF(AP385&gt;AJ385,IF(AP385&gt;AM385,"P",""),""))</f>
        <v/>
      </c>
      <c r="G385" s="34" t="str">
        <f>IF(D385="",IF(E385="",F385,E385),D385)</f>
        <v>FP10%</v>
      </c>
      <c r="H385" s="19" t="s">
        <v>252</v>
      </c>
      <c r="I385" s="21" t="s">
        <v>37</v>
      </c>
      <c r="J385" s="20">
        <v>393500</v>
      </c>
      <c r="K385" s="20">
        <f>M385-J385</f>
        <v>-51500</v>
      </c>
      <c r="L385" s="75">
        <v>5100</v>
      </c>
      <c r="M385" s="20">
        <v>342000</v>
      </c>
      <c r="N385" s="21">
        <v>76</v>
      </c>
      <c r="O385" s="21">
        <v>88</v>
      </c>
      <c r="P385" s="21">
        <v>80</v>
      </c>
      <c r="Q385" s="21">
        <v>54</v>
      </c>
      <c r="R385" s="21" t="s">
        <v>590</v>
      </c>
      <c r="S385" s="21">
        <v>73</v>
      </c>
      <c r="T385" s="21">
        <v>119</v>
      </c>
      <c r="U385" s="21">
        <v>75</v>
      </c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39">
        <f>IF(AK385=0,"",AVERAGE(N385:AI385))</f>
        <v>80.714285714285708</v>
      </c>
      <c r="AK385" s="39">
        <f>IF(COUNTBLANK(N385:AI385)=0,22,IF(COUNTBLANK(N385:AI385)=1,21,IF(COUNTBLANK(N385:AI385)=2,20,IF(COUNTBLANK(N385:AI385)=3,19,IF(COUNTBLANK(N385:AI385)=4,18,IF(COUNTBLANK(N385:AI385)=5,17,IF(COUNTBLANK(N385:AI385)=6,16,IF(COUNTBLANK(N385:AI385)=7,15,IF(COUNTBLANK(N385:AI385)=8,14,IF(COUNTBLANK(N385:AI385)=9,13,IF(COUNTBLANK(N385:AI385)=10,12,IF(COUNTBLANK(N385:AI385)=11,11,IF(COUNTBLANK(N385:AI385)=12,10,IF(COUNTBLANK(N385:AI385)=13,9,IF(COUNTBLANK(N385:AI385)=14,8,IF(COUNTBLANK(N385:AI385)=15,7,IF(COUNTBLANK(N385:AI385)=16,6,IF(COUNTBLANK(N385:AI385)=17,5,IF(COUNTBLANK(N385:AI385)=18,4,IF(COUNTBLANK(N385:AI385)=19,3,IF(COUNTBLANK(N385:AI385)=20,2,IF(COUNTBLANK(N385:AI385)=21,1,IF(COUNTBLANK(N385:AI385)=22,0,"Error")))))))))))))))))))))))</f>
        <v>7</v>
      </c>
      <c r="AL385" s="39">
        <f>IF(AK385=0,"",IF(COUNTBLANK(AG385:AI385)=0,AVERAGE(AG385:AI385),IF(COUNTBLANK(AF385:AI385)&lt;1.5,AVERAGE(AF385:AI385),IF(COUNTBLANK(AE385:AI385)&lt;2.5,AVERAGE(AE385:AI385),IF(COUNTBLANK(AD385:AI385)&lt;3.5,AVERAGE(AD385:AI385),IF(COUNTBLANK(AC385:AI385)&lt;4.5,AVERAGE(AC385:AI385),IF(COUNTBLANK(AB385:AI385)&lt;5.5,AVERAGE(AB385:AI385),IF(COUNTBLANK(AA385:AI385)&lt;6.5,AVERAGE(AA385:AI385),IF(COUNTBLANK(Z385:AI385)&lt;7.5,AVERAGE(Z385:AI385),IF(COUNTBLANK(Y385:AI385)&lt;8.5,AVERAGE(Y385:AI385),IF(COUNTBLANK(X385:AI385)&lt;9.5,AVERAGE(X385:AI385),IF(COUNTBLANK(W385:AI385)&lt;10.5,AVERAGE(W385:AI385),IF(COUNTBLANK(V385:AI385)&lt;11.5,AVERAGE(V385:AI385),IF(COUNTBLANK(U385:AI385)&lt;12.5,AVERAGE(U385:AI385),IF(COUNTBLANK(T385:AI385)&lt;13.5,AVERAGE(T385:AI385),IF(COUNTBLANK(S385:AI385)&lt;14.5,AVERAGE(S385:AI385),IF(COUNTBLANK(R385:AI385)&lt;15.5,AVERAGE(R385:AI385),IF(COUNTBLANK(Q385:AI385)&lt;16.5,AVERAGE(Q385:AI385),IF(COUNTBLANK(P385:AI385)&lt;17.5,AVERAGE(P385:AI385),IF(COUNTBLANK(O385:AI385)&lt;18.5,AVERAGE(O385:AI385),AVERAGE(N385:AI385)))))))))))))))))))))</f>
        <v>89</v>
      </c>
      <c r="AM385" s="22">
        <f>IF(AK385=0,"",IF(COUNTBLANK(AH385:AI385)=0,AVERAGE(AH385:AI385),IF(COUNTBLANK(AG385:AI385)&lt;1.5,AVERAGE(AG385:AI385),IF(COUNTBLANK(AF385:AI385)&lt;2.5,AVERAGE(AF385:AI385),IF(COUNTBLANK(AE385:AI385)&lt;3.5,AVERAGE(AE385:AI385),IF(COUNTBLANK(AD385:AI385)&lt;4.5,AVERAGE(AD385:AI385),IF(COUNTBLANK(AC385:AI385)&lt;5.5,AVERAGE(AC385:AI385),IF(COUNTBLANK(AB385:AI385)&lt;6.5,AVERAGE(AB385:AI385),IF(COUNTBLANK(AA385:AI385)&lt;7.5,AVERAGE(AA385:AI385),IF(COUNTBLANK(Z385:AI385)&lt;8.5,AVERAGE(Z385:AI385),IF(COUNTBLANK(Y385:AI385)&lt;9.5,AVERAGE(Y385:AI385),IF(COUNTBLANK(X385:AI385)&lt;10.5,AVERAGE(X385:AI385),IF(COUNTBLANK(W385:AI385)&lt;11.5,AVERAGE(W385:AI385),IF(COUNTBLANK(V385:AI385)&lt;12.5,AVERAGE(V385:AI385),IF(COUNTBLANK(U385:AI385)&lt;13.5,AVERAGE(U385:AI385),IF(COUNTBLANK(T385:AI385)&lt;14.5,AVERAGE(T385:AI385),IF(COUNTBLANK(S385:AI385)&lt;15.5,AVERAGE(S385:AI385),IF(COUNTBLANK(R385:AI385)&lt;16.5,AVERAGE(R385:AI385),IF(COUNTBLANK(Q385:AI385)&lt;17.5,AVERAGE(Q385:AI385),IF(COUNTBLANK(P385:AI385)&lt;18.5,AVERAGE(P385:AI385),IF(COUNTBLANK(O385:AI385)&lt;19.5,AVERAGE(O385:AI385),AVERAGE(N385:AI385))))))))))))))))))))))</f>
        <v>97</v>
      </c>
      <c r="AN385" s="23">
        <f>IF(AK385&lt;1.5,M385,(0.75*M385)+(0.25*((AM385*2/3+AJ385*1/3)*$AW$1)))</f>
        <v>348381.33310858224</v>
      </c>
      <c r="AO385" s="24">
        <f>AN385-M385</f>
        <v>6381.3331085822429</v>
      </c>
      <c r="AP385" s="22">
        <f>IF(AK385&lt;1.5,"N/A",3*((M385/$AW$1)-(AM385*2/3)))</f>
        <v>61.63485676480137</v>
      </c>
      <c r="AQ385" s="20">
        <f>IF(AK385=0,"",AL385*$AV$1)</f>
        <v>352116.36299978942</v>
      </c>
      <c r="AR385" s="20">
        <f>IF(AK385=0,"",AJ385*$AV$1)</f>
        <v>319335.06435775443</v>
      </c>
      <c r="AS385" s="23" t="str">
        <f>IF(F385="P","P","")</f>
        <v/>
      </c>
    </row>
    <row r="386" spans="1:45" ht="13.5">
      <c r="A386" s="19" t="s">
        <v>267</v>
      </c>
      <c r="B386" s="23" t="str">
        <f>IF(COUNTBLANK(N386:AI386)&lt;20.5,"Yes","No")</f>
        <v>Yes</v>
      </c>
      <c r="C386" s="34" t="str">
        <f>IF(J386&lt;160000,"Yes","")</f>
        <v/>
      </c>
      <c r="D386" s="34" t="str">
        <f>IF(J386&gt;375000,IF((K386/J386)&lt;-0.4,"FP40%",IF((K386/J386)&lt;-0.35,"FP35%",IF((K386/J386)&lt;-0.3,"FP30%",IF((K386/J386)&lt;-0.25,"FP25%",IF((K386/J386)&lt;-0.2,"FP20%",IF((K386/J386)&lt;-0.15,"FP15%",IF((K386/J386)&lt;-0.1,"FP10%",IF((K386/J386)&lt;-0.05,"FP5%","")))))))),"")</f>
        <v/>
      </c>
      <c r="E386" s="34" t="str">
        <f t="shared" si="7"/>
        <v/>
      </c>
      <c r="F386" s="89" t="str">
        <f>IF(AP386="N/A","",IF(AP386&gt;AJ386,IF(AP386&gt;AM386,"P",""),""))</f>
        <v>P</v>
      </c>
      <c r="G386" s="34" t="str">
        <f>IF(D386="",IF(E386="",F386,E386),D386)</f>
        <v>P</v>
      </c>
      <c r="H386" s="19" t="s">
        <v>249</v>
      </c>
      <c r="I386" s="21" t="s">
        <v>48</v>
      </c>
      <c r="J386" s="20">
        <v>320600</v>
      </c>
      <c r="K386" s="20">
        <f>M386-J386</f>
        <v>-8800</v>
      </c>
      <c r="L386" s="75">
        <v>-2200</v>
      </c>
      <c r="M386" s="20">
        <v>311800</v>
      </c>
      <c r="N386" s="21">
        <v>92</v>
      </c>
      <c r="O386" s="21">
        <v>68</v>
      </c>
      <c r="P386" s="21">
        <v>98</v>
      </c>
      <c r="Q386" s="21">
        <v>79</v>
      </c>
      <c r="R386" s="21">
        <v>73</v>
      </c>
      <c r="S386" s="21">
        <v>81</v>
      </c>
      <c r="T386" s="21">
        <v>48</v>
      </c>
      <c r="U386" s="21">
        <v>100</v>
      </c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39">
        <f>IF(AK386=0,"",AVERAGE(N386:AI386))</f>
        <v>79.875</v>
      </c>
      <c r="AK386" s="39">
        <f>IF(COUNTBLANK(N386:AI386)=0,22,IF(COUNTBLANK(N386:AI386)=1,21,IF(COUNTBLANK(N386:AI386)=2,20,IF(COUNTBLANK(N386:AI386)=3,19,IF(COUNTBLANK(N386:AI386)=4,18,IF(COUNTBLANK(N386:AI386)=5,17,IF(COUNTBLANK(N386:AI386)=6,16,IF(COUNTBLANK(N386:AI386)=7,15,IF(COUNTBLANK(N386:AI386)=8,14,IF(COUNTBLANK(N386:AI386)=9,13,IF(COUNTBLANK(N386:AI386)=10,12,IF(COUNTBLANK(N386:AI386)=11,11,IF(COUNTBLANK(N386:AI386)=12,10,IF(COUNTBLANK(N386:AI386)=13,9,IF(COUNTBLANK(N386:AI386)=14,8,IF(COUNTBLANK(N386:AI386)=15,7,IF(COUNTBLANK(N386:AI386)=16,6,IF(COUNTBLANK(N386:AI386)=17,5,IF(COUNTBLANK(N386:AI386)=18,4,IF(COUNTBLANK(N386:AI386)=19,3,IF(COUNTBLANK(N386:AI386)=20,2,IF(COUNTBLANK(N386:AI386)=21,1,IF(COUNTBLANK(N386:AI386)=22,0,"Error")))))))))))))))))))))))</f>
        <v>8</v>
      </c>
      <c r="AL386" s="39">
        <f>IF(AK386=0,"",IF(COUNTBLANK(AG386:AI386)=0,AVERAGE(AG386:AI386),IF(COUNTBLANK(AF386:AI386)&lt;1.5,AVERAGE(AF386:AI386),IF(COUNTBLANK(AE386:AI386)&lt;2.5,AVERAGE(AE386:AI386),IF(COUNTBLANK(AD386:AI386)&lt;3.5,AVERAGE(AD386:AI386),IF(COUNTBLANK(AC386:AI386)&lt;4.5,AVERAGE(AC386:AI386),IF(COUNTBLANK(AB386:AI386)&lt;5.5,AVERAGE(AB386:AI386),IF(COUNTBLANK(AA386:AI386)&lt;6.5,AVERAGE(AA386:AI386),IF(COUNTBLANK(Z386:AI386)&lt;7.5,AVERAGE(Z386:AI386),IF(COUNTBLANK(Y386:AI386)&lt;8.5,AVERAGE(Y386:AI386),IF(COUNTBLANK(X386:AI386)&lt;9.5,AVERAGE(X386:AI386),IF(COUNTBLANK(W386:AI386)&lt;10.5,AVERAGE(W386:AI386),IF(COUNTBLANK(V386:AI386)&lt;11.5,AVERAGE(V386:AI386),IF(COUNTBLANK(U386:AI386)&lt;12.5,AVERAGE(U386:AI386),IF(COUNTBLANK(T386:AI386)&lt;13.5,AVERAGE(T386:AI386),IF(COUNTBLANK(S386:AI386)&lt;14.5,AVERAGE(S386:AI386),IF(COUNTBLANK(R386:AI386)&lt;15.5,AVERAGE(R386:AI386),IF(COUNTBLANK(Q386:AI386)&lt;16.5,AVERAGE(Q386:AI386),IF(COUNTBLANK(P386:AI386)&lt;17.5,AVERAGE(P386:AI386),IF(COUNTBLANK(O386:AI386)&lt;18.5,AVERAGE(O386:AI386),AVERAGE(N386:AI386)))))))))))))))))))))</f>
        <v>76.333333333333329</v>
      </c>
      <c r="AM386" s="22">
        <f>IF(AK386=0,"",IF(COUNTBLANK(AH386:AI386)=0,AVERAGE(AH386:AI386),IF(COUNTBLANK(AG386:AI386)&lt;1.5,AVERAGE(AG386:AI386),IF(COUNTBLANK(AF386:AI386)&lt;2.5,AVERAGE(AF386:AI386),IF(COUNTBLANK(AE386:AI386)&lt;3.5,AVERAGE(AE386:AI386),IF(COUNTBLANK(AD386:AI386)&lt;4.5,AVERAGE(AD386:AI386),IF(COUNTBLANK(AC386:AI386)&lt;5.5,AVERAGE(AC386:AI386),IF(COUNTBLANK(AB386:AI386)&lt;6.5,AVERAGE(AB386:AI386),IF(COUNTBLANK(AA386:AI386)&lt;7.5,AVERAGE(AA386:AI386),IF(COUNTBLANK(Z386:AI386)&lt;8.5,AVERAGE(Z386:AI386),IF(COUNTBLANK(Y386:AI386)&lt;9.5,AVERAGE(Y386:AI386),IF(COUNTBLANK(X386:AI386)&lt;10.5,AVERAGE(X386:AI386),IF(COUNTBLANK(W386:AI386)&lt;11.5,AVERAGE(W386:AI386),IF(COUNTBLANK(V386:AI386)&lt;12.5,AVERAGE(V386:AI386),IF(COUNTBLANK(U386:AI386)&lt;13.5,AVERAGE(U386:AI386),IF(COUNTBLANK(T386:AI386)&lt;14.5,AVERAGE(T386:AI386),IF(COUNTBLANK(S386:AI386)&lt;15.5,AVERAGE(S386:AI386),IF(COUNTBLANK(R386:AI386)&lt;16.5,AVERAGE(R386:AI386),IF(COUNTBLANK(Q386:AI386)&lt;17.5,AVERAGE(Q386:AI386),IF(COUNTBLANK(P386:AI386)&lt;18.5,AVERAGE(P386:AI386),IF(COUNTBLANK(O386:AI386)&lt;19.5,AVERAGE(O386:AI386),AVERAGE(N386:AI386))))))))))))))))))))))</f>
        <v>74</v>
      </c>
      <c r="AN386" s="23">
        <f>IF(AK386&lt;1.5,M386,(0.75*M386)+(0.25*((AM386*2/3+AJ386*1/3)*$AW$1)))</f>
        <v>310065.39858285349</v>
      </c>
      <c r="AO386" s="24">
        <f>AN386-M386</f>
        <v>-1734.6014171465067</v>
      </c>
      <c r="AP386" s="22">
        <f>IF(AK386&lt;1.5,"N/A",3*((M386/$AW$1)-(AM386*2/3)))</f>
        <v>85.061252453991443</v>
      </c>
      <c r="AQ386" s="20">
        <f>IF(AK386=0,"",AL386*$AV$1)</f>
        <v>302002.42369644862</v>
      </c>
      <c r="AR386" s="20">
        <f>IF(AK386=0,"",AJ386*$AV$1)</f>
        <v>316014.54488323798</v>
      </c>
      <c r="AS386" s="23" t="str">
        <f>IF(F386="P","P","")</f>
        <v>P</v>
      </c>
    </row>
    <row r="387" spans="1:45" ht="13.5">
      <c r="A387" s="19" t="s">
        <v>267</v>
      </c>
      <c r="B387" s="23" t="str">
        <f>IF(COUNTBLANK(N387:AI387)&lt;20.5,"Yes","No")</f>
        <v>Yes</v>
      </c>
      <c r="C387" s="34" t="str">
        <f>IF(J387&lt;160000,"Yes","")</f>
        <v/>
      </c>
      <c r="D387" s="34" t="str">
        <f>IF(J387&gt;375000,IF((K387/J387)&lt;-0.4,"FP40%",IF((K387/J387)&lt;-0.35,"FP35%",IF((K387/J387)&lt;-0.3,"FP30%",IF((K387/J387)&lt;-0.25,"FP25%",IF((K387/J387)&lt;-0.2,"FP20%",IF((K387/J387)&lt;-0.15,"FP15%",IF((K387/J387)&lt;-0.1,"FP10%",IF((K387/J387)&lt;-0.05,"FP5%","")))))))),"")</f>
        <v>FP5%</v>
      </c>
      <c r="E387" s="34" t="str">
        <f t="shared" ref="E387:E450" si="8">IF(AK387&gt;1.9,IF(M387&gt;300000,IF((AR387/M387)&gt;1.3,"B30%",IF((AR387/M387)&gt;1.25,"B25%",IF((AR387/M387)&gt;1.2,"B20%",IF((AR387/M387)&gt;1.15,"B15%",IF((AR387/M387)&gt;1.1,"B10%",""))))),""),"")</f>
        <v/>
      </c>
      <c r="F387" s="89" t="str">
        <f>IF(AP387="N/A","",IF(AP387&gt;AJ387,IF(AP387&gt;AM387,"P",""),""))</f>
        <v>P</v>
      </c>
      <c r="G387" s="34" t="str">
        <f>IF(D387="",IF(E387="",F387,E387),D387)</f>
        <v>FP5%</v>
      </c>
      <c r="H387" s="19" t="s">
        <v>255</v>
      </c>
      <c r="I387" s="21" t="s">
        <v>392</v>
      </c>
      <c r="J387" s="20">
        <v>403600</v>
      </c>
      <c r="K387" s="20">
        <f>M387-J387</f>
        <v>-37800</v>
      </c>
      <c r="L387" s="75">
        <v>-32900</v>
      </c>
      <c r="M387" s="20">
        <v>365800</v>
      </c>
      <c r="N387" s="21">
        <v>68</v>
      </c>
      <c r="O387" s="21">
        <v>98</v>
      </c>
      <c r="P387" s="21">
        <v>101</v>
      </c>
      <c r="Q387" s="21">
        <v>104</v>
      </c>
      <c r="R387" s="21" t="s">
        <v>590</v>
      </c>
      <c r="S387" s="21" t="s">
        <v>590</v>
      </c>
      <c r="T387" s="21">
        <v>88</v>
      </c>
      <c r="U387" s="21">
        <v>15</v>
      </c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39">
        <f>IF(AK387=0,"",AVERAGE(N387:AI387))</f>
        <v>79</v>
      </c>
      <c r="AK387" s="39">
        <f>IF(COUNTBLANK(N387:AI387)=0,22,IF(COUNTBLANK(N387:AI387)=1,21,IF(COUNTBLANK(N387:AI387)=2,20,IF(COUNTBLANK(N387:AI387)=3,19,IF(COUNTBLANK(N387:AI387)=4,18,IF(COUNTBLANK(N387:AI387)=5,17,IF(COUNTBLANK(N387:AI387)=6,16,IF(COUNTBLANK(N387:AI387)=7,15,IF(COUNTBLANK(N387:AI387)=8,14,IF(COUNTBLANK(N387:AI387)=9,13,IF(COUNTBLANK(N387:AI387)=10,12,IF(COUNTBLANK(N387:AI387)=11,11,IF(COUNTBLANK(N387:AI387)=12,10,IF(COUNTBLANK(N387:AI387)=13,9,IF(COUNTBLANK(N387:AI387)=14,8,IF(COUNTBLANK(N387:AI387)=15,7,IF(COUNTBLANK(N387:AI387)=16,6,IF(COUNTBLANK(N387:AI387)=17,5,IF(COUNTBLANK(N387:AI387)=18,4,IF(COUNTBLANK(N387:AI387)=19,3,IF(COUNTBLANK(N387:AI387)=20,2,IF(COUNTBLANK(N387:AI387)=21,1,IF(COUNTBLANK(N387:AI387)=22,0,"Error")))))))))))))))))))))))</f>
        <v>6</v>
      </c>
      <c r="AL387" s="39">
        <f>IF(AK387=0,"",IF(COUNTBLANK(AG387:AI387)=0,AVERAGE(AG387:AI387),IF(COUNTBLANK(AF387:AI387)&lt;1.5,AVERAGE(AF387:AI387),IF(COUNTBLANK(AE387:AI387)&lt;2.5,AVERAGE(AE387:AI387),IF(COUNTBLANK(AD387:AI387)&lt;3.5,AVERAGE(AD387:AI387),IF(COUNTBLANK(AC387:AI387)&lt;4.5,AVERAGE(AC387:AI387),IF(COUNTBLANK(AB387:AI387)&lt;5.5,AVERAGE(AB387:AI387),IF(COUNTBLANK(AA387:AI387)&lt;6.5,AVERAGE(AA387:AI387),IF(COUNTBLANK(Z387:AI387)&lt;7.5,AVERAGE(Z387:AI387),IF(COUNTBLANK(Y387:AI387)&lt;8.5,AVERAGE(Y387:AI387),IF(COUNTBLANK(X387:AI387)&lt;9.5,AVERAGE(X387:AI387),IF(COUNTBLANK(W387:AI387)&lt;10.5,AVERAGE(W387:AI387),IF(COUNTBLANK(V387:AI387)&lt;11.5,AVERAGE(V387:AI387),IF(COUNTBLANK(U387:AI387)&lt;12.5,AVERAGE(U387:AI387),IF(COUNTBLANK(T387:AI387)&lt;13.5,AVERAGE(T387:AI387),IF(COUNTBLANK(S387:AI387)&lt;14.5,AVERAGE(S387:AI387),IF(COUNTBLANK(R387:AI387)&lt;15.5,AVERAGE(R387:AI387),IF(COUNTBLANK(Q387:AI387)&lt;16.5,AVERAGE(Q387:AI387),IF(COUNTBLANK(P387:AI387)&lt;17.5,AVERAGE(P387:AI387),IF(COUNTBLANK(O387:AI387)&lt;18.5,AVERAGE(O387:AI387),AVERAGE(N387:AI387)))))))))))))))))))))</f>
        <v>69</v>
      </c>
      <c r="AM387" s="22">
        <f>IF(AK387=0,"",IF(COUNTBLANK(AH387:AI387)=0,AVERAGE(AH387:AI387),IF(COUNTBLANK(AG387:AI387)&lt;1.5,AVERAGE(AG387:AI387),IF(COUNTBLANK(AF387:AI387)&lt;2.5,AVERAGE(AF387:AI387),IF(COUNTBLANK(AE387:AI387)&lt;3.5,AVERAGE(AE387:AI387),IF(COUNTBLANK(AD387:AI387)&lt;4.5,AVERAGE(AD387:AI387),IF(COUNTBLANK(AC387:AI387)&lt;5.5,AVERAGE(AC387:AI387),IF(COUNTBLANK(AB387:AI387)&lt;6.5,AVERAGE(AB387:AI387),IF(COUNTBLANK(AA387:AI387)&lt;7.5,AVERAGE(AA387:AI387),IF(COUNTBLANK(Z387:AI387)&lt;8.5,AVERAGE(Z387:AI387),IF(COUNTBLANK(Y387:AI387)&lt;9.5,AVERAGE(Y387:AI387),IF(COUNTBLANK(X387:AI387)&lt;10.5,AVERAGE(X387:AI387),IF(COUNTBLANK(W387:AI387)&lt;11.5,AVERAGE(W387:AI387),IF(COUNTBLANK(V387:AI387)&lt;12.5,AVERAGE(V387:AI387),IF(COUNTBLANK(U387:AI387)&lt;13.5,AVERAGE(U387:AI387),IF(COUNTBLANK(T387:AI387)&lt;14.5,AVERAGE(T387:AI387),IF(COUNTBLANK(S387:AI387)&lt;15.5,AVERAGE(S387:AI387),IF(COUNTBLANK(R387:AI387)&lt;16.5,AVERAGE(R387:AI387),IF(COUNTBLANK(Q387:AI387)&lt;17.5,AVERAGE(Q387:AI387),IF(COUNTBLANK(P387:AI387)&lt;18.5,AVERAGE(P387:AI387),IF(COUNTBLANK(O387:AI387)&lt;19.5,AVERAGE(O387:AI387),AVERAGE(N387:AI387))))))))))))))))))))))</f>
        <v>51.5</v>
      </c>
      <c r="AN387" s="23">
        <f>IF(AK387&lt;1.5,M387,(0.75*M387)+(0.25*((AM387*2/3+AJ387*1/3)*$AW$1)))</f>
        <v>335221.98043699109</v>
      </c>
      <c r="AO387" s="24">
        <f>AN387-M387</f>
        <v>-30578.019563008915</v>
      </c>
      <c r="AP387" s="22">
        <f>IF(AK387&lt;1.5,"N/A",3*((M387/$AW$1)-(AM387*2/3)))</f>
        <v>170.42465089053903</v>
      </c>
      <c r="AQ387" s="20">
        <f>IF(AK387=0,"",AL387*$AV$1)</f>
        <v>272989.0904155671</v>
      </c>
      <c r="AR387" s="20">
        <f>IF(AK387=0,"",AJ387*$AV$1)</f>
        <v>312552.72670767829</v>
      </c>
      <c r="AS387" s="23" t="str">
        <f>IF(F387="P","P","")</f>
        <v>P</v>
      </c>
    </row>
    <row r="388" spans="1:45" ht="13.5">
      <c r="A388" s="19" t="s">
        <v>267</v>
      </c>
      <c r="B388" s="23" t="str">
        <f>IF(COUNTBLANK(N388:AI388)&lt;20.5,"Yes","No")</f>
        <v>Yes</v>
      </c>
      <c r="C388" s="34" t="str">
        <f>IF(J388&lt;160000,"Yes","")</f>
        <v/>
      </c>
      <c r="D388" s="34" t="str">
        <f>IF(J388&gt;375000,IF((K388/J388)&lt;-0.4,"FP40%",IF((K388/J388)&lt;-0.35,"FP35%",IF((K388/J388)&lt;-0.3,"FP30%",IF((K388/J388)&lt;-0.25,"FP25%",IF((K388/J388)&lt;-0.2,"FP20%",IF((K388/J388)&lt;-0.15,"FP15%",IF((K388/J388)&lt;-0.1,"FP10%",IF((K388/J388)&lt;-0.05,"FP5%","")))))))),"")</f>
        <v/>
      </c>
      <c r="E388" s="34" t="str">
        <f t="shared" si="8"/>
        <v/>
      </c>
      <c r="F388" s="89" t="str">
        <f>IF(AP388="N/A","",IF(AP388&gt;AJ388,IF(AP388&gt;AM388,"P",""),""))</f>
        <v>P</v>
      </c>
      <c r="G388" s="34" t="str">
        <f>IF(D388="",IF(E388="",F388,E388),D388)</f>
        <v>P</v>
      </c>
      <c r="H388" s="19" t="s">
        <v>263</v>
      </c>
      <c r="I388" s="21" t="s">
        <v>48</v>
      </c>
      <c r="J388" s="20">
        <v>263000</v>
      </c>
      <c r="K388" s="20">
        <f>M388-J388</f>
        <v>39300</v>
      </c>
      <c r="L388" s="75">
        <v>-10100</v>
      </c>
      <c r="M388" s="20">
        <v>302300</v>
      </c>
      <c r="N388" s="21">
        <v>41</v>
      </c>
      <c r="O388" s="21">
        <v>82</v>
      </c>
      <c r="P388" s="21">
        <v>115</v>
      </c>
      <c r="Q388" s="21">
        <v>85</v>
      </c>
      <c r="R388" s="21">
        <v>68</v>
      </c>
      <c r="S388" s="21">
        <v>85</v>
      </c>
      <c r="T388" s="21">
        <v>57</v>
      </c>
      <c r="U388" s="21">
        <v>64</v>
      </c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39">
        <f>IF(AK388=0,"",AVERAGE(N388:AI388))</f>
        <v>74.625</v>
      </c>
      <c r="AK388" s="39">
        <f>IF(COUNTBLANK(N388:AI388)=0,22,IF(COUNTBLANK(N388:AI388)=1,21,IF(COUNTBLANK(N388:AI388)=2,20,IF(COUNTBLANK(N388:AI388)=3,19,IF(COUNTBLANK(N388:AI388)=4,18,IF(COUNTBLANK(N388:AI388)=5,17,IF(COUNTBLANK(N388:AI388)=6,16,IF(COUNTBLANK(N388:AI388)=7,15,IF(COUNTBLANK(N388:AI388)=8,14,IF(COUNTBLANK(N388:AI388)=9,13,IF(COUNTBLANK(N388:AI388)=10,12,IF(COUNTBLANK(N388:AI388)=11,11,IF(COUNTBLANK(N388:AI388)=12,10,IF(COUNTBLANK(N388:AI388)=13,9,IF(COUNTBLANK(N388:AI388)=14,8,IF(COUNTBLANK(N388:AI388)=15,7,IF(COUNTBLANK(N388:AI388)=16,6,IF(COUNTBLANK(N388:AI388)=17,5,IF(COUNTBLANK(N388:AI388)=18,4,IF(COUNTBLANK(N388:AI388)=19,3,IF(COUNTBLANK(N388:AI388)=20,2,IF(COUNTBLANK(N388:AI388)=21,1,IF(COUNTBLANK(N388:AI388)=22,0,"Error")))))))))))))))))))))))</f>
        <v>8</v>
      </c>
      <c r="AL388" s="39">
        <f>IF(AK388=0,"",IF(COUNTBLANK(AG388:AI388)=0,AVERAGE(AG388:AI388),IF(COUNTBLANK(AF388:AI388)&lt;1.5,AVERAGE(AF388:AI388),IF(COUNTBLANK(AE388:AI388)&lt;2.5,AVERAGE(AE388:AI388),IF(COUNTBLANK(AD388:AI388)&lt;3.5,AVERAGE(AD388:AI388),IF(COUNTBLANK(AC388:AI388)&lt;4.5,AVERAGE(AC388:AI388),IF(COUNTBLANK(AB388:AI388)&lt;5.5,AVERAGE(AB388:AI388),IF(COUNTBLANK(AA388:AI388)&lt;6.5,AVERAGE(AA388:AI388),IF(COUNTBLANK(Z388:AI388)&lt;7.5,AVERAGE(Z388:AI388),IF(COUNTBLANK(Y388:AI388)&lt;8.5,AVERAGE(Y388:AI388),IF(COUNTBLANK(X388:AI388)&lt;9.5,AVERAGE(X388:AI388),IF(COUNTBLANK(W388:AI388)&lt;10.5,AVERAGE(W388:AI388),IF(COUNTBLANK(V388:AI388)&lt;11.5,AVERAGE(V388:AI388),IF(COUNTBLANK(U388:AI388)&lt;12.5,AVERAGE(U388:AI388),IF(COUNTBLANK(T388:AI388)&lt;13.5,AVERAGE(T388:AI388),IF(COUNTBLANK(S388:AI388)&lt;14.5,AVERAGE(S388:AI388),IF(COUNTBLANK(R388:AI388)&lt;15.5,AVERAGE(R388:AI388),IF(COUNTBLANK(Q388:AI388)&lt;16.5,AVERAGE(Q388:AI388),IF(COUNTBLANK(P388:AI388)&lt;17.5,AVERAGE(P388:AI388),IF(COUNTBLANK(O388:AI388)&lt;18.5,AVERAGE(O388:AI388),AVERAGE(N388:AI388)))))))))))))))))))))</f>
        <v>68.666666666666671</v>
      </c>
      <c r="AM388" s="22">
        <f>IF(AK388=0,"",IF(COUNTBLANK(AH388:AI388)=0,AVERAGE(AH388:AI388),IF(COUNTBLANK(AG388:AI388)&lt;1.5,AVERAGE(AG388:AI388),IF(COUNTBLANK(AF388:AI388)&lt;2.5,AVERAGE(AF388:AI388),IF(COUNTBLANK(AE388:AI388)&lt;3.5,AVERAGE(AE388:AI388),IF(COUNTBLANK(AD388:AI388)&lt;4.5,AVERAGE(AD388:AI388),IF(COUNTBLANK(AC388:AI388)&lt;5.5,AVERAGE(AC388:AI388),IF(COUNTBLANK(AB388:AI388)&lt;6.5,AVERAGE(AB388:AI388),IF(COUNTBLANK(AA388:AI388)&lt;7.5,AVERAGE(AA388:AI388),IF(COUNTBLANK(Z388:AI388)&lt;8.5,AVERAGE(Z388:AI388),IF(COUNTBLANK(Y388:AI388)&lt;9.5,AVERAGE(Y388:AI388),IF(COUNTBLANK(X388:AI388)&lt;10.5,AVERAGE(X388:AI388),IF(COUNTBLANK(W388:AI388)&lt;11.5,AVERAGE(W388:AI388),IF(COUNTBLANK(V388:AI388)&lt;12.5,AVERAGE(V388:AI388),IF(COUNTBLANK(U388:AI388)&lt;13.5,AVERAGE(U388:AI388),IF(COUNTBLANK(T388:AI388)&lt;14.5,AVERAGE(T388:AI388),IF(COUNTBLANK(S388:AI388)&lt;15.5,AVERAGE(S388:AI388),IF(COUNTBLANK(R388:AI388)&lt;16.5,AVERAGE(R388:AI388),IF(COUNTBLANK(Q388:AI388)&lt;17.5,AVERAGE(Q388:AI388),IF(COUNTBLANK(P388:AI388)&lt;18.5,AVERAGE(P388:AI388),IF(COUNTBLANK(O388:AI388)&lt;19.5,AVERAGE(O388:AI388),AVERAGE(N388:AI388))))))))))))))))))))))</f>
        <v>60.5</v>
      </c>
      <c r="AN388" s="23">
        <f>IF(AK388&lt;1.5,M388,(0.75*M388)+(0.25*((AM388*2/3+AJ388*1/3)*$AW$1)))</f>
        <v>292154.01743399107</v>
      </c>
      <c r="AO388" s="24">
        <f>AN388-M388</f>
        <v>-10145.982566008926</v>
      </c>
      <c r="AP388" s="22">
        <f>IF(AK388&lt;1.5,"N/A",3*((M388/$AW$1)-(AM388*2/3)))</f>
        <v>104.96028421052475</v>
      </c>
      <c r="AQ388" s="20">
        <f>IF(AK388=0,"",AL388*$AV$1)</f>
        <v>271670.30253916339</v>
      </c>
      <c r="AR388" s="20">
        <f>IF(AK388=0,"",AJ388*$AV$1)</f>
        <v>295243.63582987961</v>
      </c>
      <c r="AS388" s="23" t="str">
        <f>IF(F388="P","P","")</f>
        <v>P</v>
      </c>
    </row>
    <row r="389" spans="1:45" ht="13.5">
      <c r="A389" s="19" t="s">
        <v>267</v>
      </c>
      <c r="B389" s="23" t="str">
        <f>IF(COUNTBLANK(N389:AI389)&lt;20.5,"Yes","No")</f>
        <v>Yes</v>
      </c>
      <c r="C389" s="34" t="str">
        <f>IF(J389&lt;160000,"Yes","")</f>
        <v/>
      </c>
      <c r="D389" s="34" t="str">
        <f>IF(J389&gt;375000,IF((K389/J389)&lt;-0.4,"FP40%",IF((K389/J389)&lt;-0.35,"FP35%",IF((K389/J389)&lt;-0.3,"FP30%",IF((K389/J389)&lt;-0.25,"FP25%",IF((K389/J389)&lt;-0.2,"FP20%",IF((K389/J389)&lt;-0.15,"FP15%",IF((K389/J389)&lt;-0.1,"FP10%",IF((K389/J389)&lt;-0.05,"FP5%","")))))))),"")</f>
        <v/>
      </c>
      <c r="E389" s="34" t="str">
        <f t="shared" si="8"/>
        <v/>
      </c>
      <c r="F389" s="89" t="str">
        <f>IF(AP389="N/A","",IF(AP389&gt;AJ389,IF(AP389&gt;AM389,"P",""),""))</f>
        <v>P</v>
      </c>
      <c r="G389" s="34" t="str">
        <f>IF(D389="",IF(E389="",F389,E389),D389)</f>
        <v>P</v>
      </c>
      <c r="H389" s="19" t="s">
        <v>257</v>
      </c>
      <c r="I389" s="21" t="s">
        <v>62</v>
      </c>
      <c r="J389" s="20">
        <v>348000</v>
      </c>
      <c r="K389" s="20">
        <f>M389-J389</f>
        <v>-36100</v>
      </c>
      <c r="L389" s="75">
        <v>-12000</v>
      </c>
      <c r="M389" s="20">
        <v>311900</v>
      </c>
      <c r="N389" s="21">
        <v>57</v>
      </c>
      <c r="O389" s="21">
        <v>78</v>
      </c>
      <c r="P389" s="21">
        <v>49</v>
      </c>
      <c r="Q389" s="21">
        <v>76</v>
      </c>
      <c r="R389" s="21">
        <v>110</v>
      </c>
      <c r="S389" s="21">
        <v>71</v>
      </c>
      <c r="T389" s="21">
        <v>61</v>
      </c>
      <c r="U389" s="21">
        <v>77</v>
      </c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39">
        <f>IF(AK389=0,"",AVERAGE(N389:AI389))</f>
        <v>72.375</v>
      </c>
      <c r="AK389" s="39">
        <f>IF(COUNTBLANK(N389:AI389)=0,22,IF(COUNTBLANK(N389:AI389)=1,21,IF(COUNTBLANK(N389:AI389)=2,20,IF(COUNTBLANK(N389:AI389)=3,19,IF(COUNTBLANK(N389:AI389)=4,18,IF(COUNTBLANK(N389:AI389)=5,17,IF(COUNTBLANK(N389:AI389)=6,16,IF(COUNTBLANK(N389:AI389)=7,15,IF(COUNTBLANK(N389:AI389)=8,14,IF(COUNTBLANK(N389:AI389)=9,13,IF(COUNTBLANK(N389:AI389)=10,12,IF(COUNTBLANK(N389:AI389)=11,11,IF(COUNTBLANK(N389:AI389)=12,10,IF(COUNTBLANK(N389:AI389)=13,9,IF(COUNTBLANK(N389:AI389)=14,8,IF(COUNTBLANK(N389:AI389)=15,7,IF(COUNTBLANK(N389:AI389)=16,6,IF(COUNTBLANK(N389:AI389)=17,5,IF(COUNTBLANK(N389:AI389)=18,4,IF(COUNTBLANK(N389:AI389)=19,3,IF(COUNTBLANK(N389:AI389)=20,2,IF(COUNTBLANK(N389:AI389)=21,1,IF(COUNTBLANK(N389:AI389)=22,0,"Error")))))))))))))))))))))))</f>
        <v>8</v>
      </c>
      <c r="AL389" s="39">
        <f>IF(AK389=0,"",IF(COUNTBLANK(AG389:AI389)=0,AVERAGE(AG389:AI389),IF(COUNTBLANK(AF389:AI389)&lt;1.5,AVERAGE(AF389:AI389),IF(COUNTBLANK(AE389:AI389)&lt;2.5,AVERAGE(AE389:AI389),IF(COUNTBLANK(AD389:AI389)&lt;3.5,AVERAGE(AD389:AI389),IF(COUNTBLANK(AC389:AI389)&lt;4.5,AVERAGE(AC389:AI389),IF(COUNTBLANK(AB389:AI389)&lt;5.5,AVERAGE(AB389:AI389),IF(COUNTBLANK(AA389:AI389)&lt;6.5,AVERAGE(AA389:AI389),IF(COUNTBLANK(Z389:AI389)&lt;7.5,AVERAGE(Z389:AI389),IF(COUNTBLANK(Y389:AI389)&lt;8.5,AVERAGE(Y389:AI389),IF(COUNTBLANK(X389:AI389)&lt;9.5,AVERAGE(X389:AI389),IF(COUNTBLANK(W389:AI389)&lt;10.5,AVERAGE(W389:AI389),IF(COUNTBLANK(V389:AI389)&lt;11.5,AVERAGE(V389:AI389),IF(COUNTBLANK(U389:AI389)&lt;12.5,AVERAGE(U389:AI389),IF(COUNTBLANK(T389:AI389)&lt;13.5,AVERAGE(T389:AI389),IF(COUNTBLANK(S389:AI389)&lt;14.5,AVERAGE(S389:AI389),IF(COUNTBLANK(R389:AI389)&lt;15.5,AVERAGE(R389:AI389),IF(COUNTBLANK(Q389:AI389)&lt;16.5,AVERAGE(Q389:AI389),IF(COUNTBLANK(P389:AI389)&lt;17.5,AVERAGE(P389:AI389),IF(COUNTBLANK(O389:AI389)&lt;18.5,AVERAGE(O389:AI389),AVERAGE(N389:AI389)))))))))))))))))))))</f>
        <v>69.666666666666671</v>
      </c>
      <c r="AM389" s="22">
        <f>IF(AK389=0,"",IF(COUNTBLANK(AH389:AI389)=0,AVERAGE(AH389:AI389),IF(COUNTBLANK(AG389:AI389)&lt;1.5,AVERAGE(AG389:AI389),IF(COUNTBLANK(AF389:AI389)&lt;2.5,AVERAGE(AF389:AI389),IF(COUNTBLANK(AE389:AI389)&lt;3.5,AVERAGE(AE389:AI389),IF(COUNTBLANK(AD389:AI389)&lt;4.5,AVERAGE(AD389:AI389),IF(COUNTBLANK(AC389:AI389)&lt;5.5,AVERAGE(AC389:AI389),IF(COUNTBLANK(AB389:AI389)&lt;6.5,AVERAGE(AB389:AI389),IF(COUNTBLANK(AA389:AI389)&lt;7.5,AVERAGE(AA389:AI389),IF(COUNTBLANK(Z389:AI389)&lt;8.5,AVERAGE(Z389:AI389),IF(COUNTBLANK(Y389:AI389)&lt;9.5,AVERAGE(Y389:AI389),IF(COUNTBLANK(X389:AI389)&lt;10.5,AVERAGE(X389:AI389),IF(COUNTBLANK(W389:AI389)&lt;11.5,AVERAGE(W389:AI389),IF(COUNTBLANK(V389:AI389)&lt;12.5,AVERAGE(V389:AI389),IF(COUNTBLANK(U389:AI389)&lt;13.5,AVERAGE(U389:AI389),IF(COUNTBLANK(T389:AI389)&lt;14.5,AVERAGE(T389:AI389),IF(COUNTBLANK(S389:AI389)&lt;15.5,AVERAGE(S389:AI389),IF(COUNTBLANK(R389:AI389)&lt;16.5,AVERAGE(R389:AI389),IF(COUNTBLANK(Q389:AI389)&lt;17.5,AVERAGE(Q389:AI389),IF(COUNTBLANK(P389:AI389)&lt;18.5,AVERAGE(P389:AI389),IF(COUNTBLANK(O389:AI389)&lt;19.5,AVERAGE(O389:AI389),AVERAGE(N389:AI389))))))))))))))))))))))</f>
        <v>69</v>
      </c>
      <c r="AN389" s="23">
        <f>IF(AK389&lt;1.5,M389,(0.75*M389)+(0.25*((AM389*2/3+AJ389*1/3)*$AW$1)))</f>
        <v>304287.32354083512</v>
      </c>
      <c r="AO389" s="24">
        <f>AN389-M389</f>
        <v>-7612.6764591648825</v>
      </c>
      <c r="AP389" s="22">
        <f>IF(AK389&lt;1.5,"N/A",3*((M389/$AW$1)-(AM389*2/3)))</f>
        <v>95.135999488133194</v>
      </c>
      <c r="AQ389" s="20">
        <f>IF(AK389=0,"",AL389*$AV$1)</f>
        <v>275626.66616837453</v>
      </c>
      <c r="AR389" s="20">
        <f>IF(AK389=0,"",AJ389*$AV$1)</f>
        <v>286341.81766415463</v>
      </c>
      <c r="AS389" s="23" t="str">
        <f>IF(F389="P","P","")</f>
        <v>P</v>
      </c>
    </row>
    <row r="390" spans="1:45" ht="13.5">
      <c r="A390" s="19" t="s">
        <v>267</v>
      </c>
      <c r="B390" s="23" t="str">
        <f>IF(COUNTBLANK(N390:AI390)&lt;20.5,"Yes","No")</f>
        <v>Yes</v>
      </c>
      <c r="C390" s="34" t="str">
        <f>IF(J390&lt;160000,"Yes","")</f>
        <v/>
      </c>
      <c r="D390" s="34" t="str">
        <f>IF(J390&gt;375000,IF((K390/J390)&lt;-0.4,"FP40%",IF((K390/J390)&lt;-0.35,"FP35%",IF((K390/J390)&lt;-0.3,"FP30%",IF((K390/J390)&lt;-0.25,"FP25%",IF((K390/J390)&lt;-0.2,"FP20%",IF((K390/J390)&lt;-0.15,"FP15%",IF((K390/J390)&lt;-0.1,"FP10%",IF((K390/J390)&lt;-0.05,"FP5%","")))))))),"")</f>
        <v/>
      </c>
      <c r="E390" s="34" t="str">
        <f t="shared" si="8"/>
        <v/>
      </c>
      <c r="F390" s="89" t="str">
        <f>IF(AP390="N/A","",IF(AP390&gt;AJ390,IF(AP390&gt;AM390,"P",""),""))</f>
        <v>P</v>
      </c>
      <c r="G390" s="34" t="str">
        <f>IF(D390="",IF(E390="",F390,E390),D390)</f>
        <v>P</v>
      </c>
      <c r="H390" s="19" t="s">
        <v>259</v>
      </c>
      <c r="I390" s="21" t="s">
        <v>391</v>
      </c>
      <c r="J390" s="20">
        <v>249600</v>
      </c>
      <c r="K390" s="20">
        <f>M390-J390</f>
        <v>17000</v>
      </c>
      <c r="L390" s="75">
        <v>-19900</v>
      </c>
      <c r="M390" s="20">
        <v>266600</v>
      </c>
      <c r="N390" s="21">
        <v>55</v>
      </c>
      <c r="O390" s="21">
        <v>104</v>
      </c>
      <c r="P390" s="21">
        <v>103</v>
      </c>
      <c r="Q390" s="21">
        <v>70</v>
      </c>
      <c r="R390" s="21">
        <v>70</v>
      </c>
      <c r="S390" s="21">
        <v>62</v>
      </c>
      <c r="T390" s="21">
        <v>49</v>
      </c>
      <c r="U390" s="21">
        <v>48</v>
      </c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39">
        <f>IF(AK390=0,"",AVERAGE(N390:AI390))</f>
        <v>70.125</v>
      </c>
      <c r="AK390" s="39">
        <f>IF(COUNTBLANK(N390:AI390)=0,22,IF(COUNTBLANK(N390:AI390)=1,21,IF(COUNTBLANK(N390:AI390)=2,20,IF(COUNTBLANK(N390:AI390)=3,19,IF(COUNTBLANK(N390:AI390)=4,18,IF(COUNTBLANK(N390:AI390)=5,17,IF(COUNTBLANK(N390:AI390)=6,16,IF(COUNTBLANK(N390:AI390)=7,15,IF(COUNTBLANK(N390:AI390)=8,14,IF(COUNTBLANK(N390:AI390)=9,13,IF(COUNTBLANK(N390:AI390)=10,12,IF(COUNTBLANK(N390:AI390)=11,11,IF(COUNTBLANK(N390:AI390)=12,10,IF(COUNTBLANK(N390:AI390)=13,9,IF(COUNTBLANK(N390:AI390)=14,8,IF(COUNTBLANK(N390:AI390)=15,7,IF(COUNTBLANK(N390:AI390)=16,6,IF(COUNTBLANK(N390:AI390)=17,5,IF(COUNTBLANK(N390:AI390)=18,4,IF(COUNTBLANK(N390:AI390)=19,3,IF(COUNTBLANK(N390:AI390)=20,2,IF(COUNTBLANK(N390:AI390)=21,1,IF(COUNTBLANK(N390:AI390)=22,0,"Error")))))))))))))))))))))))</f>
        <v>8</v>
      </c>
      <c r="AL390" s="39">
        <f>IF(AK390=0,"",IF(COUNTBLANK(AG390:AI390)=0,AVERAGE(AG390:AI390),IF(COUNTBLANK(AF390:AI390)&lt;1.5,AVERAGE(AF390:AI390),IF(COUNTBLANK(AE390:AI390)&lt;2.5,AVERAGE(AE390:AI390),IF(COUNTBLANK(AD390:AI390)&lt;3.5,AVERAGE(AD390:AI390),IF(COUNTBLANK(AC390:AI390)&lt;4.5,AVERAGE(AC390:AI390),IF(COUNTBLANK(AB390:AI390)&lt;5.5,AVERAGE(AB390:AI390),IF(COUNTBLANK(AA390:AI390)&lt;6.5,AVERAGE(AA390:AI390),IF(COUNTBLANK(Z390:AI390)&lt;7.5,AVERAGE(Z390:AI390),IF(COUNTBLANK(Y390:AI390)&lt;8.5,AVERAGE(Y390:AI390),IF(COUNTBLANK(X390:AI390)&lt;9.5,AVERAGE(X390:AI390),IF(COUNTBLANK(W390:AI390)&lt;10.5,AVERAGE(W390:AI390),IF(COUNTBLANK(V390:AI390)&lt;11.5,AVERAGE(V390:AI390),IF(COUNTBLANK(U390:AI390)&lt;12.5,AVERAGE(U390:AI390),IF(COUNTBLANK(T390:AI390)&lt;13.5,AVERAGE(T390:AI390),IF(COUNTBLANK(S390:AI390)&lt;14.5,AVERAGE(S390:AI390),IF(COUNTBLANK(R390:AI390)&lt;15.5,AVERAGE(R390:AI390),IF(COUNTBLANK(Q390:AI390)&lt;16.5,AVERAGE(Q390:AI390),IF(COUNTBLANK(P390:AI390)&lt;17.5,AVERAGE(P390:AI390),IF(COUNTBLANK(O390:AI390)&lt;18.5,AVERAGE(O390:AI390),AVERAGE(N390:AI390)))))))))))))))))))))</f>
        <v>53</v>
      </c>
      <c r="AM390" s="22">
        <f>IF(AK390=0,"",IF(COUNTBLANK(AH390:AI390)=0,AVERAGE(AH390:AI390),IF(COUNTBLANK(AG390:AI390)&lt;1.5,AVERAGE(AG390:AI390),IF(COUNTBLANK(AF390:AI390)&lt;2.5,AVERAGE(AF390:AI390),IF(COUNTBLANK(AE390:AI390)&lt;3.5,AVERAGE(AE390:AI390),IF(COUNTBLANK(AD390:AI390)&lt;4.5,AVERAGE(AD390:AI390),IF(COUNTBLANK(AC390:AI390)&lt;5.5,AVERAGE(AC390:AI390),IF(COUNTBLANK(AB390:AI390)&lt;6.5,AVERAGE(AB390:AI390),IF(COUNTBLANK(AA390:AI390)&lt;7.5,AVERAGE(AA390:AI390),IF(COUNTBLANK(Z390:AI390)&lt;8.5,AVERAGE(Z390:AI390),IF(COUNTBLANK(Y390:AI390)&lt;9.5,AVERAGE(Y390:AI390),IF(COUNTBLANK(X390:AI390)&lt;10.5,AVERAGE(X390:AI390),IF(COUNTBLANK(W390:AI390)&lt;11.5,AVERAGE(W390:AI390),IF(COUNTBLANK(V390:AI390)&lt;12.5,AVERAGE(V390:AI390),IF(COUNTBLANK(U390:AI390)&lt;13.5,AVERAGE(U390:AI390),IF(COUNTBLANK(T390:AI390)&lt;14.5,AVERAGE(T390:AI390),IF(COUNTBLANK(S390:AI390)&lt;15.5,AVERAGE(S390:AI390),IF(COUNTBLANK(R390:AI390)&lt;16.5,AVERAGE(R390:AI390),IF(COUNTBLANK(Q390:AI390)&lt;17.5,AVERAGE(Q390:AI390),IF(COUNTBLANK(P390:AI390)&lt;18.5,AVERAGE(P390:AI390),IF(COUNTBLANK(O390:AI390)&lt;19.5,AVERAGE(O390:AI390),AVERAGE(N390:AI390))))))))))))))))))))))</f>
        <v>48.5</v>
      </c>
      <c r="AN390" s="23">
        <f>IF(AK390&lt;1.5,M390,(0.75*M390)+(0.25*((AM390*2/3+AJ390*1/3)*$AW$1)))</f>
        <v>255846.86665127543</v>
      </c>
      <c r="AO390" s="24">
        <f>AN390-M390</f>
        <v>-10753.133348724572</v>
      </c>
      <c r="AP390" s="22">
        <f>IF(AK390&lt;1.5,"N/A",3*((M390/$AW$1)-(AM390*2/3)))</f>
        <v>102.27559302191827</v>
      </c>
      <c r="AQ390" s="20">
        <f>IF(AK390=0,"",AL390*$AV$1)</f>
        <v>209687.27234818923</v>
      </c>
      <c r="AR390" s="20">
        <f>IF(AK390=0,"",AJ390*$AV$1)</f>
        <v>277439.99949842959</v>
      </c>
      <c r="AS390" s="23" t="str">
        <f>IF(F390="P","P","")</f>
        <v>P</v>
      </c>
    </row>
    <row r="391" spans="1:45" ht="13.5">
      <c r="A391" s="19" t="s">
        <v>267</v>
      </c>
      <c r="B391" s="23" t="str">
        <f>IF(COUNTBLANK(N391:AI391)&lt;20.5,"Yes","No")</f>
        <v>Yes</v>
      </c>
      <c r="C391" s="34" t="str">
        <f>IF(J391&lt;160000,"Yes","")</f>
        <v/>
      </c>
      <c r="D391" s="34" t="str">
        <f>IF(J391&gt;375000,IF((K391/J391)&lt;-0.4,"FP40%",IF((K391/J391)&lt;-0.35,"FP35%",IF((K391/J391)&lt;-0.3,"FP30%",IF((K391/J391)&lt;-0.25,"FP25%",IF((K391/J391)&lt;-0.2,"FP20%",IF((K391/J391)&lt;-0.15,"FP15%",IF((K391/J391)&lt;-0.1,"FP10%",IF((K391/J391)&lt;-0.05,"FP5%","")))))))),"")</f>
        <v/>
      </c>
      <c r="E391" s="34" t="str">
        <f t="shared" si="8"/>
        <v/>
      </c>
      <c r="F391" s="89" t="str">
        <f>IF(AP391="N/A","",IF(AP391&gt;AJ391,IF(AP391&gt;AM391,"P",""),""))</f>
        <v>P</v>
      </c>
      <c r="G391" s="34" t="str">
        <f>IF(D391="",IF(E391="",F391,E391),D391)</f>
        <v>P</v>
      </c>
      <c r="H391" s="19" t="s">
        <v>262</v>
      </c>
      <c r="I391" s="21" t="s">
        <v>37</v>
      </c>
      <c r="J391" s="20">
        <v>321100</v>
      </c>
      <c r="K391" s="20">
        <f>M391-J391</f>
        <v>-26600</v>
      </c>
      <c r="L391" s="75">
        <v>-19400</v>
      </c>
      <c r="M391" s="20">
        <v>294500</v>
      </c>
      <c r="N391" s="21">
        <v>49</v>
      </c>
      <c r="O391" s="21">
        <v>103</v>
      </c>
      <c r="P391" s="21">
        <v>54</v>
      </c>
      <c r="Q391" s="21">
        <v>99</v>
      </c>
      <c r="R391" s="21">
        <v>65</v>
      </c>
      <c r="S391" s="21">
        <v>65</v>
      </c>
      <c r="T391" s="21" t="s">
        <v>590</v>
      </c>
      <c r="U391" s="21">
        <v>51</v>
      </c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39">
        <f>IF(AK391=0,"",AVERAGE(N391:AI391))</f>
        <v>69.428571428571431</v>
      </c>
      <c r="AK391" s="39">
        <f>IF(COUNTBLANK(N391:AI391)=0,22,IF(COUNTBLANK(N391:AI391)=1,21,IF(COUNTBLANK(N391:AI391)=2,20,IF(COUNTBLANK(N391:AI391)=3,19,IF(COUNTBLANK(N391:AI391)=4,18,IF(COUNTBLANK(N391:AI391)=5,17,IF(COUNTBLANK(N391:AI391)=6,16,IF(COUNTBLANK(N391:AI391)=7,15,IF(COUNTBLANK(N391:AI391)=8,14,IF(COUNTBLANK(N391:AI391)=9,13,IF(COUNTBLANK(N391:AI391)=10,12,IF(COUNTBLANK(N391:AI391)=11,11,IF(COUNTBLANK(N391:AI391)=12,10,IF(COUNTBLANK(N391:AI391)=13,9,IF(COUNTBLANK(N391:AI391)=14,8,IF(COUNTBLANK(N391:AI391)=15,7,IF(COUNTBLANK(N391:AI391)=16,6,IF(COUNTBLANK(N391:AI391)=17,5,IF(COUNTBLANK(N391:AI391)=18,4,IF(COUNTBLANK(N391:AI391)=19,3,IF(COUNTBLANK(N391:AI391)=20,2,IF(COUNTBLANK(N391:AI391)=21,1,IF(COUNTBLANK(N391:AI391)=22,0,"Error")))))))))))))))))))))))</f>
        <v>7</v>
      </c>
      <c r="AL391" s="39">
        <f>IF(AK391=0,"",IF(COUNTBLANK(AG391:AI391)=0,AVERAGE(AG391:AI391),IF(COUNTBLANK(AF391:AI391)&lt;1.5,AVERAGE(AF391:AI391),IF(COUNTBLANK(AE391:AI391)&lt;2.5,AVERAGE(AE391:AI391),IF(COUNTBLANK(AD391:AI391)&lt;3.5,AVERAGE(AD391:AI391),IF(COUNTBLANK(AC391:AI391)&lt;4.5,AVERAGE(AC391:AI391),IF(COUNTBLANK(AB391:AI391)&lt;5.5,AVERAGE(AB391:AI391),IF(COUNTBLANK(AA391:AI391)&lt;6.5,AVERAGE(AA391:AI391),IF(COUNTBLANK(Z391:AI391)&lt;7.5,AVERAGE(Z391:AI391),IF(COUNTBLANK(Y391:AI391)&lt;8.5,AVERAGE(Y391:AI391),IF(COUNTBLANK(X391:AI391)&lt;9.5,AVERAGE(X391:AI391),IF(COUNTBLANK(W391:AI391)&lt;10.5,AVERAGE(W391:AI391),IF(COUNTBLANK(V391:AI391)&lt;11.5,AVERAGE(V391:AI391),IF(COUNTBLANK(U391:AI391)&lt;12.5,AVERAGE(U391:AI391),IF(COUNTBLANK(T391:AI391)&lt;13.5,AVERAGE(T391:AI391),IF(COUNTBLANK(S391:AI391)&lt;14.5,AVERAGE(S391:AI391),IF(COUNTBLANK(R391:AI391)&lt;15.5,AVERAGE(R391:AI391),IF(COUNTBLANK(Q391:AI391)&lt;16.5,AVERAGE(Q391:AI391),IF(COUNTBLANK(P391:AI391)&lt;17.5,AVERAGE(P391:AI391),IF(COUNTBLANK(O391:AI391)&lt;18.5,AVERAGE(O391:AI391),AVERAGE(N391:AI391)))))))))))))))))))))</f>
        <v>60.333333333333336</v>
      </c>
      <c r="AM391" s="22">
        <f>IF(AK391=0,"",IF(COUNTBLANK(AH391:AI391)=0,AVERAGE(AH391:AI391),IF(COUNTBLANK(AG391:AI391)&lt;1.5,AVERAGE(AG391:AI391),IF(COUNTBLANK(AF391:AI391)&lt;2.5,AVERAGE(AF391:AI391),IF(COUNTBLANK(AE391:AI391)&lt;3.5,AVERAGE(AE391:AI391),IF(COUNTBLANK(AD391:AI391)&lt;4.5,AVERAGE(AD391:AI391),IF(COUNTBLANK(AC391:AI391)&lt;5.5,AVERAGE(AC391:AI391),IF(COUNTBLANK(AB391:AI391)&lt;6.5,AVERAGE(AB391:AI391),IF(COUNTBLANK(AA391:AI391)&lt;7.5,AVERAGE(AA391:AI391),IF(COUNTBLANK(Z391:AI391)&lt;8.5,AVERAGE(Z391:AI391),IF(COUNTBLANK(Y391:AI391)&lt;9.5,AVERAGE(Y391:AI391),IF(COUNTBLANK(X391:AI391)&lt;10.5,AVERAGE(X391:AI391),IF(COUNTBLANK(W391:AI391)&lt;11.5,AVERAGE(W391:AI391),IF(COUNTBLANK(V391:AI391)&lt;12.5,AVERAGE(V391:AI391),IF(COUNTBLANK(U391:AI391)&lt;13.5,AVERAGE(U391:AI391),IF(COUNTBLANK(T391:AI391)&lt;14.5,AVERAGE(T391:AI391),IF(COUNTBLANK(S391:AI391)&lt;15.5,AVERAGE(S391:AI391),IF(COUNTBLANK(R391:AI391)&lt;16.5,AVERAGE(R391:AI391),IF(COUNTBLANK(Q391:AI391)&lt;17.5,AVERAGE(Q391:AI391),IF(COUNTBLANK(P391:AI391)&lt;18.5,AVERAGE(P391:AI391),IF(COUNTBLANK(O391:AI391)&lt;19.5,AVERAGE(O391:AI391),AVERAGE(N391:AI391))))))))))))))))))))))</f>
        <v>58</v>
      </c>
      <c r="AN391" s="23">
        <f>IF(AK391&lt;1.5,M391,(0.75*M391)+(0.25*((AM391*2/3+AJ391*1/3)*$AW$1)))</f>
        <v>282893.70534318243</v>
      </c>
      <c r="AO391" s="24">
        <f>AN391-M391</f>
        <v>-11606.294656817568</v>
      </c>
      <c r="AP391" s="22">
        <f>IF(AK391&lt;1.5,"N/A",3*((M391/$AW$1)-(AM391*2/3)))</f>
        <v>104.13001554746788</v>
      </c>
      <c r="AQ391" s="20">
        <f>IF(AK391=0,"",AL391*$AV$1)</f>
        <v>238700.60562907075</v>
      </c>
      <c r="AR391" s="20">
        <f>IF(AK391=0,"",AJ391*$AV$1)</f>
        <v>274684.67482808616</v>
      </c>
      <c r="AS391" s="23" t="str">
        <f>IF(F391="P","P","")</f>
        <v>P</v>
      </c>
    </row>
    <row r="392" spans="1:45" ht="13.5">
      <c r="A392" s="19" t="s">
        <v>267</v>
      </c>
      <c r="B392" s="23" t="str">
        <f>IF(COUNTBLANK(N392:AI392)&lt;20.5,"Yes","No")</f>
        <v>Yes</v>
      </c>
      <c r="C392" s="34" t="str">
        <f>IF(J392&lt;160000,"Yes","")</f>
        <v/>
      </c>
      <c r="D392" s="34" t="str">
        <f>IF(J392&gt;375000,IF((K392/J392)&lt;-0.4,"FP40%",IF((K392/J392)&lt;-0.35,"FP35%",IF((K392/J392)&lt;-0.3,"FP30%",IF((K392/J392)&lt;-0.25,"FP25%",IF((K392/J392)&lt;-0.2,"FP20%",IF((K392/J392)&lt;-0.15,"FP15%",IF((K392/J392)&lt;-0.1,"FP10%",IF((K392/J392)&lt;-0.05,"FP5%","")))))))),"")</f>
        <v/>
      </c>
      <c r="E392" s="34" t="str">
        <f t="shared" si="8"/>
        <v/>
      </c>
      <c r="F392" s="89" t="str">
        <f>IF(AP392="N/A","",IF(AP392&gt;AJ392,IF(AP392&gt;AM392,"P",""),""))</f>
        <v/>
      </c>
      <c r="G392" s="34" t="str">
        <f>IF(D392="",IF(E392="",F392,E392),D392)</f>
        <v/>
      </c>
      <c r="H392" s="19" t="s">
        <v>258</v>
      </c>
      <c r="I392" s="21" t="s">
        <v>37</v>
      </c>
      <c r="J392" s="20">
        <v>278500</v>
      </c>
      <c r="K392" s="20">
        <f>M392-J392</f>
        <v>-5200</v>
      </c>
      <c r="L392" s="75">
        <v>0</v>
      </c>
      <c r="M392" s="20">
        <v>273300</v>
      </c>
      <c r="N392" s="21">
        <v>57</v>
      </c>
      <c r="O392" s="21">
        <v>78</v>
      </c>
      <c r="P392" s="21">
        <v>63</v>
      </c>
      <c r="Q392" s="21">
        <v>49</v>
      </c>
      <c r="R392" s="21">
        <v>91</v>
      </c>
      <c r="S392" s="21" t="s">
        <v>590</v>
      </c>
      <c r="T392" s="21" t="s">
        <v>590</v>
      </c>
      <c r="U392" s="21" t="s">
        <v>590</v>
      </c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39">
        <f>IF(AK392=0,"",AVERAGE(N392:AI392))</f>
        <v>67.599999999999994</v>
      </c>
      <c r="AK392" s="39">
        <f>IF(COUNTBLANK(N392:AI392)=0,22,IF(COUNTBLANK(N392:AI392)=1,21,IF(COUNTBLANK(N392:AI392)=2,20,IF(COUNTBLANK(N392:AI392)=3,19,IF(COUNTBLANK(N392:AI392)=4,18,IF(COUNTBLANK(N392:AI392)=5,17,IF(COUNTBLANK(N392:AI392)=6,16,IF(COUNTBLANK(N392:AI392)=7,15,IF(COUNTBLANK(N392:AI392)=8,14,IF(COUNTBLANK(N392:AI392)=9,13,IF(COUNTBLANK(N392:AI392)=10,12,IF(COUNTBLANK(N392:AI392)=11,11,IF(COUNTBLANK(N392:AI392)=12,10,IF(COUNTBLANK(N392:AI392)=13,9,IF(COUNTBLANK(N392:AI392)=14,8,IF(COUNTBLANK(N392:AI392)=15,7,IF(COUNTBLANK(N392:AI392)=16,6,IF(COUNTBLANK(N392:AI392)=17,5,IF(COUNTBLANK(N392:AI392)=18,4,IF(COUNTBLANK(N392:AI392)=19,3,IF(COUNTBLANK(N392:AI392)=20,2,IF(COUNTBLANK(N392:AI392)=21,1,IF(COUNTBLANK(N392:AI392)=22,0,"Error")))))))))))))))))))))))</f>
        <v>5</v>
      </c>
      <c r="AL392" s="39">
        <f>IF(AK392=0,"",IF(COUNTBLANK(AG392:AI392)=0,AVERAGE(AG392:AI392),IF(COUNTBLANK(AF392:AI392)&lt;1.5,AVERAGE(AF392:AI392),IF(COUNTBLANK(AE392:AI392)&lt;2.5,AVERAGE(AE392:AI392),IF(COUNTBLANK(AD392:AI392)&lt;3.5,AVERAGE(AD392:AI392),IF(COUNTBLANK(AC392:AI392)&lt;4.5,AVERAGE(AC392:AI392),IF(COUNTBLANK(AB392:AI392)&lt;5.5,AVERAGE(AB392:AI392),IF(COUNTBLANK(AA392:AI392)&lt;6.5,AVERAGE(AA392:AI392),IF(COUNTBLANK(Z392:AI392)&lt;7.5,AVERAGE(Z392:AI392),IF(COUNTBLANK(Y392:AI392)&lt;8.5,AVERAGE(Y392:AI392),IF(COUNTBLANK(X392:AI392)&lt;9.5,AVERAGE(X392:AI392),IF(COUNTBLANK(W392:AI392)&lt;10.5,AVERAGE(W392:AI392),IF(COUNTBLANK(V392:AI392)&lt;11.5,AVERAGE(V392:AI392),IF(COUNTBLANK(U392:AI392)&lt;12.5,AVERAGE(U392:AI392),IF(COUNTBLANK(T392:AI392)&lt;13.5,AVERAGE(T392:AI392),IF(COUNTBLANK(S392:AI392)&lt;14.5,AVERAGE(S392:AI392),IF(COUNTBLANK(R392:AI392)&lt;15.5,AVERAGE(R392:AI392),IF(COUNTBLANK(Q392:AI392)&lt;16.5,AVERAGE(Q392:AI392),IF(COUNTBLANK(P392:AI392)&lt;17.5,AVERAGE(P392:AI392),IF(COUNTBLANK(O392:AI392)&lt;18.5,AVERAGE(O392:AI392),AVERAGE(N392:AI392)))))))))))))))))))))</f>
        <v>67.666666666666671</v>
      </c>
      <c r="AM392" s="22">
        <f>IF(AK392=0,"",IF(COUNTBLANK(AH392:AI392)=0,AVERAGE(AH392:AI392),IF(COUNTBLANK(AG392:AI392)&lt;1.5,AVERAGE(AG392:AI392),IF(COUNTBLANK(AF392:AI392)&lt;2.5,AVERAGE(AF392:AI392),IF(COUNTBLANK(AE392:AI392)&lt;3.5,AVERAGE(AE392:AI392),IF(COUNTBLANK(AD392:AI392)&lt;4.5,AVERAGE(AD392:AI392),IF(COUNTBLANK(AC392:AI392)&lt;5.5,AVERAGE(AC392:AI392),IF(COUNTBLANK(AB392:AI392)&lt;6.5,AVERAGE(AB392:AI392),IF(COUNTBLANK(AA392:AI392)&lt;7.5,AVERAGE(AA392:AI392),IF(COUNTBLANK(Z392:AI392)&lt;8.5,AVERAGE(Z392:AI392),IF(COUNTBLANK(Y392:AI392)&lt;9.5,AVERAGE(Y392:AI392),IF(COUNTBLANK(X392:AI392)&lt;10.5,AVERAGE(X392:AI392),IF(COUNTBLANK(W392:AI392)&lt;11.5,AVERAGE(W392:AI392),IF(COUNTBLANK(V392:AI392)&lt;12.5,AVERAGE(V392:AI392),IF(COUNTBLANK(U392:AI392)&lt;13.5,AVERAGE(U392:AI392),IF(COUNTBLANK(T392:AI392)&lt;14.5,AVERAGE(T392:AI392),IF(COUNTBLANK(S392:AI392)&lt;15.5,AVERAGE(S392:AI392),IF(COUNTBLANK(R392:AI392)&lt;16.5,AVERAGE(R392:AI392),IF(COUNTBLANK(Q392:AI392)&lt;17.5,AVERAGE(Q392:AI392),IF(COUNTBLANK(P392:AI392)&lt;18.5,AVERAGE(P392:AI392),IF(COUNTBLANK(O392:AI392)&lt;19.5,AVERAGE(O392:AI392),AVERAGE(N392:AI392))))))))))))))))))))))</f>
        <v>70</v>
      </c>
      <c r="AN392" s="23">
        <f>IF(AK392&lt;1.5,M392,(0.75*M392)+(0.25*((AM392*2/3+AJ392*1/3)*$AW$1)))</f>
        <v>274409.19306988647</v>
      </c>
      <c r="AO392" s="24">
        <f>AN392-M392</f>
        <v>1109.1930698864744</v>
      </c>
      <c r="AP392" s="22">
        <f>IF(AK392&lt;1.5,"N/A",3*((M392/$AW$1)-(AM392*2/3)))</f>
        <v>64.283644309415877</v>
      </c>
      <c r="AQ392" s="20">
        <f>IF(AK392=0,"",AL392*$AV$1)</f>
        <v>267713.9389099523</v>
      </c>
      <c r="AR392" s="20">
        <f>IF(AK392=0,"",AJ392*$AV$1)</f>
        <v>267450.18133467151</v>
      </c>
      <c r="AS392" s="23" t="str">
        <f>IF(F392="P","P","")</f>
        <v/>
      </c>
    </row>
    <row r="393" spans="1:45" ht="13.5">
      <c r="A393" s="19" t="s">
        <v>267</v>
      </c>
      <c r="B393" s="23" t="str">
        <f>IF(COUNTBLANK(N393:AI393)&lt;20.5,"Yes","No")</f>
        <v>Yes</v>
      </c>
      <c r="C393" s="34" t="str">
        <f>IF(J393&lt;160000,"Yes","")</f>
        <v/>
      </c>
      <c r="D393" s="34" t="str">
        <f>IF(J393&gt;375000,IF((K393/J393)&lt;-0.4,"FP40%",IF((K393/J393)&lt;-0.35,"FP35%",IF((K393/J393)&lt;-0.3,"FP30%",IF((K393/J393)&lt;-0.25,"FP25%",IF((K393/J393)&lt;-0.2,"FP20%",IF((K393/J393)&lt;-0.15,"FP15%",IF((K393/J393)&lt;-0.1,"FP10%",IF((K393/J393)&lt;-0.05,"FP5%","")))))))),"")</f>
        <v/>
      </c>
      <c r="E393" s="34" t="str">
        <f t="shared" si="8"/>
        <v/>
      </c>
      <c r="F393" s="89" t="str">
        <f>IF(AP393="N/A","",IF(AP393&gt;AJ393,IF(AP393&gt;AM393,"P",""),""))</f>
        <v>P</v>
      </c>
      <c r="G393" s="34" t="str">
        <f>IF(D393="",IF(E393="",F393,E393),D393)</f>
        <v>P</v>
      </c>
      <c r="H393" s="19" t="s">
        <v>253</v>
      </c>
      <c r="I393" s="21" t="s">
        <v>62</v>
      </c>
      <c r="J393" s="20">
        <v>283900</v>
      </c>
      <c r="K393" s="20">
        <f>M393-J393</f>
        <v>-3300</v>
      </c>
      <c r="L393" s="75">
        <v>800</v>
      </c>
      <c r="M393" s="20">
        <v>280600</v>
      </c>
      <c r="N393" s="21">
        <v>75</v>
      </c>
      <c r="O393" s="21">
        <v>66</v>
      </c>
      <c r="P393" s="21">
        <v>52</v>
      </c>
      <c r="Q393" s="21">
        <v>84</v>
      </c>
      <c r="R393" s="21">
        <v>47</v>
      </c>
      <c r="S393" s="21">
        <v>98</v>
      </c>
      <c r="T393" s="21">
        <v>59</v>
      </c>
      <c r="U393" s="21">
        <v>55</v>
      </c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39">
        <f>IF(AK393=0,"",AVERAGE(N393:AI393))</f>
        <v>67</v>
      </c>
      <c r="AK393" s="39">
        <f>IF(COUNTBLANK(N393:AI393)=0,22,IF(COUNTBLANK(N393:AI393)=1,21,IF(COUNTBLANK(N393:AI393)=2,20,IF(COUNTBLANK(N393:AI393)=3,19,IF(COUNTBLANK(N393:AI393)=4,18,IF(COUNTBLANK(N393:AI393)=5,17,IF(COUNTBLANK(N393:AI393)=6,16,IF(COUNTBLANK(N393:AI393)=7,15,IF(COUNTBLANK(N393:AI393)=8,14,IF(COUNTBLANK(N393:AI393)=9,13,IF(COUNTBLANK(N393:AI393)=10,12,IF(COUNTBLANK(N393:AI393)=11,11,IF(COUNTBLANK(N393:AI393)=12,10,IF(COUNTBLANK(N393:AI393)=13,9,IF(COUNTBLANK(N393:AI393)=14,8,IF(COUNTBLANK(N393:AI393)=15,7,IF(COUNTBLANK(N393:AI393)=16,6,IF(COUNTBLANK(N393:AI393)=17,5,IF(COUNTBLANK(N393:AI393)=18,4,IF(COUNTBLANK(N393:AI393)=19,3,IF(COUNTBLANK(N393:AI393)=20,2,IF(COUNTBLANK(N393:AI393)=21,1,IF(COUNTBLANK(N393:AI393)=22,0,"Error")))))))))))))))))))))))</f>
        <v>8</v>
      </c>
      <c r="AL393" s="39">
        <f>IF(AK393=0,"",IF(COUNTBLANK(AG393:AI393)=0,AVERAGE(AG393:AI393),IF(COUNTBLANK(AF393:AI393)&lt;1.5,AVERAGE(AF393:AI393),IF(COUNTBLANK(AE393:AI393)&lt;2.5,AVERAGE(AE393:AI393),IF(COUNTBLANK(AD393:AI393)&lt;3.5,AVERAGE(AD393:AI393),IF(COUNTBLANK(AC393:AI393)&lt;4.5,AVERAGE(AC393:AI393),IF(COUNTBLANK(AB393:AI393)&lt;5.5,AVERAGE(AB393:AI393),IF(COUNTBLANK(AA393:AI393)&lt;6.5,AVERAGE(AA393:AI393),IF(COUNTBLANK(Z393:AI393)&lt;7.5,AVERAGE(Z393:AI393),IF(COUNTBLANK(Y393:AI393)&lt;8.5,AVERAGE(Y393:AI393),IF(COUNTBLANK(X393:AI393)&lt;9.5,AVERAGE(X393:AI393),IF(COUNTBLANK(W393:AI393)&lt;10.5,AVERAGE(W393:AI393),IF(COUNTBLANK(V393:AI393)&lt;11.5,AVERAGE(V393:AI393),IF(COUNTBLANK(U393:AI393)&lt;12.5,AVERAGE(U393:AI393),IF(COUNTBLANK(T393:AI393)&lt;13.5,AVERAGE(T393:AI393),IF(COUNTBLANK(S393:AI393)&lt;14.5,AVERAGE(S393:AI393),IF(COUNTBLANK(R393:AI393)&lt;15.5,AVERAGE(R393:AI393),IF(COUNTBLANK(Q393:AI393)&lt;16.5,AVERAGE(Q393:AI393),IF(COUNTBLANK(P393:AI393)&lt;17.5,AVERAGE(P393:AI393),IF(COUNTBLANK(O393:AI393)&lt;18.5,AVERAGE(O393:AI393),AVERAGE(N393:AI393)))))))))))))))))))))</f>
        <v>70.666666666666671</v>
      </c>
      <c r="AM393" s="22">
        <f>IF(AK393=0,"",IF(COUNTBLANK(AH393:AI393)=0,AVERAGE(AH393:AI393),IF(COUNTBLANK(AG393:AI393)&lt;1.5,AVERAGE(AG393:AI393),IF(COUNTBLANK(AF393:AI393)&lt;2.5,AVERAGE(AF393:AI393),IF(COUNTBLANK(AE393:AI393)&lt;3.5,AVERAGE(AE393:AI393),IF(COUNTBLANK(AD393:AI393)&lt;4.5,AVERAGE(AD393:AI393),IF(COUNTBLANK(AC393:AI393)&lt;5.5,AVERAGE(AC393:AI393),IF(COUNTBLANK(AB393:AI393)&lt;6.5,AVERAGE(AB393:AI393),IF(COUNTBLANK(AA393:AI393)&lt;7.5,AVERAGE(AA393:AI393),IF(COUNTBLANK(Z393:AI393)&lt;8.5,AVERAGE(Z393:AI393),IF(COUNTBLANK(Y393:AI393)&lt;9.5,AVERAGE(Y393:AI393),IF(COUNTBLANK(X393:AI393)&lt;10.5,AVERAGE(X393:AI393),IF(COUNTBLANK(W393:AI393)&lt;11.5,AVERAGE(W393:AI393),IF(COUNTBLANK(V393:AI393)&lt;12.5,AVERAGE(V393:AI393),IF(COUNTBLANK(U393:AI393)&lt;13.5,AVERAGE(U393:AI393),IF(COUNTBLANK(T393:AI393)&lt;14.5,AVERAGE(T393:AI393),IF(COUNTBLANK(S393:AI393)&lt;15.5,AVERAGE(S393:AI393),IF(COUNTBLANK(R393:AI393)&lt;16.5,AVERAGE(R393:AI393),IF(COUNTBLANK(Q393:AI393)&lt;17.5,AVERAGE(Q393:AI393),IF(COUNTBLANK(P393:AI393)&lt;18.5,AVERAGE(P393:AI393),IF(COUNTBLANK(O393:AI393)&lt;19.5,AVERAGE(O393:AI393),AVERAGE(N393:AI393))))))))))))))))))))))</f>
        <v>57</v>
      </c>
      <c r="AN393" s="23">
        <f>IF(AK393&lt;1.5,M393,(0.75*M393)+(0.25*((AM393*2/3+AJ393*1/3)*$AW$1)))</f>
        <v>270987.51900601859</v>
      </c>
      <c r="AO393" s="24">
        <f>AN393-M393</f>
        <v>-9612.4809939814149</v>
      </c>
      <c r="AP393" s="22">
        <f>IF(AK393&lt;1.5,"N/A",3*((M393/$AW$1)-(AM393*2/3)))</f>
        <v>95.740177801763949</v>
      </c>
      <c r="AQ393" s="20">
        <f>IF(AK393=0,"",AL393*$AV$1)</f>
        <v>279583.02979758562</v>
      </c>
      <c r="AR393" s="20">
        <f>IF(AK393=0,"",AJ393*$AV$1)</f>
        <v>265076.36315714486</v>
      </c>
      <c r="AS393" s="23" t="str">
        <f>IF(F393="P","P","")</f>
        <v>P</v>
      </c>
    </row>
    <row r="394" spans="1:45" ht="13.5">
      <c r="A394" s="19" t="s">
        <v>267</v>
      </c>
      <c r="B394" s="23" t="str">
        <f>IF(COUNTBLANK(N394:AI394)&lt;20.5,"Yes","No")</f>
        <v>Yes</v>
      </c>
      <c r="C394" s="34" t="str">
        <f>IF(J394&lt;160000,"Yes","")</f>
        <v/>
      </c>
      <c r="D394" s="34" t="str">
        <f>IF(J394&gt;375000,IF((K394/J394)&lt;-0.4,"FP40%",IF((K394/J394)&lt;-0.35,"FP35%",IF((K394/J394)&lt;-0.3,"FP30%",IF((K394/J394)&lt;-0.25,"FP25%",IF((K394/J394)&lt;-0.2,"FP20%",IF((K394/J394)&lt;-0.15,"FP15%",IF((K394/J394)&lt;-0.1,"FP10%",IF((K394/J394)&lt;-0.05,"FP5%","")))))))),"")</f>
        <v/>
      </c>
      <c r="E394" s="34" t="str">
        <f t="shared" si="8"/>
        <v/>
      </c>
      <c r="F394" s="89" t="str">
        <f>IF(AP394="N/A","",IF(AP394&gt;AJ394,IF(AP394&gt;AM394,"P",""),""))</f>
        <v>P</v>
      </c>
      <c r="G394" s="34" t="str">
        <f>IF(D394="",IF(E394="",F394,E394),D394)</f>
        <v>P</v>
      </c>
      <c r="H394" s="19" t="s">
        <v>260</v>
      </c>
      <c r="I394" s="21" t="s">
        <v>62</v>
      </c>
      <c r="J394" s="20">
        <v>326500</v>
      </c>
      <c r="K394" s="20">
        <f>M394-J394</f>
        <v>-63600</v>
      </c>
      <c r="L394" s="75">
        <v>-25900</v>
      </c>
      <c r="M394" s="20">
        <v>262900</v>
      </c>
      <c r="N394" s="21">
        <v>53</v>
      </c>
      <c r="O394" s="21">
        <v>109</v>
      </c>
      <c r="P394" s="21">
        <v>75</v>
      </c>
      <c r="Q394" s="21">
        <v>108</v>
      </c>
      <c r="R394" s="21">
        <v>45</v>
      </c>
      <c r="S394" s="21">
        <v>52</v>
      </c>
      <c r="T394" s="21">
        <v>51</v>
      </c>
      <c r="U394" s="21">
        <v>41</v>
      </c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39">
        <f>IF(AK394=0,"",AVERAGE(N394:AI394))</f>
        <v>66.75</v>
      </c>
      <c r="AK394" s="39">
        <f>IF(COUNTBLANK(N394:AI394)=0,22,IF(COUNTBLANK(N394:AI394)=1,21,IF(COUNTBLANK(N394:AI394)=2,20,IF(COUNTBLANK(N394:AI394)=3,19,IF(COUNTBLANK(N394:AI394)=4,18,IF(COUNTBLANK(N394:AI394)=5,17,IF(COUNTBLANK(N394:AI394)=6,16,IF(COUNTBLANK(N394:AI394)=7,15,IF(COUNTBLANK(N394:AI394)=8,14,IF(COUNTBLANK(N394:AI394)=9,13,IF(COUNTBLANK(N394:AI394)=10,12,IF(COUNTBLANK(N394:AI394)=11,11,IF(COUNTBLANK(N394:AI394)=12,10,IF(COUNTBLANK(N394:AI394)=13,9,IF(COUNTBLANK(N394:AI394)=14,8,IF(COUNTBLANK(N394:AI394)=15,7,IF(COUNTBLANK(N394:AI394)=16,6,IF(COUNTBLANK(N394:AI394)=17,5,IF(COUNTBLANK(N394:AI394)=18,4,IF(COUNTBLANK(N394:AI394)=19,3,IF(COUNTBLANK(N394:AI394)=20,2,IF(COUNTBLANK(N394:AI394)=21,1,IF(COUNTBLANK(N394:AI394)=22,0,"Error")))))))))))))))))))))))</f>
        <v>8</v>
      </c>
      <c r="AL394" s="39">
        <f>IF(AK394=0,"",IF(COUNTBLANK(AG394:AI394)=0,AVERAGE(AG394:AI394),IF(COUNTBLANK(AF394:AI394)&lt;1.5,AVERAGE(AF394:AI394),IF(COUNTBLANK(AE394:AI394)&lt;2.5,AVERAGE(AE394:AI394),IF(COUNTBLANK(AD394:AI394)&lt;3.5,AVERAGE(AD394:AI394),IF(COUNTBLANK(AC394:AI394)&lt;4.5,AVERAGE(AC394:AI394),IF(COUNTBLANK(AB394:AI394)&lt;5.5,AVERAGE(AB394:AI394),IF(COUNTBLANK(AA394:AI394)&lt;6.5,AVERAGE(AA394:AI394),IF(COUNTBLANK(Z394:AI394)&lt;7.5,AVERAGE(Z394:AI394),IF(COUNTBLANK(Y394:AI394)&lt;8.5,AVERAGE(Y394:AI394),IF(COUNTBLANK(X394:AI394)&lt;9.5,AVERAGE(X394:AI394),IF(COUNTBLANK(W394:AI394)&lt;10.5,AVERAGE(W394:AI394),IF(COUNTBLANK(V394:AI394)&lt;11.5,AVERAGE(V394:AI394),IF(COUNTBLANK(U394:AI394)&lt;12.5,AVERAGE(U394:AI394),IF(COUNTBLANK(T394:AI394)&lt;13.5,AVERAGE(T394:AI394),IF(COUNTBLANK(S394:AI394)&lt;14.5,AVERAGE(S394:AI394),IF(COUNTBLANK(R394:AI394)&lt;15.5,AVERAGE(R394:AI394),IF(COUNTBLANK(Q394:AI394)&lt;16.5,AVERAGE(Q394:AI394),IF(COUNTBLANK(P394:AI394)&lt;17.5,AVERAGE(P394:AI394),IF(COUNTBLANK(O394:AI394)&lt;18.5,AVERAGE(O394:AI394),AVERAGE(N394:AI394)))))))))))))))))))))</f>
        <v>48</v>
      </c>
      <c r="AM394" s="22">
        <f>IF(AK394=0,"",IF(COUNTBLANK(AH394:AI394)=0,AVERAGE(AH394:AI394),IF(COUNTBLANK(AG394:AI394)&lt;1.5,AVERAGE(AG394:AI394),IF(COUNTBLANK(AF394:AI394)&lt;2.5,AVERAGE(AF394:AI394),IF(COUNTBLANK(AE394:AI394)&lt;3.5,AVERAGE(AE394:AI394),IF(COUNTBLANK(AD394:AI394)&lt;4.5,AVERAGE(AD394:AI394),IF(COUNTBLANK(AC394:AI394)&lt;5.5,AVERAGE(AC394:AI394),IF(COUNTBLANK(AB394:AI394)&lt;6.5,AVERAGE(AB394:AI394),IF(COUNTBLANK(AA394:AI394)&lt;7.5,AVERAGE(AA394:AI394),IF(COUNTBLANK(Z394:AI394)&lt;8.5,AVERAGE(Z394:AI394),IF(COUNTBLANK(Y394:AI394)&lt;9.5,AVERAGE(Y394:AI394),IF(COUNTBLANK(X394:AI394)&lt;10.5,AVERAGE(X394:AI394),IF(COUNTBLANK(W394:AI394)&lt;11.5,AVERAGE(W394:AI394),IF(COUNTBLANK(V394:AI394)&lt;12.5,AVERAGE(V394:AI394),IF(COUNTBLANK(U394:AI394)&lt;13.5,AVERAGE(U394:AI394),IF(COUNTBLANK(T394:AI394)&lt;14.5,AVERAGE(T394:AI394),IF(COUNTBLANK(S394:AI394)&lt;15.5,AVERAGE(S394:AI394),IF(COUNTBLANK(R394:AI394)&lt;16.5,AVERAGE(R394:AI394),IF(COUNTBLANK(Q394:AI394)&lt;17.5,AVERAGE(Q394:AI394),IF(COUNTBLANK(P394:AI394)&lt;18.5,AVERAGE(P394:AI394),IF(COUNTBLANK(O394:AI394)&lt;19.5,AVERAGE(O394:AI394),AVERAGE(N394:AI394))))))))))))))))))))))</f>
        <v>46</v>
      </c>
      <c r="AN394" s="23">
        <f>IF(AK394&lt;1.5,M394,(0.75*M394)+(0.25*((AM394*2/3+AJ394*1/3)*$AW$1)))</f>
        <v>250270.75216688093</v>
      </c>
      <c r="AO394" s="24">
        <f>AN394-M394</f>
        <v>-12629.247833119065</v>
      </c>
      <c r="AP394" s="22">
        <f>IF(AK394&lt;1.5,"N/A",3*((M394/$AW$1)-(AM394*2/3)))</f>
        <v>104.50995275867335</v>
      </c>
      <c r="AQ394" s="20">
        <f>IF(AK394=0,"",AL394*$AV$1)</f>
        <v>189905.45420213364</v>
      </c>
      <c r="AR394" s="20">
        <f>IF(AK394=0,"",AJ394*$AV$1)</f>
        <v>264087.27224984206</v>
      </c>
      <c r="AS394" s="23" t="str">
        <f>IF(F394="P","P","")</f>
        <v>P</v>
      </c>
    </row>
    <row r="395" spans="1:45" ht="13.5">
      <c r="A395" s="19" t="s">
        <v>267</v>
      </c>
      <c r="B395" s="23" t="str">
        <f>IF(COUNTBLANK(N395:AI395)&lt;20.5,"Yes","No")</f>
        <v>Yes</v>
      </c>
      <c r="C395" s="34" t="str">
        <f>IF(J395&lt;160000,"Yes","")</f>
        <v/>
      </c>
      <c r="D395" s="34" t="str">
        <f>IF(J395&gt;375000,IF((K395/J395)&lt;-0.4,"FP40%",IF((K395/J395)&lt;-0.35,"FP35%",IF((K395/J395)&lt;-0.3,"FP30%",IF((K395/J395)&lt;-0.25,"FP25%",IF((K395/J395)&lt;-0.2,"FP20%",IF((K395/J395)&lt;-0.15,"FP15%",IF((K395/J395)&lt;-0.1,"FP10%",IF((K395/J395)&lt;-0.05,"FP5%","")))))))),"")</f>
        <v/>
      </c>
      <c r="E395" s="34" t="str">
        <f t="shared" si="8"/>
        <v/>
      </c>
      <c r="F395" s="89" t="str">
        <f>IF(AP395="N/A","",IF(AP395&gt;AJ395,IF(AP395&gt;AM395,"P",""),""))</f>
        <v>P</v>
      </c>
      <c r="G395" s="34" t="str">
        <f>IF(D395="",IF(E395="",F395,E395),D395)</f>
        <v>P</v>
      </c>
      <c r="H395" s="19" t="s">
        <v>256</v>
      </c>
      <c r="I395" s="21" t="s">
        <v>48</v>
      </c>
      <c r="J395" s="20">
        <v>315500</v>
      </c>
      <c r="K395" s="20">
        <f>M395-J395</f>
        <v>-43700</v>
      </c>
      <c r="L395" s="75">
        <v>-13100</v>
      </c>
      <c r="M395" s="20">
        <v>271800</v>
      </c>
      <c r="N395" s="21">
        <v>60</v>
      </c>
      <c r="O395" s="21">
        <v>51</v>
      </c>
      <c r="P395" s="21">
        <v>63</v>
      </c>
      <c r="Q395" s="21">
        <v>95</v>
      </c>
      <c r="R395" s="21">
        <v>68</v>
      </c>
      <c r="S395" s="21">
        <v>55</v>
      </c>
      <c r="T395" s="21">
        <v>64</v>
      </c>
      <c r="U395" s="21">
        <v>58</v>
      </c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39">
        <f>IF(AK395=0,"",AVERAGE(N395:AI395))</f>
        <v>64.25</v>
      </c>
      <c r="AK395" s="39">
        <f>IF(COUNTBLANK(N395:AI395)=0,22,IF(COUNTBLANK(N395:AI395)=1,21,IF(COUNTBLANK(N395:AI395)=2,20,IF(COUNTBLANK(N395:AI395)=3,19,IF(COUNTBLANK(N395:AI395)=4,18,IF(COUNTBLANK(N395:AI395)=5,17,IF(COUNTBLANK(N395:AI395)=6,16,IF(COUNTBLANK(N395:AI395)=7,15,IF(COUNTBLANK(N395:AI395)=8,14,IF(COUNTBLANK(N395:AI395)=9,13,IF(COUNTBLANK(N395:AI395)=10,12,IF(COUNTBLANK(N395:AI395)=11,11,IF(COUNTBLANK(N395:AI395)=12,10,IF(COUNTBLANK(N395:AI395)=13,9,IF(COUNTBLANK(N395:AI395)=14,8,IF(COUNTBLANK(N395:AI395)=15,7,IF(COUNTBLANK(N395:AI395)=16,6,IF(COUNTBLANK(N395:AI395)=17,5,IF(COUNTBLANK(N395:AI395)=18,4,IF(COUNTBLANK(N395:AI395)=19,3,IF(COUNTBLANK(N395:AI395)=20,2,IF(COUNTBLANK(N395:AI395)=21,1,IF(COUNTBLANK(N395:AI395)=22,0,"Error")))))))))))))))))))))))</f>
        <v>8</v>
      </c>
      <c r="AL395" s="39">
        <f>IF(AK395=0,"",IF(COUNTBLANK(AG395:AI395)=0,AVERAGE(AG395:AI395),IF(COUNTBLANK(AF395:AI395)&lt;1.5,AVERAGE(AF395:AI395),IF(COUNTBLANK(AE395:AI395)&lt;2.5,AVERAGE(AE395:AI395),IF(COUNTBLANK(AD395:AI395)&lt;3.5,AVERAGE(AD395:AI395),IF(COUNTBLANK(AC395:AI395)&lt;4.5,AVERAGE(AC395:AI395),IF(COUNTBLANK(AB395:AI395)&lt;5.5,AVERAGE(AB395:AI395),IF(COUNTBLANK(AA395:AI395)&lt;6.5,AVERAGE(AA395:AI395),IF(COUNTBLANK(Z395:AI395)&lt;7.5,AVERAGE(Z395:AI395),IF(COUNTBLANK(Y395:AI395)&lt;8.5,AVERAGE(Y395:AI395),IF(COUNTBLANK(X395:AI395)&lt;9.5,AVERAGE(X395:AI395),IF(COUNTBLANK(W395:AI395)&lt;10.5,AVERAGE(W395:AI395),IF(COUNTBLANK(V395:AI395)&lt;11.5,AVERAGE(V395:AI395),IF(COUNTBLANK(U395:AI395)&lt;12.5,AVERAGE(U395:AI395),IF(COUNTBLANK(T395:AI395)&lt;13.5,AVERAGE(T395:AI395),IF(COUNTBLANK(S395:AI395)&lt;14.5,AVERAGE(S395:AI395),IF(COUNTBLANK(R395:AI395)&lt;15.5,AVERAGE(R395:AI395),IF(COUNTBLANK(Q395:AI395)&lt;16.5,AVERAGE(Q395:AI395),IF(COUNTBLANK(P395:AI395)&lt;17.5,AVERAGE(P395:AI395),IF(COUNTBLANK(O395:AI395)&lt;18.5,AVERAGE(O395:AI395),AVERAGE(N395:AI395)))))))))))))))))))))</f>
        <v>59</v>
      </c>
      <c r="AM395" s="22">
        <f>IF(AK395=0,"",IF(COUNTBLANK(AH395:AI395)=0,AVERAGE(AH395:AI395),IF(COUNTBLANK(AG395:AI395)&lt;1.5,AVERAGE(AG395:AI395),IF(COUNTBLANK(AF395:AI395)&lt;2.5,AVERAGE(AF395:AI395),IF(COUNTBLANK(AE395:AI395)&lt;3.5,AVERAGE(AE395:AI395),IF(COUNTBLANK(AD395:AI395)&lt;4.5,AVERAGE(AD395:AI395),IF(COUNTBLANK(AC395:AI395)&lt;5.5,AVERAGE(AC395:AI395),IF(COUNTBLANK(AB395:AI395)&lt;6.5,AVERAGE(AB395:AI395),IF(COUNTBLANK(AA395:AI395)&lt;7.5,AVERAGE(AA395:AI395),IF(COUNTBLANK(Z395:AI395)&lt;8.5,AVERAGE(Z395:AI395),IF(COUNTBLANK(Y395:AI395)&lt;9.5,AVERAGE(Y395:AI395),IF(COUNTBLANK(X395:AI395)&lt;10.5,AVERAGE(X395:AI395),IF(COUNTBLANK(W395:AI395)&lt;11.5,AVERAGE(W395:AI395),IF(COUNTBLANK(V395:AI395)&lt;12.5,AVERAGE(V395:AI395),IF(COUNTBLANK(U395:AI395)&lt;13.5,AVERAGE(U395:AI395),IF(COUNTBLANK(T395:AI395)&lt;14.5,AVERAGE(T395:AI395),IF(COUNTBLANK(S395:AI395)&lt;15.5,AVERAGE(S395:AI395),IF(COUNTBLANK(R395:AI395)&lt;16.5,AVERAGE(R395:AI395),IF(COUNTBLANK(Q395:AI395)&lt;17.5,AVERAGE(Q395:AI395),IF(COUNTBLANK(P395:AI395)&lt;18.5,AVERAGE(P395:AI395),IF(COUNTBLANK(O395:AI395)&lt;19.5,AVERAGE(O395:AI395),AVERAGE(N395:AI395))))))))))))))))))))))</f>
        <v>61</v>
      </c>
      <c r="AN395" s="23">
        <f>IF(AK395&lt;1.5,M395,(0.75*M395)+(0.25*((AM395*2/3+AJ395*1/3)*$AW$1)))</f>
        <v>266143.44151862408</v>
      </c>
      <c r="AO395" s="24">
        <f>AN395-M395</f>
        <v>-5656.5584813759197</v>
      </c>
      <c r="AP395" s="22">
        <f>IF(AK395&lt;1.5,"N/A",3*((M395/$AW$1)-(AM395*2/3)))</f>
        <v>81.162438797289553</v>
      </c>
      <c r="AQ395" s="20">
        <f>IF(AK395=0,"",AL395*$AV$1)</f>
        <v>233425.45412345591</v>
      </c>
      <c r="AR395" s="20">
        <f>IF(AK395=0,"",AJ395*$AV$1)</f>
        <v>254196.36317681428</v>
      </c>
      <c r="AS395" s="23" t="str">
        <f>IF(F395="P","P","")</f>
        <v>P</v>
      </c>
    </row>
    <row r="396" spans="1:45">
      <c r="A396" s="19" t="s">
        <v>267</v>
      </c>
      <c r="B396" s="23" t="str">
        <f>IF(COUNTBLANK(N396:AI396)&lt;20.5,"Yes","No")</f>
        <v>No</v>
      </c>
      <c r="C396" s="34" t="str">
        <f>IF(J396&lt;160000,"Yes","")</f>
        <v/>
      </c>
      <c r="D396" s="34" t="str">
        <f>IF(J396&gt;375000,IF((K396/J396)&lt;-0.4,"FP40%",IF((K396/J396)&lt;-0.35,"FP35%",IF((K396/J396)&lt;-0.3,"FP30%",IF((K396/J396)&lt;-0.25,"FP25%",IF((K396/J396)&lt;-0.2,"FP20%",IF((K396/J396)&lt;-0.15,"FP15%",IF((K396/J396)&lt;-0.1,"FP10%",IF((K396/J396)&lt;-0.05,"FP5%","")))))))),"")</f>
        <v/>
      </c>
      <c r="E396" s="34" t="str">
        <f t="shared" si="8"/>
        <v/>
      </c>
      <c r="F396" s="89" t="str">
        <f>IF(AP396="N/A","",IF(AP396&gt;AJ396,IF(AP396&gt;AM396,"P",""),""))</f>
        <v/>
      </c>
      <c r="G396" s="34" t="str">
        <f>IF(D396="",IF(E396="",F396,E396),D396)</f>
        <v/>
      </c>
      <c r="H396" s="19" t="s">
        <v>535</v>
      </c>
      <c r="I396" s="21" t="s">
        <v>37</v>
      </c>
      <c r="J396" s="20">
        <v>230800</v>
      </c>
      <c r="K396" s="20">
        <f>M396-J396</f>
        <v>0</v>
      </c>
      <c r="L396" s="75">
        <v>0</v>
      </c>
      <c r="M396" s="20">
        <v>230800</v>
      </c>
      <c r="N396" s="21"/>
      <c r="O396" s="21"/>
      <c r="P396" s="21"/>
      <c r="Q396" s="21"/>
      <c r="R396" s="21">
        <v>61</v>
      </c>
      <c r="S396" s="21" t="s">
        <v>590</v>
      </c>
      <c r="T396" s="21" t="s">
        <v>590</v>
      </c>
      <c r="U396" s="21" t="s">
        <v>590</v>
      </c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9">
        <f>IF(AK396=0,"",AVERAGE(N396:AI396))</f>
        <v>61</v>
      </c>
      <c r="AK396" s="39">
        <f>IF(COUNTBLANK(N396:AI396)=0,22,IF(COUNTBLANK(N396:AI396)=1,21,IF(COUNTBLANK(N396:AI396)=2,20,IF(COUNTBLANK(N396:AI396)=3,19,IF(COUNTBLANK(N396:AI396)=4,18,IF(COUNTBLANK(N396:AI396)=5,17,IF(COUNTBLANK(N396:AI396)=6,16,IF(COUNTBLANK(N396:AI396)=7,15,IF(COUNTBLANK(N396:AI396)=8,14,IF(COUNTBLANK(N396:AI396)=9,13,IF(COUNTBLANK(N396:AI396)=10,12,IF(COUNTBLANK(N396:AI396)=11,11,IF(COUNTBLANK(N396:AI396)=12,10,IF(COUNTBLANK(N396:AI396)=13,9,IF(COUNTBLANK(N396:AI396)=14,8,IF(COUNTBLANK(N396:AI396)=15,7,IF(COUNTBLANK(N396:AI396)=16,6,IF(COUNTBLANK(N396:AI396)=17,5,IF(COUNTBLANK(N396:AI396)=18,4,IF(COUNTBLANK(N396:AI396)=19,3,IF(COUNTBLANK(N396:AI396)=20,2,IF(COUNTBLANK(N396:AI396)=21,1,IF(COUNTBLANK(N396:AI396)=22,0,"Error")))))))))))))))))))))))</f>
        <v>1</v>
      </c>
      <c r="AL396" s="39">
        <f>IF(AK396=0,"",IF(COUNTBLANK(AG396:AI396)=0,AVERAGE(AG396:AI396),IF(COUNTBLANK(AF396:AI396)&lt;1.5,AVERAGE(AF396:AI396),IF(COUNTBLANK(AE396:AI396)&lt;2.5,AVERAGE(AE396:AI396),IF(COUNTBLANK(AD396:AI396)&lt;3.5,AVERAGE(AD396:AI396),IF(COUNTBLANK(AC396:AI396)&lt;4.5,AVERAGE(AC396:AI396),IF(COUNTBLANK(AB396:AI396)&lt;5.5,AVERAGE(AB396:AI396),IF(COUNTBLANK(AA396:AI396)&lt;6.5,AVERAGE(AA396:AI396),IF(COUNTBLANK(Z396:AI396)&lt;7.5,AVERAGE(Z396:AI396),IF(COUNTBLANK(Y396:AI396)&lt;8.5,AVERAGE(Y396:AI396),IF(COUNTBLANK(X396:AI396)&lt;9.5,AVERAGE(X396:AI396),IF(COUNTBLANK(W396:AI396)&lt;10.5,AVERAGE(W396:AI396),IF(COUNTBLANK(V396:AI396)&lt;11.5,AVERAGE(V396:AI396),IF(COUNTBLANK(U396:AI396)&lt;12.5,AVERAGE(U396:AI396),IF(COUNTBLANK(T396:AI396)&lt;13.5,AVERAGE(T396:AI396),IF(COUNTBLANK(S396:AI396)&lt;14.5,AVERAGE(S396:AI396),IF(COUNTBLANK(R396:AI396)&lt;15.5,AVERAGE(R396:AI396),IF(COUNTBLANK(Q396:AI396)&lt;16.5,AVERAGE(Q396:AI396),IF(COUNTBLANK(P396:AI396)&lt;17.5,AVERAGE(P396:AI396),IF(COUNTBLANK(O396:AI396)&lt;18.5,AVERAGE(O396:AI396),AVERAGE(N396:AI396)))))))))))))))))))))</f>
        <v>61</v>
      </c>
      <c r="AM396" s="22">
        <f>IF(AK396=0,"",IF(COUNTBLANK(AH396:AI396)=0,AVERAGE(AH396:AI396),IF(COUNTBLANK(AG396:AI396)&lt;1.5,AVERAGE(AG396:AI396),IF(COUNTBLANK(AF396:AI396)&lt;2.5,AVERAGE(AF396:AI396),IF(COUNTBLANK(AE396:AI396)&lt;3.5,AVERAGE(AE396:AI396),IF(COUNTBLANK(AD396:AI396)&lt;4.5,AVERAGE(AD396:AI396),IF(COUNTBLANK(AC396:AI396)&lt;5.5,AVERAGE(AC396:AI396),IF(COUNTBLANK(AB396:AI396)&lt;6.5,AVERAGE(AB396:AI396),IF(COUNTBLANK(AA396:AI396)&lt;7.5,AVERAGE(AA396:AI396),IF(COUNTBLANK(Z396:AI396)&lt;8.5,AVERAGE(Z396:AI396),IF(COUNTBLANK(Y396:AI396)&lt;9.5,AVERAGE(Y396:AI396),IF(COUNTBLANK(X396:AI396)&lt;10.5,AVERAGE(X396:AI396),IF(COUNTBLANK(W396:AI396)&lt;11.5,AVERAGE(W396:AI396),IF(COUNTBLANK(V396:AI396)&lt;12.5,AVERAGE(V396:AI396),IF(COUNTBLANK(U396:AI396)&lt;13.5,AVERAGE(U396:AI396),IF(COUNTBLANK(T396:AI396)&lt;14.5,AVERAGE(T396:AI396),IF(COUNTBLANK(S396:AI396)&lt;15.5,AVERAGE(S396:AI396),IF(COUNTBLANK(R396:AI396)&lt;16.5,AVERAGE(R396:AI396),IF(COUNTBLANK(Q396:AI396)&lt;17.5,AVERAGE(Q396:AI396),IF(COUNTBLANK(P396:AI396)&lt;18.5,AVERAGE(P396:AI396),IF(COUNTBLANK(O396:AI396)&lt;19.5,AVERAGE(O396:AI396),AVERAGE(N396:AI396))))))))))))))))))))))</f>
        <v>61</v>
      </c>
      <c r="AN396" s="23">
        <f>IF(AK396&lt;1.5,M396,(0.75*M396)+(0.25*((AM396*2/3+AJ396*1/3)*$AW$1)))</f>
        <v>230800</v>
      </c>
      <c r="AO396" s="24">
        <f>AN396-M396</f>
        <v>0</v>
      </c>
      <c r="AP396" s="22" t="str">
        <f>IF(AK396&lt;1.5,"N/A",3*((M396/$AW$1)-(AM396*2/3)))</f>
        <v>N/A</v>
      </c>
      <c r="AQ396" s="20">
        <f>IF(AK396=0,"",AL396*$AV$1)</f>
        <v>241338.18138187815</v>
      </c>
      <c r="AR396" s="20">
        <f>IF(AK396=0,"",AJ396*$AV$1)</f>
        <v>241338.18138187815</v>
      </c>
      <c r="AS396" s="23" t="str">
        <f>IF(F396="P","P","")</f>
        <v/>
      </c>
    </row>
    <row r="397" spans="1:45" ht="13.5">
      <c r="A397" s="25" t="s">
        <v>267</v>
      </c>
      <c r="B397" s="23" t="str">
        <f>IF(COUNTBLANK(N397:AI397)&lt;20.5,"Yes","No")</f>
        <v>Yes</v>
      </c>
      <c r="C397" s="34" t="str">
        <f>IF(J397&lt;160000,"Yes","")</f>
        <v/>
      </c>
      <c r="D397" s="34" t="str">
        <f>IF(J397&gt;375000,IF((K397/J397)&lt;-0.4,"FP40%",IF((K397/J397)&lt;-0.35,"FP35%",IF((K397/J397)&lt;-0.3,"FP30%",IF((K397/J397)&lt;-0.25,"FP25%",IF((K397/J397)&lt;-0.2,"FP20%",IF((K397/J397)&lt;-0.15,"FP15%",IF((K397/J397)&lt;-0.1,"FP10%",IF((K397/J397)&lt;-0.05,"FP5%","")))))))),"")</f>
        <v/>
      </c>
      <c r="E397" s="34" t="str">
        <f t="shared" si="8"/>
        <v/>
      </c>
      <c r="F397" s="89" t="str">
        <f>IF(AP397="N/A","",IF(AP397&gt;AJ397,IF(AP397&gt;AM397,"P",""),""))</f>
        <v/>
      </c>
      <c r="G397" s="34" t="str">
        <f>IF(D397="",IF(E397="",F397,E397),D397)</f>
        <v/>
      </c>
      <c r="H397" s="25" t="s">
        <v>432</v>
      </c>
      <c r="I397" s="27" t="s">
        <v>388</v>
      </c>
      <c r="J397" s="20">
        <v>279900</v>
      </c>
      <c r="K397" s="20">
        <f>M397-J397</f>
        <v>-41700</v>
      </c>
      <c r="L397" s="75">
        <v>9500</v>
      </c>
      <c r="M397" s="20">
        <v>238200</v>
      </c>
      <c r="N397" s="21"/>
      <c r="O397" s="21">
        <v>59</v>
      </c>
      <c r="P397" s="21">
        <v>62</v>
      </c>
      <c r="Q397" s="21">
        <v>47</v>
      </c>
      <c r="R397" s="21">
        <v>50</v>
      </c>
      <c r="S397" s="21">
        <v>46</v>
      </c>
      <c r="T397" s="21">
        <v>55</v>
      </c>
      <c r="U397" s="21">
        <v>97</v>
      </c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39">
        <f>IF(AK397=0,"",AVERAGE(N397:AI397))</f>
        <v>59.428571428571431</v>
      </c>
      <c r="AK397" s="39">
        <f>IF(COUNTBLANK(N397:AI397)=0,22,IF(COUNTBLANK(N397:AI397)=1,21,IF(COUNTBLANK(N397:AI397)=2,20,IF(COUNTBLANK(N397:AI397)=3,19,IF(COUNTBLANK(N397:AI397)=4,18,IF(COUNTBLANK(N397:AI397)=5,17,IF(COUNTBLANK(N397:AI397)=6,16,IF(COUNTBLANK(N397:AI397)=7,15,IF(COUNTBLANK(N397:AI397)=8,14,IF(COUNTBLANK(N397:AI397)=9,13,IF(COUNTBLANK(N397:AI397)=10,12,IF(COUNTBLANK(N397:AI397)=11,11,IF(COUNTBLANK(N397:AI397)=12,10,IF(COUNTBLANK(N397:AI397)=13,9,IF(COUNTBLANK(N397:AI397)=14,8,IF(COUNTBLANK(N397:AI397)=15,7,IF(COUNTBLANK(N397:AI397)=16,6,IF(COUNTBLANK(N397:AI397)=17,5,IF(COUNTBLANK(N397:AI397)=18,4,IF(COUNTBLANK(N397:AI397)=19,3,IF(COUNTBLANK(N397:AI397)=20,2,IF(COUNTBLANK(N397:AI397)=21,1,IF(COUNTBLANK(N397:AI397)=22,0,"Error")))))))))))))))))))))))</f>
        <v>7</v>
      </c>
      <c r="AL397" s="39">
        <f>IF(AK397=0,"",IF(COUNTBLANK(AG397:AI397)=0,AVERAGE(AG397:AI397),IF(COUNTBLANK(AF397:AI397)&lt;1.5,AVERAGE(AF397:AI397),IF(COUNTBLANK(AE397:AI397)&lt;2.5,AVERAGE(AE397:AI397),IF(COUNTBLANK(AD397:AI397)&lt;3.5,AVERAGE(AD397:AI397),IF(COUNTBLANK(AC397:AI397)&lt;4.5,AVERAGE(AC397:AI397),IF(COUNTBLANK(AB397:AI397)&lt;5.5,AVERAGE(AB397:AI397),IF(COUNTBLANK(AA397:AI397)&lt;6.5,AVERAGE(AA397:AI397),IF(COUNTBLANK(Z397:AI397)&lt;7.5,AVERAGE(Z397:AI397),IF(COUNTBLANK(Y397:AI397)&lt;8.5,AVERAGE(Y397:AI397),IF(COUNTBLANK(X397:AI397)&lt;9.5,AVERAGE(X397:AI397),IF(COUNTBLANK(W397:AI397)&lt;10.5,AVERAGE(W397:AI397),IF(COUNTBLANK(V397:AI397)&lt;11.5,AVERAGE(V397:AI397),IF(COUNTBLANK(U397:AI397)&lt;12.5,AVERAGE(U397:AI397),IF(COUNTBLANK(T397:AI397)&lt;13.5,AVERAGE(T397:AI397),IF(COUNTBLANK(S397:AI397)&lt;14.5,AVERAGE(S397:AI397),IF(COUNTBLANK(R397:AI397)&lt;15.5,AVERAGE(R397:AI397),IF(COUNTBLANK(Q397:AI397)&lt;16.5,AVERAGE(Q397:AI397),IF(COUNTBLANK(P397:AI397)&lt;17.5,AVERAGE(P397:AI397),IF(COUNTBLANK(O397:AI397)&lt;18.5,AVERAGE(O397:AI397),AVERAGE(N397:AI397)))))))))))))))))))))</f>
        <v>66</v>
      </c>
      <c r="AM397" s="22">
        <f>IF(AK397=0,"",IF(COUNTBLANK(AH397:AI397)=0,AVERAGE(AH397:AI397),IF(COUNTBLANK(AG397:AI397)&lt;1.5,AVERAGE(AG397:AI397),IF(COUNTBLANK(AF397:AI397)&lt;2.5,AVERAGE(AF397:AI397),IF(COUNTBLANK(AE397:AI397)&lt;3.5,AVERAGE(AE397:AI397),IF(COUNTBLANK(AD397:AI397)&lt;4.5,AVERAGE(AD397:AI397),IF(COUNTBLANK(AC397:AI397)&lt;5.5,AVERAGE(AC397:AI397),IF(COUNTBLANK(AB397:AI397)&lt;6.5,AVERAGE(AB397:AI397),IF(COUNTBLANK(AA397:AI397)&lt;7.5,AVERAGE(AA397:AI397),IF(COUNTBLANK(Z397:AI397)&lt;8.5,AVERAGE(Z397:AI397),IF(COUNTBLANK(Y397:AI397)&lt;9.5,AVERAGE(Y397:AI397),IF(COUNTBLANK(X397:AI397)&lt;10.5,AVERAGE(X397:AI397),IF(COUNTBLANK(W397:AI397)&lt;11.5,AVERAGE(W397:AI397),IF(COUNTBLANK(V397:AI397)&lt;12.5,AVERAGE(V397:AI397),IF(COUNTBLANK(U397:AI397)&lt;13.5,AVERAGE(U397:AI397),IF(COUNTBLANK(T397:AI397)&lt;14.5,AVERAGE(T397:AI397),IF(COUNTBLANK(S397:AI397)&lt;15.5,AVERAGE(S397:AI397),IF(COUNTBLANK(R397:AI397)&lt;16.5,AVERAGE(R397:AI397),IF(COUNTBLANK(Q397:AI397)&lt;17.5,AVERAGE(Q397:AI397),IF(COUNTBLANK(P397:AI397)&lt;18.5,AVERAGE(P397:AI397),IF(COUNTBLANK(O397:AI397)&lt;19.5,AVERAGE(O397:AI397),AVERAGE(N397:AI397))))))))))))))))))))))</f>
        <v>76</v>
      </c>
      <c r="AN397" s="23">
        <f>IF(AK397&lt;1.5,M397,(0.75*M397)+(0.25*((AM397*2/3+AJ397*1/3)*$AW$1)))</f>
        <v>249364.70254846686</v>
      </c>
      <c r="AO397" s="24">
        <f>AN397-M397</f>
        <v>11164.702548466856</v>
      </c>
      <c r="AP397" s="22">
        <f>IF(AK397&lt;1.5,"N/A",3*((M397/$AW$1)-(AM397*2/3)))</f>
        <v>26.047435325659933</v>
      </c>
      <c r="AQ397" s="20">
        <f>IF(AK397=0,"",AL397*$AV$1)</f>
        <v>261119.99952793375</v>
      </c>
      <c r="AR397" s="20">
        <f>IF(AK397=0,"",AJ397*$AV$1)</f>
        <v>235121.03853597498</v>
      </c>
      <c r="AS397" s="23" t="str">
        <f>IF(F397="P","P","")</f>
        <v/>
      </c>
    </row>
    <row r="398" spans="1:45" ht="13.5">
      <c r="A398" s="19" t="s">
        <v>267</v>
      </c>
      <c r="B398" s="23" t="str">
        <f>IF(COUNTBLANK(N398:AI398)&lt;20.5,"Yes","No")</f>
        <v>Yes</v>
      </c>
      <c r="C398" s="34" t="str">
        <f>IF(J398&lt;160000,"Yes","")</f>
        <v/>
      </c>
      <c r="D398" s="34" t="str">
        <f>IF(J398&gt;375000,IF((K398/J398)&lt;-0.4,"FP40%",IF((K398/J398)&lt;-0.35,"FP35%",IF((K398/J398)&lt;-0.3,"FP30%",IF((K398/J398)&lt;-0.25,"FP25%",IF((K398/J398)&lt;-0.2,"FP20%",IF((K398/J398)&lt;-0.15,"FP15%",IF((K398/J398)&lt;-0.1,"FP10%",IF((K398/J398)&lt;-0.05,"FP5%","")))))))),"")</f>
        <v/>
      </c>
      <c r="E398" s="34" t="str">
        <f t="shared" si="8"/>
        <v/>
      </c>
      <c r="F398" s="89" t="str">
        <f>IF(AP398="N/A","",IF(AP398&gt;AJ398,IF(AP398&gt;AM398,"P",""),""))</f>
        <v>P</v>
      </c>
      <c r="G398" s="34" t="str">
        <f>IF(D398="",IF(E398="",F398,E398),D398)</f>
        <v>P</v>
      </c>
      <c r="H398" s="19" t="s">
        <v>261</v>
      </c>
      <c r="I398" s="21" t="s">
        <v>62</v>
      </c>
      <c r="J398" s="20">
        <v>306300</v>
      </c>
      <c r="K398" s="20">
        <f>M398-J398</f>
        <v>-49000</v>
      </c>
      <c r="L398" s="75">
        <v>-4800</v>
      </c>
      <c r="M398" s="20">
        <v>257300</v>
      </c>
      <c r="N398" s="21">
        <v>52</v>
      </c>
      <c r="O398" s="21"/>
      <c r="P398" s="21"/>
      <c r="Q398" s="21" t="s">
        <v>590</v>
      </c>
      <c r="R398" s="21">
        <v>43</v>
      </c>
      <c r="S398" s="21">
        <v>67</v>
      </c>
      <c r="T398" s="21">
        <v>40</v>
      </c>
      <c r="U398" s="21">
        <v>76</v>
      </c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39">
        <f>IF(AK398=0,"",AVERAGE(N398:AI398))</f>
        <v>55.6</v>
      </c>
      <c r="AK398" s="39">
        <f>IF(COUNTBLANK(N398:AI398)=0,22,IF(COUNTBLANK(N398:AI398)=1,21,IF(COUNTBLANK(N398:AI398)=2,20,IF(COUNTBLANK(N398:AI398)=3,19,IF(COUNTBLANK(N398:AI398)=4,18,IF(COUNTBLANK(N398:AI398)=5,17,IF(COUNTBLANK(N398:AI398)=6,16,IF(COUNTBLANK(N398:AI398)=7,15,IF(COUNTBLANK(N398:AI398)=8,14,IF(COUNTBLANK(N398:AI398)=9,13,IF(COUNTBLANK(N398:AI398)=10,12,IF(COUNTBLANK(N398:AI398)=11,11,IF(COUNTBLANK(N398:AI398)=12,10,IF(COUNTBLANK(N398:AI398)=13,9,IF(COUNTBLANK(N398:AI398)=14,8,IF(COUNTBLANK(N398:AI398)=15,7,IF(COUNTBLANK(N398:AI398)=16,6,IF(COUNTBLANK(N398:AI398)=17,5,IF(COUNTBLANK(N398:AI398)=18,4,IF(COUNTBLANK(N398:AI398)=19,3,IF(COUNTBLANK(N398:AI398)=20,2,IF(COUNTBLANK(N398:AI398)=21,1,IF(COUNTBLANK(N398:AI398)=22,0,"Error")))))))))))))))))))))))</f>
        <v>5</v>
      </c>
      <c r="AL398" s="39">
        <f>IF(AK398=0,"",IF(COUNTBLANK(AG398:AI398)=0,AVERAGE(AG398:AI398),IF(COUNTBLANK(AF398:AI398)&lt;1.5,AVERAGE(AF398:AI398),IF(COUNTBLANK(AE398:AI398)&lt;2.5,AVERAGE(AE398:AI398),IF(COUNTBLANK(AD398:AI398)&lt;3.5,AVERAGE(AD398:AI398),IF(COUNTBLANK(AC398:AI398)&lt;4.5,AVERAGE(AC398:AI398),IF(COUNTBLANK(AB398:AI398)&lt;5.5,AVERAGE(AB398:AI398),IF(COUNTBLANK(AA398:AI398)&lt;6.5,AVERAGE(AA398:AI398),IF(COUNTBLANK(Z398:AI398)&lt;7.5,AVERAGE(Z398:AI398),IF(COUNTBLANK(Y398:AI398)&lt;8.5,AVERAGE(Y398:AI398),IF(COUNTBLANK(X398:AI398)&lt;9.5,AVERAGE(X398:AI398),IF(COUNTBLANK(W398:AI398)&lt;10.5,AVERAGE(W398:AI398),IF(COUNTBLANK(V398:AI398)&lt;11.5,AVERAGE(V398:AI398),IF(COUNTBLANK(U398:AI398)&lt;12.5,AVERAGE(U398:AI398),IF(COUNTBLANK(T398:AI398)&lt;13.5,AVERAGE(T398:AI398),IF(COUNTBLANK(S398:AI398)&lt;14.5,AVERAGE(S398:AI398),IF(COUNTBLANK(R398:AI398)&lt;15.5,AVERAGE(R398:AI398),IF(COUNTBLANK(Q398:AI398)&lt;16.5,AVERAGE(Q398:AI398),IF(COUNTBLANK(P398:AI398)&lt;17.5,AVERAGE(P398:AI398),IF(COUNTBLANK(O398:AI398)&lt;18.5,AVERAGE(O398:AI398),AVERAGE(N398:AI398)))))))))))))))))))))</f>
        <v>61</v>
      </c>
      <c r="AM398" s="22">
        <f>IF(AK398=0,"",IF(COUNTBLANK(AH398:AI398)=0,AVERAGE(AH398:AI398),IF(COUNTBLANK(AG398:AI398)&lt;1.5,AVERAGE(AG398:AI398),IF(COUNTBLANK(AF398:AI398)&lt;2.5,AVERAGE(AF398:AI398),IF(COUNTBLANK(AE398:AI398)&lt;3.5,AVERAGE(AE398:AI398),IF(COUNTBLANK(AD398:AI398)&lt;4.5,AVERAGE(AD398:AI398),IF(COUNTBLANK(AC398:AI398)&lt;5.5,AVERAGE(AC398:AI398),IF(COUNTBLANK(AB398:AI398)&lt;6.5,AVERAGE(AB398:AI398),IF(COUNTBLANK(AA398:AI398)&lt;7.5,AVERAGE(AA398:AI398),IF(COUNTBLANK(Z398:AI398)&lt;8.5,AVERAGE(Z398:AI398),IF(COUNTBLANK(Y398:AI398)&lt;9.5,AVERAGE(Y398:AI398),IF(COUNTBLANK(X398:AI398)&lt;10.5,AVERAGE(X398:AI398),IF(COUNTBLANK(W398:AI398)&lt;11.5,AVERAGE(W398:AI398),IF(COUNTBLANK(V398:AI398)&lt;12.5,AVERAGE(V398:AI398),IF(COUNTBLANK(U398:AI398)&lt;13.5,AVERAGE(U398:AI398),IF(COUNTBLANK(T398:AI398)&lt;14.5,AVERAGE(T398:AI398),IF(COUNTBLANK(S398:AI398)&lt;15.5,AVERAGE(S398:AI398),IF(COUNTBLANK(R398:AI398)&lt;16.5,AVERAGE(R398:AI398),IF(COUNTBLANK(Q398:AI398)&lt;17.5,AVERAGE(Q398:AI398),IF(COUNTBLANK(P398:AI398)&lt;18.5,AVERAGE(P398:AI398),IF(COUNTBLANK(O398:AI398)&lt;19.5,AVERAGE(O398:AI398),AVERAGE(N398:AI398))))))))))))))))))))))</f>
        <v>58</v>
      </c>
      <c r="AN398" s="23">
        <f>IF(AK398&lt;1.5,M398,(0.75*M398)+(0.25*((AM398*2/3+AJ398*1/3)*$AW$1)))</f>
        <v>250368.58155487728</v>
      </c>
      <c r="AO398" s="24">
        <f>AN398-M398</f>
        <v>-6931.4184451227193</v>
      </c>
      <c r="AP398" s="22">
        <f>IF(AK398&lt;1.5,"N/A",3*((M398/$AW$1)-(AM398*2/3)))</f>
        <v>76.324118846735104</v>
      </c>
      <c r="AQ398" s="20">
        <f>IF(AK398=0,"",AL398*$AV$1)</f>
        <v>241338.18138187815</v>
      </c>
      <c r="AR398" s="20">
        <f>IF(AK398=0,"",AJ398*$AV$1)</f>
        <v>219973.81778413814</v>
      </c>
      <c r="AS398" s="23" t="str">
        <f>IF(F398="P","P","")</f>
        <v>P</v>
      </c>
    </row>
    <row r="399" spans="1:45" ht="13.5">
      <c r="A399" s="19" t="s">
        <v>267</v>
      </c>
      <c r="B399" s="23" t="str">
        <f>IF(COUNTBLANK(N399:AI399)&lt;20.5,"Yes","No")</f>
        <v>Yes</v>
      </c>
      <c r="C399" s="34" t="str">
        <f>IF(J399&lt;160000,"Yes","")</f>
        <v/>
      </c>
      <c r="D399" s="34" t="str">
        <f>IF(J399&gt;375000,IF((K399/J399)&lt;-0.4,"FP40%",IF((K399/J399)&lt;-0.35,"FP35%",IF((K399/J399)&lt;-0.3,"FP30%",IF((K399/J399)&lt;-0.25,"FP25%",IF((K399/J399)&lt;-0.2,"FP20%",IF((K399/J399)&lt;-0.15,"FP15%",IF((K399/J399)&lt;-0.1,"FP10%",IF((K399/J399)&lt;-0.05,"FP5%","")))))))),"")</f>
        <v/>
      </c>
      <c r="E399" s="34" t="str">
        <f t="shared" si="8"/>
        <v/>
      </c>
      <c r="F399" s="89" t="str">
        <f>IF(AP399="N/A","",IF(AP399&gt;AJ399,IF(AP399&gt;AM399,"P",""),""))</f>
        <v/>
      </c>
      <c r="G399" s="34" t="str">
        <f>IF(D399="",IF(E399="",F399,E399),D399)</f>
        <v/>
      </c>
      <c r="H399" s="19" t="s">
        <v>550</v>
      </c>
      <c r="I399" s="21" t="s">
        <v>37</v>
      </c>
      <c r="J399" s="20">
        <v>200400</v>
      </c>
      <c r="K399" s="20">
        <f>M399-J399</f>
        <v>0</v>
      </c>
      <c r="L399" s="75">
        <v>0</v>
      </c>
      <c r="M399" s="20">
        <v>200400</v>
      </c>
      <c r="N399" s="21"/>
      <c r="O399" s="21"/>
      <c r="P399" s="21"/>
      <c r="Q399" s="21"/>
      <c r="R399" s="21"/>
      <c r="S399" s="21">
        <v>59</v>
      </c>
      <c r="T399" s="21">
        <v>52</v>
      </c>
      <c r="U399" s="21" t="s">
        <v>590</v>
      </c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39">
        <f>IF(AK399=0,"",AVERAGE(N399:AI399))</f>
        <v>55.5</v>
      </c>
      <c r="AK399" s="39">
        <f>IF(COUNTBLANK(N399:AI399)=0,22,IF(COUNTBLANK(N399:AI399)=1,21,IF(COUNTBLANK(N399:AI399)=2,20,IF(COUNTBLANK(N399:AI399)=3,19,IF(COUNTBLANK(N399:AI399)=4,18,IF(COUNTBLANK(N399:AI399)=5,17,IF(COUNTBLANK(N399:AI399)=6,16,IF(COUNTBLANK(N399:AI399)=7,15,IF(COUNTBLANK(N399:AI399)=8,14,IF(COUNTBLANK(N399:AI399)=9,13,IF(COUNTBLANK(N399:AI399)=10,12,IF(COUNTBLANK(N399:AI399)=11,11,IF(COUNTBLANK(N399:AI399)=12,10,IF(COUNTBLANK(N399:AI399)=13,9,IF(COUNTBLANK(N399:AI399)=14,8,IF(COUNTBLANK(N399:AI399)=15,7,IF(COUNTBLANK(N399:AI399)=16,6,IF(COUNTBLANK(N399:AI399)=17,5,IF(COUNTBLANK(N399:AI399)=18,4,IF(COUNTBLANK(N399:AI399)=19,3,IF(COUNTBLANK(N399:AI399)=20,2,IF(COUNTBLANK(N399:AI399)=21,1,IF(COUNTBLANK(N399:AI399)=22,0,"Error")))))))))))))))))))))))</f>
        <v>2</v>
      </c>
      <c r="AL399" s="39">
        <f>IF(AK399=0,"",IF(COUNTBLANK(AG399:AI399)=0,AVERAGE(AG399:AI399),IF(COUNTBLANK(AF399:AI399)&lt;1.5,AVERAGE(AF399:AI399),IF(COUNTBLANK(AE399:AI399)&lt;2.5,AVERAGE(AE399:AI399),IF(COUNTBLANK(AD399:AI399)&lt;3.5,AVERAGE(AD399:AI399),IF(COUNTBLANK(AC399:AI399)&lt;4.5,AVERAGE(AC399:AI399),IF(COUNTBLANK(AB399:AI399)&lt;5.5,AVERAGE(AB399:AI399),IF(COUNTBLANK(AA399:AI399)&lt;6.5,AVERAGE(AA399:AI399),IF(COUNTBLANK(Z399:AI399)&lt;7.5,AVERAGE(Z399:AI399),IF(COUNTBLANK(Y399:AI399)&lt;8.5,AVERAGE(Y399:AI399),IF(COUNTBLANK(X399:AI399)&lt;9.5,AVERAGE(X399:AI399),IF(COUNTBLANK(W399:AI399)&lt;10.5,AVERAGE(W399:AI399),IF(COUNTBLANK(V399:AI399)&lt;11.5,AVERAGE(V399:AI399),IF(COUNTBLANK(U399:AI399)&lt;12.5,AVERAGE(U399:AI399),IF(COUNTBLANK(T399:AI399)&lt;13.5,AVERAGE(T399:AI399),IF(COUNTBLANK(S399:AI399)&lt;14.5,AVERAGE(S399:AI399),IF(COUNTBLANK(R399:AI399)&lt;15.5,AVERAGE(R399:AI399),IF(COUNTBLANK(Q399:AI399)&lt;16.5,AVERAGE(Q399:AI399),IF(COUNTBLANK(P399:AI399)&lt;17.5,AVERAGE(P399:AI399),IF(COUNTBLANK(O399:AI399)&lt;18.5,AVERAGE(O399:AI399),AVERAGE(N399:AI399)))))))))))))))))))))</f>
        <v>55.5</v>
      </c>
      <c r="AM399" s="22">
        <f>IF(AK399=0,"",IF(COUNTBLANK(AH399:AI399)=0,AVERAGE(AH399:AI399),IF(COUNTBLANK(AG399:AI399)&lt;1.5,AVERAGE(AG399:AI399),IF(COUNTBLANK(AF399:AI399)&lt;2.5,AVERAGE(AF399:AI399),IF(COUNTBLANK(AE399:AI399)&lt;3.5,AVERAGE(AE399:AI399),IF(COUNTBLANK(AD399:AI399)&lt;4.5,AVERAGE(AD399:AI399),IF(COUNTBLANK(AC399:AI399)&lt;5.5,AVERAGE(AC399:AI399),IF(COUNTBLANK(AB399:AI399)&lt;6.5,AVERAGE(AB399:AI399),IF(COUNTBLANK(AA399:AI399)&lt;7.5,AVERAGE(AA399:AI399),IF(COUNTBLANK(Z399:AI399)&lt;8.5,AVERAGE(Z399:AI399),IF(COUNTBLANK(Y399:AI399)&lt;9.5,AVERAGE(Y399:AI399),IF(COUNTBLANK(X399:AI399)&lt;10.5,AVERAGE(X399:AI399),IF(COUNTBLANK(W399:AI399)&lt;11.5,AVERAGE(W399:AI399),IF(COUNTBLANK(V399:AI399)&lt;12.5,AVERAGE(V399:AI399),IF(COUNTBLANK(U399:AI399)&lt;13.5,AVERAGE(U399:AI399),IF(COUNTBLANK(T399:AI399)&lt;14.5,AVERAGE(T399:AI399),IF(COUNTBLANK(S399:AI399)&lt;15.5,AVERAGE(S399:AI399),IF(COUNTBLANK(R399:AI399)&lt;16.5,AVERAGE(R399:AI399),IF(COUNTBLANK(Q399:AI399)&lt;17.5,AVERAGE(Q399:AI399),IF(COUNTBLANK(P399:AI399)&lt;18.5,AVERAGE(P399:AI399),IF(COUNTBLANK(O399:AI399)&lt;19.5,AVERAGE(O399:AI399),AVERAGE(N399:AI399))))))))))))))))))))))</f>
        <v>55.5</v>
      </c>
      <c r="AN399" s="23">
        <f>IF(AK399&lt;1.5,M399,(0.75*M399)+(0.25*((AM399*2/3+AJ399*1/3)*$AW$1)))</f>
        <v>205987.82825691765</v>
      </c>
      <c r="AO399" s="24">
        <f>AN399-M399</f>
        <v>5587.8282569176517</v>
      </c>
      <c r="AP399" s="22">
        <f>IF(AK399&lt;1.5,"N/A",3*((M399/$AW$1)-(AM399*2/3)))</f>
        <v>38.793056420076603</v>
      </c>
      <c r="AQ399" s="20">
        <f>IF(AK399=0,"",AL399*$AV$1)</f>
        <v>219578.18142121701</v>
      </c>
      <c r="AR399" s="20">
        <f>IF(AK399=0,"",AJ399*$AV$1)</f>
        <v>219578.18142121701</v>
      </c>
      <c r="AS399" s="23" t="str">
        <f>IF(F399="P","P","")</f>
        <v/>
      </c>
    </row>
    <row r="400" spans="1:45">
      <c r="A400" s="19" t="s">
        <v>267</v>
      </c>
      <c r="B400" s="23" t="str">
        <f>IF(COUNTBLANK(N400:AI400)&lt;20.5,"Yes","No")</f>
        <v>Yes</v>
      </c>
      <c r="C400" s="34" t="str">
        <f>IF(J400&lt;160000,"Yes","")</f>
        <v/>
      </c>
      <c r="D400" s="34" t="str">
        <f>IF(J400&gt;375000,IF((K400/J400)&lt;-0.4,"FP40%",IF((K400/J400)&lt;-0.35,"FP35%",IF((K400/J400)&lt;-0.3,"FP30%",IF((K400/J400)&lt;-0.25,"FP25%",IF((K400/J400)&lt;-0.2,"FP20%",IF((K400/J400)&lt;-0.15,"FP15%",IF((K400/J400)&lt;-0.1,"FP10%",IF((K400/J400)&lt;-0.05,"FP5%","")))))))),"")</f>
        <v/>
      </c>
      <c r="E400" s="34" t="str">
        <f t="shared" si="8"/>
        <v/>
      </c>
      <c r="F400" s="89" t="str">
        <f>IF(AP400="N/A","",IF(AP400&gt;AJ400,IF(AP400&gt;AM400,"P",""),""))</f>
        <v/>
      </c>
      <c r="G400" s="34" t="str">
        <f>IF(D400="",IF(E400="",F400,E400),D400)</f>
        <v/>
      </c>
      <c r="H400" s="19" t="s">
        <v>520</v>
      </c>
      <c r="I400" s="21" t="s">
        <v>48</v>
      </c>
      <c r="J400" s="20">
        <v>250100</v>
      </c>
      <c r="K400" s="20">
        <f>M400-J400</f>
        <v>-11300</v>
      </c>
      <c r="L400" s="75">
        <v>0</v>
      </c>
      <c r="M400" s="20">
        <v>238800</v>
      </c>
      <c r="N400" s="21"/>
      <c r="O400" s="21"/>
      <c r="P400" s="21"/>
      <c r="Q400" s="21">
        <v>43</v>
      </c>
      <c r="R400" s="21">
        <v>48</v>
      </c>
      <c r="S400" s="21">
        <v>68</v>
      </c>
      <c r="T400" s="21">
        <v>56</v>
      </c>
      <c r="U400" s="21" t="s">
        <v>590</v>
      </c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9">
        <f>IF(AK400=0,"",AVERAGE(N400:AI400))</f>
        <v>53.75</v>
      </c>
      <c r="AK400" s="39">
        <f>IF(COUNTBLANK(N400:AI400)=0,22,IF(COUNTBLANK(N400:AI400)=1,21,IF(COUNTBLANK(N400:AI400)=2,20,IF(COUNTBLANK(N400:AI400)=3,19,IF(COUNTBLANK(N400:AI400)=4,18,IF(COUNTBLANK(N400:AI400)=5,17,IF(COUNTBLANK(N400:AI400)=6,16,IF(COUNTBLANK(N400:AI400)=7,15,IF(COUNTBLANK(N400:AI400)=8,14,IF(COUNTBLANK(N400:AI400)=9,13,IF(COUNTBLANK(N400:AI400)=10,12,IF(COUNTBLANK(N400:AI400)=11,11,IF(COUNTBLANK(N400:AI400)=12,10,IF(COUNTBLANK(N400:AI400)=13,9,IF(COUNTBLANK(N400:AI400)=14,8,IF(COUNTBLANK(N400:AI400)=15,7,IF(COUNTBLANK(N400:AI400)=16,6,IF(COUNTBLANK(N400:AI400)=17,5,IF(COUNTBLANK(N400:AI400)=18,4,IF(COUNTBLANK(N400:AI400)=19,3,IF(COUNTBLANK(N400:AI400)=20,2,IF(COUNTBLANK(N400:AI400)=21,1,IF(COUNTBLANK(N400:AI400)=22,0,"Error")))))))))))))))))))))))</f>
        <v>4</v>
      </c>
      <c r="AL400" s="39">
        <f>IF(AK400=0,"",IF(COUNTBLANK(AG400:AI400)=0,AVERAGE(AG400:AI400),IF(COUNTBLANK(AF400:AI400)&lt;1.5,AVERAGE(AF400:AI400),IF(COUNTBLANK(AE400:AI400)&lt;2.5,AVERAGE(AE400:AI400),IF(COUNTBLANK(AD400:AI400)&lt;3.5,AVERAGE(AD400:AI400),IF(COUNTBLANK(AC400:AI400)&lt;4.5,AVERAGE(AC400:AI400),IF(COUNTBLANK(AB400:AI400)&lt;5.5,AVERAGE(AB400:AI400),IF(COUNTBLANK(AA400:AI400)&lt;6.5,AVERAGE(AA400:AI400),IF(COUNTBLANK(Z400:AI400)&lt;7.5,AVERAGE(Z400:AI400),IF(COUNTBLANK(Y400:AI400)&lt;8.5,AVERAGE(Y400:AI400),IF(COUNTBLANK(X400:AI400)&lt;9.5,AVERAGE(X400:AI400),IF(COUNTBLANK(W400:AI400)&lt;10.5,AVERAGE(W400:AI400),IF(COUNTBLANK(V400:AI400)&lt;11.5,AVERAGE(V400:AI400),IF(COUNTBLANK(U400:AI400)&lt;12.5,AVERAGE(U400:AI400),IF(COUNTBLANK(T400:AI400)&lt;13.5,AVERAGE(T400:AI400),IF(COUNTBLANK(S400:AI400)&lt;14.5,AVERAGE(S400:AI400),IF(COUNTBLANK(R400:AI400)&lt;15.5,AVERAGE(R400:AI400),IF(COUNTBLANK(Q400:AI400)&lt;16.5,AVERAGE(Q400:AI400),IF(COUNTBLANK(P400:AI400)&lt;17.5,AVERAGE(P400:AI400),IF(COUNTBLANK(O400:AI400)&lt;18.5,AVERAGE(O400:AI400),AVERAGE(N400:AI400)))))))))))))))))))))</f>
        <v>57.333333333333336</v>
      </c>
      <c r="AM400" s="22">
        <f>IF(AK400=0,"",IF(COUNTBLANK(AH400:AI400)=0,AVERAGE(AH400:AI400),IF(COUNTBLANK(AG400:AI400)&lt;1.5,AVERAGE(AG400:AI400),IF(COUNTBLANK(AF400:AI400)&lt;2.5,AVERAGE(AF400:AI400),IF(COUNTBLANK(AE400:AI400)&lt;3.5,AVERAGE(AE400:AI400),IF(COUNTBLANK(AD400:AI400)&lt;4.5,AVERAGE(AD400:AI400),IF(COUNTBLANK(AC400:AI400)&lt;5.5,AVERAGE(AC400:AI400),IF(COUNTBLANK(AB400:AI400)&lt;6.5,AVERAGE(AB400:AI400),IF(COUNTBLANK(AA400:AI400)&lt;7.5,AVERAGE(AA400:AI400),IF(COUNTBLANK(Z400:AI400)&lt;8.5,AVERAGE(Z400:AI400),IF(COUNTBLANK(Y400:AI400)&lt;9.5,AVERAGE(Y400:AI400),IF(COUNTBLANK(X400:AI400)&lt;10.5,AVERAGE(X400:AI400),IF(COUNTBLANK(W400:AI400)&lt;11.5,AVERAGE(W400:AI400),IF(COUNTBLANK(V400:AI400)&lt;12.5,AVERAGE(V400:AI400),IF(COUNTBLANK(U400:AI400)&lt;13.5,AVERAGE(U400:AI400),IF(COUNTBLANK(T400:AI400)&lt;14.5,AVERAGE(T400:AI400),IF(COUNTBLANK(S400:AI400)&lt;15.5,AVERAGE(S400:AI400),IF(COUNTBLANK(R400:AI400)&lt;16.5,AVERAGE(R400:AI400),IF(COUNTBLANK(Q400:AI400)&lt;17.5,AVERAGE(Q400:AI400),IF(COUNTBLANK(P400:AI400)&lt;18.5,AVERAGE(P400:AI400),IF(COUNTBLANK(O400:AI400)&lt;19.5,AVERAGE(O400:AI400),AVERAGE(N400:AI400))))))))))))))))))))))</f>
        <v>62</v>
      </c>
      <c r="AN400" s="23">
        <f>IF(AK400&lt;1.5,M400,(0.75*M400)+(0.25*((AM400*2/3+AJ400*1/3)*$AW$1)))</f>
        <v>238550.51935535803</v>
      </c>
      <c r="AO400" s="24">
        <f>AN400-M400</f>
        <v>-249.48064464196796</v>
      </c>
      <c r="AP400" s="22">
        <f>IF(AK400&lt;1.5,"N/A",3*((M400/$AW$1)-(AM400*2/3)))</f>
        <v>54.495917530510447</v>
      </c>
      <c r="AQ400" s="20"/>
      <c r="AR400" s="20">
        <f>IF(AK400=0,"",AJ400*$AV$1)</f>
        <v>212654.54507009755</v>
      </c>
      <c r="AS400" s="23" t="str">
        <f>IF(F400="P","P","")</f>
        <v/>
      </c>
    </row>
    <row r="401" spans="1:45" ht="13.5">
      <c r="A401" s="19" t="s">
        <v>267</v>
      </c>
      <c r="B401" s="23" t="str">
        <f>IF(COUNTBLANK(N401:AI401)&lt;20.5,"Yes","No")</f>
        <v>Yes</v>
      </c>
      <c r="C401" s="34" t="str">
        <f>IF(J401&lt;160000,"Yes","")</f>
        <v/>
      </c>
      <c r="D401" s="34" t="str">
        <f>IF(J401&gt;375000,IF((K401/J401)&lt;-0.4,"FP40%",IF((K401/J401)&lt;-0.35,"FP35%",IF((K401/J401)&lt;-0.3,"FP30%",IF((K401/J401)&lt;-0.25,"FP25%",IF((K401/J401)&lt;-0.2,"FP20%",IF((K401/J401)&lt;-0.15,"FP15%",IF((K401/J401)&lt;-0.1,"FP10%",IF((K401/J401)&lt;-0.05,"FP5%","")))))))),"")</f>
        <v/>
      </c>
      <c r="E401" s="34" t="str">
        <f t="shared" si="8"/>
        <v/>
      </c>
      <c r="F401" s="89" t="str">
        <f>IF(AP401="N/A","",IF(AP401&gt;AJ401,IF(AP401&gt;AM401,"P",""),""))</f>
        <v/>
      </c>
      <c r="G401" s="34" t="str">
        <f>IF(D401="",IF(E401="",F401,E401),D401)</f>
        <v/>
      </c>
      <c r="H401" s="19" t="s">
        <v>265</v>
      </c>
      <c r="I401" s="21" t="s">
        <v>48</v>
      </c>
      <c r="J401" s="20">
        <v>225900</v>
      </c>
      <c r="K401" s="20">
        <f>M401-J401</f>
        <v>-45900</v>
      </c>
      <c r="L401" s="75">
        <v>2500</v>
      </c>
      <c r="M401" s="20">
        <v>180000</v>
      </c>
      <c r="N401" s="21">
        <v>37</v>
      </c>
      <c r="O401" s="21">
        <v>60</v>
      </c>
      <c r="P401" s="21">
        <v>21</v>
      </c>
      <c r="Q401" s="21">
        <v>49</v>
      </c>
      <c r="R401" s="21">
        <v>39</v>
      </c>
      <c r="S401" s="21">
        <v>32</v>
      </c>
      <c r="T401" s="21">
        <v>54</v>
      </c>
      <c r="U401" s="21">
        <v>54</v>
      </c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39">
        <f>IF(AK401=0,"",AVERAGE(N401:AI401))</f>
        <v>43.25</v>
      </c>
      <c r="AK401" s="39">
        <f>IF(COUNTBLANK(N401:AI401)=0,22,IF(COUNTBLANK(N401:AI401)=1,21,IF(COUNTBLANK(N401:AI401)=2,20,IF(COUNTBLANK(N401:AI401)=3,19,IF(COUNTBLANK(N401:AI401)=4,18,IF(COUNTBLANK(N401:AI401)=5,17,IF(COUNTBLANK(N401:AI401)=6,16,IF(COUNTBLANK(N401:AI401)=7,15,IF(COUNTBLANK(N401:AI401)=8,14,IF(COUNTBLANK(N401:AI401)=9,13,IF(COUNTBLANK(N401:AI401)=10,12,IF(COUNTBLANK(N401:AI401)=11,11,IF(COUNTBLANK(N401:AI401)=12,10,IF(COUNTBLANK(N401:AI401)=13,9,IF(COUNTBLANK(N401:AI401)=14,8,IF(COUNTBLANK(N401:AI401)=15,7,IF(COUNTBLANK(N401:AI401)=16,6,IF(COUNTBLANK(N401:AI401)=17,5,IF(COUNTBLANK(N401:AI401)=18,4,IF(COUNTBLANK(N401:AI401)=19,3,IF(COUNTBLANK(N401:AI401)=20,2,IF(COUNTBLANK(N401:AI401)=21,1,IF(COUNTBLANK(N401:AI401)=22,0,"Error")))))))))))))))))))))))</f>
        <v>8</v>
      </c>
      <c r="AL401" s="39">
        <f>IF(AK401=0,"",IF(COUNTBLANK(AG401:AI401)=0,AVERAGE(AG401:AI401),IF(COUNTBLANK(AF401:AI401)&lt;1.5,AVERAGE(AF401:AI401),IF(COUNTBLANK(AE401:AI401)&lt;2.5,AVERAGE(AE401:AI401),IF(COUNTBLANK(AD401:AI401)&lt;3.5,AVERAGE(AD401:AI401),IF(COUNTBLANK(AC401:AI401)&lt;4.5,AVERAGE(AC401:AI401),IF(COUNTBLANK(AB401:AI401)&lt;5.5,AVERAGE(AB401:AI401),IF(COUNTBLANK(AA401:AI401)&lt;6.5,AVERAGE(AA401:AI401),IF(COUNTBLANK(Z401:AI401)&lt;7.5,AVERAGE(Z401:AI401),IF(COUNTBLANK(Y401:AI401)&lt;8.5,AVERAGE(Y401:AI401),IF(COUNTBLANK(X401:AI401)&lt;9.5,AVERAGE(X401:AI401),IF(COUNTBLANK(W401:AI401)&lt;10.5,AVERAGE(W401:AI401),IF(COUNTBLANK(V401:AI401)&lt;11.5,AVERAGE(V401:AI401),IF(COUNTBLANK(U401:AI401)&lt;12.5,AVERAGE(U401:AI401),IF(COUNTBLANK(T401:AI401)&lt;13.5,AVERAGE(T401:AI401),IF(COUNTBLANK(S401:AI401)&lt;14.5,AVERAGE(S401:AI401),IF(COUNTBLANK(R401:AI401)&lt;15.5,AVERAGE(R401:AI401),IF(COUNTBLANK(Q401:AI401)&lt;16.5,AVERAGE(Q401:AI401),IF(COUNTBLANK(P401:AI401)&lt;17.5,AVERAGE(P401:AI401),IF(COUNTBLANK(O401:AI401)&lt;18.5,AVERAGE(O401:AI401),AVERAGE(N401:AI401)))))))))))))))))))))</f>
        <v>46.666666666666664</v>
      </c>
      <c r="AM401" s="22">
        <f>IF(AK401=0,"",IF(COUNTBLANK(AH401:AI401)=0,AVERAGE(AH401:AI401),IF(COUNTBLANK(AG401:AI401)&lt;1.5,AVERAGE(AG401:AI401),IF(COUNTBLANK(AF401:AI401)&lt;2.5,AVERAGE(AF401:AI401),IF(COUNTBLANK(AE401:AI401)&lt;3.5,AVERAGE(AE401:AI401),IF(COUNTBLANK(AD401:AI401)&lt;4.5,AVERAGE(AD401:AI401),IF(COUNTBLANK(AC401:AI401)&lt;5.5,AVERAGE(AC401:AI401),IF(COUNTBLANK(AB401:AI401)&lt;6.5,AVERAGE(AB401:AI401),IF(COUNTBLANK(AA401:AI401)&lt;7.5,AVERAGE(AA401:AI401),IF(COUNTBLANK(Z401:AI401)&lt;8.5,AVERAGE(Z401:AI401),IF(COUNTBLANK(Y401:AI401)&lt;9.5,AVERAGE(Y401:AI401),IF(COUNTBLANK(X401:AI401)&lt;10.5,AVERAGE(X401:AI401),IF(COUNTBLANK(W401:AI401)&lt;11.5,AVERAGE(W401:AI401),IF(COUNTBLANK(V401:AI401)&lt;12.5,AVERAGE(V401:AI401),IF(COUNTBLANK(U401:AI401)&lt;13.5,AVERAGE(U401:AI401),IF(COUNTBLANK(T401:AI401)&lt;14.5,AVERAGE(T401:AI401),IF(COUNTBLANK(S401:AI401)&lt;15.5,AVERAGE(S401:AI401),IF(COUNTBLANK(R401:AI401)&lt;16.5,AVERAGE(R401:AI401),IF(COUNTBLANK(Q401:AI401)&lt;17.5,AVERAGE(Q401:AI401),IF(COUNTBLANK(P401:AI401)&lt;18.5,AVERAGE(P401:AI401),IF(COUNTBLANK(O401:AI401)&lt;19.5,AVERAGE(O401:AI401),AVERAGE(N401:AI401))))))))))))))))))))))</f>
        <v>54</v>
      </c>
      <c r="AN401" s="23">
        <f>IF(AK401&lt;1.5,M401,(0.75*M401)+(0.25*((AM401*2/3+AJ401*1/3)*$AW$1)))</f>
        <v>185587.29143458733</v>
      </c>
      <c r="AO401" s="24">
        <f>AN401-M401</f>
        <v>5587.2914345873287</v>
      </c>
      <c r="AP401" s="22">
        <f>IF(AK401&lt;1.5,"N/A",3*((M401/$AW$1)-(AM401*2/3)))</f>
        <v>26.544661455158632</v>
      </c>
      <c r="AQ401" s="20">
        <f>IF(AK401=0,"",AL401*$AV$1)</f>
        <v>184630.3026965188</v>
      </c>
      <c r="AR401" s="20">
        <f>IF(AK401=0,"",AJ401*$AV$1)</f>
        <v>171112.72696338082</v>
      </c>
      <c r="AS401" s="23" t="str">
        <f>IF(F401="P","P","")</f>
        <v/>
      </c>
    </row>
    <row r="402" spans="1:45" ht="13.5">
      <c r="A402" s="19" t="s">
        <v>267</v>
      </c>
      <c r="B402" s="23" t="str">
        <f>IF(COUNTBLANK(N402:AI402)&lt;20.5,"Yes","No")</f>
        <v>Yes</v>
      </c>
      <c r="C402" s="34" t="str">
        <f>IF(J402&lt;160000,"Yes","")</f>
        <v/>
      </c>
      <c r="D402" s="34" t="str">
        <f>IF(J402&gt;375000,IF((K402/J402)&lt;-0.4,"FP40%",IF((K402/J402)&lt;-0.35,"FP35%",IF((K402/J402)&lt;-0.3,"FP30%",IF((K402/J402)&lt;-0.25,"FP25%",IF((K402/J402)&lt;-0.2,"FP20%",IF((K402/J402)&lt;-0.15,"FP15%",IF((K402/J402)&lt;-0.1,"FP10%",IF((K402/J402)&lt;-0.05,"FP5%","")))))))),"")</f>
        <v/>
      </c>
      <c r="E402" s="34" t="str">
        <f t="shared" si="8"/>
        <v/>
      </c>
      <c r="F402" s="89" t="str">
        <f>IF(AP402="N/A","",IF(AP402&gt;AJ402,IF(AP402&gt;AM402,"P",""),""))</f>
        <v>P</v>
      </c>
      <c r="G402" s="34" t="str">
        <f>IF(D402="",IF(E402="",F402,E402),D402)</f>
        <v>P</v>
      </c>
      <c r="H402" s="19" t="s">
        <v>264</v>
      </c>
      <c r="I402" s="21" t="s">
        <v>388</v>
      </c>
      <c r="J402" s="20">
        <v>235600</v>
      </c>
      <c r="K402" s="20">
        <f>M402-J402</f>
        <v>-45100</v>
      </c>
      <c r="L402" s="75">
        <v>0</v>
      </c>
      <c r="M402" s="20">
        <v>190500</v>
      </c>
      <c r="N402" s="21">
        <v>39</v>
      </c>
      <c r="O402" s="21" t="s">
        <v>590</v>
      </c>
      <c r="P402" s="21">
        <v>63</v>
      </c>
      <c r="Q402" s="21">
        <v>29</v>
      </c>
      <c r="R402" s="21">
        <v>41</v>
      </c>
      <c r="S402" s="21">
        <v>53</v>
      </c>
      <c r="T402" s="21">
        <v>30</v>
      </c>
      <c r="U402" s="21" t="s">
        <v>590</v>
      </c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39">
        <f>IF(AK402=0,"",AVERAGE(N402:AI402))</f>
        <v>42.5</v>
      </c>
      <c r="AK402" s="39">
        <f>IF(COUNTBLANK(N402:AI402)=0,22,IF(COUNTBLANK(N402:AI402)=1,21,IF(COUNTBLANK(N402:AI402)=2,20,IF(COUNTBLANK(N402:AI402)=3,19,IF(COUNTBLANK(N402:AI402)=4,18,IF(COUNTBLANK(N402:AI402)=5,17,IF(COUNTBLANK(N402:AI402)=6,16,IF(COUNTBLANK(N402:AI402)=7,15,IF(COUNTBLANK(N402:AI402)=8,14,IF(COUNTBLANK(N402:AI402)=9,13,IF(COUNTBLANK(N402:AI402)=10,12,IF(COUNTBLANK(N402:AI402)=11,11,IF(COUNTBLANK(N402:AI402)=12,10,IF(COUNTBLANK(N402:AI402)=13,9,IF(COUNTBLANK(N402:AI402)=14,8,IF(COUNTBLANK(N402:AI402)=15,7,IF(COUNTBLANK(N402:AI402)=16,6,IF(COUNTBLANK(N402:AI402)=17,5,IF(COUNTBLANK(N402:AI402)=18,4,IF(COUNTBLANK(N402:AI402)=19,3,IF(COUNTBLANK(N402:AI402)=20,2,IF(COUNTBLANK(N402:AI402)=21,1,IF(COUNTBLANK(N402:AI402)=22,0,"Error")))))))))))))))))))))))</f>
        <v>6</v>
      </c>
      <c r="AL402" s="39">
        <f>IF(AK402=0,"",IF(COUNTBLANK(AG402:AI402)=0,AVERAGE(AG402:AI402),IF(COUNTBLANK(AF402:AI402)&lt;1.5,AVERAGE(AF402:AI402),IF(COUNTBLANK(AE402:AI402)&lt;2.5,AVERAGE(AE402:AI402),IF(COUNTBLANK(AD402:AI402)&lt;3.5,AVERAGE(AD402:AI402),IF(COUNTBLANK(AC402:AI402)&lt;4.5,AVERAGE(AC402:AI402),IF(COUNTBLANK(AB402:AI402)&lt;5.5,AVERAGE(AB402:AI402),IF(COUNTBLANK(AA402:AI402)&lt;6.5,AVERAGE(AA402:AI402),IF(COUNTBLANK(Z402:AI402)&lt;7.5,AVERAGE(Z402:AI402),IF(COUNTBLANK(Y402:AI402)&lt;8.5,AVERAGE(Y402:AI402),IF(COUNTBLANK(X402:AI402)&lt;9.5,AVERAGE(X402:AI402),IF(COUNTBLANK(W402:AI402)&lt;10.5,AVERAGE(W402:AI402),IF(COUNTBLANK(V402:AI402)&lt;11.5,AVERAGE(V402:AI402),IF(COUNTBLANK(U402:AI402)&lt;12.5,AVERAGE(U402:AI402),IF(COUNTBLANK(T402:AI402)&lt;13.5,AVERAGE(T402:AI402),IF(COUNTBLANK(S402:AI402)&lt;14.5,AVERAGE(S402:AI402),IF(COUNTBLANK(R402:AI402)&lt;15.5,AVERAGE(R402:AI402),IF(COUNTBLANK(Q402:AI402)&lt;16.5,AVERAGE(Q402:AI402),IF(COUNTBLANK(P402:AI402)&lt;17.5,AVERAGE(P402:AI402),IF(COUNTBLANK(O402:AI402)&lt;18.5,AVERAGE(O402:AI402),AVERAGE(N402:AI402)))))))))))))))))))))</f>
        <v>41.333333333333336</v>
      </c>
      <c r="AM402" s="22">
        <f>IF(AK402=0,"",IF(COUNTBLANK(AH402:AI402)=0,AVERAGE(AH402:AI402),IF(COUNTBLANK(AG402:AI402)&lt;1.5,AVERAGE(AG402:AI402),IF(COUNTBLANK(AF402:AI402)&lt;2.5,AVERAGE(AF402:AI402),IF(COUNTBLANK(AE402:AI402)&lt;3.5,AVERAGE(AE402:AI402),IF(COUNTBLANK(AD402:AI402)&lt;4.5,AVERAGE(AD402:AI402),IF(COUNTBLANK(AC402:AI402)&lt;5.5,AVERAGE(AC402:AI402),IF(COUNTBLANK(AB402:AI402)&lt;6.5,AVERAGE(AB402:AI402),IF(COUNTBLANK(AA402:AI402)&lt;7.5,AVERAGE(AA402:AI402),IF(COUNTBLANK(Z402:AI402)&lt;8.5,AVERAGE(Z402:AI402),IF(COUNTBLANK(Y402:AI402)&lt;9.5,AVERAGE(Y402:AI402),IF(COUNTBLANK(X402:AI402)&lt;10.5,AVERAGE(X402:AI402),IF(COUNTBLANK(W402:AI402)&lt;11.5,AVERAGE(W402:AI402),IF(COUNTBLANK(V402:AI402)&lt;12.5,AVERAGE(V402:AI402),IF(COUNTBLANK(U402:AI402)&lt;13.5,AVERAGE(U402:AI402),IF(COUNTBLANK(T402:AI402)&lt;14.5,AVERAGE(T402:AI402),IF(COUNTBLANK(S402:AI402)&lt;15.5,AVERAGE(S402:AI402),IF(COUNTBLANK(R402:AI402)&lt;16.5,AVERAGE(R402:AI402),IF(COUNTBLANK(Q402:AI402)&lt;17.5,AVERAGE(Q402:AI402),IF(COUNTBLANK(P402:AI402)&lt;18.5,AVERAGE(P402:AI402),IF(COUNTBLANK(O402:AI402)&lt;19.5,AVERAGE(O402:AI402),AVERAGE(N402:AI402))))))))))))))))))))))</f>
        <v>41.5</v>
      </c>
      <c r="AN402" s="23">
        <f>IF(AK402&lt;1.5,M402,(0.75*M402)+(0.25*((AM402*2/3+AJ402*1/3)*$AW$1)))</f>
        <v>184849.90958704602</v>
      </c>
      <c r="AO402" s="24">
        <f>AN402-M402</f>
        <v>-5650.0904129539849</v>
      </c>
      <c r="AP402" s="22">
        <f>IF(AK402&lt;1.5,"N/A",3*((M402/$AW$1)-(AM402*2/3)))</f>
        <v>59.393100040042881</v>
      </c>
      <c r="AQ402" s="20">
        <f>IF(AK402=0,"",AL402*$AV$1)</f>
        <v>163529.69667405952</v>
      </c>
      <c r="AR402" s="20">
        <f>IF(AK402=0,"",AJ402*$AV$1)</f>
        <v>168145.4542414725</v>
      </c>
      <c r="AS402" s="23" t="str">
        <f>IF(F402="P","P","")</f>
        <v>P</v>
      </c>
    </row>
    <row r="403" spans="1:45" ht="13.5">
      <c r="A403" s="19" t="s">
        <v>267</v>
      </c>
      <c r="B403" s="23" t="str">
        <f>IF(COUNTBLANK(N403:AI403)&lt;20.5,"Yes","No")</f>
        <v>No</v>
      </c>
      <c r="C403" s="34" t="str">
        <f>IF(J403&lt;160000,"Yes","")</f>
        <v>Yes</v>
      </c>
      <c r="D403" s="34" t="str">
        <f>IF(J403&gt;375000,IF((K403/J403)&lt;-0.4,"FP40%",IF((K403/J403)&lt;-0.35,"FP35%",IF((K403/J403)&lt;-0.3,"FP30%",IF((K403/J403)&lt;-0.25,"FP25%",IF((K403/J403)&lt;-0.2,"FP20%",IF((K403/J403)&lt;-0.15,"FP15%",IF((K403/J403)&lt;-0.1,"FP10%",IF((K403/J403)&lt;-0.05,"FP5%","")))))))),"")</f>
        <v/>
      </c>
      <c r="E403" s="34" t="str">
        <f t="shared" si="8"/>
        <v/>
      </c>
      <c r="F403" s="89" t="str">
        <f>IF(AP403="N/A","",IF(AP403&gt;AJ403,IF(AP403&gt;AM403,"P",""),""))</f>
        <v/>
      </c>
      <c r="G403" s="34" t="str">
        <f>IF(D403="",IF(E403="",F403,E403),D403)</f>
        <v/>
      </c>
      <c r="H403" s="19" t="s">
        <v>581</v>
      </c>
      <c r="I403" s="21" t="s">
        <v>62</v>
      </c>
      <c r="J403" s="20">
        <v>94500</v>
      </c>
      <c r="K403" s="20">
        <f>M403-J403</f>
        <v>0</v>
      </c>
      <c r="L403" s="75">
        <v>0</v>
      </c>
      <c r="M403" s="20">
        <v>94500</v>
      </c>
      <c r="N403" s="21"/>
      <c r="O403" s="21"/>
      <c r="P403" s="21"/>
      <c r="Q403" s="21"/>
      <c r="R403" s="21"/>
      <c r="S403" s="21"/>
      <c r="T403" s="21"/>
      <c r="U403" s="21">
        <v>40</v>
      </c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39">
        <f>IF(AK403=0,"",AVERAGE(N403:AI403))</f>
        <v>40</v>
      </c>
      <c r="AK403" s="39">
        <f>IF(COUNTBLANK(N403:AI403)=0,22,IF(COUNTBLANK(N403:AI403)=1,21,IF(COUNTBLANK(N403:AI403)=2,20,IF(COUNTBLANK(N403:AI403)=3,19,IF(COUNTBLANK(N403:AI403)=4,18,IF(COUNTBLANK(N403:AI403)=5,17,IF(COUNTBLANK(N403:AI403)=6,16,IF(COUNTBLANK(N403:AI403)=7,15,IF(COUNTBLANK(N403:AI403)=8,14,IF(COUNTBLANK(N403:AI403)=9,13,IF(COUNTBLANK(N403:AI403)=10,12,IF(COUNTBLANK(N403:AI403)=11,11,IF(COUNTBLANK(N403:AI403)=12,10,IF(COUNTBLANK(N403:AI403)=13,9,IF(COUNTBLANK(N403:AI403)=14,8,IF(COUNTBLANK(N403:AI403)=15,7,IF(COUNTBLANK(N403:AI403)=16,6,IF(COUNTBLANK(N403:AI403)=17,5,IF(COUNTBLANK(N403:AI403)=18,4,IF(COUNTBLANK(N403:AI403)=19,3,IF(COUNTBLANK(N403:AI403)=20,2,IF(COUNTBLANK(N403:AI403)=21,1,IF(COUNTBLANK(N403:AI403)=22,0,"Error")))))))))))))))))))))))</f>
        <v>1</v>
      </c>
      <c r="AL403" s="39">
        <f>IF(AK403=0,"",IF(COUNTBLANK(AG403:AI403)=0,AVERAGE(AG403:AI403),IF(COUNTBLANK(AF403:AI403)&lt;1.5,AVERAGE(AF403:AI403),IF(COUNTBLANK(AE403:AI403)&lt;2.5,AVERAGE(AE403:AI403),IF(COUNTBLANK(AD403:AI403)&lt;3.5,AVERAGE(AD403:AI403),IF(COUNTBLANK(AC403:AI403)&lt;4.5,AVERAGE(AC403:AI403),IF(COUNTBLANK(AB403:AI403)&lt;5.5,AVERAGE(AB403:AI403),IF(COUNTBLANK(AA403:AI403)&lt;6.5,AVERAGE(AA403:AI403),IF(COUNTBLANK(Z403:AI403)&lt;7.5,AVERAGE(Z403:AI403),IF(COUNTBLANK(Y403:AI403)&lt;8.5,AVERAGE(Y403:AI403),IF(COUNTBLANK(X403:AI403)&lt;9.5,AVERAGE(X403:AI403),IF(COUNTBLANK(W403:AI403)&lt;10.5,AVERAGE(W403:AI403),IF(COUNTBLANK(V403:AI403)&lt;11.5,AVERAGE(V403:AI403),IF(COUNTBLANK(U403:AI403)&lt;12.5,AVERAGE(U403:AI403),IF(COUNTBLANK(T403:AI403)&lt;13.5,AVERAGE(T403:AI403),IF(COUNTBLANK(S403:AI403)&lt;14.5,AVERAGE(S403:AI403),IF(COUNTBLANK(R403:AI403)&lt;15.5,AVERAGE(R403:AI403),IF(COUNTBLANK(Q403:AI403)&lt;16.5,AVERAGE(Q403:AI403),IF(COUNTBLANK(P403:AI403)&lt;17.5,AVERAGE(P403:AI403),IF(COUNTBLANK(O403:AI403)&lt;18.5,AVERAGE(O403:AI403),AVERAGE(N403:AI403)))))))))))))))))))))</f>
        <v>40</v>
      </c>
      <c r="AM403" s="22">
        <f>IF(AK403=0,"",IF(COUNTBLANK(AH403:AI403)=0,AVERAGE(AH403:AI403),IF(COUNTBLANK(AG403:AI403)&lt;1.5,AVERAGE(AG403:AI403),IF(COUNTBLANK(AF403:AI403)&lt;2.5,AVERAGE(AF403:AI403),IF(COUNTBLANK(AE403:AI403)&lt;3.5,AVERAGE(AE403:AI403),IF(COUNTBLANK(AD403:AI403)&lt;4.5,AVERAGE(AD403:AI403),IF(COUNTBLANK(AC403:AI403)&lt;5.5,AVERAGE(AC403:AI403),IF(COUNTBLANK(AB403:AI403)&lt;6.5,AVERAGE(AB403:AI403),IF(COUNTBLANK(AA403:AI403)&lt;7.5,AVERAGE(AA403:AI403),IF(COUNTBLANK(Z403:AI403)&lt;8.5,AVERAGE(Z403:AI403),IF(COUNTBLANK(Y403:AI403)&lt;9.5,AVERAGE(Y403:AI403),IF(COUNTBLANK(X403:AI403)&lt;10.5,AVERAGE(X403:AI403),IF(COUNTBLANK(W403:AI403)&lt;11.5,AVERAGE(W403:AI403),IF(COUNTBLANK(V403:AI403)&lt;12.5,AVERAGE(V403:AI403),IF(COUNTBLANK(U403:AI403)&lt;13.5,AVERAGE(U403:AI403),IF(COUNTBLANK(T403:AI403)&lt;14.5,AVERAGE(T403:AI403),IF(COUNTBLANK(S403:AI403)&lt;15.5,AVERAGE(S403:AI403),IF(COUNTBLANK(R403:AI403)&lt;16.5,AVERAGE(R403:AI403),IF(COUNTBLANK(Q403:AI403)&lt;17.5,AVERAGE(Q403:AI403),IF(COUNTBLANK(P403:AI403)&lt;18.5,AVERAGE(P403:AI403),IF(COUNTBLANK(O403:AI403)&lt;19.5,AVERAGE(O403:AI403),AVERAGE(N403:AI403))))))))))))))))))))))</f>
        <v>40</v>
      </c>
      <c r="AN403" s="23">
        <f>IF(AK403&lt;1.5,M403,(0.75*M403)+(0.25*((AM403*2/3+AJ403*1/3)*$AW$1)))</f>
        <v>94500</v>
      </c>
      <c r="AO403" s="24">
        <f>AN403-M403</f>
        <v>0</v>
      </c>
      <c r="AP403" s="22" t="str">
        <f>IF(AK403&lt;1.5,"N/A",3*((M403/$AW$1)-(AM403*2/3)))</f>
        <v>N/A</v>
      </c>
      <c r="AQ403" s="20">
        <f>IF(AK403=0,"",AL403*$AV$1)</f>
        <v>158254.54516844469</v>
      </c>
      <c r="AR403" s="20">
        <f>IF(AK403=0,"",AJ403*$AV$1)</f>
        <v>158254.54516844469</v>
      </c>
      <c r="AS403" s="23" t="str">
        <f>IF(F403="P","P","")</f>
        <v/>
      </c>
    </row>
    <row r="404" spans="1:45" ht="13.5">
      <c r="A404" s="19" t="s">
        <v>267</v>
      </c>
      <c r="B404" s="23" t="str">
        <f>IF(COUNTBLANK(N404:AI404)&lt;20.5,"Yes","No")</f>
        <v>Yes</v>
      </c>
      <c r="C404" s="34" t="str">
        <f>IF(J404&lt;160000,"Yes","")</f>
        <v/>
      </c>
      <c r="D404" s="34" t="str">
        <f>IF(J404&gt;375000,IF((K404/J404)&lt;-0.4,"FP40%",IF((K404/J404)&lt;-0.35,"FP35%",IF((K404/J404)&lt;-0.3,"FP30%",IF((K404/J404)&lt;-0.25,"FP25%",IF((K404/J404)&lt;-0.2,"FP20%",IF((K404/J404)&lt;-0.15,"FP15%",IF((K404/J404)&lt;-0.1,"FP10%",IF((K404/J404)&lt;-0.05,"FP5%","")))))))),"")</f>
        <v/>
      </c>
      <c r="E404" s="34" t="str">
        <f t="shared" si="8"/>
        <v/>
      </c>
      <c r="F404" s="89" t="str">
        <f>IF(AP404="N/A","",IF(AP404&gt;AJ404,IF(AP404&gt;AM404,"P",""),""))</f>
        <v>P</v>
      </c>
      <c r="G404" s="34" t="str">
        <f>IF(D404="",IF(E404="",F404,E404),D404)</f>
        <v>P</v>
      </c>
      <c r="H404" s="19" t="s">
        <v>266</v>
      </c>
      <c r="I404" s="21" t="s">
        <v>388</v>
      </c>
      <c r="J404" s="20">
        <v>194100</v>
      </c>
      <c r="K404" s="20">
        <f>M404-J404</f>
        <v>-11600</v>
      </c>
      <c r="L404" s="75">
        <v>-11600</v>
      </c>
      <c r="M404" s="20">
        <v>182500</v>
      </c>
      <c r="N404" s="21">
        <v>34</v>
      </c>
      <c r="O404" s="21">
        <v>28</v>
      </c>
      <c r="P404" s="21"/>
      <c r="Q404" s="21" t="s">
        <v>590</v>
      </c>
      <c r="R404" s="21" t="s">
        <v>590</v>
      </c>
      <c r="S404" s="21" t="s">
        <v>590</v>
      </c>
      <c r="T404" s="21" t="s">
        <v>590</v>
      </c>
      <c r="U404" s="21">
        <v>51</v>
      </c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39">
        <f>IF(AK404=0,"",AVERAGE(N404:AI404))</f>
        <v>37.666666666666664</v>
      </c>
      <c r="AK404" s="39">
        <f>IF(COUNTBLANK(N404:AI404)=0,22,IF(COUNTBLANK(N404:AI404)=1,21,IF(COUNTBLANK(N404:AI404)=2,20,IF(COUNTBLANK(N404:AI404)=3,19,IF(COUNTBLANK(N404:AI404)=4,18,IF(COUNTBLANK(N404:AI404)=5,17,IF(COUNTBLANK(N404:AI404)=6,16,IF(COUNTBLANK(N404:AI404)=7,15,IF(COUNTBLANK(N404:AI404)=8,14,IF(COUNTBLANK(N404:AI404)=9,13,IF(COUNTBLANK(N404:AI404)=10,12,IF(COUNTBLANK(N404:AI404)=11,11,IF(COUNTBLANK(N404:AI404)=12,10,IF(COUNTBLANK(N404:AI404)=13,9,IF(COUNTBLANK(N404:AI404)=14,8,IF(COUNTBLANK(N404:AI404)=15,7,IF(COUNTBLANK(N404:AI404)=16,6,IF(COUNTBLANK(N404:AI404)=17,5,IF(COUNTBLANK(N404:AI404)=18,4,IF(COUNTBLANK(N404:AI404)=19,3,IF(COUNTBLANK(N404:AI404)=20,2,IF(COUNTBLANK(N404:AI404)=21,1,IF(COUNTBLANK(N404:AI404)=22,0,"Error")))))))))))))))))))))))</f>
        <v>3</v>
      </c>
      <c r="AL404" s="39">
        <f>IF(AK404=0,"",IF(COUNTBLANK(AG404:AI404)=0,AVERAGE(AG404:AI404),IF(COUNTBLANK(AF404:AI404)&lt;1.5,AVERAGE(AF404:AI404),IF(COUNTBLANK(AE404:AI404)&lt;2.5,AVERAGE(AE404:AI404),IF(COUNTBLANK(AD404:AI404)&lt;3.5,AVERAGE(AD404:AI404),IF(COUNTBLANK(AC404:AI404)&lt;4.5,AVERAGE(AC404:AI404),IF(COUNTBLANK(AB404:AI404)&lt;5.5,AVERAGE(AB404:AI404),IF(COUNTBLANK(AA404:AI404)&lt;6.5,AVERAGE(AA404:AI404),IF(COUNTBLANK(Z404:AI404)&lt;7.5,AVERAGE(Z404:AI404),IF(COUNTBLANK(Y404:AI404)&lt;8.5,AVERAGE(Y404:AI404),IF(COUNTBLANK(X404:AI404)&lt;9.5,AVERAGE(X404:AI404),IF(COUNTBLANK(W404:AI404)&lt;10.5,AVERAGE(W404:AI404),IF(COUNTBLANK(V404:AI404)&lt;11.5,AVERAGE(V404:AI404),IF(COUNTBLANK(U404:AI404)&lt;12.5,AVERAGE(U404:AI404),IF(COUNTBLANK(T404:AI404)&lt;13.5,AVERAGE(T404:AI404),IF(COUNTBLANK(S404:AI404)&lt;14.5,AVERAGE(S404:AI404),IF(COUNTBLANK(R404:AI404)&lt;15.5,AVERAGE(R404:AI404),IF(COUNTBLANK(Q404:AI404)&lt;16.5,AVERAGE(Q404:AI404),IF(COUNTBLANK(P404:AI404)&lt;17.5,AVERAGE(P404:AI404),IF(COUNTBLANK(O404:AI404)&lt;18.5,AVERAGE(O404:AI404),AVERAGE(N404:AI404)))))))))))))))))))))</f>
        <v>37.666666666666664</v>
      </c>
      <c r="AM404" s="22">
        <f>IF(AK404=0,"",IF(COUNTBLANK(AH404:AI404)=0,AVERAGE(AH404:AI404),IF(COUNTBLANK(AG404:AI404)&lt;1.5,AVERAGE(AG404:AI404),IF(COUNTBLANK(AF404:AI404)&lt;2.5,AVERAGE(AF404:AI404),IF(COUNTBLANK(AE404:AI404)&lt;3.5,AVERAGE(AE404:AI404),IF(COUNTBLANK(AD404:AI404)&lt;4.5,AVERAGE(AD404:AI404),IF(COUNTBLANK(AC404:AI404)&lt;5.5,AVERAGE(AC404:AI404),IF(COUNTBLANK(AB404:AI404)&lt;6.5,AVERAGE(AB404:AI404),IF(COUNTBLANK(AA404:AI404)&lt;7.5,AVERAGE(AA404:AI404),IF(COUNTBLANK(Z404:AI404)&lt;8.5,AVERAGE(Z404:AI404),IF(COUNTBLANK(Y404:AI404)&lt;9.5,AVERAGE(Y404:AI404),IF(COUNTBLANK(X404:AI404)&lt;10.5,AVERAGE(X404:AI404),IF(COUNTBLANK(W404:AI404)&lt;11.5,AVERAGE(W404:AI404),IF(COUNTBLANK(V404:AI404)&lt;12.5,AVERAGE(V404:AI404),IF(COUNTBLANK(U404:AI404)&lt;13.5,AVERAGE(U404:AI404),IF(COUNTBLANK(T404:AI404)&lt;14.5,AVERAGE(T404:AI404),IF(COUNTBLANK(S404:AI404)&lt;15.5,AVERAGE(S404:AI404),IF(COUNTBLANK(R404:AI404)&lt;16.5,AVERAGE(R404:AI404),IF(COUNTBLANK(Q404:AI404)&lt;17.5,AVERAGE(Q404:AI404),IF(COUNTBLANK(P404:AI404)&lt;18.5,AVERAGE(P404:AI404),IF(COUNTBLANK(O404:AI404)&lt;19.5,AVERAGE(O404:AI404),AVERAGE(N404:AI404))))))))))))))))))))))</f>
        <v>39.5</v>
      </c>
      <c r="AN404" s="23">
        <f>IF(AK404&lt;1.5,M404,(0.75*M404)+(0.25*((AM404*2/3+AJ404*1/3)*$AW$1)))</f>
        <v>175895.50028012245</v>
      </c>
      <c r="AO404" s="24">
        <f>AN404-M404</f>
        <v>-6604.4997198775527</v>
      </c>
      <c r="AP404" s="22">
        <f>IF(AK404&lt;1.5,"N/A",3*((M404/$AW$1)-(AM404*2/3)))</f>
        <v>57.413337308702495</v>
      </c>
      <c r="AQ404" s="20">
        <f>IF(AK404=0,"",AL404*$AV$1)</f>
        <v>149023.03003361874</v>
      </c>
      <c r="AR404" s="20">
        <f>IF(AK404=0,"",AJ404*$AV$1)</f>
        <v>149023.03003361874</v>
      </c>
      <c r="AS404" s="23" t="str">
        <f>IF(F404="P","P","")</f>
        <v>P</v>
      </c>
    </row>
    <row r="405" spans="1:45" ht="13.5">
      <c r="A405" s="25" t="s">
        <v>267</v>
      </c>
      <c r="B405" s="23" t="str">
        <f>IF(COUNTBLANK(N405:AI405)&lt;20.5,"Yes","No")</f>
        <v>No</v>
      </c>
      <c r="C405" s="34" t="str">
        <f>IF(J405&lt;160000,"Yes","")</f>
        <v/>
      </c>
      <c r="D405" s="34" t="str">
        <f>IF(J405&gt;375000,IF((K405/J405)&lt;-0.4,"FP40%",IF((K405/J405)&lt;-0.35,"FP35%",IF((K405/J405)&lt;-0.3,"FP30%",IF((K405/J405)&lt;-0.25,"FP25%",IF((K405/J405)&lt;-0.2,"FP20%",IF((K405/J405)&lt;-0.15,"FP15%",IF((K405/J405)&lt;-0.1,"FP10%",IF((K405/J405)&lt;-0.05,"FP5%","")))))))),"")</f>
        <v/>
      </c>
      <c r="E405" s="34" t="str">
        <f t="shared" si="8"/>
        <v/>
      </c>
      <c r="F405" s="89" t="str">
        <f>IF(AP405="N/A","",IF(AP405&gt;AJ405,IF(AP405&gt;AM405,"P",""),""))</f>
        <v/>
      </c>
      <c r="G405" s="34" t="str">
        <f>IF(D405="",IF(E405="",F405,E405),D405)</f>
        <v/>
      </c>
      <c r="H405" s="25" t="s">
        <v>433</v>
      </c>
      <c r="I405" s="27" t="s">
        <v>388</v>
      </c>
      <c r="J405" s="20">
        <v>238800</v>
      </c>
      <c r="K405" s="20">
        <f>M405-J405</f>
        <v>0</v>
      </c>
      <c r="L405" s="75">
        <v>0</v>
      </c>
      <c r="M405" s="20">
        <v>238800</v>
      </c>
      <c r="N405" s="21"/>
      <c r="O405" s="21">
        <v>21</v>
      </c>
      <c r="P405" s="21"/>
      <c r="Q405" s="21" t="s">
        <v>590</v>
      </c>
      <c r="R405" s="21" t="s">
        <v>590</v>
      </c>
      <c r="S405" s="21" t="s">
        <v>590</v>
      </c>
      <c r="T405" s="21" t="s">
        <v>590</v>
      </c>
      <c r="U405" s="21" t="s">
        <v>590</v>
      </c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39">
        <f>IF(AK405=0,"",AVERAGE(N405:AI405))</f>
        <v>21</v>
      </c>
      <c r="AK405" s="39">
        <f>IF(COUNTBLANK(N405:AI405)=0,22,IF(COUNTBLANK(N405:AI405)=1,21,IF(COUNTBLANK(N405:AI405)=2,20,IF(COUNTBLANK(N405:AI405)=3,19,IF(COUNTBLANK(N405:AI405)=4,18,IF(COUNTBLANK(N405:AI405)=5,17,IF(COUNTBLANK(N405:AI405)=6,16,IF(COUNTBLANK(N405:AI405)=7,15,IF(COUNTBLANK(N405:AI405)=8,14,IF(COUNTBLANK(N405:AI405)=9,13,IF(COUNTBLANK(N405:AI405)=10,12,IF(COUNTBLANK(N405:AI405)=11,11,IF(COUNTBLANK(N405:AI405)=12,10,IF(COUNTBLANK(N405:AI405)=13,9,IF(COUNTBLANK(N405:AI405)=14,8,IF(COUNTBLANK(N405:AI405)=15,7,IF(COUNTBLANK(N405:AI405)=16,6,IF(COUNTBLANK(N405:AI405)=17,5,IF(COUNTBLANK(N405:AI405)=18,4,IF(COUNTBLANK(N405:AI405)=19,3,IF(COUNTBLANK(N405:AI405)=20,2,IF(COUNTBLANK(N405:AI405)=21,1,IF(COUNTBLANK(N405:AI405)=22,0,"Error")))))))))))))))))))))))</f>
        <v>1</v>
      </c>
      <c r="AL405" s="39">
        <f>IF(AK405=0,"",IF(COUNTBLANK(AG405:AI405)=0,AVERAGE(AG405:AI405),IF(COUNTBLANK(AF405:AI405)&lt;1.5,AVERAGE(AF405:AI405),IF(COUNTBLANK(AE405:AI405)&lt;2.5,AVERAGE(AE405:AI405),IF(COUNTBLANK(AD405:AI405)&lt;3.5,AVERAGE(AD405:AI405),IF(COUNTBLANK(AC405:AI405)&lt;4.5,AVERAGE(AC405:AI405),IF(COUNTBLANK(AB405:AI405)&lt;5.5,AVERAGE(AB405:AI405),IF(COUNTBLANK(AA405:AI405)&lt;6.5,AVERAGE(AA405:AI405),IF(COUNTBLANK(Z405:AI405)&lt;7.5,AVERAGE(Z405:AI405),IF(COUNTBLANK(Y405:AI405)&lt;8.5,AVERAGE(Y405:AI405),IF(COUNTBLANK(X405:AI405)&lt;9.5,AVERAGE(X405:AI405),IF(COUNTBLANK(W405:AI405)&lt;10.5,AVERAGE(W405:AI405),IF(COUNTBLANK(V405:AI405)&lt;11.5,AVERAGE(V405:AI405),IF(COUNTBLANK(U405:AI405)&lt;12.5,AVERAGE(U405:AI405),IF(COUNTBLANK(T405:AI405)&lt;13.5,AVERAGE(T405:AI405),IF(COUNTBLANK(S405:AI405)&lt;14.5,AVERAGE(S405:AI405),IF(COUNTBLANK(R405:AI405)&lt;15.5,AVERAGE(R405:AI405),IF(COUNTBLANK(Q405:AI405)&lt;16.5,AVERAGE(Q405:AI405),IF(COUNTBLANK(P405:AI405)&lt;17.5,AVERAGE(P405:AI405),IF(COUNTBLANK(O405:AI405)&lt;18.5,AVERAGE(O405:AI405),AVERAGE(N405:AI405)))))))))))))))))))))</f>
        <v>21</v>
      </c>
      <c r="AM405" s="22">
        <f>IF(AK405=0,"",IF(COUNTBLANK(AH405:AI405)=0,AVERAGE(AH405:AI405),IF(COUNTBLANK(AG405:AI405)&lt;1.5,AVERAGE(AG405:AI405),IF(COUNTBLANK(AF405:AI405)&lt;2.5,AVERAGE(AF405:AI405),IF(COUNTBLANK(AE405:AI405)&lt;3.5,AVERAGE(AE405:AI405),IF(COUNTBLANK(AD405:AI405)&lt;4.5,AVERAGE(AD405:AI405),IF(COUNTBLANK(AC405:AI405)&lt;5.5,AVERAGE(AC405:AI405),IF(COUNTBLANK(AB405:AI405)&lt;6.5,AVERAGE(AB405:AI405),IF(COUNTBLANK(AA405:AI405)&lt;7.5,AVERAGE(AA405:AI405),IF(COUNTBLANK(Z405:AI405)&lt;8.5,AVERAGE(Z405:AI405),IF(COUNTBLANK(Y405:AI405)&lt;9.5,AVERAGE(Y405:AI405),IF(COUNTBLANK(X405:AI405)&lt;10.5,AVERAGE(X405:AI405),IF(COUNTBLANK(W405:AI405)&lt;11.5,AVERAGE(W405:AI405),IF(COUNTBLANK(V405:AI405)&lt;12.5,AVERAGE(V405:AI405),IF(COUNTBLANK(U405:AI405)&lt;13.5,AVERAGE(U405:AI405),IF(COUNTBLANK(T405:AI405)&lt;14.5,AVERAGE(T405:AI405),IF(COUNTBLANK(S405:AI405)&lt;15.5,AVERAGE(S405:AI405),IF(COUNTBLANK(R405:AI405)&lt;16.5,AVERAGE(R405:AI405),IF(COUNTBLANK(Q405:AI405)&lt;17.5,AVERAGE(Q405:AI405),IF(COUNTBLANK(P405:AI405)&lt;18.5,AVERAGE(P405:AI405),IF(COUNTBLANK(O405:AI405)&lt;19.5,AVERAGE(O405:AI405),AVERAGE(N405:AI405))))))))))))))))))))))</f>
        <v>21</v>
      </c>
      <c r="AN405" s="23">
        <f>IF(AK405&lt;1.5,M405,(0.75*M405)+(0.25*((AM405*2/3+AJ405*1/3)*$AW$1)))</f>
        <v>238800</v>
      </c>
      <c r="AO405" s="24">
        <f>AN405-M405</f>
        <v>0</v>
      </c>
      <c r="AP405" s="22" t="str">
        <f>IF(AK405&lt;1.5,"N/A",3*((M405/$AW$1)-(AM405*2/3)))</f>
        <v>N/A</v>
      </c>
      <c r="AQ405" s="20">
        <f>IF(AK405=0,"",AL405*$AV$1)</f>
        <v>83083.636213433463</v>
      </c>
      <c r="AR405" s="20">
        <f>IF(AK405=0,"",AJ405*$AV$1)</f>
        <v>83083.636213433463</v>
      </c>
      <c r="AS405" s="23" t="str">
        <f>IF(F405="P","P","")</f>
        <v/>
      </c>
    </row>
    <row r="406" spans="1:45" ht="13.5">
      <c r="A406" s="19" t="s">
        <v>57</v>
      </c>
      <c r="B406" s="23" t="str">
        <f>IF(COUNTBLANK(N406:AI406)&lt;20.5,"Yes","No")</f>
        <v>Yes</v>
      </c>
      <c r="C406" s="34" t="str">
        <f>IF(J406&lt;160000,"Yes","")</f>
        <v/>
      </c>
      <c r="D406" s="34" t="str">
        <f>IF(J406&gt;375000,IF((K406/J406)&lt;-0.4,"FP40%",IF((K406/J406)&lt;-0.35,"FP35%",IF((K406/J406)&lt;-0.3,"FP30%",IF((K406/J406)&lt;-0.25,"FP25%",IF((K406/J406)&lt;-0.2,"FP20%",IF((K406/J406)&lt;-0.15,"FP15%",IF((K406/J406)&lt;-0.1,"FP10%",IF((K406/J406)&lt;-0.05,"FP5%","")))))))),"")</f>
        <v>FP5%</v>
      </c>
      <c r="E406" s="34" t="str">
        <f t="shared" si="8"/>
        <v/>
      </c>
      <c r="F406" s="89" t="str">
        <f>IF(AP406="N/A","",IF(AP406&gt;AJ406,IF(AP406&gt;AM406,"P",""),""))</f>
        <v>P</v>
      </c>
      <c r="G406" s="34" t="str">
        <f>IF(D406="",IF(E406="",F406,E406),D406)</f>
        <v>FP5%</v>
      </c>
      <c r="H406" s="19" t="s">
        <v>227</v>
      </c>
      <c r="I406" s="21" t="s">
        <v>390</v>
      </c>
      <c r="J406" s="20">
        <v>425400</v>
      </c>
      <c r="K406" s="20">
        <f>M406-J406</f>
        <v>-42100</v>
      </c>
      <c r="L406" s="75">
        <v>-24100</v>
      </c>
      <c r="M406" s="20">
        <v>383300</v>
      </c>
      <c r="N406" s="21">
        <v>123</v>
      </c>
      <c r="O406" s="21">
        <v>130</v>
      </c>
      <c r="P406" s="21">
        <v>91</v>
      </c>
      <c r="Q406" s="21">
        <v>92</v>
      </c>
      <c r="R406" s="21">
        <v>111</v>
      </c>
      <c r="S406" s="21">
        <v>94</v>
      </c>
      <c r="T406" s="21">
        <v>71</v>
      </c>
      <c r="U406" s="21">
        <v>73</v>
      </c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39">
        <f>IF(AK406=0,"",AVERAGE(N406:AI406))</f>
        <v>98.125</v>
      </c>
      <c r="AK406" s="39">
        <f>IF(COUNTBLANK(N406:AI406)=0,22,IF(COUNTBLANK(N406:AI406)=1,21,IF(COUNTBLANK(N406:AI406)=2,20,IF(COUNTBLANK(N406:AI406)=3,19,IF(COUNTBLANK(N406:AI406)=4,18,IF(COUNTBLANK(N406:AI406)=5,17,IF(COUNTBLANK(N406:AI406)=6,16,IF(COUNTBLANK(N406:AI406)=7,15,IF(COUNTBLANK(N406:AI406)=8,14,IF(COUNTBLANK(N406:AI406)=9,13,IF(COUNTBLANK(N406:AI406)=10,12,IF(COUNTBLANK(N406:AI406)=11,11,IF(COUNTBLANK(N406:AI406)=12,10,IF(COUNTBLANK(N406:AI406)=13,9,IF(COUNTBLANK(N406:AI406)=14,8,IF(COUNTBLANK(N406:AI406)=15,7,IF(COUNTBLANK(N406:AI406)=16,6,IF(COUNTBLANK(N406:AI406)=17,5,IF(COUNTBLANK(N406:AI406)=18,4,IF(COUNTBLANK(N406:AI406)=19,3,IF(COUNTBLANK(N406:AI406)=20,2,IF(COUNTBLANK(N406:AI406)=21,1,IF(COUNTBLANK(N406:AI406)=22,0,"Error")))))))))))))))))))))))</f>
        <v>8</v>
      </c>
      <c r="AL406" s="39">
        <f>IF(AK406=0,"",IF(COUNTBLANK(AG406:AI406)=0,AVERAGE(AG406:AI406),IF(COUNTBLANK(AF406:AI406)&lt;1.5,AVERAGE(AF406:AI406),IF(COUNTBLANK(AE406:AI406)&lt;2.5,AVERAGE(AE406:AI406),IF(COUNTBLANK(AD406:AI406)&lt;3.5,AVERAGE(AD406:AI406),IF(COUNTBLANK(AC406:AI406)&lt;4.5,AVERAGE(AC406:AI406),IF(COUNTBLANK(AB406:AI406)&lt;5.5,AVERAGE(AB406:AI406),IF(COUNTBLANK(AA406:AI406)&lt;6.5,AVERAGE(AA406:AI406),IF(COUNTBLANK(Z406:AI406)&lt;7.5,AVERAGE(Z406:AI406),IF(COUNTBLANK(Y406:AI406)&lt;8.5,AVERAGE(Y406:AI406),IF(COUNTBLANK(X406:AI406)&lt;9.5,AVERAGE(X406:AI406),IF(COUNTBLANK(W406:AI406)&lt;10.5,AVERAGE(W406:AI406),IF(COUNTBLANK(V406:AI406)&lt;11.5,AVERAGE(V406:AI406),IF(COUNTBLANK(U406:AI406)&lt;12.5,AVERAGE(U406:AI406),IF(COUNTBLANK(T406:AI406)&lt;13.5,AVERAGE(T406:AI406),IF(COUNTBLANK(S406:AI406)&lt;14.5,AVERAGE(S406:AI406),IF(COUNTBLANK(R406:AI406)&lt;15.5,AVERAGE(R406:AI406),IF(COUNTBLANK(Q406:AI406)&lt;16.5,AVERAGE(Q406:AI406),IF(COUNTBLANK(P406:AI406)&lt;17.5,AVERAGE(P406:AI406),IF(COUNTBLANK(O406:AI406)&lt;18.5,AVERAGE(O406:AI406),AVERAGE(N406:AI406)))))))))))))))))))))</f>
        <v>79.333333333333329</v>
      </c>
      <c r="AM406" s="22">
        <f>IF(AK406=0,"",IF(COUNTBLANK(AH406:AI406)=0,AVERAGE(AH406:AI406),IF(COUNTBLANK(AG406:AI406)&lt;1.5,AVERAGE(AG406:AI406),IF(COUNTBLANK(AF406:AI406)&lt;2.5,AVERAGE(AF406:AI406),IF(COUNTBLANK(AE406:AI406)&lt;3.5,AVERAGE(AE406:AI406),IF(COUNTBLANK(AD406:AI406)&lt;4.5,AVERAGE(AD406:AI406),IF(COUNTBLANK(AC406:AI406)&lt;5.5,AVERAGE(AC406:AI406),IF(COUNTBLANK(AB406:AI406)&lt;6.5,AVERAGE(AB406:AI406),IF(COUNTBLANK(AA406:AI406)&lt;7.5,AVERAGE(AA406:AI406),IF(COUNTBLANK(Z406:AI406)&lt;8.5,AVERAGE(Z406:AI406),IF(COUNTBLANK(Y406:AI406)&lt;9.5,AVERAGE(Y406:AI406),IF(COUNTBLANK(X406:AI406)&lt;10.5,AVERAGE(X406:AI406),IF(COUNTBLANK(W406:AI406)&lt;11.5,AVERAGE(W406:AI406),IF(COUNTBLANK(V406:AI406)&lt;12.5,AVERAGE(V406:AI406),IF(COUNTBLANK(U406:AI406)&lt;13.5,AVERAGE(U406:AI406),IF(COUNTBLANK(T406:AI406)&lt;14.5,AVERAGE(T406:AI406),IF(COUNTBLANK(S406:AI406)&lt;15.5,AVERAGE(S406:AI406),IF(COUNTBLANK(R406:AI406)&lt;16.5,AVERAGE(R406:AI406),IF(COUNTBLANK(Q406:AI406)&lt;17.5,AVERAGE(Q406:AI406),IF(COUNTBLANK(P406:AI406)&lt;18.5,AVERAGE(P406:AI406),IF(COUNTBLANK(O406:AI406)&lt;19.5,AVERAGE(O406:AI406),AVERAGE(N406:AI406))))))))))))))))))))))</f>
        <v>72</v>
      </c>
      <c r="AN406" s="23">
        <f>IF(AK406&lt;1.5,M406,(0.75*M406)+(0.25*((AM406*2/3+AJ406*1/3)*$AW$1)))</f>
        <v>368456.47397421132</v>
      </c>
      <c r="AO406" s="24">
        <f>AN406-M406</f>
        <v>-14843.526025788684</v>
      </c>
      <c r="AP406" s="22">
        <f>IF(AK406&lt;1.5,"N/A",3*((M406/$AW$1)-(AM406*2/3)))</f>
        <v>142.50538186534612</v>
      </c>
      <c r="AQ406" s="20">
        <f>IF(AK406=0,"",AL406*$AV$1)</f>
        <v>313871.51458408195</v>
      </c>
      <c r="AR406" s="20">
        <f>IF(AK406=0,"",AJ406*$AV$1)</f>
        <v>388218.18111634091</v>
      </c>
      <c r="AS406" s="23" t="str">
        <f>IF(F406="P","P","")</f>
        <v>P</v>
      </c>
    </row>
    <row r="407" spans="1:45" ht="13.5">
      <c r="A407" s="19" t="s">
        <v>57</v>
      </c>
      <c r="B407" s="23" t="str">
        <f>IF(COUNTBLANK(N407:AI407)&lt;20.5,"Yes","No")</f>
        <v>Yes</v>
      </c>
      <c r="C407" s="34" t="str">
        <f>IF(J407&lt;160000,"Yes","")</f>
        <v/>
      </c>
      <c r="D407" s="34" t="str">
        <f>IF(J407&gt;375000,IF((K407/J407)&lt;-0.4,"FP40%",IF((K407/J407)&lt;-0.35,"FP35%",IF((K407/J407)&lt;-0.3,"FP30%",IF((K407/J407)&lt;-0.25,"FP25%",IF((K407/J407)&lt;-0.2,"FP20%",IF((K407/J407)&lt;-0.15,"FP15%",IF((K407/J407)&lt;-0.1,"FP10%",IF((K407/J407)&lt;-0.05,"FP5%","")))))))),"")</f>
        <v>FP15%</v>
      </c>
      <c r="E407" s="34" t="str">
        <f t="shared" si="8"/>
        <v/>
      </c>
      <c r="F407" s="89" t="str">
        <f>IF(AP407="N/A","",IF(AP407&gt;AJ407,IF(AP407&gt;AM407,"P",""),""))</f>
        <v>P</v>
      </c>
      <c r="G407" s="34" t="str">
        <f>IF(D407="",IF(E407="",F407,E407),D407)</f>
        <v>FP15%</v>
      </c>
      <c r="H407" s="19" t="s">
        <v>230</v>
      </c>
      <c r="I407" s="21" t="s">
        <v>390</v>
      </c>
      <c r="J407" s="20">
        <v>434800</v>
      </c>
      <c r="K407" s="20">
        <f>M407-J407</f>
        <v>-70700</v>
      </c>
      <c r="L407" s="75">
        <v>-13100</v>
      </c>
      <c r="M407" s="20">
        <v>364100</v>
      </c>
      <c r="N407" s="21">
        <v>86</v>
      </c>
      <c r="O407" s="21">
        <v>100</v>
      </c>
      <c r="P407" s="21">
        <v>106</v>
      </c>
      <c r="Q407" s="21">
        <v>90</v>
      </c>
      <c r="R407" s="21">
        <v>93</v>
      </c>
      <c r="S407" s="21">
        <v>80</v>
      </c>
      <c r="T407" s="21">
        <v>63</v>
      </c>
      <c r="U407" s="21">
        <v>103</v>
      </c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39">
        <f>IF(AK407=0,"",AVERAGE(N407:AI407))</f>
        <v>90.125</v>
      </c>
      <c r="AK407" s="39">
        <f>IF(COUNTBLANK(N407:AI407)=0,22,IF(COUNTBLANK(N407:AI407)=1,21,IF(COUNTBLANK(N407:AI407)=2,20,IF(COUNTBLANK(N407:AI407)=3,19,IF(COUNTBLANK(N407:AI407)=4,18,IF(COUNTBLANK(N407:AI407)=5,17,IF(COUNTBLANK(N407:AI407)=6,16,IF(COUNTBLANK(N407:AI407)=7,15,IF(COUNTBLANK(N407:AI407)=8,14,IF(COUNTBLANK(N407:AI407)=9,13,IF(COUNTBLANK(N407:AI407)=10,12,IF(COUNTBLANK(N407:AI407)=11,11,IF(COUNTBLANK(N407:AI407)=12,10,IF(COUNTBLANK(N407:AI407)=13,9,IF(COUNTBLANK(N407:AI407)=14,8,IF(COUNTBLANK(N407:AI407)=15,7,IF(COUNTBLANK(N407:AI407)=16,6,IF(COUNTBLANK(N407:AI407)=17,5,IF(COUNTBLANK(N407:AI407)=18,4,IF(COUNTBLANK(N407:AI407)=19,3,IF(COUNTBLANK(N407:AI407)=20,2,IF(COUNTBLANK(N407:AI407)=21,1,IF(COUNTBLANK(N407:AI407)=22,0,"Error")))))))))))))))))))))))</f>
        <v>8</v>
      </c>
      <c r="AL407" s="39">
        <f>IF(AK407=0,"",IF(COUNTBLANK(AG407:AI407)=0,AVERAGE(AG407:AI407),IF(COUNTBLANK(AF407:AI407)&lt;1.5,AVERAGE(AF407:AI407),IF(COUNTBLANK(AE407:AI407)&lt;2.5,AVERAGE(AE407:AI407),IF(COUNTBLANK(AD407:AI407)&lt;3.5,AVERAGE(AD407:AI407),IF(COUNTBLANK(AC407:AI407)&lt;4.5,AVERAGE(AC407:AI407),IF(COUNTBLANK(AB407:AI407)&lt;5.5,AVERAGE(AB407:AI407),IF(COUNTBLANK(AA407:AI407)&lt;6.5,AVERAGE(AA407:AI407),IF(COUNTBLANK(Z407:AI407)&lt;7.5,AVERAGE(Z407:AI407),IF(COUNTBLANK(Y407:AI407)&lt;8.5,AVERAGE(Y407:AI407),IF(COUNTBLANK(X407:AI407)&lt;9.5,AVERAGE(X407:AI407),IF(COUNTBLANK(W407:AI407)&lt;10.5,AVERAGE(W407:AI407),IF(COUNTBLANK(V407:AI407)&lt;11.5,AVERAGE(V407:AI407),IF(COUNTBLANK(U407:AI407)&lt;12.5,AVERAGE(U407:AI407),IF(COUNTBLANK(T407:AI407)&lt;13.5,AVERAGE(T407:AI407),IF(COUNTBLANK(S407:AI407)&lt;14.5,AVERAGE(S407:AI407),IF(COUNTBLANK(R407:AI407)&lt;15.5,AVERAGE(R407:AI407),IF(COUNTBLANK(Q407:AI407)&lt;16.5,AVERAGE(Q407:AI407),IF(COUNTBLANK(P407:AI407)&lt;17.5,AVERAGE(P407:AI407),IF(COUNTBLANK(O407:AI407)&lt;18.5,AVERAGE(O407:AI407),AVERAGE(N407:AI407)))))))))))))))))))))</f>
        <v>82</v>
      </c>
      <c r="AM407" s="22">
        <f>IF(AK407=0,"",IF(COUNTBLANK(AH407:AI407)=0,AVERAGE(AH407:AI407),IF(COUNTBLANK(AG407:AI407)&lt;1.5,AVERAGE(AG407:AI407),IF(COUNTBLANK(AF407:AI407)&lt;2.5,AVERAGE(AF407:AI407),IF(COUNTBLANK(AE407:AI407)&lt;3.5,AVERAGE(AE407:AI407),IF(COUNTBLANK(AD407:AI407)&lt;4.5,AVERAGE(AD407:AI407),IF(COUNTBLANK(AC407:AI407)&lt;5.5,AVERAGE(AC407:AI407),IF(COUNTBLANK(AB407:AI407)&lt;6.5,AVERAGE(AB407:AI407),IF(COUNTBLANK(AA407:AI407)&lt;7.5,AVERAGE(AA407:AI407),IF(COUNTBLANK(Z407:AI407)&lt;8.5,AVERAGE(Z407:AI407),IF(COUNTBLANK(Y407:AI407)&lt;9.5,AVERAGE(Y407:AI407),IF(COUNTBLANK(X407:AI407)&lt;10.5,AVERAGE(X407:AI407),IF(COUNTBLANK(W407:AI407)&lt;11.5,AVERAGE(W407:AI407),IF(COUNTBLANK(V407:AI407)&lt;12.5,AVERAGE(V407:AI407),IF(COUNTBLANK(U407:AI407)&lt;13.5,AVERAGE(U407:AI407),IF(COUNTBLANK(T407:AI407)&lt;14.5,AVERAGE(T407:AI407),IF(COUNTBLANK(S407:AI407)&lt;15.5,AVERAGE(S407:AI407),IF(COUNTBLANK(R407:AI407)&lt;16.5,AVERAGE(R407:AI407),IF(COUNTBLANK(Q407:AI407)&lt;17.5,AVERAGE(Q407:AI407),IF(COUNTBLANK(P407:AI407)&lt;18.5,AVERAGE(P407:AI407),IF(COUNTBLANK(O407:AI407)&lt;19.5,AVERAGE(O407:AI407),AVERAGE(N407:AI407))))))))))))))))))))))</f>
        <v>83</v>
      </c>
      <c r="AN407" s="23">
        <f>IF(AK407&lt;1.5,M407,(0.75*M407)+(0.25*((AM407*2/3+AJ407*1/3)*$AW$1)))</f>
        <v>358738.93400782603</v>
      </c>
      <c r="AO407" s="24">
        <f>AN407-M407</f>
        <v>-5361.0659921739716</v>
      </c>
      <c r="AP407" s="22">
        <f>IF(AK407&lt;1.5,"N/A",3*((M407/$AW$1)-(AM407*2/3)))</f>
        <v>106.15395131012923</v>
      </c>
      <c r="AQ407" s="20">
        <f>IF(AK407=0,"",AL407*$AV$1)</f>
        <v>324421.81759531162</v>
      </c>
      <c r="AR407" s="20">
        <f>IF(AK407=0,"",AJ407*$AV$1)</f>
        <v>356567.27208265197</v>
      </c>
      <c r="AS407" s="23" t="str">
        <f>IF(F407="P","P","")</f>
        <v>P</v>
      </c>
    </row>
    <row r="408" spans="1:45" ht="13.5">
      <c r="A408" s="19" t="s">
        <v>57</v>
      </c>
      <c r="B408" s="23" t="str">
        <f>IF(COUNTBLANK(N408:AI408)&lt;20.5,"Yes","No")</f>
        <v>Yes</v>
      </c>
      <c r="C408" s="34" t="str">
        <f>IF(J408&lt;160000,"Yes","")</f>
        <v/>
      </c>
      <c r="D408" s="34" t="str">
        <f>IF(J408&gt;375000,IF((K408/J408)&lt;-0.4,"FP40%",IF((K408/J408)&lt;-0.35,"FP35%",IF((K408/J408)&lt;-0.3,"FP30%",IF((K408/J408)&lt;-0.25,"FP25%",IF((K408/J408)&lt;-0.2,"FP20%",IF((K408/J408)&lt;-0.15,"FP15%",IF((K408/J408)&lt;-0.1,"FP10%",IF((K408/J408)&lt;-0.05,"FP5%","")))))))),"")</f>
        <v/>
      </c>
      <c r="E408" s="34" t="str">
        <f t="shared" si="8"/>
        <v/>
      </c>
      <c r="F408" s="89" t="str">
        <f>IF(AP408="N/A","",IF(AP408&gt;AJ408,IF(AP408&gt;AM408,"P",""),""))</f>
        <v>P</v>
      </c>
      <c r="G408" s="34" t="str">
        <f>IF(D408="",IF(E408="",F408,E408),D408)</f>
        <v>P</v>
      </c>
      <c r="H408" s="19" t="s">
        <v>244</v>
      </c>
      <c r="I408" s="21" t="s">
        <v>37</v>
      </c>
      <c r="J408" s="20">
        <v>373500</v>
      </c>
      <c r="K408" s="20">
        <f>M408-J408</f>
        <v>27200</v>
      </c>
      <c r="L408" s="75">
        <v>0</v>
      </c>
      <c r="M408" s="20">
        <v>400700</v>
      </c>
      <c r="N408" s="21">
        <v>29</v>
      </c>
      <c r="O408" s="21">
        <v>134</v>
      </c>
      <c r="P408" s="21">
        <v>142</v>
      </c>
      <c r="Q408" s="21">
        <v>47</v>
      </c>
      <c r="R408" s="21" t="s">
        <v>590</v>
      </c>
      <c r="S408" s="21" t="s">
        <v>590</v>
      </c>
      <c r="T408" s="21" t="s">
        <v>590</v>
      </c>
      <c r="U408" s="21" t="s">
        <v>590</v>
      </c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39">
        <f>IF(AK408=0,"",AVERAGE(N408:AI408))</f>
        <v>88</v>
      </c>
      <c r="AK408" s="39">
        <f>IF(COUNTBLANK(N408:AI408)=0,22,IF(COUNTBLANK(N408:AI408)=1,21,IF(COUNTBLANK(N408:AI408)=2,20,IF(COUNTBLANK(N408:AI408)=3,19,IF(COUNTBLANK(N408:AI408)=4,18,IF(COUNTBLANK(N408:AI408)=5,17,IF(COUNTBLANK(N408:AI408)=6,16,IF(COUNTBLANK(N408:AI408)=7,15,IF(COUNTBLANK(N408:AI408)=8,14,IF(COUNTBLANK(N408:AI408)=9,13,IF(COUNTBLANK(N408:AI408)=10,12,IF(COUNTBLANK(N408:AI408)=11,11,IF(COUNTBLANK(N408:AI408)=12,10,IF(COUNTBLANK(N408:AI408)=13,9,IF(COUNTBLANK(N408:AI408)=14,8,IF(COUNTBLANK(N408:AI408)=15,7,IF(COUNTBLANK(N408:AI408)=16,6,IF(COUNTBLANK(N408:AI408)=17,5,IF(COUNTBLANK(N408:AI408)=18,4,IF(COUNTBLANK(N408:AI408)=19,3,IF(COUNTBLANK(N408:AI408)=20,2,IF(COUNTBLANK(N408:AI408)=21,1,IF(COUNTBLANK(N408:AI408)=22,0,"Error")))))))))))))))))))))))</f>
        <v>4</v>
      </c>
      <c r="AL408" s="39">
        <f>IF(AK408=0,"",IF(COUNTBLANK(AG408:AI408)=0,AVERAGE(AG408:AI408),IF(COUNTBLANK(AF408:AI408)&lt;1.5,AVERAGE(AF408:AI408),IF(COUNTBLANK(AE408:AI408)&lt;2.5,AVERAGE(AE408:AI408),IF(COUNTBLANK(AD408:AI408)&lt;3.5,AVERAGE(AD408:AI408),IF(COUNTBLANK(AC408:AI408)&lt;4.5,AVERAGE(AC408:AI408),IF(COUNTBLANK(AB408:AI408)&lt;5.5,AVERAGE(AB408:AI408),IF(COUNTBLANK(AA408:AI408)&lt;6.5,AVERAGE(AA408:AI408),IF(COUNTBLANK(Z408:AI408)&lt;7.5,AVERAGE(Z408:AI408),IF(COUNTBLANK(Y408:AI408)&lt;8.5,AVERAGE(Y408:AI408),IF(COUNTBLANK(X408:AI408)&lt;9.5,AVERAGE(X408:AI408),IF(COUNTBLANK(W408:AI408)&lt;10.5,AVERAGE(W408:AI408),IF(COUNTBLANK(V408:AI408)&lt;11.5,AVERAGE(V408:AI408),IF(COUNTBLANK(U408:AI408)&lt;12.5,AVERAGE(U408:AI408),IF(COUNTBLANK(T408:AI408)&lt;13.5,AVERAGE(T408:AI408),IF(COUNTBLANK(S408:AI408)&lt;14.5,AVERAGE(S408:AI408),IF(COUNTBLANK(R408:AI408)&lt;15.5,AVERAGE(R408:AI408),IF(COUNTBLANK(Q408:AI408)&lt;16.5,AVERAGE(Q408:AI408),IF(COUNTBLANK(P408:AI408)&lt;17.5,AVERAGE(P408:AI408),IF(COUNTBLANK(O408:AI408)&lt;18.5,AVERAGE(O408:AI408),AVERAGE(N408:AI408)))))))))))))))))))))</f>
        <v>107.66666666666667</v>
      </c>
      <c r="AM408" s="22">
        <f>IF(AK408=0,"",IF(COUNTBLANK(AH408:AI408)=0,AVERAGE(AH408:AI408),IF(COUNTBLANK(AG408:AI408)&lt;1.5,AVERAGE(AG408:AI408),IF(COUNTBLANK(AF408:AI408)&lt;2.5,AVERAGE(AF408:AI408),IF(COUNTBLANK(AE408:AI408)&lt;3.5,AVERAGE(AE408:AI408),IF(COUNTBLANK(AD408:AI408)&lt;4.5,AVERAGE(AD408:AI408),IF(COUNTBLANK(AC408:AI408)&lt;5.5,AVERAGE(AC408:AI408),IF(COUNTBLANK(AB408:AI408)&lt;6.5,AVERAGE(AB408:AI408),IF(COUNTBLANK(AA408:AI408)&lt;7.5,AVERAGE(AA408:AI408),IF(COUNTBLANK(Z408:AI408)&lt;8.5,AVERAGE(Z408:AI408),IF(COUNTBLANK(Y408:AI408)&lt;9.5,AVERAGE(Y408:AI408),IF(COUNTBLANK(X408:AI408)&lt;10.5,AVERAGE(X408:AI408),IF(COUNTBLANK(W408:AI408)&lt;11.5,AVERAGE(W408:AI408),IF(COUNTBLANK(V408:AI408)&lt;12.5,AVERAGE(V408:AI408),IF(COUNTBLANK(U408:AI408)&lt;13.5,AVERAGE(U408:AI408),IF(COUNTBLANK(T408:AI408)&lt;14.5,AVERAGE(T408:AI408),IF(COUNTBLANK(S408:AI408)&lt;15.5,AVERAGE(S408:AI408),IF(COUNTBLANK(R408:AI408)&lt;16.5,AVERAGE(R408:AI408),IF(COUNTBLANK(Q408:AI408)&lt;17.5,AVERAGE(Q408:AI408),IF(COUNTBLANK(P408:AI408)&lt;18.5,AVERAGE(P408:AI408),IF(COUNTBLANK(O408:AI408)&lt;19.5,AVERAGE(O408:AI408),AVERAGE(N408:AI408))))))))))))))))))))))</f>
        <v>94.5</v>
      </c>
      <c r="AN408" s="23">
        <f>IF(AK408&lt;1.5,M408,(0.75*M408)+(0.25*((AM408*2/3+AJ408*1/3)*$AW$1)))</f>
        <v>393170.81637937645</v>
      </c>
      <c r="AO408" s="24">
        <f>AN408-M408</f>
        <v>-7529.1836206235457</v>
      </c>
      <c r="AP408" s="22">
        <f>IF(AK408&lt;1.5,"N/A",3*((M408/$AW$1)-(AM408*2/3)))</f>
        <v>110.51136580601145</v>
      </c>
      <c r="AQ408" s="20">
        <f>IF(AK408=0,"",AL408*$AV$1)</f>
        <v>425968.48407839698</v>
      </c>
      <c r="AR408" s="20">
        <f>IF(AK408=0,"",AJ408*$AV$1)</f>
        <v>348159.99937057833</v>
      </c>
      <c r="AS408" s="23" t="str">
        <f>IF(F408="P","P","")</f>
        <v>P</v>
      </c>
    </row>
    <row r="409" spans="1:45" ht="13.5">
      <c r="A409" s="19" t="s">
        <v>57</v>
      </c>
      <c r="B409" s="23" t="str">
        <f>IF(COUNTBLANK(N409:AI409)&lt;20.5,"Yes","No")</f>
        <v>Yes</v>
      </c>
      <c r="C409" s="34" t="str">
        <f>IF(J409&lt;160000,"Yes","")</f>
        <v/>
      </c>
      <c r="D409" s="34" t="str">
        <f>IF(J409&gt;375000,IF((K409/J409)&lt;-0.4,"FP40%",IF((K409/J409)&lt;-0.35,"FP35%",IF((K409/J409)&lt;-0.3,"FP30%",IF((K409/J409)&lt;-0.25,"FP25%",IF((K409/J409)&lt;-0.2,"FP20%",IF((K409/J409)&lt;-0.15,"FP15%",IF((K409/J409)&lt;-0.1,"FP10%",IF((K409/J409)&lt;-0.05,"FP5%","")))))))),"")</f>
        <v/>
      </c>
      <c r="E409" s="34" t="str">
        <f t="shared" si="8"/>
        <v/>
      </c>
      <c r="F409" s="89" t="str">
        <f>IF(AP409="N/A","",IF(AP409&gt;AJ409,IF(AP409&gt;AM409,"P",""),""))</f>
        <v>P</v>
      </c>
      <c r="G409" s="34" t="str">
        <f>IF(D409="",IF(E409="",F409,E409),D409)</f>
        <v>P</v>
      </c>
      <c r="H409" s="19" t="s">
        <v>56</v>
      </c>
      <c r="I409" s="21" t="s">
        <v>48</v>
      </c>
      <c r="J409" s="20">
        <v>242800</v>
      </c>
      <c r="K409" s="20">
        <f>M409-J409</f>
        <v>94700</v>
      </c>
      <c r="L409" s="75">
        <v>-1500</v>
      </c>
      <c r="M409" s="20">
        <v>337500</v>
      </c>
      <c r="N409" s="21">
        <v>106</v>
      </c>
      <c r="O409" s="21">
        <v>78</v>
      </c>
      <c r="P409" s="21">
        <v>119</v>
      </c>
      <c r="Q409" s="21">
        <v>38</v>
      </c>
      <c r="R409" s="21">
        <v>106</v>
      </c>
      <c r="S409" s="21">
        <v>99</v>
      </c>
      <c r="T409" s="21">
        <v>90</v>
      </c>
      <c r="U409" s="21">
        <v>61</v>
      </c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39">
        <f>IF(AK409=0,"",AVERAGE(N409:AI409))</f>
        <v>87.125</v>
      </c>
      <c r="AK409" s="39">
        <f>IF(COUNTBLANK(N409:AI409)=0,22,IF(COUNTBLANK(N409:AI409)=1,21,IF(COUNTBLANK(N409:AI409)=2,20,IF(COUNTBLANK(N409:AI409)=3,19,IF(COUNTBLANK(N409:AI409)=4,18,IF(COUNTBLANK(N409:AI409)=5,17,IF(COUNTBLANK(N409:AI409)=6,16,IF(COUNTBLANK(N409:AI409)=7,15,IF(COUNTBLANK(N409:AI409)=8,14,IF(COUNTBLANK(N409:AI409)=9,13,IF(COUNTBLANK(N409:AI409)=10,12,IF(COUNTBLANK(N409:AI409)=11,11,IF(COUNTBLANK(N409:AI409)=12,10,IF(COUNTBLANK(N409:AI409)=13,9,IF(COUNTBLANK(N409:AI409)=14,8,IF(COUNTBLANK(N409:AI409)=15,7,IF(COUNTBLANK(N409:AI409)=16,6,IF(COUNTBLANK(N409:AI409)=17,5,IF(COUNTBLANK(N409:AI409)=18,4,IF(COUNTBLANK(N409:AI409)=19,3,IF(COUNTBLANK(N409:AI409)=20,2,IF(COUNTBLANK(N409:AI409)=21,1,IF(COUNTBLANK(N409:AI409)=22,0,"Error")))))))))))))))))))))))</f>
        <v>8</v>
      </c>
      <c r="AL409" s="39">
        <f>IF(AK409=0,"",IF(COUNTBLANK(AG409:AI409)=0,AVERAGE(AG409:AI409),IF(COUNTBLANK(AF409:AI409)&lt;1.5,AVERAGE(AF409:AI409),IF(COUNTBLANK(AE409:AI409)&lt;2.5,AVERAGE(AE409:AI409),IF(COUNTBLANK(AD409:AI409)&lt;3.5,AVERAGE(AD409:AI409),IF(COUNTBLANK(AC409:AI409)&lt;4.5,AVERAGE(AC409:AI409),IF(COUNTBLANK(AB409:AI409)&lt;5.5,AVERAGE(AB409:AI409),IF(COUNTBLANK(AA409:AI409)&lt;6.5,AVERAGE(AA409:AI409),IF(COUNTBLANK(Z409:AI409)&lt;7.5,AVERAGE(Z409:AI409),IF(COUNTBLANK(Y409:AI409)&lt;8.5,AVERAGE(Y409:AI409),IF(COUNTBLANK(X409:AI409)&lt;9.5,AVERAGE(X409:AI409),IF(COUNTBLANK(W409:AI409)&lt;10.5,AVERAGE(W409:AI409),IF(COUNTBLANK(V409:AI409)&lt;11.5,AVERAGE(V409:AI409),IF(COUNTBLANK(U409:AI409)&lt;12.5,AVERAGE(U409:AI409),IF(COUNTBLANK(T409:AI409)&lt;13.5,AVERAGE(T409:AI409),IF(COUNTBLANK(S409:AI409)&lt;14.5,AVERAGE(S409:AI409),IF(COUNTBLANK(R409:AI409)&lt;15.5,AVERAGE(R409:AI409),IF(COUNTBLANK(Q409:AI409)&lt;16.5,AVERAGE(Q409:AI409),IF(COUNTBLANK(P409:AI409)&lt;17.5,AVERAGE(P409:AI409),IF(COUNTBLANK(O409:AI409)&lt;18.5,AVERAGE(O409:AI409),AVERAGE(N409:AI409)))))))))))))))))))))</f>
        <v>83.333333333333329</v>
      </c>
      <c r="AM409" s="22">
        <f>IF(AK409=0,"",IF(COUNTBLANK(AH409:AI409)=0,AVERAGE(AH409:AI409),IF(COUNTBLANK(AG409:AI409)&lt;1.5,AVERAGE(AG409:AI409),IF(COUNTBLANK(AF409:AI409)&lt;2.5,AVERAGE(AF409:AI409),IF(COUNTBLANK(AE409:AI409)&lt;3.5,AVERAGE(AE409:AI409),IF(COUNTBLANK(AD409:AI409)&lt;4.5,AVERAGE(AD409:AI409),IF(COUNTBLANK(AC409:AI409)&lt;5.5,AVERAGE(AC409:AI409),IF(COUNTBLANK(AB409:AI409)&lt;6.5,AVERAGE(AB409:AI409),IF(COUNTBLANK(AA409:AI409)&lt;7.5,AVERAGE(AA409:AI409),IF(COUNTBLANK(Z409:AI409)&lt;8.5,AVERAGE(Z409:AI409),IF(COUNTBLANK(Y409:AI409)&lt;9.5,AVERAGE(Y409:AI409),IF(COUNTBLANK(X409:AI409)&lt;10.5,AVERAGE(X409:AI409),IF(COUNTBLANK(W409:AI409)&lt;11.5,AVERAGE(W409:AI409),IF(COUNTBLANK(V409:AI409)&lt;12.5,AVERAGE(V409:AI409),IF(COUNTBLANK(U409:AI409)&lt;13.5,AVERAGE(U409:AI409),IF(COUNTBLANK(T409:AI409)&lt;14.5,AVERAGE(T409:AI409),IF(COUNTBLANK(S409:AI409)&lt;15.5,AVERAGE(S409:AI409),IF(COUNTBLANK(R409:AI409)&lt;16.5,AVERAGE(R409:AI409),IF(COUNTBLANK(Q409:AI409)&lt;17.5,AVERAGE(Q409:AI409),IF(COUNTBLANK(P409:AI409)&lt;18.5,AVERAGE(P409:AI409),IF(COUNTBLANK(O409:AI409)&lt;19.5,AVERAGE(O409:AI409),AVERAGE(N409:AI409))))))))))))))))))))))</f>
        <v>75.5</v>
      </c>
      <c r="AN409" s="23">
        <f>IF(AK409&lt;1.5,M409,(0.75*M409)+(0.25*((AM409*2/3+AJ409*1/3)*$AW$1)))</f>
        <v>332768.62825032137</v>
      </c>
      <c r="AO409" s="24">
        <f>AN409-M409</f>
        <v>-4731.3717496786267</v>
      </c>
      <c r="AP409" s="22">
        <f>IF(AK409&lt;1.5,"N/A",3*((M409/$AW$1)-(AM409*2/3)))</f>
        <v>101.27124022842241</v>
      </c>
      <c r="AQ409" s="20">
        <f>IF(AK409=0,"",AL409*$AV$1)</f>
        <v>329696.96910092642</v>
      </c>
      <c r="AR409" s="20">
        <f>IF(AK409=0,"",AJ409*$AV$1)</f>
        <v>344698.18119501858</v>
      </c>
      <c r="AS409" s="23" t="str">
        <f>IF(F409="P","P","")</f>
        <v>P</v>
      </c>
    </row>
    <row r="410" spans="1:45" ht="13.5">
      <c r="A410" s="19" t="s">
        <v>57</v>
      </c>
      <c r="B410" s="23" t="str">
        <f>IF(COUNTBLANK(N410:AI410)&lt;20.5,"Yes","No")</f>
        <v>Yes</v>
      </c>
      <c r="C410" s="34" t="str">
        <f>IF(J410&lt;160000,"Yes","")</f>
        <v/>
      </c>
      <c r="D410" s="34" t="str">
        <f>IF(J410&gt;375000,IF((K410/J410)&lt;-0.4,"FP40%",IF((K410/J410)&lt;-0.35,"FP35%",IF((K410/J410)&lt;-0.3,"FP30%",IF((K410/J410)&lt;-0.25,"FP25%",IF((K410/J410)&lt;-0.2,"FP20%",IF((K410/J410)&lt;-0.15,"FP15%",IF((K410/J410)&lt;-0.1,"FP10%",IF((K410/J410)&lt;-0.05,"FP5%","")))))))),"")</f>
        <v/>
      </c>
      <c r="E410" s="34" t="str">
        <f t="shared" si="8"/>
        <v/>
      </c>
      <c r="F410" s="89" t="str">
        <f>IF(AP410="N/A","",IF(AP410&gt;AJ410,IF(AP410&gt;AM410,"P",""),""))</f>
        <v>P</v>
      </c>
      <c r="G410" s="34" t="str">
        <f>IF(D410="",IF(E410="",F410,E410),D410)</f>
        <v>P</v>
      </c>
      <c r="H410" s="19" t="s">
        <v>228</v>
      </c>
      <c r="I410" s="21" t="s">
        <v>37</v>
      </c>
      <c r="J410" s="20">
        <v>355200</v>
      </c>
      <c r="K410" s="20">
        <f>M410-J410</f>
        <v>-15000</v>
      </c>
      <c r="L410" s="75">
        <v>-500</v>
      </c>
      <c r="M410" s="20">
        <v>340200</v>
      </c>
      <c r="N410" s="21">
        <v>108</v>
      </c>
      <c r="O410" s="21">
        <v>72</v>
      </c>
      <c r="P410" s="21">
        <v>99</v>
      </c>
      <c r="Q410" s="21">
        <v>51</v>
      </c>
      <c r="R410" s="21">
        <v>100</v>
      </c>
      <c r="S410" s="21">
        <v>88</v>
      </c>
      <c r="T410" s="21">
        <v>66</v>
      </c>
      <c r="U410" s="21">
        <v>100</v>
      </c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39">
        <f>IF(AK410=0,"",AVERAGE(N410:AI410))</f>
        <v>85.5</v>
      </c>
      <c r="AK410" s="39">
        <f>IF(COUNTBLANK(N410:AI410)=0,22,IF(COUNTBLANK(N410:AI410)=1,21,IF(COUNTBLANK(N410:AI410)=2,20,IF(COUNTBLANK(N410:AI410)=3,19,IF(COUNTBLANK(N410:AI410)=4,18,IF(COUNTBLANK(N410:AI410)=5,17,IF(COUNTBLANK(N410:AI410)=6,16,IF(COUNTBLANK(N410:AI410)=7,15,IF(COUNTBLANK(N410:AI410)=8,14,IF(COUNTBLANK(N410:AI410)=9,13,IF(COUNTBLANK(N410:AI410)=10,12,IF(COUNTBLANK(N410:AI410)=11,11,IF(COUNTBLANK(N410:AI410)=12,10,IF(COUNTBLANK(N410:AI410)=13,9,IF(COUNTBLANK(N410:AI410)=14,8,IF(COUNTBLANK(N410:AI410)=15,7,IF(COUNTBLANK(N410:AI410)=16,6,IF(COUNTBLANK(N410:AI410)=17,5,IF(COUNTBLANK(N410:AI410)=18,4,IF(COUNTBLANK(N410:AI410)=19,3,IF(COUNTBLANK(N410:AI410)=20,2,IF(COUNTBLANK(N410:AI410)=21,1,IF(COUNTBLANK(N410:AI410)=22,0,"Error")))))))))))))))))))))))</f>
        <v>8</v>
      </c>
      <c r="AL410" s="39">
        <f>IF(AK410=0,"",IF(COUNTBLANK(AG410:AI410)=0,AVERAGE(AG410:AI410),IF(COUNTBLANK(AF410:AI410)&lt;1.5,AVERAGE(AF410:AI410),IF(COUNTBLANK(AE410:AI410)&lt;2.5,AVERAGE(AE410:AI410),IF(COUNTBLANK(AD410:AI410)&lt;3.5,AVERAGE(AD410:AI410),IF(COUNTBLANK(AC410:AI410)&lt;4.5,AVERAGE(AC410:AI410),IF(COUNTBLANK(AB410:AI410)&lt;5.5,AVERAGE(AB410:AI410),IF(COUNTBLANK(AA410:AI410)&lt;6.5,AVERAGE(AA410:AI410),IF(COUNTBLANK(Z410:AI410)&lt;7.5,AVERAGE(Z410:AI410),IF(COUNTBLANK(Y410:AI410)&lt;8.5,AVERAGE(Y410:AI410),IF(COUNTBLANK(X410:AI410)&lt;9.5,AVERAGE(X410:AI410),IF(COUNTBLANK(W410:AI410)&lt;10.5,AVERAGE(W410:AI410),IF(COUNTBLANK(V410:AI410)&lt;11.5,AVERAGE(V410:AI410),IF(COUNTBLANK(U410:AI410)&lt;12.5,AVERAGE(U410:AI410),IF(COUNTBLANK(T410:AI410)&lt;13.5,AVERAGE(T410:AI410),IF(COUNTBLANK(S410:AI410)&lt;14.5,AVERAGE(S410:AI410),IF(COUNTBLANK(R410:AI410)&lt;15.5,AVERAGE(R410:AI410),IF(COUNTBLANK(Q410:AI410)&lt;16.5,AVERAGE(Q410:AI410),IF(COUNTBLANK(P410:AI410)&lt;17.5,AVERAGE(P410:AI410),IF(COUNTBLANK(O410:AI410)&lt;18.5,AVERAGE(O410:AI410),AVERAGE(N410:AI410)))))))))))))))))))))</f>
        <v>84.666666666666671</v>
      </c>
      <c r="AM410" s="22">
        <f>IF(AK410=0,"",IF(COUNTBLANK(AH410:AI410)=0,AVERAGE(AH410:AI410),IF(COUNTBLANK(AG410:AI410)&lt;1.5,AVERAGE(AG410:AI410),IF(COUNTBLANK(AF410:AI410)&lt;2.5,AVERAGE(AF410:AI410),IF(COUNTBLANK(AE410:AI410)&lt;3.5,AVERAGE(AE410:AI410),IF(COUNTBLANK(AD410:AI410)&lt;4.5,AVERAGE(AD410:AI410),IF(COUNTBLANK(AC410:AI410)&lt;5.5,AVERAGE(AC410:AI410),IF(COUNTBLANK(AB410:AI410)&lt;6.5,AVERAGE(AB410:AI410),IF(COUNTBLANK(AA410:AI410)&lt;7.5,AVERAGE(AA410:AI410),IF(COUNTBLANK(Z410:AI410)&lt;8.5,AVERAGE(Z410:AI410),IF(COUNTBLANK(Y410:AI410)&lt;9.5,AVERAGE(Y410:AI410),IF(COUNTBLANK(X410:AI410)&lt;10.5,AVERAGE(X410:AI410),IF(COUNTBLANK(W410:AI410)&lt;11.5,AVERAGE(W410:AI410),IF(COUNTBLANK(V410:AI410)&lt;12.5,AVERAGE(V410:AI410),IF(COUNTBLANK(U410:AI410)&lt;13.5,AVERAGE(U410:AI410),IF(COUNTBLANK(T410:AI410)&lt;14.5,AVERAGE(T410:AI410),IF(COUNTBLANK(S410:AI410)&lt;15.5,AVERAGE(S410:AI410),IF(COUNTBLANK(R410:AI410)&lt;16.5,AVERAGE(R410:AI410),IF(COUNTBLANK(Q410:AI410)&lt;17.5,AVERAGE(Q410:AI410),IF(COUNTBLANK(P410:AI410)&lt;18.5,AVERAGE(P410:AI410),IF(COUNTBLANK(O410:AI410)&lt;19.5,AVERAGE(O410:AI410),AVERAGE(N410:AI410))))))))))))))))))))))</f>
        <v>83</v>
      </c>
      <c r="AN410" s="23">
        <f>IF(AK410&lt;1.5,M410,(0.75*M410)+(0.25*((AM410*2/3+AJ410*1/3)*$AW$1)))</f>
        <v>339267.04988957831</v>
      </c>
      <c r="AO410" s="24">
        <f>AN410-M410</f>
        <v>-932.95011042169062</v>
      </c>
      <c r="AP410" s="22">
        <f>IF(AK410&lt;1.5,"N/A",3*((M410/$AW$1)-(AM410*2/3)))</f>
        <v>88.289410150249807</v>
      </c>
      <c r="AQ410" s="20">
        <f>IF(AK410=0,"",AL410*$AV$1)</f>
        <v>334972.12060654128</v>
      </c>
      <c r="AR410" s="20">
        <f>IF(AK410=0,"",AJ410*$AV$1)</f>
        <v>338269.09029755055</v>
      </c>
      <c r="AS410" s="23" t="str">
        <f>IF(F410="P","P","")</f>
        <v>P</v>
      </c>
    </row>
    <row r="411" spans="1:45" ht="13.5">
      <c r="A411" s="19" t="s">
        <v>57</v>
      </c>
      <c r="B411" s="23" t="str">
        <f>IF(COUNTBLANK(N411:AI411)&lt;20.5,"Yes","No")</f>
        <v>Yes</v>
      </c>
      <c r="C411" s="34" t="str">
        <f>IF(J411&lt;160000,"Yes","")</f>
        <v/>
      </c>
      <c r="D411" s="34" t="str">
        <f>IF(J411&gt;375000,IF((K411/J411)&lt;-0.4,"FP40%",IF((K411/J411)&lt;-0.35,"FP35%",IF((K411/J411)&lt;-0.3,"FP30%",IF((K411/J411)&lt;-0.25,"FP25%",IF((K411/J411)&lt;-0.2,"FP20%",IF((K411/J411)&lt;-0.15,"FP15%",IF((K411/J411)&lt;-0.1,"FP10%",IF((K411/J411)&lt;-0.05,"FP5%","")))))))),"")</f>
        <v>FP15%</v>
      </c>
      <c r="E411" s="34" t="str">
        <f t="shared" si="8"/>
        <v/>
      </c>
      <c r="F411" s="89" t="str">
        <f>IF(AP411="N/A","",IF(AP411&gt;AJ411,IF(AP411&gt;AM411,"P",""),""))</f>
        <v>P</v>
      </c>
      <c r="G411" s="34" t="str">
        <f>IF(D411="",IF(E411="",F411,E411),D411)</f>
        <v>FP15%</v>
      </c>
      <c r="H411" s="19" t="s">
        <v>229</v>
      </c>
      <c r="I411" s="21" t="s">
        <v>37</v>
      </c>
      <c r="J411" s="20">
        <v>414200</v>
      </c>
      <c r="K411" s="20">
        <f>M411-J411</f>
        <v>-63700</v>
      </c>
      <c r="L411" s="75">
        <v>-16500</v>
      </c>
      <c r="M411" s="20">
        <v>350500</v>
      </c>
      <c r="N411" s="21">
        <v>94</v>
      </c>
      <c r="O411" s="21">
        <v>53</v>
      </c>
      <c r="P411" s="21">
        <v>115</v>
      </c>
      <c r="Q411" s="21">
        <v>88</v>
      </c>
      <c r="R411" s="21">
        <v>95</v>
      </c>
      <c r="S411" s="21">
        <v>81</v>
      </c>
      <c r="T411" s="21">
        <v>63</v>
      </c>
      <c r="U411" s="21">
        <v>85</v>
      </c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39">
        <f>IF(AK411=0,"",AVERAGE(N411:AI411))</f>
        <v>84.25</v>
      </c>
      <c r="AK411" s="39">
        <f>IF(COUNTBLANK(N411:AI411)=0,22,IF(COUNTBLANK(N411:AI411)=1,21,IF(COUNTBLANK(N411:AI411)=2,20,IF(COUNTBLANK(N411:AI411)=3,19,IF(COUNTBLANK(N411:AI411)=4,18,IF(COUNTBLANK(N411:AI411)=5,17,IF(COUNTBLANK(N411:AI411)=6,16,IF(COUNTBLANK(N411:AI411)=7,15,IF(COUNTBLANK(N411:AI411)=8,14,IF(COUNTBLANK(N411:AI411)=9,13,IF(COUNTBLANK(N411:AI411)=10,12,IF(COUNTBLANK(N411:AI411)=11,11,IF(COUNTBLANK(N411:AI411)=12,10,IF(COUNTBLANK(N411:AI411)=13,9,IF(COUNTBLANK(N411:AI411)=14,8,IF(COUNTBLANK(N411:AI411)=15,7,IF(COUNTBLANK(N411:AI411)=16,6,IF(COUNTBLANK(N411:AI411)=17,5,IF(COUNTBLANK(N411:AI411)=18,4,IF(COUNTBLANK(N411:AI411)=19,3,IF(COUNTBLANK(N411:AI411)=20,2,IF(COUNTBLANK(N411:AI411)=21,1,IF(COUNTBLANK(N411:AI411)=22,0,"Error")))))))))))))))))))))))</f>
        <v>8</v>
      </c>
      <c r="AL411" s="39">
        <f>IF(AK411=0,"",IF(COUNTBLANK(AG411:AI411)=0,AVERAGE(AG411:AI411),IF(COUNTBLANK(AF411:AI411)&lt;1.5,AVERAGE(AF411:AI411),IF(COUNTBLANK(AE411:AI411)&lt;2.5,AVERAGE(AE411:AI411),IF(COUNTBLANK(AD411:AI411)&lt;3.5,AVERAGE(AD411:AI411),IF(COUNTBLANK(AC411:AI411)&lt;4.5,AVERAGE(AC411:AI411),IF(COUNTBLANK(AB411:AI411)&lt;5.5,AVERAGE(AB411:AI411),IF(COUNTBLANK(AA411:AI411)&lt;6.5,AVERAGE(AA411:AI411),IF(COUNTBLANK(Z411:AI411)&lt;7.5,AVERAGE(Z411:AI411),IF(COUNTBLANK(Y411:AI411)&lt;8.5,AVERAGE(Y411:AI411),IF(COUNTBLANK(X411:AI411)&lt;9.5,AVERAGE(X411:AI411),IF(COUNTBLANK(W411:AI411)&lt;10.5,AVERAGE(W411:AI411),IF(COUNTBLANK(V411:AI411)&lt;11.5,AVERAGE(V411:AI411),IF(COUNTBLANK(U411:AI411)&lt;12.5,AVERAGE(U411:AI411),IF(COUNTBLANK(T411:AI411)&lt;13.5,AVERAGE(T411:AI411),IF(COUNTBLANK(S411:AI411)&lt;14.5,AVERAGE(S411:AI411),IF(COUNTBLANK(R411:AI411)&lt;15.5,AVERAGE(R411:AI411),IF(COUNTBLANK(Q411:AI411)&lt;16.5,AVERAGE(Q411:AI411),IF(COUNTBLANK(P411:AI411)&lt;17.5,AVERAGE(P411:AI411),IF(COUNTBLANK(O411:AI411)&lt;18.5,AVERAGE(O411:AI411),AVERAGE(N411:AI411)))))))))))))))))))))</f>
        <v>76.333333333333329</v>
      </c>
      <c r="AM411" s="22">
        <f>IF(AK411=0,"",IF(COUNTBLANK(AH411:AI411)=0,AVERAGE(AH411:AI411),IF(COUNTBLANK(AG411:AI411)&lt;1.5,AVERAGE(AG411:AI411),IF(COUNTBLANK(AF411:AI411)&lt;2.5,AVERAGE(AF411:AI411),IF(COUNTBLANK(AE411:AI411)&lt;3.5,AVERAGE(AE411:AI411),IF(COUNTBLANK(AD411:AI411)&lt;4.5,AVERAGE(AD411:AI411),IF(COUNTBLANK(AC411:AI411)&lt;5.5,AVERAGE(AC411:AI411),IF(COUNTBLANK(AB411:AI411)&lt;6.5,AVERAGE(AB411:AI411),IF(COUNTBLANK(AA411:AI411)&lt;7.5,AVERAGE(AA411:AI411),IF(COUNTBLANK(Z411:AI411)&lt;8.5,AVERAGE(Z411:AI411),IF(COUNTBLANK(Y411:AI411)&lt;9.5,AVERAGE(Y411:AI411),IF(COUNTBLANK(X411:AI411)&lt;10.5,AVERAGE(X411:AI411),IF(COUNTBLANK(W411:AI411)&lt;11.5,AVERAGE(W411:AI411),IF(COUNTBLANK(V411:AI411)&lt;12.5,AVERAGE(V411:AI411),IF(COUNTBLANK(U411:AI411)&lt;13.5,AVERAGE(U411:AI411),IF(COUNTBLANK(T411:AI411)&lt;14.5,AVERAGE(T411:AI411),IF(COUNTBLANK(S411:AI411)&lt;15.5,AVERAGE(S411:AI411),IF(COUNTBLANK(R411:AI411)&lt;16.5,AVERAGE(R411:AI411),IF(COUNTBLANK(Q411:AI411)&lt;17.5,AVERAGE(Q411:AI411),IF(COUNTBLANK(P411:AI411)&lt;18.5,AVERAGE(P411:AI411),IF(COUNTBLANK(O411:AI411)&lt;19.5,AVERAGE(O411:AI411),AVERAGE(N411:AI411))))))))))))))))))))))</f>
        <v>74</v>
      </c>
      <c r="AN411" s="23">
        <f>IF(AK411&lt;1.5,M411,(0.75*M411)+(0.25*((AM411*2/3+AJ411*1/3)*$AW$1)))</f>
        <v>340553.6673433581</v>
      </c>
      <c r="AO411" s="24">
        <f>AN411-M411</f>
        <v>-9946.3326566418982</v>
      </c>
      <c r="AP411" s="22">
        <f>IF(AK411&lt;1.5,"N/A",3*((M411/$AW$1)-(AM411*2/3)))</f>
        <v>113.98835466685057</v>
      </c>
      <c r="AQ411" s="20">
        <f>IF(AK411=0,"",AL411*$AV$1)</f>
        <v>302002.42369644862</v>
      </c>
      <c r="AR411" s="20">
        <f>IF(AK411=0,"",AJ411*$AV$1)</f>
        <v>333323.63576103665</v>
      </c>
      <c r="AS411" s="23" t="str">
        <f>IF(F411="P","P","")</f>
        <v>P</v>
      </c>
    </row>
    <row r="412" spans="1:45" ht="13.5">
      <c r="A412" s="19" t="s">
        <v>57</v>
      </c>
      <c r="B412" s="23" t="str">
        <f>IF(COUNTBLANK(N412:AI412)&lt;20.5,"Yes","No")</f>
        <v>Yes</v>
      </c>
      <c r="C412" s="34" t="str">
        <f>IF(J412&lt;160000,"Yes","")</f>
        <v/>
      </c>
      <c r="D412" s="34" t="str">
        <f>IF(J412&gt;375000,IF((K412/J412)&lt;-0.4,"FP40%",IF((K412/J412)&lt;-0.35,"FP35%",IF((K412/J412)&lt;-0.3,"FP30%",IF((K412/J412)&lt;-0.25,"FP25%",IF((K412/J412)&lt;-0.2,"FP20%",IF((K412/J412)&lt;-0.15,"FP15%",IF((K412/J412)&lt;-0.1,"FP10%",IF((K412/J412)&lt;-0.05,"FP5%","")))))))),"")</f>
        <v/>
      </c>
      <c r="E412" s="34" t="str">
        <f t="shared" si="8"/>
        <v/>
      </c>
      <c r="F412" s="89" t="str">
        <f>IF(AP412="N/A","",IF(AP412&gt;AJ412,IF(AP412&gt;AM412,"P",""),""))</f>
        <v>P</v>
      </c>
      <c r="G412" s="34" t="str">
        <f>IF(D412="",IF(E412="",F412,E412),D412)</f>
        <v>P</v>
      </c>
      <c r="H412" s="19" t="s">
        <v>236</v>
      </c>
      <c r="I412" s="21" t="s">
        <v>391</v>
      </c>
      <c r="J412" s="20">
        <v>287400</v>
      </c>
      <c r="K412" s="20">
        <f>M412-J412</f>
        <v>43900</v>
      </c>
      <c r="L412" s="75">
        <v>-16300</v>
      </c>
      <c r="M412" s="20">
        <v>331300</v>
      </c>
      <c r="N412" s="21">
        <v>65</v>
      </c>
      <c r="O412" s="21">
        <v>110</v>
      </c>
      <c r="P412" s="21">
        <v>114</v>
      </c>
      <c r="Q412" s="21">
        <v>68</v>
      </c>
      <c r="R412" s="21">
        <v>96</v>
      </c>
      <c r="S412" s="21">
        <v>90</v>
      </c>
      <c r="T412" s="21">
        <v>71</v>
      </c>
      <c r="U412" s="21">
        <v>54</v>
      </c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39">
        <f>IF(AK412=0,"",AVERAGE(N412:AI412))</f>
        <v>83.5</v>
      </c>
      <c r="AK412" s="39">
        <f>IF(COUNTBLANK(N412:AI412)=0,22,IF(COUNTBLANK(N412:AI412)=1,21,IF(COUNTBLANK(N412:AI412)=2,20,IF(COUNTBLANK(N412:AI412)=3,19,IF(COUNTBLANK(N412:AI412)=4,18,IF(COUNTBLANK(N412:AI412)=5,17,IF(COUNTBLANK(N412:AI412)=6,16,IF(COUNTBLANK(N412:AI412)=7,15,IF(COUNTBLANK(N412:AI412)=8,14,IF(COUNTBLANK(N412:AI412)=9,13,IF(COUNTBLANK(N412:AI412)=10,12,IF(COUNTBLANK(N412:AI412)=11,11,IF(COUNTBLANK(N412:AI412)=12,10,IF(COUNTBLANK(N412:AI412)=13,9,IF(COUNTBLANK(N412:AI412)=14,8,IF(COUNTBLANK(N412:AI412)=15,7,IF(COUNTBLANK(N412:AI412)=16,6,IF(COUNTBLANK(N412:AI412)=17,5,IF(COUNTBLANK(N412:AI412)=18,4,IF(COUNTBLANK(N412:AI412)=19,3,IF(COUNTBLANK(N412:AI412)=20,2,IF(COUNTBLANK(N412:AI412)=21,1,IF(COUNTBLANK(N412:AI412)=22,0,"Error")))))))))))))))))))))))</f>
        <v>8</v>
      </c>
      <c r="AL412" s="39">
        <f>IF(AK412=0,"",IF(COUNTBLANK(AG412:AI412)=0,AVERAGE(AG412:AI412),IF(COUNTBLANK(AF412:AI412)&lt;1.5,AVERAGE(AF412:AI412),IF(COUNTBLANK(AE412:AI412)&lt;2.5,AVERAGE(AE412:AI412),IF(COUNTBLANK(AD412:AI412)&lt;3.5,AVERAGE(AD412:AI412),IF(COUNTBLANK(AC412:AI412)&lt;4.5,AVERAGE(AC412:AI412),IF(COUNTBLANK(AB412:AI412)&lt;5.5,AVERAGE(AB412:AI412),IF(COUNTBLANK(AA412:AI412)&lt;6.5,AVERAGE(AA412:AI412),IF(COUNTBLANK(Z412:AI412)&lt;7.5,AVERAGE(Z412:AI412),IF(COUNTBLANK(Y412:AI412)&lt;8.5,AVERAGE(Y412:AI412),IF(COUNTBLANK(X412:AI412)&lt;9.5,AVERAGE(X412:AI412),IF(COUNTBLANK(W412:AI412)&lt;10.5,AVERAGE(W412:AI412),IF(COUNTBLANK(V412:AI412)&lt;11.5,AVERAGE(V412:AI412),IF(COUNTBLANK(U412:AI412)&lt;12.5,AVERAGE(U412:AI412),IF(COUNTBLANK(T412:AI412)&lt;13.5,AVERAGE(T412:AI412),IF(COUNTBLANK(S412:AI412)&lt;14.5,AVERAGE(S412:AI412),IF(COUNTBLANK(R412:AI412)&lt;15.5,AVERAGE(R412:AI412),IF(COUNTBLANK(Q412:AI412)&lt;16.5,AVERAGE(Q412:AI412),IF(COUNTBLANK(P412:AI412)&lt;17.5,AVERAGE(P412:AI412),IF(COUNTBLANK(O412:AI412)&lt;18.5,AVERAGE(O412:AI412),AVERAGE(N412:AI412)))))))))))))))))))))</f>
        <v>71.666666666666671</v>
      </c>
      <c r="AM412" s="22">
        <f>IF(AK412=0,"",IF(COUNTBLANK(AH412:AI412)=0,AVERAGE(AH412:AI412),IF(COUNTBLANK(AG412:AI412)&lt;1.5,AVERAGE(AG412:AI412),IF(COUNTBLANK(AF412:AI412)&lt;2.5,AVERAGE(AF412:AI412),IF(COUNTBLANK(AE412:AI412)&lt;3.5,AVERAGE(AE412:AI412),IF(COUNTBLANK(AD412:AI412)&lt;4.5,AVERAGE(AD412:AI412),IF(COUNTBLANK(AC412:AI412)&lt;5.5,AVERAGE(AC412:AI412),IF(COUNTBLANK(AB412:AI412)&lt;6.5,AVERAGE(AB412:AI412),IF(COUNTBLANK(AA412:AI412)&lt;7.5,AVERAGE(AA412:AI412),IF(COUNTBLANK(Z412:AI412)&lt;8.5,AVERAGE(Z412:AI412),IF(COUNTBLANK(Y412:AI412)&lt;9.5,AVERAGE(Y412:AI412),IF(COUNTBLANK(X412:AI412)&lt;10.5,AVERAGE(X412:AI412),IF(COUNTBLANK(W412:AI412)&lt;11.5,AVERAGE(W412:AI412),IF(COUNTBLANK(V412:AI412)&lt;12.5,AVERAGE(V412:AI412),IF(COUNTBLANK(U412:AI412)&lt;13.5,AVERAGE(U412:AI412),IF(COUNTBLANK(T412:AI412)&lt;14.5,AVERAGE(T412:AI412),IF(COUNTBLANK(S412:AI412)&lt;15.5,AVERAGE(S412:AI412),IF(COUNTBLANK(R412:AI412)&lt;16.5,AVERAGE(R412:AI412),IF(COUNTBLANK(Q412:AI412)&lt;17.5,AVERAGE(Q412:AI412),IF(COUNTBLANK(P412:AI412)&lt;18.5,AVERAGE(P412:AI412),IF(COUNTBLANK(O412:AI412)&lt;19.5,AVERAGE(O412:AI412),AVERAGE(N412:AI412))))))))))))))))))))))</f>
        <v>62.5</v>
      </c>
      <c r="AN412" s="23">
        <f>IF(AK412&lt;1.5,M412,(0.75*M412)+(0.25*((AM412*2/3+AJ412*1/3)*$AW$1)))</f>
        <v>318210.20835776173</v>
      </c>
      <c r="AO412" s="24">
        <f>AN412-M412</f>
        <v>-13089.79164223827</v>
      </c>
      <c r="AP412" s="22">
        <f>IF(AK412&lt;1.5,"N/A",3*((M412/$AW$1)-(AM412*2/3)))</f>
        <v>122.63692411163365</v>
      </c>
      <c r="AQ412" s="20">
        <f>IF(AK412=0,"",AL412*$AV$1)</f>
        <v>283539.39342679677</v>
      </c>
      <c r="AR412" s="20">
        <f>IF(AK412=0,"",AJ412*$AV$1)</f>
        <v>330356.36303912831</v>
      </c>
      <c r="AS412" s="23" t="str">
        <f>IF(F412="P","P","")</f>
        <v>P</v>
      </c>
    </row>
    <row r="413" spans="1:45" ht="13.5">
      <c r="A413" s="19" t="s">
        <v>57</v>
      </c>
      <c r="B413" s="23" t="str">
        <f>IF(COUNTBLANK(N413:AI413)&lt;20.5,"Yes","No")</f>
        <v>Yes</v>
      </c>
      <c r="C413" s="34" t="str">
        <f>IF(J413&lt;160000,"Yes","")</f>
        <v/>
      </c>
      <c r="D413" s="34" t="str">
        <f>IF(J413&gt;375000,IF((K413/J413)&lt;-0.4,"FP40%",IF((K413/J413)&lt;-0.35,"FP35%",IF((K413/J413)&lt;-0.3,"FP30%",IF((K413/J413)&lt;-0.25,"FP25%",IF((K413/J413)&lt;-0.2,"FP20%",IF((K413/J413)&lt;-0.15,"FP15%",IF((K413/J413)&lt;-0.1,"FP10%",IF((K413/J413)&lt;-0.05,"FP5%","")))))))),"")</f>
        <v/>
      </c>
      <c r="E413" s="34" t="str">
        <f t="shared" si="8"/>
        <v/>
      </c>
      <c r="F413" s="89" t="str">
        <f>IF(AP413="N/A","",IF(AP413&gt;AJ413,IF(AP413&gt;AM413,"P",""),""))</f>
        <v>P</v>
      </c>
      <c r="G413" s="34" t="str">
        <f>IF(D413="",IF(E413="",F413,E413),D413)</f>
        <v>P</v>
      </c>
      <c r="H413" s="19" t="s">
        <v>232</v>
      </c>
      <c r="I413" s="21" t="s">
        <v>37</v>
      </c>
      <c r="J413" s="20">
        <v>272400</v>
      </c>
      <c r="K413" s="20">
        <f>M413-J413</f>
        <v>71700</v>
      </c>
      <c r="L413" s="75">
        <v>600</v>
      </c>
      <c r="M413" s="20">
        <v>344100</v>
      </c>
      <c r="N413" s="21">
        <v>81</v>
      </c>
      <c r="O413" s="21">
        <v>73</v>
      </c>
      <c r="P413" s="21">
        <v>71</v>
      </c>
      <c r="Q413" s="21">
        <v>73</v>
      </c>
      <c r="R413" s="21">
        <v>101</v>
      </c>
      <c r="S413" s="21">
        <v>108</v>
      </c>
      <c r="T413" s="21">
        <v>92</v>
      </c>
      <c r="U413" s="21">
        <v>59</v>
      </c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39">
        <f>IF(AK413=0,"",AVERAGE(N413:AI413))</f>
        <v>82.25</v>
      </c>
      <c r="AK413" s="39">
        <f>IF(COUNTBLANK(N413:AI413)=0,22,IF(COUNTBLANK(N413:AI413)=1,21,IF(COUNTBLANK(N413:AI413)=2,20,IF(COUNTBLANK(N413:AI413)=3,19,IF(COUNTBLANK(N413:AI413)=4,18,IF(COUNTBLANK(N413:AI413)=5,17,IF(COUNTBLANK(N413:AI413)=6,16,IF(COUNTBLANK(N413:AI413)=7,15,IF(COUNTBLANK(N413:AI413)=8,14,IF(COUNTBLANK(N413:AI413)=9,13,IF(COUNTBLANK(N413:AI413)=10,12,IF(COUNTBLANK(N413:AI413)=11,11,IF(COUNTBLANK(N413:AI413)=12,10,IF(COUNTBLANK(N413:AI413)=13,9,IF(COUNTBLANK(N413:AI413)=14,8,IF(COUNTBLANK(N413:AI413)=15,7,IF(COUNTBLANK(N413:AI413)=16,6,IF(COUNTBLANK(N413:AI413)=17,5,IF(COUNTBLANK(N413:AI413)=18,4,IF(COUNTBLANK(N413:AI413)=19,3,IF(COUNTBLANK(N413:AI413)=20,2,IF(COUNTBLANK(N413:AI413)=21,1,IF(COUNTBLANK(N413:AI413)=22,0,"Error")))))))))))))))))))))))</f>
        <v>8</v>
      </c>
      <c r="AL413" s="39">
        <f>IF(AK413=0,"",IF(COUNTBLANK(AG413:AI413)=0,AVERAGE(AG413:AI413),IF(COUNTBLANK(AF413:AI413)&lt;1.5,AVERAGE(AF413:AI413),IF(COUNTBLANK(AE413:AI413)&lt;2.5,AVERAGE(AE413:AI413),IF(COUNTBLANK(AD413:AI413)&lt;3.5,AVERAGE(AD413:AI413),IF(COUNTBLANK(AC413:AI413)&lt;4.5,AVERAGE(AC413:AI413),IF(COUNTBLANK(AB413:AI413)&lt;5.5,AVERAGE(AB413:AI413),IF(COUNTBLANK(AA413:AI413)&lt;6.5,AVERAGE(AA413:AI413),IF(COUNTBLANK(Z413:AI413)&lt;7.5,AVERAGE(Z413:AI413),IF(COUNTBLANK(Y413:AI413)&lt;8.5,AVERAGE(Y413:AI413),IF(COUNTBLANK(X413:AI413)&lt;9.5,AVERAGE(X413:AI413),IF(COUNTBLANK(W413:AI413)&lt;10.5,AVERAGE(W413:AI413),IF(COUNTBLANK(V413:AI413)&lt;11.5,AVERAGE(V413:AI413),IF(COUNTBLANK(U413:AI413)&lt;12.5,AVERAGE(U413:AI413),IF(COUNTBLANK(T413:AI413)&lt;13.5,AVERAGE(T413:AI413),IF(COUNTBLANK(S413:AI413)&lt;14.5,AVERAGE(S413:AI413),IF(COUNTBLANK(R413:AI413)&lt;15.5,AVERAGE(R413:AI413),IF(COUNTBLANK(Q413:AI413)&lt;16.5,AVERAGE(Q413:AI413),IF(COUNTBLANK(P413:AI413)&lt;17.5,AVERAGE(P413:AI413),IF(COUNTBLANK(O413:AI413)&lt;18.5,AVERAGE(O413:AI413),AVERAGE(N413:AI413)))))))))))))))))))))</f>
        <v>86.333333333333329</v>
      </c>
      <c r="AM413" s="22">
        <f>IF(AK413=0,"",IF(COUNTBLANK(AH413:AI413)=0,AVERAGE(AH413:AI413),IF(COUNTBLANK(AG413:AI413)&lt;1.5,AVERAGE(AG413:AI413),IF(COUNTBLANK(AF413:AI413)&lt;2.5,AVERAGE(AF413:AI413),IF(COUNTBLANK(AE413:AI413)&lt;3.5,AVERAGE(AE413:AI413),IF(COUNTBLANK(AD413:AI413)&lt;4.5,AVERAGE(AD413:AI413),IF(COUNTBLANK(AC413:AI413)&lt;5.5,AVERAGE(AC413:AI413),IF(COUNTBLANK(AB413:AI413)&lt;6.5,AVERAGE(AB413:AI413),IF(COUNTBLANK(AA413:AI413)&lt;7.5,AVERAGE(AA413:AI413),IF(COUNTBLANK(Z413:AI413)&lt;8.5,AVERAGE(Z413:AI413),IF(COUNTBLANK(Y413:AI413)&lt;9.5,AVERAGE(Y413:AI413),IF(COUNTBLANK(X413:AI413)&lt;10.5,AVERAGE(X413:AI413),IF(COUNTBLANK(W413:AI413)&lt;11.5,AVERAGE(W413:AI413),IF(COUNTBLANK(V413:AI413)&lt;12.5,AVERAGE(V413:AI413),IF(COUNTBLANK(U413:AI413)&lt;13.5,AVERAGE(U413:AI413),IF(COUNTBLANK(T413:AI413)&lt;14.5,AVERAGE(T413:AI413),IF(COUNTBLANK(S413:AI413)&lt;15.5,AVERAGE(S413:AI413),IF(COUNTBLANK(R413:AI413)&lt;16.5,AVERAGE(R413:AI413),IF(COUNTBLANK(Q413:AI413)&lt;17.5,AVERAGE(Q413:AI413),IF(COUNTBLANK(P413:AI413)&lt;18.5,AVERAGE(P413:AI413),IF(COUNTBLANK(O413:AI413)&lt;19.5,AVERAGE(O413:AI413),AVERAGE(N413:AI413))))))))))))))))))))))</f>
        <v>75.5</v>
      </c>
      <c r="AN413" s="23">
        <f>IF(AK413&lt;1.5,M413,(0.75*M413)+(0.25*((AM413*2/3+AJ413*1/3)*$AW$1)))</f>
        <v>336088.12877433054</v>
      </c>
      <c r="AO413" s="24">
        <f>AN413-M413</f>
        <v>-8011.8712256694562</v>
      </c>
      <c r="AP413" s="22">
        <f>IF(AK413&lt;1.5,"N/A",3*((M413/$AW$1)-(AM413*2/3)))</f>
        <v>106.20454448177824</v>
      </c>
      <c r="AQ413" s="20">
        <f>IF(AK413=0,"",AL413*$AV$1)</f>
        <v>341566.05998855975</v>
      </c>
      <c r="AR413" s="20">
        <f>IF(AK413=0,"",AJ413*$AV$1)</f>
        <v>325410.90850261442</v>
      </c>
      <c r="AS413" s="23" t="str">
        <f>IF(F413="P","P","")</f>
        <v>P</v>
      </c>
    </row>
    <row r="414" spans="1:45" ht="13.5">
      <c r="A414" s="19" t="s">
        <v>57</v>
      </c>
      <c r="B414" s="23" t="str">
        <f>IF(COUNTBLANK(N414:AI414)&lt;20.5,"Yes","No")</f>
        <v>Yes</v>
      </c>
      <c r="C414" s="34" t="str">
        <f>IF(J414&lt;160000,"Yes","")</f>
        <v/>
      </c>
      <c r="D414" s="34" t="str">
        <f>IF(J414&gt;375000,IF((K414/J414)&lt;-0.4,"FP40%",IF((K414/J414)&lt;-0.35,"FP35%",IF((K414/J414)&lt;-0.3,"FP30%",IF((K414/J414)&lt;-0.25,"FP25%",IF((K414/J414)&lt;-0.2,"FP20%",IF((K414/J414)&lt;-0.15,"FP15%",IF((K414/J414)&lt;-0.1,"FP10%",IF((K414/J414)&lt;-0.05,"FP5%","")))))))),"")</f>
        <v>FP5%</v>
      </c>
      <c r="E414" s="34" t="str">
        <f t="shared" si="8"/>
        <v/>
      </c>
      <c r="F414" s="89" t="str">
        <f>IF(AP414="N/A","",IF(AP414&gt;AJ414,IF(AP414&gt;AM414,"P",""),""))</f>
        <v/>
      </c>
      <c r="G414" s="34" t="str">
        <f>IF(D414="",IF(E414="",F414,E414),D414)</f>
        <v>FP5%</v>
      </c>
      <c r="H414" s="19" t="s">
        <v>237</v>
      </c>
      <c r="I414" s="21" t="s">
        <v>48</v>
      </c>
      <c r="J414" s="20">
        <v>378500</v>
      </c>
      <c r="K414" s="20">
        <f>M414-J414</f>
        <v>-32400</v>
      </c>
      <c r="L414" s="75">
        <v>3700</v>
      </c>
      <c r="M414" s="20">
        <v>346100</v>
      </c>
      <c r="N414" s="21">
        <v>64</v>
      </c>
      <c r="O414" s="21">
        <v>61</v>
      </c>
      <c r="P414" s="21">
        <v>86</v>
      </c>
      <c r="Q414" s="21">
        <v>75</v>
      </c>
      <c r="R414" s="21">
        <v>91</v>
      </c>
      <c r="S414" s="21">
        <v>82</v>
      </c>
      <c r="T414" s="21">
        <v>84</v>
      </c>
      <c r="U414" s="21">
        <v>101</v>
      </c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39">
        <f>IF(AK414=0,"",AVERAGE(N414:AI414))</f>
        <v>80.5</v>
      </c>
      <c r="AK414" s="39">
        <f>IF(COUNTBLANK(N414:AI414)=0,22,IF(COUNTBLANK(N414:AI414)=1,21,IF(COUNTBLANK(N414:AI414)=2,20,IF(COUNTBLANK(N414:AI414)=3,19,IF(COUNTBLANK(N414:AI414)=4,18,IF(COUNTBLANK(N414:AI414)=5,17,IF(COUNTBLANK(N414:AI414)=6,16,IF(COUNTBLANK(N414:AI414)=7,15,IF(COUNTBLANK(N414:AI414)=8,14,IF(COUNTBLANK(N414:AI414)=9,13,IF(COUNTBLANK(N414:AI414)=10,12,IF(COUNTBLANK(N414:AI414)=11,11,IF(COUNTBLANK(N414:AI414)=12,10,IF(COUNTBLANK(N414:AI414)=13,9,IF(COUNTBLANK(N414:AI414)=14,8,IF(COUNTBLANK(N414:AI414)=15,7,IF(COUNTBLANK(N414:AI414)=16,6,IF(COUNTBLANK(N414:AI414)=17,5,IF(COUNTBLANK(N414:AI414)=18,4,IF(COUNTBLANK(N414:AI414)=19,3,IF(COUNTBLANK(N414:AI414)=20,2,IF(COUNTBLANK(N414:AI414)=21,1,IF(COUNTBLANK(N414:AI414)=22,0,"Error")))))))))))))))))))))))</f>
        <v>8</v>
      </c>
      <c r="AL414" s="39">
        <f>IF(AK414=0,"",IF(COUNTBLANK(AG414:AI414)=0,AVERAGE(AG414:AI414),IF(COUNTBLANK(AF414:AI414)&lt;1.5,AVERAGE(AF414:AI414),IF(COUNTBLANK(AE414:AI414)&lt;2.5,AVERAGE(AE414:AI414),IF(COUNTBLANK(AD414:AI414)&lt;3.5,AVERAGE(AD414:AI414),IF(COUNTBLANK(AC414:AI414)&lt;4.5,AVERAGE(AC414:AI414),IF(COUNTBLANK(AB414:AI414)&lt;5.5,AVERAGE(AB414:AI414),IF(COUNTBLANK(AA414:AI414)&lt;6.5,AVERAGE(AA414:AI414),IF(COUNTBLANK(Z414:AI414)&lt;7.5,AVERAGE(Z414:AI414),IF(COUNTBLANK(Y414:AI414)&lt;8.5,AVERAGE(Y414:AI414),IF(COUNTBLANK(X414:AI414)&lt;9.5,AVERAGE(X414:AI414),IF(COUNTBLANK(W414:AI414)&lt;10.5,AVERAGE(W414:AI414),IF(COUNTBLANK(V414:AI414)&lt;11.5,AVERAGE(V414:AI414),IF(COUNTBLANK(U414:AI414)&lt;12.5,AVERAGE(U414:AI414),IF(COUNTBLANK(T414:AI414)&lt;13.5,AVERAGE(T414:AI414),IF(COUNTBLANK(S414:AI414)&lt;14.5,AVERAGE(S414:AI414),IF(COUNTBLANK(R414:AI414)&lt;15.5,AVERAGE(R414:AI414),IF(COUNTBLANK(Q414:AI414)&lt;16.5,AVERAGE(Q414:AI414),IF(COUNTBLANK(P414:AI414)&lt;17.5,AVERAGE(P414:AI414),IF(COUNTBLANK(O414:AI414)&lt;18.5,AVERAGE(O414:AI414),AVERAGE(N414:AI414)))))))))))))))))))))</f>
        <v>89</v>
      </c>
      <c r="AM414" s="22">
        <f>IF(AK414=0,"",IF(COUNTBLANK(AH414:AI414)=0,AVERAGE(AH414:AI414),IF(COUNTBLANK(AG414:AI414)&lt;1.5,AVERAGE(AG414:AI414),IF(COUNTBLANK(AF414:AI414)&lt;2.5,AVERAGE(AF414:AI414),IF(COUNTBLANK(AE414:AI414)&lt;3.5,AVERAGE(AE414:AI414),IF(COUNTBLANK(AD414:AI414)&lt;4.5,AVERAGE(AD414:AI414),IF(COUNTBLANK(AC414:AI414)&lt;5.5,AVERAGE(AC414:AI414),IF(COUNTBLANK(AB414:AI414)&lt;6.5,AVERAGE(AB414:AI414),IF(COUNTBLANK(AA414:AI414)&lt;7.5,AVERAGE(AA414:AI414),IF(COUNTBLANK(Z414:AI414)&lt;8.5,AVERAGE(Z414:AI414),IF(COUNTBLANK(Y414:AI414)&lt;9.5,AVERAGE(Y414:AI414),IF(COUNTBLANK(X414:AI414)&lt;10.5,AVERAGE(X414:AI414),IF(COUNTBLANK(W414:AI414)&lt;11.5,AVERAGE(W414:AI414),IF(COUNTBLANK(V414:AI414)&lt;12.5,AVERAGE(V414:AI414),IF(COUNTBLANK(U414:AI414)&lt;13.5,AVERAGE(U414:AI414),IF(COUNTBLANK(T414:AI414)&lt;14.5,AVERAGE(T414:AI414),IF(COUNTBLANK(S414:AI414)&lt;15.5,AVERAGE(S414:AI414),IF(COUNTBLANK(R414:AI414)&lt;16.5,AVERAGE(R414:AI414),IF(COUNTBLANK(Q414:AI414)&lt;17.5,AVERAGE(Q414:AI414),IF(COUNTBLANK(P414:AI414)&lt;18.5,AVERAGE(P414:AI414),IF(COUNTBLANK(O414:AI414)&lt;19.5,AVERAGE(O414:AI414),AVERAGE(N414:AI414))))))))))))))))))))))</f>
        <v>92.5</v>
      </c>
      <c r="AN414" s="23">
        <f>IF(AK414&lt;1.5,M414,(0.75*M414)+(0.25*((AM414*2/3+AJ414*1/3)*$AW$1)))</f>
        <v>348374.50992319302</v>
      </c>
      <c r="AO414" s="24">
        <f>AN414-M414</f>
        <v>2274.5099231930217</v>
      </c>
      <c r="AP414" s="22">
        <f>IF(AK414&lt;1.5,"N/A",3*((M414/$AW$1)-(AM414*2/3)))</f>
        <v>73.69948516461335</v>
      </c>
      <c r="AQ414" s="20">
        <f>IF(AK414=0,"",AL414*$AV$1)</f>
        <v>352116.36299978942</v>
      </c>
      <c r="AR414" s="20">
        <f>IF(AK414=0,"",AJ414*$AV$1)</f>
        <v>318487.27215149492</v>
      </c>
      <c r="AS414" s="23" t="str">
        <f>IF(F414="P","P","")</f>
        <v/>
      </c>
    </row>
    <row r="415" spans="1:45" ht="13.5">
      <c r="A415" s="19" t="s">
        <v>57</v>
      </c>
      <c r="B415" s="23" t="str">
        <f>IF(COUNTBLANK(N415:AI415)&lt;20.5,"Yes","No")</f>
        <v>Yes</v>
      </c>
      <c r="C415" s="34" t="str">
        <f>IF(J415&lt;160000,"Yes","")</f>
        <v/>
      </c>
      <c r="D415" s="34" t="str">
        <f>IF(J415&gt;375000,IF((K415/J415)&lt;-0.4,"FP40%",IF((K415/J415)&lt;-0.35,"FP35%",IF((K415/J415)&lt;-0.3,"FP30%",IF((K415/J415)&lt;-0.25,"FP25%",IF((K415/J415)&lt;-0.2,"FP20%",IF((K415/J415)&lt;-0.15,"FP15%",IF((K415/J415)&lt;-0.1,"FP10%",IF((K415/J415)&lt;-0.05,"FP5%","")))))))),"")</f>
        <v/>
      </c>
      <c r="E415" s="34" t="str">
        <f t="shared" si="8"/>
        <v/>
      </c>
      <c r="F415" s="89" t="str">
        <f>IF(AP415="N/A","",IF(AP415&gt;AJ415,IF(AP415&gt;AM415,"P",""),""))</f>
        <v/>
      </c>
      <c r="G415" s="34" t="str">
        <f>IF(D415="",IF(E415="",F415,E415),D415)</f>
        <v/>
      </c>
      <c r="H415" s="19" t="s">
        <v>398</v>
      </c>
      <c r="I415" s="21" t="s">
        <v>37</v>
      </c>
      <c r="J415" s="20">
        <v>315500</v>
      </c>
      <c r="K415" s="20">
        <f>M415-J415</f>
        <v>-8300</v>
      </c>
      <c r="L415" s="75">
        <v>-2000</v>
      </c>
      <c r="M415" s="20">
        <v>307200</v>
      </c>
      <c r="N415" s="21">
        <v>61</v>
      </c>
      <c r="O415" s="21">
        <v>92</v>
      </c>
      <c r="P415" s="21">
        <v>101</v>
      </c>
      <c r="Q415" s="21">
        <v>71</v>
      </c>
      <c r="R415" s="21">
        <v>70</v>
      </c>
      <c r="S415" s="21">
        <v>63</v>
      </c>
      <c r="T415" s="21">
        <v>78</v>
      </c>
      <c r="U415" s="21">
        <v>85</v>
      </c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39">
        <f>IF(AK415=0,"",AVERAGE(N415:AI415))</f>
        <v>77.625</v>
      </c>
      <c r="AK415" s="39">
        <f>IF(COUNTBLANK(N415:AI415)=0,22,IF(COUNTBLANK(N415:AI415)=1,21,IF(COUNTBLANK(N415:AI415)=2,20,IF(COUNTBLANK(N415:AI415)=3,19,IF(COUNTBLANK(N415:AI415)=4,18,IF(COUNTBLANK(N415:AI415)=5,17,IF(COUNTBLANK(N415:AI415)=6,16,IF(COUNTBLANK(N415:AI415)=7,15,IF(COUNTBLANK(N415:AI415)=8,14,IF(COUNTBLANK(N415:AI415)=9,13,IF(COUNTBLANK(N415:AI415)=10,12,IF(COUNTBLANK(N415:AI415)=11,11,IF(COUNTBLANK(N415:AI415)=12,10,IF(COUNTBLANK(N415:AI415)=13,9,IF(COUNTBLANK(N415:AI415)=14,8,IF(COUNTBLANK(N415:AI415)=15,7,IF(COUNTBLANK(N415:AI415)=16,6,IF(COUNTBLANK(N415:AI415)=17,5,IF(COUNTBLANK(N415:AI415)=18,4,IF(COUNTBLANK(N415:AI415)=19,3,IF(COUNTBLANK(N415:AI415)=20,2,IF(COUNTBLANK(N415:AI415)=21,1,IF(COUNTBLANK(N415:AI415)=22,0,"Error")))))))))))))))))))))))</f>
        <v>8</v>
      </c>
      <c r="AL415" s="39">
        <f>IF(AK415=0,"",IF(COUNTBLANK(AG415:AI415)=0,AVERAGE(AG415:AI415),IF(COUNTBLANK(AF415:AI415)&lt;1.5,AVERAGE(AF415:AI415),IF(COUNTBLANK(AE415:AI415)&lt;2.5,AVERAGE(AE415:AI415),IF(COUNTBLANK(AD415:AI415)&lt;3.5,AVERAGE(AD415:AI415),IF(COUNTBLANK(AC415:AI415)&lt;4.5,AVERAGE(AC415:AI415),IF(COUNTBLANK(AB415:AI415)&lt;5.5,AVERAGE(AB415:AI415),IF(COUNTBLANK(AA415:AI415)&lt;6.5,AVERAGE(AA415:AI415),IF(COUNTBLANK(Z415:AI415)&lt;7.5,AVERAGE(Z415:AI415),IF(COUNTBLANK(Y415:AI415)&lt;8.5,AVERAGE(Y415:AI415),IF(COUNTBLANK(X415:AI415)&lt;9.5,AVERAGE(X415:AI415),IF(COUNTBLANK(W415:AI415)&lt;10.5,AVERAGE(W415:AI415),IF(COUNTBLANK(V415:AI415)&lt;11.5,AVERAGE(V415:AI415),IF(COUNTBLANK(U415:AI415)&lt;12.5,AVERAGE(U415:AI415),IF(COUNTBLANK(T415:AI415)&lt;13.5,AVERAGE(T415:AI415),IF(COUNTBLANK(S415:AI415)&lt;14.5,AVERAGE(S415:AI415),IF(COUNTBLANK(R415:AI415)&lt;15.5,AVERAGE(R415:AI415),IF(COUNTBLANK(Q415:AI415)&lt;16.5,AVERAGE(Q415:AI415),IF(COUNTBLANK(P415:AI415)&lt;17.5,AVERAGE(P415:AI415),IF(COUNTBLANK(O415:AI415)&lt;18.5,AVERAGE(O415:AI415),AVERAGE(N415:AI415)))))))))))))))))))))</f>
        <v>75.333333333333329</v>
      </c>
      <c r="AM415" s="22">
        <f>IF(AK415=0,"",IF(COUNTBLANK(AH415:AI415)=0,AVERAGE(AH415:AI415),IF(COUNTBLANK(AG415:AI415)&lt;1.5,AVERAGE(AG415:AI415),IF(COUNTBLANK(AF415:AI415)&lt;2.5,AVERAGE(AF415:AI415),IF(COUNTBLANK(AE415:AI415)&lt;3.5,AVERAGE(AE415:AI415),IF(COUNTBLANK(AD415:AI415)&lt;4.5,AVERAGE(AD415:AI415),IF(COUNTBLANK(AC415:AI415)&lt;5.5,AVERAGE(AC415:AI415),IF(COUNTBLANK(AB415:AI415)&lt;6.5,AVERAGE(AB415:AI415),IF(COUNTBLANK(AA415:AI415)&lt;7.5,AVERAGE(AA415:AI415),IF(COUNTBLANK(Z415:AI415)&lt;8.5,AVERAGE(Z415:AI415),IF(COUNTBLANK(Y415:AI415)&lt;9.5,AVERAGE(Y415:AI415),IF(COUNTBLANK(X415:AI415)&lt;10.5,AVERAGE(X415:AI415),IF(COUNTBLANK(W415:AI415)&lt;11.5,AVERAGE(W415:AI415),IF(COUNTBLANK(V415:AI415)&lt;12.5,AVERAGE(V415:AI415),IF(COUNTBLANK(U415:AI415)&lt;13.5,AVERAGE(U415:AI415),IF(COUNTBLANK(T415:AI415)&lt;14.5,AVERAGE(T415:AI415),IF(COUNTBLANK(S415:AI415)&lt;15.5,AVERAGE(S415:AI415),IF(COUNTBLANK(R415:AI415)&lt;16.5,AVERAGE(R415:AI415),IF(COUNTBLANK(Q415:AI415)&lt;17.5,AVERAGE(Q415:AI415),IF(COUNTBLANK(P415:AI415)&lt;18.5,AVERAGE(P415:AI415),IF(COUNTBLANK(O415:AI415)&lt;19.5,AVERAGE(O415:AI415),AVERAGE(N415:AI415))))))))))))))))))))))</f>
        <v>81.5</v>
      </c>
      <c r="AN415" s="23">
        <f>IF(AK415&lt;1.5,M415,(0.75*M415)+(0.25*((AM415*2/3+AJ415*1/3)*$AW$1)))</f>
        <v>310879.78182775259</v>
      </c>
      <c r="AO415" s="24">
        <f>AN415-M415</f>
        <v>3679.7818277525948</v>
      </c>
      <c r="AP415" s="22">
        <f>IF(AK415&lt;1.5,"N/A",3*((M415/$AW$1)-(AM415*2/3)))</f>
        <v>66.622888883470722</v>
      </c>
      <c r="AQ415" s="20">
        <f>IF(AK415=0,"",AL415*$AV$1)</f>
        <v>298046.06006723747</v>
      </c>
      <c r="AR415" s="20">
        <f>IF(AK415=0,"",AJ415*$AV$1)</f>
        <v>307112.726717513</v>
      </c>
      <c r="AS415" s="23" t="str">
        <f>IF(F415="P","P","")</f>
        <v/>
      </c>
    </row>
    <row r="416" spans="1:45" ht="13.5">
      <c r="A416" s="25" t="s">
        <v>57</v>
      </c>
      <c r="B416" s="23" t="str">
        <f>IF(COUNTBLANK(N416:AI416)&lt;20.5,"Yes","No")</f>
        <v>Yes</v>
      </c>
      <c r="C416" s="34" t="str">
        <f>IF(J416&lt;160000,"Yes","")</f>
        <v/>
      </c>
      <c r="D416" s="34" t="str">
        <f>IF(J416&gt;375000,IF((K416/J416)&lt;-0.4,"FP40%",IF((K416/J416)&lt;-0.35,"FP35%",IF((K416/J416)&lt;-0.3,"FP30%",IF((K416/J416)&lt;-0.25,"FP25%",IF((K416/J416)&lt;-0.2,"FP20%",IF((K416/J416)&lt;-0.15,"FP15%",IF((K416/J416)&lt;-0.1,"FP10%",IF((K416/J416)&lt;-0.05,"FP5%","")))))))),"")</f>
        <v/>
      </c>
      <c r="E416" s="34" t="str">
        <f t="shared" si="8"/>
        <v/>
      </c>
      <c r="F416" s="89" t="str">
        <f>IF(AP416="N/A","",IF(AP416&gt;AJ416,IF(AP416&gt;AM416,"P",""),""))</f>
        <v>P</v>
      </c>
      <c r="G416" s="34" t="str">
        <f>IF(D416="",IF(E416="",F416,E416),D416)</f>
        <v>P</v>
      </c>
      <c r="H416" s="19" t="s">
        <v>58</v>
      </c>
      <c r="I416" s="21" t="s">
        <v>48</v>
      </c>
      <c r="J416" s="20">
        <v>204700</v>
      </c>
      <c r="K416" s="20">
        <f>M416-J416</f>
        <v>78100</v>
      </c>
      <c r="L416" s="75">
        <v>-8200</v>
      </c>
      <c r="M416" s="20">
        <v>282800</v>
      </c>
      <c r="N416" s="21">
        <v>108</v>
      </c>
      <c r="O416" s="21">
        <v>59</v>
      </c>
      <c r="P416" s="21">
        <v>82</v>
      </c>
      <c r="Q416" s="21">
        <v>96</v>
      </c>
      <c r="R416" s="21">
        <v>75</v>
      </c>
      <c r="S416" s="21">
        <v>62</v>
      </c>
      <c r="T416" s="21">
        <v>75</v>
      </c>
      <c r="U416" s="21">
        <v>58</v>
      </c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39">
        <f>IF(AK416=0,"",AVERAGE(N416:AI416))</f>
        <v>76.875</v>
      </c>
      <c r="AK416" s="39">
        <f>IF(COUNTBLANK(N416:AI416)=0,22,IF(COUNTBLANK(N416:AI416)=1,21,IF(COUNTBLANK(N416:AI416)=2,20,IF(COUNTBLANK(N416:AI416)=3,19,IF(COUNTBLANK(N416:AI416)=4,18,IF(COUNTBLANK(N416:AI416)=5,17,IF(COUNTBLANK(N416:AI416)=6,16,IF(COUNTBLANK(N416:AI416)=7,15,IF(COUNTBLANK(N416:AI416)=8,14,IF(COUNTBLANK(N416:AI416)=9,13,IF(COUNTBLANK(N416:AI416)=10,12,IF(COUNTBLANK(N416:AI416)=11,11,IF(COUNTBLANK(N416:AI416)=12,10,IF(COUNTBLANK(N416:AI416)=13,9,IF(COUNTBLANK(N416:AI416)=14,8,IF(COUNTBLANK(N416:AI416)=15,7,IF(COUNTBLANK(N416:AI416)=16,6,IF(COUNTBLANK(N416:AI416)=17,5,IF(COUNTBLANK(N416:AI416)=18,4,IF(COUNTBLANK(N416:AI416)=19,3,IF(COUNTBLANK(N416:AI416)=20,2,IF(COUNTBLANK(N416:AI416)=21,1,IF(COUNTBLANK(N416:AI416)=22,0,"Error")))))))))))))))))))))))</f>
        <v>8</v>
      </c>
      <c r="AL416" s="39">
        <f>IF(AK416=0,"",IF(COUNTBLANK(AG416:AI416)=0,AVERAGE(AG416:AI416),IF(COUNTBLANK(AF416:AI416)&lt;1.5,AVERAGE(AF416:AI416),IF(COUNTBLANK(AE416:AI416)&lt;2.5,AVERAGE(AE416:AI416),IF(COUNTBLANK(AD416:AI416)&lt;3.5,AVERAGE(AD416:AI416),IF(COUNTBLANK(AC416:AI416)&lt;4.5,AVERAGE(AC416:AI416),IF(COUNTBLANK(AB416:AI416)&lt;5.5,AVERAGE(AB416:AI416),IF(COUNTBLANK(AA416:AI416)&lt;6.5,AVERAGE(AA416:AI416),IF(COUNTBLANK(Z416:AI416)&lt;7.5,AVERAGE(Z416:AI416),IF(COUNTBLANK(Y416:AI416)&lt;8.5,AVERAGE(Y416:AI416),IF(COUNTBLANK(X416:AI416)&lt;9.5,AVERAGE(X416:AI416),IF(COUNTBLANK(W416:AI416)&lt;10.5,AVERAGE(W416:AI416),IF(COUNTBLANK(V416:AI416)&lt;11.5,AVERAGE(V416:AI416),IF(COUNTBLANK(U416:AI416)&lt;12.5,AVERAGE(U416:AI416),IF(COUNTBLANK(T416:AI416)&lt;13.5,AVERAGE(T416:AI416),IF(COUNTBLANK(S416:AI416)&lt;14.5,AVERAGE(S416:AI416),IF(COUNTBLANK(R416:AI416)&lt;15.5,AVERAGE(R416:AI416),IF(COUNTBLANK(Q416:AI416)&lt;16.5,AVERAGE(Q416:AI416),IF(COUNTBLANK(P416:AI416)&lt;17.5,AVERAGE(P416:AI416),IF(COUNTBLANK(O416:AI416)&lt;18.5,AVERAGE(O416:AI416),AVERAGE(N416:AI416)))))))))))))))))))))</f>
        <v>65</v>
      </c>
      <c r="AM416" s="22">
        <f>IF(AK416=0,"",IF(COUNTBLANK(AH416:AI416)=0,AVERAGE(AH416:AI416),IF(COUNTBLANK(AG416:AI416)&lt;1.5,AVERAGE(AG416:AI416),IF(COUNTBLANK(AF416:AI416)&lt;2.5,AVERAGE(AF416:AI416),IF(COUNTBLANK(AE416:AI416)&lt;3.5,AVERAGE(AE416:AI416),IF(COUNTBLANK(AD416:AI416)&lt;4.5,AVERAGE(AD416:AI416),IF(COUNTBLANK(AC416:AI416)&lt;5.5,AVERAGE(AC416:AI416),IF(COUNTBLANK(AB416:AI416)&lt;6.5,AVERAGE(AB416:AI416),IF(COUNTBLANK(AA416:AI416)&lt;7.5,AVERAGE(AA416:AI416),IF(COUNTBLANK(Z416:AI416)&lt;8.5,AVERAGE(Z416:AI416),IF(COUNTBLANK(Y416:AI416)&lt;9.5,AVERAGE(Y416:AI416),IF(COUNTBLANK(X416:AI416)&lt;10.5,AVERAGE(X416:AI416),IF(COUNTBLANK(W416:AI416)&lt;11.5,AVERAGE(W416:AI416),IF(COUNTBLANK(V416:AI416)&lt;12.5,AVERAGE(V416:AI416),IF(COUNTBLANK(U416:AI416)&lt;13.5,AVERAGE(U416:AI416),IF(COUNTBLANK(T416:AI416)&lt;14.5,AVERAGE(T416:AI416),IF(COUNTBLANK(S416:AI416)&lt;15.5,AVERAGE(S416:AI416),IF(COUNTBLANK(R416:AI416)&lt;16.5,AVERAGE(R416:AI416),IF(COUNTBLANK(Q416:AI416)&lt;17.5,AVERAGE(Q416:AI416),IF(COUNTBLANK(P416:AI416)&lt;18.5,AVERAGE(P416:AI416),IF(COUNTBLANK(O416:AI416)&lt;19.5,AVERAGE(O416:AI416),AVERAGE(N416:AI416))))))))))))))))))))))</f>
        <v>66.5</v>
      </c>
      <c r="AN416" s="23">
        <f>IF(AK416&lt;1.5,M416,(0.75*M416)+(0.25*((AM416*2/3+AJ416*1/3)*$AW$1)))</f>
        <v>282295.0928253489</v>
      </c>
      <c r="AO416" s="24">
        <f>AN416-M416</f>
        <v>-504.90717465110356</v>
      </c>
      <c r="AP416" s="22">
        <f>IF(AK416&lt;1.5,"N/A",3*((M416/$AW$1)-(AM416*2/3)))</f>
        <v>78.384612552882544</v>
      </c>
      <c r="AQ416" s="20">
        <f>IF(AK416=0,"",AL416*$AV$1)</f>
        <v>257163.63589872263</v>
      </c>
      <c r="AR416" s="20">
        <f>IF(AK416=0,"",AJ416*$AV$1)</f>
        <v>304145.45399560465</v>
      </c>
      <c r="AS416" s="23" t="str">
        <f>IF(F416="P","P","")</f>
        <v>P</v>
      </c>
    </row>
    <row r="417" spans="1:45" ht="13.5">
      <c r="A417" s="19" t="s">
        <v>57</v>
      </c>
      <c r="B417" s="23" t="str">
        <f>IF(COUNTBLANK(N417:AI417)&lt;20.5,"Yes","No")</f>
        <v>Yes</v>
      </c>
      <c r="C417" s="34" t="str">
        <f>IF(J417&lt;160000,"Yes","")</f>
        <v/>
      </c>
      <c r="D417" s="34" t="str">
        <f>IF(J417&gt;375000,IF((K417/J417)&lt;-0.4,"FP40%",IF((K417/J417)&lt;-0.35,"FP35%",IF((K417/J417)&lt;-0.3,"FP30%",IF((K417/J417)&lt;-0.25,"FP25%",IF((K417/J417)&lt;-0.2,"FP20%",IF((K417/J417)&lt;-0.15,"FP15%",IF((K417/J417)&lt;-0.1,"FP10%",IF((K417/J417)&lt;-0.05,"FP5%","")))))))),"")</f>
        <v>FP20%</v>
      </c>
      <c r="E417" s="34" t="str">
        <f t="shared" si="8"/>
        <v/>
      </c>
      <c r="F417" s="89" t="str">
        <f>IF(AP417="N/A","",IF(AP417&gt;AJ417,IF(AP417&gt;AM417,"P",""),""))</f>
        <v>P</v>
      </c>
      <c r="G417" s="34" t="str">
        <f>IF(D417="",IF(E417="",F417,E417),D417)</f>
        <v>FP20%</v>
      </c>
      <c r="H417" s="19" t="s">
        <v>233</v>
      </c>
      <c r="I417" s="21" t="s">
        <v>37</v>
      </c>
      <c r="J417" s="20">
        <v>384900</v>
      </c>
      <c r="K417" s="20">
        <f>M417-J417</f>
        <v>-84200</v>
      </c>
      <c r="L417" s="75">
        <v>-21300</v>
      </c>
      <c r="M417" s="20">
        <v>300700</v>
      </c>
      <c r="N417" s="21">
        <v>74</v>
      </c>
      <c r="O417" s="21">
        <v>65</v>
      </c>
      <c r="P417" s="21">
        <v>71</v>
      </c>
      <c r="Q417" s="21">
        <v>111</v>
      </c>
      <c r="R417" s="21">
        <v>79</v>
      </c>
      <c r="S417" s="21">
        <v>44</v>
      </c>
      <c r="T417" s="21">
        <v>69</v>
      </c>
      <c r="U417" s="21">
        <v>69</v>
      </c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39">
        <f>IF(AK417=0,"",AVERAGE(N417:AI417))</f>
        <v>72.75</v>
      </c>
      <c r="AK417" s="39">
        <f>IF(COUNTBLANK(N417:AI417)=0,22,IF(COUNTBLANK(N417:AI417)=1,21,IF(COUNTBLANK(N417:AI417)=2,20,IF(COUNTBLANK(N417:AI417)=3,19,IF(COUNTBLANK(N417:AI417)=4,18,IF(COUNTBLANK(N417:AI417)=5,17,IF(COUNTBLANK(N417:AI417)=6,16,IF(COUNTBLANK(N417:AI417)=7,15,IF(COUNTBLANK(N417:AI417)=8,14,IF(COUNTBLANK(N417:AI417)=9,13,IF(COUNTBLANK(N417:AI417)=10,12,IF(COUNTBLANK(N417:AI417)=11,11,IF(COUNTBLANK(N417:AI417)=12,10,IF(COUNTBLANK(N417:AI417)=13,9,IF(COUNTBLANK(N417:AI417)=14,8,IF(COUNTBLANK(N417:AI417)=15,7,IF(COUNTBLANK(N417:AI417)=16,6,IF(COUNTBLANK(N417:AI417)=17,5,IF(COUNTBLANK(N417:AI417)=18,4,IF(COUNTBLANK(N417:AI417)=19,3,IF(COUNTBLANK(N417:AI417)=20,2,IF(COUNTBLANK(N417:AI417)=21,1,IF(COUNTBLANK(N417:AI417)=22,0,"Error")))))))))))))))))))))))</f>
        <v>8</v>
      </c>
      <c r="AL417" s="39">
        <f>IF(AK417=0,"",IF(COUNTBLANK(AG417:AI417)=0,AVERAGE(AG417:AI417),IF(COUNTBLANK(AF417:AI417)&lt;1.5,AVERAGE(AF417:AI417),IF(COUNTBLANK(AE417:AI417)&lt;2.5,AVERAGE(AE417:AI417),IF(COUNTBLANK(AD417:AI417)&lt;3.5,AVERAGE(AD417:AI417),IF(COUNTBLANK(AC417:AI417)&lt;4.5,AVERAGE(AC417:AI417),IF(COUNTBLANK(AB417:AI417)&lt;5.5,AVERAGE(AB417:AI417),IF(COUNTBLANK(AA417:AI417)&lt;6.5,AVERAGE(AA417:AI417),IF(COUNTBLANK(Z417:AI417)&lt;7.5,AVERAGE(Z417:AI417),IF(COUNTBLANK(Y417:AI417)&lt;8.5,AVERAGE(Y417:AI417),IF(COUNTBLANK(X417:AI417)&lt;9.5,AVERAGE(X417:AI417),IF(COUNTBLANK(W417:AI417)&lt;10.5,AVERAGE(W417:AI417),IF(COUNTBLANK(V417:AI417)&lt;11.5,AVERAGE(V417:AI417),IF(COUNTBLANK(U417:AI417)&lt;12.5,AVERAGE(U417:AI417),IF(COUNTBLANK(T417:AI417)&lt;13.5,AVERAGE(T417:AI417),IF(COUNTBLANK(S417:AI417)&lt;14.5,AVERAGE(S417:AI417),IF(COUNTBLANK(R417:AI417)&lt;15.5,AVERAGE(R417:AI417),IF(COUNTBLANK(Q417:AI417)&lt;16.5,AVERAGE(Q417:AI417),IF(COUNTBLANK(P417:AI417)&lt;17.5,AVERAGE(P417:AI417),IF(COUNTBLANK(O417:AI417)&lt;18.5,AVERAGE(O417:AI417),AVERAGE(N417:AI417)))))))))))))))))))))</f>
        <v>60.666666666666664</v>
      </c>
      <c r="AM417" s="22">
        <f>IF(AK417=0,"",IF(COUNTBLANK(AH417:AI417)=0,AVERAGE(AH417:AI417),IF(COUNTBLANK(AG417:AI417)&lt;1.5,AVERAGE(AG417:AI417),IF(COUNTBLANK(AF417:AI417)&lt;2.5,AVERAGE(AF417:AI417),IF(COUNTBLANK(AE417:AI417)&lt;3.5,AVERAGE(AE417:AI417),IF(COUNTBLANK(AD417:AI417)&lt;4.5,AVERAGE(AD417:AI417),IF(COUNTBLANK(AC417:AI417)&lt;5.5,AVERAGE(AC417:AI417),IF(COUNTBLANK(AB417:AI417)&lt;6.5,AVERAGE(AB417:AI417),IF(COUNTBLANK(AA417:AI417)&lt;7.5,AVERAGE(AA417:AI417),IF(COUNTBLANK(Z417:AI417)&lt;8.5,AVERAGE(Z417:AI417),IF(COUNTBLANK(Y417:AI417)&lt;9.5,AVERAGE(Y417:AI417),IF(COUNTBLANK(X417:AI417)&lt;10.5,AVERAGE(X417:AI417),IF(COUNTBLANK(W417:AI417)&lt;11.5,AVERAGE(W417:AI417),IF(COUNTBLANK(V417:AI417)&lt;12.5,AVERAGE(V417:AI417),IF(COUNTBLANK(U417:AI417)&lt;13.5,AVERAGE(U417:AI417),IF(COUNTBLANK(T417:AI417)&lt;14.5,AVERAGE(T417:AI417),IF(COUNTBLANK(S417:AI417)&lt;15.5,AVERAGE(S417:AI417),IF(COUNTBLANK(R417:AI417)&lt;16.5,AVERAGE(R417:AI417),IF(COUNTBLANK(Q417:AI417)&lt;17.5,AVERAGE(Q417:AI417),IF(COUNTBLANK(P417:AI417)&lt;18.5,AVERAGE(P417:AI417),IF(COUNTBLANK(O417:AI417)&lt;19.5,AVERAGE(O417:AI417),AVERAGE(N417:AI417))))))))))))))))))))))</f>
        <v>69</v>
      </c>
      <c r="AN417" s="23">
        <f>IF(AK417&lt;1.5,M417,(0.75*M417)+(0.25*((AM417*2/3+AJ417*1/3)*$AW$1)))</f>
        <v>296012.74657744978</v>
      </c>
      <c r="AO417" s="24">
        <f>AN417-M417</f>
        <v>-4687.2534225502168</v>
      </c>
      <c r="AP417" s="22">
        <f>IF(AK417&lt;1.5,"N/A",3*((M417/$AW$1)-(AM417*2/3)))</f>
        <v>86.764331664256687</v>
      </c>
      <c r="AQ417" s="20">
        <f>IF(AK417=0,"",AL417*$AV$1)</f>
        <v>240019.39350547444</v>
      </c>
      <c r="AR417" s="20">
        <f>IF(AK417=0,"",AJ417*$AV$1)</f>
        <v>287825.45402510877</v>
      </c>
      <c r="AS417" s="23" t="str">
        <f>IF(F417="P","P","")</f>
        <v>P</v>
      </c>
    </row>
    <row r="418" spans="1:45" ht="13.5">
      <c r="A418" s="19" t="s">
        <v>57</v>
      </c>
      <c r="B418" s="23" t="str">
        <f>IF(COUNTBLANK(N418:AI418)&lt;20.5,"Yes","No")</f>
        <v>Yes</v>
      </c>
      <c r="C418" s="34" t="str">
        <f>IF(J418&lt;160000,"Yes","")</f>
        <v/>
      </c>
      <c r="D418" s="34" t="str">
        <f>IF(J418&gt;375000,IF((K418/J418)&lt;-0.4,"FP40%",IF((K418/J418)&lt;-0.35,"FP35%",IF((K418/J418)&lt;-0.3,"FP30%",IF((K418/J418)&lt;-0.25,"FP25%",IF((K418/J418)&lt;-0.2,"FP20%",IF((K418/J418)&lt;-0.15,"FP15%",IF((K418/J418)&lt;-0.1,"FP10%",IF((K418/J418)&lt;-0.05,"FP5%","")))))))),"")</f>
        <v/>
      </c>
      <c r="E418" s="34" t="str">
        <f t="shared" si="8"/>
        <v/>
      </c>
      <c r="F418" s="89" t="str">
        <f>IF(AP418="N/A","",IF(AP418&gt;AJ418,IF(AP418&gt;AM418,"P",""),""))</f>
        <v>P</v>
      </c>
      <c r="G418" s="34" t="str">
        <f>IF(D418="",IF(E418="",F418,E418),D418)</f>
        <v>P</v>
      </c>
      <c r="H418" s="19" t="s">
        <v>239</v>
      </c>
      <c r="I418" s="21" t="s">
        <v>62</v>
      </c>
      <c r="J418" s="20">
        <v>310100</v>
      </c>
      <c r="K418" s="20">
        <f>M418-J418</f>
        <v>19600</v>
      </c>
      <c r="L418" s="75">
        <v>0</v>
      </c>
      <c r="M418" s="20">
        <v>329700</v>
      </c>
      <c r="N418" s="21">
        <v>51</v>
      </c>
      <c r="O418" s="21">
        <v>41</v>
      </c>
      <c r="P418" s="21">
        <v>80</v>
      </c>
      <c r="Q418" s="21">
        <v>117</v>
      </c>
      <c r="R418" s="21">
        <v>95</v>
      </c>
      <c r="S418" s="21">
        <v>94</v>
      </c>
      <c r="T418" s="21">
        <v>15</v>
      </c>
      <c r="U418" s="21" t="s">
        <v>590</v>
      </c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39">
        <f>IF(AK418=0,"",AVERAGE(N418:AI418))</f>
        <v>70.428571428571431</v>
      </c>
      <c r="AK418" s="39">
        <f>IF(COUNTBLANK(N418:AI418)=0,22,IF(COUNTBLANK(N418:AI418)=1,21,IF(COUNTBLANK(N418:AI418)=2,20,IF(COUNTBLANK(N418:AI418)=3,19,IF(COUNTBLANK(N418:AI418)=4,18,IF(COUNTBLANK(N418:AI418)=5,17,IF(COUNTBLANK(N418:AI418)=6,16,IF(COUNTBLANK(N418:AI418)=7,15,IF(COUNTBLANK(N418:AI418)=8,14,IF(COUNTBLANK(N418:AI418)=9,13,IF(COUNTBLANK(N418:AI418)=10,12,IF(COUNTBLANK(N418:AI418)=11,11,IF(COUNTBLANK(N418:AI418)=12,10,IF(COUNTBLANK(N418:AI418)=13,9,IF(COUNTBLANK(N418:AI418)=14,8,IF(COUNTBLANK(N418:AI418)=15,7,IF(COUNTBLANK(N418:AI418)=16,6,IF(COUNTBLANK(N418:AI418)=17,5,IF(COUNTBLANK(N418:AI418)=18,4,IF(COUNTBLANK(N418:AI418)=19,3,IF(COUNTBLANK(N418:AI418)=20,2,IF(COUNTBLANK(N418:AI418)=21,1,IF(COUNTBLANK(N418:AI418)=22,0,"Error")))))))))))))))))))))))</f>
        <v>7</v>
      </c>
      <c r="AL418" s="39">
        <f>IF(AK418=0,"",IF(COUNTBLANK(AG418:AI418)=0,AVERAGE(AG418:AI418),IF(COUNTBLANK(AF418:AI418)&lt;1.5,AVERAGE(AF418:AI418),IF(COUNTBLANK(AE418:AI418)&lt;2.5,AVERAGE(AE418:AI418),IF(COUNTBLANK(AD418:AI418)&lt;3.5,AVERAGE(AD418:AI418),IF(COUNTBLANK(AC418:AI418)&lt;4.5,AVERAGE(AC418:AI418),IF(COUNTBLANK(AB418:AI418)&lt;5.5,AVERAGE(AB418:AI418),IF(COUNTBLANK(AA418:AI418)&lt;6.5,AVERAGE(AA418:AI418),IF(COUNTBLANK(Z418:AI418)&lt;7.5,AVERAGE(Z418:AI418),IF(COUNTBLANK(Y418:AI418)&lt;8.5,AVERAGE(Y418:AI418),IF(COUNTBLANK(X418:AI418)&lt;9.5,AVERAGE(X418:AI418),IF(COUNTBLANK(W418:AI418)&lt;10.5,AVERAGE(W418:AI418),IF(COUNTBLANK(V418:AI418)&lt;11.5,AVERAGE(V418:AI418),IF(COUNTBLANK(U418:AI418)&lt;12.5,AVERAGE(U418:AI418),IF(COUNTBLANK(T418:AI418)&lt;13.5,AVERAGE(T418:AI418),IF(COUNTBLANK(S418:AI418)&lt;14.5,AVERAGE(S418:AI418),IF(COUNTBLANK(R418:AI418)&lt;15.5,AVERAGE(R418:AI418),IF(COUNTBLANK(Q418:AI418)&lt;16.5,AVERAGE(Q418:AI418),IF(COUNTBLANK(P418:AI418)&lt;17.5,AVERAGE(P418:AI418),IF(COUNTBLANK(O418:AI418)&lt;18.5,AVERAGE(O418:AI418),AVERAGE(N418:AI418)))))))))))))))))))))</f>
        <v>68</v>
      </c>
      <c r="AM418" s="22">
        <f>IF(AK418=0,"",IF(COUNTBLANK(AH418:AI418)=0,AVERAGE(AH418:AI418),IF(COUNTBLANK(AG418:AI418)&lt;1.5,AVERAGE(AG418:AI418),IF(COUNTBLANK(AF418:AI418)&lt;2.5,AVERAGE(AF418:AI418),IF(COUNTBLANK(AE418:AI418)&lt;3.5,AVERAGE(AE418:AI418),IF(COUNTBLANK(AD418:AI418)&lt;4.5,AVERAGE(AD418:AI418),IF(COUNTBLANK(AC418:AI418)&lt;5.5,AVERAGE(AC418:AI418),IF(COUNTBLANK(AB418:AI418)&lt;6.5,AVERAGE(AB418:AI418),IF(COUNTBLANK(AA418:AI418)&lt;7.5,AVERAGE(AA418:AI418),IF(COUNTBLANK(Z418:AI418)&lt;8.5,AVERAGE(Z418:AI418),IF(COUNTBLANK(Y418:AI418)&lt;9.5,AVERAGE(Y418:AI418),IF(COUNTBLANK(X418:AI418)&lt;10.5,AVERAGE(X418:AI418),IF(COUNTBLANK(W418:AI418)&lt;11.5,AVERAGE(W418:AI418),IF(COUNTBLANK(V418:AI418)&lt;12.5,AVERAGE(V418:AI418),IF(COUNTBLANK(U418:AI418)&lt;13.5,AVERAGE(U418:AI418),IF(COUNTBLANK(T418:AI418)&lt;14.5,AVERAGE(T418:AI418),IF(COUNTBLANK(S418:AI418)&lt;15.5,AVERAGE(S418:AI418),IF(COUNTBLANK(R418:AI418)&lt;16.5,AVERAGE(R418:AI418),IF(COUNTBLANK(Q418:AI418)&lt;17.5,AVERAGE(Q418:AI418),IF(COUNTBLANK(P418:AI418)&lt;18.5,AVERAGE(P418:AI418),IF(COUNTBLANK(O418:AI418)&lt;19.5,AVERAGE(O418:AI418),AVERAGE(N418:AI418))))))))))))))))))))))</f>
        <v>54.5</v>
      </c>
      <c r="AN418" s="23">
        <f>IF(AK418&lt;1.5,M418,(0.75*M418)+(0.25*((AM418*2/3+AJ418*1/3)*$AW$1)))</f>
        <v>307286.93675734755</v>
      </c>
      <c r="AO418" s="24">
        <f>AN418-M418</f>
        <v>-22413.063242652453</v>
      </c>
      <c r="AP418" s="22">
        <f>IF(AK418&lt;1.5,"N/A",3*((M418/$AW$1)-(AM418*2/3)))</f>
        <v>137.44097156536557</v>
      </c>
      <c r="AQ418" s="20">
        <f>IF(AK418=0,"",AL418*$AV$1)</f>
        <v>269032.72678635595</v>
      </c>
      <c r="AR418" s="20">
        <f>IF(AK418=0,"",AJ418*$AV$1)</f>
        <v>278641.03845729725</v>
      </c>
      <c r="AS418" s="23" t="str">
        <f>IF(F418="P","P","")</f>
        <v>P</v>
      </c>
    </row>
    <row r="419" spans="1:45" ht="13.5">
      <c r="A419" s="25" t="s">
        <v>57</v>
      </c>
      <c r="B419" s="23" t="str">
        <f>IF(COUNTBLANK(N419:AI419)&lt;20.5,"Yes","No")</f>
        <v>Yes</v>
      </c>
      <c r="C419" s="34" t="str">
        <f>IF(J419&lt;160000,"Yes","")</f>
        <v/>
      </c>
      <c r="D419" s="34" t="str">
        <f>IF(J419&gt;375000,IF((K419/J419)&lt;-0.4,"FP40%",IF((K419/J419)&lt;-0.35,"FP35%",IF((K419/J419)&lt;-0.3,"FP30%",IF((K419/J419)&lt;-0.25,"FP25%",IF((K419/J419)&lt;-0.2,"FP20%",IF((K419/J419)&lt;-0.15,"FP15%",IF((K419/J419)&lt;-0.1,"FP10%",IF((K419/J419)&lt;-0.05,"FP5%","")))))))),"")</f>
        <v/>
      </c>
      <c r="E419" s="34" t="str">
        <f t="shared" si="8"/>
        <v/>
      </c>
      <c r="F419" s="89" t="str">
        <f>IF(AP419="N/A","",IF(AP419&gt;AJ419,IF(AP419&gt;AM419,"P",""),""))</f>
        <v>P</v>
      </c>
      <c r="G419" s="34" t="str">
        <f>IF(D419="",IF(E419="",F419,E419),D419)</f>
        <v>P</v>
      </c>
      <c r="H419" s="25" t="s">
        <v>461</v>
      </c>
      <c r="I419" s="27" t="s">
        <v>37</v>
      </c>
      <c r="J419" s="20">
        <v>202100</v>
      </c>
      <c r="K419" s="20">
        <f>M419-J419</f>
        <v>50100</v>
      </c>
      <c r="L419" s="75">
        <v>-15200</v>
      </c>
      <c r="M419" s="20">
        <v>252200</v>
      </c>
      <c r="N419" s="21"/>
      <c r="O419" s="21">
        <v>84</v>
      </c>
      <c r="P419" s="21">
        <v>59</v>
      </c>
      <c r="Q419" s="21">
        <v>115</v>
      </c>
      <c r="R419" s="21">
        <v>44</v>
      </c>
      <c r="S419" s="21">
        <v>61</v>
      </c>
      <c r="T419" s="21" t="s">
        <v>590</v>
      </c>
      <c r="U419" s="21">
        <v>53</v>
      </c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39">
        <f>IF(AK419=0,"",AVERAGE(N419:AI419))</f>
        <v>69.333333333333329</v>
      </c>
      <c r="AK419" s="39">
        <f>IF(COUNTBLANK(N419:AI419)=0,22,IF(COUNTBLANK(N419:AI419)=1,21,IF(COUNTBLANK(N419:AI419)=2,20,IF(COUNTBLANK(N419:AI419)=3,19,IF(COUNTBLANK(N419:AI419)=4,18,IF(COUNTBLANK(N419:AI419)=5,17,IF(COUNTBLANK(N419:AI419)=6,16,IF(COUNTBLANK(N419:AI419)=7,15,IF(COUNTBLANK(N419:AI419)=8,14,IF(COUNTBLANK(N419:AI419)=9,13,IF(COUNTBLANK(N419:AI419)=10,12,IF(COUNTBLANK(N419:AI419)=11,11,IF(COUNTBLANK(N419:AI419)=12,10,IF(COUNTBLANK(N419:AI419)=13,9,IF(COUNTBLANK(N419:AI419)=14,8,IF(COUNTBLANK(N419:AI419)=15,7,IF(COUNTBLANK(N419:AI419)=16,6,IF(COUNTBLANK(N419:AI419)=17,5,IF(COUNTBLANK(N419:AI419)=18,4,IF(COUNTBLANK(N419:AI419)=19,3,IF(COUNTBLANK(N419:AI419)=20,2,IF(COUNTBLANK(N419:AI419)=21,1,IF(COUNTBLANK(N419:AI419)=22,0,"Error")))))))))))))))))))))))</f>
        <v>6</v>
      </c>
      <c r="AL419" s="39">
        <f>IF(AK419=0,"",IF(COUNTBLANK(AG419:AI419)=0,AVERAGE(AG419:AI419),IF(COUNTBLANK(AF419:AI419)&lt;1.5,AVERAGE(AF419:AI419),IF(COUNTBLANK(AE419:AI419)&lt;2.5,AVERAGE(AE419:AI419),IF(COUNTBLANK(AD419:AI419)&lt;3.5,AVERAGE(AD419:AI419),IF(COUNTBLANK(AC419:AI419)&lt;4.5,AVERAGE(AC419:AI419),IF(COUNTBLANK(AB419:AI419)&lt;5.5,AVERAGE(AB419:AI419),IF(COUNTBLANK(AA419:AI419)&lt;6.5,AVERAGE(AA419:AI419),IF(COUNTBLANK(Z419:AI419)&lt;7.5,AVERAGE(Z419:AI419),IF(COUNTBLANK(Y419:AI419)&lt;8.5,AVERAGE(Y419:AI419),IF(COUNTBLANK(X419:AI419)&lt;9.5,AVERAGE(X419:AI419),IF(COUNTBLANK(W419:AI419)&lt;10.5,AVERAGE(W419:AI419),IF(COUNTBLANK(V419:AI419)&lt;11.5,AVERAGE(V419:AI419),IF(COUNTBLANK(U419:AI419)&lt;12.5,AVERAGE(U419:AI419),IF(COUNTBLANK(T419:AI419)&lt;13.5,AVERAGE(T419:AI419),IF(COUNTBLANK(S419:AI419)&lt;14.5,AVERAGE(S419:AI419),IF(COUNTBLANK(R419:AI419)&lt;15.5,AVERAGE(R419:AI419),IF(COUNTBLANK(Q419:AI419)&lt;16.5,AVERAGE(Q419:AI419),IF(COUNTBLANK(P419:AI419)&lt;17.5,AVERAGE(P419:AI419),IF(COUNTBLANK(O419:AI419)&lt;18.5,AVERAGE(O419:AI419),AVERAGE(N419:AI419)))))))))))))))))))))</f>
        <v>52.666666666666664</v>
      </c>
      <c r="AM419" s="22">
        <f>IF(AK419=0,"",IF(COUNTBLANK(AH419:AI419)=0,AVERAGE(AH419:AI419),IF(COUNTBLANK(AG419:AI419)&lt;1.5,AVERAGE(AG419:AI419),IF(COUNTBLANK(AF419:AI419)&lt;2.5,AVERAGE(AF419:AI419),IF(COUNTBLANK(AE419:AI419)&lt;3.5,AVERAGE(AE419:AI419),IF(COUNTBLANK(AD419:AI419)&lt;4.5,AVERAGE(AD419:AI419),IF(COUNTBLANK(AC419:AI419)&lt;5.5,AVERAGE(AC419:AI419),IF(COUNTBLANK(AB419:AI419)&lt;6.5,AVERAGE(AB419:AI419),IF(COUNTBLANK(AA419:AI419)&lt;7.5,AVERAGE(AA419:AI419),IF(COUNTBLANK(Z419:AI419)&lt;8.5,AVERAGE(Z419:AI419),IF(COUNTBLANK(Y419:AI419)&lt;9.5,AVERAGE(Y419:AI419),IF(COUNTBLANK(X419:AI419)&lt;10.5,AVERAGE(X419:AI419),IF(COUNTBLANK(W419:AI419)&lt;11.5,AVERAGE(W419:AI419),IF(COUNTBLANK(V419:AI419)&lt;12.5,AVERAGE(V419:AI419),IF(COUNTBLANK(U419:AI419)&lt;13.5,AVERAGE(U419:AI419),IF(COUNTBLANK(T419:AI419)&lt;14.5,AVERAGE(T419:AI419),IF(COUNTBLANK(S419:AI419)&lt;15.5,AVERAGE(S419:AI419),IF(COUNTBLANK(R419:AI419)&lt;16.5,AVERAGE(R419:AI419),IF(COUNTBLANK(Q419:AI419)&lt;17.5,AVERAGE(Q419:AI419),IF(COUNTBLANK(P419:AI419)&lt;18.5,AVERAGE(P419:AI419),IF(COUNTBLANK(O419:AI419)&lt;19.5,AVERAGE(O419:AI419),AVERAGE(N419:AI419))))))))))))))))))))))</f>
        <v>57</v>
      </c>
      <c r="AN419" s="23">
        <f>IF(AK419&lt;1.5,M419,(0.75*M419)+(0.25*((AM419*2/3+AJ419*1/3)*$AW$1)))</f>
        <v>250467.92901162102</v>
      </c>
      <c r="AO419" s="24">
        <f>AN419-M419</f>
        <v>-1732.0709883789823</v>
      </c>
      <c r="AP419" s="22">
        <f>IF(AK419&lt;1.5,"N/A",3*((M419/$AW$1)-(AM419*2/3)))</f>
        <v>74.512020105505599</v>
      </c>
      <c r="AQ419" s="20">
        <f>IF(AK419=0,"",AL419*$AV$1)</f>
        <v>208368.48447178552</v>
      </c>
      <c r="AR419" s="20">
        <f>IF(AK419=0,"",AJ419*$AV$1)</f>
        <v>274307.87829197076</v>
      </c>
      <c r="AS419" s="23" t="str">
        <f>IF(F419="P","P","")</f>
        <v>P</v>
      </c>
    </row>
    <row r="420" spans="1:45" ht="13.5">
      <c r="A420" s="19" t="s">
        <v>57</v>
      </c>
      <c r="B420" s="23" t="str">
        <f>IF(COUNTBLANK(N420:AI420)&lt;20.5,"Yes","No")</f>
        <v>Yes</v>
      </c>
      <c r="C420" s="34" t="str">
        <f>IF(J420&lt;160000,"Yes","")</f>
        <v/>
      </c>
      <c r="D420" s="34" t="str">
        <f>IF(J420&gt;375000,IF((K420/J420)&lt;-0.4,"FP40%",IF((K420/J420)&lt;-0.35,"FP35%",IF((K420/J420)&lt;-0.3,"FP30%",IF((K420/J420)&lt;-0.25,"FP25%",IF((K420/J420)&lt;-0.2,"FP20%",IF((K420/J420)&lt;-0.15,"FP15%",IF((K420/J420)&lt;-0.1,"FP10%",IF((K420/J420)&lt;-0.05,"FP5%","")))))))),"")</f>
        <v/>
      </c>
      <c r="E420" s="34" t="str">
        <f t="shared" si="8"/>
        <v/>
      </c>
      <c r="F420" s="89" t="str">
        <f>IF(AP420="N/A","",IF(AP420&gt;AJ420,IF(AP420&gt;AM420,"P",""),""))</f>
        <v/>
      </c>
      <c r="G420" s="34" t="str">
        <f>IF(D420="",IF(E420="",F420,E420),D420)</f>
        <v/>
      </c>
      <c r="H420" s="19" t="s">
        <v>235</v>
      </c>
      <c r="I420" s="21" t="s">
        <v>388</v>
      </c>
      <c r="J420" s="20">
        <v>242900</v>
      </c>
      <c r="K420" s="20">
        <f>M420-J420</f>
        <v>20100</v>
      </c>
      <c r="L420" s="75">
        <v>0</v>
      </c>
      <c r="M420" s="20">
        <v>263000</v>
      </c>
      <c r="N420" s="21">
        <v>66</v>
      </c>
      <c r="O420" s="21">
        <v>55</v>
      </c>
      <c r="P420" s="21">
        <v>78</v>
      </c>
      <c r="Q420" s="21">
        <v>83</v>
      </c>
      <c r="R420" s="21">
        <v>43</v>
      </c>
      <c r="S420" s="21">
        <v>59</v>
      </c>
      <c r="T420" s="21">
        <v>94</v>
      </c>
      <c r="U420" s="21" t="s">
        <v>590</v>
      </c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39">
        <f>IF(AK420=0,"",AVERAGE(N420:AI420))</f>
        <v>68.285714285714292</v>
      </c>
      <c r="AK420" s="39">
        <f>IF(COUNTBLANK(N420:AI420)=0,22,IF(COUNTBLANK(N420:AI420)=1,21,IF(COUNTBLANK(N420:AI420)=2,20,IF(COUNTBLANK(N420:AI420)=3,19,IF(COUNTBLANK(N420:AI420)=4,18,IF(COUNTBLANK(N420:AI420)=5,17,IF(COUNTBLANK(N420:AI420)=6,16,IF(COUNTBLANK(N420:AI420)=7,15,IF(COUNTBLANK(N420:AI420)=8,14,IF(COUNTBLANK(N420:AI420)=9,13,IF(COUNTBLANK(N420:AI420)=10,12,IF(COUNTBLANK(N420:AI420)=11,11,IF(COUNTBLANK(N420:AI420)=12,10,IF(COUNTBLANK(N420:AI420)=13,9,IF(COUNTBLANK(N420:AI420)=14,8,IF(COUNTBLANK(N420:AI420)=15,7,IF(COUNTBLANK(N420:AI420)=16,6,IF(COUNTBLANK(N420:AI420)=17,5,IF(COUNTBLANK(N420:AI420)=18,4,IF(COUNTBLANK(N420:AI420)=19,3,IF(COUNTBLANK(N420:AI420)=20,2,IF(COUNTBLANK(N420:AI420)=21,1,IF(COUNTBLANK(N420:AI420)=22,0,"Error")))))))))))))))))))))))</f>
        <v>7</v>
      </c>
      <c r="AL420" s="39">
        <f>IF(AK420=0,"",IF(COUNTBLANK(AG420:AI420)=0,AVERAGE(AG420:AI420),IF(COUNTBLANK(AF420:AI420)&lt;1.5,AVERAGE(AF420:AI420),IF(COUNTBLANK(AE420:AI420)&lt;2.5,AVERAGE(AE420:AI420),IF(COUNTBLANK(AD420:AI420)&lt;3.5,AVERAGE(AD420:AI420),IF(COUNTBLANK(AC420:AI420)&lt;4.5,AVERAGE(AC420:AI420),IF(COUNTBLANK(AB420:AI420)&lt;5.5,AVERAGE(AB420:AI420),IF(COUNTBLANK(AA420:AI420)&lt;6.5,AVERAGE(AA420:AI420),IF(COUNTBLANK(Z420:AI420)&lt;7.5,AVERAGE(Z420:AI420),IF(COUNTBLANK(Y420:AI420)&lt;8.5,AVERAGE(Y420:AI420),IF(COUNTBLANK(X420:AI420)&lt;9.5,AVERAGE(X420:AI420),IF(COUNTBLANK(W420:AI420)&lt;10.5,AVERAGE(W420:AI420),IF(COUNTBLANK(V420:AI420)&lt;11.5,AVERAGE(V420:AI420),IF(COUNTBLANK(U420:AI420)&lt;12.5,AVERAGE(U420:AI420),IF(COUNTBLANK(T420:AI420)&lt;13.5,AVERAGE(T420:AI420),IF(COUNTBLANK(S420:AI420)&lt;14.5,AVERAGE(S420:AI420),IF(COUNTBLANK(R420:AI420)&lt;15.5,AVERAGE(R420:AI420),IF(COUNTBLANK(Q420:AI420)&lt;16.5,AVERAGE(Q420:AI420),IF(COUNTBLANK(P420:AI420)&lt;17.5,AVERAGE(P420:AI420),IF(COUNTBLANK(O420:AI420)&lt;18.5,AVERAGE(O420:AI420),AVERAGE(N420:AI420)))))))))))))))))))))</f>
        <v>65.333333333333329</v>
      </c>
      <c r="AM420" s="22">
        <f>IF(AK420=0,"",IF(COUNTBLANK(AH420:AI420)=0,AVERAGE(AH420:AI420),IF(COUNTBLANK(AG420:AI420)&lt;1.5,AVERAGE(AG420:AI420),IF(COUNTBLANK(AF420:AI420)&lt;2.5,AVERAGE(AF420:AI420),IF(COUNTBLANK(AE420:AI420)&lt;3.5,AVERAGE(AE420:AI420),IF(COUNTBLANK(AD420:AI420)&lt;4.5,AVERAGE(AD420:AI420),IF(COUNTBLANK(AC420:AI420)&lt;5.5,AVERAGE(AC420:AI420),IF(COUNTBLANK(AB420:AI420)&lt;6.5,AVERAGE(AB420:AI420),IF(COUNTBLANK(AA420:AI420)&lt;7.5,AVERAGE(AA420:AI420),IF(COUNTBLANK(Z420:AI420)&lt;8.5,AVERAGE(Z420:AI420),IF(COUNTBLANK(Y420:AI420)&lt;9.5,AVERAGE(Y420:AI420),IF(COUNTBLANK(X420:AI420)&lt;10.5,AVERAGE(X420:AI420),IF(COUNTBLANK(W420:AI420)&lt;11.5,AVERAGE(W420:AI420),IF(COUNTBLANK(V420:AI420)&lt;12.5,AVERAGE(V420:AI420),IF(COUNTBLANK(U420:AI420)&lt;13.5,AVERAGE(U420:AI420),IF(COUNTBLANK(T420:AI420)&lt;14.5,AVERAGE(T420:AI420),IF(COUNTBLANK(S420:AI420)&lt;15.5,AVERAGE(S420:AI420),IF(COUNTBLANK(R420:AI420)&lt;16.5,AVERAGE(R420:AI420),IF(COUNTBLANK(Q420:AI420)&lt;17.5,AVERAGE(Q420:AI420),IF(COUNTBLANK(P420:AI420)&lt;18.5,AVERAGE(P420:AI420),IF(COUNTBLANK(O420:AI420)&lt;19.5,AVERAGE(O420:AI420),AVERAGE(N420:AI420))))))))))))))))))))))</f>
        <v>76.5</v>
      </c>
      <c r="AN420" s="23">
        <f>IF(AK420&lt;1.5,M420,(0.75*M420)+(0.25*((AM420*2/3+AJ420*1/3)*$AW$1)))</f>
        <v>271261.53665376699</v>
      </c>
      <c r="AO420" s="24">
        <f>AN420-M420</f>
        <v>8261.5366537669906</v>
      </c>
      <c r="AP420" s="22">
        <f>IF(AK420&lt;1.5,"N/A",3*((M420/$AW$1)-(AM420*2/3)))</f>
        <v>43.584699792815115</v>
      </c>
      <c r="AQ420" s="20">
        <f>IF(AK420=0,"",AL420*$AV$1)</f>
        <v>258482.42377512631</v>
      </c>
      <c r="AR420" s="20">
        <f>IF(AK420=0,"",AJ420*$AV$1)</f>
        <v>270163.11639470205</v>
      </c>
      <c r="AS420" s="23" t="str">
        <f>IF(F420="P","P","")</f>
        <v/>
      </c>
    </row>
    <row r="421" spans="1:45" ht="13.5">
      <c r="A421" s="19" t="s">
        <v>57</v>
      </c>
      <c r="B421" s="23" t="str">
        <f>IF(COUNTBLANK(N421:AI421)&lt;20.5,"Yes","No")</f>
        <v>No</v>
      </c>
      <c r="C421" s="34" t="str">
        <f>IF(J421&lt;160000,"Yes","")</f>
        <v>Yes</v>
      </c>
      <c r="D421" s="34" t="str">
        <f>IF(J421&gt;375000,IF((K421/J421)&lt;-0.4,"FP40%",IF((K421/J421)&lt;-0.35,"FP35%",IF((K421/J421)&lt;-0.3,"FP30%",IF((K421/J421)&lt;-0.25,"FP25%",IF((K421/J421)&lt;-0.2,"FP20%",IF((K421/J421)&lt;-0.15,"FP15%",IF((K421/J421)&lt;-0.1,"FP10%",IF((K421/J421)&lt;-0.05,"FP5%","")))))))),"")</f>
        <v/>
      </c>
      <c r="E421" s="34" t="str">
        <f t="shared" si="8"/>
        <v/>
      </c>
      <c r="F421" s="89" t="str">
        <f>IF(AP421="N/A","",IF(AP421&gt;AJ421,IF(AP421&gt;AM421,"P",""),""))</f>
        <v/>
      </c>
      <c r="G421" s="34" t="str">
        <f>IF(D421="",IF(E421="",F421,E421),D421)</f>
        <v/>
      </c>
      <c r="H421" s="19" t="s">
        <v>575</v>
      </c>
      <c r="I421" s="21" t="s">
        <v>62</v>
      </c>
      <c r="J421" s="20">
        <v>101800</v>
      </c>
      <c r="K421" s="20">
        <f>M421-J421</f>
        <v>0</v>
      </c>
      <c r="L421" s="75">
        <v>0</v>
      </c>
      <c r="M421" s="20">
        <v>101800</v>
      </c>
      <c r="N421" s="21"/>
      <c r="O421" s="21"/>
      <c r="P421" s="21"/>
      <c r="Q421" s="21"/>
      <c r="R421" s="21"/>
      <c r="S421" s="21"/>
      <c r="T421" s="21"/>
      <c r="U421" s="21">
        <v>62</v>
      </c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39">
        <f>IF(AK421=0,"",AVERAGE(N421:AI421))</f>
        <v>62</v>
      </c>
      <c r="AK421" s="39">
        <f>IF(COUNTBLANK(N421:AI421)=0,22,IF(COUNTBLANK(N421:AI421)=1,21,IF(COUNTBLANK(N421:AI421)=2,20,IF(COUNTBLANK(N421:AI421)=3,19,IF(COUNTBLANK(N421:AI421)=4,18,IF(COUNTBLANK(N421:AI421)=5,17,IF(COUNTBLANK(N421:AI421)=6,16,IF(COUNTBLANK(N421:AI421)=7,15,IF(COUNTBLANK(N421:AI421)=8,14,IF(COUNTBLANK(N421:AI421)=9,13,IF(COUNTBLANK(N421:AI421)=10,12,IF(COUNTBLANK(N421:AI421)=11,11,IF(COUNTBLANK(N421:AI421)=12,10,IF(COUNTBLANK(N421:AI421)=13,9,IF(COUNTBLANK(N421:AI421)=14,8,IF(COUNTBLANK(N421:AI421)=15,7,IF(COUNTBLANK(N421:AI421)=16,6,IF(COUNTBLANK(N421:AI421)=17,5,IF(COUNTBLANK(N421:AI421)=18,4,IF(COUNTBLANK(N421:AI421)=19,3,IF(COUNTBLANK(N421:AI421)=20,2,IF(COUNTBLANK(N421:AI421)=21,1,IF(COUNTBLANK(N421:AI421)=22,0,"Error")))))))))))))))))))))))</f>
        <v>1</v>
      </c>
      <c r="AL421" s="39">
        <f>IF(AK421=0,"",IF(COUNTBLANK(AG421:AI421)=0,AVERAGE(AG421:AI421),IF(COUNTBLANK(AF421:AI421)&lt;1.5,AVERAGE(AF421:AI421),IF(COUNTBLANK(AE421:AI421)&lt;2.5,AVERAGE(AE421:AI421),IF(COUNTBLANK(AD421:AI421)&lt;3.5,AVERAGE(AD421:AI421),IF(COUNTBLANK(AC421:AI421)&lt;4.5,AVERAGE(AC421:AI421),IF(COUNTBLANK(AB421:AI421)&lt;5.5,AVERAGE(AB421:AI421),IF(COUNTBLANK(AA421:AI421)&lt;6.5,AVERAGE(AA421:AI421),IF(COUNTBLANK(Z421:AI421)&lt;7.5,AVERAGE(Z421:AI421),IF(COUNTBLANK(Y421:AI421)&lt;8.5,AVERAGE(Y421:AI421),IF(COUNTBLANK(X421:AI421)&lt;9.5,AVERAGE(X421:AI421),IF(COUNTBLANK(W421:AI421)&lt;10.5,AVERAGE(W421:AI421),IF(COUNTBLANK(V421:AI421)&lt;11.5,AVERAGE(V421:AI421),IF(COUNTBLANK(U421:AI421)&lt;12.5,AVERAGE(U421:AI421),IF(COUNTBLANK(T421:AI421)&lt;13.5,AVERAGE(T421:AI421),IF(COUNTBLANK(S421:AI421)&lt;14.5,AVERAGE(S421:AI421),IF(COUNTBLANK(R421:AI421)&lt;15.5,AVERAGE(R421:AI421),IF(COUNTBLANK(Q421:AI421)&lt;16.5,AVERAGE(Q421:AI421),IF(COUNTBLANK(P421:AI421)&lt;17.5,AVERAGE(P421:AI421),IF(COUNTBLANK(O421:AI421)&lt;18.5,AVERAGE(O421:AI421),AVERAGE(N421:AI421)))))))))))))))))))))</f>
        <v>62</v>
      </c>
      <c r="AM421" s="22">
        <f>IF(AK421=0,"",IF(COUNTBLANK(AH421:AI421)=0,AVERAGE(AH421:AI421),IF(COUNTBLANK(AG421:AI421)&lt;1.5,AVERAGE(AG421:AI421),IF(COUNTBLANK(AF421:AI421)&lt;2.5,AVERAGE(AF421:AI421),IF(COUNTBLANK(AE421:AI421)&lt;3.5,AVERAGE(AE421:AI421),IF(COUNTBLANK(AD421:AI421)&lt;4.5,AVERAGE(AD421:AI421),IF(COUNTBLANK(AC421:AI421)&lt;5.5,AVERAGE(AC421:AI421),IF(COUNTBLANK(AB421:AI421)&lt;6.5,AVERAGE(AB421:AI421),IF(COUNTBLANK(AA421:AI421)&lt;7.5,AVERAGE(AA421:AI421),IF(COUNTBLANK(Z421:AI421)&lt;8.5,AVERAGE(Z421:AI421),IF(COUNTBLANK(Y421:AI421)&lt;9.5,AVERAGE(Y421:AI421),IF(COUNTBLANK(X421:AI421)&lt;10.5,AVERAGE(X421:AI421),IF(COUNTBLANK(W421:AI421)&lt;11.5,AVERAGE(W421:AI421),IF(COUNTBLANK(V421:AI421)&lt;12.5,AVERAGE(V421:AI421),IF(COUNTBLANK(U421:AI421)&lt;13.5,AVERAGE(U421:AI421),IF(COUNTBLANK(T421:AI421)&lt;14.5,AVERAGE(T421:AI421),IF(COUNTBLANK(S421:AI421)&lt;15.5,AVERAGE(S421:AI421),IF(COUNTBLANK(R421:AI421)&lt;16.5,AVERAGE(R421:AI421),IF(COUNTBLANK(Q421:AI421)&lt;17.5,AVERAGE(Q421:AI421),IF(COUNTBLANK(P421:AI421)&lt;18.5,AVERAGE(P421:AI421),IF(COUNTBLANK(O421:AI421)&lt;19.5,AVERAGE(O421:AI421),AVERAGE(N421:AI421))))))))))))))))))))))</f>
        <v>62</v>
      </c>
      <c r="AN421" s="23">
        <f>IF(AK421&lt;1.5,M421,(0.75*M421)+(0.25*((AM421*2/3+AJ421*1/3)*$AW$1)))</f>
        <v>101800</v>
      </c>
      <c r="AO421" s="24">
        <f>AN421-M421</f>
        <v>0</v>
      </c>
      <c r="AP421" s="22" t="str">
        <f>IF(AK421&lt;1.5,"N/A",3*((M421/$AW$1)-(AM421*2/3)))</f>
        <v>N/A</v>
      </c>
      <c r="AQ421" s="20">
        <f>IF(AK421=0,"",AL421*$AV$1)</f>
        <v>245294.54501108927</v>
      </c>
      <c r="AR421" s="20">
        <f>IF(AK421=0,"",AJ421*$AV$1)</f>
        <v>245294.54501108927</v>
      </c>
      <c r="AS421" s="23" t="str">
        <f>IF(F421="P","P","")</f>
        <v/>
      </c>
    </row>
    <row r="422" spans="1:45" ht="13.5">
      <c r="A422" s="19" t="s">
        <v>57</v>
      </c>
      <c r="B422" s="23" t="str">
        <f>IF(COUNTBLANK(N422:AI422)&lt;20.5,"Yes","No")</f>
        <v>Yes</v>
      </c>
      <c r="C422" s="34" t="str">
        <f>IF(J422&lt;160000,"Yes","")</f>
        <v/>
      </c>
      <c r="D422" s="34" t="str">
        <f>IF(J422&gt;375000,IF((K422/J422)&lt;-0.4,"FP40%",IF((K422/J422)&lt;-0.35,"FP35%",IF((K422/J422)&lt;-0.3,"FP30%",IF((K422/J422)&lt;-0.25,"FP25%",IF((K422/J422)&lt;-0.2,"FP20%",IF((K422/J422)&lt;-0.15,"FP15%",IF((K422/J422)&lt;-0.1,"FP10%",IF((K422/J422)&lt;-0.05,"FP5%","")))))))),"")</f>
        <v/>
      </c>
      <c r="E422" s="34" t="str">
        <f t="shared" si="8"/>
        <v/>
      </c>
      <c r="F422" s="89" t="str">
        <f>IF(AP422="N/A","",IF(AP422&gt;AJ422,IF(AP422&gt;AM422,"P",""),""))</f>
        <v>P</v>
      </c>
      <c r="G422" s="34" t="str">
        <f>IF(D422="",IF(E422="",F422,E422),D422)</f>
        <v>P</v>
      </c>
      <c r="H422" s="19" t="s">
        <v>234</v>
      </c>
      <c r="I422" s="21" t="s">
        <v>62</v>
      </c>
      <c r="J422" s="20">
        <v>232300</v>
      </c>
      <c r="K422" s="20">
        <f>M422-J422</f>
        <v>17100</v>
      </c>
      <c r="L422" s="75">
        <v>0</v>
      </c>
      <c r="M422" s="20">
        <v>249400</v>
      </c>
      <c r="N422" s="21">
        <v>70</v>
      </c>
      <c r="O422" s="21">
        <v>69</v>
      </c>
      <c r="P422" s="21">
        <v>73</v>
      </c>
      <c r="Q422" s="21">
        <v>64</v>
      </c>
      <c r="R422" s="21">
        <v>64</v>
      </c>
      <c r="S422" s="21">
        <v>71</v>
      </c>
      <c r="T422" s="21">
        <v>21</v>
      </c>
      <c r="U422" s="21" t="s">
        <v>590</v>
      </c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39">
        <f>IF(AK422=0,"",AVERAGE(N422:AI422))</f>
        <v>61.714285714285715</v>
      </c>
      <c r="AK422" s="39">
        <f>IF(COUNTBLANK(N422:AI422)=0,22,IF(COUNTBLANK(N422:AI422)=1,21,IF(COUNTBLANK(N422:AI422)=2,20,IF(COUNTBLANK(N422:AI422)=3,19,IF(COUNTBLANK(N422:AI422)=4,18,IF(COUNTBLANK(N422:AI422)=5,17,IF(COUNTBLANK(N422:AI422)=6,16,IF(COUNTBLANK(N422:AI422)=7,15,IF(COUNTBLANK(N422:AI422)=8,14,IF(COUNTBLANK(N422:AI422)=9,13,IF(COUNTBLANK(N422:AI422)=10,12,IF(COUNTBLANK(N422:AI422)=11,11,IF(COUNTBLANK(N422:AI422)=12,10,IF(COUNTBLANK(N422:AI422)=13,9,IF(COUNTBLANK(N422:AI422)=14,8,IF(COUNTBLANK(N422:AI422)=15,7,IF(COUNTBLANK(N422:AI422)=16,6,IF(COUNTBLANK(N422:AI422)=17,5,IF(COUNTBLANK(N422:AI422)=18,4,IF(COUNTBLANK(N422:AI422)=19,3,IF(COUNTBLANK(N422:AI422)=20,2,IF(COUNTBLANK(N422:AI422)=21,1,IF(COUNTBLANK(N422:AI422)=22,0,"Error")))))))))))))))))))))))</f>
        <v>7</v>
      </c>
      <c r="AL422" s="39">
        <f>IF(AK422=0,"",IF(COUNTBLANK(AG422:AI422)=0,AVERAGE(AG422:AI422),IF(COUNTBLANK(AF422:AI422)&lt;1.5,AVERAGE(AF422:AI422),IF(COUNTBLANK(AE422:AI422)&lt;2.5,AVERAGE(AE422:AI422),IF(COUNTBLANK(AD422:AI422)&lt;3.5,AVERAGE(AD422:AI422),IF(COUNTBLANK(AC422:AI422)&lt;4.5,AVERAGE(AC422:AI422),IF(COUNTBLANK(AB422:AI422)&lt;5.5,AVERAGE(AB422:AI422),IF(COUNTBLANK(AA422:AI422)&lt;6.5,AVERAGE(AA422:AI422),IF(COUNTBLANK(Z422:AI422)&lt;7.5,AVERAGE(Z422:AI422),IF(COUNTBLANK(Y422:AI422)&lt;8.5,AVERAGE(Y422:AI422),IF(COUNTBLANK(X422:AI422)&lt;9.5,AVERAGE(X422:AI422),IF(COUNTBLANK(W422:AI422)&lt;10.5,AVERAGE(W422:AI422),IF(COUNTBLANK(V422:AI422)&lt;11.5,AVERAGE(V422:AI422),IF(COUNTBLANK(U422:AI422)&lt;12.5,AVERAGE(U422:AI422),IF(COUNTBLANK(T422:AI422)&lt;13.5,AVERAGE(T422:AI422),IF(COUNTBLANK(S422:AI422)&lt;14.5,AVERAGE(S422:AI422),IF(COUNTBLANK(R422:AI422)&lt;15.5,AVERAGE(R422:AI422),IF(COUNTBLANK(Q422:AI422)&lt;16.5,AVERAGE(Q422:AI422),IF(COUNTBLANK(P422:AI422)&lt;17.5,AVERAGE(P422:AI422),IF(COUNTBLANK(O422:AI422)&lt;18.5,AVERAGE(O422:AI422),AVERAGE(N422:AI422)))))))))))))))))))))</f>
        <v>52</v>
      </c>
      <c r="AM422" s="22">
        <f>IF(AK422=0,"",IF(COUNTBLANK(AH422:AI422)=0,AVERAGE(AH422:AI422),IF(COUNTBLANK(AG422:AI422)&lt;1.5,AVERAGE(AG422:AI422),IF(COUNTBLANK(AF422:AI422)&lt;2.5,AVERAGE(AF422:AI422),IF(COUNTBLANK(AE422:AI422)&lt;3.5,AVERAGE(AE422:AI422),IF(COUNTBLANK(AD422:AI422)&lt;4.5,AVERAGE(AD422:AI422),IF(COUNTBLANK(AC422:AI422)&lt;5.5,AVERAGE(AC422:AI422),IF(COUNTBLANK(AB422:AI422)&lt;6.5,AVERAGE(AB422:AI422),IF(COUNTBLANK(AA422:AI422)&lt;7.5,AVERAGE(AA422:AI422),IF(COUNTBLANK(Z422:AI422)&lt;8.5,AVERAGE(Z422:AI422),IF(COUNTBLANK(Y422:AI422)&lt;9.5,AVERAGE(Y422:AI422),IF(COUNTBLANK(X422:AI422)&lt;10.5,AVERAGE(X422:AI422),IF(COUNTBLANK(W422:AI422)&lt;11.5,AVERAGE(W422:AI422),IF(COUNTBLANK(V422:AI422)&lt;12.5,AVERAGE(V422:AI422),IF(COUNTBLANK(U422:AI422)&lt;13.5,AVERAGE(U422:AI422),IF(COUNTBLANK(T422:AI422)&lt;14.5,AVERAGE(T422:AI422),IF(COUNTBLANK(S422:AI422)&lt;15.5,AVERAGE(S422:AI422),IF(COUNTBLANK(R422:AI422)&lt;16.5,AVERAGE(R422:AI422),IF(COUNTBLANK(Q422:AI422)&lt;17.5,AVERAGE(Q422:AI422),IF(COUNTBLANK(P422:AI422)&lt;18.5,AVERAGE(P422:AI422),IF(COUNTBLANK(O422:AI422)&lt;19.5,AVERAGE(O422:AI422),AVERAGE(N422:AI422))))))))))))))))))))))</f>
        <v>46</v>
      </c>
      <c r="AN422" s="23">
        <f>IF(AK422&lt;1.5,M422,(0.75*M422)+(0.25*((AM422*2/3+AJ422*1/3)*$AW$1)))</f>
        <v>238461.49996091239</v>
      </c>
      <c r="AO422" s="24">
        <f>AN422-M422</f>
        <v>-10938.500039087608</v>
      </c>
      <c r="AP422" s="22">
        <f>IF(AK422&lt;1.5,"N/A",3*((M422/$AW$1)-(AM422*2/3)))</f>
        <v>94.419103149536454</v>
      </c>
      <c r="AQ422" s="20">
        <f>IF(AK422=0,"",AL422*$AV$1)</f>
        <v>205730.90871897811</v>
      </c>
      <c r="AR422" s="20">
        <f>IF(AK422=0,"",AJ422*$AV$1)</f>
        <v>244164.15540274326</v>
      </c>
      <c r="AS422" s="23" t="str">
        <f>IF(F422="P","P","")</f>
        <v>P</v>
      </c>
    </row>
    <row r="423" spans="1:45" ht="13.5">
      <c r="A423" s="19" t="s">
        <v>57</v>
      </c>
      <c r="B423" s="23" t="str">
        <f>IF(COUNTBLANK(N423:AI423)&lt;20.5,"Yes","No")</f>
        <v>Yes</v>
      </c>
      <c r="C423" s="34" t="str">
        <f>IF(J423&lt;160000,"Yes","")</f>
        <v/>
      </c>
      <c r="D423" s="34" t="str">
        <f>IF(J423&gt;375000,IF((K423/J423)&lt;-0.4,"FP40%",IF((K423/J423)&lt;-0.35,"FP35%",IF((K423/J423)&lt;-0.3,"FP30%",IF((K423/J423)&lt;-0.25,"FP25%",IF((K423/J423)&lt;-0.2,"FP20%",IF((K423/J423)&lt;-0.15,"FP15%",IF((K423/J423)&lt;-0.1,"FP10%",IF((K423/J423)&lt;-0.05,"FP5%","")))))))),"")</f>
        <v/>
      </c>
      <c r="E423" s="34" t="str">
        <f t="shared" si="8"/>
        <v/>
      </c>
      <c r="F423" s="89" t="str">
        <f>IF(AP423="N/A","",IF(AP423&gt;AJ423,IF(AP423&gt;AM423,"P",""),""))</f>
        <v/>
      </c>
      <c r="G423" s="34" t="str">
        <f>IF(D423="",IF(E423="",F423,E423),D423)</f>
        <v/>
      </c>
      <c r="H423" s="19" t="s">
        <v>241</v>
      </c>
      <c r="I423" s="21" t="s">
        <v>48</v>
      </c>
      <c r="J423" s="20">
        <v>317200</v>
      </c>
      <c r="K423" s="20">
        <f>M423-J423</f>
        <v>-69100</v>
      </c>
      <c r="L423" s="75">
        <v>-5900</v>
      </c>
      <c r="M423" s="20">
        <v>248100</v>
      </c>
      <c r="N423" s="21">
        <v>39</v>
      </c>
      <c r="O423" s="21">
        <v>55</v>
      </c>
      <c r="P423" s="21">
        <v>78</v>
      </c>
      <c r="Q423" s="21">
        <v>71</v>
      </c>
      <c r="R423" s="21">
        <v>59</v>
      </c>
      <c r="S423" s="21">
        <v>46</v>
      </c>
      <c r="T423" s="21">
        <v>38</v>
      </c>
      <c r="U423" s="21">
        <v>90</v>
      </c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39">
        <f>IF(AK423=0,"",AVERAGE(N423:AI423))</f>
        <v>59.5</v>
      </c>
      <c r="AK423" s="39">
        <f>IF(COUNTBLANK(N423:AI423)=0,22,IF(COUNTBLANK(N423:AI423)=1,21,IF(COUNTBLANK(N423:AI423)=2,20,IF(COUNTBLANK(N423:AI423)=3,19,IF(COUNTBLANK(N423:AI423)=4,18,IF(COUNTBLANK(N423:AI423)=5,17,IF(COUNTBLANK(N423:AI423)=6,16,IF(COUNTBLANK(N423:AI423)=7,15,IF(COUNTBLANK(N423:AI423)=8,14,IF(COUNTBLANK(N423:AI423)=9,13,IF(COUNTBLANK(N423:AI423)=10,12,IF(COUNTBLANK(N423:AI423)=11,11,IF(COUNTBLANK(N423:AI423)=12,10,IF(COUNTBLANK(N423:AI423)=13,9,IF(COUNTBLANK(N423:AI423)=14,8,IF(COUNTBLANK(N423:AI423)=15,7,IF(COUNTBLANK(N423:AI423)=16,6,IF(COUNTBLANK(N423:AI423)=17,5,IF(COUNTBLANK(N423:AI423)=18,4,IF(COUNTBLANK(N423:AI423)=19,3,IF(COUNTBLANK(N423:AI423)=20,2,IF(COUNTBLANK(N423:AI423)=21,1,IF(COUNTBLANK(N423:AI423)=22,0,"Error")))))))))))))))))))))))</f>
        <v>8</v>
      </c>
      <c r="AL423" s="39">
        <f>IF(AK423=0,"",IF(COUNTBLANK(AG423:AI423)=0,AVERAGE(AG423:AI423),IF(COUNTBLANK(AF423:AI423)&lt;1.5,AVERAGE(AF423:AI423),IF(COUNTBLANK(AE423:AI423)&lt;2.5,AVERAGE(AE423:AI423),IF(COUNTBLANK(AD423:AI423)&lt;3.5,AVERAGE(AD423:AI423),IF(COUNTBLANK(AC423:AI423)&lt;4.5,AVERAGE(AC423:AI423),IF(COUNTBLANK(AB423:AI423)&lt;5.5,AVERAGE(AB423:AI423),IF(COUNTBLANK(AA423:AI423)&lt;6.5,AVERAGE(AA423:AI423),IF(COUNTBLANK(Z423:AI423)&lt;7.5,AVERAGE(Z423:AI423),IF(COUNTBLANK(Y423:AI423)&lt;8.5,AVERAGE(Y423:AI423),IF(COUNTBLANK(X423:AI423)&lt;9.5,AVERAGE(X423:AI423),IF(COUNTBLANK(W423:AI423)&lt;10.5,AVERAGE(W423:AI423),IF(COUNTBLANK(V423:AI423)&lt;11.5,AVERAGE(V423:AI423),IF(COUNTBLANK(U423:AI423)&lt;12.5,AVERAGE(U423:AI423),IF(COUNTBLANK(T423:AI423)&lt;13.5,AVERAGE(T423:AI423),IF(COUNTBLANK(S423:AI423)&lt;14.5,AVERAGE(S423:AI423),IF(COUNTBLANK(R423:AI423)&lt;15.5,AVERAGE(R423:AI423),IF(COUNTBLANK(Q423:AI423)&lt;16.5,AVERAGE(Q423:AI423),IF(COUNTBLANK(P423:AI423)&lt;17.5,AVERAGE(P423:AI423),IF(COUNTBLANK(O423:AI423)&lt;18.5,AVERAGE(O423:AI423),AVERAGE(N423:AI423)))))))))))))))))))))</f>
        <v>58</v>
      </c>
      <c r="AM423" s="22">
        <f>IF(AK423=0,"",IF(COUNTBLANK(AH423:AI423)=0,AVERAGE(AH423:AI423),IF(COUNTBLANK(AG423:AI423)&lt;1.5,AVERAGE(AG423:AI423),IF(COUNTBLANK(AF423:AI423)&lt;2.5,AVERAGE(AF423:AI423),IF(COUNTBLANK(AE423:AI423)&lt;3.5,AVERAGE(AE423:AI423),IF(COUNTBLANK(AD423:AI423)&lt;4.5,AVERAGE(AD423:AI423),IF(COUNTBLANK(AC423:AI423)&lt;5.5,AVERAGE(AC423:AI423),IF(COUNTBLANK(AB423:AI423)&lt;6.5,AVERAGE(AB423:AI423),IF(COUNTBLANK(AA423:AI423)&lt;7.5,AVERAGE(AA423:AI423),IF(COUNTBLANK(Z423:AI423)&lt;8.5,AVERAGE(Z423:AI423),IF(COUNTBLANK(Y423:AI423)&lt;9.5,AVERAGE(Y423:AI423),IF(COUNTBLANK(X423:AI423)&lt;10.5,AVERAGE(X423:AI423),IF(COUNTBLANK(W423:AI423)&lt;11.5,AVERAGE(W423:AI423),IF(COUNTBLANK(V423:AI423)&lt;12.5,AVERAGE(V423:AI423),IF(COUNTBLANK(U423:AI423)&lt;13.5,AVERAGE(U423:AI423),IF(COUNTBLANK(T423:AI423)&lt;14.5,AVERAGE(T423:AI423),IF(COUNTBLANK(S423:AI423)&lt;15.5,AVERAGE(S423:AI423),IF(COUNTBLANK(R423:AI423)&lt;16.5,AVERAGE(R423:AI423),IF(COUNTBLANK(Q423:AI423)&lt;17.5,AVERAGE(Q423:AI423),IF(COUNTBLANK(P423:AI423)&lt;18.5,AVERAGE(P423:AI423),IF(COUNTBLANK(O423:AI423)&lt;19.5,AVERAGE(O423:AI423),AVERAGE(N423:AI423))))))))))))))))))))))</f>
        <v>64</v>
      </c>
      <c r="AN423" s="23">
        <f>IF(AK423&lt;1.5,M423,(0.75*M423)+(0.25*((AM423*2/3+AJ423*1/3)*$AW$1)))</f>
        <v>248786.51830733969</v>
      </c>
      <c r="AO423" s="24">
        <f>AN423-M423</f>
        <v>686.51830733969109</v>
      </c>
      <c r="AP423" s="22">
        <f>IF(AK423&lt;1.5,"N/A",3*((M423/$AW$1)-(AM423*2/3)))</f>
        <v>57.447391705693654</v>
      </c>
      <c r="AQ423" s="20">
        <f>IF(AK423=0,"",AL423*$AV$1)</f>
        <v>229469.0904942448</v>
      </c>
      <c r="AR423" s="20">
        <f>IF(AK423=0,"",AJ423*$AV$1)</f>
        <v>235403.63593806149</v>
      </c>
      <c r="AS423" s="23" t="str">
        <f>IF(F423="P","P","")</f>
        <v/>
      </c>
    </row>
    <row r="424" spans="1:45" ht="13.5">
      <c r="A424" s="19" t="s">
        <v>57</v>
      </c>
      <c r="B424" s="23" t="str">
        <f>IF(COUNTBLANK(N424:AI424)&lt;20.5,"Yes","No")</f>
        <v>Yes</v>
      </c>
      <c r="C424" s="34" t="str">
        <f>IF(J424&lt;160000,"Yes","")</f>
        <v/>
      </c>
      <c r="D424" s="34" t="str">
        <f>IF(J424&gt;375000,IF((K424/J424)&lt;-0.4,"FP40%",IF((K424/J424)&lt;-0.35,"FP35%",IF((K424/J424)&lt;-0.3,"FP30%",IF((K424/J424)&lt;-0.25,"FP25%",IF((K424/J424)&lt;-0.2,"FP20%",IF((K424/J424)&lt;-0.15,"FP15%",IF((K424/J424)&lt;-0.1,"FP10%",IF((K424/J424)&lt;-0.05,"FP5%","")))))))),"")</f>
        <v/>
      </c>
      <c r="E424" s="34" t="str">
        <f t="shared" si="8"/>
        <v/>
      </c>
      <c r="F424" s="89" t="str">
        <f>IF(AP424="N/A","",IF(AP424&gt;AJ424,IF(AP424&gt;AM424,"P",""),""))</f>
        <v>P</v>
      </c>
      <c r="G424" s="34" t="str">
        <f>IF(D424="",IF(E424="",F424,E424),D424)</f>
        <v>P</v>
      </c>
      <c r="H424" s="19" t="s">
        <v>231</v>
      </c>
      <c r="I424" s="21" t="s">
        <v>388</v>
      </c>
      <c r="J424" s="20">
        <v>226700</v>
      </c>
      <c r="K424" s="20">
        <f>M424-J424</f>
        <v>-7000</v>
      </c>
      <c r="L424" s="75">
        <v>0</v>
      </c>
      <c r="M424" s="20">
        <v>219700</v>
      </c>
      <c r="N424" s="21">
        <v>82</v>
      </c>
      <c r="O424" s="21">
        <v>127</v>
      </c>
      <c r="P424" s="21">
        <v>30</v>
      </c>
      <c r="Q424" s="21">
        <v>55</v>
      </c>
      <c r="R424" s="21">
        <v>56</v>
      </c>
      <c r="S424" s="21">
        <v>1</v>
      </c>
      <c r="T424" s="21" t="s">
        <v>590</v>
      </c>
      <c r="U424" s="21" t="s">
        <v>590</v>
      </c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39">
        <f>IF(AK424=0,"",AVERAGE(N424:AI424))</f>
        <v>58.5</v>
      </c>
      <c r="AK424" s="39">
        <f>IF(COUNTBLANK(N424:AI424)=0,22,IF(COUNTBLANK(N424:AI424)=1,21,IF(COUNTBLANK(N424:AI424)=2,20,IF(COUNTBLANK(N424:AI424)=3,19,IF(COUNTBLANK(N424:AI424)=4,18,IF(COUNTBLANK(N424:AI424)=5,17,IF(COUNTBLANK(N424:AI424)=6,16,IF(COUNTBLANK(N424:AI424)=7,15,IF(COUNTBLANK(N424:AI424)=8,14,IF(COUNTBLANK(N424:AI424)=9,13,IF(COUNTBLANK(N424:AI424)=10,12,IF(COUNTBLANK(N424:AI424)=11,11,IF(COUNTBLANK(N424:AI424)=12,10,IF(COUNTBLANK(N424:AI424)=13,9,IF(COUNTBLANK(N424:AI424)=14,8,IF(COUNTBLANK(N424:AI424)=15,7,IF(COUNTBLANK(N424:AI424)=16,6,IF(COUNTBLANK(N424:AI424)=17,5,IF(COUNTBLANK(N424:AI424)=18,4,IF(COUNTBLANK(N424:AI424)=19,3,IF(COUNTBLANK(N424:AI424)=20,2,IF(COUNTBLANK(N424:AI424)=21,1,IF(COUNTBLANK(N424:AI424)=22,0,"Error")))))))))))))))))))))))</f>
        <v>6</v>
      </c>
      <c r="AL424" s="39">
        <f>IF(AK424=0,"",IF(COUNTBLANK(AG424:AI424)=0,AVERAGE(AG424:AI424),IF(COUNTBLANK(AF424:AI424)&lt;1.5,AVERAGE(AF424:AI424),IF(COUNTBLANK(AE424:AI424)&lt;2.5,AVERAGE(AE424:AI424),IF(COUNTBLANK(AD424:AI424)&lt;3.5,AVERAGE(AD424:AI424),IF(COUNTBLANK(AC424:AI424)&lt;4.5,AVERAGE(AC424:AI424),IF(COUNTBLANK(AB424:AI424)&lt;5.5,AVERAGE(AB424:AI424),IF(COUNTBLANK(AA424:AI424)&lt;6.5,AVERAGE(AA424:AI424),IF(COUNTBLANK(Z424:AI424)&lt;7.5,AVERAGE(Z424:AI424),IF(COUNTBLANK(Y424:AI424)&lt;8.5,AVERAGE(Y424:AI424),IF(COUNTBLANK(X424:AI424)&lt;9.5,AVERAGE(X424:AI424),IF(COUNTBLANK(W424:AI424)&lt;10.5,AVERAGE(W424:AI424),IF(COUNTBLANK(V424:AI424)&lt;11.5,AVERAGE(V424:AI424),IF(COUNTBLANK(U424:AI424)&lt;12.5,AVERAGE(U424:AI424),IF(COUNTBLANK(T424:AI424)&lt;13.5,AVERAGE(T424:AI424),IF(COUNTBLANK(S424:AI424)&lt;14.5,AVERAGE(S424:AI424),IF(COUNTBLANK(R424:AI424)&lt;15.5,AVERAGE(R424:AI424),IF(COUNTBLANK(Q424:AI424)&lt;16.5,AVERAGE(Q424:AI424),IF(COUNTBLANK(P424:AI424)&lt;17.5,AVERAGE(P424:AI424),IF(COUNTBLANK(O424:AI424)&lt;18.5,AVERAGE(O424:AI424),AVERAGE(N424:AI424)))))))))))))))))))))</f>
        <v>37.333333333333336</v>
      </c>
      <c r="AM424" s="22">
        <f>IF(AK424=0,"",IF(COUNTBLANK(AH424:AI424)=0,AVERAGE(AH424:AI424),IF(COUNTBLANK(AG424:AI424)&lt;1.5,AVERAGE(AG424:AI424),IF(COUNTBLANK(AF424:AI424)&lt;2.5,AVERAGE(AF424:AI424),IF(COUNTBLANK(AE424:AI424)&lt;3.5,AVERAGE(AE424:AI424),IF(COUNTBLANK(AD424:AI424)&lt;4.5,AVERAGE(AD424:AI424),IF(COUNTBLANK(AC424:AI424)&lt;5.5,AVERAGE(AC424:AI424),IF(COUNTBLANK(AB424:AI424)&lt;6.5,AVERAGE(AB424:AI424),IF(COUNTBLANK(AA424:AI424)&lt;7.5,AVERAGE(AA424:AI424),IF(COUNTBLANK(Z424:AI424)&lt;8.5,AVERAGE(Z424:AI424),IF(COUNTBLANK(Y424:AI424)&lt;9.5,AVERAGE(Y424:AI424),IF(COUNTBLANK(X424:AI424)&lt;10.5,AVERAGE(X424:AI424),IF(COUNTBLANK(W424:AI424)&lt;11.5,AVERAGE(W424:AI424),IF(COUNTBLANK(V424:AI424)&lt;12.5,AVERAGE(V424:AI424),IF(COUNTBLANK(U424:AI424)&lt;13.5,AVERAGE(U424:AI424),IF(COUNTBLANK(T424:AI424)&lt;14.5,AVERAGE(T424:AI424),IF(COUNTBLANK(S424:AI424)&lt;15.5,AVERAGE(S424:AI424),IF(COUNTBLANK(R424:AI424)&lt;16.5,AVERAGE(R424:AI424),IF(COUNTBLANK(Q424:AI424)&lt;17.5,AVERAGE(Q424:AI424),IF(COUNTBLANK(P424:AI424)&lt;18.5,AVERAGE(P424:AI424),IF(COUNTBLANK(O424:AI424)&lt;19.5,AVERAGE(O424:AI424),AVERAGE(N424:AI424))))))))))))))))))))))</f>
        <v>28.5</v>
      </c>
      <c r="AN424" s="23">
        <f>IF(AK424&lt;1.5,M424,(0.75*M424)+(0.25*((AM424*2/3+AJ424*1/3)*$AW$1)))</f>
        <v>203405.29527732125</v>
      </c>
      <c r="AO424" s="24">
        <f>AN424-M424</f>
        <v>-16294.704722678754</v>
      </c>
      <c r="AP424" s="22">
        <f>IF(AK424&lt;1.5,"N/A",3*((M424/$AW$1)-(AM424*2/3)))</f>
        <v>107.2192340094353</v>
      </c>
      <c r="AQ424" s="20">
        <f>IF(AK424=0,"",AL424*$AV$1)</f>
        <v>147704.24215721505</v>
      </c>
      <c r="AR424" s="20">
        <f>IF(AK424=0,"",AJ424*$AV$1)</f>
        <v>231447.27230885037</v>
      </c>
      <c r="AS424" s="23" t="str">
        <f>IF(F424="P","P","")</f>
        <v>P</v>
      </c>
    </row>
    <row r="425" spans="1:45" ht="13.5">
      <c r="A425" s="19" t="s">
        <v>57</v>
      </c>
      <c r="B425" s="23" t="str">
        <f>IF(COUNTBLANK(N425:AI425)&lt;20.5,"Yes","No")</f>
        <v>Yes</v>
      </c>
      <c r="C425" s="34" t="str">
        <f>IF(J425&lt;160000,"Yes","")</f>
        <v/>
      </c>
      <c r="D425" s="34" t="str">
        <f>IF(J425&gt;375000,IF((K425/J425)&lt;-0.4,"FP40%",IF((K425/J425)&lt;-0.35,"FP35%",IF((K425/J425)&lt;-0.3,"FP30%",IF((K425/J425)&lt;-0.25,"FP25%",IF((K425/J425)&lt;-0.2,"FP20%",IF((K425/J425)&lt;-0.15,"FP15%",IF((K425/J425)&lt;-0.1,"FP10%",IF((K425/J425)&lt;-0.05,"FP5%","")))))))),"")</f>
        <v/>
      </c>
      <c r="E425" s="34" t="str">
        <f t="shared" si="8"/>
        <v/>
      </c>
      <c r="F425" s="89" t="str">
        <f>IF(AP425="N/A","",IF(AP425&gt;AJ425,IF(AP425&gt;AM425,"P",""),""))</f>
        <v>P</v>
      </c>
      <c r="G425" s="34" t="str">
        <f>IF(D425="",IF(E425="",F425,E425),D425)</f>
        <v>P</v>
      </c>
      <c r="H425" s="19" t="s">
        <v>243</v>
      </c>
      <c r="I425" s="21" t="s">
        <v>48</v>
      </c>
      <c r="J425" s="20">
        <v>285000</v>
      </c>
      <c r="K425" s="20">
        <f>M425-J425</f>
        <v>-27000</v>
      </c>
      <c r="L425" s="75">
        <v>-22600</v>
      </c>
      <c r="M425" s="20">
        <v>258000</v>
      </c>
      <c r="N425" s="21">
        <v>35</v>
      </c>
      <c r="O425" s="21">
        <v>64</v>
      </c>
      <c r="P425" s="21">
        <v>86</v>
      </c>
      <c r="Q425" s="21">
        <v>69</v>
      </c>
      <c r="R425" s="21">
        <v>65</v>
      </c>
      <c r="S425" s="21">
        <v>59</v>
      </c>
      <c r="T425" s="21" t="s">
        <v>590</v>
      </c>
      <c r="U425" s="21">
        <v>23</v>
      </c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39">
        <f>IF(AK425=0,"",AVERAGE(N425:AI425))</f>
        <v>57.285714285714285</v>
      </c>
      <c r="AK425" s="39">
        <f>IF(COUNTBLANK(N425:AI425)=0,22,IF(COUNTBLANK(N425:AI425)=1,21,IF(COUNTBLANK(N425:AI425)=2,20,IF(COUNTBLANK(N425:AI425)=3,19,IF(COUNTBLANK(N425:AI425)=4,18,IF(COUNTBLANK(N425:AI425)=5,17,IF(COUNTBLANK(N425:AI425)=6,16,IF(COUNTBLANK(N425:AI425)=7,15,IF(COUNTBLANK(N425:AI425)=8,14,IF(COUNTBLANK(N425:AI425)=9,13,IF(COUNTBLANK(N425:AI425)=10,12,IF(COUNTBLANK(N425:AI425)=11,11,IF(COUNTBLANK(N425:AI425)=12,10,IF(COUNTBLANK(N425:AI425)=13,9,IF(COUNTBLANK(N425:AI425)=14,8,IF(COUNTBLANK(N425:AI425)=15,7,IF(COUNTBLANK(N425:AI425)=16,6,IF(COUNTBLANK(N425:AI425)=17,5,IF(COUNTBLANK(N425:AI425)=18,4,IF(COUNTBLANK(N425:AI425)=19,3,IF(COUNTBLANK(N425:AI425)=20,2,IF(COUNTBLANK(N425:AI425)=21,1,IF(COUNTBLANK(N425:AI425)=22,0,"Error")))))))))))))))))))))))</f>
        <v>7</v>
      </c>
      <c r="AL425" s="39">
        <f>IF(AK425=0,"",IF(COUNTBLANK(AG425:AI425)=0,AVERAGE(AG425:AI425),IF(COUNTBLANK(AF425:AI425)&lt;1.5,AVERAGE(AF425:AI425),IF(COUNTBLANK(AE425:AI425)&lt;2.5,AVERAGE(AE425:AI425),IF(COUNTBLANK(AD425:AI425)&lt;3.5,AVERAGE(AD425:AI425),IF(COUNTBLANK(AC425:AI425)&lt;4.5,AVERAGE(AC425:AI425),IF(COUNTBLANK(AB425:AI425)&lt;5.5,AVERAGE(AB425:AI425),IF(COUNTBLANK(AA425:AI425)&lt;6.5,AVERAGE(AA425:AI425),IF(COUNTBLANK(Z425:AI425)&lt;7.5,AVERAGE(Z425:AI425),IF(COUNTBLANK(Y425:AI425)&lt;8.5,AVERAGE(Y425:AI425),IF(COUNTBLANK(X425:AI425)&lt;9.5,AVERAGE(X425:AI425),IF(COUNTBLANK(W425:AI425)&lt;10.5,AVERAGE(W425:AI425),IF(COUNTBLANK(V425:AI425)&lt;11.5,AVERAGE(V425:AI425),IF(COUNTBLANK(U425:AI425)&lt;12.5,AVERAGE(U425:AI425),IF(COUNTBLANK(T425:AI425)&lt;13.5,AVERAGE(T425:AI425),IF(COUNTBLANK(S425:AI425)&lt;14.5,AVERAGE(S425:AI425),IF(COUNTBLANK(R425:AI425)&lt;15.5,AVERAGE(R425:AI425),IF(COUNTBLANK(Q425:AI425)&lt;16.5,AVERAGE(Q425:AI425),IF(COUNTBLANK(P425:AI425)&lt;17.5,AVERAGE(P425:AI425),IF(COUNTBLANK(O425:AI425)&lt;18.5,AVERAGE(O425:AI425),AVERAGE(N425:AI425)))))))))))))))))))))</f>
        <v>49</v>
      </c>
      <c r="AM425" s="22">
        <f>IF(AK425=0,"",IF(COUNTBLANK(AH425:AI425)=0,AVERAGE(AH425:AI425),IF(COUNTBLANK(AG425:AI425)&lt;1.5,AVERAGE(AG425:AI425),IF(COUNTBLANK(AF425:AI425)&lt;2.5,AVERAGE(AF425:AI425),IF(COUNTBLANK(AE425:AI425)&lt;3.5,AVERAGE(AE425:AI425),IF(COUNTBLANK(AD425:AI425)&lt;4.5,AVERAGE(AD425:AI425),IF(COUNTBLANK(AC425:AI425)&lt;5.5,AVERAGE(AC425:AI425),IF(COUNTBLANK(AB425:AI425)&lt;6.5,AVERAGE(AB425:AI425),IF(COUNTBLANK(AA425:AI425)&lt;7.5,AVERAGE(AA425:AI425),IF(COUNTBLANK(Z425:AI425)&lt;8.5,AVERAGE(Z425:AI425),IF(COUNTBLANK(Y425:AI425)&lt;9.5,AVERAGE(Y425:AI425),IF(COUNTBLANK(X425:AI425)&lt;10.5,AVERAGE(X425:AI425),IF(COUNTBLANK(W425:AI425)&lt;11.5,AVERAGE(W425:AI425),IF(COUNTBLANK(V425:AI425)&lt;12.5,AVERAGE(V425:AI425),IF(COUNTBLANK(U425:AI425)&lt;13.5,AVERAGE(U425:AI425),IF(COUNTBLANK(T425:AI425)&lt;14.5,AVERAGE(T425:AI425),IF(COUNTBLANK(S425:AI425)&lt;15.5,AVERAGE(S425:AI425),IF(COUNTBLANK(R425:AI425)&lt;16.5,AVERAGE(R425:AI425),IF(COUNTBLANK(Q425:AI425)&lt;17.5,AVERAGE(Q425:AI425),IF(COUNTBLANK(P425:AI425)&lt;18.5,AVERAGE(P425:AI425),IF(COUNTBLANK(O425:AI425)&lt;19.5,AVERAGE(O425:AI425),AVERAGE(N425:AI425))))))))))))))))))))))</f>
        <v>41</v>
      </c>
      <c r="AN425" s="23">
        <f>IF(AK425&lt;1.5,M425,(0.75*M425)+(0.25*((AM425*2/3+AJ425*1/3)*$AW$1)))</f>
        <v>240085.69931402378</v>
      </c>
      <c r="AO425" s="24">
        <f>AN425-M425</f>
        <v>-17914.300685976224</v>
      </c>
      <c r="AP425" s="22">
        <f>IF(AK425&lt;1.5,"N/A",3*((M425/$AW$1)-(AM425*2/3)))</f>
        <v>110.8473480857274</v>
      </c>
      <c r="AQ425" s="20">
        <f>IF(AK425=0,"",AL425*$AV$1)</f>
        <v>193861.81783134476</v>
      </c>
      <c r="AR425" s="20">
        <f>IF(AK425=0,"",AJ425*$AV$1)</f>
        <v>226643.11647337972</v>
      </c>
      <c r="AS425" s="23" t="str">
        <f>IF(F425="P","P","")</f>
        <v>P</v>
      </c>
    </row>
    <row r="426" spans="1:45" ht="13.5">
      <c r="A426" s="25" t="s">
        <v>57</v>
      </c>
      <c r="B426" s="23" t="str">
        <f>IF(COUNTBLANK(N426:AI426)&lt;20.5,"Yes","No")</f>
        <v>Yes</v>
      </c>
      <c r="C426" s="34" t="str">
        <f>IF(J426&lt;160000,"Yes","")</f>
        <v>Yes</v>
      </c>
      <c r="D426" s="34" t="str">
        <f>IF(J426&gt;375000,IF((K426/J426)&lt;-0.4,"FP40%",IF((K426/J426)&lt;-0.35,"FP35%",IF((K426/J426)&lt;-0.3,"FP30%",IF((K426/J426)&lt;-0.25,"FP25%",IF((K426/J426)&lt;-0.2,"FP20%",IF((K426/J426)&lt;-0.15,"FP15%",IF((K426/J426)&lt;-0.1,"FP10%",IF((K426/J426)&lt;-0.05,"FP5%","")))))))),"")</f>
        <v/>
      </c>
      <c r="E426" s="34" t="str">
        <f t="shared" si="8"/>
        <v/>
      </c>
      <c r="F426" s="89" t="str">
        <f>IF(AP426="N/A","",IF(AP426&gt;AJ426,IF(AP426&gt;AM426,"P",""),""))</f>
        <v/>
      </c>
      <c r="G426" s="34" t="str">
        <f>IF(D426="",IF(E426="",F426,E426),D426)</f>
        <v/>
      </c>
      <c r="H426" s="19" t="s">
        <v>64</v>
      </c>
      <c r="I426" s="21" t="s">
        <v>37</v>
      </c>
      <c r="J426" s="20">
        <v>105500</v>
      </c>
      <c r="K426" s="20">
        <f>M426-J426</f>
        <v>98300</v>
      </c>
      <c r="L426" s="75">
        <v>-8200</v>
      </c>
      <c r="M426" s="20">
        <v>203800</v>
      </c>
      <c r="N426" s="21">
        <v>52</v>
      </c>
      <c r="O426" s="21">
        <v>64</v>
      </c>
      <c r="P426" s="21">
        <v>56</v>
      </c>
      <c r="Q426" s="21">
        <v>65</v>
      </c>
      <c r="R426" s="21">
        <v>76</v>
      </c>
      <c r="S426" s="21">
        <v>30</v>
      </c>
      <c r="T426" s="21">
        <v>65</v>
      </c>
      <c r="U426" s="21">
        <v>41</v>
      </c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39">
        <f>IF(AK426=0,"",AVERAGE(N426:AI426))</f>
        <v>56.125</v>
      </c>
      <c r="AK426" s="39">
        <f>IF(COUNTBLANK(N426:AI426)=0,22,IF(COUNTBLANK(N426:AI426)=1,21,IF(COUNTBLANK(N426:AI426)=2,20,IF(COUNTBLANK(N426:AI426)=3,19,IF(COUNTBLANK(N426:AI426)=4,18,IF(COUNTBLANK(N426:AI426)=5,17,IF(COUNTBLANK(N426:AI426)=6,16,IF(COUNTBLANK(N426:AI426)=7,15,IF(COUNTBLANK(N426:AI426)=8,14,IF(COUNTBLANK(N426:AI426)=9,13,IF(COUNTBLANK(N426:AI426)=10,12,IF(COUNTBLANK(N426:AI426)=11,11,IF(COUNTBLANK(N426:AI426)=12,10,IF(COUNTBLANK(N426:AI426)=13,9,IF(COUNTBLANK(N426:AI426)=14,8,IF(COUNTBLANK(N426:AI426)=15,7,IF(COUNTBLANK(N426:AI426)=16,6,IF(COUNTBLANK(N426:AI426)=17,5,IF(COUNTBLANK(N426:AI426)=18,4,IF(COUNTBLANK(N426:AI426)=19,3,IF(COUNTBLANK(N426:AI426)=20,2,IF(COUNTBLANK(N426:AI426)=21,1,IF(COUNTBLANK(N426:AI426)=22,0,"Error")))))))))))))))))))))))</f>
        <v>8</v>
      </c>
      <c r="AL426" s="39">
        <f>IF(AK426=0,"",IF(COUNTBLANK(AG426:AI426)=0,AVERAGE(AG426:AI426),IF(COUNTBLANK(AF426:AI426)&lt;1.5,AVERAGE(AF426:AI426),IF(COUNTBLANK(AE426:AI426)&lt;2.5,AVERAGE(AE426:AI426),IF(COUNTBLANK(AD426:AI426)&lt;3.5,AVERAGE(AD426:AI426),IF(COUNTBLANK(AC426:AI426)&lt;4.5,AVERAGE(AC426:AI426),IF(COUNTBLANK(AB426:AI426)&lt;5.5,AVERAGE(AB426:AI426),IF(COUNTBLANK(AA426:AI426)&lt;6.5,AVERAGE(AA426:AI426),IF(COUNTBLANK(Z426:AI426)&lt;7.5,AVERAGE(Z426:AI426),IF(COUNTBLANK(Y426:AI426)&lt;8.5,AVERAGE(Y426:AI426),IF(COUNTBLANK(X426:AI426)&lt;9.5,AVERAGE(X426:AI426),IF(COUNTBLANK(W426:AI426)&lt;10.5,AVERAGE(W426:AI426),IF(COUNTBLANK(V426:AI426)&lt;11.5,AVERAGE(V426:AI426),IF(COUNTBLANK(U426:AI426)&lt;12.5,AVERAGE(U426:AI426),IF(COUNTBLANK(T426:AI426)&lt;13.5,AVERAGE(T426:AI426),IF(COUNTBLANK(S426:AI426)&lt;14.5,AVERAGE(S426:AI426),IF(COUNTBLANK(R426:AI426)&lt;15.5,AVERAGE(R426:AI426),IF(COUNTBLANK(Q426:AI426)&lt;16.5,AVERAGE(Q426:AI426),IF(COUNTBLANK(P426:AI426)&lt;17.5,AVERAGE(P426:AI426),IF(COUNTBLANK(O426:AI426)&lt;18.5,AVERAGE(O426:AI426),AVERAGE(N426:AI426)))))))))))))))))))))</f>
        <v>45.333333333333336</v>
      </c>
      <c r="AM426" s="22">
        <f>IF(AK426=0,"",IF(COUNTBLANK(AH426:AI426)=0,AVERAGE(AH426:AI426),IF(COUNTBLANK(AG426:AI426)&lt;1.5,AVERAGE(AG426:AI426),IF(COUNTBLANK(AF426:AI426)&lt;2.5,AVERAGE(AF426:AI426),IF(COUNTBLANK(AE426:AI426)&lt;3.5,AVERAGE(AE426:AI426),IF(COUNTBLANK(AD426:AI426)&lt;4.5,AVERAGE(AD426:AI426),IF(COUNTBLANK(AC426:AI426)&lt;5.5,AVERAGE(AC426:AI426),IF(COUNTBLANK(AB426:AI426)&lt;6.5,AVERAGE(AB426:AI426),IF(COUNTBLANK(AA426:AI426)&lt;7.5,AVERAGE(AA426:AI426),IF(COUNTBLANK(Z426:AI426)&lt;8.5,AVERAGE(Z426:AI426),IF(COUNTBLANK(Y426:AI426)&lt;9.5,AVERAGE(Y426:AI426),IF(COUNTBLANK(X426:AI426)&lt;10.5,AVERAGE(X426:AI426),IF(COUNTBLANK(W426:AI426)&lt;11.5,AVERAGE(W426:AI426),IF(COUNTBLANK(V426:AI426)&lt;12.5,AVERAGE(V426:AI426),IF(COUNTBLANK(U426:AI426)&lt;13.5,AVERAGE(U426:AI426),IF(COUNTBLANK(T426:AI426)&lt;14.5,AVERAGE(T426:AI426),IF(COUNTBLANK(S426:AI426)&lt;15.5,AVERAGE(S426:AI426),IF(COUNTBLANK(R426:AI426)&lt;16.5,AVERAGE(R426:AI426),IF(COUNTBLANK(Q426:AI426)&lt;17.5,AVERAGE(Q426:AI426),IF(COUNTBLANK(P426:AI426)&lt;18.5,AVERAGE(P426:AI426),IF(COUNTBLANK(O426:AI426)&lt;19.5,AVERAGE(O426:AI426),AVERAGE(N426:AI426))))))))))))))))))))))</f>
        <v>53</v>
      </c>
      <c r="AN426" s="23">
        <f>IF(AK426&lt;1.5,M426,(0.75*M426)+(0.25*((AM426*2/3+AJ426*1/3)*$AW$1)))</f>
        <v>207074.55949641304</v>
      </c>
      <c r="AO426" s="24">
        <f>AN426-M426</f>
        <v>3274.5594964130432</v>
      </c>
      <c r="AP426" s="22">
        <f>IF(AK426&lt;1.5,"N/A",3*((M426/$AW$1)-(AM426*2/3)))</f>
        <v>46.334455580896261</v>
      </c>
      <c r="AQ426" s="20">
        <f>IF(AK426=0,"",AL426*$AV$1)</f>
        <v>179355.151190904</v>
      </c>
      <c r="AR426" s="20">
        <f>IF(AK426=0,"",AJ426*$AV$1)</f>
        <v>222050.90868947396</v>
      </c>
      <c r="AS426" s="23" t="str">
        <f>IF(F426="P","P","")</f>
        <v/>
      </c>
    </row>
    <row r="427" spans="1:45" ht="13.5">
      <c r="A427" s="19" t="s">
        <v>57</v>
      </c>
      <c r="B427" s="23" t="str">
        <f>IF(COUNTBLANK(N427:AI427)&lt;20.5,"Yes","No")</f>
        <v>Yes</v>
      </c>
      <c r="C427" s="34" t="str">
        <f>IF(J427&lt;160000,"Yes","")</f>
        <v/>
      </c>
      <c r="D427" s="34" t="str">
        <f>IF(J427&gt;375000,IF((K427/J427)&lt;-0.4,"FP40%",IF((K427/J427)&lt;-0.35,"FP35%",IF((K427/J427)&lt;-0.3,"FP30%",IF((K427/J427)&lt;-0.25,"FP25%",IF((K427/J427)&lt;-0.2,"FP20%",IF((K427/J427)&lt;-0.15,"FP15%",IF((K427/J427)&lt;-0.1,"FP10%",IF((K427/J427)&lt;-0.05,"FP5%","")))))))),"")</f>
        <v/>
      </c>
      <c r="E427" s="34" t="str">
        <f t="shared" si="8"/>
        <v/>
      </c>
      <c r="F427" s="89" t="str">
        <f>IF(AP427="N/A","",IF(AP427&gt;AJ427,IF(AP427&gt;AM427,"P",""),""))</f>
        <v>P</v>
      </c>
      <c r="G427" s="34" t="str">
        <f>IF(D427="",IF(E427="",F427,E427),D427)</f>
        <v>P</v>
      </c>
      <c r="H427" s="19" t="s">
        <v>238</v>
      </c>
      <c r="I427" s="21" t="s">
        <v>48</v>
      </c>
      <c r="J427" s="20">
        <v>296900</v>
      </c>
      <c r="K427" s="20">
        <f>M427-J427</f>
        <v>-35300</v>
      </c>
      <c r="L427" s="75">
        <v>-19600</v>
      </c>
      <c r="M427" s="20">
        <v>261600</v>
      </c>
      <c r="N427" s="21">
        <v>52</v>
      </c>
      <c r="O427" s="21" t="s">
        <v>590</v>
      </c>
      <c r="P427" s="21"/>
      <c r="Q427" s="21" t="s">
        <v>590</v>
      </c>
      <c r="R427" s="21" t="s">
        <v>590</v>
      </c>
      <c r="S427" s="21">
        <v>74</v>
      </c>
      <c r="T427" s="21">
        <v>50</v>
      </c>
      <c r="U427" s="21">
        <v>32</v>
      </c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39">
        <f>IF(AK427=0,"",AVERAGE(N427:AI427))</f>
        <v>52</v>
      </c>
      <c r="AK427" s="39">
        <f>IF(COUNTBLANK(N427:AI427)=0,22,IF(COUNTBLANK(N427:AI427)=1,21,IF(COUNTBLANK(N427:AI427)=2,20,IF(COUNTBLANK(N427:AI427)=3,19,IF(COUNTBLANK(N427:AI427)=4,18,IF(COUNTBLANK(N427:AI427)=5,17,IF(COUNTBLANK(N427:AI427)=6,16,IF(COUNTBLANK(N427:AI427)=7,15,IF(COUNTBLANK(N427:AI427)=8,14,IF(COUNTBLANK(N427:AI427)=9,13,IF(COUNTBLANK(N427:AI427)=10,12,IF(COUNTBLANK(N427:AI427)=11,11,IF(COUNTBLANK(N427:AI427)=12,10,IF(COUNTBLANK(N427:AI427)=13,9,IF(COUNTBLANK(N427:AI427)=14,8,IF(COUNTBLANK(N427:AI427)=15,7,IF(COUNTBLANK(N427:AI427)=16,6,IF(COUNTBLANK(N427:AI427)=17,5,IF(COUNTBLANK(N427:AI427)=18,4,IF(COUNTBLANK(N427:AI427)=19,3,IF(COUNTBLANK(N427:AI427)=20,2,IF(COUNTBLANK(N427:AI427)=21,1,IF(COUNTBLANK(N427:AI427)=22,0,"Error")))))))))))))))))))))))</f>
        <v>4</v>
      </c>
      <c r="AL427" s="39">
        <f>IF(AK427=0,"",IF(COUNTBLANK(AG427:AI427)=0,AVERAGE(AG427:AI427),IF(COUNTBLANK(AF427:AI427)&lt;1.5,AVERAGE(AF427:AI427),IF(COUNTBLANK(AE427:AI427)&lt;2.5,AVERAGE(AE427:AI427),IF(COUNTBLANK(AD427:AI427)&lt;3.5,AVERAGE(AD427:AI427),IF(COUNTBLANK(AC427:AI427)&lt;4.5,AVERAGE(AC427:AI427),IF(COUNTBLANK(AB427:AI427)&lt;5.5,AVERAGE(AB427:AI427),IF(COUNTBLANK(AA427:AI427)&lt;6.5,AVERAGE(AA427:AI427),IF(COUNTBLANK(Z427:AI427)&lt;7.5,AVERAGE(Z427:AI427),IF(COUNTBLANK(Y427:AI427)&lt;8.5,AVERAGE(Y427:AI427),IF(COUNTBLANK(X427:AI427)&lt;9.5,AVERAGE(X427:AI427),IF(COUNTBLANK(W427:AI427)&lt;10.5,AVERAGE(W427:AI427),IF(COUNTBLANK(V427:AI427)&lt;11.5,AVERAGE(V427:AI427),IF(COUNTBLANK(U427:AI427)&lt;12.5,AVERAGE(U427:AI427),IF(COUNTBLANK(T427:AI427)&lt;13.5,AVERAGE(T427:AI427),IF(COUNTBLANK(S427:AI427)&lt;14.5,AVERAGE(S427:AI427),IF(COUNTBLANK(R427:AI427)&lt;15.5,AVERAGE(R427:AI427),IF(COUNTBLANK(Q427:AI427)&lt;16.5,AVERAGE(Q427:AI427),IF(COUNTBLANK(P427:AI427)&lt;17.5,AVERAGE(P427:AI427),IF(COUNTBLANK(O427:AI427)&lt;18.5,AVERAGE(O427:AI427),AVERAGE(N427:AI427)))))))))))))))))))))</f>
        <v>52</v>
      </c>
      <c r="AM427" s="22">
        <f>IF(AK427=0,"",IF(COUNTBLANK(AH427:AI427)=0,AVERAGE(AH427:AI427),IF(COUNTBLANK(AG427:AI427)&lt;1.5,AVERAGE(AG427:AI427),IF(COUNTBLANK(AF427:AI427)&lt;2.5,AVERAGE(AF427:AI427),IF(COUNTBLANK(AE427:AI427)&lt;3.5,AVERAGE(AE427:AI427),IF(COUNTBLANK(AD427:AI427)&lt;4.5,AVERAGE(AD427:AI427),IF(COUNTBLANK(AC427:AI427)&lt;5.5,AVERAGE(AC427:AI427),IF(COUNTBLANK(AB427:AI427)&lt;6.5,AVERAGE(AB427:AI427),IF(COUNTBLANK(AA427:AI427)&lt;7.5,AVERAGE(AA427:AI427),IF(COUNTBLANK(Z427:AI427)&lt;8.5,AVERAGE(Z427:AI427),IF(COUNTBLANK(Y427:AI427)&lt;9.5,AVERAGE(Y427:AI427),IF(COUNTBLANK(X427:AI427)&lt;10.5,AVERAGE(X427:AI427),IF(COUNTBLANK(W427:AI427)&lt;11.5,AVERAGE(W427:AI427),IF(COUNTBLANK(V427:AI427)&lt;12.5,AVERAGE(V427:AI427),IF(COUNTBLANK(U427:AI427)&lt;13.5,AVERAGE(U427:AI427),IF(COUNTBLANK(T427:AI427)&lt;14.5,AVERAGE(T427:AI427),IF(COUNTBLANK(S427:AI427)&lt;15.5,AVERAGE(S427:AI427),IF(COUNTBLANK(R427:AI427)&lt;16.5,AVERAGE(R427:AI427),IF(COUNTBLANK(Q427:AI427)&lt;17.5,AVERAGE(Q427:AI427),IF(COUNTBLANK(P427:AI427)&lt;18.5,AVERAGE(P427:AI427),IF(COUNTBLANK(O427:AI427)&lt;19.5,AVERAGE(O427:AI427),AVERAGE(N427:AI427))))))))))))))))))))))</f>
        <v>41</v>
      </c>
      <c r="AN427" s="23">
        <f>IF(AK427&lt;1.5,M427,(0.75*M427)+(0.25*((AM427*2/3+AJ427*1/3)*$AW$1)))</f>
        <v>241017.83175031209</v>
      </c>
      <c r="AO427" s="24">
        <f>AN427-M427</f>
        <v>-20582.168249687908</v>
      </c>
      <c r="AP427" s="22">
        <f>IF(AK427&lt;1.5,"N/A",3*((M427/$AW$1)-(AM427*2/3)))</f>
        <v>113.53824131483057</v>
      </c>
      <c r="AQ427" s="20">
        <f>IF(AK427=0,"",AL427*$AV$1)</f>
        <v>205730.90871897811</v>
      </c>
      <c r="AR427" s="20">
        <f>IF(AK427=0,"",AJ427*$AV$1)</f>
        <v>205730.90871897811</v>
      </c>
      <c r="AS427" s="23" t="str">
        <f>IF(F427="P","P","")</f>
        <v>P</v>
      </c>
    </row>
    <row r="428" spans="1:45" ht="13.5">
      <c r="A428" s="19" t="s">
        <v>57</v>
      </c>
      <c r="B428" s="23" t="str">
        <f>IF(COUNTBLANK(N428:AI428)&lt;20.5,"Yes","No")</f>
        <v>No</v>
      </c>
      <c r="C428" s="34" t="str">
        <f>IF(J428&lt;160000,"Yes","")</f>
        <v/>
      </c>
      <c r="D428" s="34" t="str">
        <f>IF(J428&gt;375000,IF((K428/J428)&lt;-0.4,"FP40%",IF((K428/J428)&lt;-0.35,"FP35%",IF((K428/J428)&lt;-0.3,"FP30%",IF((K428/J428)&lt;-0.25,"FP25%",IF((K428/J428)&lt;-0.2,"FP20%",IF((K428/J428)&lt;-0.15,"FP15%",IF((K428/J428)&lt;-0.1,"FP10%",IF((K428/J428)&lt;-0.05,"FP5%","")))))))),"")</f>
        <v/>
      </c>
      <c r="E428" s="34" t="str">
        <f t="shared" si="8"/>
        <v/>
      </c>
      <c r="F428" s="89" t="str">
        <f>IF(AP428="N/A","",IF(AP428&gt;AJ428,IF(AP428&gt;AM428,"P",""),""))</f>
        <v/>
      </c>
      <c r="G428" s="34" t="str">
        <f>IF(D428="",IF(E428="",F428,E428),D428)</f>
        <v/>
      </c>
      <c r="H428" s="19" t="s">
        <v>578</v>
      </c>
      <c r="I428" s="21" t="s">
        <v>48</v>
      </c>
      <c r="J428" s="20">
        <v>270100</v>
      </c>
      <c r="K428" s="20">
        <f>M428-J428</f>
        <v>0</v>
      </c>
      <c r="L428" s="75">
        <v>0</v>
      </c>
      <c r="M428" s="20">
        <v>270100</v>
      </c>
      <c r="N428" s="21"/>
      <c r="O428" s="21"/>
      <c r="P428" s="21"/>
      <c r="Q428" s="21"/>
      <c r="R428" s="21"/>
      <c r="S428" s="21"/>
      <c r="T428" s="21"/>
      <c r="U428" s="21">
        <v>51</v>
      </c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39">
        <f>IF(AK428=0,"",AVERAGE(N428:AI428))</f>
        <v>51</v>
      </c>
      <c r="AK428" s="39">
        <f>IF(COUNTBLANK(N428:AI428)=0,22,IF(COUNTBLANK(N428:AI428)=1,21,IF(COUNTBLANK(N428:AI428)=2,20,IF(COUNTBLANK(N428:AI428)=3,19,IF(COUNTBLANK(N428:AI428)=4,18,IF(COUNTBLANK(N428:AI428)=5,17,IF(COUNTBLANK(N428:AI428)=6,16,IF(COUNTBLANK(N428:AI428)=7,15,IF(COUNTBLANK(N428:AI428)=8,14,IF(COUNTBLANK(N428:AI428)=9,13,IF(COUNTBLANK(N428:AI428)=10,12,IF(COUNTBLANK(N428:AI428)=11,11,IF(COUNTBLANK(N428:AI428)=12,10,IF(COUNTBLANK(N428:AI428)=13,9,IF(COUNTBLANK(N428:AI428)=14,8,IF(COUNTBLANK(N428:AI428)=15,7,IF(COUNTBLANK(N428:AI428)=16,6,IF(COUNTBLANK(N428:AI428)=17,5,IF(COUNTBLANK(N428:AI428)=18,4,IF(COUNTBLANK(N428:AI428)=19,3,IF(COUNTBLANK(N428:AI428)=20,2,IF(COUNTBLANK(N428:AI428)=21,1,IF(COUNTBLANK(N428:AI428)=22,0,"Error")))))))))))))))))))))))</f>
        <v>1</v>
      </c>
      <c r="AL428" s="39">
        <f>IF(AK428=0,"",IF(COUNTBLANK(AG428:AI428)=0,AVERAGE(AG428:AI428),IF(COUNTBLANK(AF428:AI428)&lt;1.5,AVERAGE(AF428:AI428),IF(COUNTBLANK(AE428:AI428)&lt;2.5,AVERAGE(AE428:AI428),IF(COUNTBLANK(AD428:AI428)&lt;3.5,AVERAGE(AD428:AI428),IF(COUNTBLANK(AC428:AI428)&lt;4.5,AVERAGE(AC428:AI428),IF(COUNTBLANK(AB428:AI428)&lt;5.5,AVERAGE(AB428:AI428),IF(COUNTBLANK(AA428:AI428)&lt;6.5,AVERAGE(AA428:AI428),IF(COUNTBLANK(Z428:AI428)&lt;7.5,AVERAGE(Z428:AI428),IF(COUNTBLANK(Y428:AI428)&lt;8.5,AVERAGE(Y428:AI428),IF(COUNTBLANK(X428:AI428)&lt;9.5,AVERAGE(X428:AI428),IF(COUNTBLANK(W428:AI428)&lt;10.5,AVERAGE(W428:AI428),IF(COUNTBLANK(V428:AI428)&lt;11.5,AVERAGE(V428:AI428),IF(COUNTBLANK(U428:AI428)&lt;12.5,AVERAGE(U428:AI428),IF(COUNTBLANK(T428:AI428)&lt;13.5,AVERAGE(T428:AI428),IF(COUNTBLANK(S428:AI428)&lt;14.5,AVERAGE(S428:AI428),IF(COUNTBLANK(R428:AI428)&lt;15.5,AVERAGE(R428:AI428),IF(COUNTBLANK(Q428:AI428)&lt;16.5,AVERAGE(Q428:AI428),IF(COUNTBLANK(P428:AI428)&lt;17.5,AVERAGE(P428:AI428),IF(COUNTBLANK(O428:AI428)&lt;18.5,AVERAGE(O428:AI428),AVERAGE(N428:AI428)))))))))))))))))))))</f>
        <v>51</v>
      </c>
      <c r="AM428" s="22">
        <f>IF(AK428=0,"",IF(COUNTBLANK(AH428:AI428)=0,AVERAGE(AH428:AI428),IF(COUNTBLANK(AG428:AI428)&lt;1.5,AVERAGE(AG428:AI428),IF(COUNTBLANK(AF428:AI428)&lt;2.5,AVERAGE(AF428:AI428),IF(COUNTBLANK(AE428:AI428)&lt;3.5,AVERAGE(AE428:AI428),IF(COUNTBLANK(AD428:AI428)&lt;4.5,AVERAGE(AD428:AI428),IF(COUNTBLANK(AC428:AI428)&lt;5.5,AVERAGE(AC428:AI428),IF(COUNTBLANK(AB428:AI428)&lt;6.5,AVERAGE(AB428:AI428),IF(COUNTBLANK(AA428:AI428)&lt;7.5,AVERAGE(AA428:AI428),IF(COUNTBLANK(Z428:AI428)&lt;8.5,AVERAGE(Z428:AI428),IF(COUNTBLANK(Y428:AI428)&lt;9.5,AVERAGE(Y428:AI428),IF(COUNTBLANK(X428:AI428)&lt;10.5,AVERAGE(X428:AI428),IF(COUNTBLANK(W428:AI428)&lt;11.5,AVERAGE(W428:AI428),IF(COUNTBLANK(V428:AI428)&lt;12.5,AVERAGE(V428:AI428),IF(COUNTBLANK(U428:AI428)&lt;13.5,AVERAGE(U428:AI428),IF(COUNTBLANK(T428:AI428)&lt;14.5,AVERAGE(T428:AI428),IF(COUNTBLANK(S428:AI428)&lt;15.5,AVERAGE(S428:AI428),IF(COUNTBLANK(R428:AI428)&lt;16.5,AVERAGE(R428:AI428),IF(COUNTBLANK(Q428:AI428)&lt;17.5,AVERAGE(Q428:AI428),IF(COUNTBLANK(P428:AI428)&lt;18.5,AVERAGE(P428:AI428),IF(COUNTBLANK(O428:AI428)&lt;19.5,AVERAGE(O428:AI428),AVERAGE(N428:AI428))))))))))))))))))))))</f>
        <v>51</v>
      </c>
      <c r="AN428" s="23">
        <f>IF(AK428&lt;1.5,M428,(0.75*M428)+(0.25*((AM428*2/3+AJ428*1/3)*$AW$1)))</f>
        <v>270100</v>
      </c>
      <c r="AO428" s="24">
        <f>AN428-M428</f>
        <v>0</v>
      </c>
      <c r="AP428" s="22" t="str">
        <f>IF(AK428&lt;1.5,"N/A",3*((M428/$AW$1)-(AM428*2/3)))</f>
        <v>N/A</v>
      </c>
      <c r="AQ428" s="20">
        <f>IF(AK428=0,"",AL428*$AV$1)</f>
        <v>201774.54508976699</v>
      </c>
      <c r="AR428" s="20">
        <f>IF(AK428=0,"",AJ428*$AV$1)</f>
        <v>201774.54508976699</v>
      </c>
      <c r="AS428" s="23" t="str">
        <f>IF(F428="P","P","")</f>
        <v/>
      </c>
    </row>
    <row r="429" spans="1:45" ht="13.5">
      <c r="A429" s="25" t="s">
        <v>57</v>
      </c>
      <c r="B429" s="23" t="str">
        <f>IF(COUNTBLANK(N429:AI429)&lt;20.5,"Yes","No")</f>
        <v>Yes</v>
      </c>
      <c r="C429" s="34" t="str">
        <f>IF(J429&lt;160000,"Yes","")</f>
        <v/>
      </c>
      <c r="D429" s="34" t="str">
        <f>IF(J429&gt;375000,IF((K429/J429)&lt;-0.4,"FP40%",IF((K429/J429)&lt;-0.35,"FP35%",IF((K429/J429)&lt;-0.3,"FP30%",IF((K429/J429)&lt;-0.25,"FP25%",IF((K429/J429)&lt;-0.2,"FP20%",IF((K429/J429)&lt;-0.15,"FP15%",IF((K429/J429)&lt;-0.1,"FP10%",IF((K429/J429)&lt;-0.05,"FP5%","")))))))),"")</f>
        <v/>
      </c>
      <c r="E429" s="34" t="str">
        <f t="shared" si="8"/>
        <v/>
      </c>
      <c r="F429" s="89" t="str">
        <f>IF(AP429="N/A","",IF(AP429&gt;AJ429,IF(AP429&gt;AM429,"P",""),""))</f>
        <v>P</v>
      </c>
      <c r="G429" s="34" t="str">
        <f>IF(D429="",IF(E429="",F429,E429),D429)</f>
        <v>P</v>
      </c>
      <c r="H429" s="25" t="s">
        <v>446</v>
      </c>
      <c r="I429" s="27" t="s">
        <v>37</v>
      </c>
      <c r="J429" s="20">
        <v>233700</v>
      </c>
      <c r="K429" s="20">
        <f>M429-J429</f>
        <v>-23000</v>
      </c>
      <c r="L429" s="75">
        <v>-15100</v>
      </c>
      <c r="M429" s="20">
        <v>210700</v>
      </c>
      <c r="N429" s="21"/>
      <c r="O429" s="21" t="s">
        <v>590</v>
      </c>
      <c r="P429" s="21"/>
      <c r="Q429" s="21"/>
      <c r="R429" s="21">
        <v>59</v>
      </c>
      <c r="S429" s="21">
        <v>42</v>
      </c>
      <c r="T429" s="21">
        <v>50</v>
      </c>
      <c r="U429" s="21">
        <v>35</v>
      </c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39">
        <f>IF(AK429=0,"",AVERAGE(N429:AI429))</f>
        <v>46.5</v>
      </c>
      <c r="AK429" s="39">
        <f>IF(COUNTBLANK(N429:AI429)=0,22,IF(COUNTBLANK(N429:AI429)=1,21,IF(COUNTBLANK(N429:AI429)=2,20,IF(COUNTBLANK(N429:AI429)=3,19,IF(COUNTBLANK(N429:AI429)=4,18,IF(COUNTBLANK(N429:AI429)=5,17,IF(COUNTBLANK(N429:AI429)=6,16,IF(COUNTBLANK(N429:AI429)=7,15,IF(COUNTBLANK(N429:AI429)=8,14,IF(COUNTBLANK(N429:AI429)=9,13,IF(COUNTBLANK(N429:AI429)=10,12,IF(COUNTBLANK(N429:AI429)=11,11,IF(COUNTBLANK(N429:AI429)=12,10,IF(COUNTBLANK(N429:AI429)=13,9,IF(COUNTBLANK(N429:AI429)=14,8,IF(COUNTBLANK(N429:AI429)=15,7,IF(COUNTBLANK(N429:AI429)=16,6,IF(COUNTBLANK(N429:AI429)=17,5,IF(COUNTBLANK(N429:AI429)=18,4,IF(COUNTBLANK(N429:AI429)=19,3,IF(COUNTBLANK(N429:AI429)=20,2,IF(COUNTBLANK(N429:AI429)=21,1,IF(COUNTBLANK(N429:AI429)=22,0,"Error")))))))))))))))))))))))</f>
        <v>4</v>
      </c>
      <c r="AL429" s="39">
        <f>IF(AK429=0,"",IF(COUNTBLANK(AG429:AI429)=0,AVERAGE(AG429:AI429),IF(COUNTBLANK(AF429:AI429)&lt;1.5,AVERAGE(AF429:AI429),IF(COUNTBLANK(AE429:AI429)&lt;2.5,AVERAGE(AE429:AI429),IF(COUNTBLANK(AD429:AI429)&lt;3.5,AVERAGE(AD429:AI429),IF(COUNTBLANK(AC429:AI429)&lt;4.5,AVERAGE(AC429:AI429),IF(COUNTBLANK(AB429:AI429)&lt;5.5,AVERAGE(AB429:AI429),IF(COUNTBLANK(AA429:AI429)&lt;6.5,AVERAGE(AA429:AI429),IF(COUNTBLANK(Z429:AI429)&lt;7.5,AVERAGE(Z429:AI429),IF(COUNTBLANK(Y429:AI429)&lt;8.5,AVERAGE(Y429:AI429),IF(COUNTBLANK(X429:AI429)&lt;9.5,AVERAGE(X429:AI429),IF(COUNTBLANK(W429:AI429)&lt;10.5,AVERAGE(W429:AI429),IF(COUNTBLANK(V429:AI429)&lt;11.5,AVERAGE(V429:AI429),IF(COUNTBLANK(U429:AI429)&lt;12.5,AVERAGE(U429:AI429),IF(COUNTBLANK(T429:AI429)&lt;13.5,AVERAGE(T429:AI429),IF(COUNTBLANK(S429:AI429)&lt;14.5,AVERAGE(S429:AI429),IF(COUNTBLANK(R429:AI429)&lt;15.5,AVERAGE(R429:AI429),IF(COUNTBLANK(Q429:AI429)&lt;16.5,AVERAGE(Q429:AI429),IF(COUNTBLANK(P429:AI429)&lt;17.5,AVERAGE(P429:AI429),IF(COUNTBLANK(O429:AI429)&lt;18.5,AVERAGE(O429:AI429),AVERAGE(N429:AI429)))))))))))))))))))))</f>
        <v>42.333333333333336</v>
      </c>
      <c r="AM429" s="22">
        <f>IF(AK429=0,"",IF(COUNTBLANK(AH429:AI429)=0,AVERAGE(AH429:AI429),IF(COUNTBLANK(AG429:AI429)&lt;1.5,AVERAGE(AG429:AI429),IF(COUNTBLANK(AF429:AI429)&lt;2.5,AVERAGE(AF429:AI429),IF(COUNTBLANK(AE429:AI429)&lt;3.5,AVERAGE(AE429:AI429),IF(COUNTBLANK(AD429:AI429)&lt;4.5,AVERAGE(AD429:AI429),IF(COUNTBLANK(AC429:AI429)&lt;5.5,AVERAGE(AC429:AI429),IF(COUNTBLANK(AB429:AI429)&lt;6.5,AVERAGE(AB429:AI429),IF(COUNTBLANK(AA429:AI429)&lt;7.5,AVERAGE(AA429:AI429),IF(COUNTBLANK(Z429:AI429)&lt;8.5,AVERAGE(Z429:AI429),IF(COUNTBLANK(Y429:AI429)&lt;9.5,AVERAGE(Y429:AI429),IF(COUNTBLANK(X429:AI429)&lt;10.5,AVERAGE(X429:AI429),IF(COUNTBLANK(W429:AI429)&lt;11.5,AVERAGE(W429:AI429),IF(COUNTBLANK(V429:AI429)&lt;12.5,AVERAGE(V429:AI429),IF(COUNTBLANK(U429:AI429)&lt;13.5,AVERAGE(U429:AI429),IF(COUNTBLANK(T429:AI429)&lt;14.5,AVERAGE(T429:AI429),IF(COUNTBLANK(S429:AI429)&lt;15.5,AVERAGE(S429:AI429),IF(COUNTBLANK(R429:AI429)&lt;16.5,AVERAGE(R429:AI429),IF(COUNTBLANK(Q429:AI429)&lt;17.5,AVERAGE(Q429:AI429),IF(COUNTBLANK(P429:AI429)&lt;18.5,AVERAGE(P429:AI429),IF(COUNTBLANK(O429:AI429)&lt;19.5,AVERAGE(O429:AI429),AVERAGE(N429:AI429))))))))))))))))))))))</f>
        <v>42.5</v>
      </c>
      <c r="AN429" s="23">
        <f>IF(AK429&lt;1.5,M429,(0.75*M429)+(0.25*((AM429*2/3+AJ429*1/3)*$AW$1)))</f>
        <v>202006.6781728809</v>
      </c>
      <c r="AO429" s="24">
        <f>AN429-M429</f>
        <v>-8693.3218271190999</v>
      </c>
      <c r="AP429" s="22">
        <f>IF(AK429&lt;1.5,"N/A",3*((M429/$AW$1)-(AM429*2/3)))</f>
        <v>72.492000936677357</v>
      </c>
      <c r="AQ429" s="20">
        <f>IF(AK429=0,"",AL429*$AV$1)</f>
        <v>167486.06030327064</v>
      </c>
      <c r="AR429" s="20">
        <f>IF(AK429=0,"",AJ429*$AV$1)</f>
        <v>183970.90875831695</v>
      </c>
      <c r="AS429" s="23" t="str">
        <f>IF(F429="P","P","")</f>
        <v>P</v>
      </c>
    </row>
    <row r="430" spans="1:45" ht="13.5">
      <c r="A430" s="19" t="s">
        <v>57</v>
      </c>
      <c r="B430" s="23" t="str">
        <f>IF(COUNTBLANK(N430:AI430)&lt;20.5,"Yes","No")</f>
        <v>No</v>
      </c>
      <c r="C430" s="34" t="str">
        <f>IF(J430&lt;160000,"Yes","")</f>
        <v/>
      </c>
      <c r="D430" s="34" t="str">
        <f>IF(J430&gt;375000,IF((K430/J430)&lt;-0.4,"FP40%",IF((K430/J430)&lt;-0.35,"FP35%",IF((K430/J430)&lt;-0.3,"FP30%",IF((K430/J430)&lt;-0.25,"FP25%",IF((K430/J430)&lt;-0.2,"FP20%",IF((K430/J430)&lt;-0.15,"FP15%",IF((K430/J430)&lt;-0.1,"FP10%",IF((K430/J430)&lt;-0.05,"FP5%","")))))))),"")</f>
        <v/>
      </c>
      <c r="E430" s="34" t="str">
        <f t="shared" si="8"/>
        <v/>
      </c>
      <c r="F430" s="89" t="str">
        <f>IF(AP430="N/A","",IF(AP430&gt;AJ430,IF(AP430&gt;AM430,"P",""),""))</f>
        <v/>
      </c>
      <c r="G430" s="34" t="str">
        <f>IF(D430="",IF(E430="",F430,E430),D430)</f>
        <v/>
      </c>
      <c r="H430" s="19" t="s">
        <v>566</v>
      </c>
      <c r="I430" s="21" t="s">
        <v>37</v>
      </c>
      <c r="J430" s="20">
        <v>284400</v>
      </c>
      <c r="K430" s="20">
        <f>M430-J430</f>
        <v>0</v>
      </c>
      <c r="L430" s="75">
        <v>0</v>
      </c>
      <c r="M430" s="20">
        <v>284400</v>
      </c>
      <c r="N430" s="21"/>
      <c r="O430" s="21"/>
      <c r="P430" s="21"/>
      <c r="Q430" s="21"/>
      <c r="R430" s="21"/>
      <c r="S430" s="21"/>
      <c r="T430" s="21">
        <v>46</v>
      </c>
      <c r="U430" s="21" t="s">
        <v>590</v>
      </c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39">
        <f>IF(AK430=0,"",AVERAGE(N430:AI430))</f>
        <v>46</v>
      </c>
      <c r="AK430" s="39">
        <f>IF(COUNTBLANK(N430:AI430)=0,22,IF(COUNTBLANK(N430:AI430)=1,21,IF(COUNTBLANK(N430:AI430)=2,20,IF(COUNTBLANK(N430:AI430)=3,19,IF(COUNTBLANK(N430:AI430)=4,18,IF(COUNTBLANK(N430:AI430)=5,17,IF(COUNTBLANK(N430:AI430)=6,16,IF(COUNTBLANK(N430:AI430)=7,15,IF(COUNTBLANK(N430:AI430)=8,14,IF(COUNTBLANK(N430:AI430)=9,13,IF(COUNTBLANK(N430:AI430)=10,12,IF(COUNTBLANK(N430:AI430)=11,11,IF(COUNTBLANK(N430:AI430)=12,10,IF(COUNTBLANK(N430:AI430)=13,9,IF(COUNTBLANK(N430:AI430)=14,8,IF(COUNTBLANK(N430:AI430)=15,7,IF(COUNTBLANK(N430:AI430)=16,6,IF(COUNTBLANK(N430:AI430)=17,5,IF(COUNTBLANK(N430:AI430)=18,4,IF(COUNTBLANK(N430:AI430)=19,3,IF(COUNTBLANK(N430:AI430)=20,2,IF(COUNTBLANK(N430:AI430)=21,1,IF(COUNTBLANK(N430:AI430)=22,0,"Error")))))))))))))))))))))))</f>
        <v>1</v>
      </c>
      <c r="AL430" s="39">
        <f>IF(AK430=0,"",IF(COUNTBLANK(AG430:AI430)=0,AVERAGE(AG430:AI430),IF(COUNTBLANK(AF430:AI430)&lt;1.5,AVERAGE(AF430:AI430),IF(COUNTBLANK(AE430:AI430)&lt;2.5,AVERAGE(AE430:AI430),IF(COUNTBLANK(AD430:AI430)&lt;3.5,AVERAGE(AD430:AI430),IF(COUNTBLANK(AC430:AI430)&lt;4.5,AVERAGE(AC430:AI430),IF(COUNTBLANK(AB430:AI430)&lt;5.5,AVERAGE(AB430:AI430),IF(COUNTBLANK(AA430:AI430)&lt;6.5,AVERAGE(AA430:AI430),IF(COUNTBLANK(Z430:AI430)&lt;7.5,AVERAGE(Z430:AI430),IF(COUNTBLANK(Y430:AI430)&lt;8.5,AVERAGE(Y430:AI430),IF(COUNTBLANK(X430:AI430)&lt;9.5,AVERAGE(X430:AI430),IF(COUNTBLANK(W430:AI430)&lt;10.5,AVERAGE(W430:AI430),IF(COUNTBLANK(V430:AI430)&lt;11.5,AVERAGE(V430:AI430),IF(COUNTBLANK(U430:AI430)&lt;12.5,AVERAGE(U430:AI430),IF(COUNTBLANK(T430:AI430)&lt;13.5,AVERAGE(T430:AI430),IF(COUNTBLANK(S430:AI430)&lt;14.5,AVERAGE(S430:AI430),IF(COUNTBLANK(R430:AI430)&lt;15.5,AVERAGE(R430:AI430),IF(COUNTBLANK(Q430:AI430)&lt;16.5,AVERAGE(Q430:AI430),IF(COUNTBLANK(P430:AI430)&lt;17.5,AVERAGE(P430:AI430),IF(COUNTBLANK(O430:AI430)&lt;18.5,AVERAGE(O430:AI430),AVERAGE(N430:AI430)))))))))))))))))))))</f>
        <v>46</v>
      </c>
      <c r="AM430" s="22">
        <f>IF(AK430=0,"",IF(COUNTBLANK(AH430:AI430)=0,AVERAGE(AH430:AI430),IF(COUNTBLANK(AG430:AI430)&lt;1.5,AVERAGE(AG430:AI430),IF(COUNTBLANK(AF430:AI430)&lt;2.5,AVERAGE(AF430:AI430),IF(COUNTBLANK(AE430:AI430)&lt;3.5,AVERAGE(AE430:AI430),IF(COUNTBLANK(AD430:AI430)&lt;4.5,AVERAGE(AD430:AI430),IF(COUNTBLANK(AC430:AI430)&lt;5.5,AVERAGE(AC430:AI430),IF(COUNTBLANK(AB430:AI430)&lt;6.5,AVERAGE(AB430:AI430),IF(COUNTBLANK(AA430:AI430)&lt;7.5,AVERAGE(AA430:AI430),IF(COUNTBLANK(Z430:AI430)&lt;8.5,AVERAGE(Z430:AI430),IF(COUNTBLANK(Y430:AI430)&lt;9.5,AVERAGE(Y430:AI430),IF(COUNTBLANK(X430:AI430)&lt;10.5,AVERAGE(X430:AI430),IF(COUNTBLANK(W430:AI430)&lt;11.5,AVERAGE(W430:AI430),IF(COUNTBLANK(V430:AI430)&lt;12.5,AVERAGE(V430:AI430),IF(COUNTBLANK(U430:AI430)&lt;13.5,AVERAGE(U430:AI430),IF(COUNTBLANK(T430:AI430)&lt;14.5,AVERAGE(T430:AI430),IF(COUNTBLANK(S430:AI430)&lt;15.5,AVERAGE(S430:AI430),IF(COUNTBLANK(R430:AI430)&lt;16.5,AVERAGE(R430:AI430),IF(COUNTBLANK(Q430:AI430)&lt;17.5,AVERAGE(Q430:AI430),IF(COUNTBLANK(P430:AI430)&lt;18.5,AVERAGE(P430:AI430),IF(COUNTBLANK(O430:AI430)&lt;19.5,AVERAGE(O430:AI430),AVERAGE(N430:AI430))))))))))))))))))))))</f>
        <v>46</v>
      </c>
      <c r="AN430" s="23">
        <f>IF(AK430&lt;1.5,M430,(0.75*M430)+(0.25*((AM430*2/3+AJ430*1/3)*$AW$1)))</f>
        <v>284400</v>
      </c>
      <c r="AO430" s="24">
        <f>AN430-M430</f>
        <v>0</v>
      </c>
      <c r="AP430" s="22" t="str">
        <f>IF(AK430&lt;1.5,"N/A",3*((M430/$AW$1)-(AM430*2/3)))</f>
        <v>N/A</v>
      </c>
      <c r="AQ430" s="20">
        <f>IF(AK430=0,"",AL430*$AV$1)</f>
        <v>181992.7269437114</v>
      </c>
      <c r="AR430" s="20">
        <f>IF(AK430=0,"",AJ430*$AV$1)</f>
        <v>181992.7269437114</v>
      </c>
      <c r="AS430" s="23" t="str">
        <f>IF(F430="P","P","")</f>
        <v/>
      </c>
    </row>
    <row r="431" spans="1:45" ht="13.5">
      <c r="A431" s="19" t="s">
        <v>57</v>
      </c>
      <c r="B431" s="23" t="str">
        <f>IF(COUNTBLANK(N431:AI431)&lt;20.5,"Yes","No")</f>
        <v>Yes</v>
      </c>
      <c r="C431" s="34" t="str">
        <f>IF(J431&lt;160000,"Yes","")</f>
        <v>Yes</v>
      </c>
      <c r="D431" s="34" t="str">
        <f>IF(J431&gt;375000,IF((K431/J431)&lt;-0.4,"FP40%",IF((K431/J431)&lt;-0.35,"FP35%",IF((K431/J431)&lt;-0.3,"FP30%",IF((K431/J431)&lt;-0.25,"FP25%",IF((K431/J431)&lt;-0.2,"FP20%",IF((K431/J431)&lt;-0.15,"FP15%",IF((K431/J431)&lt;-0.1,"FP10%",IF((K431/J431)&lt;-0.05,"FP5%","")))))))),"")</f>
        <v/>
      </c>
      <c r="E431" s="34" t="str">
        <f t="shared" si="8"/>
        <v/>
      </c>
      <c r="F431" s="89" t="str">
        <f>IF(AP431="N/A","",IF(AP431&gt;AJ431,IF(AP431&gt;AM431,"P",""),""))</f>
        <v/>
      </c>
      <c r="G431" s="34" t="str">
        <f>IF(D431="",IF(E431="",F431,E431),D431)</f>
        <v/>
      </c>
      <c r="H431" s="19" t="s">
        <v>567</v>
      </c>
      <c r="I431" s="21" t="s">
        <v>390</v>
      </c>
      <c r="J431" s="20">
        <v>137500</v>
      </c>
      <c r="K431" s="20">
        <f>M431-J431</f>
        <v>0</v>
      </c>
      <c r="L431" s="75">
        <v>0</v>
      </c>
      <c r="M431" s="20">
        <v>137500</v>
      </c>
      <c r="N431" s="21"/>
      <c r="O431" s="21"/>
      <c r="P431" s="21"/>
      <c r="Q431" s="21"/>
      <c r="R431" s="21"/>
      <c r="S431" s="21"/>
      <c r="T431" s="21">
        <v>40</v>
      </c>
      <c r="U431" s="21">
        <v>52</v>
      </c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39">
        <f>IF(AK431=0,"",AVERAGE(N431:AI431))</f>
        <v>46</v>
      </c>
      <c r="AK431" s="39">
        <f>IF(COUNTBLANK(N431:AI431)=0,22,IF(COUNTBLANK(N431:AI431)=1,21,IF(COUNTBLANK(N431:AI431)=2,20,IF(COUNTBLANK(N431:AI431)=3,19,IF(COUNTBLANK(N431:AI431)=4,18,IF(COUNTBLANK(N431:AI431)=5,17,IF(COUNTBLANK(N431:AI431)=6,16,IF(COUNTBLANK(N431:AI431)=7,15,IF(COUNTBLANK(N431:AI431)=8,14,IF(COUNTBLANK(N431:AI431)=9,13,IF(COUNTBLANK(N431:AI431)=10,12,IF(COUNTBLANK(N431:AI431)=11,11,IF(COUNTBLANK(N431:AI431)=12,10,IF(COUNTBLANK(N431:AI431)=13,9,IF(COUNTBLANK(N431:AI431)=14,8,IF(COUNTBLANK(N431:AI431)=15,7,IF(COUNTBLANK(N431:AI431)=16,6,IF(COUNTBLANK(N431:AI431)=17,5,IF(COUNTBLANK(N431:AI431)=18,4,IF(COUNTBLANK(N431:AI431)=19,3,IF(COUNTBLANK(N431:AI431)=20,2,IF(COUNTBLANK(N431:AI431)=21,1,IF(COUNTBLANK(N431:AI431)=22,0,"Error")))))))))))))))))))))))</f>
        <v>2</v>
      </c>
      <c r="AL431" s="39">
        <f>IF(AK431=0,"",IF(COUNTBLANK(AG431:AI431)=0,AVERAGE(AG431:AI431),IF(COUNTBLANK(AF431:AI431)&lt;1.5,AVERAGE(AF431:AI431),IF(COUNTBLANK(AE431:AI431)&lt;2.5,AVERAGE(AE431:AI431),IF(COUNTBLANK(AD431:AI431)&lt;3.5,AVERAGE(AD431:AI431),IF(COUNTBLANK(AC431:AI431)&lt;4.5,AVERAGE(AC431:AI431),IF(COUNTBLANK(AB431:AI431)&lt;5.5,AVERAGE(AB431:AI431),IF(COUNTBLANK(AA431:AI431)&lt;6.5,AVERAGE(AA431:AI431),IF(COUNTBLANK(Z431:AI431)&lt;7.5,AVERAGE(Z431:AI431),IF(COUNTBLANK(Y431:AI431)&lt;8.5,AVERAGE(Y431:AI431),IF(COUNTBLANK(X431:AI431)&lt;9.5,AVERAGE(X431:AI431),IF(COUNTBLANK(W431:AI431)&lt;10.5,AVERAGE(W431:AI431),IF(COUNTBLANK(V431:AI431)&lt;11.5,AVERAGE(V431:AI431),IF(COUNTBLANK(U431:AI431)&lt;12.5,AVERAGE(U431:AI431),IF(COUNTBLANK(T431:AI431)&lt;13.5,AVERAGE(T431:AI431),IF(COUNTBLANK(S431:AI431)&lt;14.5,AVERAGE(S431:AI431),IF(COUNTBLANK(R431:AI431)&lt;15.5,AVERAGE(R431:AI431),IF(COUNTBLANK(Q431:AI431)&lt;16.5,AVERAGE(Q431:AI431),IF(COUNTBLANK(P431:AI431)&lt;17.5,AVERAGE(P431:AI431),IF(COUNTBLANK(O431:AI431)&lt;18.5,AVERAGE(O431:AI431),AVERAGE(N431:AI431)))))))))))))))))))))</f>
        <v>46</v>
      </c>
      <c r="AM431" s="22">
        <f>IF(AK431=0,"",IF(COUNTBLANK(AH431:AI431)=0,AVERAGE(AH431:AI431),IF(COUNTBLANK(AG431:AI431)&lt;1.5,AVERAGE(AG431:AI431),IF(COUNTBLANK(AF431:AI431)&lt;2.5,AVERAGE(AF431:AI431),IF(COUNTBLANK(AE431:AI431)&lt;3.5,AVERAGE(AE431:AI431),IF(COUNTBLANK(AD431:AI431)&lt;4.5,AVERAGE(AD431:AI431),IF(COUNTBLANK(AC431:AI431)&lt;5.5,AVERAGE(AC431:AI431),IF(COUNTBLANK(AB431:AI431)&lt;6.5,AVERAGE(AB431:AI431),IF(COUNTBLANK(AA431:AI431)&lt;7.5,AVERAGE(AA431:AI431),IF(COUNTBLANK(Z431:AI431)&lt;8.5,AVERAGE(Z431:AI431),IF(COUNTBLANK(Y431:AI431)&lt;9.5,AVERAGE(Y431:AI431),IF(COUNTBLANK(X431:AI431)&lt;10.5,AVERAGE(X431:AI431),IF(COUNTBLANK(W431:AI431)&lt;11.5,AVERAGE(W431:AI431),IF(COUNTBLANK(V431:AI431)&lt;12.5,AVERAGE(V431:AI431),IF(COUNTBLANK(U431:AI431)&lt;13.5,AVERAGE(U431:AI431),IF(COUNTBLANK(T431:AI431)&lt;14.5,AVERAGE(T431:AI431),IF(COUNTBLANK(S431:AI431)&lt;15.5,AVERAGE(S431:AI431),IF(COUNTBLANK(R431:AI431)&lt;16.5,AVERAGE(R431:AI431),IF(COUNTBLANK(Q431:AI431)&lt;17.5,AVERAGE(Q431:AI431),IF(COUNTBLANK(P431:AI431)&lt;18.5,AVERAGE(P431:AI431),IF(COUNTBLANK(O431:AI431)&lt;19.5,AVERAGE(O431:AI431),AVERAGE(N431:AI431))))))))))))))))))))))</f>
        <v>46</v>
      </c>
      <c r="AN431" s="23">
        <f>IF(AK431&lt;1.5,M431,(0.75*M431)+(0.25*((AM431*2/3+AJ431*1/3)*$AW$1)))</f>
        <v>149280.67747420201</v>
      </c>
      <c r="AO431" s="24">
        <f>AN431-M431</f>
        <v>11780.677474202006</v>
      </c>
      <c r="AP431" s="22">
        <f>IF(AK431&lt;1.5,"N/A",3*((M431/$AW$1)-(AM431*2/3)))</f>
        <v>10.777171944912833</v>
      </c>
      <c r="AQ431" s="20">
        <f>IF(AK431=0,"",AL431*$AV$1)</f>
        <v>181992.7269437114</v>
      </c>
      <c r="AR431" s="20">
        <f>IF(AK431=0,"",AJ431*$AV$1)</f>
        <v>181992.7269437114</v>
      </c>
      <c r="AS431" s="23" t="str">
        <f>IF(F431="P","P","")</f>
        <v/>
      </c>
    </row>
    <row r="432" spans="1:45" ht="13.5">
      <c r="A432" s="19" t="s">
        <v>57</v>
      </c>
      <c r="B432" s="23" t="str">
        <f>IF(COUNTBLANK(N432:AI432)&lt;20.5,"Yes","No")</f>
        <v>Yes</v>
      </c>
      <c r="C432" s="34" t="str">
        <f>IF(J432&lt;160000,"Yes","")</f>
        <v/>
      </c>
      <c r="D432" s="34" t="str">
        <f>IF(J432&gt;375000,IF((K432/J432)&lt;-0.4,"FP40%",IF((K432/J432)&lt;-0.35,"FP35%",IF((K432/J432)&lt;-0.3,"FP30%",IF((K432/J432)&lt;-0.25,"FP25%",IF((K432/J432)&lt;-0.2,"FP20%",IF((K432/J432)&lt;-0.15,"FP15%",IF((K432/J432)&lt;-0.1,"FP10%",IF((K432/J432)&lt;-0.05,"FP5%","")))))))),"")</f>
        <v/>
      </c>
      <c r="E432" s="34" t="str">
        <f t="shared" si="8"/>
        <v/>
      </c>
      <c r="F432" s="89" t="str">
        <f>IF(AP432="N/A","",IF(AP432&gt;AJ432,IF(AP432&gt;AM432,"P",""),""))</f>
        <v>P</v>
      </c>
      <c r="G432" s="34" t="str">
        <f>IF(D432="",IF(E432="",F432,E432),D432)</f>
        <v>P</v>
      </c>
      <c r="H432" s="19" t="s">
        <v>240</v>
      </c>
      <c r="I432" s="21" t="s">
        <v>48</v>
      </c>
      <c r="J432" s="20">
        <v>272900</v>
      </c>
      <c r="K432" s="20">
        <f>M432-J432</f>
        <v>-65900</v>
      </c>
      <c r="L432" s="75">
        <v>0</v>
      </c>
      <c r="M432" s="20">
        <v>207000</v>
      </c>
      <c r="N432" s="21">
        <v>49</v>
      </c>
      <c r="O432" s="21">
        <v>36</v>
      </c>
      <c r="P432" s="21">
        <v>59</v>
      </c>
      <c r="Q432" s="21">
        <v>11</v>
      </c>
      <c r="R432" s="21">
        <v>46</v>
      </c>
      <c r="S432" s="21" t="s">
        <v>590</v>
      </c>
      <c r="T432" s="21" t="s">
        <v>590</v>
      </c>
      <c r="U432" s="21" t="s">
        <v>590</v>
      </c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39">
        <f>IF(AK432=0,"",AVERAGE(N432:AI432))</f>
        <v>40.200000000000003</v>
      </c>
      <c r="AK432" s="39">
        <f>IF(COUNTBLANK(N432:AI432)=0,22,IF(COUNTBLANK(N432:AI432)=1,21,IF(COUNTBLANK(N432:AI432)=2,20,IF(COUNTBLANK(N432:AI432)=3,19,IF(COUNTBLANK(N432:AI432)=4,18,IF(COUNTBLANK(N432:AI432)=5,17,IF(COUNTBLANK(N432:AI432)=6,16,IF(COUNTBLANK(N432:AI432)=7,15,IF(COUNTBLANK(N432:AI432)=8,14,IF(COUNTBLANK(N432:AI432)=9,13,IF(COUNTBLANK(N432:AI432)=10,12,IF(COUNTBLANK(N432:AI432)=11,11,IF(COUNTBLANK(N432:AI432)=12,10,IF(COUNTBLANK(N432:AI432)=13,9,IF(COUNTBLANK(N432:AI432)=14,8,IF(COUNTBLANK(N432:AI432)=15,7,IF(COUNTBLANK(N432:AI432)=16,6,IF(COUNTBLANK(N432:AI432)=17,5,IF(COUNTBLANK(N432:AI432)=18,4,IF(COUNTBLANK(N432:AI432)=19,3,IF(COUNTBLANK(N432:AI432)=20,2,IF(COUNTBLANK(N432:AI432)=21,1,IF(COUNTBLANK(N432:AI432)=22,0,"Error")))))))))))))))))))))))</f>
        <v>5</v>
      </c>
      <c r="AL432" s="39">
        <f>IF(AK432=0,"",IF(COUNTBLANK(AG432:AI432)=0,AVERAGE(AG432:AI432),IF(COUNTBLANK(AF432:AI432)&lt;1.5,AVERAGE(AF432:AI432),IF(COUNTBLANK(AE432:AI432)&lt;2.5,AVERAGE(AE432:AI432),IF(COUNTBLANK(AD432:AI432)&lt;3.5,AVERAGE(AD432:AI432),IF(COUNTBLANK(AC432:AI432)&lt;4.5,AVERAGE(AC432:AI432),IF(COUNTBLANK(AB432:AI432)&lt;5.5,AVERAGE(AB432:AI432),IF(COUNTBLANK(AA432:AI432)&lt;6.5,AVERAGE(AA432:AI432),IF(COUNTBLANK(Z432:AI432)&lt;7.5,AVERAGE(Z432:AI432),IF(COUNTBLANK(Y432:AI432)&lt;8.5,AVERAGE(Y432:AI432),IF(COUNTBLANK(X432:AI432)&lt;9.5,AVERAGE(X432:AI432),IF(COUNTBLANK(W432:AI432)&lt;10.5,AVERAGE(W432:AI432),IF(COUNTBLANK(V432:AI432)&lt;11.5,AVERAGE(V432:AI432),IF(COUNTBLANK(U432:AI432)&lt;12.5,AVERAGE(U432:AI432),IF(COUNTBLANK(T432:AI432)&lt;13.5,AVERAGE(T432:AI432),IF(COUNTBLANK(S432:AI432)&lt;14.5,AVERAGE(S432:AI432),IF(COUNTBLANK(R432:AI432)&lt;15.5,AVERAGE(R432:AI432),IF(COUNTBLANK(Q432:AI432)&lt;16.5,AVERAGE(Q432:AI432),IF(COUNTBLANK(P432:AI432)&lt;17.5,AVERAGE(P432:AI432),IF(COUNTBLANK(O432:AI432)&lt;18.5,AVERAGE(O432:AI432),AVERAGE(N432:AI432)))))))))))))))))))))</f>
        <v>38.666666666666664</v>
      </c>
      <c r="AM432" s="22">
        <f>IF(AK432=0,"",IF(COUNTBLANK(AH432:AI432)=0,AVERAGE(AH432:AI432),IF(COUNTBLANK(AG432:AI432)&lt;1.5,AVERAGE(AG432:AI432),IF(COUNTBLANK(AF432:AI432)&lt;2.5,AVERAGE(AF432:AI432),IF(COUNTBLANK(AE432:AI432)&lt;3.5,AVERAGE(AE432:AI432),IF(COUNTBLANK(AD432:AI432)&lt;4.5,AVERAGE(AD432:AI432),IF(COUNTBLANK(AC432:AI432)&lt;5.5,AVERAGE(AC432:AI432),IF(COUNTBLANK(AB432:AI432)&lt;6.5,AVERAGE(AB432:AI432),IF(COUNTBLANK(AA432:AI432)&lt;7.5,AVERAGE(AA432:AI432),IF(COUNTBLANK(Z432:AI432)&lt;8.5,AVERAGE(Z432:AI432),IF(COUNTBLANK(Y432:AI432)&lt;9.5,AVERAGE(Y432:AI432),IF(COUNTBLANK(X432:AI432)&lt;10.5,AVERAGE(X432:AI432),IF(COUNTBLANK(W432:AI432)&lt;11.5,AVERAGE(W432:AI432),IF(COUNTBLANK(V432:AI432)&lt;12.5,AVERAGE(V432:AI432),IF(COUNTBLANK(U432:AI432)&lt;13.5,AVERAGE(U432:AI432),IF(COUNTBLANK(T432:AI432)&lt;14.5,AVERAGE(T432:AI432),IF(COUNTBLANK(S432:AI432)&lt;15.5,AVERAGE(S432:AI432),IF(COUNTBLANK(R432:AI432)&lt;16.5,AVERAGE(R432:AI432),IF(COUNTBLANK(Q432:AI432)&lt;17.5,AVERAGE(Q432:AI432),IF(COUNTBLANK(P432:AI432)&lt;18.5,AVERAGE(P432:AI432),IF(COUNTBLANK(O432:AI432)&lt;19.5,AVERAGE(O432:AI432),AVERAGE(N432:AI432))))))))))))))))))))))</f>
        <v>28.5</v>
      </c>
      <c r="AN432" s="23">
        <f>IF(AK432&lt;1.5,M432,(0.75*M432)+(0.25*((AM432*2/3+AJ432*1/3)*$AW$1)))</f>
        <v>187759.65109052489</v>
      </c>
      <c r="AO432" s="24">
        <f>AN432-M432</f>
        <v>-19240.348909475113</v>
      </c>
      <c r="AP432" s="22">
        <f>IF(AK432&lt;1.5,"N/A",3*((M432/$AW$1)-(AM432*2/3)))</f>
        <v>97.726360673432424</v>
      </c>
      <c r="AQ432" s="20">
        <f>IF(AK432=0,"",AL432*$AV$1)</f>
        <v>152979.39366282985</v>
      </c>
      <c r="AR432" s="20">
        <f>IF(AK432=0,"",AJ432*$AV$1)</f>
        <v>159045.81789428694</v>
      </c>
      <c r="AS432" s="23" t="str">
        <f>IF(F432="P","P","")</f>
        <v>P</v>
      </c>
    </row>
    <row r="433" spans="1:45" ht="13.5">
      <c r="A433" s="19" t="s">
        <v>57</v>
      </c>
      <c r="B433" s="23" t="str">
        <f>IF(COUNTBLANK(N433:AI433)&lt;20.5,"Yes","No")</f>
        <v>Yes</v>
      </c>
      <c r="C433" s="34" t="str">
        <f>IF(J433&lt;160000,"Yes","")</f>
        <v/>
      </c>
      <c r="D433" s="34" t="str">
        <f>IF(J433&gt;375000,IF((K433/J433)&lt;-0.4,"FP40%",IF((K433/J433)&lt;-0.35,"FP35%",IF((K433/J433)&lt;-0.3,"FP30%",IF((K433/J433)&lt;-0.25,"FP25%",IF((K433/J433)&lt;-0.2,"FP20%",IF((K433/J433)&lt;-0.15,"FP15%",IF((K433/J433)&lt;-0.1,"FP10%",IF((K433/J433)&lt;-0.05,"FP5%","")))))))),"")</f>
        <v/>
      </c>
      <c r="E433" s="34" t="str">
        <f t="shared" si="8"/>
        <v/>
      </c>
      <c r="F433" s="89" t="str">
        <f>IF(AP433="N/A","",IF(AP433&gt;AJ433,IF(AP433&gt;AM433,"P",""),""))</f>
        <v>P</v>
      </c>
      <c r="G433" s="34" t="str">
        <f>IF(D433="",IF(E433="",F433,E433),D433)</f>
        <v>P</v>
      </c>
      <c r="H433" s="19" t="s">
        <v>242</v>
      </c>
      <c r="I433" s="21" t="s">
        <v>388</v>
      </c>
      <c r="J433" s="20">
        <v>215100</v>
      </c>
      <c r="K433" s="20">
        <f>M433-J433</f>
        <v>-44100</v>
      </c>
      <c r="L433" s="75">
        <v>-10300</v>
      </c>
      <c r="M433" s="20">
        <v>171000</v>
      </c>
      <c r="N433" s="21">
        <v>37</v>
      </c>
      <c r="O433" s="21">
        <v>53</v>
      </c>
      <c r="P433" s="21">
        <v>39</v>
      </c>
      <c r="Q433" s="21">
        <v>30</v>
      </c>
      <c r="R433" s="21">
        <v>55</v>
      </c>
      <c r="S433" s="21">
        <v>36</v>
      </c>
      <c r="T433" s="21">
        <v>42</v>
      </c>
      <c r="U433" s="21">
        <v>29</v>
      </c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39">
        <f>IF(AK433=0,"",AVERAGE(N433:AI433))</f>
        <v>40.125</v>
      </c>
      <c r="AK433" s="39">
        <f>IF(COUNTBLANK(N433:AI433)=0,22,IF(COUNTBLANK(N433:AI433)=1,21,IF(COUNTBLANK(N433:AI433)=2,20,IF(COUNTBLANK(N433:AI433)=3,19,IF(COUNTBLANK(N433:AI433)=4,18,IF(COUNTBLANK(N433:AI433)=5,17,IF(COUNTBLANK(N433:AI433)=6,16,IF(COUNTBLANK(N433:AI433)=7,15,IF(COUNTBLANK(N433:AI433)=8,14,IF(COUNTBLANK(N433:AI433)=9,13,IF(COUNTBLANK(N433:AI433)=10,12,IF(COUNTBLANK(N433:AI433)=11,11,IF(COUNTBLANK(N433:AI433)=12,10,IF(COUNTBLANK(N433:AI433)=13,9,IF(COUNTBLANK(N433:AI433)=14,8,IF(COUNTBLANK(N433:AI433)=15,7,IF(COUNTBLANK(N433:AI433)=16,6,IF(COUNTBLANK(N433:AI433)=17,5,IF(COUNTBLANK(N433:AI433)=18,4,IF(COUNTBLANK(N433:AI433)=19,3,IF(COUNTBLANK(N433:AI433)=20,2,IF(COUNTBLANK(N433:AI433)=21,1,IF(COUNTBLANK(N433:AI433)=22,0,"Error")))))))))))))))))))))))</f>
        <v>8</v>
      </c>
      <c r="AL433" s="39">
        <f>IF(AK433=0,"",IF(COUNTBLANK(AG433:AI433)=0,AVERAGE(AG433:AI433),IF(COUNTBLANK(AF433:AI433)&lt;1.5,AVERAGE(AF433:AI433),IF(COUNTBLANK(AE433:AI433)&lt;2.5,AVERAGE(AE433:AI433),IF(COUNTBLANK(AD433:AI433)&lt;3.5,AVERAGE(AD433:AI433),IF(COUNTBLANK(AC433:AI433)&lt;4.5,AVERAGE(AC433:AI433),IF(COUNTBLANK(AB433:AI433)&lt;5.5,AVERAGE(AB433:AI433),IF(COUNTBLANK(AA433:AI433)&lt;6.5,AVERAGE(AA433:AI433),IF(COUNTBLANK(Z433:AI433)&lt;7.5,AVERAGE(Z433:AI433),IF(COUNTBLANK(Y433:AI433)&lt;8.5,AVERAGE(Y433:AI433),IF(COUNTBLANK(X433:AI433)&lt;9.5,AVERAGE(X433:AI433),IF(COUNTBLANK(W433:AI433)&lt;10.5,AVERAGE(W433:AI433),IF(COUNTBLANK(V433:AI433)&lt;11.5,AVERAGE(V433:AI433),IF(COUNTBLANK(U433:AI433)&lt;12.5,AVERAGE(U433:AI433),IF(COUNTBLANK(T433:AI433)&lt;13.5,AVERAGE(T433:AI433),IF(COUNTBLANK(S433:AI433)&lt;14.5,AVERAGE(S433:AI433),IF(COUNTBLANK(R433:AI433)&lt;15.5,AVERAGE(R433:AI433),IF(COUNTBLANK(Q433:AI433)&lt;16.5,AVERAGE(Q433:AI433),IF(COUNTBLANK(P433:AI433)&lt;17.5,AVERAGE(P433:AI433),IF(COUNTBLANK(O433:AI433)&lt;18.5,AVERAGE(O433:AI433),AVERAGE(N433:AI433)))))))))))))))))))))</f>
        <v>35.666666666666664</v>
      </c>
      <c r="AM433" s="22">
        <f>IF(AK433=0,"",IF(COUNTBLANK(AH433:AI433)=0,AVERAGE(AH433:AI433),IF(COUNTBLANK(AG433:AI433)&lt;1.5,AVERAGE(AG433:AI433),IF(COUNTBLANK(AF433:AI433)&lt;2.5,AVERAGE(AF433:AI433),IF(COUNTBLANK(AE433:AI433)&lt;3.5,AVERAGE(AE433:AI433),IF(COUNTBLANK(AD433:AI433)&lt;4.5,AVERAGE(AD433:AI433),IF(COUNTBLANK(AC433:AI433)&lt;5.5,AVERAGE(AC433:AI433),IF(COUNTBLANK(AB433:AI433)&lt;6.5,AVERAGE(AB433:AI433),IF(COUNTBLANK(AA433:AI433)&lt;7.5,AVERAGE(AA433:AI433),IF(COUNTBLANK(Z433:AI433)&lt;8.5,AVERAGE(Z433:AI433),IF(COUNTBLANK(Y433:AI433)&lt;9.5,AVERAGE(Y433:AI433),IF(COUNTBLANK(X433:AI433)&lt;10.5,AVERAGE(X433:AI433),IF(COUNTBLANK(W433:AI433)&lt;11.5,AVERAGE(W433:AI433),IF(COUNTBLANK(V433:AI433)&lt;12.5,AVERAGE(V433:AI433),IF(COUNTBLANK(U433:AI433)&lt;13.5,AVERAGE(U433:AI433),IF(COUNTBLANK(T433:AI433)&lt;14.5,AVERAGE(T433:AI433),IF(COUNTBLANK(S433:AI433)&lt;15.5,AVERAGE(S433:AI433),IF(COUNTBLANK(R433:AI433)&lt;16.5,AVERAGE(R433:AI433),IF(COUNTBLANK(Q433:AI433)&lt;17.5,AVERAGE(Q433:AI433),IF(COUNTBLANK(P433:AI433)&lt;18.5,AVERAGE(P433:AI433),IF(COUNTBLANK(O433:AI433)&lt;19.5,AVERAGE(O433:AI433),AVERAGE(N433:AI433))))))))))))))))))))))</f>
        <v>35.5</v>
      </c>
      <c r="AN433" s="23">
        <f>IF(AK433&lt;1.5,M433,(0.75*M433)+(0.25*((AM433*2/3+AJ433*1/3)*$AW$1)))</f>
        <v>165417.02651681667</v>
      </c>
      <c r="AO433" s="24">
        <f>AN433-M433</f>
        <v>-5582.9734831833339</v>
      </c>
      <c r="AP433" s="22">
        <f>IF(AK433&lt;1.5,"N/A",3*((M433/$AW$1)-(AM433*2/3)))</f>
        <v>56.817428382400692</v>
      </c>
      <c r="AQ433" s="20">
        <f>IF(AK433=0,"",AL433*$AV$1)</f>
        <v>141110.3027751965</v>
      </c>
      <c r="AR433" s="20">
        <f>IF(AK433=0,"",AJ433*$AV$1)</f>
        <v>158749.09062209609</v>
      </c>
      <c r="AS433" s="23" t="str">
        <f>IF(F433="P","P","")</f>
        <v>P</v>
      </c>
    </row>
    <row r="434" spans="1:45" ht="13.5">
      <c r="A434" s="19" t="s">
        <v>57</v>
      </c>
      <c r="B434" s="23" t="str">
        <f>IF(COUNTBLANK(N434:AI434)&lt;20.5,"Yes","No")</f>
        <v>Yes</v>
      </c>
      <c r="C434" s="34" t="str">
        <f>IF(J434&lt;160000,"Yes","")</f>
        <v>Yes</v>
      </c>
      <c r="D434" s="34" t="str">
        <f>IF(J434&gt;375000,IF((K434/J434)&lt;-0.4,"FP40%",IF((K434/J434)&lt;-0.35,"FP35%",IF((K434/J434)&lt;-0.3,"FP30%",IF((K434/J434)&lt;-0.25,"FP25%",IF((K434/J434)&lt;-0.2,"FP20%",IF((K434/J434)&lt;-0.15,"FP15%",IF((K434/J434)&lt;-0.1,"FP10%",IF((K434/J434)&lt;-0.05,"FP5%","")))))))),"")</f>
        <v/>
      </c>
      <c r="E434" s="34" t="str">
        <f t="shared" si="8"/>
        <v/>
      </c>
      <c r="F434" s="89" t="str">
        <f>IF(AP434="N/A","",IF(AP434&gt;AJ434,IF(AP434&gt;AM434,"P",""),""))</f>
        <v/>
      </c>
      <c r="G434" s="34" t="str">
        <f>IF(D434="",IF(E434="",F434,E434),D434)</f>
        <v/>
      </c>
      <c r="H434" s="19" t="s">
        <v>565</v>
      </c>
      <c r="I434" s="21" t="s">
        <v>388</v>
      </c>
      <c r="J434" s="20">
        <v>128500</v>
      </c>
      <c r="K434" s="20">
        <f>M434-J434</f>
        <v>0</v>
      </c>
      <c r="L434" s="75">
        <v>0</v>
      </c>
      <c r="M434" s="20">
        <v>128500</v>
      </c>
      <c r="N434" s="21"/>
      <c r="O434" s="21"/>
      <c r="P434" s="21"/>
      <c r="Q434" s="21"/>
      <c r="R434" s="21"/>
      <c r="S434" s="21"/>
      <c r="T434" s="21">
        <v>47</v>
      </c>
      <c r="U434" s="21">
        <v>27</v>
      </c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39">
        <f>IF(AK434=0,"",AVERAGE(N434:AI434))</f>
        <v>37</v>
      </c>
      <c r="AK434" s="39">
        <f>IF(COUNTBLANK(N434:AI434)=0,22,IF(COUNTBLANK(N434:AI434)=1,21,IF(COUNTBLANK(N434:AI434)=2,20,IF(COUNTBLANK(N434:AI434)=3,19,IF(COUNTBLANK(N434:AI434)=4,18,IF(COUNTBLANK(N434:AI434)=5,17,IF(COUNTBLANK(N434:AI434)=6,16,IF(COUNTBLANK(N434:AI434)=7,15,IF(COUNTBLANK(N434:AI434)=8,14,IF(COUNTBLANK(N434:AI434)=9,13,IF(COUNTBLANK(N434:AI434)=10,12,IF(COUNTBLANK(N434:AI434)=11,11,IF(COUNTBLANK(N434:AI434)=12,10,IF(COUNTBLANK(N434:AI434)=13,9,IF(COUNTBLANK(N434:AI434)=14,8,IF(COUNTBLANK(N434:AI434)=15,7,IF(COUNTBLANK(N434:AI434)=16,6,IF(COUNTBLANK(N434:AI434)=17,5,IF(COUNTBLANK(N434:AI434)=18,4,IF(COUNTBLANK(N434:AI434)=19,3,IF(COUNTBLANK(N434:AI434)=20,2,IF(COUNTBLANK(N434:AI434)=21,1,IF(COUNTBLANK(N434:AI434)=22,0,"Error")))))))))))))))))))))))</f>
        <v>2</v>
      </c>
      <c r="AL434" s="39">
        <f>IF(AK434=0,"",IF(COUNTBLANK(AG434:AI434)=0,AVERAGE(AG434:AI434),IF(COUNTBLANK(AF434:AI434)&lt;1.5,AVERAGE(AF434:AI434),IF(COUNTBLANK(AE434:AI434)&lt;2.5,AVERAGE(AE434:AI434),IF(COUNTBLANK(AD434:AI434)&lt;3.5,AVERAGE(AD434:AI434),IF(COUNTBLANK(AC434:AI434)&lt;4.5,AVERAGE(AC434:AI434),IF(COUNTBLANK(AB434:AI434)&lt;5.5,AVERAGE(AB434:AI434),IF(COUNTBLANK(AA434:AI434)&lt;6.5,AVERAGE(AA434:AI434),IF(COUNTBLANK(Z434:AI434)&lt;7.5,AVERAGE(Z434:AI434),IF(COUNTBLANK(Y434:AI434)&lt;8.5,AVERAGE(Y434:AI434),IF(COUNTBLANK(X434:AI434)&lt;9.5,AVERAGE(X434:AI434),IF(COUNTBLANK(W434:AI434)&lt;10.5,AVERAGE(W434:AI434),IF(COUNTBLANK(V434:AI434)&lt;11.5,AVERAGE(V434:AI434),IF(COUNTBLANK(U434:AI434)&lt;12.5,AVERAGE(U434:AI434),IF(COUNTBLANK(T434:AI434)&lt;13.5,AVERAGE(T434:AI434),IF(COUNTBLANK(S434:AI434)&lt;14.5,AVERAGE(S434:AI434),IF(COUNTBLANK(R434:AI434)&lt;15.5,AVERAGE(R434:AI434),IF(COUNTBLANK(Q434:AI434)&lt;16.5,AVERAGE(Q434:AI434),IF(COUNTBLANK(P434:AI434)&lt;17.5,AVERAGE(P434:AI434),IF(COUNTBLANK(O434:AI434)&lt;18.5,AVERAGE(O434:AI434),AVERAGE(N434:AI434)))))))))))))))))))))</f>
        <v>37</v>
      </c>
      <c r="AM434" s="22">
        <f>IF(AK434=0,"",IF(COUNTBLANK(AH434:AI434)=0,AVERAGE(AH434:AI434),IF(COUNTBLANK(AG434:AI434)&lt;1.5,AVERAGE(AG434:AI434),IF(COUNTBLANK(AF434:AI434)&lt;2.5,AVERAGE(AF434:AI434),IF(COUNTBLANK(AE434:AI434)&lt;3.5,AVERAGE(AE434:AI434),IF(COUNTBLANK(AD434:AI434)&lt;4.5,AVERAGE(AD434:AI434),IF(COUNTBLANK(AC434:AI434)&lt;5.5,AVERAGE(AC434:AI434),IF(COUNTBLANK(AB434:AI434)&lt;6.5,AVERAGE(AB434:AI434),IF(COUNTBLANK(AA434:AI434)&lt;7.5,AVERAGE(AA434:AI434),IF(COUNTBLANK(Z434:AI434)&lt;8.5,AVERAGE(Z434:AI434),IF(COUNTBLANK(Y434:AI434)&lt;9.5,AVERAGE(Y434:AI434),IF(COUNTBLANK(X434:AI434)&lt;10.5,AVERAGE(X434:AI434),IF(COUNTBLANK(W434:AI434)&lt;11.5,AVERAGE(W434:AI434),IF(COUNTBLANK(V434:AI434)&lt;12.5,AVERAGE(V434:AI434),IF(COUNTBLANK(U434:AI434)&lt;13.5,AVERAGE(U434:AI434),IF(COUNTBLANK(T434:AI434)&lt;14.5,AVERAGE(T434:AI434),IF(COUNTBLANK(S434:AI434)&lt;15.5,AVERAGE(S434:AI434),IF(COUNTBLANK(R434:AI434)&lt;16.5,AVERAGE(R434:AI434),IF(COUNTBLANK(Q434:AI434)&lt;17.5,AVERAGE(Q434:AI434),IF(COUNTBLANK(P434:AI434)&lt;18.5,AVERAGE(P434:AI434),IF(COUNTBLANK(O434:AI434)&lt;19.5,AVERAGE(O434:AI434),AVERAGE(N434:AI434))))))))))))))))))))))</f>
        <v>37</v>
      </c>
      <c r="AN434" s="23">
        <f>IF(AK434&lt;1.5,M434,(0.75*M434)+(0.25*((AM434*2/3+AJ434*1/3)*$AW$1)))</f>
        <v>133500.21883794508</v>
      </c>
      <c r="AO434" s="24">
        <f>AN434-M434</f>
        <v>5000.2188379450818</v>
      </c>
      <c r="AP434" s="22">
        <f>IF(AK434&lt;1.5,"N/A",3*((M434/$AW$1)-(AM434*2/3)))</f>
        <v>22.049938872154915</v>
      </c>
      <c r="AQ434" s="20">
        <f>IF(AK434=0,"",AL434*$AV$1)</f>
        <v>146385.45428081133</v>
      </c>
      <c r="AR434" s="20">
        <f>IF(AK434=0,"",AJ434*$AV$1)</f>
        <v>146385.45428081133</v>
      </c>
      <c r="AS434" s="23" t="str">
        <f>IF(F434="P","P","")</f>
        <v/>
      </c>
    </row>
    <row r="435" spans="1:45" ht="13.5">
      <c r="A435" s="19" t="s">
        <v>498</v>
      </c>
      <c r="B435" s="23" t="str">
        <f>IF(COUNTBLANK(N435:AI435)&lt;20.5,"Yes","No")</f>
        <v>Yes</v>
      </c>
      <c r="C435" s="34" t="str">
        <f>IF(J435&lt;160000,"Yes","")</f>
        <v/>
      </c>
      <c r="D435" s="34" t="str">
        <f>IF(J435&gt;375000,IF((K435/J435)&lt;-0.4,"FP40%",IF((K435/J435)&lt;-0.35,"FP35%",IF((K435/J435)&lt;-0.3,"FP30%",IF((K435/J435)&lt;-0.25,"FP25%",IF((K435/J435)&lt;-0.2,"FP20%",IF((K435/J435)&lt;-0.15,"FP15%",IF((K435/J435)&lt;-0.1,"FP10%",IF((K435/J435)&lt;-0.05,"FP5%","")))))))),"")</f>
        <v/>
      </c>
      <c r="E435" s="34" t="str">
        <f t="shared" si="8"/>
        <v/>
      </c>
      <c r="F435" s="89" t="str">
        <f>IF(AP435="N/A","",IF(AP435&gt;AJ435,IF(AP435&gt;AM435,"P",""),""))</f>
        <v>P</v>
      </c>
      <c r="G435" s="34" t="str">
        <f>IF(D435="",IF(E435="",F435,E435),D435)</f>
        <v>P</v>
      </c>
      <c r="H435" s="19" t="s">
        <v>307</v>
      </c>
      <c r="I435" s="21" t="s">
        <v>37</v>
      </c>
      <c r="J435" s="20">
        <v>456400</v>
      </c>
      <c r="K435" s="20">
        <f>M435-J435</f>
        <v>-10600</v>
      </c>
      <c r="L435" s="75">
        <v>-26000</v>
      </c>
      <c r="M435" s="20">
        <v>445800</v>
      </c>
      <c r="N435" s="21">
        <v>128</v>
      </c>
      <c r="O435" s="21">
        <v>105</v>
      </c>
      <c r="P435" s="21">
        <v>154</v>
      </c>
      <c r="Q435" s="21">
        <v>95</v>
      </c>
      <c r="R435" s="21" t="s">
        <v>590</v>
      </c>
      <c r="S435" s="21" t="s">
        <v>590</v>
      </c>
      <c r="T435" s="21">
        <v>86</v>
      </c>
      <c r="U435" s="21">
        <v>100</v>
      </c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39">
        <f>IF(AK435=0,"",AVERAGE(N435:AI435))</f>
        <v>111.33333333333333</v>
      </c>
      <c r="AK435" s="39">
        <f>IF(COUNTBLANK(N435:AI435)=0,22,IF(COUNTBLANK(N435:AI435)=1,21,IF(COUNTBLANK(N435:AI435)=2,20,IF(COUNTBLANK(N435:AI435)=3,19,IF(COUNTBLANK(N435:AI435)=4,18,IF(COUNTBLANK(N435:AI435)=5,17,IF(COUNTBLANK(N435:AI435)=6,16,IF(COUNTBLANK(N435:AI435)=7,15,IF(COUNTBLANK(N435:AI435)=8,14,IF(COUNTBLANK(N435:AI435)=9,13,IF(COUNTBLANK(N435:AI435)=10,12,IF(COUNTBLANK(N435:AI435)=11,11,IF(COUNTBLANK(N435:AI435)=12,10,IF(COUNTBLANK(N435:AI435)=13,9,IF(COUNTBLANK(N435:AI435)=14,8,IF(COUNTBLANK(N435:AI435)=15,7,IF(COUNTBLANK(N435:AI435)=16,6,IF(COUNTBLANK(N435:AI435)=17,5,IF(COUNTBLANK(N435:AI435)=18,4,IF(COUNTBLANK(N435:AI435)=19,3,IF(COUNTBLANK(N435:AI435)=20,2,IF(COUNTBLANK(N435:AI435)=21,1,IF(COUNTBLANK(N435:AI435)=22,0,"Error")))))))))))))))))))))))</f>
        <v>6</v>
      </c>
      <c r="AL435" s="39">
        <f>IF(AK435=0,"",IF(COUNTBLANK(AG435:AI435)=0,AVERAGE(AG435:AI435),IF(COUNTBLANK(AF435:AI435)&lt;1.5,AVERAGE(AF435:AI435),IF(COUNTBLANK(AE435:AI435)&lt;2.5,AVERAGE(AE435:AI435),IF(COUNTBLANK(AD435:AI435)&lt;3.5,AVERAGE(AD435:AI435),IF(COUNTBLANK(AC435:AI435)&lt;4.5,AVERAGE(AC435:AI435),IF(COUNTBLANK(AB435:AI435)&lt;5.5,AVERAGE(AB435:AI435),IF(COUNTBLANK(AA435:AI435)&lt;6.5,AVERAGE(AA435:AI435),IF(COUNTBLANK(Z435:AI435)&lt;7.5,AVERAGE(Z435:AI435),IF(COUNTBLANK(Y435:AI435)&lt;8.5,AVERAGE(Y435:AI435),IF(COUNTBLANK(X435:AI435)&lt;9.5,AVERAGE(X435:AI435),IF(COUNTBLANK(W435:AI435)&lt;10.5,AVERAGE(W435:AI435),IF(COUNTBLANK(V435:AI435)&lt;11.5,AVERAGE(V435:AI435),IF(COUNTBLANK(U435:AI435)&lt;12.5,AVERAGE(U435:AI435),IF(COUNTBLANK(T435:AI435)&lt;13.5,AVERAGE(T435:AI435),IF(COUNTBLANK(S435:AI435)&lt;14.5,AVERAGE(S435:AI435),IF(COUNTBLANK(R435:AI435)&lt;15.5,AVERAGE(R435:AI435),IF(COUNTBLANK(Q435:AI435)&lt;16.5,AVERAGE(Q435:AI435),IF(COUNTBLANK(P435:AI435)&lt;17.5,AVERAGE(P435:AI435),IF(COUNTBLANK(O435:AI435)&lt;18.5,AVERAGE(O435:AI435),AVERAGE(N435:AI435)))))))))))))))))))))</f>
        <v>93.666666666666671</v>
      </c>
      <c r="AM435" s="22">
        <f>IF(AK435=0,"",IF(COUNTBLANK(AH435:AI435)=0,AVERAGE(AH435:AI435),IF(COUNTBLANK(AG435:AI435)&lt;1.5,AVERAGE(AG435:AI435),IF(COUNTBLANK(AF435:AI435)&lt;2.5,AVERAGE(AF435:AI435),IF(COUNTBLANK(AE435:AI435)&lt;3.5,AVERAGE(AE435:AI435),IF(COUNTBLANK(AD435:AI435)&lt;4.5,AVERAGE(AD435:AI435),IF(COUNTBLANK(AC435:AI435)&lt;5.5,AVERAGE(AC435:AI435),IF(COUNTBLANK(AB435:AI435)&lt;6.5,AVERAGE(AB435:AI435),IF(COUNTBLANK(AA435:AI435)&lt;7.5,AVERAGE(AA435:AI435),IF(COUNTBLANK(Z435:AI435)&lt;8.5,AVERAGE(Z435:AI435),IF(COUNTBLANK(Y435:AI435)&lt;9.5,AVERAGE(Y435:AI435),IF(COUNTBLANK(X435:AI435)&lt;10.5,AVERAGE(X435:AI435),IF(COUNTBLANK(W435:AI435)&lt;11.5,AVERAGE(W435:AI435),IF(COUNTBLANK(V435:AI435)&lt;12.5,AVERAGE(V435:AI435),IF(COUNTBLANK(U435:AI435)&lt;13.5,AVERAGE(U435:AI435),IF(COUNTBLANK(T435:AI435)&lt;14.5,AVERAGE(T435:AI435),IF(COUNTBLANK(S435:AI435)&lt;15.5,AVERAGE(S435:AI435),IF(COUNTBLANK(R435:AI435)&lt;16.5,AVERAGE(R435:AI435),IF(COUNTBLANK(Q435:AI435)&lt;17.5,AVERAGE(Q435:AI435),IF(COUNTBLANK(P435:AI435)&lt;18.5,AVERAGE(P435:AI435),IF(COUNTBLANK(O435:AI435)&lt;19.5,AVERAGE(O435:AI435),AVERAGE(N435:AI435))))))))))))))))))))))</f>
        <v>93</v>
      </c>
      <c r="AN435" s="23">
        <f>IF(AK435&lt;1.5,M435,(0.75*M435)+(0.25*((AM435*2/3+AJ435*1/3)*$AW$1)))</f>
        <v>433796.53214248357</v>
      </c>
      <c r="AO435" s="24">
        <f>AN435-M435</f>
        <v>-12003.467857516429</v>
      </c>
      <c r="AP435" s="22">
        <f>IF(AK435&lt;1.5,"N/A",3*((M435/$AW$1)-(AM435*2/3)))</f>
        <v>147.22227820394286</v>
      </c>
      <c r="AQ435" s="20">
        <f>IF(AK435=0,"",AL435*$AV$1)</f>
        <v>370579.39326944132</v>
      </c>
      <c r="AR435" s="20">
        <f>IF(AK435=0,"",AJ435*$AV$1)</f>
        <v>440475.15071883769</v>
      </c>
      <c r="AS435" s="23" t="str">
        <f>IF(F435="P","P","")</f>
        <v>P</v>
      </c>
    </row>
    <row r="436" spans="1:45" ht="13.5">
      <c r="A436" s="19" t="s">
        <v>498</v>
      </c>
      <c r="B436" s="23" t="str">
        <f>IF(COUNTBLANK(N436:AI436)&lt;20.5,"Yes","No")</f>
        <v>Yes</v>
      </c>
      <c r="C436" s="34" t="str">
        <f>IF(J436&lt;160000,"Yes","")</f>
        <v/>
      </c>
      <c r="D436" s="34" t="str">
        <f>IF(J436&gt;375000,IF((K436/J436)&lt;-0.4,"FP40%",IF((K436/J436)&lt;-0.35,"FP35%",IF((K436/J436)&lt;-0.3,"FP30%",IF((K436/J436)&lt;-0.25,"FP25%",IF((K436/J436)&lt;-0.2,"FP20%",IF((K436/J436)&lt;-0.15,"FP15%",IF((K436/J436)&lt;-0.1,"FP10%",IF((K436/J436)&lt;-0.05,"FP5%","")))))))),"")</f>
        <v/>
      </c>
      <c r="E436" s="34" t="str">
        <f t="shared" si="8"/>
        <v/>
      </c>
      <c r="F436" s="89" t="str">
        <f>IF(AP436="N/A","",IF(AP436&gt;AJ436,IF(AP436&gt;AM436,"P",""),""))</f>
        <v/>
      </c>
      <c r="G436" s="34" t="str">
        <f>IF(D436="",IF(E436="",F436,E436),D436)</f>
        <v/>
      </c>
      <c r="H436" s="19" t="s">
        <v>314</v>
      </c>
      <c r="I436" s="21" t="s">
        <v>37</v>
      </c>
      <c r="J436" s="20">
        <v>372300</v>
      </c>
      <c r="K436" s="20">
        <f>M436-J436</f>
        <v>50100</v>
      </c>
      <c r="L436" s="75">
        <v>0</v>
      </c>
      <c r="M436" s="20">
        <v>422400</v>
      </c>
      <c r="N436" s="21">
        <v>72</v>
      </c>
      <c r="O436" s="21">
        <v>92</v>
      </c>
      <c r="P436" s="21">
        <v>126</v>
      </c>
      <c r="Q436" s="21">
        <v>97</v>
      </c>
      <c r="R436" s="21">
        <v>118</v>
      </c>
      <c r="S436" s="21">
        <v>96</v>
      </c>
      <c r="T436" s="21">
        <v>115</v>
      </c>
      <c r="U436" s="21" t="s">
        <v>590</v>
      </c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39">
        <f>IF(AK436=0,"",AVERAGE(N436:AI436))</f>
        <v>102.28571428571429</v>
      </c>
      <c r="AK436" s="39">
        <f>IF(COUNTBLANK(N436:AI436)=0,22,IF(COUNTBLANK(N436:AI436)=1,21,IF(COUNTBLANK(N436:AI436)=2,20,IF(COUNTBLANK(N436:AI436)=3,19,IF(COUNTBLANK(N436:AI436)=4,18,IF(COUNTBLANK(N436:AI436)=5,17,IF(COUNTBLANK(N436:AI436)=6,16,IF(COUNTBLANK(N436:AI436)=7,15,IF(COUNTBLANK(N436:AI436)=8,14,IF(COUNTBLANK(N436:AI436)=9,13,IF(COUNTBLANK(N436:AI436)=10,12,IF(COUNTBLANK(N436:AI436)=11,11,IF(COUNTBLANK(N436:AI436)=12,10,IF(COUNTBLANK(N436:AI436)=13,9,IF(COUNTBLANK(N436:AI436)=14,8,IF(COUNTBLANK(N436:AI436)=15,7,IF(COUNTBLANK(N436:AI436)=16,6,IF(COUNTBLANK(N436:AI436)=17,5,IF(COUNTBLANK(N436:AI436)=18,4,IF(COUNTBLANK(N436:AI436)=19,3,IF(COUNTBLANK(N436:AI436)=20,2,IF(COUNTBLANK(N436:AI436)=21,1,IF(COUNTBLANK(N436:AI436)=22,0,"Error")))))))))))))))))))))))</f>
        <v>7</v>
      </c>
      <c r="AL436" s="39">
        <f>IF(AK436=0,"",IF(COUNTBLANK(AG436:AI436)=0,AVERAGE(AG436:AI436),IF(COUNTBLANK(AF436:AI436)&lt;1.5,AVERAGE(AF436:AI436),IF(COUNTBLANK(AE436:AI436)&lt;2.5,AVERAGE(AE436:AI436),IF(COUNTBLANK(AD436:AI436)&lt;3.5,AVERAGE(AD436:AI436),IF(COUNTBLANK(AC436:AI436)&lt;4.5,AVERAGE(AC436:AI436),IF(COUNTBLANK(AB436:AI436)&lt;5.5,AVERAGE(AB436:AI436),IF(COUNTBLANK(AA436:AI436)&lt;6.5,AVERAGE(AA436:AI436),IF(COUNTBLANK(Z436:AI436)&lt;7.5,AVERAGE(Z436:AI436),IF(COUNTBLANK(Y436:AI436)&lt;8.5,AVERAGE(Y436:AI436),IF(COUNTBLANK(X436:AI436)&lt;9.5,AVERAGE(X436:AI436),IF(COUNTBLANK(W436:AI436)&lt;10.5,AVERAGE(W436:AI436),IF(COUNTBLANK(V436:AI436)&lt;11.5,AVERAGE(V436:AI436),IF(COUNTBLANK(U436:AI436)&lt;12.5,AVERAGE(U436:AI436),IF(COUNTBLANK(T436:AI436)&lt;13.5,AVERAGE(T436:AI436),IF(COUNTBLANK(S436:AI436)&lt;14.5,AVERAGE(S436:AI436),IF(COUNTBLANK(R436:AI436)&lt;15.5,AVERAGE(R436:AI436),IF(COUNTBLANK(Q436:AI436)&lt;16.5,AVERAGE(Q436:AI436),IF(COUNTBLANK(P436:AI436)&lt;17.5,AVERAGE(P436:AI436),IF(COUNTBLANK(O436:AI436)&lt;18.5,AVERAGE(O436:AI436),AVERAGE(N436:AI436)))))))))))))))))))))</f>
        <v>109.66666666666667</v>
      </c>
      <c r="AM436" s="22">
        <f>IF(AK436=0,"",IF(COUNTBLANK(AH436:AI436)=0,AVERAGE(AH436:AI436),IF(COUNTBLANK(AG436:AI436)&lt;1.5,AVERAGE(AG436:AI436),IF(COUNTBLANK(AF436:AI436)&lt;2.5,AVERAGE(AF436:AI436),IF(COUNTBLANK(AE436:AI436)&lt;3.5,AVERAGE(AE436:AI436),IF(COUNTBLANK(AD436:AI436)&lt;4.5,AVERAGE(AD436:AI436),IF(COUNTBLANK(AC436:AI436)&lt;5.5,AVERAGE(AC436:AI436),IF(COUNTBLANK(AB436:AI436)&lt;6.5,AVERAGE(AB436:AI436),IF(COUNTBLANK(AA436:AI436)&lt;7.5,AVERAGE(AA436:AI436),IF(COUNTBLANK(Z436:AI436)&lt;8.5,AVERAGE(Z436:AI436),IF(COUNTBLANK(Y436:AI436)&lt;9.5,AVERAGE(Y436:AI436),IF(COUNTBLANK(X436:AI436)&lt;10.5,AVERAGE(X436:AI436),IF(COUNTBLANK(W436:AI436)&lt;11.5,AVERAGE(W436:AI436),IF(COUNTBLANK(V436:AI436)&lt;12.5,AVERAGE(V436:AI436),IF(COUNTBLANK(U436:AI436)&lt;13.5,AVERAGE(U436:AI436),IF(COUNTBLANK(T436:AI436)&lt;14.5,AVERAGE(T436:AI436),IF(COUNTBLANK(S436:AI436)&lt;15.5,AVERAGE(S436:AI436),IF(COUNTBLANK(R436:AI436)&lt;16.5,AVERAGE(R436:AI436),IF(COUNTBLANK(Q436:AI436)&lt;17.5,AVERAGE(Q436:AI436),IF(COUNTBLANK(P436:AI436)&lt;18.5,AVERAGE(P436:AI436),IF(COUNTBLANK(O436:AI436)&lt;19.5,AVERAGE(O436:AI436),AVERAGE(N436:AI436))))))))))))))))))))))</f>
        <v>105.5</v>
      </c>
      <c r="AN436" s="23">
        <f>IF(AK436&lt;1.5,M436,(0.75*M436)+(0.25*((AM436*2/3+AJ436*1/3)*$AW$1)))</f>
        <v>421581.98830323498</v>
      </c>
      <c r="AO436" s="24">
        <f>AN436-M436</f>
        <v>-818.01169676502468</v>
      </c>
      <c r="AP436" s="22">
        <f>IF(AK436&lt;1.5,"N/A",3*((M436/$AW$1)-(AM436*2/3)))</f>
        <v>104.73147221477227</v>
      </c>
      <c r="AQ436" s="20">
        <f>IF(AK436=0,"",AL436*$AV$1)</f>
        <v>433881.21133681922</v>
      </c>
      <c r="AR436" s="20">
        <f>IF(AK436=0,"",AJ436*$AV$1)</f>
        <v>404679.47978788003</v>
      </c>
      <c r="AS436" s="23" t="str">
        <f>IF(F436="P","P","")</f>
        <v/>
      </c>
    </row>
    <row r="437" spans="1:45" ht="13.5">
      <c r="A437" s="19" t="s">
        <v>498</v>
      </c>
      <c r="B437" s="23" t="str">
        <f>IF(COUNTBLANK(N437:AI437)&lt;20.5,"Yes","No")</f>
        <v>Yes</v>
      </c>
      <c r="C437" s="34" t="str">
        <f>IF(J437&lt;160000,"Yes","")</f>
        <v/>
      </c>
      <c r="D437" s="34" t="str">
        <f>IF(J437&gt;375000,IF((K437/J437)&lt;-0.4,"FP40%",IF((K437/J437)&lt;-0.35,"FP35%",IF((K437/J437)&lt;-0.3,"FP30%",IF((K437/J437)&lt;-0.25,"FP25%",IF((K437/J437)&lt;-0.2,"FP20%",IF((K437/J437)&lt;-0.15,"FP15%",IF((K437/J437)&lt;-0.1,"FP10%",IF((K437/J437)&lt;-0.05,"FP5%","")))))))),"")</f>
        <v/>
      </c>
      <c r="E437" s="34" t="str">
        <f t="shared" si="8"/>
        <v/>
      </c>
      <c r="F437" s="89" t="str">
        <f>IF(AP437="N/A","",IF(AP437&gt;AJ437,IF(AP437&gt;AM437,"P",""),""))</f>
        <v/>
      </c>
      <c r="G437" s="34" t="str">
        <f>IF(D437="",IF(E437="",F437,E437),D437)</f>
        <v/>
      </c>
      <c r="H437" s="19" t="s">
        <v>309</v>
      </c>
      <c r="I437" s="21" t="s">
        <v>37</v>
      </c>
      <c r="J437" s="20">
        <v>420900</v>
      </c>
      <c r="K437" s="20">
        <f>M437-J437</f>
        <v>-12900</v>
      </c>
      <c r="L437" s="75">
        <v>14700</v>
      </c>
      <c r="M437" s="20">
        <v>408000</v>
      </c>
      <c r="N437" s="21">
        <v>107</v>
      </c>
      <c r="O437" s="21">
        <v>100</v>
      </c>
      <c r="P437" s="21">
        <v>105</v>
      </c>
      <c r="Q437" s="21">
        <v>65</v>
      </c>
      <c r="R437" s="21">
        <v>95</v>
      </c>
      <c r="S437" s="21">
        <v>108</v>
      </c>
      <c r="T437" s="21">
        <v>100</v>
      </c>
      <c r="U437" s="21">
        <v>128</v>
      </c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39">
        <f>IF(AK437=0,"",AVERAGE(N437:AI437))</f>
        <v>101</v>
      </c>
      <c r="AK437" s="39">
        <f>IF(COUNTBLANK(N437:AI437)=0,22,IF(COUNTBLANK(N437:AI437)=1,21,IF(COUNTBLANK(N437:AI437)=2,20,IF(COUNTBLANK(N437:AI437)=3,19,IF(COUNTBLANK(N437:AI437)=4,18,IF(COUNTBLANK(N437:AI437)=5,17,IF(COUNTBLANK(N437:AI437)=6,16,IF(COUNTBLANK(N437:AI437)=7,15,IF(COUNTBLANK(N437:AI437)=8,14,IF(COUNTBLANK(N437:AI437)=9,13,IF(COUNTBLANK(N437:AI437)=10,12,IF(COUNTBLANK(N437:AI437)=11,11,IF(COUNTBLANK(N437:AI437)=12,10,IF(COUNTBLANK(N437:AI437)=13,9,IF(COUNTBLANK(N437:AI437)=14,8,IF(COUNTBLANK(N437:AI437)=15,7,IF(COUNTBLANK(N437:AI437)=16,6,IF(COUNTBLANK(N437:AI437)=17,5,IF(COUNTBLANK(N437:AI437)=18,4,IF(COUNTBLANK(N437:AI437)=19,3,IF(COUNTBLANK(N437:AI437)=20,2,IF(COUNTBLANK(N437:AI437)=21,1,IF(COUNTBLANK(N437:AI437)=22,0,"Error")))))))))))))))))))))))</f>
        <v>8</v>
      </c>
      <c r="AL437" s="39">
        <f>IF(AK437=0,"",IF(COUNTBLANK(AG437:AI437)=0,AVERAGE(AG437:AI437),IF(COUNTBLANK(AF437:AI437)&lt;1.5,AVERAGE(AF437:AI437),IF(COUNTBLANK(AE437:AI437)&lt;2.5,AVERAGE(AE437:AI437),IF(COUNTBLANK(AD437:AI437)&lt;3.5,AVERAGE(AD437:AI437),IF(COUNTBLANK(AC437:AI437)&lt;4.5,AVERAGE(AC437:AI437),IF(COUNTBLANK(AB437:AI437)&lt;5.5,AVERAGE(AB437:AI437),IF(COUNTBLANK(AA437:AI437)&lt;6.5,AVERAGE(AA437:AI437),IF(COUNTBLANK(Z437:AI437)&lt;7.5,AVERAGE(Z437:AI437),IF(COUNTBLANK(Y437:AI437)&lt;8.5,AVERAGE(Y437:AI437),IF(COUNTBLANK(X437:AI437)&lt;9.5,AVERAGE(X437:AI437),IF(COUNTBLANK(W437:AI437)&lt;10.5,AVERAGE(W437:AI437),IF(COUNTBLANK(V437:AI437)&lt;11.5,AVERAGE(V437:AI437),IF(COUNTBLANK(U437:AI437)&lt;12.5,AVERAGE(U437:AI437),IF(COUNTBLANK(T437:AI437)&lt;13.5,AVERAGE(T437:AI437),IF(COUNTBLANK(S437:AI437)&lt;14.5,AVERAGE(S437:AI437),IF(COUNTBLANK(R437:AI437)&lt;15.5,AVERAGE(R437:AI437),IF(COUNTBLANK(Q437:AI437)&lt;16.5,AVERAGE(Q437:AI437),IF(COUNTBLANK(P437:AI437)&lt;17.5,AVERAGE(P437:AI437),IF(COUNTBLANK(O437:AI437)&lt;18.5,AVERAGE(O437:AI437),AVERAGE(N437:AI437)))))))))))))))))))))</f>
        <v>112</v>
      </c>
      <c r="AM437" s="22">
        <f>IF(AK437=0,"",IF(COUNTBLANK(AH437:AI437)=0,AVERAGE(AH437:AI437),IF(COUNTBLANK(AG437:AI437)&lt;1.5,AVERAGE(AG437:AI437),IF(COUNTBLANK(AF437:AI437)&lt;2.5,AVERAGE(AF437:AI437),IF(COUNTBLANK(AE437:AI437)&lt;3.5,AVERAGE(AE437:AI437),IF(COUNTBLANK(AD437:AI437)&lt;4.5,AVERAGE(AD437:AI437),IF(COUNTBLANK(AC437:AI437)&lt;5.5,AVERAGE(AC437:AI437),IF(COUNTBLANK(AB437:AI437)&lt;6.5,AVERAGE(AB437:AI437),IF(COUNTBLANK(AA437:AI437)&lt;7.5,AVERAGE(AA437:AI437),IF(COUNTBLANK(Z437:AI437)&lt;8.5,AVERAGE(Z437:AI437),IF(COUNTBLANK(Y437:AI437)&lt;9.5,AVERAGE(Y437:AI437),IF(COUNTBLANK(X437:AI437)&lt;10.5,AVERAGE(X437:AI437),IF(COUNTBLANK(W437:AI437)&lt;11.5,AVERAGE(W437:AI437),IF(COUNTBLANK(V437:AI437)&lt;12.5,AVERAGE(V437:AI437),IF(COUNTBLANK(U437:AI437)&lt;13.5,AVERAGE(U437:AI437),IF(COUNTBLANK(T437:AI437)&lt;14.5,AVERAGE(T437:AI437),IF(COUNTBLANK(S437:AI437)&lt;15.5,AVERAGE(S437:AI437),IF(COUNTBLANK(R437:AI437)&lt;16.5,AVERAGE(R437:AI437),IF(COUNTBLANK(Q437:AI437)&lt;17.5,AVERAGE(Q437:AI437),IF(COUNTBLANK(P437:AI437)&lt;18.5,AVERAGE(P437:AI437),IF(COUNTBLANK(O437:AI437)&lt;19.5,AVERAGE(O437:AI437),AVERAGE(N437:AI437))))))))))))))))))))))</f>
        <v>114</v>
      </c>
      <c r="AN437" s="23">
        <f>IF(AK437&lt;1.5,M437,(0.75*M437)+(0.25*((AM437*2/3+AJ437*1/3)*$AW$1)))</f>
        <v>416037.81078994536</v>
      </c>
      <c r="AO437" s="24">
        <f>AN437-M437</f>
        <v>8037.8107899453607</v>
      </c>
      <c r="AP437" s="22">
        <f>IF(AK437&lt;1.5,"N/A",3*((M437/$AW$1)-(AM437*2/3)))</f>
        <v>76.967899298359583</v>
      </c>
      <c r="AQ437" s="20">
        <f>IF(AK437=0,"",AL437*$AV$1)</f>
        <v>443112.72647164512</v>
      </c>
      <c r="AR437" s="20">
        <f>IF(AK437=0,"",AJ437*$AV$1)</f>
        <v>399592.72655032284</v>
      </c>
      <c r="AS437" s="23" t="str">
        <f>IF(F437="P","P","")</f>
        <v/>
      </c>
    </row>
    <row r="438" spans="1:45" ht="13.5">
      <c r="A438" s="19" t="s">
        <v>498</v>
      </c>
      <c r="B438" s="23" t="str">
        <f>IF(COUNTBLANK(N438:AI438)&lt;20.5,"Yes","No")</f>
        <v>Yes</v>
      </c>
      <c r="C438" s="34" t="str">
        <f>IF(J438&lt;160000,"Yes","")</f>
        <v/>
      </c>
      <c r="D438" s="34" t="str">
        <f>IF(J438&gt;375000,IF((K438/J438)&lt;-0.4,"FP40%",IF((K438/J438)&lt;-0.35,"FP35%",IF((K438/J438)&lt;-0.3,"FP30%",IF((K438/J438)&lt;-0.25,"FP25%",IF((K438/J438)&lt;-0.2,"FP20%",IF((K438/J438)&lt;-0.15,"FP15%",IF((K438/J438)&lt;-0.1,"FP10%",IF((K438/J438)&lt;-0.05,"FP5%","")))))))),"")</f>
        <v/>
      </c>
      <c r="E438" s="34" t="str">
        <f t="shared" si="8"/>
        <v/>
      </c>
      <c r="F438" s="89" t="str">
        <f>IF(AP438="N/A","",IF(AP438&gt;AJ438,IF(AP438&gt;AM438,"P",""),""))</f>
        <v>P</v>
      </c>
      <c r="G438" s="34" t="str">
        <f>IF(D438="",IF(E438="",F438,E438),D438)</f>
        <v>P</v>
      </c>
      <c r="H438" s="19" t="s">
        <v>409</v>
      </c>
      <c r="I438" s="21" t="s">
        <v>62</v>
      </c>
      <c r="J438" s="20">
        <v>378500</v>
      </c>
      <c r="K438" s="20">
        <f>M438-J438</f>
        <v>71600</v>
      </c>
      <c r="L438" s="75">
        <v>7200</v>
      </c>
      <c r="M438" s="20">
        <v>450100</v>
      </c>
      <c r="N438" s="21">
        <v>63</v>
      </c>
      <c r="O438" s="21">
        <v>89</v>
      </c>
      <c r="P438" s="21">
        <v>72</v>
      </c>
      <c r="Q438" s="21">
        <v>86</v>
      </c>
      <c r="R438" s="21">
        <v>125</v>
      </c>
      <c r="S438" s="21">
        <v>154</v>
      </c>
      <c r="T438" s="21">
        <v>142</v>
      </c>
      <c r="U438" s="21">
        <v>56</v>
      </c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39">
        <f>IF(AK438=0,"",AVERAGE(N438:AI438))</f>
        <v>98.375</v>
      </c>
      <c r="AK438" s="39">
        <f>IF(COUNTBLANK(N438:AI438)=0,22,IF(COUNTBLANK(N438:AI438)=1,21,IF(COUNTBLANK(N438:AI438)=2,20,IF(COUNTBLANK(N438:AI438)=3,19,IF(COUNTBLANK(N438:AI438)=4,18,IF(COUNTBLANK(N438:AI438)=5,17,IF(COUNTBLANK(N438:AI438)=6,16,IF(COUNTBLANK(N438:AI438)=7,15,IF(COUNTBLANK(N438:AI438)=8,14,IF(COUNTBLANK(N438:AI438)=9,13,IF(COUNTBLANK(N438:AI438)=10,12,IF(COUNTBLANK(N438:AI438)=11,11,IF(COUNTBLANK(N438:AI438)=12,10,IF(COUNTBLANK(N438:AI438)=13,9,IF(COUNTBLANK(N438:AI438)=14,8,IF(COUNTBLANK(N438:AI438)=15,7,IF(COUNTBLANK(N438:AI438)=16,6,IF(COUNTBLANK(N438:AI438)=17,5,IF(COUNTBLANK(N438:AI438)=18,4,IF(COUNTBLANK(N438:AI438)=19,3,IF(COUNTBLANK(N438:AI438)=20,2,IF(COUNTBLANK(N438:AI438)=21,1,IF(COUNTBLANK(N438:AI438)=22,0,"Error")))))))))))))))))))))))</f>
        <v>8</v>
      </c>
      <c r="AL438" s="39">
        <f>IF(AK438=0,"",IF(COUNTBLANK(AG438:AI438)=0,AVERAGE(AG438:AI438),IF(COUNTBLANK(AF438:AI438)&lt;1.5,AVERAGE(AF438:AI438),IF(COUNTBLANK(AE438:AI438)&lt;2.5,AVERAGE(AE438:AI438),IF(COUNTBLANK(AD438:AI438)&lt;3.5,AVERAGE(AD438:AI438),IF(COUNTBLANK(AC438:AI438)&lt;4.5,AVERAGE(AC438:AI438),IF(COUNTBLANK(AB438:AI438)&lt;5.5,AVERAGE(AB438:AI438),IF(COUNTBLANK(AA438:AI438)&lt;6.5,AVERAGE(AA438:AI438),IF(COUNTBLANK(Z438:AI438)&lt;7.5,AVERAGE(Z438:AI438),IF(COUNTBLANK(Y438:AI438)&lt;8.5,AVERAGE(Y438:AI438),IF(COUNTBLANK(X438:AI438)&lt;9.5,AVERAGE(X438:AI438),IF(COUNTBLANK(W438:AI438)&lt;10.5,AVERAGE(W438:AI438),IF(COUNTBLANK(V438:AI438)&lt;11.5,AVERAGE(V438:AI438),IF(COUNTBLANK(U438:AI438)&lt;12.5,AVERAGE(U438:AI438),IF(COUNTBLANK(T438:AI438)&lt;13.5,AVERAGE(T438:AI438),IF(COUNTBLANK(S438:AI438)&lt;14.5,AVERAGE(S438:AI438),IF(COUNTBLANK(R438:AI438)&lt;15.5,AVERAGE(R438:AI438),IF(COUNTBLANK(Q438:AI438)&lt;16.5,AVERAGE(Q438:AI438),IF(COUNTBLANK(P438:AI438)&lt;17.5,AVERAGE(P438:AI438),IF(COUNTBLANK(O438:AI438)&lt;18.5,AVERAGE(O438:AI438),AVERAGE(N438:AI438)))))))))))))))))))))</f>
        <v>117.33333333333333</v>
      </c>
      <c r="AM438" s="22">
        <f>IF(AK438=0,"",IF(COUNTBLANK(AH438:AI438)=0,AVERAGE(AH438:AI438),IF(COUNTBLANK(AG438:AI438)&lt;1.5,AVERAGE(AG438:AI438),IF(COUNTBLANK(AF438:AI438)&lt;2.5,AVERAGE(AF438:AI438),IF(COUNTBLANK(AE438:AI438)&lt;3.5,AVERAGE(AE438:AI438),IF(COUNTBLANK(AD438:AI438)&lt;4.5,AVERAGE(AD438:AI438),IF(COUNTBLANK(AC438:AI438)&lt;5.5,AVERAGE(AC438:AI438),IF(COUNTBLANK(AB438:AI438)&lt;6.5,AVERAGE(AB438:AI438),IF(COUNTBLANK(AA438:AI438)&lt;7.5,AVERAGE(AA438:AI438),IF(COUNTBLANK(Z438:AI438)&lt;8.5,AVERAGE(Z438:AI438),IF(COUNTBLANK(Y438:AI438)&lt;9.5,AVERAGE(Y438:AI438),IF(COUNTBLANK(X438:AI438)&lt;10.5,AVERAGE(X438:AI438),IF(COUNTBLANK(W438:AI438)&lt;11.5,AVERAGE(W438:AI438),IF(COUNTBLANK(V438:AI438)&lt;12.5,AVERAGE(V438:AI438),IF(COUNTBLANK(U438:AI438)&lt;13.5,AVERAGE(U438:AI438),IF(COUNTBLANK(T438:AI438)&lt;14.5,AVERAGE(T438:AI438),IF(COUNTBLANK(S438:AI438)&lt;15.5,AVERAGE(S438:AI438),IF(COUNTBLANK(R438:AI438)&lt;16.5,AVERAGE(R438:AI438),IF(COUNTBLANK(Q438:AI438)&lt;17.5,AVERAGE(Q438:AI438),IF(COUNTBLANK(P438:AI438)&lt;18.5,AVERAGE(P438:AI438),IF(COUNTBLANK(O438:AI438)&lt;19.5,AVERAGE(O438:AI438),AVERAGE(N438:AI438))))))))))))))))))))))</f>
        <v>99</v>
      </c>
      <c r="AN438" s="23">
        <f>IF(AK438&lt;1.5,M438,(0.75*M438)+(0.25*((AM438*2/3+AJ438*1/3)*$AW$1)))</f>
        <v>436701.00660446822</v>
      </c>
      <c r="AO438" s="24">
        <f>AN438-M438</f>
        <v>-13398.993395531783</v>
      </c>
      <c r="AP438" s="22">
        <f>IF(AK438&lt;1.5,"N/A",3*((M438/$AW$1)-(AM438*2/3)))</f>
        <v>138.43640067203833</v>
      </c>
      <c r="AQ438" s="20">
        <f>IF(AK438=0,"",AL438*$AV$1)</f>
        <v>464213.3324941044</v>
      </c>
      <c r="AR438" s="20">
        <f>IF(AK438=0,"",AJ438*$AV$1)</f>
        <v>389207.27202364366</v>
      </c>
      <c r="AS438" s="23" t="str">
        <f>IF(F438="P","P","")</f>
        <v>P</v>
      </c>
    </row>
    <row r="439" spans="1:45" ht="13.5">
      <c r="A439" s="19" t="s">
        <v>498</v>
      </c>
      <c r="B439" s="23" t="str">
        <f>IF(COUNTBLANK(N439:AI439)&lt;20.5,"Yes","No")</f>
        <v>Yes</v>
      </c>
      <c r="C439" s="34" t="str">
        <f>IF(J439&lt;160000,"Yes","")</f>
        <v/>
      </c>
      <c r="D439" s="34" t="str">
        <f>IF(J439&gt;375000,IF((K439/J439)&lt;-0.4,"FP40%",IF((K439/J439)&lt;-0.35,"FP35%",IF((K439/J439)&lt;-0.3,"FP30%",IF((K439/J439)&lt;-0.25,"FP25%",IF((K439/J439)&lt;-0.2,"FP20%",IF((K439/J439)&lt;-0.15,"FP15%",IF((K439/J439)&lt;-0.1,"FP10%",IF((K439/J439)&lt;-0.05,"FP5%","")))))))),"")</f>
        <v/>
      </c>
      <c r="E439" s="34" t="str">
        <f t="shared" si="8"/>
        <v/>
      </c>
      <c r="F439" s="89" t="str">
        <f>IF(AP439="N/A","",IF(AP439&gt;AJ439,IF(AP439&gt;AM439,"P",""),""))</f>
        <v>P</v>
      </c>
      <c r="G439" s="34" t="str">
        <f>IF(D439="",IF(E439="",F439,E439),D439)</f>
        <v>P</v>
      </c>
      <c r="H439" s="19" t="s">
        <v>316</v>
      </c>
      <c r="I439" s="21" t="s">
        <v>392</v>
      </c>
      <c r="J439" s="20">
        <v>360900</v>
      </c>
      <c r="K439" s="20">
        <f>M439-J439</f>
        <v>44900</v>
      </c>
      <c r="L439" s="75">
        <v>-6900</v>
      </c>
      <c r="M439" s="20">
        <v>405800</v>
      </c>
      <c r="N439" s="21">
        <v>65</v>
      </c>
      <c r="O439" s="21">
        <v>130</v>
      </c>
      <c r="P439" s="21">
        <v>97</v>
      </c>
      <c r="Q439" s="21">
        <v>46</v>
      </c>
      <c r="R439" s="21">
        <v>124</v>
      </c>
      <c r="S439" s="21">
        <v>167</v>
      </c>
      <c r="T439" s="21">
        <v>55</v>
      </c>
      <c r="U439" s="21">
        <v>68</v>
      </c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39">
        <f>IF(AK439=0,"",AVERAGE(N439:AI439))</f>
        <v>94</v>
      </c>
      <c r="AK439" s="39">
        <f>IF(COUNTBLANK(N439:AI439)=0,22,IF(COUNTBLANK(N439:AI439)=1,21,IF(COUNTBLANK(N439:AI439)=2,20,IF(COUNTBLANK(N439:AI439)=3,19,IF(COUNTBLANK(N439:AI439)=4,18,IF(COUNTBLANK(N439:AI439)=5,17,IF(COUNTBLANK(N439:AI439)=6,16,IF(COUNTBLANK(N439:AI439)=7,15,IF(COUNTBLANK(N439:AI439)=8,14,IF(COUNTBLANK(N439:AI439)=9,13,IF(COUNTBLANK(N439:AI439)=10,12,IF(COUNTBLANK(N439:AI439)=11,11,IF(COUNTBLANK(N439:AI439)=12,10,IF(COUNTBLANK(N439:AI439)=13,9,IF(COUNTBLANK(N439:AI439)=14,8,IF(COUNTBLANK(N439:AI439)=15,7,IF(COUNTBLANK(N439:AI439)=16,6,IF(COUNTBLANK(N439:AI439)=17,5,IF(COUNTBLANK(N439:AI439)=18,4,IF(COUNTBLANK(N439:AI439)=19,3,IF(COUNTBLANK(N439:AI439)=20,2,IF(COUNTBLANK(N439:AI439)=21,1,IF(COUNTBLANK(N439:AI439)=22,0,"Error")))))))))))))))))))))))</f>
        <v>8</v>
      </c>
      <c r="AL439" s="39">
        <f>IF(AK439=0,"",IF(COUNTBLANK(AG439:AI439)=0,AVERAGE(AG439:AI439),IF(COUNTBLANK(AF439:AI439)&lt;1.5,AVERAGE(AF439:AI439),IF(COUNTBLANK(AE439:AI439)&lt;2.5,AVERAGE(AE439:AI439),IF(COUNTBLANK(AD439:AI439)&lt;3.5,AVERAGE(AD439:AI439),IF(COUNTBLANK(AC439:AI439)&lt;4.5,AVERAGE(AC439:AI439),IF(COUNTBLANK(AB439:AI439)&lt;5.5,AVERAGE(AB439:AI439),IF(COUNTBLANK(AA439:AI439)&lt;6.5,AVERAGE(AA439:AI439),IF(COUNTBLANK(Z439:AI439)&lt;7.5,AVERAGE(Z439:AI439),IF(COUNTBLANK(Y439:AI439)&lt;8.5,AVERAGE(Y439:AI439),IF(COUNTBLANK(X439:AI439)&lt;9.5,AVERAGE(X439:AI439),IF(COUNTBLANK(W439:AI439)&lt;10.5,AVERAGE(W439:AI439),IF(COUNTBLANK(V439:AI439)&lt;11.5,AVERAGE(V439:AI439),IF(COUNTBLANK(U439:AI439)&lt;12.5,AVERAGE(U439:AI439),IF(COUNTBLANK(T439:AI439)&lt;13.5,AVERAGE(T439:AI439),IF(COUNTBLANK(S439:AI439)&lt;14.5,AVERAGE(S439:AI439),IF(COUNTBLANK(R439:AI439)&lt;15.5,AVERAGE(R439:AI439),IF(COUNTBLANK(Q439:AI439)&lt;16.5,AVERAGE(Q439:AI439),IF(COUNTBLANK(P439:AI439)&lt;17.5,AVERAGE(P439:AI439),IF(COUNTBLANK(O439:AI439)&lt;18.5,AVERAGE(O439:AI439),AVERAGE(N439:AI439)))))))))))))))))))))</f>
        <v>96.666666666666671</v>
      </c>
      <c r="AM439" s="22">
        <f>IF(AK439=0,"",IF(COUNTBLANK(AH439:AI439)=0,AVERAGE(AH439:AI439),IF(COUNTBLANK(AG439:AI439)&lt;1.5,AVERAGE(AG439:AI439),IF(COUNTBLANK(AF439:AI439)&lt;2.5,AVERAGE(AF439:AI439),IF(COUNTBLANK(AE439:AI439)&lt;3.5,AVERAGE(AE439:AI439),IF(COUNTBLANK(AD439:AI439)&lt;4.5,AVERAGE(AD439:AI439),IF(COUNTBLANK(AC439:AI439)&lt;5.5,AVERAGE(AC439:AI439),IF(COUNTBLANK(AB439:AI439)&lt;6.5,AVERAGE(AB439:AI439),IF(COUNTBLANK(AA439:AI439)&lt;7.5,AVERAGE(AA439:AI439),IF(COUNTBLANK(Z439:AI439)&lt;8.5,AVERAGE(Z439:AI439),IF(COUNTBLANK(Y439:AI439)&lt;9.5,AVERAGE(Y439:AI439),IF(COUNTBLANK(X439:AI439)&lt;10.5,AVERAGE(X439:AI439),IF(COUNTBLANK(W439:AI439)&lt;11.5,AVERAGE(W439:AI439),IF(COUNTBLANK(V439:AI439)&lt;12.5,AVERAGE(V439:AI439),IF(COUNTBLANK(U439:AI439)&lt;13.5,AVERAGE(U439:AI439),IF(COUNTBLANK(T439:AI439)&lt;14.5,AVERAGE(T439:AI439),IF(COUNTBLANK(S439:AI439)&lt;15.5,AVERAGE(S439:AI439),IF(COUNTBLANK(R439:AI439)&lt;16.5,AVERAGE(R439:AI439),IF(COUNTBLANK(Q439:AI439)&lt;17.5,AVERAGE(Q439:AI439),IF(COUNTBLANK(P439:AI439)&lt;18.5,AVERAGE(P439:AI439),IF(COUNTBLANK(O439:AI439)&lt;19.5,AVERAGE(O439:AI439),AVERAGE(N439:AI439))))))))))))))))))))))</f>
        <v>61.5</v>
      </c>
      <c r="AN439" s="23">
        <f>IF(AK439&lt;1.5,M439,(0.75*M439)+(0.25*((AM439*2/3+AJ439*1/3)*$AW$1)))</f>
        <v>376928.13052102778</v>
      </c>
      <c r="AO439" s="24">
        <f>AN439-M439</f>
        <v>-28871.869478972221</v>
      </c>
      <c r="AP439" s="22">
        <f>IF(AK439&lt;1.5,"N/A",3*((M439/$AW$1)-(AM439*2/3)))</f>
        <v>180.32346454724097</v>
      </c>
      <c r="AQ439" s="20">
        <f>IF(AK439=0,"",AL439*$AV$1)</f>
        <v>382448.48415707471</v>
      </c>
      <c r="AR439" s="20">
        <f>IF(AK439=0,"",AJ439*$AV$1)</f>
        <v>371898.18114584504</v>
      </c>
      <c r="AS439" s="23" t="str">
        <f>IF(F439="P","P","")</f>
        <v>P</v>
      </c>
    </row>
    <row r="440" spans="1:45" ht="13.5">
      <c r="A440" s="19" t="s">
        <v>498</v>
      </c>
      <c r="B440" s="23" t="str">
        <f>IF(COUNTBLANK(N440:AI440)&lt;20.5,"Yes","No")</f>
        <v>Yes</v>
      </c>
      <c r="C440" s="34" t="str">
        <f>IF(J440&lt;160000,"Yes","")</f>
        <v/>
      </c>
      <c r="D440" s="34" t="str">
        <f>IF(J440&gt;375000,IF((K440/J440)&lt;-0.4,"FP40%",IF((K440/J440)&lt;-0.35,"FP35%",IF((K440/J440)&lt;-0.3,"FP30%",IF((K440/J440)&lt;-0.25,"FP25%",IF((K440/J440)&lt;-0.2,"FP20%",IF((K440/J440)&lt;-0.15,"FP15%",IF((K440/J440)&lt;-0.1,"FP10%",IF((K440/J440)&lt;-0.05,"FP5%","")))))))),"")</f>
        <v/>
      </c>
      <c r="E440" s="34" t="str">
        <f t="shared" si="8"/>
        <v/>
      </c>
      <c r="F440" s="89" t="str">
        <f>IF(AP440="N/A","",IF(AP440&gt;AJ440,IF(AP440&gt;AM440,"P",""),""))</f>
        <v>P</v>
      </c>
      <c r="G440" s="34" t="str">
        <f>IF(D440="",IF(E440="",F440,E440),D440)</f>
        <v>P</v>
      </c>
      <c r="H440" s="19" t="s">
        <v>311</v>
      </c>
      <c r="I440" s="21" t="s">
        <v>37</v>
      </c>
      <c r="J440" s="20">
        <v>396800</v>
      </c>
      <c r="K440" s="20">
        <f>M440-J440</f>
        <v>-11100</v>
      </c>
      <c r="L440" s="75">
        <v>-9400</v>
      </c>
      <c r="M440" s="20">
        <v>385700</v>
      </c>
      <c r="N440" s="21">
        <v>82</v>
      </c>
      <c r="O440" s="21">
        <v>115</v>
      </c>
      <c r="P440" s="21">
        <v>93</v>
      </c>
      <c r="Q440" s="21">
        <v>89</v>
      </c>
      <c r="R440" s="21">
        <v>99</v>
      </c>
      <c r="S440" s="21">
        <v>119</v>
      </c>
      <c r="T440" s="21">
        <v>63</v>
      </c>
      <c r="U440" s="21">
        <v>88</v>
      </c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39">
        <f>IF(AK440=0,"",AVERAGE(N440:AI440))</f>
        <v>93.5</v>
      </c>
      <c r="AK440" s="39">
        <f>IF(COUNTBLANK(N440:AI440)=0,22,IF(COUNTBLANK(N440:AI440)=1,21,IF(COUNTBLANK(N440:AI440)=2,20,IF(COUNTBLANK(N440:AI440)=3,19,IF(COUNTBLANK(N440:AI440)=4,18,IF(COUNTBLANK(N440:AI440)=5,17,IF(COUNTBLANK(N440:AI440)=6,16,IF(COUNTBLANK(N440:AI440)=7,15,IF(COUNTBLANK(N440:AI440)=8,14,IF(COUNTBLANK(N440:AI440)=9,13,IF(COUNTBLANK(N440:AI440)=10,12,IF(COUNTBLANK(N440:AI440)=11,11,IF(COUNTBLANK(N440:AI440)=12,10,IF(COUNTBLANK(N440:AI440)=13,9,IF(COUNTBLANK(N440:AI440)=14,8,IF(COUNTBLANK(N440:AI440)=15,7,IF(COUNTBLANK(N440:AI440)=16,6,IF(COUNTBLANK(N440:AI440)=17,5,IF(COUNTBLANK(N440:AI440)=18,4,IF(COUNTBLANK(N440:AI440)=19,3,IF(COUNTBLANK(N440:AI440)=20,2,IF(COUNTBLANK(N440:AI440)=21,1,IF(COUNTBLANK(N440:AI440)=22,0,"Error")))))))))))))))))))))))</f>
        <v>8</v>
      </c>
      <c r="AL440" s="39">
        <f>IF(AK440=0,"",IF(COUNTBLANK(AG440:AI440)=0,AVERAGE(AG440:AI440),IF(COUNTBLANK(AF440:AI440)&lt;1.5,AVERAGE(AF440:AI440),IF(COUNTBLANK(AE440:AI440)&lt;2.5,AVERAGE(AE440:AI440),IF(COUNTBLANK(AD440:AI440)&lt;3.5,AVERAGE(AD440:AI440),IF(COUNTBLANK(AC440:AI440)&lt;4.5,AVERAGE(AC440:AI440),IF(COUNTBLANK(AB440:AI440)&lt;5.5,AVERAGE(AB440:AI440),IF(COUNTBLANK(AA440:AI440)&lt;6.5,AVERAGE(AA440:AI440),IF(COUNTBLANK(Z440:AI440)&lt;7.5,AVERAGE(Z440:AI440),IF(COUNTBLANK(Y440:AI440)&lt;8.5,AVERAGE(Y440:AI440),IF(COUNTBLANK(X440:AI440)&lt;9.5,AVERAGE(X440:AI440),IF(COUNTBLANK(W440:AI440)&lt;10.5,AVERAGE(W440:AI440),IF(COUNTBLANK(V440:AI440)&lt;11.5,AVERAGE(V440:AI440),IF(COUNTBLANK(U440:AI440)&lt;12.5,AVERAGE(U440:AI440),IF(COUNTBLANK(T440:AI440)&lt;13.5,AVERAGE(T440:AI440),IF(COUNTBLANK(S440:AI440)&lt;14.5,AVERAGE(S440:AI440),IF(COUNTBLANK(R440:AI440)&lt;15.5,AVERAGE(R440:AI440),IF(COUNTBLANK(Q440:AI440)&lt;16.5,AVERAGE(Q440:AI440),IF(COUNTBLANK(P440:AI440)&lt;17.5,AVERAGE(P440:AI440),IF(COUNTBLANK(O440:AI440)&lt;18.5,AVERAGE(O440:AI440),AVERAGE(N440:AI440)))))))))))))))))))))</f>
        <v>90</v>
      </c>
      <c r="AM440" s="22">
        <f>IF(AK440=0,"",IF(COUNTBLANK(AH440:AI440)=0,AVERAGE(AH440:AI440),IF(COUNTBLANK(AG440:AI440)&lt;1.5,AVERAGE(AG440:AI440),IF(COUNTBLANK(AF440:AI440)&lt;2.5,AVERAGE(AF440:AI440),IF(COUNTBLANK(AE440:AI440)&lt;3.5,AVERAGE(AE440:AI440),IF(COUNTBLANK(AD440:AI440)&lt;4.5,AVERAGE(AD440:AI440),IF(COUNTBLANK(AC440:AI440)&lt;5.5,AVERAGE(AC440:AI440),IF(COUNTBLANK(AB440:AI440)&lt;6.5,AVERAGE(AB440:AI440),IF(COUNTBLANK(AA440:AI440)&lt;7.5,AVERAGE(AA440:AI440),IF(COUNTBLANK(Z440:AI440)&lt;8.5,AVERAGE(Z440:AI440),IF(COUNTBLANK(Y440:AI440)&lt;9.5,AVERAGE(Y440:AI440),IF(COUNTBLANK(X440:AI440)&lt;10.5,AVERAGE(X440:AI440),IF(COUNTBLANK(W440:AI440)&lt;11.5,AVERAGE(W440:AI440),IF(COUNTBLANK(V440:AI440)&lt;12.5,AVERAGE(V440:AI440),IF(COUNTBLANK(U440:AI440)&lt;13.5,AVERAGE(U440:AI440),IF(COUNTBLANK(T440:AI440)&lt;14.5,AVERAGE(T440:AI440),IF(COUNTBLANK(S440:AI440)&lt;15.5,AVERAGE(S440:AI440),IF(COUNTBLANK(R440:AI440)&lt;16.5,AVERAGE(R440:AI440),IF(COUNTBLANK(Q440:AI440)&lt;17.5,AVERAGE(Q440:AI440),IF(COUNTBLANK(P440:AI440)&lt;18.5,AVERAGE(P440:AI440),IF(COUNTBLANK(O440:AI440)&lt;19.5,AVERAGE(O440:AI440),AVERAGE(N440:AI440))))))))))))))))))))))</f>
        <v>75.5</v>
      </c>
      <c r="AN440" s="23">
        <f>IF(AK440&lt;1.5,M440,(0.75*M440)+(0.25*((AM440*2/3+AJ440*1/3)*$AW$1)))</f>
        <v>371050.81987277092</v>
      </c>
      <c r="AO440" s="24">
        <f>AN440-M440</f>
        <v>-14649.180127229076</v>
      </c>
      <c r="AP440" s="22">
        <f>IF(AK440&lt;1.5,"N/A",3*((M440/$AW$1)-(AM440*2/3)))</f>
        <v>137.29931068474824</v>
      </c>
      <c r="AQ440" s="20">
        <f>IF(AK440=0,"",AL440*$AV$1)</f>
        <v>356072.72662900056</v>
      </c>
      <c r="AR440" s="20">
        <f>IF(AK440=0,"",AJ440*$AV$1)</f>
        <v>369919.99933123949</v>
      </c>
      <c r="AS440" s="23" t="str">
        <f>IF(F440="P","P","")</f>
        <v>P</v>
      </c>
    </row>
    <row r="441" spans="1:45" ht="13.5">
      <c r="A441" s="19" t="s">
        <v>498</v>
      </c>
      <c r="B441" s="23" t="str">
        <f>IF(COUNTBLANK(N441:AI441)&lt;20.5,"Yes","No")</f>
        <v>Yes</v>
      </c>
      <c r="C441" s="34" t="str">
        <f>IF(J441&lt;160000,"Yes","")</f>
        <v/>
      </c>
      <c r="D441" s="34" t="str">
        <f>IF(J441&gt;375000,IF((K441/J441)&lt;-0.4,"FP40%",IF((K441/J441)&lt;-0.35,"FP35%",IF((K441/J441)&lt;-0.3,"FP30%",IF((K441/J441)&lt;-0.25,"FP25%",IF((K441/J441)&lt;-0.2,"FP20%",IF((K441/J441)&lt;-0.15,"FP15%",IF((K441/J441)&lt;-0.1,"FP10%",IF((K441/J441)&lt;-0.05,"FP5%","")))))))),"")</f>
        <v>FP5%</v>
      </c>
      <c r="E441" s="34" t="str">
        <f t="shared" si="8"/>
        <v/>
      </c>
      <c r="F441" s="89" t="str">
        <f>IF(AP441="N/A","",IF(AP441&gt;AJ441,IF(AP441&gt;AM441,"P",""),""))</f>
        <v/>
      </c>
      <c r="G441" s="34" t="str">
        <f>IF(D441="",IF(E441="",F441,E441),D441)</f>
        <v>FP5%</v>
      </c>
      <c r="H441" s="19" t="s">
        <v>310</v>
      </c>
      <c r="I441" s="21" t="s">
        <v>390</v>
      </c>
      <c r="J441" s="20">
        <v>389000</v>
      </c>
      <c r="K441" s="20">
        <f>M441-J441</f>
        <v>-20600</v>
      </c>
      <c r="L441" s="75">
        <v>-11300</v>
      </c>
      <c r="M441" s="20">
        <v>368400</v>
      </c>
      <c r="N441" s="21">
        <v>85</v>
      </c>
      <c r="O441" s="21">
        <v>114</v>
      </c>
      <c r="P441" s="21">
        <v>106</v>
      </c>
      <c r="Q441" s="21">
        <v>98</v>
      </c>
      <c r="R441" s="21">
        <v>87</v>
      </c>
      <c r="S441" s="21">
        <v>68</v>
      </c>
      <c r="T441" s="21">
        <v>109</v>
      </c>
      <c r="U441" s="21">
        <v>76</v>
      </c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39">
        <f>IF(AK441=0,"",AVERAGE(N441:AI441))</f>
        <v>92.875</v>
      </c>
      <c r="AK441" s="39">
        <f>IF(COUNTBLANK(N441:AI441)=0,22,IF(COUNTBLANK(N441:AI441)=1,21,IF(COUNTBLANK(N441:AI441)=2,20,IF(COUNTBLANK(N441:AI441)=3,19,IF(COUNTBLANK(N441:AI441)=4,18,IF(COUNTBLANK(N441:AI441)=5,17,IF(COUNTBLANK(N441:AI441)=6,16,IF(COUNTBLANK(N441:AI441)=7,15,IF(COUNTBLANK(N441:AI441)=8,14,IF(COUNTBLANK(N441:AI441)=9,13,IF(COUNTBLANK(N441:AI441)=10,12,IF(COUNTBLANK(N441:AI441)=11,11,IF(COUNTBLANK(N441:AI441)=12,10,IF(COUNTBLANK(N441:AI441)=13,9,IF(COUNTBLANK(N441:AI441)=14,8,IF(COUNTBLANK(N441:AI441)=15,7,IF(COUNTBLANK(N441:AI441)=16,6,IF(COUNTBLANK(N441:AI441)=17,5,IF(COUNTBLANK(N441:AI441)=18,4,IF(COUNTBLANK(N441:AI441)=19,3,IF(COUNTBLANK(N441:AI441)=20,2,IF(COUNTBLANK(N441:AI441)=21,1,IF(COUNTBLANK(N441:AI441)=22,0,"Error")))))))))))))))))))))))</f>
        <v>8</v>
      </c>
      <c r="AL441" s="39">
        <f>IF(AK441=0,"",IF(COUNTBLANK(AG441:AI441)=0,AVERAGE(AG441:AI441),IF(COUNTBLANK(AF441:AI441)&lt;1.5,AVERAGE(AF441:AI441),IF(COUNTBLANK(AE441:AI441)&lt;2.5,AVERAGE(AE441:AI441),IF(COUNTBLANK(AD441:AI441)&lt;3.5,AVERAGE(AD441:AI441),IF(COUNTBLANK(AC441:AI441)&lt;4.5,AVERAGE(AC441:AI441),IF(COUNTBLANK(AB441:AI441)&lt;5.5,AVERAGE(AB441:AI441),IF(COUNTBLANK(AA441:AI441)&lt;6.5,AVERAGE(AA441:AI441),IF(COUNTBLANK(Z441:AI441)&lt;7.5,AVERAGE(Z441:AI441),IF(COUNTBLANK(Y441:AI441)&lt;8.5,AVERAGE(Y441:AI441),IF(COUNTBLANK(X441:AI441)&lt;9.5,AVERAGE(X441:AI441),IF(COUNTBLANK(W441:AI441)&lt;10.5,AVERAGE(W441:AI441),IF(COUNTBLANK(V441:AI441)&lt;11.5,AVERAGE(V441:AI441),IF(COUNTBLANK(U441:AI441)&lt;12.5,AVERAGE(U441:AI441),IF(COUNTBLANK(T441:AI441)&lt;13.5,AVERAGE(T441:AI441),IF(COUNTBLANK(S441:AI441)&lt;14.5,AVERAGE(S441:AI441),IF(COUNTBLANK(R441:AI441)&lt;15.5,AVERAGE(R441:AI441),IF(COUNTBLANK(Q441:AI441)&lt;16.5,AVERAGE(Q441:AI441),IF(COUNTBLANK(P441:AI441)&lt;17.5,AVERAGE(P441:AI441),IF(COUNTBLANK(O441:AI441)&lt;18.5,AVERAGE(O441:AI441),AVERAGE(N441:AI441)))))))))))))))))))))</f>
        <v>84.333333333333329</v>
      </c>
      <c r="AM441" s="22">
        <f>IF(AK441=0,"",IF(COUNTBLANK(AH441:AI441)=0,AVERAGE(AH441:AI441),IF(COUNTBLANK(AG441:AI441)&lt;1.5,AVERAGE(AG441:AI441),IF(COUNTBLANK(AF441:AI441)&lt;2.5,AVERAGE(AF441:AI441),IF(COUNTBLANK(AE441:AI441)&lt;3.5,AVERAGE(AE441:AI441),IF(COUNTBLANK(AD441:AI441)&lt;4.5,AVERAGE(AD441:AI441),IF(COUNTBLANK(AC441:AI441)&lt;5.5,AVERAGE(AC441:AI441),IF(COUNTBLANK(AB441:AI441)&lt;6.5,AVERAGE(AB441:AI441),IF(COUNTBLANK(AA441:AI441)&lt;7.5,AVERAGE(AA441:AI441),IF(COUNTBLANK(Z441:AI441)&lt;8.5,AVERAGE(Z441:AI441),IF(COUNTBLANK(Y441:AI441)&lt;9.5,AVERAGE(Y441:AI441),IF(COUNTBLANK(X441:AI441)&lt;10.5,AVERAGE(X441:AI441),IF(COUNTBLANK(W441:AI441)&lt;11.5,AVERAGE(W441:AI441),IF(COUNTBLANK(V441:AI441)&lt;12.5,AVERAGE(V441:AI441),IF(COUNTBLANK(U441:AI441)&lt;13.5,AVERAGE(U441:AI441),IF(COUNTBLANK(T441:AI441)&lt;14.5,AVERAGE(T441:AI441),IF(COUNTBLANK(S441:AI441)&lt;15.5,AVERAGE(S441:AI441),IF(COUNTBLANK(R441:AI441)&lt;16.5,AVERAGE(R441:AI441),IF(COUNTBLANK(Q441:AI441)&lt;17.5,AVERAGE(Q441:AI441),IF(COUNTBLANK(P441:AI441)&lt;18.5,AVERAGE(P441:AI441),IF(COUNTBLANK(O441:AI441)&lt;19.5,AVERAGE(O441:AI441),AVERAGE(N441:AI441))))))))))))))))))))))</f>
        <v>92.5</v>
      </c>
      <c r="AN441" s="23">
        <f>IF(AK441&lt;1.5,M441,(0.75*M441)+(0.25*((AM441*2/3+AJ441*1/3)*$AW$1)))</f>
        <v>369238.4701314774</v>
      </c>
      <c r="AO441" s="24">
        <f>AN441-M441</f>
        <v>838.47013147739926</v>
      </c>
      <c r="AP441" s="22">
        <f>IF(AK441&lt;1.5,"N/A",3*((M441/$AW$1)-(AM441*2/3)))</f>
        <v>90.368073778224669</v>
      </c>
      <c r="AQ441" s="20">
        <f>IF(AK441=0,"",AL441*$AV$1)</f>
        <v>333653.33273013757</v>
      </c>
      <c r="AR441" s="20">
        <f>IF(AK441=0,"",AJ441*$AV$1)</f>
        <v>367447.27206298255</v>
      </c>
      <c r="AS441" s="23" t="str">
        <f>IF(F441="P","P","")</f>
        <v/>
      </c>
    </row>
    <row r="442" spans="1:45" ht="13.5">
      <c r="A442" s="19" t="s">
        <v>498</v>
      </c>
      <c r="B442" s="23" t="str">
        <f>IF(COUNTBLANK(N442:AI442)&lt;20.5,"Yes","No")</f>
        <v>Yes</v>
      </c>
      <c r="C442" s="34" t="str">
        <f>IF(J442&lt;160000,"Yes","")</f>
        <v/>
      </c>
      <c r="D442" s="34" t="str">
        <f>IF(J442&gt;375000,IF((K442/J442)&lt;-0.4,"FP40%",IF((K442/J442)&lt;-0.35,"FP35%",IF((K442/J442)&lt;-0.3,"FP30%",IF((K442/J442)&lt;-0.25,"FP25%",IF((K442/J442)&lt;-0.2,"FP20%",IF((K442/J442)&lt;-0.15,"FP15%",IF((K442/J442)&lt;-0.1,"FP10%",IF((K442/J442)&lt;-0.05,"FP5%","")))))))),"")</f>
        <v/>
      </c>
      <c r="E442" s="34" t="str">
        <f t="shared" si="8"/>
        <v/>
      </c>
      <c r="F442" s="89" t="str">
        <f>IF(AP442="N/A","",IF(AP442&gt;AJ442,IF(AP442&gt;AM442,"P",""),""))</f>
        <v/>
      </c>
      <c r="G442" s="34" t="str">
        <f>IF(D442="",IF(E442="",F442,E442),D442)</f>
        <v/>
      </c>
      <c r="H442" s="19" t="s">
        <v>320</v>
      </c>
      <c r="I442" s="21" t="s">
        <v>48</v>
      </c>
      <c r="J442" s="20">
        <v>356900</v>
      </c>
      <c r="K442" s="20">
        <f>M442-J442</f>
        <v>14900</v>
      </c>
      <c r="L442" s="75">
        <v>12900</v>
      </c>
      <c r="M442" s="20">
        <v>371800</v>
      </c>
      <c r="N442" s="21">
        <v>55</v>
      </c>
      <c r="O442" s="21">
        <v>96</v>
      </c>
      <c r="P442" s="21">
        <v>111</v>
      </c>
      <c r="Q442" s="21">
        <v>64</v>
      </c>
      <c r="R442" s="21">
        <v>80</v>
      </c>
      <c r="S442" s="21">
        <v>111</v>
      </c>
      <c r="T442" s="21">
        <v>84</v>
      </c>
      <c r="U442" s="21">
        <v>110</v>
      </c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39">
        <f>IF(AK442=0,"",AVERAGE(N442:AI442))</f>
        <v>88.875</v>
      </c>
      <c r="AK442" s="39">
        <f>IF(COUNTBLANK(N442:AI442)=0,22,IF(COUNTBLANK(N442:AI442)=1,21,IF(COUNTBLANK(N442:AI442)=2,20,IF(COUNTBLANK(N442:AI442)=3,19,IF(COUNTBLANK(N442:AI442)=4,18,IF(COUNTBLANK(N442:AI442)=5,17,IF(COUNTBLANK(N442:AI442)=6,16,IF(COUNTBLANK(N442:AI442)=7,15,IF(COUNTBLANK(N442:AI442)=8,14,IF(COUNTBLANK(N442:AI442)=9,13,IF(COUNTBLANK(N442:AI442)=10,12,IF(COUNTBLANK(N442:AI442)=11,11,IF(COUNTBLANK(N442:AI442)=12,10,IF(COUNTBLANK(N442:AI442)=13,9,IF(COUNTBLANK(N442:AI442)=14,8,IF(COUNTBLANK(N442:AI442)=15,7,IF(COUNTBLANK(N442:AI442)=16,6,IF(COUNTBLANK(N442:AI442)=17,5,IF(COUNTBLANK(N442:AI442)=18,4,IF(COUNTBLANK(N442:AI442)=19,3,IF(COUNTBLANK(N442:AI442)=20,2,IF(COUNTBLANK(N442:AI442)=21,1,IF(COUNTBLANK(N442:AI442)=22,0,"Error")))))))))))))))))))))))</f>
        <v>8</v>
      </c>
      <c r="AL442" s="39">
        <f>IF(AK442=0,"",IF(COUNTBLANK(AG442:AI442)=0,AVERAGE(AG442:AI442),IF(COUNTBLANK(AF442:AI442)&lt;1.5,AVERAGE(AF442:AI442),IF(COUNTBLANK(AE442:AI442)&lt;2.5,AVERAGE(AE442:AI442),IF(COUNTBLANK(AD442:AI442)&lt;3.5,AVERAGE(AD442:AI442),IF(COUNTBLANK(AC442:AI442)&lt;4.5,AVERAGE(AC442:AI442),IF(COUNTBLANK(AB442:AI442)&lt;5.5,AVERAGE(AB442:AI442),IF(COUNTBLANK(AA442:AI442)&lt;6.5,AVERAGE(AA442:AI442),IF(COUNTBLANK(Z442:AI442)&lt;7.5,AVERAGE(Z442:AI442),IF(COUNTBLANK(Y442:AI442)&lt;8.5,AVERAGE(Y442:AI442),IF(COUNTBLANK(X442:AI442)&lt;9.5,AVERAGE(X442:AI442),IF(COUNTBLANK(W442:AI442)&lt;10.5,AVERAGE(W442:AI442),IF(COUNTBLANK(V442:AI442)&lt;11.5,AVERAGE(V442:AI442),IF(COUNTBLANK(U442:AI442)&lt;12.5,AVERAGE(U442:AI442),IF(COUNTBLANK(T442:AI442)&lt;13.5,AVERAGE(T442:AI442),IF(COUNTBLANK(S442:AI442)&lt;14.5,AVERAGE(S442:AI442),IF(COUNTBLANK(R442:AI442)&lt;15.5,AVERAGE(R442:AI442),IF(COUNTBLANK(Q442:AI442)&lt;16.5,AVERAGE(Q442:AI442),IF(COUNTBLANK(P442:AI442)&lt;17.5,AVERAGE(P442:AI442),IF(COUNTBLANK(O442:AI442)&lt;18.5,AVERAGE(O442:AI442),AVERAGE(N442:AI442)))))))))))))))))))))</f>
        <v>101.66666666666667</v>
      </c>
      <c r="AM442" s="22">
        <f>IF(AK442=0,"",IF(COUNTBLANK(AH442:AI442)=0,AVERAGE(AH442:AI442),IF(COUNTBLANK(AG442:AI442)&lt;1.5,AVERAGE(AG442:AI442),IF(COUNTBLANK(AF442:AI442)&lt;2.5,AVERAGE(AF442:AI442),IF(COUNTBLANK(AE442:AI442)&lt;3.5,AVERAGE(AE442:AI442),IF(COUNTBLANK(AD442:AI442)&lt;4.5,AVERAGE(AD442:AI442),IF(COUNTBLANK(AC442:AI442)&lt;5.5,AVERAGE(AC442:AI442),IF(COUNTBLANK(AB442:AI442)&lt;6.5,AVERAGE(AB442:AI442),IF(COUNTBLANK(AA442:AI442)&lt;7.5,AVERAGE(AA442:AI442),IF(COUNTBLANK(Z442:AI442)&lt;8.5,AVERAGE(Z442:AI442),IF(COUNTBLANK(Y442:AI442)&lt;9.5,AVERAGE(Y442:AI442),IF(COUNTBLANK(X442:AI442)&lt;10.5,AVERAGE(X442:AI442),IF(COUNTBLANK(W442:AI442)&lt;11.5,AVERAGE(W442:AI442),IF(COUNTBLANK(V442:AI442)&lt;12.5,AVERAGE(V442:AI442),IF(COUNTBLANK(U442:AI442)&lt;13.5,AVERAGE(U442:AI442),IF(COUNTBLANK(T442:AI442)&lt;14.5,AVERAGE(T442:AI442),IF(COUNTBLANK(S442:AI442)&lt;15.5,AVERAGE(S442:AI442),IF(COUNTBLANK(R442:AI442)&lt;16.5,AVERAGE(R442:AI442),IF(COUNTBLANK(Q442:AI442)&lt;17.5,AVERAGE(Q442:AI442),IF(COUNTBLANK(P442:AI442)&lt;18.5,AVERAGE(P442:AI442),IF(COUNTBLANK(O442:AI442)&lt;19.5,AVERAGE(O442:AI442),AVERAGE(N442:AI442))))))))))))))))))))))</f>
        <v>97</v>
      </c>
      <c r="AN442" s="23">
        <f>IF(AK442&lt;1.5,M442,(0.75*M442)+(0.25*((AM442*2/3+AJ442*1/3)*$AW$1)))</f>
        <v>373460.77728633978</v>
      </c>
      <c r="AO442" s="24">
        <f>AN442-M442</f>
        <v>1660.777286339784</v>
      </c>
      <c r="AP442" s="22">
        <f>IF(AK442&lt;1.5,"N/A",3*((M442/$AW$1)-(AM442*2/3)))</f>
        <v>83.909472939044306</v>
      </c>
      <c r="AQ442" s="20">
        <f>IF(AK442=0,"",AL442*$AV$1)</f>
        <v>402230.30230313027</v>
      </c>
      <c r="AR442" s="20">
        <f>IF(AK442=0,"",AJ442*$AV$1)</f>
        <v>351621.81754613807</v>
      </c>
      <c r="AS442" s="23" t="str">
        <f>IF(F442="P","P","")</f>
        <v/>
      </c>
    </row>
    <row r="443" spans="1:45" ht="13.5">
      <c r="A443" s="19" t="s">
        <v>498</v>
      </c>
      <c r="B443" s="23" t="str">
        <f>IF(COUNTBLANK(N443:AI443)&lt;20.5,"Yes","No")</f>
        <v>Yes</v>
      </c>
      <c r="C443" s="34" t="str">
        <f>IF(J443&lt;160000,"Yes","")</f>
        <v/>
      </c>
      <c r="D443" s="34" t="str">
        <f>IF(J443&gt;375000,IF((K443/J443)&lt;-0.4,"FP40%",IF((K443/J443)&lt;-0.35,"FP35%",IF((K443/J443)&lt;-0.3,"FP30%",IF((K443/J443)&lt;-0.25,"FP25%",IF((K443/J443)&lt;-0.2,"FP20%",IF((K443/J443)&lt;-0.15,"FP15%",IF((K443/J443)&lt;-0.1,"FP10%",IF((K443/J443)&lt;-0.05,"FP5%","")))))))),"")</f>
        <v/>
      </c>
      <c r="E443" s="34" t="str">
        <f t="shared" si="8"/>
        <v/>
      </c>
      <c r="F443" s="89" t="str">
        <f>IF(AP443="N/A","",IF(AP443&gt;AJ443,IF(AP443&gt;AM443,"P",""),""))</f>
        <v>P</v>
      </c>
      <c r="G443" s="34" t="str">
        <f>IF(D443="",IF(E443="",F443,E443),D443)</f>
        <v>P</v>
      </c>
      <c r="H443" s="19" t="s">
        <v>312</v>
      </c>
      <c r="I443" s="21" t="s">
        <v>48</v>
      </c>
      <c r="J443" s="20">
        <v>332400</v>
      </c>
      <c r="K443" s="20">
        <f>M443-J443</f>
        <v>12000</v>
      </c>
      <c r="L443" s="75">
        <v>-7800</v>
      </c>
      <c r="M443" s="20">
        <v>344400</v>
      </c>
      <c r="N443" s="21">
        <v>74</v>
      </c>
      <c r="O443" s="21">
        <v>74</v>
      </c>
      <c r="P443" s="21">
        <v>100</v>
      </c>
      <c r="Q443" s="21">
        <v>77</v>
      </c>
      <c r="R443" s="21">
        <v>72</v>
      </c>
      <c r="S443" s="21">
        <v>129</v>
      </c>
      <c r="T443" s="21">
        <v>68</v>
      </c>
      <c r="U443" s="21">
        <v>45</v>
      </c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39">
        <f>IF(AK443=0,"",AVERAGE(N443:AI443))</f>
        <v>79.875</v>
      </c>
      <c r="AK443" s="39">
        <f>IF(COUNTBLANK(N443:AI443)=0,22,IF(COUNTBLANK(N443:AI443)=1,21,IF(COUNTBLANK(N443:AI443)=2,20,IF(COUNTBLANK(N443:AI443)=3,19,IF(COUNTBLANK(N443:AI443)=4,18,IF(COUNTBLANK(N443:AI443)=5,17,IF(COUNTBLANK(N443:AI443)=6,16,IF(COUNTBLANK(N443:AI443)=7,15,IF(COUNTBLANK(N443:AI443)=8,14,IF(COUNTBLANK(N443:AI443)=9,13,IF(COUNTBLANK(N443:AI443)=10,12,IF(COUNTBLANK(N443:AI443)=11,11,IF(COUNTBLANK(N443:AI443)=12,10,IF(COUNTBLANK(N443:AI443)=13,9,IF(COUNTBLANK(N443:AI443)=14,8,IF(COUNTBLANK(N443:AI443)=15,7,IF(COUNTBLANK(N443:AI443)=16,6,IF(COUNTBLANK(N443:AI443)=17,5,IF(COUNTBLANK(N443:AI443)=18,4,IF(COUNTBLANK(N443:AI443)=19,3,IF(COUNTBLANK(N443:AI443)=20,2,IF(COUNTBLANK(N443:AI443)=21,1,IF(COUNTBLANK(N443:AI443)=22,0,"Error")))))))))))))))))))))))</f>
        <v>8</v>
      </c>
      <c r="AL443" s="39">
        <f>IF(AK443=0,"",IF(COUNTBLANK(AG443:AI443)=0,AVERAGE(AG443:AI443),IF(COUNTBLANK(AF443:AI443)&lt;1.5,AVERAGE(AF443:AI443),IF(COUNTBLANK(AE443:AI443)&lt;2.5,AVERAGE(AE443:AI443),IF(COUNTBLANK(AD443:AI443)&lt;3.5,AVERAGE(AD443:AI443),IF(COUNTBLANK(AC443:AI443)&lt;4.5,AVERAGE(AC443:AI443),IF(COUNTBLANK(AB443:AI443)&lt;5.5,AVERAGE(AB443:AI443),IF(COUNTBLANK(AA443:AI443)&lt;6.5,AVERAGE(AA443:AI443),IF(COUNTBLANK(Z443:AI443)&lt;7.5,AVERAGE(Z443:AI443),IF(COUNTBLANK(Y443:AI443)&lt;8.5,AVERAGE(Y443:AI443),IF(COUNTBLANK(X443:AI443)&lt;9.5,AVERAGE(X443:AI443),IF(COUNTBLANK(W443:AI443)&lt;10.5,AVERAGE(W443:AI443),IF(COUNTBLANK(V443:AI443)&lt;11.5,AVERAGE(V443:AI443),IF(COUNTBLANK(U443:AI443)&lt;12.5,AVERAGE(U443:AI443),IF(COUNTBLANK(T443:AI443)&lt;13.5,AVERAGE(T443:AI443),IF(COUNTBLANK(S443:AI443)&lt;14.5,AVERAGE(S443:AI443),IF(COUNTBLANK(R443:AI443)&lt;15.5,AVERAGE(R443:AI443),IF(COUNTBLANK(Q443:AI443)&lt;16.5,AVERAGE(Q443:AI443),IF(COUNTBLANK(P443:AI443)&lt;17.5,AVERAGE(P443:AI443),IF(COUNTBLANK(O443:AI443)&lt;18.5,AVERAGE(O443:AI443),AVERAGE(N443:AI443)))))))))))))))))))))</f>
        <v>80.666666666666671</v>
      </c>
      <c r="AM443" s="22">
        <f>IF(AK443=0,"",IF(COUNTBLANK(AH443:AI443)=0,AVERAGE(AH443:AI443),IF(COUNTBLANK(AG443:AI443)&lt;1.5,AVERAGE(AG443:AI443),IF(COUNTBLANK(AF443:AI443)&lt;2.5,AVERAGE(AF443:AI443),IF(COUNTBLANK(AE443:AI443)&lt;3.5,AVERAGE(AE443:AI443),IF(COUNTBLANK(AD443:AI443)&lt;4.5,AVERAGE(AD443:AI443),IF(COUNTBLANK(AC443:AI443)&lt;5.5,AVERAGE(AC443:AI443),IF(COUNTBLANK(AB443:AI443)&lt;6.5,AVERAGE(AB443:AI443),IF(COUNTBLANK(AA443:AI443)&lt;7.5,AVERAGE(AA443:AI443),IF(COUNTBLANK(Z443:AI443)&lt;8.5,AVERAGE(Z443:AI443),IF(COUNTBLANK(Y443:AI443)&lt;9.5,AVERAGE(Y443:AI443),IF(COUNTBLANK(X443:AI443)&lt;10.5,AVERAGE(X443:AI443),IF(COUNTBLANK(W443:AI443)&lt;11.5,AVERAGE(W443:AI443),IF(COUNTBLANK(V443:AI443)&lt;12.5,AVERAGE(V443:AI443),IF(COUNTBLANK(U443:AI443)&lt;13.5,AVERAGE(U443:AI443),IF(COUNTBLANK(T443:AI443)&lt;14.5,AVERAGE(T443:AI443),IF(COUNTBLANK(S443:AI443)&lt;15.5,AVERAGE(S443:AI443),IF(COUNTBLANK(R443:AI443)&lt;16.5,AVERAGE(R443:AI443),IF(COUNTBLANK(Q443:AI443)&lt;17.5,AVERAGE(Q443:AI443),IF(COUNTBLANK(P443:AI443)&lt;18.5,AVERAGE(P443:AI443),IF(COUNTBLANK(O443:AI443)&lt;19.5,AVERAGE(O443:AI443),AVERAGE(N443:AI443))))))))))))))))))))))</f>
        <v>56.5</v>
      </c>
      <c r="AN443" s="23">
        <f>IF(AK443&lt;1.5,M443,(0.75*M443)+(0.25*((AM443*2/3+AJ443*1/3)*$AW$1)))</f>
        <v>322809.24849881674</v>
      </c>
      <c r="AO443" s="24">
        <f>AN443-M443</f>
        <v>-21590.751501183258</v>
      </c>
      <c r="AP443" s="22">
        <f>IF(AK443&lt;1.5,"N/A",3*((M443/$AW$1)-(AM443*2/3)))</f>
        <v>144.4287855842035</v>
      </c>
      <c r="AQ443" s="20">
        <f>IF(AK443=0,"",AL443*$AV$1)</f>
        <v>319146.66608969681</v>
      </c>
      <c r="AR443" s="20">
        <f>IF(AK443=0,"",AJ443*$AV$1)</f>
        <v>316014.54488323798</v>
      </c>
      <c r="AS443" s="23" t="str">
        <f>IF(F443="P","P","")</f>
        <v>P</v>
      </c>
    </row>
    <row r="444" spans="1:45" ht="13.5">
      <c r="A444" s="19" t="s">
        <v>498</v>
      </c>
      <c r="B444" s="23" t="str">
        <f>IF(COUNTBLANK(N444:AI444)&lt;20.5,"Yes","No")</f>
        <v>Yes</v>
      </c>
      <c r="C444" s="34" t="str">
        <f>IF(J444&lt;160000,"Yes","")</f>
        <v/>
      </c>
      <c r="D444" s="34" t="str">
        <f>IF(J444&gt;375000,IF((K444/J444)&lt;-0.4,"FP40%",IF((K444/J444)&lt;-0.35,"FP35%",IF((K444/J444)&lt;-0.3,"FP30%",IF((K444/J444)&lt;-0.25,"FP25%",IF((K444/J444)&lt;-0.2,"FP20%",IF((K444/J444)&lt;-0.15,"FP15%",IF((K444/J444)&lt;-0.1,"FP10%",IF((K444/J444)&lt;-0.05,"FP5%","")))))))),"")</f>
        <v/>
      </c>
      <c r="E444" s="34" t="str">
        <f t="shared" si="8"/>
        <v/>
      </c>
      <c r="F444" s="89" t="str">
        <f>IF(AP444="N/A","",IF(AP444&gt;AJ444,IF(AP444&gt;AM444,"P",""),""))</f>
        <v>P</v>
      </c>
      <c r="G444" s="34" t="str">
        <f>IF(D444="",IF(E444="",F444,E444),D444)</f>
        <v>P</v>
      </c>
      <c r="H444" s="19" t="s">
        <v>317</v>
      </c>
      <c r="I444" s="21" t="s">
        <v>62</v>
      </c>
      <c r="J444" s="20">
        <v>309200</v>
      </c>
      <c r="K444" s="20">
        <f>M444-J444</f>
        <v>13700</v>
      </c>
      <c r="L444" s="75">
        <v>9200</v>
      </c>
      <c r="M444" s="20">
        <v>322900</v>
      </c>
      <c r="N444" s="21">
        <v>63</v>
      </c>
      <c r="O444" s="21">
        <v>123</v>
      </c>
      <c r="P444" s="21">
        <v>53</v>
      </c>
      <c r="Q444" s="21">
        <v>25</v>
      </c>
      <c r="R444" s="21">
        <v>94</v>
      </c>
      <c r="S444" s="21">
        <v>121</v>
      </c>
      <c r="T444" s="21">
        <v>53</v>
      </c>
      <c r="U444" s="21">
        <v>87</v>
      </c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39">
        <f>IF(AK444=0,"",AVERAGE(N444:AI444))</f>
        <v>77.375</v>
      </c>
      <c r="AK444" s="39">
        <f>IF(COUNTBLANK(N444:AI444)=0,22,IF(COUNTBLANK(N444:AI444)=1,21,IF(COUNTBLANK(N444:AI444)=2,20,IF(COUNTBLANK(N444:AI444)=3,19,IF(COUNTBLANK(N444:AI444)=4,18,IF(COUNTBLANK(N444:AI444)=5,17,IF(COUNTBLANK(N444:AI444)=6,16,IF(COUNTBLANK(N444:AI444)=7,15,IF(COUNTBLANK(N444:AI444)=8,14,IF(COUNTBLANK(N444:AI444)=9,13,IF(COUNTBLANK(N444:AI444)=10,12,IF(COUNTBLANK(N444:AI444)=11,11,IF(COUNTBLANK(N444:AI444)=12,10,IF(COUNTBLANK(N444:AI444)=13,9,IF(COUNTBLANK(N444:AI444)=14,8,IF(COUNTBLANK(N444:AI444)=15,7,IF(COUNTBLANK(N444:AI444)=16,6,IF(COUNTBLANK(N444:AI444)=17,5,IF(COUNTBLANK(N444:AI444)=18,4,IF(COUNTBLANK(N444:AI444)=19,3,IF(COUNTBLANK(N444:AI444)=20,2,IF(COUNTBLANK(N444:AI444)=21,1,IF(COUNTBLANK(N444:AI444)=22,0,"Error")))))))))))))))))))))))</f>
        <v>8</v>
      </c>
      <c r="AL444" s="39">
        <f>IF(AK444=0,"",IF(COUNTBLANK(AG444:AI444)=0,AVERAGE(AG444:AI444),IF(COUNTBLANK(AF444:AI444)&lt;1.5,AVERAGE(AF444:AI444),IF(COUNTBLANK(AE444:AI444)&lt;2.5,AVERAGE(AE444:AI444),IF(COUNTBLANK(AD444:AI444)&lt;3.5,AVERAGE(AD444:AI444),IF(COUNTBLANK(AC444:AI444)&lt;4.5,AVERAGE(AC444:AI444),IF(COUNTBLANK(AB444:AI444)&lt;5.5,AVERAGE(AB444:AI444),IF(COUNTBLANK(AA444:AI444)&lt;6.5,AVERAGE(AA444:AI444),IF(COUNTBLANK(Z444:AI444)&lt;7.5,AVERAGE(Z444:AI444),IF(COUNTBLANK(Y444:AI444)&lt;8.5,AVERAGE(Y444:AI444),IF(COUNTBLANK(X444:AI444)&lt;9.5,AVERAGE(X444:AI444),IF(COUNTBLANK(W444:AI444)&lt;10.5,AVERAGE(W444:AI444),IF(COUNTBLANK(V444:AI444)&lt;11.5,AVERAGE(V444:AI444),IF(COUNTBLANK(U444:AI444)&lt;12.5,AVERAGE(U444:AI444),IF(COUNTBLANK(T444:AI444)&lt;13.5,AVERAGE(T444:AI444),IF(COUNTBLANK(S444:AI444)&lt;14.5,AVERAGE(S444:AI444),IF(COUNTBLANK(R444:AI444)&lt;15.5,AVERAGE(R444:AI444),IF(COUNTBLANK(Q444:AI444)&lt;16.5,AVERAGE(Q444:AI444),IF(COUNTBLANK(P444:AI444)&lt;17.5,AVERAGE(P444:AI444),IF(COUNTBLANK(O444:AI444)&lt;18.5,AVERAGE(O444:AI444),AVERAGE(N444:AI444)))))))))))))))))))))</f>
        <v>87</v>
      </c>
      <c r="AM444" s="22">
        <f>IF(AK444=0,"",IF(COUNTBLANK(AH444:AI444)=0,AVERAGE(AH444:AI444),IF(COUNTBLANK(AG444:AI444)&lt;1.5,AVERAGE(AG444:AI444),IF(COUNTBLANK(AF444:AI444)&lt;2.5,AVERAGE(AF444:AI444),IF(COUNTBLANK(AE444:AI444)&lt;3.5,AVERAGE(AE444:AI444),IF(COUNTBLANK(AD444:AI444)&lt;4.5,AVERAGE(AD444:AI444),IF(COUNTBLANK(AC444:AI444)&lt;5.5,AVERAGE(AC444:AI444),IF(COUNTBLANK(AB444:AI444)&lt;6.5,AVERAGE(AB444:AI444),IF(COUNTBLANK(AA444:AI444)&lt;7.5,AVERAGE(AA444:AI444),IF(COUNTBLANK(Z444:AI444)&lt;8.5,AVERAGE(Z444:AI444),IF(COUNTBLANK(Y444:AI444)&lt;9.5,AVERAGE(Y444:AI444),IF(COUNTBLANK(X444:AI444)&lt;10.5,AVERAGE(X444:AI444),IF(COUNTBLANK(W444:AI444)&lt;11.5,AVERAGE(W444:AI444),IF(COUNTBLANK(V444:AI444)&lt;12.5,AVERAGE(V444:AI444),IF(COUNTBLANK(U444:AI444)&lt;13.5,AVERAGE(U444:AI444),IF(COUNTBLANK(T444:AI444)&lt;14.5,AVERAGE(T444:AI444),IF(COUNTBLANK(S444:AI444)&lt;15.5,AVERAGE(S444:AI444),IF(COUNTBLANK(R444:AI444)&lt;16.5,AVERAGE(R444:AI444),IF(COUNTBLANK(Q444:AI444)&lt;17.5,AVERAGE(Q444:AI444),IF(COUNTBLANK(P444:AI444)&lt;18.5,AVERAGE(P444:AI444),IF(COUNTBLANK(O444:AI444)&lt;19.5,AVERAGE(O444:AI444),AVERAGE(N444:AI444))))))))))))))))))))))</f>
        <v>70</v>
      </c>
      <c r="AN444" s="23">
        <f>IF(AK444&lt;1.5,M444,(0.75*M444)+(0.25*((AM444*2/3+AJ444*1/3)*$AW$1)))</f>
        <v>314878.55355764244</v>
      </c>
      <c r="AO444" s="24">
        <f>AN444-M444</f>
        <v>-8021.4464423575555</v>
      </c>
      <c r="AP444" s="22">
        <f>IF(AK444&lt;1.5,"N/A",3*((M444/$AW$1)-(AM444*2/3)))</f>
        <v>101.35817324372624</v>
      </c>
      <c r="AQ444" s="20">
        <f>IF(AK444=0,"",AL444*$AV$1)</f>
        <v>344203.63574136718</v>
      </c>
      <c r="AR444" s="20">
        <f>IF(AK444=0,"",AJ444*$AV$1)</f>
        <v>306123.63581021019</v>
      </c>
      <c r="AS444" s="23" t="str">
        <f>IF(F444="P","P","")</f>
        <v>P</v>
      </c>
    </row>
    <row r="445" spans="1:45">
      <c r="A445" s="19" t="s">
        <v>498</v>
      </c>
      <c r="B445" s="23" t="str">
        <f>IF(COUNTBLANK(N445:AI445)&lt;20.5,"Yes","No")</f>
        <v>Yes</v>
      </c>
      <c r="C445" s="34" t="str">
        <f>IF(J445&lt;160000,"Yes","")</f>
        <v/>
      </c>
      <c r="D445" s="34" t="str">
        <f>IF(J445&gt;375000,IF((K445/J445)&lt;-0.4,"FP40%",IF((K445/J445)&lt;-0.35,"FP35%",IF((K445/J445)&lt;-0.3,"FP30%",IF((K445/J445)&lt;-0.25,"FP25%",IF((K445/J445)&lt;-0.2,"FP20%",IF((K445/J445)&lt;-0.15,"FP15%",IF((K445/J445)&lt;-0.1,"FP10%",IF((K445/J445)&lt;-0.05,"FP5%","")))))))),"")</f>
        <v/>
      </c>
      <c r="E445" s="34" t="str">
        <f t="shared" si="8"/>
        <v/>
      </c>
      <c r="F445" s="89" t="str">
        <f>IF(AP445="N/A","",IF(AP445&gt;AJ445,IF(AP445&gt;AM445,"P",""),""))</f>
        <v>P</v>
      </c>
      <c r="G445" s="34" t="str">
        <f>IF(D445="",IF(E445="",F445,E445),D445)</f>
        <v>P</v>
      </c>
      <c r="H445" s="19" t="s">
        <v>514</v>
      </c>
      <c r="I445" s="21" t="s">
        <v>37</v>
      </c>
      <c r="J445" s="20">
        <v>352900</v>
      </c>
      <c r="K445" s="20">
        <f>M445-J445</f>
        <v>-11400</v>
      </c>
      <c r="L445" s="75">
        <v>-4000</v>
      </c>
      <c r="M445" s="20">
        <v>341500</v>
      </c>
      <c r="N445" s="21"/>
      <c r="O445" s="21"/>
      <c r="P445" s="21"/>
      <c r="Q445" s="21">
        <v>59</v>
      </c>
      <c r="R445" s="21">
        <v>114</v>
      </c>
      <c r="S445" s="21">
        <v>66</v>
      </c>
      <c r="T445" s="21" t="s">
        <v>590</v>
      </c>
      <c r="U445" s="21">
        <v>68</v>
      </c>
      <c r="AJ445" s="39">
        <f>IF(AK445=0,"",AVERAGE(N445:AI445))</f>
        <v>76.75</v>
      </c>
      <c r="AK445" s="39">
        <f>IF(COUNTBLANK(N445:AI445)=0,22,IF(COUNTBLANK(N445:AI445)=1,21,IF(COUNTBLANK(N445:AI445)=2,20,IF(COUNTBLANK(N445:AI445)=3,19,IF(COUNTBLANK(N445:AI445)=4,18,IF(COUNTBLANK(N445:AI445)=5,17,IF(COUNTBLANK(N445:AI445)=6,16,IF(COUNTBLANK(N445:AI445)=7,15,IF(COUNTBLANK(N445:AI445)=8,14,IF(COUNTBLANK(N445:AI445)=9,13,IF(COUNTBLANK(N445:AI445)=10,12,IF(COUNTBLANK(N445:AI445)=11,11,IF(COUNTBLANK(N445:AI445)=12,10,IF(COUNTBLANK(N445:AI445)=13,9,IF(COUNTBLANK(N445:AI445)=14,8,IF(COUNTBLANK(N445:AI445)=15,7,IF(COUNTBLANK(N445:AI445)=16,6,IF(COUNTBLANK(N445:AI445)=17,5,IF(COUNTBLANK(N445:AI445)=18,4,IF(COUNTBLANK(N445:AI445)=19,3,IF(COUNTBLANK(N445:AI445)=20,2,IF(COUNTBLANK(N445:AI445)=21,1,IF(COUNTBLANK(N445:AI445)=22,0,"Error")))))))))))))))))))))))</f>
        <v>4</v>
      </c>
      <c r="AL445" s="39">
        <f>IF(AK445=0,"",IF(COUNTBLANK(AG445:AI445)=0,AVERAGE(AG445:AI445),IF(COUNTBLANK(AF445:AI445)&lt;1.5,AVERAGE(AF445:AI445),IF(COUNTBLANK(AE445:AI445)&lt;2.5,AVERAGE(AE445:AI445),IF(COUNTBLANK(AD445:AI445)&lt;3.5,AVERAGE(AD445:AI445),IF(COUNTBLANK(AC445:AI445)&lt;4.5,AVERAGE(AC445:AI445),IF(COUNTBLANK(AB445:AI445)&lt;5.5,AVERAGE(AB445:AI445),IF(COUNTBLANK(AA445:AI445)&lt;6.5,AVERAGE(AA445:AI445),IF(COUNTBLANK(Z445:AI445)&lt;7.5,AVERAGE(Z445:AI445),IF(COUNTBLANK(Y445:AI445)&lt;8.5,AVERAGE(Y445:AI445),IF(COUNTBLANK(X445:AI445)&lt;9.5,AVERAGE(X445:AI445),IF(COUNTBLANK(W445:AI445)&lt;10.5,AVERAGE(W445:AI445),IF(COUNTBLANK(V445:AI445)&lt;11.5,AVERAGE(V445:AI445),IF(COUNTBLANK(U445:AI445)&lt;12.5,AVERAGE(U445:AI445),IF(COUNTBLANK(T445:AI445)&lt;13.5,AVERAGE(T445:AI445),IF(COUNTBLANK(S445:AI445)&lt;14.5,AVERAGE(S445:AI445),IF(COUNTBLANK(R445:AI445)&lt;15.5,AVERAGE(R445:AI445),IF(COUNTBLANK(Q445:AI445)&lt;16.5,AVERAGE(Q445:AI445),IF(COUNTBLANK(P445:AI445)&lt;17.5,AVERAGE(P445:AI445),IF(COUNTBLANK(O445:AI445)&lt;18.5,AVERAGE(O445:AI445),AVERAGE(N445:AI445)))))))))))))))))))))</f>
        <v>82.666666666666671</v>
      </c>
      <c r="AM445" s="22">
        <f>IF(AK445=0,"",IF(COUNTBLANK(AH445:AI445)=0,AVERAGE(AH445:AI445),IF(COUNTBLANK(AG445:AI445)&lt;1.5,AVERAGE(AG445:AI445),IF(COUNTBLANK(AF445:AI445)&lt;2.5,AVERAGE(AF445:AI445),IF(COUNTBLANK(AE445:AI445)&lt;3.5,AVERAGE(AE445:AI445),IF(COUNTBLANK(AD445:AI445)&lt;4.5,AVERAGE(AD445:AI445),IF(COUNTBLANK(AC445:AI445)&lt;5.5,AVERAGE(AC445:AI445),IF(COUNTBLANK(AB445:AI445)&lt;6.5,AVERAGE(AB445:AI445),IF(COUNTBLANK(AA445:AI445)&lt;7.5,AVERAGE(AA445:AI445),IF(COUNTBLANK(Z445:AI445)&lt;8.5,AVERAGE(Z445:AI445),IF(COUNTBLANK(Y445:AI445)&lt;9.5,AVERAGE(Y445:AI445),IF(COUNTBLANK(X445:AI445)&lt;10.5,AVERAGE(X445:AI445),IF(COUNTBLANK(W445:AI445)&lt;11.5,AVERAGE(W445:AI445),IF(COUNTBLANK(V445:AI445)&lt;12.5,AVERAGE(V445:AI445),IF(COUNTBLANK(U445:AI445)&lt;13.5,AVERAGE(U445:AI445),IF(COUNTBLANK(T445:AI445)&lt;14.5,AVERAGE(T445:AI445),IF(COUNTBLANK(S445:AI445)&lt;15.5,AVERAGE(S445:AI445),IF(COUNTBLANK(R445:AI445)&lt;16.5,AVERAGE(R445:AI445),IF(COUNTBLANK(Q445:AI445)&lt;17.5,AVERAGE(Q445:AI445),IF(COUNTBLANK(P445:AI445)&lt;18.5,AVERAGE(P445:AI445),IF(COUNTBLANK(O445:AI445)&lt;19.5,AVERAGE(O445:AI445),AVERAGE(N445:AI445))))))))))))))))))))))</f>
        <v>67</v>
      </c>
      <c r="AN445" s="23">
        <f>IF(AK445&lt;1.5,M445,(0.75*M445)+(0.25*((AM445*2/3+AJ445*1/3)*$AW$1)))</f>
        <v>326612.74657744978</v>
      </c>
      <c r="AO445" s="24">
        <f>AN445-M445</f>
        <v>-14887.253422550217</v>
      </c>
      <c r="AP445" s="22">
        <f>IF(AK445&lt;1.5,"N/A",3*((M445/$AW$1)-(AM445*2/3)))</f>
        <v>121.26112159409263</v>
      </c>
      <c r="AQ445" s="20"/>
      <c r="AR445" s="20">
        <f>IF(AK445=0,"",AJ445*$AV$1)</f>
        <v>303650.90854195325</v>
      </c>
      <c r="AS445" s="23" t="str">
        <f>IF(F445="P","P","")</f>
        <v>P</v>
      </c>
    </row>
    <row r="446" spans="1:45">
      <c r="A446" s="19" t="s">
        <v>498</v>
      </c>
      <c r="B446" s="23" t="str">
        <f>IF(COUNTBLANK(N446:AI446)&lt;20.5,"Yes","No")</f>
        <v>Yes</v>
      </c>
      <c r="C446" s="34" t="str">
        <f>IF(J446&lt;160000,"Yes","")</f>
        <v>Yes</v>
      </c>
      <c r="D446" s="34" t="str">
        <f>IF(J446&gt;375000,IF((K446/J446)&lt;-0.4,"FP40%",IF((K446/J446)&lt;-0.35,"FP35%",IF((K446/J446)&lt;-0.3,"FP30%",IF((K446/J446)&lt;-0.25,"FP25%",IF((K446/J446)&lt;-0.2,"FP20%",IF((K446/J446)&lt;-0.15,"FP15%",IF((K446/J446)&lt;-0.1,"FP10%",IF((K446/J446)&lt;-0.05,"FP5%","")))))))),"")</f>
        <v/>
      </c>
      <c r="E446" s="34" t="str">
        <f t="shared" si="8"/>
        <v/>
      </c>
      <c r="F446" s="89" t="str">
        <f>IF(AP446="N/A","",IF(AP446&gt;AJ446,IF(AP446&gt;AM446,"P",""),""))</f>
        <v/>
      </c>
      <c r="G446" s="34" t="str">
        <f>IF(D446="",IF(E446="",F446,E446),D446)</f>
        <v/>
      </c>
      <c r="H446" s="19" t="s">
        <v>537</v>
      </c>
      <c r="I446" s="21" t="s">
        <v>62</v>
      </c>
      <c r="J446" s="20">
        <v>96700</v>
      </c>
      <c r="K446" s="20">
        <f>M446-J446</f>
        <v>100600</v>
      </c>
      <c r="L446" s="75">
        <v>47400</v>
      </c>
      <c r="M446" s="20">
        <v>197300</v>
      </c>
      <c r="N446" s="21"/>
      <c r="O446" s="21"/>
      <c r="P446" s="21"/>
      <c r="Q446" s="21"/>
      <c r="R446" s="21">
        <v>58</v>
      </c>
      <c r="S446" s="21">
        <v>92</v>
      </c>
      <c r="T446" s="21">
        <v>70</v>
      </c>
      <c r="U446" s="21">
        <v>83</v>
      </c>
      <c r="AJ446" s="39">
        <f>IF(AK446=0,"",AVERAGE(N446:AI446))</f>
        <v>75.75</v>
      </c>
      <c r="AK446" s="39">
        <f>IF(COUNTBLANK(N446:AI446)=0,22,IF(COUNTBLANK(N446:AI446)=1,21,IF(COUNTBLANK(N446:AI446)=2,20,IF(COUNTBLANK(N446:AI446)=3,19,IF(COUNTBLANK(N446:AI446)=4,18,IF(COUNTBLANK(N446:AI446)=5,17,IF(COUNTBLANK(N446:AI446)=6,16,IF(COUNTBLANK(N446:AI446)=7,15,IF(COUNTBLANK(N446:AI446)=8,14,IF(COUNTBLANK(N446:AI446)=9,13,IF(COUNTBLANK(N446:AI446)=10,12,IF(COUNTBLANK(N446:AI446)=11,11,IF(COUNTBLANK(N446:AI446)=12,10,IF(COUNTBLANK(N446:AI446)=13,9,IF(COUNTBLANK(N446:AI446)=14,8,IF(COUNTBLANK(N446:AI446)=15,7,IF(COUNTBLANK(N446:AI446)=16,6,IF(COUNTBLANK(N446:AI446)=17,5,IF(COUNTBLANK(N446:AI446)=18,4,IF(COUNTBLANK(N446:AI446)=19,3,IF(COUNTBLANK(N446:AI446)=20,2,IF(COUNTBLANK(N446:AI446)=21,1,IF(COUNTBLANK(N446:AI446)=22,0,"Error")))))))))))))))))))))))</f>
        <v>4</v>
      </c>
      <c r="AL446" s="39">
        <f>IF(AK446=0,"",IF(COUNTBLANK(AG446:AI446)=0,AVERAGE(AG446:AI446),IF(COUNTBLANK(AF446:AI446)&lt;1.5,AVERAGE(AF446:AI446),IF(COUNTBLANK(AE446:AI446)&lt;2.5,AVERAGE(AE446:AI446),IF(COUNTBLANK(AD446:AI446)&lt;3.5,AVERAGE(AD446:AI446),IF(COUNTBLANK(AC446:AI446)&lt;4.5,AVERAGE(AC446:AI446),IF(COUNTBLANK(AB446:AI446)&lt;5.5,AVERAGE(AB446:AI446),IF(COUNTBLANK(AA446:AI446)&lt;6.5,AVERAGE(AA446:AI446),IF(COUNTBLANK(Z446:AI446)&lt;7.5,AVERAGE(Z446:AI446),IF(COUNTBLANK(Y446:AI446)&lt;8.5,AVERAGE(Y446:AI446),IF(COUNTBLANK(X446:AI446)&lt;9.5,AVERAGE(X446:AI446),IF(COUNTBLANK(W446:AI446)&lt;10.5,AVERAGE(W446:AI446),IF(COUNTBLANK(V446:AI446)&lt;11.5,AVERAGE(V446:AI446),IF(COUNTBLANK(U446:AI446)&lt;12.5,AVERAGE(U446:AI446),IF(COUNTBLANK(T446:AI446)&lt;13.5,AVERAGE(T446:AI446),IF(COUNTBLANK(S446:AI446)&lt;14.5,AVERAGE(S446:AI446),IF(COUNTBLANK(R446:AI446)&lt;15.5,AVERAGE(R446:AI446),IF(COUNTBLANK(Q446:AI446)&lt;16.5,AVERAGE(Q446:AI446),IF(COUNTBLANK(P446:AI446)&lt;17.5,AVERAGE(P446:AI446),IF(COUNTBLANK(O446:AI446)&lt;18.5,AVERAGE(O446:AI446),AVERAGE(N446:AI446)))))))))))))))))))))</f>
        <v>81.666666666666671</v>
      </c>
      <c r="AM446" s="22">
        <f>IF(AK446=0,"",IF(COUNTBLANK(AH446:AI446)=0,AVERAGE(AH446:AI446),IF(COUNTBLANK(AG446:AI446)&lt;1.5,AVERAGE(AG446:AI446),IF(COUNTBLANK(AF446:AI446)&lt;2.5,AVERAGE(AF446:AI446),IF(COUNTBLANK(AE446:AI446)&lt;3.5,AVERAGE(AE446:AI446),IF(COUNTBLANK(AD446:AI446)&lt;4.5,AVERAGE(AD446:AI446),IF(COUNTBLANK(AC446:AI446)&lt;5.5,AVERAGE(AC446:AI446),IF(COUNTBLANK(AB446:AI446)&lt;6.5,AVERAGE(AB446:AI446),IF(COUNTBLANK(AA446:AI446)&lt;7.5,AVERAGE(AA446:AI446),IF(COUNTBLANK(Z446:AI446)&lt;8.5,AVERAGE(Z446:AI446),IF(COUNTBLANK(Y446:AI446)&lt;9.5,AVERAGE(Y446:AI446),IF(COUNTBLANK(X446:AI446)&lt;10.5,AVERAGE(X446:AI446),IF(COUNTBLANK(W446:AI446)&lt;11.5,AVERAGE(W446:AI446),IF(COUNTBLANK(V446:AI446)&lt;12.5,AVERAGE(V446:AI446),IF(COUNTBLANK(U446:AI446)&lt;13.5,AVERAGE(U446:AI446),IF(COUNTBLANK(T446:AI446)&lt;14.5,AVERAGE(T446:AI446),IF(COUNTBLANK(S446:AI446)&lt;15.5,AVERAGE(S446:AI446),IF(COUNTBLANK(R446:AI446)&lt;16.5,AVERAGE(R446:AI446),IF(COUNTBLANK(Q446:AI446)&lt;17.5,AVERAGE(Q446:AI446),IF(COUNTBLANK(P446:AI446)&lt;18.5,AVERAGE(P446:AI446),IF(COUNTBLANK(O446:AI446)&lt;19.5,AVERAGE(O446:AI446),AVERAGE(N446:AI446))))))))))))))))))))))</f>
        <v>76.5</v>
      </c>
      <c r="AN446" s="23">
        <f>IF(AK446&lt;1.5,M446,(0.75*M446)+(0.25*((AM446*2/3+AJ446*1/3)*$AW$1)))</f>
        <v>224483.05233495441</v>
      </c>
      <c r="AO446" s="24">
        <f>AN446-M446</f>
        <v>27183.052334954409</v>
      </c>
      <c r="AP446" s="22">
        <f>IF(AK446&lt;1.5,"N/A",3*((M446/$AW$1)-(AM446*2/3)))</f>
        <v>-5.5241016383177879</v>
      </c>
      <c r="AQ446" s="20">
        <f>IF(AK446=0,"",AL446*$AV$1)</f>
        <v>323103.02971890796</v>
      </c>
      <c r="AR446" s="20">
        <f>IF(AK446=0,"",AJ446*$AV$1)</f>
        <v>299694.54491274216</v>
      </c>
      <c r="AS446" s="23" t="str">
        <f>IF(F446="P","P","")</f>
        <v/>
      </c>
    </row>
    <row r="447" spans="1:45" ht="13.5">
      <c r="A447" s="19" t="s">
        <v>498</v>
      </c>
      <c r="B447" s="23" t="str">
        <f>IF(COUNTBLANK(N447:AI447)&lt;20.5,"Yes","No")</f>
        <v>Yes</v>
      </c>
      <c r="C447" s="34" t="str">
        <f>IF(J447&lt;160000,"Yes","")</f>
        <v/>
      </c>
      <c r="D447" s="34" t="str">
        <f>IF(J447&gt;375000,IF((K447/J447)&lt;-0.4,"FP40%",IF((K447/J447)&lt;-0.35,"FP35%",IF((K447/J447)&lt;-0.3,"FP30%",IF((K447/J447)&lt;-0.25,"FP25%",IF((K447/J447)&lt;-0.2,"FP20%",IF((K447/J447)&lt;-0.15,"FP15%",IF((K447/J447)&lt;-0.1,"FP10%",IF((K447/J447)&lt;-0.05,"FP5%","")))))))),"")</f>
        <v/>
      </c>
      <c r="E447" s="34" t="str">
        <f t="shared" si="8"/>
        <v/>
      </c>
      <c r="F447" s="89" t="str">
        <f>IF(AP447="N/A","",IF(AP447&gt;AJ447,IF(AP447&gt;AM447,"P",""),""))</f>
        <v>P</v>
      </c>
      <c r="G447" s="34" t="str">
        <f>IF(D447="",IF(E447="",F447,E447),D447)</f>
        <v>P</v>
      </c>
      <c r="H447" s="19" t="s">
        <v>308</v>
      </c>
      <c r="I447" s="21" t="s">
        <v>62</v>
      </c>
      <c r="J447" s="20">
        <v>350800</v>
      </c>
      <c r="K447" s="20">
        <f>M447-J447</f>
        <v>-51500</v>
      </c>
      <c r="L447" s="75">
        <v>-3600</v>
      </c>
      <c r="M447" s="20">
        <v>299300</v>
      </c>
      <c r="N447" s="21">
        <v>111</v>
      </c>
      <c r="O447" s="21">
        <v>93</v>
      </c>
      <c r="P447" s="21">
        <v>69</v>
      </c>
      <c r="Q447" s="21">
        <v>33</v>
      </c>
      <c r="R447" s="21">
        <v>72</v>
      </c>
      <c r="S447" s="21">
        <v>96</v>
      </c>
      <c r="T447" s="21">
        <v>65</v>
      </c>
      <c r="U447" s="21">
        <v>56</v>
      </c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39">
        <f>IF(AK447=0,"",AVERAGE(N447:AI447))</f>
        <v>74.375</v>
      </c>
      <c r="AK447" s="39">
        <f>IF(COUNTBLANK(N447:AI447)=0,22,IF(COUNTBLANK(N447:AI447)=1,21,IF(COUNTBLANK(N447:AI447)=2,20,IF(COUNTBLANK(N447:AI447)=3,19,IF(COUNTBLANK(N447:AI447)=4,18,IF(COUNTBLANK(N447:AI447)=5,17,IF(COUNTBLANK(N447:AI447)=6,16,IF(COUNTBLANK(N447:AI447)=7,15,IF(COUNTBLANK(N447:AI447)=8,14,IF(COUNTBLANK(N447:AI447)=9,13,IF(COUNTBLANK(N447:AI447)=10,12,IF(COUNTBLANK(N447:AI447)=11,11,IF(COUNTBLANK(N447:AI447)=12,10,IF(COUNTBLANK(N447:AI447)=13,9,IF(COUNTBLANK(N447:AI447)=14,8,IF(COUNTBLANK(N447:AI447)=15,7,IF(COUNTBLANK(N447:AI447)=16,6,IF(COUNTBLANK(N447:AI447)=17,5,IF(COUNTBLANK(N447:AI447)=18,4,IF(COUNTBLANK(N447:AI447)=19,3,IF(COUNTBLANK(N447:AI447)=20,2,IF(COUNTBLANK(N447:AI447)=21,1,IF(COUNTBLANK(N447:AI447)=22,0,"Error")))))))))))))))))))))))</f>
        <v>8</v>
      </c>
      <c r="AL447" s="39">
        <f>IF(AK447=0,"",IF(COUNTBLANK(AG447:AI447)=0,AVERAGE(AG447:AI447),IF(COUNTBLANK(AF447:AI447)&lt;1.5,AVERAGE(AF447:AI447),IF(COUNTBLANK(AE447:AI447)&lt;2.5,AVERAGE(AE447:AI447),IF(COUNTBLANK(AD447:AI447)&lt;3.5,AVERAGE(AD447:AI447),IF(COUNTBLANK(AC447:AI447)&lt;4.5,AVERAGE(AC447:AI447),IF(COUNTBLANK(AB447:AI447)&lt;5.5,AVERAGE(AB447:AI447),IF(COUNTBLANK(AA447:AI447)&lt;6.5,AVERAGE(AA447:AI447),IF(COUNTBLANK(Z447:AI447)&lt;7.5,AVERAGE(Z447:AI447),IF(COUNTBLANK(Y447:AI447)&lt;8.5,AVERAGE(Y447:AI447),IF(COUNTBLANK(X447:AI447)&lt;9.5,AVERAGE(X447:AI447),IF(COUNTBLANK(W447:AI447)&lt;10.5,AVERAGE(W447:AI447),IF(COUNTBLANK(V447:AI447)&lt;11.5,AVERAGE(V447:AI447),IF(COUNTBLANK(U447:AI447)&lt;12.5,AVERAGE(U447:AI447),IF(COUNTBLANK(T447:AI447)&lt;13.5,AVERAGE(T447:AI447),IF(COUNTBLANK(S447:AI447)&lt;14.5,AVERAGE(S447:AI447),IF(COUNTBLANK(R447:AI447)&lt;15.5,AVERAGE(R447:AI447),IF(COUNTBLANK(Q447:AI447)&lt;16.5,AVERAGE(Q447:AI447),IF(COUNTBLANK(P447:AI447)&lt;17.5,AVERAGE(P447:AI447),IF(COUNTBLANK(O447:AI447)&lt;18.5,AVERAGE(O447:AI447),AVERAGE(N447:AI447)))))))))))))))))))))</f>
        <v>72.333333333333329</v>
      </c>
      <c r="AM447" s="22">
        <f>IF(AK447=0,"",IF(COUNTBLANK(AH447:AI447)=0,AVERAGE(AH447:AI447),IF(COUNTBLANK(AG447:AI447)&lt;1.5,AVERAGE(AG447:AI447),IF(COUNTBLANK(AF447:AI447)&lt;2.5,AVERAGE(AF447:AI447),IF(COUNTBLANK(AE447:AI447)&lt;3.5,AVERAGE(AE447:AI447),IF(COUNTBLANK(AD447:AI447)&lt;4.5,AVERAGE(AD447:AI447),IF(COUNTBLANK(AC447:AI447)&lt;5.5,AVERAGE(AC447:AI447),IF(COUNTBLANK(AB447:AI447)&lt;6.5,AVERAGE(AB447:AI447),IF(COUNTBLANK(AA447:AI447)&lt;7.5,AVERAGE(AA447:AI447),IF(COUNTBLANK(Z447:AI447)&lt;8.5,AVERAGE(Z447:AI447),IF(COUNTBLANK(Y447:AI447)&lt;9.5,AVERAGE(Y447:AI447),IF(COUNTBLANK(X447:AI447)&lt;10.5,AVERAGE(X447:AI447),IF(COUNTBLANK(W447:AI447)&lt;11.5,AVERAGE(W447:AI447),IF(COUNTBLANK(V447:AI447)&lt;12.5,AVERAGE(V447:AI447),IF(COUNTBLANK(U447:AI447)&lt;13.5,AVERAGE(U447:AI447),IF(COUNTBLANK(T447:AI447)&lt;14.5,AVERAGE(T447:AI447),IF(COUNTBLANK(S447:AI447)&lt;15.5,AVERAGE(S447:AI447),IF(COUNTBLANK(R447:AI447)&lt;16.5,AVERAGE(R447:AI447),IF(COUNTBLANK(Q447:AI447)&lt;17.5,AVERAGE(Q447:AI447),IF(COUNTBLANK(P447:AI447)&lt;18.5,AVERAGE(P447:AI447),IF(COUNTBLANK(O447:AI447)&lt;19.5,AVERAGE(O447:AI447),AVERAGE(N447:AI447))))))))))))))))))))))</f>
        <v>60.5</v>
      </c>
      <c r="AN447" s="23">
        <f>IF(AK447&lt;1.5,M447,(0.75*M447)+(0.25*((AM447*2/3+AJ447*1/3)*$AW$1)))</f>
        <v>289820.40207624796</v>
      </c>
      <c r="AO447" s="24">
        <f>AN447-M447</f>
        <v>-9479.5979237520369</v>
      </c>
      <c r="AP447" s="22">
        <f>IF(AK447&lt;1.5,"N/A",3*((M447/$AW$1)-(AM447*2/3)))</f>
        <v>102.71787318627207</v>
      </c>
      <c r="AQ447" s="20">
        <f>IF(AK447=0,"",AL447*$AV$1)</f>
        <v>286176.96917960414</v>
      </c>
      <c r="AR447" s="20">
        <f>IF(AK447=0,"",AJ447*$AV$1)</f>
        <v>294254.54492257687</v>
      </c>
      <c r="AS447" s="23" t="str">
        <f>IF(F447="P","P","")</f>
        <v>P</v>
      </c>
    </row>
    <row r="448" spans="1:45" ht="13.5">
      <c r="A448" s="19" t="s">
        <v>498</v>
      </c>
      <c r="B448" s="23" t="str">
        <f>IF(COUNTBLANK(N448:AI448)&lt;20.5,"Yes","No")</f>
        <v>Yes</v>
      </c>
      <c r="C448" s="34" t="str">
        <f>IF(J448&lt;160000,"Yes","")</f>
        <v/>
      </c>
      <c r="D448" s="34" t="str">
        <f>IF(J448&gt;375000,IF((K448/J448)&lt;-0.4,"FP40%",IF((K448/J448)&lt;-0.35,"FP35%",IF((K448/J448)&lt;-0.3,"FP30%",IF((K448/J448)&lt;-0.25,"FP25%",IF((K448/J448)&lt;-0.2,"FP20%",IF((K448/J448)&lt;-0.15,"FP15%",IF((K448/J448)&lt;-0.1,"FP10%",IF((K448/J448)&lt;-0.05,"FP5%","")))))))),"")</f>
        <v>FP15%</v>
      </c>
      <c r="E448" s="34" t="str">
        <f t="shared" si="8"/>
        <v/>
      </c>
      <c r="F448" s="89" t="str">
        <f>IF(AP448="N/A","",IF(AP448&gt;AJ448,IF(AP448&gt;AM448,"P",""),""))</f>
        <v>P</v>
      </c>
      <c r="G448" s="34" t="str">
        <f>IF(D448="",IF(E448="",F448,E448),D448)</f>
        <v>FP15%</v>
      </c>
      <c r="H448" s="19" t="s">
        <v>318</v>
      </c>
      <c r="I448" s="21" t="s">
        <v>62</v>
      </c>
      <c r="J448" s="20">
        <v>413200</v>
      </c>
      <c r="K448" s="20">
        <f>M448-J448</f>
        <v>-77400</v>
      </c>
      <c r="L448" s="75">
        <v>4600</v>
      </c>
      <c r="M448" s="20">
        <v>335800</v>
      </c>
      <c r="N448" s="21">
        <v>63</v>
      </c>
      <c r="O448" s="21">
        <v>83</v>
      </c>
      <c r="P448" s="21">
        <v>39</v>
      </c>
      <c r="Q448" s="21" t="s">
        <v>590</v>
      </c>
      <c r="R448" s="21">
        <v>74</v>
      </c>
      <c r="S448" s="21">
        <v>96</v>
      </c>
      <c r="T448" s="21">
        <v>82</v>
      </c>
      <c r="U448" s="21">
        <v>83</v>
      </c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39">
        <f>IF(AK448=0,"",AVERAGE(N448:AI448))</f>
        <v>74.285714285714292</v>
      </c>
      <c r="AK448" s="39">
        <f>IF(COUNTBLANK(N448:AI448)=0,22,IF(COUNTBLANK(N448:AI448)=1,21,IF(COUNTBLANK(N448:AI448)=2,20,IF(COUNTBLANK(N448:AI448)=3,19,IF(COUNTBLANK(N448:AI448)=4,18,IF(COUNTBLANK(N448:AI448)=5,17,IF(COUNTBLANK(N448:AI448)=6,16,IF(COUNTBLANK(N448:AI448)=7,15,IF(COUNTBLANK(N448:AI448)=8,14,IF(COUNTBLANK(N448:AI448)=9,13,IF(COUNTBLANK(N448:AI448)=10,12,IF(COUNTBLANK(N448:AI448)=11,11,IF(COUNTBLANK(N448:AI448)=12,10,IF(COUNTBLANK(N448:AI448)=13,9,IF(COUNTBLANK(N448:AI448)=14,8,IF(COUNTBLANK(N448:AI448)=15,7,IF(COUNTBLANK(N448:AI448)=16,6,IF(COUNTBLANK(N448:AI448)=17,5,IF(COUNTBLANK(N448:AI448)=18,4,IF(COUNTBLANK(N448:AI448)=19,3,IF(COUNTBLANK(N448:AI448)=20,2,IF(COUNTBLANK(N448:AI448)=21,1,IF(COUNTBLANK(N448:AI448)=22,0,"Error")))))))))))))))))))))))</f>
        <v>7</v>
      </c>
      <c r="AL448" s="39">
        <f>IF(AK448=0,"",IF(COUNTBLANK(AG448:AI448)=0,AVERAGE(AG448:AI448),IF(COUNTBLANK(AF448:AI448)&lt;1.5,AVERAGE(AF448:AI448),IF(COUNTBLANK(AE448:AI448)&lt;2.5,AVERAGE(AE448:AI448),IF(COUNTBLANK(AD448:AI448)&lt;3.5,AVERAGE(AD448:AI448),IF(COUNTBLANK(AC448:AI448)&lt;4.5,AVERAGE(AC448:AI448),IF(COUNTBLANK(AB448:AI448)&lt;5.5,AVERAGE(AB448:AI448),IF(COUNTBLANK(AA448:AI448)&lt;6.5,AVERAGE(AA448:AI448),IF(COUNTBLANK(Z448:AI448)&lt;7.5,AVERAGE(Z448:AI448),IF(COUNTBLANK(Y448:AI448)&lt;8.5,AVERAGE(Y448:AI448),IF(COUNTBLANK(X448:AI448)&lt;9.5,AVERAGE(X448:AI448),IF(COUNTBLANK(W448:AI448)&lt;10.5,AVERAGE(W448:AI448),IF(COUNTBLANK(V448:AI448)&lt;11.5,AVERAGE(V448:AI448),IF(COUNTBLANK(U448:AI448)&lt;12.5,AVERAGE(U448:AI448),IF(COUNTBLANK(T448:AI448)&lt;13.5,AVERAGE(T448:AI448),IF(COUNTBLANK(S448:AI448)&lt;14.5,AVERAGE(S448:AI448),IF(COUNTBLANK(R448:AI448)&lt;15.5,AVERAGE(R448:AI448),IF(COUNTBLANK(Q448:AI448)&lt;16.5,AVERAGE(Q448:AI448),IF(COUNTBLANK(P448:AI448)&lt;17.5,AVERAGE(P448:AI448),IF(COUNTBLANK(O448:AI448)&lt;18.5,AVERAGE(O448:AI448),AVERAGE(N448:AI448)))))))))))))))))))))</f>
        <v>87</v>
      </c>
      <c r="AM448" s="22">
        <f>IF(AK448=0,"",IF(COUNTBLANK(AH448:AI448)=0,AVERAGE(AH448:AI448),IF(COUNTBLANK(AG448:AI448)&lt;1.5,AVERAGE(AG448:AI448),IF(COUNTBLANK(AF448:AI448)&lt;2.5,AVERAGE(AF448:AI448),IF(COUNTBLANK(AE448:AI448)&lt;3.5,AVERAGE(AE448:AI448),IF(COUNTBLANK(AD448:AI448)&lt;4.5,AVERAGE(AD448:AI448),IF(COUNTBLANK(AC448:AI448)&lt;5.5,AVERAGE(AC448:AI448),IF(COUNTBLANK(AB448:AI448)&lt;6.5,AVERAGE(AB448:AI448),IF(COUNTBLANK(AA448:AI448)&lt;7.5,AVERAGE(AA448:AI448),IF(COUNTBLANK(Z448:AI448)&lt;8.5,AVERAGE(Z448:AI448),IF(COUNTBLANK(Y448:AI448)&lt;9.5,AVERAGE(Y448:AI448),IF(COUNTBLANK(X448:AI448)&lt;10.5,AVERAGE(X448:AI448),IF(COUNTBLANK(W448:AI448)&lt;11.5,AVERAGE(W448:AI448),IF(COUNTBLANK(V448:AI448)&lt;12.5,AVERAGE(V448:AI448),IF(COUNTBLANK(U448:AI448)&lt;13.5,AVERAGE(U448:AI448),IF(COUNTBLANK(T448:AI448)&lt;14.5,AVERAGE(T448:AI448),IF(COUNTBLANK(S448:AI448)&lt;15.5,AVERAGE(S448:AI448),IF(COUNTBLANK(R448:AI448)&lt;16.5,AVERAGE(R448:AI448),IF(COUNTBLANK(Q448:AI448)&lt;17.5,AVERAGE(Q448:AI448),IF(COUNTBLANK(P448:AI448)&lt;18.5,AVERAGE(P448:AI448),IF(COUNTBLANK(O448:AI448)&lt;19.5,AVERAGE(O448:AI448),AVERAGE(N448:AI448))))))))))))))))))))))</f>
        <v>82.5</v>
      </c>
      <c r="AN448" s="23">
        <f>IF(AK448&lt;1.5,M448,(0.75*M448)+(0.25*((AM448*2/3+AJ448*1/3)*$AW$1)))</f>
        <v>331881.84241127159</v>
      </c>
      <c r="AO448" s="24">
        <f>AN448-M448</f>
        <v>-3918.1575887284125</v>
      </c>
      <c r="AP448" s="22">
        <f>IF(AK448&lt;1.5,"N/A",3*((M448/$AW$1)-(AM448*2/3)))</f>
        <v>86.000540648012603</v>
      </c>
      <c r="AQ448" s="20">
        <f>IF(AK448=0,"",AL448*$AV$1)</f>
        <v>344203.63574136718</v>
      </c>
      <c r="AR448" s="20">
        <f>IF(AK448=0,"",AJ448*$AV$1)</f>
        <v>293901.29816996877</v>
      </c>
      <c r="AS448" s="23" t="str">
        <f>IF(F448="P","P","")</f>
        <v>P</v>
      </c>
    </row>
    <row r="449" spans="1:51" ht="13.5">
      <c r="A449" s="19" t="s">
        <v>498</v>
      </c>
      <c r="B449" s="23" t="str">
        <f>IF(COUNTBLANK(N449:AI449)&lt;20.5,"Yes","No")</f>
        <v>Yes</v>
      </c>
      <c r="C449" s="34" t="str">
        <f>IF(J449&lt;160000,"Yes","")</f>
        <v>Yes</v>
      </c>
      <c r="D449" s="34" t="str">
        <f>IF(J449&gt;375000,IF((K449/J449)&lt;-0.4,"FP40%",IF((K449/J449)&lt;-0.35,"FP35%",IF((K449/J449)&lt;-0.3,"FP30%",IF((K449/J449)&lt;-0.25,"FP25%",IF((K449/J449)&lt;-0.2,"FP20%",IF((K449/J449)&lt;-0.15,"FP15%",IF((K449/J449)&lt;-0.1,"FP10%",IF((K449/J449)&lt;-0.05,"FP5%","")))))))),"")</f>
        <v/>
      </c>
      <c r="E449" s="34" t="str">
        <f t="shared" si="8"/>
        <v/>
      </c>
      <c r="F449" s="89" t="str">
        <f>IF(AP449="N/A","",IF(AP449&gt;AJ449,IF(AP449&gt;AM449,"P",""),""))</f>
        <v/>
      </c>
      <c r="G449" s="34" t="str">
        <f>IF(D449="",IF(E449="",F449,E449),D449)</f>
        <v/>
      </c>
      <c r="H449" s="25" t="s">
        <v>421</v>
      </c>
      <c r="I449" s="27" t="s">
        <v>37</v>
      </c>
      <c r="J449" s="20">
        <v>83800</v>
      </c>
      <c r="K449" s="20">
        <f>M449-J449</f>
        <v>89800</v>
      </c>
      <c r="L449" s="75">
        <v>0</v>
      </c>
      <c r="M449" s="20">
        <v>173600</v>
      </c>
      <c r="N449" s="21"/>
      <c r="O449" s="21">
        <v>82</v>
      </c>
      <c r="P449" s="21">
        <v>63</v>
      </c>
      <c r="Q449" s="21">
        <v>49</v>
      </c>
      <c r="R449" s="21">
        <v>102</v>
      </c>
      <c r="S449" s="21" t="s">
        <v>590</v>
      </c>
      <c r="T449" s="21" t="s">
        <v>590</v>
      </c>
      <c r="U449" s="21" t="s">
        <v>590</v>
      </c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39">
        <f>IF(AK449=0,"",AVERAGE(N449:AI449))</f>
        <v>74</v>
      </c>
      <c r="AK449" s="39">
        <f>IF(COUNTBLANK(N449:AI449)=0,22,IF(COUNTBLANK(N449:AI449)=1,21,IF(COUNTBLANK(N449:AI449)=2,20,IF(COUNTBLANK(N449:AI449)=3,19,IF(COUNTBLANK(N449:AI449)=4,18,IF(COUNTBLANK(N449:AI449)=5,17,IF(COUNTBLANK(N449:AI449)=6,16,IF(COUNTBLANK(N449:AI449)=7,15,IF(COUNTBLANK(N449:AI449)=8,14,IF(COUNTBLANK(N449:AI449)=9,13,IF(COUNTBLANK(N449:AI449)=10,12,IF(COUNTBLANK(N449:AI449)=11,11,IF(COUNTBLANK(N449:AI449)=12,10,IF(COUNTBLANK(N449:AI449)=13,9,IF(COUNTBLANK(N449:AI449)=14,8,IF(COUNTBLANK(N449:AI449)=15,7,IF(COUNTBLANK(N449:AI449)=16,6,IF(COUNTBLANK(N449:AI449)=17,5,IF(COUNTBLANK(N449:AI449)=18,4,IF(COUNTBLANK(N449:AI449)=19,3,IF(COUNTBLANK(N449:AI449)=20,2,IF(COUNTBLANK(N449:AI449)=21,1,IF(COUNTBLANK(N449:AI449)=22,0,"Error")))))))))))))))))))))))</f>
        <v>4</v>
      </c>
      <c r="AL449" s="39">
        <f>IF(AK449=0,"",IF(COUNTBLANK(AG449:AI449)=0,AVERAGE(AG449:AI449),IF(COUNTBLANK(AF449:AI449)&lt;1.5,AVERAGE(AF449:AI449),IF(COUNTBLANK(AE449:AI449)&lt;2.5,AVERAGE(AE449:AI449),IF(COUNTBLANK(AD449:AI449)&lt;3.5,AVERAGE(AD449:AI449),IF(COUNTBLANK(AC449:AI449)&lt;4.5,AVERAGE(AC449:AI449),IF(COUNTBLANK(AB449:AI449)&lt;5.5,AVERAGE(AB449:AI449),IF(COUNTBLANK(AA449:AI449)&lt;6.5,AVERAGE(AA449:AI449),IF(COUNTBLANK(Z449:AI449)&lt;7.5,AVERAGE(Z449:AI449),IF(COUNTBLANK(Y449:AI449)&lt;8.5,AVERAGE(Y449:AI449),IF(COUNTBLANK(X449:AI449)&lt;9.5,AVERAGE(X449:AI449),IF(COUNTBLANK(W449:AI449)&lt;10.5,AVERAGE(W449:AI449),IF(COUNTBLANK(V449:AI449)&lt;11.5,AVERAGE(V449:AI449),IF(COUNTBLANK(U449:AI449)&lt;12.5,AVERAGE(U449:AI449),IF(COUNTBLANK(T449:AI449)&lt;13.5,AVERAGE(T449:AI449),IF(COUNTBLANK(S449:AI449)&lt;14.5,AVERAGE(S449:AI449),IF(COUNTBLANK(R449:AI449)&lt;15.5,AVERAGE(R449:AI449),IF(COUNTBLANK(Q449:AI449)&lt;16.5,AVERAGE(Q449:AI449),IF(COUNTBLANK(P449:AI449)&lt;17.5,AVERAGE(P449:AI449),IF(COUNTBLANK(O449:AI449)&lt;18.5,AVERAGE(O449:AI449),AVERAGE(N449:AI449)))))))))))))))))))))</f>
        <v>71.333333333333329</v>
      </c>
      <c r="AM449" s="22">
        <f>IF(AK449=0,"",IF(COUNTBLANK(AH449:AI449)=0,AVERAGE(AH449:AI449),IF(COUNTBLANK(AG449:AI449)&lt;1.5,AVERAGE(AG449:AI449),IF(COUNTBLANK(AF449:AI449)&lt;2.5,AVERAGE(AF449:AI449),IF(COUNTBLANK(AE449:AI449)&lt;3.5,AVERAGE(AE449:AI449),IF(COUNTBLANK(AD449:AI449)&lt;4.5,AVERAGE(AD449:AI449),IF(COUNTBLANK(AC449:AI449)&lt;5.5,AVERAGE(AC449:AI449),IF(COUNTBLANK(AB449:AI449)&lt;6.5,AVERAGE(AB449:AI449),IF(COUNTBLANK(AA449:AI449)&lt;7.5,AVERAGE(AA449:AI449),IF(COUNTBLANK(Z449:AI449)&lt;8.5,AVERAGE(Z449:AI449),IF(COUNTBLANK(Y449:AI449)&lt;9.5,AVERAGE(Y449:AI449),IF(COUNTBLANK(X449:AI449)&lt;10.5,AVERAGE(X449:AI449),IF(COUNTBLANK(W449:AI449)&lt;11.5,AVERAGE(W449:AI449),IF(COUNTBLANK(V449:AI449)&lt;12.5,AVERAGE(V449:AI449),IF(COUNTBLANK(U449:AI449)&lt;13.5,AVERAGE(U449:AI449),IF(COUNTBLANK(T449:AI449)&lt;14.5,AVERAGE(T449:AI449),IF(COUNTBLANK(S449:AI449)&lt;15.5,AVERAGE(S449:AI449),IF(COUNTBLANK(R449:AI449)&lt;16.5,AVERAGE(R449:AI449),IF(COUNTBLANK(Q449:AI449)&lt;17.5,AVERAGE(Q449:AI449),IF(COUNTBLANK(P449:AI449)&lt;18.5,AVERAGE(P449:AI449),IF(COUNTBLANK(O449:AI449)&lt;19.5,AVERAGE(O449:AI449),AVERAGE(N449:AI449))))))))))))))))))))))</f>
        <v>75.5</v>
      </c>
      <c r="AN449" s="23">
        <f>IF(AK449&lt;1.5,M449,(0.75*M449)+(0.25*((AM449*2/3+AJ449*1/3)*$AW$1)))</f>
        <v>205453.82196880761</v>
      </c>
      <c r="AO449" s="24">
        <f>AN449-M449</f>
        <v>31853.821968807606</v>
      </c>
      <c r="AP449" s="22">
        <f>IF(AK449&lt;1.5,"N/A",3*((M449/$AW$1)-(AM449*2/3)))</f>
        <v>-21.23914872991368</v>
      </c>
      <c r="AQ449" s="20">
        <f>IF(AK449=0,"",AL449*$AV$1)</f>
        <v>282220.605550393</v>
      </c>
      <c r="AR449" s="20">
        <f>IF(AK449=0,"",AJ449*$AV$1)</f>
        <v>292770.90856162267</v>
      </c>
      <c r="AS449" s="23" t="str">
        <f>IF(F449="P","P","")</f>
        <v/>
      </c>
    </row>
    <row r="450" spans="1:51" ht="13.5">
      <c r="A450" s="19" t="s">
        <v>498</v>
      </c>
      <c r="B450" s="23" t="str">
        <f>IF(COUNTBLANK(N450:AI450)&lt;20.5,"Yes","No")</f>
        <v>Yes</v>
      </c>
      <c r="C450" s="34" t="str">
        <f>IF(J450&lt;160000,"Yes","")</f>
        <v/>
      </c>
      <c r="D450" s="34" t="str">
        <f>IF(J450&gt;375000,IF((K450/J450)&lt;-0.4,"FP40%",IF((K450/J450)&lt;-0.35,"FP35%",IF((K450/J450)&lt;-0.3,"FP30%",IF((K450/J450)&lt;-0.25,"FP25%",IF((K450/J450)&lt;-0.2,"FP20%",IF((K450/J450)&lt;-0.15,"FP15%",IF((K450/J450)&lt;-0.1,"FP10%",IF((K450/J450)&lt;-0.05,"FP5%","")))))))),"")</f>
        <v/>
      </c>
      <c r="E450" s="34" t="str">
        <f t="shared" si="8"/>
        <v/>
      </c>
      <c r="F450" s="89" t="str">
        <f>IF(AP450="N/A","",IF(AP450&gt;AJ450,IF(AP450&gt;AM450,"P",""),""))</f>
        <v/>
      </c>
      <c r="G450" s="34" t="str">
        <f>IF(D450="",IF(E450="",F450,E450),D450)</f>
        <v/>
      </c>
      <c r="H450" s="19" t="s">
        <v>321</v>
      </c>
      <c r="I450" s="21" t="s">
        <v>62</v>
      </c>
      <c r="J450" s="20">
        <v>281200</v>
      </c>
      <c r="K450" s="20">
        <f>M450-J450</f>
        <v>2600</v>
      </c>
      <c r="L450" s="75">
        <v>1100</v>
      </c>
      <c r="M450" s="20">
        <v>283800</v>
      </c>
      <c r="N450" s="21">
        <v>55</v>
      </c>
      <c r="O450" s="21">
        <v>52</v>
      </c>
      <c r="P450" s="21">
        <v>109</v>
      </c>
      <c r="Q450" s="21">
        <v>55</v>
      </c>
      <c r="R450" s="21">
        <v>98</v>
      </c>
      <c r="S450" s="21">
        <v>43</v>
      </c>
      <c r="T450" s="21">
        <v>42</v>
      </c>
      <c r="U450" s="21">
        <v>130</v>
      </c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39">
        <f>IF(AK450=0,"",AVERAGE(N450:AI450))</f>
        <v>73</v>
      </c>
      <c r="AK450" s="39">
        <f>IF(COUNTBLANK(N450:AI450)=0,22,IF(COUNTBLANK(N450:AI450)=1,21,IF(COUNTBLANK(N450:AI450)=2,20,IF(COUNTBLANK(N450:AI450)=3,19,IF(COUNTBLANK(N450:AI450)=4,18,IF(COUNTBLANK(N450:AI450)=5,17,IF(COUNTBLANK(N450:AI450)=6,16,IF(COUNTBLANK(N450:AI450)=7,15,IF(COUNTBLANK(N450:AI450)=8,14,IF(COUNTBLANK(N450:AI450)=9,13,IF(COUNTBLANK(N450:AI450)=10,12,IF(COUNTBLANK(N450:AI450)=11,11,IF(COUNTBLANK(N450:AI450)=12,10,IF(COUNTBLANK(N450:AI450)=13,9,IF(COUNTBLANK(N450:AI450)=14,8,IF(COUNTBLANK(N450:AI450)=15,7,IF(COUNTBLANK(N450:AI450)=16,6,IF(COUNTBLANK(N450:AI450)=17,5,IF(COUNTBLANK(N450:AI450)=18,4,IF(COUNTBLANK(N450:AI450)=19,3,IF(COUNTBLANK(N450:AI450)=20,2,IF(COUNTBLANK(N450:AI450)=21,1,IF(COUNTBLANK(N450:AI450)=22,0,"Error")))))))))))))))))))))))</f>
        <v>8</v>
      </c>
      <c r="AL450" s="39">
        <f>IF(AK450=0,"",IF(COUNTBLANK(AG450:AI450)=0,AVERAGE(AG450:AI450),IF(COUNTBLANK(AF450:AI450)&lt;1.5,AVERAGE(AF450:AI450),IF(COUNTBLANK(AE450:AI450)&lt;2.5,AVERAGE(AE450:AI450),IF(COUNTBLANK(AD450:AI450)&lt;3.5,AVERAGE(AD450:AI450),IF(COUNTBLANK(AC450:AI450)&lt;4.5,AVERAGE(AC450:AI450),IF(COUNTBLANK(AB450:AI450)&lt;5.5,AVERAGE(AB450:AI450),IF(COUNTBLANK(AA450:AI450)&lt;6.5,AVERAGE(AA450:AI450),IF(COUNTBLANK(Z450:AI450)&lt;7.5,AVERAGE(Z450:AI450),IF(COUNTBLANK(Y450:AI450)&lt;8.5,AVERAGE(Y450:AI450),IF(COUNTBLANK(X450:AI450)&lt;9.5,AVERAGE(X450:AI450),IF(COUNTBLANK(W450:AI450)&lt;10.5,AVERAGE(W450:AI450),IF(COUNTBLANK(V450:AI450)&lt;11.5,AVERAGE(V450:AI450),IF(COUNTBLANK(U450:AI450)&lt;12.5,AVERAGE(U450:AI450),IF(COUNTBLANK(T450:AI450)&lt;13.5,AVERAGE(T450:AI450),IF(COUNTBLANK(S450:AI450)&lt;14.5,AVERAGE(S450:AI450),IF(COUNTBLANK(R450:AI450)&lt;15.5,AVERAGE(R450:AI450),IF(COUNTBLANK(Q450:AI450)&lt;16.5,AVERAGE(Q450:AI450),IF(COUNTBLANK(P450:AI450)&lt;17.5,AVERAGE(P450:AI450),IF(COUNTBLANK(O450:AI450)&lt;18.5,AVERAGE(O450:AI450),AVERAGE(N450:AI450)))))))))))))))))))))</f>
        <v>71.666666666666671</v>
      </c>
      <c r="AM450" s="22">
        <f>IF(AK450=0,"",IF(COUNTBLANK(AH450:AI450)=0,AVERAGE(AH450:AI450),IF(COUNTBLANK(AG450:AI450)&lt;1.5,AVERAGE(AG450:AI450),IF(COUNTBLANK(AF450:AI450)&lt;2.5,AVERAGE(AF450:AI450),IF(COUNTBLANK(AE450:AI450)&lt;3.5,AVERAGE(AE450:AI450),IF(COUNTBLANK(AD450:AI450)&lt;4.5,AVERAGE(AD450:AI450),IF(COUNTBLANK(AC450:AI450)&lt;5.5,AVERAGE(AC450:AI450),IF(COUNTBLANK(AB450:AI450)&lt;6.5,AVERAGE(AB450:AI450),IF(COUNTBLANK(AA450:AI450)&lt;7.5,AVERAGE(AA450:AI450),IF(COUNTBLANK(Z450:AI450)&lt;8.5,AVERAGE(Z450:AI450),IF(COUNTBLANK(Y450:AI450)&lt;9.5,AVERAGE(Y450:AI450),IF(COUNTBLANK(X450:AI450)&lt;10.5,AVERAGE(X450:AI450),IF(COUNTBLANK(W450:AI450)&lt;11.5,AVERAGE(W450:AI450),IF(COUNTBLANK(V450:AI450)&lt;12.5,AVERAGE(V450:AI450),IF(COUNTBLANK(U450:AI450)&lt;13.5,AVERAGE(U450:AI450),IF(COUNTBLANK(T450:AI450)&lt;14.5,AVERAGE(T450:AI450),IF(COUNTBLANK(S450:AI450)&lt;15.5,AVERAGE(S450:AI450),IF(COUNTBLANK(R450:AI450)&lt;16.5,AVERAGE(R450:AI450),IF(COUNTBLANK(Q450:AI450)&lt;17.5,AVERAGE(Q450:AI450),IF(COUNTBLANK(P450:AI450)&lt;18.5,AVERAGE(P450:AI450),IF(COUNTBLANK(O450:AI450)&lt;19.5,AVERAGE(O450:AI450),AVERAGE(N450:AI450))))))))))))))))))))))</f>
        <v>86</v>
      </c>
      <c r="AN450" s="23">
        <f>IF(AK450&lt;1.5,M450,(0.75*M450)+(0.25*((AM450*2/3+AJ450*1/3)*$AW$1)))</f>
        <v>294793.0505882572</v>
      </c>
      <c r="AO450" s="24">
        <f>AN450-M450</f>
        <v>10993.050588257203</v>
      </c>
      <c r="AP450" s="22">
        <f>IF(AK450&lt;1.5,"N/A",3*((M450/$AW$1)-(AM450*2/3)))</f>
        <v>40.132082894300105</v>
      </c>
      <c r="AQ450" s="20">
        <f>IF(AK450=0,"",AL450*$AV$1)</f>
        <v>283539.39342679677</v>
      </c>
      <c r="AR450" s="20">
        <f>IF(AK450=0,"",AJ450*$AV$1)</f>
        <v>288814.54493241158</v>
      </c>
      <c r="AS450" s="23" t="str">
        <f>IF(F450="P","P","")</f>
        <v/>
      </c>
    </row>
    <row r="451" spans="1:51" ht="13.5">
      <c r="A451" s="19" t="s">
        <v>498</v>
      </c>
      <c r="B451" s="23" t="str">
        <f>IF(COUNTBLANK(N451:AI451)&lt;20.5,"Yes","No")</f>
        <v>Yes</v>
      </c>
      <c r="C451" s="34" t="str">
        <f>IF(J451&lt;160000,"Yes","")</f>
        <v/>
      </c>
      <c r="D451" s="34" t="str">
        <f>IF(J451&gt;375000,IF((K451/J451)&lt;-0.4,"FP40%",IF((K451/J451)&lt;-0.35,"FP35%",IF((K451/J451)&lt;-0.3,"FP30%",IF((K451/J451)&lt;-0.25,"FP25%",IF((K451/J451)&lt;-0.2,"FP20%",IF((K451/J451)&lt;-0.15,"FP15%",IF((K451/J451)&lt;-0.1,"FP10%",IF((K451/J451)&lt;-0.05,"FP5%","")))))))),"")</f>
        <v/>
      </c>
      <c r="E451" s="34" t="str">
        <f t="shared" ref="E451:E514" si="9">IF(AK451&gt;1.9,IF(M451&gt;300000,IF((AR451/M451)&gt;1.3,"B30%",IF((AR451/M451)&gt;1.25,"B25%",IF((AR451/M451)&gt;1.2,"B20%",IF((AR451/M451)&gt;1.15,"B15%",IF((AR451/M451)&gt;1.1,"B10%",""))))),""),"")</f>
        <v/>
      </c>
      <c r="F451" s="89" t="str">
        <f>IF(AP451="N/A","",IF(AP451&gt;AJ451,IF(AP451&gt;AM451,"P",""),""))</f>
        <v>P</v>
      </c>
      <c r="G451" s="34" t="str">
        <f>IF(D451="",IF(E451="",F451,E451),D451)</f>
        <v>P</v>
      </c>
      <c r="H451" s="19" t="s">
        <v>313</v>
      </c>
      <c r="I451" s="21" t="s">
        <v>62</v>
      </c>
      <c r="J451" s="20">
        <v>333500</v>
      </c>
      <c r="K451" s="20">
        <f>M451-J451</f>
        <v>-32300</v>
      </c>
      <c r="L451" s="75">
        <v>-12200</v>
      </c>
      <c r="M451" s="20">
        <v>301200</v>
      </c>
      <c r="N451" s="21">
        <v>73</v>
      </c>
      <c r="O451" s="21">
        <v>71</v>
      </c>
      <c r="P451" s="21">
        <v>80</v>
      </c>
      <c r="Q451" s="21">
        <v>54</v>
      </c>
      <c r="R451" s="21" t="s">
        <v>590</v>
      </c>
      <c r="S451" s="21" t="s">
        <v>590</v>
      </c>
      <c r="T451" s="21">
        <v>95</v>
      </c>
      <c r="U451" s="21">
        <v>52</v>
      </c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39">
        <f>IF(AK451=0,"",AVERAGE(N451:AI451))</f>
        <v>70.833333333333329</v>
      </c>
      <c r="AK451" s="39">
        <f>IF(COUNTBLANK(N451:AI451)=0,22,IF(COUNTBLANK(N451:AI451)=1,21,IF(COUNTBLANK(N451:AI451)=2,20,IF(COUNTBLANK(N451:AI451)=3,19,IF(COUNTBLANK(N451:AI451)=4,18,IF(COUNTBLANK(N451:AI451)=5,17,IF(COUNTBLANK(N451:AI451)=6,16,IF(COUNTBLANK(N451:AI451)=7,15,IF(COUNTBLANK(N451:AI451)=8,14,IF(COUNTBLANK(N451:AI451)=9,13,IF(COUNTBLANK(N451:AI451)=10,12,IF(COUNTBLANK(N451:AI451)=11,11,IF(COUNTBLANK(N451:AI451)=12,10,IF(COUNTBLANK(N451:AI451)=13,9,IF(COUNTBLANK(N451:AI451)=14,8,IF(COUNTBLANK(N451:AI451)=15,7,IF(COUNTBLANK(N451:AI451)=16,6,IF(COUNTBLANK(N451:AI451)=17,5,IF(COUNTBLANK(N451:AI451)=18,4,IF(COUNTBLANK(N451:AI451)=19,3,IF(COUNTBLANK(N451:AI451)=20,2,IF(COUNTBLANK(N451:AI451)=21,1,IF(COUNTBLANK(N451:AI451)=22,0,"Error")))))))))))))))))))))))</f>
        <v>6</v>
      </c>
      <c r="AL451" s="39">
        <f>IF(AK451=0,"",IF(COUNTBLANK(AG451:AI451)=0,AVERAGE(AG451:AI451),IF(COUNTBLANK(AF451:AI451)&lt;1.5,AVERAGE(AF451:AI451),IF(COUNTBLANK(AE451:AI451)&lt;2.5,AVERAGE(AE451:AI451),IF(COUNTBLANK(AD451:AI451)&lt;3.5,AVERAGE(AD451:AI451),IF(COUNTBLANK(AC451:AI451)&lt;4.5,AVERAGE(AC451:AI451),IF(COUNTBLANK(AB451:AI451)&lt;5.5,AVERAGE(AB451:AI451),IF(COUNTBLANK(AA451:AI451)&lt;6.5,AVERAGE(AA451:AI451),IF(COUNTBLANK(Z451:AI451)&lt;7.5,AVERAGE(Z451:AI451),IF(COUNTBLANK(Y451:AI451)&lt;8.5,AVERAGE(Y451:AI451),IF(COUNTBLANK(X451:AI451)&lt;9.5,AVERAGE(X451:AI451),IF(COUNTBLANK(W451:AI451)&lt;10.5,AVERAGE(W451:AI451),IF(COUNTBLANK(V451:AI451)&lt;11.5,AVERAGE(V451:AI451),IF(COUNTBLANK(U451:AI451)&lt;12.5,AVERAGE(U451:AI451),IF(COUNTBLANK(T451:AI451)&lt;13.5,AVERAGE(T451:AI451),IF(COUNTBLANK(S451:AI451)&lt;14.5,AVERAGE(S451:AI451),IF(COUNTBLANK(R451:AI451)&lt;15.5,AVERAGE(R451:AI451),IF(COUNTBLANK(Q451:AI451)&lt;16.5,AVERAGE(Q451:AI451),IF(COUNTBLANK(P451:AI451)&lt;17.5,AVERAGE(P451:AI451),IF(COUNTBLANK(O451:AI451)&lt;18.5,AVERAGE(O451:AI451),AVERAGE(N451:AI451)))))))))))))))))))))</f>
        <v>67</v>
      </c>
      <c r="AM451" s="22">
        <f>IF(AK451=0,"",IF(COUNTBLANK(AH451:AI451)=0,AVERAGE(AH451:AI451),IF(COUNTBLANK(AG451:AI451)&lt;1.5,AVERAGE(AG451:AI451),IF(COUNTBLANK(AF451:AI451)&lt;2.5,AVERAGE(AF451:AI451),IF(COUNTBLANK(AE451:AI451)&lt;3.5,AVERAGE(AE451:AI451),IF(COUNTBLANK(AD451:AI451)&lt;4.5,AVERAGE(AD451:AI451),IF(COUNTBLANK(AC451:AI451)&lt;5.5,AVERAGE(AC451:AI451),IF(COUNTBLANK(AB451:AI451)&lt;6.5,AVERAGE(AB451:AI451),IF(COUNTBLANK(AA451:AI451)&lt;7.5,AVERAGE(AA451:AI451),IF(COUNTBLANK(Z451:AI451)&lt;8.5,AVERAGE(Z451:AI451),IF(COUNTBLANK(Y451:AI451)&lt;9.5,AVERAGE(Y451:AI451),IF(COUNTBLANK(X451:AI451)&lt;10.5,AVERAGE(X451:AI451),IF(COUNTBLANK(W451:AI451)&lt;11.5,AVERAGE(W451:AI451),IF(COUNTBLANK(V451:AI451)&lt;12.5,AVERAGE(V451:AI451),IF(COUNTBLANK(U451:AI451)&lt;13.5,AVERAGE(U451:AI451),IF(COUNTBLANK(T451:AI451)&lt;14.5,AVERAGE(T451:AI451),IF(COUNTBLANK(S451:AI451)&lt;15.5,AVERAGE(S451:AI451),IF(COUNTBLANK(R451:AI451)&lt;16.5,AVERAGE(R451:AI451),IF(COUNTBLANK(Q451:AI451)&lt;17.5,AVERAGE(Q451:AI451),IF(COUNTBLANK(P451:AI451)&lt;18.5,AVERAGE(P451:AI451),IF(COUNTBLANK(O451:AI451)&lt;19.5,AVERAGE(O451:AI451),AVERAGE(N451:AI451))))))))))))))))))))))</f>
        <v>73.5</v>
      </c>
      <c r="AN451" s="23">
        <f>IF(AK451&lt;1.5,M451,(0.75*M451)+(0.25*((AM451*2/3+AJ451*1/3)*$AW$1)))</f>
        <v>298756.84838017152</v>
      </c>
      <c r="AO451" s="24">
        <f>AN451-M451</f>
        <v>-2443.1516198284808</v>
      </c>
      <c r="AP451" s="22">
        <f>IF(AK451&lt;1.5,"N/A",3*((M451/$AW$1)-(AM451*2/3)))</f>
        <v>78.138066834965443</v>
      </c>
      <c r="AQ451" s="20">
        <f>IF(AK451=0,"",AL451*$AV$1)</f>
        <v>265076.36315714486</v>
      </c>
      <c r="AR451" s="20">
        <f>IF(AK451=0,"",AJ451*$AV$1)</f>
        <v>280242.42373578745</v>
      </c>
      <c r="AS451" s="23" t="str">
        <f>IF(F451="P","P","")</f>
        <v>P</v>
      </c>
    </row>
    <row r="452" spans="1:51" ht="13.5">
      <c r="A452" s="19" t="s">
        <v>498</v>
      </c>
      <c r="B452" s="23" t="str">
        <f>IF(COUNTBLANK(N452:AI452)&lt;20.5,"Yes","No")</f>
        <v>Yes</v>
      </c>
      <c r="C452" s="34" t="str">
        <f>IF(J452&lt;160000,"Yes","")</f>
        <v/>
      </c>
      <c r="D452" s="34" t="str">
        <f>IF(J452&gt;375000,IF((K452/J452)&lt;-0.4,"FP40%",IF((K452/J452)&lt;-0.35,"FP35%",IF((K452/J452)&lt;-0.3,"FP30%",IF((K452/J452)&lt;-0.25,"FP25%",IF((K452/J452)&lt;-0.2,"FP20%",IF((K452/J452)&lt;-0.15,"FP15%",IF((K452/J452)&lt;-0.1,"FP10%",IF((K452/J452)&lt;-0.05,"FP5%","")))))))),"")</f>
        <v>FP5%</v>
      </c>
      <c r="E452" s="34" t="str">
        <f t="shared" si="9"/>
        <v/>
      </c>
      <c r="F452" s="89" t="str">
        <f>IF(AP452="N/A","",IF(AP452&gt;AJ452,IF(AP452&gt;AM452,"P",""),""))</f>
        <v>P</v>
      </c>
      <c r="G452" s="34" t="str">
        <f>IF(D452="",IF(E452="",F452,E452),D452)</f>
        <v>FP5%</v>
      </c>
      <c r="H452" s="19" t="s">
        <v>319</v>
      </c>
      <c r="I452" s="21" t="s">
        <v>62</v>
      </c>
      <c r="J452" s="20">
        <v>431400</v>
      </c>
      <c r="K452" s="20">
        <f>M452-J452</f>
        <v>-38600</v>
      </c>
      <c r="L452" s="75">
        <v>0</v>
      </c>
      <c r="M452" s="20">
        <v>392800</v>
      </c>
      <c r="N452" s="21">
        <v>59</v>
      </c>
      <c r="O452" s="21" t="s">
        <v>590</v>
      </c>
      <c r="P452" s="21"/>
      <c r="Q452" s="21" t="s">
        <v>590</v>
      </c>
      <c r="R452" s="21">
        <v>83</v>
      </c>
      <c r="S452" s="21">
        <v>68</v>
      </c>
      <c r="T452" s="21" t="s">
        <v>590</v>
      </c>
      <c r="U452" s="21" t="s">
        <v>590</v>
      </c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39">
        <f>IF(AK452=0,"",AVERAGE(N452:AI452))</f>
        <v>70</v>
      </c>
      <c r="AK452" s="39">
        <f>IF(COUNTBLANK(N452:AI452)=0,22,IF(COUNTBLANK(N452:AI452)=1,21,IF(COUNTBLANK(N452:AI452)=2,20,IF(COUNTBLANK(N452:AI452)=3,19,IF(COUNTBLANK(N452:AI452)=4,18,IF(COUNTBLANK(N452:AI452)=5,17,IF(COUNTBLANK(N452:AI452)=6,16,IF(COUNTBLANK(N452:AI452)=7,15,IF(COUNTBLANK(N452:AI452)=8,14,IF(COUNTBLANK(N452:AI452)=9,13,IF(COUNTBLANK(N452:AI452)=10,12,IF(COUNTBLANK(N452:AI452)=11,11,IF(COUNTBLANK(N452:AI452)=12,10,IF(COUNTBLANK(N452:AI452)=13,9,IF(COUNTBLANK(N452:AI452)=14,8,IF(COUNTBLANK(N452:AI452)=15,7,IF(COUNTBLANK(N452:AI452)=16,6,IF(COUNTBLANK(N452:AI452)=17,5,IF(COUNTBLANK(N452:AI452)=18,4,IF(COUNTBLANK(N452:AI452)=19,3,IF(COUNTBLANK(N452:AI452)=20,2,IF(COUNTBLANK(N452:AI452)=21,1,IF(COUNTBLANK(N452:AI452)=22,0,"Error")))))))))))))))))))))))</f>
        <v>3</v>
      </c>
      <c r="AL452" s="39">
        <f>IF(AK452=0,"",IF(COUNTBLANK(AG452:AI452)=0,AVERAGE(AG452:AI452),IF(COUNTBLANK(AF452:AI452)&lt;1.5,AVERAGE(AF452:AI452),IF(COUNTBLANK(AE452:AI452)&lt;2.5,AVERAGE(AE452:AI452),IF(COUNTBLANK(AD452:AI452)&lt;3.5,AVERAGE(AD452:AI452),IF(COUNTBLANK(AC452:AI452)&lt;4.5,AVERAGE(AC452:AI452),IF(COUNTBLANK(AB452:AI452)&lt;5.5,AVERAGE(AB452:AI452),IF(COUNTBLANK(AA452:AI452)&lt;6.5,AVERAGE(AA452:AI452),IF(COUNTBLANK(Z452:AI452)&lt;7.5,AVERAGE(Z452:AI452),IF(COUNTBLANK(Y452:AI452)&lt;8.5,AVERAGE(Y452:AI452),IF(COUNTBLANK(X452:AI452)&lt;9.5,AVERAGE(X452:AI452),IF(COUNTBLANK(W452:AI452)&lt;10.5,AVERAGE(W452:AI452),IF(COUNTBLANK(V452:AI452)&lt;11.5,AVERAGE(V452:AI452),IF(COUNTBLANK(U452:AI452)&lt;12.5,AVERAGE(U452:AI452),IF(COUNTBLANK(T452:AI452)&lt;13.5,AVERAGE(T452:AI452),IF(COUNTBLANK(S452:AI452)&lt;14.5,AVERAGE(S452:AI452),IF(COUNTBLANK(R452:AI452)&lt;15.5,AVERAGE(R452:AI452),IF(COUNTBLANK(Q452:AI452)&lt;16.5,AVERAGE(Q452:AI452),IF(COUNTBLANK(P452:AI452)&lt;17.5,AVERAGE(P452:AI452),IF(COUNTBLANK(O452:AI452)&lt;18.5,AVERAGE(O452:AI452),AVERAGE(N452:AI452)))))))))))))))))))))</f>
        <v>70</v>
      </c>
      <c r="AM452" s="22">
        <f>IF(AK452=0,"",IF(COUNTBLANK(AH452:AI452)=0,AVERAGE(AH452:AI452),IF(COUNTBLANK(AG452:AI452)&lt;1.5,AVERAGE(AG452:AI452),IF(COUNTBLANK(AF452:AI452)&lt;2.5,AVERAGE(AF452:AI452),IF(COUNTBLANK(AE452:AI452)&lt;3.5,AVERAGE(AE452:AI452),IF(COUNTBLANK(AD452:AI452)&lt;4.5,AVERAGE(AD452:AI452),IF(COUNTBLANK(AC452:AI452)&lt;5.5,AVERAGE(AC452:AI452),IF(COUNTBLANK(AB452:AI452)&lt;6.5,AVERAGE(AB452:AI452),IF(COUNTBLANK(AA452:AI452)&lt;7.5,AVERAGE(AA452:AI452),IF(COUNTBLANK(Z452:AI452)&lt;8.5,AVERAGE(Z452:AI452),IF(COUNTBLANK(Y452:AI452)&lt;9.5,AVERAGE(Y452:AI452),IF(COUNTBLANK(X452:AI452)&lt;10.5,AVERAGE(X452:AI452),IF(COUNTBLANK(W452:AI452)&lt;11.5,AVERAGE(W452:AI452),IF(COUNTBLANK(V452:AI452)&lt;12.5,AVERAGE(V452:AI452),IF(COUNTBLANK(U452:AI452)&lt;13.5,AVERAGE(U452:AI452),IF(COUNTBLANK(T452:AI452)&lt;14.5,AVERAGE(T452:AI452),IF(COUNTBLANK(S452:AI452)&lt;15.5,AVERAGE(S452:AI452),IF(COUNTBLANK(R452:AI452)&lt;16.5,AVERAGE(R452:AI452),IF(COUNTBLANK(Q452:AI452)&lt;17.5,AVERAGE(Q452:AI452),IF(COUNTBLANK(P452:AI452)&lt;18.5,AVERAGE(P452:AI452),IF(COUNTBLANK(O452:AI452)&lt;19.5,AVERAGE(O452:AI452),AVERAGE(N452:AI452))))))))))))))))))))))</f>
        <v>75.5</v>
      </c>
      <c r="AN452" s="23">
        <f>IF(AK452&lt;1.5,M452,(0.75*M452)+(0.25*((AM452*2/3+AJ452*1/3)*$AW$1)))</f>
        <v>368515.97624491772</v>
      </c>
      <c r="AO452" s="24">
        <f>AN452-M452</f>
        <v>-24284.023755082279</v>
      </c>
      <c r="AP452" s="22">
        <f>IF(AK452&lt;1.5,"N/A",3*((M452/$AW$1)-(AM452*2/3)))</f>
        <v>142.60635010881282</v>
      </c>
      <c r="AQ452" s="20">
        <f>IF(AK452=0,"",AL452*$AV$1)</f>
        <v>276945.45404477819</v>
      </c>
      <c r="AR452" s="20">
        <f>IF(AK452=0,"",AJ452*$AV$1)</f>
        <v>276945.45404477819</v>
      </c>
      <c r="AS452" s="23" t="str">
        <f>IF(F452="P","P","")</f>
        <v>P</v>
      </c>
    </row>
    <row r="453" spans="1:51" ht="13.5">
      <c r="A453" s="19" t="s">
        <v>498</v>
      </c>
      <c r="B453" s="23" t="str">
        <f>IF(COUNTBLANK(N453:AI453)&lt;20.5,"Yes","No")</f>
        <v>Yes</v>
      </c>
      <c r="C453" s="34" t="str">
        <f>IF(J453&lt;160000,"Yes","")</f>
        <v/>
      </c>
      <c r="D453" s="34" t="str">
        <f>IF(J453&gt;375000,IF((K453/J453)&lt;-0.4,"FP40%",IF((K453/J453)&lt;-0.35,"FP35%",IF((K453/J453)&lt;-0.3,"FP30%",IF((K453/J453)&lt;-0.25,"FP25%",IF((K453/J453)&lt;-0.2,"FP20%",IF((K453/J453)&lt;-0.15,"FP15%",IF((K453/J453)&lt;-0.1,"FP10%",IF((K453/J453)&lt;-0.05,"FP5%","")))))))),"")</f>
        <v/>
      </c>
      <c r="E453" s="34" t="str">
        <f t="shared" si="9"/>
        <v/>
      </c>
      <c r="F453" s="89" t="str">
        <f>IF(AP453="N/A","",IF(AP453&gt;AJ453,IF(AP453&gt;AM453,"P",""),""))</f>
        <v/>
      </c>
      <c r="G453" s="34" t="str">
        <f>IF(D453="",IF(E453="",F453,E453),D453)</f>
        <v/>
      </c>
      <c r="H453" s="19" t="s">
        <v>323</v>
      </c>
      <c r="I453" s="21" t="s">
        <v>388</v>
      </c>
      <c r="J453" s="20">
        <v>273500</v>
      </c>
      <c r="K453" s="20">
        <f>M453-J453</f>
        <v>-5600</v>
      </c>
      <c r="L453" s="75">
        <v>5900</v>
      </c>
      <c r="M453" s="20">
        <v>267900</v>
      </c>
      <c r="N453" s="21">
        <v>52</v>
      </c>
      <c r="O453" s="21">
        <v>64</v>
      </c>
      <c r="P453" s="21">
        <v>63</v>
      </c>
      <c r="Q453" s="21">
        <v>68</v>
      </c>
      <c r="R453" s="21">
        <v>64</v>
      </c>
      <c r="S453" s="21">
        <v>44</v>
      </c>
      <c r="T453" s="21">
        <v>92</v>
      </c>
      <c r="U453" s="21">
        <v>77</v>
      </c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39">
        <f>IF(AK453=0,"",AVERAGE(N453:AI453))</f>
        <v>65.5</v>
      </c>
      <c r="AK453" s="39">
        <f>IF(COUNTBLANK(N453:AI453)=0,22,IF(COUNTBLANK(N453:AI453)=1,21,IF(COUNTBLANK(N453:AI453)=2,20,IF(COUNTBLANK(N453:AI453)=3,19,IF(COUNTBLANK(N453:AI453)=4,18,IF(COUNTBLANK(N453:AI453)=5,17,IF(COUNTBLANK(N453:AI453)=6,16,IF(COUNTBLANK(N453:AI453)=7,15,IF(COUNTBLANK(N453:AI453)=8,14,IF(COUNTBLANK(N453:AI453)=9,13,IF(COUNTBLANK(N453:AI453)=10,12,IF(COUNTBLANK(N453:AI453)=11,11,IF(COUNTBLANK(N453:AI453)=12,10,IF(COUNTBLANK(N453:AI453)=13,9,IF(COUNTBLANK(N453:AI453)=14,8,IF(COUNTBLANK(N453:AI453)=15,7,IF(COUNTBLANK(N453:AI453)=16,6,IF(COUNTBLANK(N453:AI453)=17,5,IF(COUNTBLANK(N453:AI453)=18,4,IF(COUNTBLANK(N453:AI453)=19,3,IF(COUNTBLANK(N453:AI453)=20,2,IF(COUNTBLANK(N453:AI453)=21,1,IF(COUNTBLANK(N453:AI453)=22,0,"Error")))))))))))))))))))))))</f>
        <v>8</v>
      </c>
      <c r="AL453" s="39">
        <f>IF(AK453=0,"",IF(COUNTBLANK(AG453:AI453)=0,AVERAGE(AG453:AI453),IF(COUNTBLANK(AF453:AI453)&lt;1.5,AVERAGE(AF453:AI453),IF(COUNTBLANK(AE453:AI453)&lt;2.5,AVERAGE(AE453:AI453),IF(COUNTBLANK(AD453:AI453)&lt;3.5,AVERAGE(AD453:AI453),IF(COUNTBLANK(AC453:AI453)&lt;4.5,AVERAGE(AC453:AI453),IF(COUNTBLANK(AB453:AI453)&lt;5.5,AVERAGE(AB453:AI453),IF(COUNTBLANK(AA453:AI453)&lt;6.5,AVERAGE(AA453:AI453),IF(COUNTBLANK(Z453:AI453)&lt;7.5,AVERAGE(Z453:AI453),IF(COUNTBLANK(Y453:AI453)&lt;8.5,AVERAGE(Y453:AI453),IF(COUNTBLANK(X453:AI453)&lt;9.5,AVERAGE(X453:AI453),IF(COUNTBLANK(W453:AI453)&lt;10.5,AVERAGE(W453:AI453),IF(COUNTBLANK(V453:AI453)&lt;11.5,AVERAGE(V453:AI453),IF(COUNTBLANK(U453:AI453)&lt;12.5,AVERAGE(U453:AI453),IF(COUNTBLANK(T453:AI453)&lt;13.5,AVERAGE(T453:AI453),IF(COUNTBLANK(S453:AI453)&lt;14.5,AVERAGE(S453:AI453),IF(COUNTBLANK(R453:AI453)&lt;15.5,AVERAGE(R453:AI453),IF(COUNTBLANK(Q453:AI453)&lt;16.5,AVERAGE(Q453:AI453),IF(COUNTBLANK(P453:AI453)&lt;17.5,AVERAGE(P453:AI453),IF(COUNTBLANK(O453:AI453)&lt;18.5,AVERAGE(O453:AI453),AVERAGE(N453:AI453)))))))))))))))))))))</f>
        <v>71</v>
      </c>
      <c r="AM453" s="22">
        <f>IF(AK453=0,"",IF(COUNTBLANK(AH453:AI453)=0,AVERAGE(AH453:AI453),IF(COUNTBLANK(AG453:AI453)&lt;1.5,AVERAGE(AG453:AI453),IF(COUNTBLANK(AF453:AI453)&lt;2.5,AVERAGE(AF453:AI453),IF(COUNTBLANK(AE453:AI453)&lt;3.5,AVERAGE(AE453:AI453),IF(COUNTBLANK(AD453:AI453)&lt;4.5,AVERAGE(AD453:AI453),IF(COUNTBLANK(AC453:AI453)&lt;5.5,AVERAGE(AC453:AI453),IF(COUNTBLANK(AB453:AI453)&lt;6.5,AVERAGE(AB453:AI453),IF(COUNTBLANK(AA453:AI453)&lt;7.5,AVERAGE(AA453:AI453),IF(COUNTBLANK(Z453:AI453)&lt;8.5,AVERAGE(Z453:AI453),IF(COUNTBLANK(Y453:AI453)&lt;9.5,AVERAGE(Y453:AI453),IF(COUNTBLANK(X453:AI453)&lt;10.5,AVERAGE(X453:AI453),IF(COUNTBLANK(W453:AI453)&lt;11.5,AVERAGE(W453:AI453),IF(COUNTBLANK(V453:AI453)&lt;12.5,AVERAGE(V453:AI453),IF(COUNTBLANK(U453:AI453)&lt;13.5,AVERAGE(U453:AI453),IF(COUNTBLANK(T453:AI453)&lt;14.5,AVERAGE(T453:AI453),IF(COUNTBLANK(S453:AI453)&lt;15.5,AVERAGE(S453:AI453),IF(COUNTBLANK(R453:AI453)&lt;16.5,AVERAGE(R453:AI453),IF(COUNTBLANK(Q453:AI453)&lt;17.5,AVERAGE(Q453:AI453),IF(COUNTBLANK(P453:AI453)&lt;18.5,AVERAGE(P453:AI453),IF(COUNTBLANK(O453:AI453)&lt;19.5,AVERAGE(O453:AI453),AVERAGE(N453:AI453))))))))))))))))))))))</f>
        <v>84.5</v>
      </c>
      <c r="AN453" s="23">
        <f>IF(AK453&lt;1.5,M453,(0.75*M453)+(0.25*((AM453*2/3+AJ453*1/3)*$AW$1)))</f>
        <v>279356.20556304615</v>
      </c>
      <c r="AO453" s="24">
        <f>AN453-M453</f>
        <v>11456.205563046155</v>
      </c>
      <c r="AP453" s="22">
        <f>IF(AK453&lt;1.5,"N/A",3*((M453/$AW$1)-(AM453*2/3)))</f>
        <v>31.247304465761083</v>
      </c>
      <c r="AQ453" s="20">
        <f>IF(AK453=0,"",AL453*$AV$1)</f>
        <v>280901.81767398934</v>
      </c>
      <c r="AR453" s="20">
        <f>IF(AK453=0,"",AJ453*$AV$1)</f>
        <v>259141.81771332817</v>
      </c>
      <c r="AS453" s="23" t="str">
        <f>IF(F453="P","P","")</f>
        <v/>
      </c>
    </row>
    <row r="454" spans="1:51" ht="13.5">
      <c r="A454" s="19" t="s">
        <v>498</v>
      </c>
      <c r="B454" s="23" t="str">
        <f>IF(COUNTBLANK(N454:AI454)&lt;20.5,"Yes","No")</f>
        <v>Yes</v>
      </c>
      <c r="C454" s="34" t="str">
        <f>IF(J454&lt;160000,"Yes","")</f>
        <v/>
      </c>
      <c r="D454" s="34" t="str">
        <f>IF(J454&gt;375000,IF((K454/J454)&lt;-0.4,"FP40%",IF((K454/J454)&lt;-0.35,"FP35%",IF((K454/J454)&lt;-0.3,"FP30%",IF((K454/J454)&lt;-0.25,"FP25%",IF((K454/J454)&lt;-0.2,"FP20%",IF((K454/J454)&lt;-0.15,"FP15%",IF((K454/J454)&lt;-0.1,"FP10%",IF((K454/J454)&lt;-0.05,"FP5%","")))))))),"")</f>
        <v/>
      </c>
      <c r="E454" s="34" t="str">
        <f t="shared" si="9"/>
        <v/>
      </c>
      <c r="F454" s="89" t="str">
        <f>IF(AP454="N/A","",IF(AP454&gt;AJ454,IF(AP454&gt;AM454,"P",""),""))</f>
        <v/>
      </c>
      <c r="G454" s="34" t="str">
        <f>IF(D454="",IF(E454="",F454,E454),D454)</f>
        <v/>
      </c>
      <c r="H454" s="19" t="s">
        <v>322</v>
      </c>
      <c r="I454" s="21" t="s">
        <v>48</v>
      </c>
      <c r="J454" s="20">
        <v>237300</v>
      </c>
      <c r="K454" s="20">
        <f>M454-J454</f>
        <v>22200</v>
      </c>
      <c r="L454" s="75">
        <v>0</v>
      </c>
      <c r="M454" s="20">
        <v>259500</v>
      </c>
      <c r="N454" s="21">
        <v>54</v>
      </c>
      <c r="O454" s="21">
        <v>70</v>
      </c>
      <c r="P454" s="21">
        <v>67</v>
      </c>
      <c r="Q454" s="21">
        <v>42</v>
      </c>
      <c r="R454" s="21">
        <v>66</v>
      </c>
      <c r="S454" s="21">
        <v>77</v>
      </c>
      <c r="T454" s="21">
        <v>79</v>
      </c>
      <c r="U454" s="21" t="s">
        <v>590</v>
      </c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39">
        <f>IF(AK454=0,"",AVERAGE(N454:AI454))</f>
        <v>65</v>
      </c>
      <c r="AK454" s="39">
        <f>IF(COUNTBLANK(N454:AI454)=0,22,IF(COUNTBLANK(N454:AI454)=1,21,IF(COUNTBLANK(N454:AI454)=2,20,IF(COUNTBLANK(N454:AI454)=3,19,IF(COUNTBLANK(N454:AI454)=4,18,IF(COUNTBLANK(N454:AI454)=5,17,IF(COUNTBLANK(N454:AI454)=6,16,IF(COUNTBLANK(N454:AI454)=7,15,IF(COUNTBLANK(N454:AI454)=8,14,IF(COUNTBLANK(N454:AI454)=9,13,IF(COUNTBLANK(N454:AI454)=10,12,IF(COUNTBLANK(N454:AI454)=11,11,IF(COUNTBLANK(N454:AI454)=12,10,IF(COUNTBLANK(N454:AI454)=13,9,IF(COUNTBLANK(N454:AI454)=14,8,IF(COUNTBLANK(N454:AI454)=15,7,IF(COUNTBLANK(N454:AI454)=16,6,IF(COUNTBLANK(N454:AI454)=17,5,IF(COUNTBLANK(N454:AI454)=18,4,IF(COUNTBLANK(N454:AI454)=19,3,IF(COUNTBLANK(N454:AI454)=20,2,IF(COUNTBLANK(N454:AI454)=21,1,IF(COUNTBLANK(N454:AI454)=22,0,"Error")))))))))))))))))))))))</f>
        <v>7</v>
      </c>
      <c r="AL454" s="39">
        <f>IF(AK454=0,"",IF(COUNTBLANK(AG454:AI454)=0,AVERAGE(AG454:AI454),IF(COUNTBLANK(AF454:AI454)&lt;1.5,AVERAGE(AF454:AI454),IF(COUNTBLANK(AE454:AI454)&lt;2.5,AVERAGE(AE454:AI454),IF(COUNTBLANK(AD454:AI454)&lt;3.5,AVERAGE(AD454:AI454),IF(COUNTBLANK(AC454:AI454)&lt;4.5,AVERAGE(AC454:AI454),IF(COUNTBLANK(AB454:AI454)&lt;5.5,AVERAGE(AB454:AI454),IF(COUNTBLANK(AA454:AI454)&lt;6.5,AVERAGE(AA454:AI454),IF(COUNTBLANK(Z454:AI454)&lt;7.5,AVERAGE(Z454:AI454),IF(COUNTBLANK(Y454:AI454)&lt;8.5,AVERAGE(Y454:AI454),IF(COUNTBLANK(X454:AI454)&lt;9.5,AVERAGE(X454:AI454),IF(COUNTBLANK(W454:AI454)&lt;10.5,AVERAGE(W454:AI454),IF(COUNTBLANK(V454:AI454)&lt;11.5,AVERAGE(V454:AI454),IF(COUNTBLANK(U454:AI454)&lt;12.5,AVERAGE(U454:AI454),IF(COUNTBLANK(T454:AI454)&lt;13.5,AVERAGE(T454:AI454),IF(COUNTBLANK(S454:AI454)&lt;14.5,AVERAGE(S454:AI454),IF(COUNTBLANK(R454:AI454)&lt;15.5,AVERAGE(R454:AI454),IF(COUNTBLANK(Q454:AI454)&lt;16.5,AVERAGE(Q454:AI454),IF(COUNTBLANK(P454:AI454)&lt;17.5,AVERAGE(P454:AI454),IF(COUNTBLANK(O454:AI454)&lt;18.5,AVERAGE(O454:AI454),AVERAGE(N454:AI454)))))))))))))))))))))</f>
        <v>74</v>
      </c>
      <c r="AM454" s="22">
        <f>IF(AK454=0,"",IF(COUNTBLANK(AH454:AI454)=0,AVERAGE(AH454:AI454),IF(COUNTBLANK(AG454:AI454)&lt;1.5,AVERAGE(AG454:AI454),IF(COUNTBLANK(AF454:AI454)&lt;2.5,AVERAGE(AF454:AI454),IF(COUNTBLANK(AE454:AI454)&lt;3.5,AVERAGE(AE454:AI454),IF(COUNTBLANK(AD454:AI454)&lt;4.5,AVERAGE(AD454:AI454),IF(COUNTBLANK(AC454:AI454)&lt;5.5,AVERAGE(AC454:AI454),IF(COUNTBLANK(AB454:AI454)&lt;6.5,AVERAGE(AB454:AI454),IF(COUNTBLANK(AA454:AI454)&lt;7.5,AVERAGE(AA454:AI454),IF(COUNTBLANK(Z454:AI454)&lt;8.5,AVERAGE(Z454:AI454),IF(COUNTBLANK(Y454:AI454)&lt;9.5,AVERAGE(Y454:AI454),IF(COUNTBLANK(X454:AI454)&lt;10.5,AVERAGE(X454:AI454),IF(COUNTBLANK(W454:AI454)&lt;11.5,AVERAGE(W454:AI454),IF(COUNTBLANK(V454:AI454)&lt;12.5,AVERAGE(V454:AI454),IF(COUNTBLANK(U454:AI454)&lt;13.5,AVERAGE(U454:AI454),IF(COUNTBLANK(T454:AI454)&lt;14.5,AVERAGE(T454:AI454),IF(COUNTBLANK(S454:AI454)&lt;15.5,AVERAGE(S454:AI454),IF(COUNTBLANK(R454:AI454)&lt;16.5,AVERAGE(R454:AI454),IF(COUNTBLANK(Q454:AI454)&lt;17.5,AVERAGE(Q454:AI454),IF(COUNTBLANK(P454:AI454)&lt;18.5,AVERAGE(P454:AI454),IF(COUNTBLANK(O454:AI454)&lt;19.5,AVERAGE(O454:AI454),AVERAGE(N454:AI454))))))))))))))))))))))</f>
        <v>78</v>
      </c>
      <c r="AN454" s="23">
        <f>IF(AK454&lt;1.5,M454,(0.75*M454)+(0.25*((AM454*2/3+AJ454*1/3)*$AW$1)))</f>
        <v>268540.97624491772</v>
      </c>
      <c r="AO454" s="24">
        <f>AN454-M454</f>
        <v>9040.9762449177215</v>
      </c>
      <c r="AP454" s="22">
        <f>IF(AK454&lt;1.5,"N/A",3*((M454/$AW$1)-(AM454*2/3)))</f>
        <v>37.968553597853699</v>
      </c>
      <c r="AQ454" s="20">
        <f>IF(AK454=0,"",AL454*$AV$1)</f>
        <v>292770.90856162267</v>
      </c>
      <c r="AR454" s="20">
        <f>IF(AK454=0,"",AJ454*$AV$1)</f>
        <v>257163.63589872263</v>
      </c>
      <c r="AS454" s="23" t="str">
        <f>IF(F454="P","P","")</f>
        <v/>
      </c>
    </row>
    <row r="455" spans="1:51" ht="13.5">
      <c r="A455" s="19" t="s">
        <v>498</v>
      </c>
      <c r="B455" s="23" t="str">
        <f>IF(COUNTBLANK(N455:AI455)&lt;20.5,"Yes","No")</f>
        <v>Yes</v>
      </c>
      <c r="C455" s="34" t="str">
        <f>IF(J455&lt;160000,"Yes","")</f>
        <v/>
      </c>
      <c r="D455" s="34" t="str">
        <f>IF(J455&gt;375000,IF((K455/J455)&lt;-0.4,"FP40%",IF((K455/J455)&lt;-0.35,"FP35%",IF((K455/J455)&lt;-0.3,"FP30%",IF((K455/J455)&lt;-0.25,"FP25%",IF((K455/J455)&lt;-0.2,"FP20%",IF((K455/J455)&lt;-0.15,"FP15%",IF((K455/J455)&lt;-0.1,"FP10%",IF((K455/J455)&lt;-0.05,"FP5%","")))))))),"")</f>
        <v>FP25%</v>
      </c>
      <c r="E455" s="34" t="str">
        <f t="shared" si="9"/>
        <v/>
      </c>
      <c r="F455" s="89" t="str">
        <f>IF(AP455="N/A","",IF(AP455&gt;AJ455,IF(AP455&gt;AM455,"P",""),""))</f>
        <v>P</v>
      </c>
      <c r="G455" s="34" t="str">
        <f>IF(D455="",IF(E455="",F455,E455),D455)</f>
        <v>FP25%</v>
      </c>
      <c r="H455" s="19" t="s">
        <v>325</v>
      </c>
      <c r="I455" s="21" t="s">
        <v>48</v>
      </c>
      <c r="J455" s="20">
        <v>409500</v>
      </c>
      <c r="K455" s="20">
        <f>M455-J455</f>
        <v>-116100</v>
      </c>
      <c r="L455" s="75">
        <v>-1500</v>
      </c>
      <c r="M455" s="20">
        <v>293400</v>
      </c>
      <c r="N455" s="21">
        <v>49</v>
      </c>
      <c r="O455" s="21">
        <v>69</v>
      </c>
      <c r="P455" s="21">
        <v>9</v>
      </c>
      <c r="Q455" s="21">
        <v>65</v>
      </c>
      <c r="R455" s="21" t="s">
        <v>590</v>
      </c>
      <c r="S455" s="21">
        <v>108</v>
      </c>
      <c r="T455" s="21">
        <v>51</v>
      </c>
      <c r="U455" s="21">
        <v>58</v>
      </c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39">
        <f>IF(AK455=0,"",AVERAGE(N455:AI455))</f>
        <v>58.428571428571431</v>
      </c>
      <c r="AK455" s="39">
        <f>IF(COUNTBLANK(N455:AI455)=0,22,IF(COUNTBLANK(N455:AI455)=1,21,IF(COUNTBLANK(N455:AI455)=2,20,IF(COUNTBLANK(N455:AI455)=3,19,IF(COUNTBLANK(N455:AI455)=4,18,IF(COUNTBLANK(N455:AI455)=5,17,IF(COUNTBLANK(N455:AI455)=6,16,IF(COUNTBLANK(N455:AI455)=7,15,IF(COUNTBLANK(N455:AI455)=8,14,IF(COUNTBLANK(N455:AI455)=9,13,IF(COUNTBLANK(N455:AI455)=10,12,IF(COUNTBLANK(N455:AI455)=11,11,IF(COUNTBLANK(N455:AI455)=12,10,IF(COUNTBLANK(N455:AI455)=13,9,IF(COUNTBLANK(N455:AI455)=14,8,IF(COUNTBLANK(N455:AI455)=15,7,IF(COUNTBLANK(N455:AI455)=16,6,IF(COUNTBLANK(N455:AI455)=17,5,IF(COUNTBLANK(N455:AI455)=18,4,IF(COUNTBLANK(N455:AI455)=19,3,IF(COUNTBLANK(N455:AI455)=20,2,IF(COUNTBLANK(N455:AI455)=21,1,IF(COUNTBLANK(N455:AI455)=22,0,"Error")))))))))))))))))))))))</f>
        <v>7</v>
      </c>
      <c r="AL455" s="39">
        <f>IF(AK455=0,"",IF(COUNTBLANK(AG455:AI455)=0,AVERAGE(AG455:AI455),IF(COUNTBLANK(AF455:AI455)&lt;1.5,AVERAGE(AF455:AI455),IF(COUNTBLANK(AE455:AI455)&lt;2.5,AVERAGE(AE455:AI455),IF(COUNTBLANK(AD455:AI455)&lt;3.5,AVERAGE(AD455:AI455),IF(COUNTBLANK(AC455:AI455)&lt;4.5,AVERAGE(AC455:AI455),IF(COUNTBLANK(AB455:AI455)&lt;5.5,AVERAGE(AB455:AI455),IF(COUNTBLANK(AA455:AI455)&lt;6.5,AVERAGE(AA455:AI455),IF(COUNTBLANK(Z455:AI455)&lt;7.5,AVERAGE(Z455:AI455),IF(COUNTBLANK(Y455:AI455)&lt;8.5,AVERAGE(Y455:AI455),IF(COUNTBLANK(X455:AI455)&lt;9.5,AVERAGE(X455:AI455),IF(COUNTBLANK(W455:AI455)&lt;10.5,AVERAGE(W455:AI455),IF(COUNTBLANK(V455:AI455)&lt;11.5,AVERAGE(V455:AI455),IF(COUNTBLANK(U455:AI455)&lt;12.5,AVERAGE(U455:AI455),IF(COUNTBLANK(T455:AI455)&lt;13.5,AVERAGE(T455:AI455),IF(COUNTBLANK(S455:AI455)&lt;14.5,AVERAGE(S455:AI455),IF(COUNTBLANK(R455:AI455)&lt;15.5,AVERAGE(R455:AI455),IF(COUNTBLANK(Q455:AI455)&lt;16.5,AVERAGE(Q455:AI455),IF(COUNTBLANK(P455:AI455)&lt;17.5,AVERAGE(P455:AI455),IF(COUNTBLANK(O455:AI455)&lt;18.5,AVERAGE(O455:AI455),AVERAGE(N455:AI455)))))))))))))))))))))</f>
        <v>72.333333333333329</v>
      </c>
      <c r="AM455" s="22">
        <f>IF(AK455=0,"",IF(COUNTBLANK(AH455:AI455)=0,AVERAGE(AH455:AI455),IF(COUNTBLANK(AG455:AI455)&lt;1.5,AVERAGE(AG455:AI455),IF(COUNTBLANK(AF455:AI455)&lt;2.5,AVERAGE(AF455:AI455),IF(COUNTBLANK(AE455:AI455)&lt;3.5,AVERAGE(AE455:AI455),IF(COUNTBLANK(AD455:AI455)&lt;4.5,AVERAGE(AD455:AI455),IF(COUNTBLANK(AC455:AI455)&lt;5.5,AVERAGE(AC455:AI455),IF(COUNTBLANK(AB455:AI455)&lt;6.5,AVERAGE(AB455:AI455),IF(COUNTBLANK(AA455:AI455)&lt;7.5,AVERAGE(AA455:AI455),IF(COUNTBLANK(Z455:AI455)&lt;8.5,AVERAGE(Z455:AI455),IF(COUNTBLANK(Y455:AI455)&lt;9.5,AVERAGE(Y455:AI455),IF(COUNTBLANK(X455:AI455)&lt;10.5,AVERAGE(X455:AI455),IF(COUNTBLANK(W455:AI455)&lt;11.5,AVERAGE(W455:AI455),IF(COUNTBLANK(V455:AI455)&lt;12.5,AVERAGE(V455:AI455),IF(COUNTBLANK(U455:AI455)&lt;13.5,AVERAGE(U455:AI455),IF(COUNTBLANK(T455:AI455)&lt;14.5,AVERAGE(T455:AI455),IF(COUNTBLANK(S455:AI455)&lt;15.5,AVERAGE(S455:AI455),IF(COUNTBLANK(R455:AI455)&lt;16.5,AVERAGE(R455:AI455),IF(COUNTBLANK(Q455:AI455)&lt;17.5,AVERAGE(Q455:AI455),IF(COUNTBLANK(P455:AI455)&lt;18.5,AVERAGE(P455:AI455),IF(COUNTBLANK(O455:AI455)&lt;19.5,AVERAGE(O455:AI455),AVERAGE(N455:AI455))))))))))))))))))))))</f>
        <v>54.5</v>
      </c>
      <c r="AN455" s="23">
        <f>IF(AK455&lt;1.5,M455,(0.75*M455)+(0.25*((AM455*2/3+AJ455*1/3)*$AW$1)))</f>
        <v>276048.39958567778</v>
      </c>
      <c r="AO455" s="24">
        <f>AN455-M455</f>
        <v>-17351.600414322224</v>
      </c>
      <c r="AP455" s="22">
        <f>IF(AK455&lt;1.5,"N/A",3*((M455/$AW$1)-(AM455*2/3)))</f>
        <v>110.30779817190856</v>
      </c>
      <c r="AQ455" s="20">
        <f>IF(AK455=0,"",AL455*$AV$1)</f>
        <v>286176.96917960414</v>
      </c>
      <c r="AR455" s="20">
        <f>IF(AK455=0,"",AJ455*$AV$1)</f>
        <v>231164.67490676386</v>
      </c>
      <c r="AS455" s="23" t="str">
        <f>IF(F455="P","P","")</f>
        <v>P</v>
      </c>
    </row>
    <row r="456" spans="1:51" ht="13.5">
      <c r="A456" s="19" t="s">
        <v>498</v>
      </c>
      <c r="B456" s="23" t="str">
        <f>IF(COUNTBLANK(N456:AI456)&lt;20.5,"Yes","No")</f>
        <v>Yes</v>
      </c>
      <c r="C456" s="34" t="str">
        <f>IF(J456&lt;160000,"Yes","")</f>
        <v/>
      </c>
      <c r="D456" s="34" t="str">
        <f>IF(J456&gt;375000,IF((K456/J456)&lt;-0.4,"FP40%",IF((K456/J456)&lt;-0.35,"FP35%",IF((K456/J456)&lt;-0.3,"FP30%",IF((K456/J456)&lt;-0.25,"FP25%",IF((K456/J456)&lt;-0.2,"FP20%",IF((K456/J456)&lt;-0.15,"FP15%",IF((K456/J456)&lt;-0.1,"FP10%",IF((K456/J456)&lt;-0.05,"FP5%","")))))))),"")</f>
        <v/>
      </c>
      <c r="E456" s="34" t="str">
        <f t="shared" si="9"/>
        <v/>
      </c>
      <c r="F456" s="89" t="str">
        <f>IF(AP456="N/A","",IF(AP456&gt;AJ456,IF(AP456&gt;AM456,"P",""),""))</f>
        <v>P</v>
      </c>
      <c r="G456" s="34" t="str">
        <f>IF(D456="",IF(E456="",F456,E456),D456)</f>
        <v>P</v>
      </c>
      <c r="H456" s="19" t="s">
        <v>315</v>
      </c>
      <c r="I456" s="21" t="s">
        <v>388</v>
      </c>
      <c r="J456" s="20">
        <v>296000</v>
      </c>
      <c r="K456" s="20">
        <f>M456-J456</f>
        <v>-37100</v>
      </c>
      <c r="L456" s="75">
        <v>-10300</v>
      </c>
      <c r="M456" s="20">
        <v>258900</v>
      </c>
      <c r="N456" s="21">
        <v>70</v>
      </c>
      <c r="O456" s="21">
        <v>49</v>
      </c>
      <c r="P456" s="21">
        <v>64</v>
      </c>
      <c r="Q456" s="21">
        <v>52</v>
      </c>
      <c r="R456" s="21" t="s">
        <v>590</v>
      </c>
      <c r="S456" s="21" t="s">
        <v>590</v>
      </c>
      <c r="T456" s="21" t="s">
        <v>590</v>
      </c>
      <c r="U456" s="21">
        <v>57</v>
      </c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39">
        <f>IF(AK456=0,"",AVERAGE(N456:AI456))</f>
        <v>58.4</v>
      </c>
      <c r="AK456" s="39">
        <f>IF(COUNTBLANK(N456:AI456)=0,22,IF(COUNTBLANK(N456:AI456)=1,21,IF(COUNTBLANK(N456:AI456)=2,20,IF(COUNTBLANK(N456:AI456)=3,19,IF(COUNTBLANK(N456:AI456)=4,18,IF(COUNTBLANK(N456:AI456)=5,17,IF(COUNTBLANK(N456:AI456)=6,16,IF(COUNTBLANK(N456:AI456)=7,15,IF(COUNTBLANK(N456:AI456)=8,14,IF(COUNTBLANK(N456:AI456)=9,13,IF(COUNTBLANK(N456:AI456)=10,12,IF(COUNTBLANK(N456:AI456)=11,11,IF(COUNTBLANK(N456:AI456)=12,10,IF(COUNTBLANK(N456:AI456)=13,9,IF(COUNTBLANK(N456:AI456)=14,8,IF(COUNTBLANK(N456:AI456)=15,7,IF(COUNTBLANK(N456:AI456)=16,6,IF(COUNTBLANK(N456:AI456)=17,5,IF(COUNTBLANK(N456:AI456)=18,4,IF(COUNTBLANK(N456:AI456)=19,3,IF(COUNTBLANK(N456:AI456)=20,2,IF(COUNTBLANK(N456:AI456)=21,1,IF(COUNTBLANK(N456:AI456)=22,0,"Error")))))))))))))))))))))))</f>
        <v>5</v>
      </c>
      <c r="AL456" s="39">
        <f>IF(AK456=0,"",IF(COUNTBLANK(AG456:AI456)=0,AVERAGE(AG456:AI456),IF(COUNTBLANK(AF456:AI456)&lt;1.5,AVERAGE(AF456:AI456),IF(COUNTBLANK(AE456:AI456)&lt;2.5,AVERAGE(AE456:AI456),IF(COUNTBLANK(AD456:AI456)&lt;3.5,AVERAGE(AD456:AI456),IF(COUNTBLANK(AC456:AI456)&lt;4.5,AVERAGE(AC456:AI456),IF(COUNTBLANK(AB456:AI456)&lt;5.5,AVERAGE(AB456:AI456),IF(COUNTBLANK(AA456:AI456)&lt;6.5,AVERAGE(AA456:AI456),IF(COUNTBLANK(Z456:AI456)&lt;7.5,AVERAGE(Z456:AI456),IF(COUNTBLANK(Y456:AI456)&lt;8.5,AVERAGE(Y456:AI456),IF(COUNTBLANK(X456:AI456)&lt;9.5,AVERAGE(X456:AI456),IF(COUNTBLANK(W456:AI456)&lt;10.5,AVERAGE(W456:AI456),IF(COUNTBLANK(V456:AI456)&lt;11.5,AVERAGE(V456:AI456),IF(COUNTBLANK(U456:AI456)&lt;12.5,AVERAGE(U456:AI456),IF(COUNTBLANK(T456:AI456)&lt;13.5,AVERAGE(T456:AI456),IF(COUNTBLANK(S456:AI456)&lt;14.5,AVERAGE(S456:AI456),IF(COUNTBLANK(R456:AI456)&lt;15.5,AVERAGE(R456:AI456),IF(COUNTBLANK(Q456:AI456)&lt;16.5,AVERAGE(Q456:AI456),IF(COUNTBLANK(P456:AI456)&lt;17.5,AVERAGE(P456:AI456),IF(COUNTBLANK(O456:AI456)&lt;18.5,AVERAGE(O456:AI456),AVERAGE(N456:AI456)))))))))))))))))))))</f>
        <v>57.666666666666664</v>
      </c>
      <c r="AM456" s="22">
        <f>IF(AK456=0,"",IF(COUNTBLANK(AH456:AI456)=0,AVERAGE(AH456:AI456),IF(COUNTBLANK(AG456:AI456)&lt;1.5,AVERAGE(AG456:AI456),IF(COUNTBLANK(AF456:AI456)&lt;2.5,AVERAGE(AF456:AI456),IF(COUNTBLANK(AE456:AI456)&lt;3.5,AVERAGE(AE456:AI456),IF(COUNTBLANK(AD456:AI456)&lt;4.5,AVERAGE(AD456:AI456),IF(COUNTBLANK(AC456:AI456)&lt;5.5,AVERAGE(AC456:AI456),IF(COUNTBLANK(AB456:AI456)&lt;6.5,AVERAGE(AB456:AI456),IF(COUNTBLANK(AA456:AI456)&lt;7.5,AVERAGE(AA456:AI456),IF(COUNTBLANK(Z456:AI456)&lt;8.5,AVERAGE(Z456:AI456),IF(COUNTBLANK(Y456:AI456)&lt;9.5,AVERAGE(Y456:AI456),IF(COUNTBLANK(X456:AI456)&lt;10.5,AVERAGE(X456:AI456),IF(COUNTBLANK(W456:AI456)&lt;11.5,AVERAGE(W456:AI456),IF(COUNTBLANK(V456:AI456)&lt;12.5,AVERAGE(V456:AI456),IF(COUNTBLANK(U456:AI456)&lt;13.5,AVERAGE(U456:AI456),IF(COUNTBLANK(T456:AI456)&lt;14.5,AVERAGE(T456:AI456),IF(COUNTBLANK(S456:AI456)&lt;15.5,AVERAGE(S456:AI456),IF(COUNTBLANK(R456:AI456)&lt;16.5,AVERAGE(R456:AI456),IF(COUNTBLANK(Q456:AI456)&lt;17.5,AVERAGE(Q456:AI456),IF(COUNTBLANK(P456:AI456)&lt;18.5,AVERAGE(P456:AI456),IF(COUNTBLANK(O456:AI456)&lt;19.5,AVERAGE(O456:AI456),AVERAGE(N456:AI456))))))))))))))))))))))</f>
        <v>54.5</v>
      </c>
      <c r="AN456" s="23">
        <f>IF(AK456&lt;1.5,M456,(0.75*M456)+(0.25*((AM456*2/3+AJ456*1/3)*$AW$1)))</f>
        <v>250163.84354479285</v>
      </c>
      <c r="AO456" s="24">
        <f>AN456-M456</f>
        <v>-8736.1564552071504</v>
      </c>
      <c r="AP456" s="22">
        <f>IF(AK456&lt;1.5,"N/A",3*((M456/$AW$1)-(AM456*2/3)))</f>
        <v>84.52007139300315</v>
      </c>
      <c r="AQ456" s="20">
        <f>IF(AK456=0,"",AL456*$AV$1)</f>
        <v>228150.30261784108</v>
      </c>
      <c r="AR456" s="20">
        <f>IF(AK456=0,"",AJ456*$AV$1)</f>
        <v>231051.63594592924</v>
      </c>
      <c r="AS456" s="23" t="str">
        <f>IF(F456="P","P","")</f>
        <v>P</v>
      </c>
      <c r="AY456" s="85"/>
    </row>
    <row r="457" spans="1:51" ht="13.5">
      <c r="A457" s="19" t="s">
        <v>498</v>
      </c>
      <c r="B457" s="23" t="str">
        <f>IF(COUNTBLANK(N457:AI457)&lt;20.5,"Yes","No")</f>
        <v>Yes</v>
      </c>
      <c r="C457" s="34" t="str">
        <f>IF(J457&lt;160000,"Yes","")</f>
        <v/>
      </c>
      <c r="D457" s="34" t="str">
        <f>IF(J457&gt;375000,IF((K457/J457)&lt;-0.4,"FP40%",IF((K457/J457)&lt;-0.35,"FP35%",IF((K457/J457)&lt;-0.3,"FP30%",IF((K457/J457)&lt;-0.25,"FP25%",IF((K457/J457)&lt;-0.2,"FP20%",IF((K457/J457)&lt;-0.15,"FP15%",IF((K457/J457)&lt;-0.1,"FP10%",IF((K457/J457)&lt;-0.05,"FP5%","")))))))),"")</f>
        <v/>
      </c>
      <c r="E457" s="34" t="str">
        <f t="shared" si="9"/>
        <v/>
      </c>
      <c r="F457" s="89" t="str">
        <f>IF(AP457="N/A","",IF(AP457&gt;AJ457,IF(AP457&gt;AM457,"P",""),""))</f>
        <v/>
      </c>
      <c r="G457" s="34" t="str">
        <f>IF(D457="",IF(E457="",F457,E457),D457)</f>
        <v/>
      </c>
      <c r="H457" s="19" t="s">
        <v>569</v>
      </c>
      <c r="I457" s="21" t="s">
        <v>62</v>
      </c>
      <c r="J457" s="20">
        <v>188900</v>
      </c>
      <c r="K457" s="20">
        <f>M457-J457</f>
        <v>0</v>
      </c>
      <c r="L457" s="75">
        <v>0</v>
      </c>
      <c r="M457" s="20">
        <v>188900</v>
      </c>
      <c r="N457" s="21"/>
      <c r="O457" s="21"/>
      <c r="P457" s="21"/>
      <c r="Q457" s="21"/>
      <c r="R457" s="21"/>
      <c r="S457" s="21"/>
      <c r="T457" s="21">
        <v>35</v>
      </c>
      <c r="U457" s="21">
        <v>70</v>
      </c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39">
        <f>IF(AK457=0,"",AVERAGE(N457:AI457))</f>
        <v>52.5</v>
      </c>
      <c r="AK457" s="39">
        <f>IF(COUNTBLANK(N457:AI457)=0,22,IF(COUNTBLANK(N457:AI457)=1,21,IF(COUNTBLANK(N457:AI457)=2,20,IF(COUNTBLANK(N457:AI457)=3,19,IF(COUNTBLANK(N457:AI457)=4,18,IF(COUNTBLANK(N457:AI457)=5,17,IF(COUNTBLANK(N457:AI457)=6,16,IF(COUNTBLANK(N457:AI457)=7,15,IF(COUNTBLANK(N457:AI457)=8,14,IF(COUNTBLANK(N457:AI457)=9,13,IF(COUNTBLANK(N457:AI457)=10,12,IF(COUNTBLANK(N457:AI457)=11,11,IF(COUNTBLANK(N457:AI457)=12,10,IF(COUNTBLANK(N457:AI457)=13,9,IF(COUNTBLANK(N457:AI457)=14,8,IF(COUNTBLANK(N457:AI457)=15,7,IF(COUNTBLANK(N457:AI457)=16,6,IF(COUNTBLANK(N457:AI457)=17,5,IF(COUNTBLANK(N457:AI457)=18,4,IF(COUNTBLANK(N457:AI457)=19,3,IF(COUNTBLANK(N457:AI457)=20,2,IF(COUNTBLANK(N457:AI457)=21,1,IF(COUNTBLANK(N457:AI457)=22,0,"Error")))))))))))))))))))))))</f>
        <v>2</v>
      </c>
      <c r="AL457" s="39">
        <f>IF(AK457=0,"",IF(COUNTBLANK(AG457:AI457)=0,AVERAGE(AG457:AI457),IF(COUNTBLANK(AF457:AI457)&lt;1.5,AVERAGE(AF457:AI457),IF(COUNTBLANK(AE457:AI457)&lt;2.5,AVERAGE(AE457:AI457),IF(COUNTBLANK(AD457:AI457)&lt;3.5,AVERAGE(AD457:AI457),IF(COUNTBLANK(AC457:AI457)&lt;4.5,AVERAGE(AC457:AI457),IF(COUNTBLANK(AB457:AI457)&lt;5.5,AVERAGE(AB457:AI457),IF(COUNTBLANK(AA457:AI457)&lt;6.5,AVERAGE(AA457:AI457),IF(COUNTBLANK(Z457:AI457)&lt;7.5,AVERAGE(Z457:AI457),IF(COUNTBLANK(Y457:AI457)&lt;8.5,AVERAGE(Y457:AI457),IF(COUNTBLANK(X457:AI457)&lt;9.5,AVERAGE(X457:AI457),IF(COUNTBLANK(W457:AI457)&lt;10.5,AVERAGE(W457:AI457),IF(COUNTBLANK(V457:AI457)&lt;11.5,AVERAGE(V457:AI457),IF(COUNTBLANK(U457:AI457)&lt;12.5,AVERAGE(U457:AI457),IF(COUNTBLANK(T457:AI457)&lt;13.5,AVERAGE(T457:AI457),IF(COUNTBLANK(S457:AI457)&lt;14.5,AVERAGE(S457:AI457),IF(COUNTBLANK(R457:AI457)&lt;15.5,AVERAGE(R457:AI457),IF(COUNTBLANK(Q457:AI457)&lt;16.5,AVERAGE(Q457:AI457),IF(COUNTBLANK(P457:AI457)&lt;17.5,AVERAGE(P457:AI457),IF(COUNTBLANK(O457:AI457)&lt;18.5,AVERAGE(O457:AI457),AVERAGE(N457:AI457)))))))))))))))))))))</f>
        <v>52.5</v>
      </c>
      <c r="AM457" s="22">
        <f>IF(AK457=0,"",IF(COUNTBLANK(AH457:AI457)=0,AVERAGE(AH457:AI457),IF(COUNTBLANK(AG457:AI457)&lt;1.5,AVERAGE(AG457:AI457),IF(COUNTBLANK(AF457:AI457)&lt;2.5,AVERAGE(AF457:AI457),IF(COUNTBLANK(AE457:AI457)&lt;3.5,AVERAGE(AE457:AI457),IF(COUNTBLANK(AD457:AI457)&lt;4.5,AVERAGE(AD457:AI457),IF(COUNTBLANK(AC457:AI457)&lt;5.5,AVERAGE(AC457:AI457),IF(COUNTBLANK(AB457:AI457)&lt;6.5,AVERAGE(AB457:AI457),IF(COUNTBLANK(AA457:AI457)&lt;7.5,AVERAGE(AA457:AI457),IF(COUNTBLANK(Z457:AI457)&lt;8.5,AVERAGE(Z457:AI457),IF(COUNTBLANK(Y457:AI457)&lt;9.5,AVERAGE(Y457:AI457),IF(COUNTBLANK(X457:AI457)&lt;10.5,AVERAGE(X457:AI457),IF(COUNTBLANK(W457:AI457)&lt;11.5,AVERAGE(W457:AI457),IF(COUNTBLANK(V457:AI457)&lt;12.5,AVERAGE(V457:AI457),IF(COUNTBLANK(U457:AI457)&lt;13.5,AVERAGE(U457:AI457),IF(COUNTBLANK(T457:AI457)&lt;14.5,AVERAGE(T457:AI457),IF(COUNTBLANK(S457:AI457)&lt;15.5,AVERAGE(S457:AI457),IF(COUNTBLANK(R457:AI457)&lt;16.5,AVERAGE(R457:AI457),IF(COUNTBLANK(Q457:AI457)&lt;17.5,AVERAGE(Q457:AI457),IF(COUNTBLANK(P457:AI457)&lt;18.5,AVERAGE(P457:AI457),IF(COUNTBLANK(O457:AI457)&lt;19.5,AVERAGE(O457:AI457),AVERAGE(N457:AI457))))))))))))))))))))))</f>
        <v>52.5</v>
      </c>
      <c r="AN457" s="23">
        <f>IF(AK457&lt;1.5,M457,(0.75*M457)+(0.25*((AM457*2/3+AJ457*1/3)*$AW$1)))</f>
        <v>194352.67537816532</v>
      </c>
      <c r="AO457" s="24">
        <f>AN457-M457</f>
        <v>5452.6753781653242</v>
      </c>
      <c r="AP457" s="22">
        <f>IF(AK457&lt;1.5,"N/A",3*((M457/$AW$1)-(AM457*2/3)))</f>
        <v>36.1971474937748</v>
      </c>
      <c r="AQ457" s="20">
        <f>IF(AK457=0,"",AL457*$AV$1)</f>
        <v>207709.09053358366</v>
      </c>
      <c r="AR457" s="20">
        <f>IF(AK457=0,"",AJ457*$AV$1)</f>
        <v>207709.09053358366</v>
      </c>
      <c r="AS457" s="23" t="str">
        <f>IF(F457="P","P","")</f>
        <v/>
      </c>
    </row>
    <row r="458" spans="1:51" ht="13.5">
      <c r="A458" s="19" t="s">
        <v>498</v>
      </c>
      <c r="B458" s="23" t="str">
        <f>IF(COUNTBLANK(N458:AI458)&lt;20.5,"Yes","No")</f>
        <v>Yes</v>
      </c>
      <c r="C458" s="34" t="str">
        <f>IF(J458&lt;160000,"Yes","")</f>
        <v>Yes</v>
      </c>
      <c r="D458" s="34" t="str">
        <f>IF(J458&gt;375000,IF((K458/J458)&lt;-0.4,"FP40%",IF((K458/J458)&lt;-0.35,"FP35%",IF((K458/J458)&lt;-0.3,"FP30%",IF((K458/J458)&lt;-0.25,"FP25%",IF((K458/J458)&lt;-0.2,"FP20%",IF((K458/J458)&lt;-0.15,"FP15%",IF((K458/J458)&lt;-0.1,"FP10%",IF((K458/J458)&lt;-0.05,"FP5%","")))))))),"")</f>
        <v/>
      </c>
      <c r="E458" s="34" t="str">
        <f t="shared" si="9"/>
        <v/>
      </c>
      <c r="F458" s="89" t="str">
        <f>IF(AP458="N/A","",IF(AP458&gt;AJ458,IF(AP458&gt;AM458,"P",""),""))</f>
        <v/>
      </c>
      <c r="G458" s="34" t="str">
        <f>IF(D458="",IF(E458="",F458,E458),D458)</f>
        <v/>
      </c>
      <c r="H458" s="25" t="s">
        <v>423</v>
      </c>
      <c r="I458" s="27" t="s">
        <v>388</v>
      </c>
      <c r="J458" s="20">
        <v>94500</v>
      </c>
      <c r="K458" s="20">
        <f>M458-J458</f>
        <v>0</v>
      </c>
      <c r="L458" s="75">
        <v>0</v>
      </c>
      <c r="M458" s="20">
        <v>94500</v>
      </c>
      <c r="N458" s="21"/>
      <c r="O458" s="21" t="s">
        <v>590</v>
      </c>
      <c r="P458" s="21"/>
      <c r="Q458" s="21"/>
      <c r="R458" s="21">
        <v>64</v>
      </c>
      <c r="S458" s="21">
        <v>39</v>
      </c>
      <c r="T458" s="21" t="s">
        <v>590</v>
      </c>
      <c r="U458" s="21" t="s">
        <v>590</v>
      </c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39">
        <f>IF(AK458=0,"",AVERAGE(N458:AI458))</f>
        <v>51.5</v>
      </c>
      <c r="AK458" s="39">
        <f>IF(COUNTBLANK(N458:AI458)=0,22,IF(COUNTBLANK(N458:AI458)=1,21,IF(COUNTBLANK(N458:AI458)=2,20,IF(COUNTBLANK(N458:AI458)=3,19,IF(COUNTBLANK(N458:AI458)=4,18,IF(COUNTBLANK(N458:AI458)=5,17,IF(COUNTBLANK(N458:AI458)=6,16,IF(COUNTBLANK(N458:AI458)=7,15,IF(COUNTBLANK(N458:AI458)=8,14,IF(COUNTBLANK(N458:AI458)=9,13,IF(COUNTBLANK(N458:AI458)=10,12,IF(COUNTBLANK(N458:AI458)=11,11,IF(COUNTBLANK(N458:AI458)=12,10,IF(COUNTBLANK(N458:AI458)=13,9,IF(COUNTBLANK(N458:AI458)=14,8,IF(COUNTBLANK(N458:AI458)=15,7,IF(COUNTBLANK(N458:AI458)=16,6,IF(COUNTBLANK(N458:AI458)=17,5,IF(COUNTBLANK(N458:AI458)=18,4,IF(COUNTBLANK(N458:AI458)=19,3,IF(COUNTBLANK(N458:AI458)=20,2,IF(COUNTBLANK(N458:AI458)=21,1,IF(COUNTBLANK(N458:AI458)=22,0,"Error")))))))))))))))))))))))</f>
        <v>2</v>
      </c>
      <c r="AL458" s="39">
        <f>IF(AK458=0,"",IF(COUNTBLANK(AG458:AI458)=0,AVERAGE(AG458:AI458),IF(COUNTBLANK(AF458:AI458)&lt;1.5,AVERAGE(AF458:AI458),IF(COUNTBLANK(AE458:AI458)&lt;2.5,AVERAGE(AE458:AI458),IF(COUNTBLANK(AD458:AI458)&lt;3.5,AVERAGE(AD458:AI458),IF(COUNTBLANK(AC458:AI458)&lt;4.5,AVERAGE(AC458:AI458),IF(COUNTBLANK(AB458:AI458)&lt;5.5,AVERAGE(AB458:AI458),IF(COUNTBLANK(AA458:AI458)&lt;6.5,AVERAGE(AA458:AI458),IF(COUNTBLANK(Z458:AI458)&lt;7.5,AVERAGE(Z458:AI458),IF(COUNTBLANK(Y458:AI458)&lt;8.5,AVERAGE(Y458:AI458),IF(COUNTBLANK(X458:AI458)&lt;9.5,AVERAGE(X458:AI458),IF(COUNTBLANK(W458:AI458)&lt;10.5,AVERAGE(W458:AI458),IF(COUNTBLANK(V458:AI458)&lt;11.5,AVERAGE(V458:AI458),IF(COUNTBLANK(U458:AI458)&lt;12.5,AVERAGE(U458:AI458),IF(COUNTBLANK(T458:AI458)&lt;13.5,AVERAGE(T458:AI458),IF(COUNTBLANK(S458:AI458)&lt;14.5,AVERAGE(S458:AI458),IF(COUNTBLANK(R458:AI458)&lt;15.5,AVERAGE(R458:AI458),IF(COUNTBLANK(Q458:AI458)&lt;16.5,AVERAGE(Q458:AI458),IF(COUNTBLANK(P458:AI458)&lt;17.5,AVERAGE(P458:AI458),IF(COUNTBLANK(O458:AI458)&lt;18.5,AVERAGE(O458:AI458),AVERAGE(N458:AI458)))))))))))))))))))))</f>
        <v>51.5</v>
      </c>
      <c r="AM458" s="22">
        <f>IF(AK458=0,"",IF(COUNTBLANK(AH458:AI458)=0,AVERAGE(AH458:AI458),IF(COUNTBLANK(AG458:AI458)&lt;1.5,AVERAGE(AG458:AI458),IF(COUNTBLANK(AF458:AI458)&lt;2.5,AVERAGE(AF458:AI458),IF(COUNTBLANK(AE458:AI458)&lt;3.5,AVERAGE(AE458:AI458),IF(COUNTBLANK(AD458:AI458)&lt;4.5,AVERAGE(AD458:AI458),IF(COUNTBLANK(AC458:AI458)&lt;5.5,AVERAGE(AC458:AI458),IF(COUNTBLANK(AB458:AI458)&lt;6.5,AVERAGE(AB458:AI458),IF(COUNTBLANK(AA458:AI458)&lt;7.5,AVERAGE(AA458:AI458),IF(COUNTBLANK(Z458:AI458)&lt;8.5,AVERAGE(Z458:AI458),IF(COUNTBLANK(Y458:AI458)&lt;9.5,AVERAGE(Y458:AI458),IF(COUNTBLANK(X458:AI458)&lt;10.5,AVERAGE(X458:AI458),IF(COUNTBLANK(W458:AI458)&lt;11.5,AVERAGE(W458:AI458),IF(COUNTBLANK(V458:AI458)&lt;12.5,AVERAGE(V458:AI458),IF(COUNTBLANK(U458:AI458)&lt;13.5,AVERAGE(U458:AI458),IF(COUNTBLANK(T458:AI458)&lt;14.5,AVERAGE(T458:AI458),IF(COUNTBLANK(S458:AI458)&lt;15.5,AVERAGE(S458:AI458),IF(COUNTBLANK(R458:AI458)&lt;16.5,AVERAGE(R458:AI458),IF(COUNTBLANK(Q458:AI458)&lt;17.5,AVERAGE(Q458:AI458),IF(COUNTBLANK(P458:AI458)&lt;18.5,AVERAGE(P458:AI458),IF(COUNTBLANK(O458:AI458)&lt;19.5,AVERAGE(O458:AI458),AVERAGE(N458:AI458))))))))))))))))))))))</f>
        <v>51.5</v>
      </c>
      <c r="AN458" s="23">
        <f>IF(AK458&lt;1.5,M458,(0.75*M458)+(0.25*((AM458*2/3+AJ458*1/3)*$AW$1)))</f>
        <v>122549.2910852479</v>
      </c>
      <c r="AO458" s="24">
        <f>AN458-M458</f>
        <v>28049.291085247896</v>
      </c>
      <c r="AP458" s="22">
        <f>IF(AK458&lt;1.5,"N/A",3*((M458/$AW$1)-(AM458*2/3)))</f>
        <v>-32.364052736041721</v>
      </c>
      <c r="AQ458" s="20">
        <f>IF(AK458=0,"",AL458*$AV$1)</f>
        <v>203752.72690437254</v>
      </c>
      <c r="AR458" s="20">
        <f>IF(AK458=0,"",AJ458*$AV$1)</f>
        <v>203752.72690437254</v>
      </c>
      <c r="AS458" s="23" t="str">
        <f>IF(F458="P","P","")</f>
        <v/>
      </c>
    </row>
    <row r="459" spans="1:51" ht="13.5">
      <c r="A459" s="19" t="s">
        <v>498</v>
      </c>
      <c r="B459" s="23" t="str">
        <f>IF(COUNTBLANK(N459:AI459)&lt;20.5,"Yes","No")</f>
        <v>Yes</v>
      </c>
      <c r="C459" s="34" t="str">
        <f>IF(J459&lt;160000,"Yes","")</f>
        <v/>
      </c>
      <c r="D459" s="34" t="str">
        <f>IF(J459&gt;375000,IF((K459/J459)&lt;-0.4,"FP40%",IF((K459/J459)&lt;-0.35,"FP35%",IF((K459/J459)&lt;-0.3,"FP30%",IF((K459/J459)&lt;-0.25,"FP25%",IF((K459/J459)&lt;-0.2,"FP20%",IF((K459/J459)&lt;-0.15,"FP15%",IF((K459/J459)&lt;-0.1,"FP10%",IF((K459/J459)&lt;-0.05,"FP5%","")))))))),"")</f>
        <v/>
      </c>
      <c r="E459" s="34" t="str">
        <f t="shared" si="9"/>
        <v/>
      </c>
      <c r="F459" s="89" t="str">
        <f>IF(AP459="N/A","",IF(AP459&gt;AJ459,IF(AP459&gt;AM459,"P",""),""))</f>
        <v>P</v>
      </c>
      <c r="G459" s="34" t="str">
        <f>IF(D459="",IF(E459="",F459,E459),D459)</f>
        <v>P</v>
      </c>
      <c r="H459" s="19" t="s">
        <v>324</v>
      </c>
      <c r="I459" s="21" t="s">
        <v>48</v>
      </c>
      <c r="J459" s="20">
        <v>179800</v>
      </c>
      <c r="K459" s="20">
        <f>M459-J459</f>
        <v>20700</v>
      </c>
      <c r="L459" s="75">
        <v>-4100</v>
      </c>
      <c r="M459" s="20">
        <v>200500</v>
      </c>
      <c r="N459" s="21">
        <v>50</v>
      </c>
      <c r="O459" s="21">
        <v>54</v>
      </c>
      <c r="P459" s="21">
        <v>38</v>
      </c>
      <c r="Q459" s="21">
        <v>40</v>
      </c>
      <c r="R459" s="21">
        <v>68</v>
      </c>
      <c r="S459" s="21">
        <v>63</v>
      </c>
      <c r="T459" s="21">
        <v>32</v>
      </c>
      <c r="U459" s="21">
        <v>47</v>
      </c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39">
        <f>IF(AK459=0,"",AVERAGE(N459:AI459))</f>
        <v>49</v>
      </c>
      <c r="AK459" s="39">
        <f>IF(COUNTBLANK(N459:AI459)=0,22,IF(COUNTBLANK(N459:AI459)=1,21,IF(COUNTBLANK(N459:AI459)=2,20,IF(COUNTBLANK(N459:AI459)=3,19,IF(COUNTBLANK(N459:AI459)=4,18,IF(COUNTBLANK(N459:AI459)=5,17,IF(COUNTBLANK(N459:AI459)=6,16,IF(COUNTBLANK(N459:AI459)=7,15,IF(COUNTBLANK(N459:AI459)=8,14,IF(COUNTBLANK(N459:AI459)=9,13,IF(COUNTBLANK(N459:AI459)=10,12,IF(COUNTBLANK(N459:AI459)=11,11,IF(COUNTBLANK(N459:AI459)=12,10,IF(COUNTBLANK(N459:AI459)=13,9,IF(COUNTBLANK(N459:AI459)=14,8,IF(COUNTBLANK(N459:AI459)=15,7,IF(COUNTBLANK(N459:AI459)=16,6,IF(COUNTBLANK(N459:AI459)=17,5,IF(COUNTBLANK(N459:AI459)=18,4,IF(COUNTBLANK(N459:AI459)=19,3,IF(COUNTBLANK(N459:AI459)=20,2,IF(COUNTBLANK(N459:AI459)=21,1,IF(COUNTBLANK(N459:AI459)=22,0,"Error")))))))))))))))))))))))</f>
        <v>8</v>
      </c>
      <c r="AL459" s="39">
        <f>IF(AK459=0,"",IF(COUNTBLANK(AG459:AI459)=0,AVERAGE(AG459:AI459),IF(COUNTBLANK(AF459:AI459)&lt;1.5,AVERAGE(AF459:AI459),IF(COUNTBLANK(AE459:AI459)&lt;2.5,AVERAGE(AE459:AI459),IF(COUNTBLANK(AD459:AI459)&lt;3.5,AVERAGE(AD459:AI459),IF(COUNTBLANK(AC459:AI459)&lt;4.5,AVERAGE(AC459:AI459),IF(COUNTBLANK(AB459:AI459)&lt;5.5,AVERAGE(AB459:AI459),IF(COUNTBLANK(AA459:AI459)&lt;6.5,AVERAGE(AA459:AI459),IF(COUNTBLANK(Z459:AI459)&lt;7.5,AVERAGE(Z459:AI459),IF(COUNTBLANK(Y459:AI459)&lt;8.5,AVERAGE(Y459:AI459),IF(COUNTBLANK(X459:AI459)&lt;9.5,AVERAGE(X459:AI459),IF(COUNTBLANK(W459:AI459)&lt;10.5,AVERAGE(W459:AI459),IF(COUNTBLANK(V459:AI459)&lt;11.5,AVERAGE(V459:AI459),IF(COUNTBLANK(U459:AI459)&lt;12.5,AVERAGE(U459:AI459),IF(COUNTBLANK(T459:AI459)&lt;13.5,AVERAGE(T459:AI459),IF(COUNTBLANK(S459:AI459)&lt;14.5,AVERAGE(S459:AI459),IF(COUNTBLANK(R459:AI459)&lt;15.5,AVERAGE(R459:AI459),IF(COUNTBLANK(Q459:AI459)&lt;16.5,AVERAGE(Q459:AI459),IF(COUNTBLANK(P459:AI459)&lt;17.5,AVERAGE(P459:AI459),IF(COUNTBLANK(O459:AI459)&lt;18.5,AVERAGE(O459:AI459),AVERAGE(N459:AI459)))))))))))))))))))))</f>
        <v>47.333333333333336</v>
      </c>
      <c r="AM459" s="22">
        <f>IF(AK459=0,"",IF(COUNTBLANK(AH459:AI459)=0,AVERAGE(AH459:AI459),IF(COUNTBLANK(AG459:AI459)&lt;1.5,AVERAGE(AG459:AI459),IF(COUNTBLANK(AF459:AI459)&lt;2.5,AVERAGE(AF459:AI459),IF(COUNTBLANK(AE459:AI459)&lt;3.5,AVERAGE(AE459:AI459),IF(COUNTBLANK(AD459:AI459)&lt;4.5,AVERAGE(AD459:AI459),IF(COUNTBLANK(AC459:AI459)&lt;5.5,AVERAGE(AC459:AI459),IF(COUNTBLANK(AB459:AI459)&lt;6.5,AVERAGE(AB459:AI459),IF(COUNTBLANK(AA459:AI459)&lt;7.5,AVERAGE(AA459:AI459),IF(COUNTBLANK(Z459:AI459)&lt;8.5,AVERAGE(Z459:AI459),IF(COUNTBLANK(Y459:AI459)&lt;9.5,AVERAGE(Y459:AI459),IF(COUNTBLANK(X459:AI459)&lt;10.5,AVERAGE(X459:AI459),IF(COUNTBLANK(W459:AI459)&lt;11.5,AVERAGE(W459:AI459),IF(COUNTBLANK(V459:AI459)&lt;12.5,AVERAGE(V459:AI459),IF(COUNTBLANK(U459:AI459)&lt;13.5,AVERAGE(U459:AI459),IF(COUNTBLANK(T459:AI459)&lt;14.5,AVERAGE(T459:AI459),IF(COUNTBLANK(S459:AI459)&lt;15.5,AVERAGE(S459:AI459),IF(COUNTBLANK(R459:AI459)&lt;16.5,AVERAGE(R459:AI459),IF(COUNTBLANK(Q459:AI459)&lt;17.5,AVERAGE(Q459:AI459),IF(COUNTBLANK(P459:AI459)&lt;18.5,AVERAGE(P459:AI459),IF(COUNTBLANK(O459:AI459)&lt;19.5,AVERAGE(O459:AI459),AVERAGE(N459:AI459))))))))))))))))))))))</f>
        <v>39.5</v>
      </c>
      <c r="AN459" s="23">
        <f>IF(AK459&lt;1.5,M459,(0.75*M459)+(0.25*((AM459*2/3+AJ459*1/3)*$AW$1)))</f>
        <v>193186.06316447724</v>
      </c>
      <c r="AO459" s="24">
        <f>AN459-M459</f>
        <v>-7313.9368355227634</v>
      </c>
      <c r="AP459" s="22">
        <f>IF(AK459&lt;1.5,"N/A",3*((M459/$AW$1)-(AM459*2/3)))</f>
        <v>70.867803454218361</v>
      </c>
      <c r="AQ459" s="20">
        <f>IF(AK459=0,"",AL459*$AV$1)</f>
        <v>187267.87844932624</v>
      </c>
      <c r="AR459" s="20">
        <f>IF(AK459=0,"",AJ459*$AV$1)</f>
        <v>193861.81783134476</v>
      </c>
      <c r="AS459" s="23" t="str">
        <f>IF(F459="P","P","")</f>
        <v>P</v>
      </c>
    </row>
    <row r="460" spans="1:51" ht="13.5">
      <c r="A460" s="19" t="s">
        <v>498</v>
      </c>
      <c r="B460" s="23" t="str">
        <f>IF(COUNTBLANK(N460:AI460)&lt;20.5,"Yes","No")</f>
        <v>Yes</v>
      </c>
      <c r="C460" s="34" t="str">
        <f>IF(J460&lt;160000,"Yes","")</f>
        <v/>
      </c>
      <c r="D460" s="34" t="str">
        <f>IF(J460&gt;375000,IF((K460/J460)&lt;-0.4,"FP40%",IF((K460/J460)&lt;-0.35,"FP35%",IF((K460/J460)&lt;-0.3,"FP30%",IF((K460/J460)&lt;-0.25,"FP25%",IF((K460/J460)&lt;-0.2,"FP20%",IF((K460/J460)&lt;-0.15,"FP15%",IF((K460/J460)&lt;-0.1,"FP10%",IF((K460/J460)&lt;-0.05,"FP5%","")))))))),"")</f>
        <v/>
      </c>
      <c r="E460" s="34" t="str">
        <f t="shared" si="9"/>
        <v/>
      </c>
      <c r="F460" s="89" t="str">
        <f>IF(AP460="N/A","",IF(AP460&gt;AJ460,IF(AP460&gt;AM460,"P",""),""))</f>
        <v/>
      </c>
      <c r="G460" s="34" t="str">
        <f>IF(D460="",IF(E460="",F460,E460),D460)</f>
        <v/>
      </c>
      <c r="H460" s="25" t="s">
        <v>422</v>
      </c>
      <c r="I460" s="27" t="s">
        <v>48</v>
      </c>
      <c r="J460" s="20">
        <v>227100</v>
      </c>
      <c r="K460" s="20">
        <f>M460-J460</f>
        <v>-26700</v>
      </c>
      <c r="L460" s="75">
        <v>7700</v>
      </c>
      <c r="M460" s="20">
        <v>200400</v>
      </c>
      <c r="N460" s="21"/>
      <c r="O460" s="21">
        <v>59</v>
      </c>
      <c r="P460" s="21">
        <v>32</v>
      </c>
      <c r="Q460" s="21">
        <v>46</v>
      </c>
      <c r="R460" s="21">
        <v>31</v>
      </c>
      <c r="S460" s="21">
        <v>61</v>
      </c>
      <c r="T460" s="21">
        <v>45</v>
      </c>
      <c r="U460" s="21">
        <v>60</v>
      </c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39">
        <f>IF(AK460=0,"",AVERAGE(N460:AI460))</f>
        <v>47.714285714285715</v>
      </c>
      <c r="AK460" s="39">
        <f>IF(COUNTBLANK(N460:AI460)=0,22,IF(COUNTBLANK(N460:AI460)=1,21,IF(COUNTBLANK(N460:AI460)=2,20,IF(COUNTBLANK(N460:AI460)=3,19,IF(COUNTBLANK(N460:AI460)=4,18,IF(COUNTBLANK(N460:AI460)=5,17,IF(COUNTBLANK(N460:AI460)=6,16,IF(COUNTBLANK(N460:AI460)=7,15,IF(COUNTBLANK(N460:AI460)=8,14,IF(COUNTBLANK(N460:AI460)=9,13,IF(COUNTBLANK(N460:AI460)=10,12,IF(COUNTBLANK(N460:AI460)=11,11,IF(COUNTBLANK(N460:AI460)=12,10,IF(COUNTBLANK(N460:AI460)=13,9,IF(COUNTBLANK(N460:AI460)=14,8,IF(COUNTBLANK(N460:AI460)=15,7,IF(COUNTBLANK(N460:AI460)=16,6,IF(COUNTBLANK(N460:AI460)=17,5,IF(COUNTBLANK(N460:AI460)=18,4,IF(COUNTBLANK(N460:AI460)=19,3,IF(COUNTBLANK(N460:AI460)=20,2,IF(COUNTBLANK(N460:AI460)=21,1,IF(COUNTBLANK(N460:AI460)=22,0,"Error")))))))))))))))))))))))</f>
        <v>7</v>
      </c>
      <c r="AL460" s="39">
        <f>IF(AK460=0,"",IF(COUNTBLANK(AG460:AI460)=0,AVERAGE(AG460:AI460),IF(COUNTBLANK(AF460:AI460)&lt;1.5,AVERAGE(AF460:AI460),IF(COUNTBLANK(AE460:AI460)&lt;2.5,AVERAGE(AE460:AI460),IF(COUNTBLANK(AD460:AI460)&lt;3.5,AVERAGE(AD460:AI460),IF(COUNTBLANK(AC460:AI460)&lt;4.5,AVERAGE(AC460:AI460),IF(COUNTBLANK(AB460:AI460)&lt;5.5,AVERAGE(AB460:AI460),IF(COUNTBLANK(AA460:AI460)&lt;6.5,AVERAGE(AA460:AI460),IF(COUNTBLANK(Z460:AI460)&lt;7.5,AVERAGE(Z460:AI460),IF(COUNTBLANK(Y460:AI460)&lt;8.5,AVERAGE(Y460:AI460),IF(COUNTBLANK(X460:AI460)&lt;9.5,AVERAGE(X460:AI460),IF(COUNTBLANK(W460:AI460)&lt;10.5,AVERAGE(W460:AI460),IF(COUNTBLANK(V460:AI460)&lt;11.5,AVERAGE(V460:AI460),IF(COUNTBLANK(U460:AI460)&lt;12.5,AVERAGE(U460:AI460),IF(COUNTBLANK(T460:AI460)&lt;13.5,AVERAGE(T460:AI460),IF(COUNTBLANK(S460:AI460)&lt;14.5,AVERAGE(S460:AI460),IF(COUNTBLANK(R460:AI460)&lt;15.5,AVERAGE(R460:AI460),IF(COUNTBLANK(Q460:AI460)&lt;16.5,AVERAGE(Q460:AI460),IF(COUNTBLANK(P460:AI460)&lt;17.5,AVERAGE(P460:AI460),IF(COUNTBLANK(O460:AI460)&lt;18.5,AVERAGE(O460:AI460),AVERAGE(N460:AI460)))))))))))))))))))))</f>
        <v>55.333333333333336</v>
      </c>
      <c r="AM460" s="22">
        <f>IF(AK460=0,"",IF(COUNTBLANK(AH460:AI460)=0,AVERAGE(AH460:AI460),IF(COUNTBLANK(AG460:AI460)&lt;1.5,AVERAGE(AG460:AI460),IF(COUNTBLANK(AF460:AI460)&lt;2.5,AVERAGE(AF460:AI460),IF(COUNTBLANK(AE460:AI460)&lt;3.5,AVERAGE(AE460:AI460),IF(COUNTBLANK(AD460:AI460)&lt;4.5,AVERAGE(AD460:AI460),IF(COUNTBLANK(AC460:AI460)&lt;5.5,AVERAGE(AC460:AI460),IF(COUNTBLANK(AB460:AI460)&lt;6.5,AVERAGE(AB460:AI460),IF(COUNTBLANK(AA460:AI460)&lt;7.5,AVERAGE(AA460:AI460),IF(COUNTBLANK(Z460:AI460)&lt;8.5,AVERAGE(Z460:AI460),IF(COUNTBLANK(Y460:AI460)&lt;9.5,AVERAGE(Y460:AI460),IF(COUNTBLANK(X460:AI460)&lt;10.5,AVERAGE(X460:AI460),IF(COUNTBLANK(W460:AI460)&lt;11.5,AVERAGE(W460:AI460),IF(COUNTBLANK(V460:AI460)&lt;12.5,AVERAGE(V460:AI460),IF(COUNTBLANK(U460:AI460)&lt;13.5,AVERAGE(U460:AI460),IF(COUNTBLANK(T460:AI460)&lt;14.5,AVERAGE(T460:AI460),IF(COUNTBLANK(S460:AI460)&lt;15.5,AVERAGE(S460:AI460),IF(COUNTBLANK(R460:AI460)&lt;16.5,AVERAGE(R460:AI460),IF(COUNTBLANK(Q460:AI460)&lt;17.5,AVERAGE(Q460:AI460),IF(COUNTBLANK(P460:AI460)&lt;18.5,AVERAGE(P460:AI460),IF(COUNTBLANK(O460:AI460)&lt;19.5,AVERAGE(O460:AI460),AVERAGE(N460:AI460))))))))))))))))))))))</f>
        <v>52.5</v>
      </c>
      <c r="AN460" s="23">
        <f>IF(AK460&lt;1.5,M460,(0.75*M460)+(0.25*((AM460*2/3+AJ460*1/3)*$AW$1)))</f>
        <v>201377.03852993989</v>
      </c>
      <c r="AO460" s="24">
        <f>AN460-M460</f>
        <v>977.0385299398913</v>
      </c>
      <c r="AP460" s="22">
        <f>IF(AK460&lt;1.5,"N/A",3*((M460/$AW$1)-(AM460*2/3)))</f>
        <v>44.793056420076603</v>
      </c>
      <c r="AQ460" s="20">
        <f>IF(AK460=0,"",AL460*$AV$1)</f>
        <v>218918.78748301516</v>
      </c>
      <c r="AR460" s="20">
        <f>IF(AK460=0,"",AJ460*$AV$1)</f>
        <v>188775.0645937876</v>
      </c>
      <c r="AS460" s="23" t="str">
        <f>IF(F460="P","P","")</f>
        <v/>
      </c>
    </row>
    <row r="461" spans="1:51" ht="13.5">
      <c r="A461" s="19" t="s">
        <v>498</v>
      </c>
      <c r="B461" s="23" t="str">
        <f>IF(COUNTBLANK(N461:AI461)&lt;20.5,"Yes","No")</f>
        <v>Yes</v>
      </c>
      <c r="C461" s="34" t="str">
        <f>IF(J461&lt;160000,"Yes","")</f>
        <v/>
      </c>
      <c r="D461" s="34" t="str">
        <f>IF(J461&gt;375000,IF((K461/J461)&lt;-0.4,"FP40%",IF((K461/J461)&lt;-0.35,"FP35%",IF((K461/J461)&lt;-0.3,"FP30%",IF((K461/J461)&lt;-0.25,"FP25%",IF((K461/J461)&lt;-0.2,"FP20%",IF((K461/J461)&lt;-0.15,"FP15%",IF((K461/J461)&lt;-0.1,"FP10%",IF((K461/J461)&lt;-0.05,"FP5%","")))))))),"")</f>
        <v/>
      </c>
      <c r="E461" s="34" t="str">
        <f t="shared" si="9"/>
        <v/>
      </c>
      <c r="F461" s="89" t="str">
        <f>IF(AP461="N/A","",IF(AP461&gt;AJ461,IF(AP461&gt;AM461,"P",""),""))</f>
        <v>P</v>
      </c>
      <c r="G461" s="34" t="str">
        <f>IF(D461="",IF(E461="",F461,E461),D461)</f>
        <v>P</v>
      </c>
      <c r="H461" s="19" t="s">
        <v>327</v>
      </c>
      <c r="I461" s="21" t="s">
        <v>37</v>
      </c>
      <c r="J461" s="20">
        <v>209400</v>
      </c>
      <c r="K461" s="20">
        <f>M461-J461</f>
        <v>-13300</v>
      </c>
      <c r="L461" s="75">
        <v>-11200</v>
      </c>
      <c r="M461" s="20">
        <v>196100</v>
      </c>
      <c r="N461" s="21">
        <v>32</v>
      </c>
      <c r="O461" s="21" t="s">
        <v>590</v>
      </c>
      <c r="P461" s="21"/>
      <c r="Q461" s="21">
        <v>73</v>
      </c>
      <c r="R461" s="21">
        <v>54</v>
      </c>
      <c r="S461" s="21">
        <v>58</v>
      </c>
      <c r="T461" s="21">
        <v>12</v>
      </c>
      <c r="U461" s="21">
        <v>54</v>
      </c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39">
        <f>IF(AK461=0,"",AVERAGE(N461:AI461))</f>
        <v>47.166666666666664</v>
      </c>
      <c r="AK461" s="39">
        <f>IF(COUNTBLANK(N461:AI461)=0,22,IF(COUNTBLANK(N461:AI461)=1,21,IF(COUNTBLANK(N461:AI461)=2,20,IF(COUNTBLANK(N461:AI461)=3,19,IF(COUNTBLANK(N461:AI461)=4,18,IF(COUNTBLANK(N461:AI461)=5,17,IF(COUNTBLANK(N461:AI461)=6,16,IF(COUNTBLANK(N461:AI461)=7,15,IF(COUNTBLANK(N461:AI461)=8,14,IF(COUNTBLANK(N461:AI461)=9,13,IF(COUNTBLANK(N461:AI461)=10,12,IF(COUNTBLANK(N461:AI461)=11,11,IF(COUNTBLANK(N461:AI461)=12,10,IF(COUNTBLANK(N461:AI461)=13,9,IF(COUNTBLANK(N461:AI461)=14,8,IF(COUNTBLANK(N461:AI461)=15,7,IF(COUNTBLANK(N461:AI461)=16,6,IF(COUNTBLANK(N461:AI461)=17,5,IF(COUNTBLANK(N461:AI461)=18,4,IF(COUNTBLANK(N461:AI461)=19,3,IF(COUNTBLANK(N461:AI461)=20,2,IF(COUNTBLANK(N461:AI461)=21,1,IF(COUNTBLANK(N461:AI461)=22,0,"Error")))))))))))))))))))))))</f>
        <v>6</v>
      </c>
      <c r="AL461" s="39">
        <f>IF(AK461=0,"",IF(COUNTBLANK(AG461:AI461)=0,AVERAGE(AG461:AI461),IF(COUNTBLANK(AF461:AI461)&lt;1.5,AVERAGE(AF461:AI461),IF(COUNTBLANK(AE461:AI461)&lt;2.5,AVERAGE(AE461:AI461),IF(COUNTBLANK(AD461:AI461)&lt;3.5,AVERAGE(AD461:AI461),IF(COUNTBLANK(AC461:AI461)&lt;4.5,AVERAGE(AC461:AI461),IF(COUNTBLANK(AB461:AI461)&lt;5.5,AVERAGE(AB461:AI461),IF(COUNTBLANK(AA461:AI461)&lt;6.5,AVERAGE(AA461:AI461),IF(COUNTBLANK(Z461:AI461)&lt;7.5,AVERAGE(Z461:AI461),IF(COUNTBLANK(Y461:AI461)&lt;8.5,AVERAGE(Y461:AI461),IF(COUNTBLANK(X461:AI461)&lt;9.5,AVERAGE(X461:AI461),IF(COUNTBLANK(W461:AI461)&lt;10.5,AVERAGE(W461:AI461),IF(COUNTBLANK(V461:AI461)&lt;11.5,AVERAGE(V461:AI461),IF(COUNTBLANK(U461:AI461)&lt;12.5,AVERAGE(U461:AI461),IF(COUNTBLANK(T461:AI461)&lt;13.5,AVERAGE(T461:AI461),IF(COUNTBLANK(S461:AI461)&lt;14.5,AVERAGE(S461:AI461),IF(COUNTBLANK(R461:AI461)&lt;15.5,AVERAGE(R461:AI461),IF(COUNTBLANK(Q461:AI461)&lt;16.5,AVERAGE(Q461:AI461),IF(COUNTBLANK(P461:AI461)&lt;17.5,AVERAGE(P461:AI461),IF(COUNTBLANK(O461:AI461)&lt;18.5,AVERAGE(O461:AI461),AVERAGE(N461:AI461)))))))))))))))))))))</f>
        <v>41.333333333333336</v>
      </c>
      <c r="AM461" s="22">
        <f>IF(AK461=0,"",IF(COUNTBLANK(AH461:AI461)=0,AVERAGE(AH461:AI461),IF(COUNTBLANK(AG461:AI461)&lt;1.5,AVERAGE(AG461:AI461),IF(COUNTBLANK(AF461:AI461)&lt;2.5,AVERAGE(AF461:AI461),IF(COUNTBLANK(AE461:AI461)&lt;3.5,AVERAGE(AE461:AI461),IF(COUNTBLANK(AD461:AI461)&lt;4.5,AVERAGE(AD461:AI461),IF(COUNTBLANK(AC461:AI461)&lt;5.5,AVERAGE(AC461:AI461),IF(COUNTBLANK(AB461:AI461)&lt;6.5,AVERAGE(AB461:AI461),IF(COUNTBLANK(AA461:AI461)&lt;7.5,AVERAGE(AA461:AI461),IF(COUNTBLANK(Z461:AI461)&lt;8.5,AVERAGE(Z461:AI461),IF(COUNTBLANK(Y461:AI461)&lt;9.5,AVERAGE(Y461:AI461),IF(COUNTBLANK(X461:AI461)&lt;10.5,AVERAGE(X461:AI461),IF(COUNTBLANK(W461:AI461)&lt;11.5,AVERAGE(W461:AI461),IF(COUNTBLANK(V461:AI461)&lt;12.5,AVERAGE(V461:AI461),IF(COUNTBLANK(U461:AI461)&lt;13.5,AVERAGE(U461:AI461),IF(COUNTBLANK(T461:AI461)&lt;14.5,AVERAGE(T461:AI461),IF(COUNTBLANK(S461:AI461)&lt;15.5,AVERAGE(S461:AI461),IF(COUNTBLANK(R461:AI461)&lt;16.5,AVERAGE(R461:AI461),IF(COUNTBLANK(Q461:AI461)&lt;17.5,AVERAGE(Q461:AI461),IF(COUNTBLANK(P461:AI461)&lt;18.5,AVERAGE(P461:AI461),IF(COUNTBLANK(O461:AI461)&lt;19.5,AVERAGE(O461:AI461),AVERAGE(N461:AI461))))))))))))))))))))))</f>
        <v>33</v>
      </c>
      <c r="AN461" s="23">
        <f>IF(AK461&lt;1.5,M461,(0.75*M461)+(0.25*((AM461*2/3+AJ461*1/3)*$AW$1)))</f>
        <v>184924.88527171878</v>
      </c>
      <c r="AO461" s="24">
        <f>AN461-M461</f>
        <v>-11175.114728281216</v>
      </c>
      <c r="AP461" s="22">
        <f>IF(AK461&lt;1.5,"N/A",3*((M461/$AW$1)-(AM461*2/3)))</f>
        <v>80.578933951981156</v>
      </c>
      <c r="AQ461" s="20">
        <f>IF(AK461=0,"",AL461*$AV$1)</f>
        <v>163529.69667405952</v>
      </c>
      <c r="AR461" s="20">
        <f>IF(AK461=0,"",AJ461*$AV$1)</f>
        <v>186608.48451112435</v>
      </c>
      <c r="AS461" s="23" t="str">
        <f>IF(F461="P","P","")</f>
        <v>P</v>
      </c>
    </row>
    <row r="462" spans="1:51" ht="13.5">
      <c r="A462" s="19" t="s">
        <v>498</v>
      </c>
      <c r="B462" s="23" t="str">
        <f>IF(COUNTBLANK(N462:AI462)&lt;20.5,"Yes","No")</f>
        <v>Yes</v>
      </c>
      <c r="C462" s="34" t="str">
        <f>IF(J462&lt;160000,"Yes","")</f>
        <v/>
      </c>
      <c r="D462" s="34" t="str">
        <f>IF(J462&gt;375000,IF((K462/J462)&lt;-0.4,"FP40%",IF((K462/J462)&lt;-0.35,"FP35%",IF((K462/J462)&lt;-0.3,"FP30%",IF((K462/J462)&lt;-0.25,"FP25%",IF((K462/J462)&lt;-0.2,"FP20%",IF((K462/J462)&lt;-0.15,"FP15%",IF((K462/J462)&lt;-0.1,"FP10%",IF((K462/J462)&lt;-0.05,"FP5%","")))))))),"")</f>
        <v/>
      </c>
      <c r="E462" s="34" t="str">
        <f t="shared" si="9"/>
        <v/>
      </c>
      <c r="F462" s="89" t="str">
        <f>IF(AP462="N/A","",IF(AP462&gt;AJ462,IF(AP462&gt;AM462,"P",""),""))</f>
        <v>P</v>
      </c>
      <c r="G462" s="34" t="str">
        <f>IF(D462="",IF(E462="",F462,E462),D462)</f>
        <v>P</v>
      </c>
      <c r="H462" s="19" t="s">
        <v>326</v>
      </c>
      <c r="I462" s="21" t="s">
        <v>37</v>
      </c>
      <c r="J462" s="20">
        <v>248300</v>
      </c>
      <c r="K462" s="20">
        <f>M462-J462</f>
        <v>-20200</v>
      </c>
      <c r="L462" s="75">
        <v>0</v>
      </c>
      <c r="M462" s="20">
        <v>228100</v>
      </c>
      <c r="N462" s="21">
        <v>38</v>
      </c>
      <c r="O462" s="21">
        <v>42</v>
      </c>
      <c r="P462" s="21">
        <v>44</v>
      </c>
      <c r="Q462" s="21" t="s">
        <v>590</v>
      </c>
      <c r="R462" s="21" t="s">
        <v>590</v>
      </c>
      <c r="S462" s="21" t="s">
        <v>590</v>
      </c>
      <c r="T462" s="21" t="s">
        <v>590</v>
      </c>
      <c r="U462" s="21" t="s">
        <v>590</v>
      </c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39">
        <f>IF(AK462=0,"",AVERAGE(N462:AI462))</f>
        <v>41.333333333333336</v>
      </c>
      <c r="AK462" s="39">
        <f>IF(COUNTBLANK(N462:AI462)=0,22,IF(COUNTBLANK(N462:AI462)=1,21,IF(COUNTBLANK(N462:AI462)=2,20,IF(COUNTBLANK(N462:AI462)=3,19,IF(COUNTBLANK(N462:AI462)=4,18,IF(COUNTBLANK(N462:AI462)=5,17,IF(COUNTBLANK(N462:AI462)=6,16,IF(COUNTBLANK(N462:AI462)=7,15,IF(COUNTBLANK(N462:AI462)=8,14,IF(COUNTBLANK(N462:AI462)=9,13,IF(COUNTBLANK(N462:AI462)=10,12,IF(COUNTBLANK(N462:AI462)=11,11,IF(COUNTBLANK(N462:AI462)=12,10,IF(COUNTBLANK(N462:AI462)=13,9,IF(COUNTBLANK(N462:AI462)=14,8,IF(COUNTBLANK(N462:AI462)=15,7,IF(COUNTBLANK(N462:AI462)=16,6,IF(COUNTBLANK(N462:AI462)=17,5,IF(COUNTBLANK(N462:AI462)=18,4,IF(COUNTBLANK(N462:AI462)=19,3,IF(COUNTBLANK(N462:AI462)=20,2,IF(COUNTBLANK(N462:AI462)=21,1,IF(COUNTBLANK(N462:AI462)=22,0,"Error")))))))))))))))))))))))</f>
        <v>3</v>
      </c>
      <c r="AL462" s="39">
        <f>IF(AK462=0,"",IF(COUNTBLANK(AG462:AI462)=0,AVERAGE(AG462:AI462),IF(COUNTBLANK(AF462:AI462)&lt;1.5,AVERAGE(AF462:AI462),IF(COUNTBLANK(AE462:AI462)&lt;2.5,AVERAGE(AE462:AI462),IF(COUNTBLANK(AD462:AI462)&lt;3.5,AVERAGE(AD462:AI462),IF(COUNTBLANK(AC462:AI462)&lt;4.5,AVERAGE(AC462:AI462),IF(COUNTBLANK(AB462:AI462)&lt;5.5,AVERAGE(AB462:AI462),IF(COUNTBLANK(AA462:AI462)&lt;6.5,AVERAGE(AA462:AI462),IF(COUNTBLANK(Z462:AI462)&lt;7.5,AVERAGE(Z462:AI462),IF(COUNTBLANK(Y462:AI462)&lt;8.5,AVERAGE(Y462:AI462),IF(COUNTBLANK(X462:AI462)&lt;9.5,AVERAGE(X462:AI462),IF(COUNTBLANK(W462:AI462)&lt;10.5,AVERAGE(W462:AI462),IF(COUNTBLANK(V462:AI462)&lt;11.5,AVERAGE(V462:AI462),IF(COUNTBLANK(U462:AI462)&lt;12.5,AVERAGE(U462:AI462),IF(COUNTBLANK(T462:AI462)&lt;13.5,AVERAGE(T462:AI462),IF(COUNTBLANK(S462:AI462)&lt;14.5,AVERAGE(S462:AI462),IF(COUNTBLANK(R462:AI462)&lt;15.5,AVERAGE(R462:AI462),IF(COUNTBLANK(Q462:AI462)&lt;16.5,AVERAGE(Q462:AI462),IF(COUNTBLANK(P462:AI462)&lt;17.5,AVERAGE(P462:AI462),IF(COUNTBLANK(O462:AI462)&lt;18.5,AVERAGE(O462:AI462),AVERAGE(N462:AI462)))))))))))))))))))))</f>
        <v>41.333333333333336</v>
      </c>
      <c r="AM462" s="22">
        <f>IF(AK462=0,"",IF(COUNTBLANK(AH462:AI462)=0,AVERAGE(AH462:AI462),IF(COUNTBLANK(AG462:AI462)&lt;1.5,AVERAGE(AG462:AI462),IF(COUNTBLANK(AF462:AI462)&lt;2.5,AVERAGE(AF462:AI462),IF(COUNTBLANK(AE462:AI462)&lt;3.5,AVERAGE(AE462:AI462),IF(COUNTBLANK(AD462:AI462)&lt;4.5,AVERAGE(AD462:AI462),IF(COUNTBLANK(AC462:AI462)&lt;5.5,AVERAGE(AC462:AI462),IF(COUNTBLANK(AB462:AI462)&lt;6.5,AVERAGE(AB462:AI462),IF(COUNTBLANK(AA462:AI462)&lt;7.5,AVERAGE(AA462:AI462),IF(COUNTBLANK(Z462:AI462)&lt;8.5,AVERAGE(Z462:AI462),IF(COUNTBLANK(Y462:AI462)&lt;9.5,AVERAGE(Y462:AI462),IF(COUNTBLANK(X462:AI462)&lt;10.5,AVERAGE(X462:AI462),IF(COUNTBLANK(W462:AI462)&lt;11.5,AVERAGE(W462:AI462),IF(COUNTBLANK(V462:AI462)&lt;12.5,AVERAGE(V462:AI462),IF(COUNTBLANK(U462:AI462)&lt;13.5,AVERAGE(U462:AI462),IF(COUNTBLANK(T462:AI462)&lt;14.5,AVERAGE(T462:AI462),IF(COUNTBLANK(S462:AI462)&lt;15.5,AVERAGE(S462:AI462),IF(COUNTBLANK(R462:AI462)&lt;16.5,AVERAGE(R462:AI462),IF(COUNTBLANK(Q462:AI462)&lt;17.5,AVERAGE(Q462:AI462),IF(COUNTBLANK(P462:AI462)&lt;18.5,AVERAGE(P462:AI462),IF(COUNTBLANK(O462:AI462)&lt;19.5,AVERAGE(O462:AI462),AVERAGE(N462:AI462))))))))))))))))))))))</f>
        <v>43</v>
      </c>
      <c r="AN462" s="23">
        <f>IF(AK462&lt;1.5,M462,(0.75*M462)+(0.25*((AM462*2/3+AJ462*1/3)*$AW$1)))</f>
        <v>213663.08887716223</v>
      </c>
      <c r="AO462" s="24">
        <f>AN462-M462</f>
        <v>-14436.911122837773</v>
      </c>
      <c r="AP462" s="22">
        <f>IF(AK462&lt;1.5,"N/A",3*((M462/$AW$1)-(AM462*2/3)))</f>
        <v>84.497984877342674</v>
      </c>
      <c r="AQ462" s="20">
        <f>IF(AK462=0,"",AL462*$AV$1)</f>
        <v>163529.69667405952</v>
      </c>
      <c r="AR462" s="20">
        <f>IF(AK462=0,"",AJ462*$AV$1)</f>
        <v>163529.69667405952</v>
      </c>
      <c r="AS462" s="23" t="str">
        <f>IF(F462="P","P","")</f>
        <v>P</v>
      </c>
    </row>
    <row r="463" spans="1:51" ht="13.5">
      <c r="A463" s="19" t="s">
        <v>40</v>
      </c>
      <c r="B463" s="23" t="str">
        <f>IF(COUNTBLANK(N463:AI463)&lt;20.5,"Yes","No")</f>
        <v>Yes</v>
      </c>
      <c r="C463" s="34" t="str">
        <f>IF(J463&lt;160000,"Yes","")</f>
        <v/>
      </c>
      <c r="D463" s="34" t="str">
        <f>IF(J463&gt;375000,IF((K463/J463)&lt;-0.4,"FP40%",IF((K463/J463)&lt;-0.35,"FP35%",IF((K463/J463)&lt;-0.3,"FP30%",IF((K463/J463)&lt;-0.25,"FP25%",IF((K463/J463)&lt;-0.2,"FP20%",IF((K463/J463)&lt;-0.15,"FP15%",IF((K463/J463)&lt;-0.1,"FP10%",IF((K463/J463)&lt;-0.05,"FP5%","")))))))),"")</f>
        <v/>
      </c>
      <c r="E463" s="34" t="str">
        <f t="shared" si="9"/>
        <v/>
      </c>
      <c r="F463" s="89" t="str">
        <f>IF(AP463="N/A","",IF(AP463&gt;AJ463,IF(AP463&gt;AM463,"P",""),""))</f>
        <v/>
      </c>
      <c r="G463" s="34" t="str">
        <f>IF(D463="",IF(E463="",F463,E463),D463)</f>
        <v/>
      </c>
      <c r="H463" s="19" t="s">
        <v>211</v>
      </c>
      <c r="I463" s="21" t="s">
        <v>37</v>
      </c>
      <c r="J463" s="20">
        <v>422000</v>
      </c>
      <c r="K463" s="20">
        <f>M463-J463</f>
        <v>-7700</v>
      </c>
      <c r="L463" s="75">
        <v>19200</v>
      </c>
      <c r="M463" s="20">
        <v>414300</v>
      </c>
      <c r="N463" s="21">
        <v>95</v>
      </c>
      <c r="O463" s="21">
        <v>79</v>
      </c>
      <c r="P463" s="21">
        <v>116</v>
      </c>
      <c r="Q463" s="21">
        <v>92</v>
      </c>
      <c r="R463" s="21">
        <v>85</v>
      </c>
      <c r="S463" s="21">
        <v>106</v>
      </c>
      <c r="T463" s="21">
        <v>90</v>
      </c>
      <c r="U463" s="21">
        <v>154</v>
      </c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39">
        <f>IF(AK463=0,"",AVERAGE(N463:AI463))</f>
        <v>102.125</v>
      </c>
      <c r="AK463" s="39">
        <f>IF(COUNTBLANK(N463:AI463)=0,22,IF(COUNTBLANK(N463:AI463)=1,21,IF(COUNTBLANK(N463:AI463)=2,20,IF(COUNTBLANK(N463:AI463)=3,19,IF(COUNTBLANK(N463:AI463)=4,18,IF(COUNTBLANK(N463:AI463)=5,17,IF(COUNTBLANK(N463:AI463)=6,16,IF(COUNTBLANK(N463:AI463)=7,15,IF(COUNTBLANK(N463:AI463)=8,14,IF(COUNTBLANK(N463:AI463)=9,13,IF(COUNTBLANK(N463:AI463)=10,12,IF(COUNTBLANK(N463:AI463)=11,11,IF(COUNTBLANK(N463:AI463)=12,10,IF(COUNTBLANK(N463:AI463)=13,9,IF(COUNTBLANK(N463:AI463)=14,8,IF(COUNTBLANK(N463:AI463)=15,7,IF(COUNTBLANK(N463:AI463)=16,6,IF(COUNTBLANK(N463:AI463)=17,5,IF(COUNTBLANK(N463:AI463)=18,4,IF(COUNTBLANK(N463:AI463)=19,3,IF(COUNTBLANK(N463:AI463)=20,2,IF(COUNTBLANK(N463:AI463)=21,1,IF(COUNTBLANK(N463:AI463)=22,0,"Error")))))))))))))))))))))))</f>
        <v>8</v>
      </c>
      <c r="AL463" s="39">
        <f>IF(AK463=0,"",IF(COUNTBLANK(AG463:AI463)=0,AVERAGE(AG463:AI463),IF(COUNTBLANK(AF463:AI463)&lt;1.5,AVERAGE(AF463:AI463),IF(COUNTBLANK(AE463:AI463)&lt;2.5,AVERAGE(AE463:AI463),IF(COUNTBLANK(AD463:AI463)&lt;3.5,AVERAGE(AD463:AI463),IF(COUNTBLANK(AC463:AI463)&lt;4.5,AVERAGE(AC463:AI463),IF(COUNTBLANK(AB463:AI463)&lt;5.5,AVERAGE(AB463:AI463),IF(COUNTBLANK(AA463:AI463)&lt;6.5,AVERAGE(AA463:AI463),IF(COUNTBLANK(Z463:AI463)&lt;7.5,AVERAGE(Z463:AI463),IF(COUNTBLANK(Y463:AI463)&lt;8.5,AVERAGE(Y463:AI463),IF(COUNTBLANK(X463:AI463)&lt;9.5,AVERAGE(X463:AI463),IF(COUNTBLANK(W463:AI463)&lt;10.5,AVERAGE(W463:AI463),IF(COUNTBLANK(V463:AI463)&lt;11.5,AVERAGE(V463:AI463),IF(COUNTBLANK(U463:AI463)&lt;12.5,AVERAGE(U463:AI463),IF(COUNTBLANK(T463:AI463)&lt;13.5,AVERAGE(T463:AI463),IF(COUNTBLANK(S463:AI463)&lt;14.5,AVERAGE(S463:AI463),IF(COUNTBLANK(R463:AI463)&lt;15.5,AVERAGE(R463:AI463),IF(COUNTBLANK(Q463:AI463)&lt;16.5,AVERAGE(Q463:AI463),IF(COUNTBLANK(P463:AI463)&lt;17.5,AVERAGE(P463:AI463),IF(COUNTBLANK(O463:AI463)&lt;18.5,AVERAGE(O463:AI463),AVERAGE(N463:AI463)))))))))))))))))))))</f>
        <v>116.66666666666667</v>
      </c>
      <c r="AM463" s="22">
        <f>IF(AK463=0,"",IF(COUNTBLANK(AH463:AI463)=0,AVERAGE(AH463:AI463),IF(COUNTBLANK(AG463:AI463)&lt;1.5,AVERAGE(AG463:AI463),IF(COUNTBLANK(AF463:AI463)&lt;2.5,AVERAGE(AF463:AI463),IF(COUNTBLANK(AE463:AI463)&lt;3.5,AVERAGE(AE463:AI463),IF(COUNTBLANK(AD463:AI463)&lt;4.5,AVERAGE(AD463:AI463),IF(COUNTBLANK(AC463:AI463)&lt;5.5,AVERAGE(AC463:AI463),IF(COUNTBLANK(AB463:AI463)&lt;6.5,AVERAGE(AB463:AI463),IF(COUNTBLANK(AA463:AI463)&lt;7.5,AVERAGE(AA463:AI463),IF(COUNTBLANK(Z463:AI463)&lt;8.5,AVERAGE(Z463:AI463),IF(COUNTBLANK(Y463:AI463)&lt;9.5,AVERAGE(Y463:AI463),IF(COUNTBLANK(X463:AI463)&lt;10.5,AVERAGE(X463:AI463),IF(COUNTBLANK(W463:AI463)&lt;11.5,AVERAGE(W463:AI463),IF(COUNTBLANK(V463:AI463)&lt;12.5,AVERAGE(V463:AI463),IF(COUNTBLANK(U463:AI463)&lt;13.5,AVERAGE(U463:AI463),IF(COUNTBLANK(T463:AI463)&lt;14.5,AVERAGE(T463:AI463),IF(COUNTBLANK(S463:AI463)&lt;15.5,AVERAGE(S463:AI463),IF(COUNTBLANK(R463:AI463)&lt;16.5,AVERAGE(R463:AI463),IF(COUNTBLANK(Q463:AI463)&lt;17.5,AVERAGE(Q463:AI463),IF(COUNTBLANK(P463:AI463)&lt;18.5,AVERAGE(P463:AI463),IF(COUNTBLANK(O463:AI463)&lt;19.5,AVERAGE(O463:AI463),AVERAGE(N463:AI463))))))))))))))))))))))</f>
        <v>122</v>
      </c>
      <c r="AN463" s="23">
        <f>IF(AK463&lt;1.5,M463,(0.75*M463)+(0.25*((AM463*2/3+AJ463*1/3)*$AW$1)))</f>
        <v>426490.46279534907</v>
      </c>
      <c r="AO463" s="24">
        <f>AN463-M463</f>
        <v>12190.462795349071</v>
      </c>
      <c r="AP463" s="22">
        <f>IF(AK463&lt;1.5,"N/A",3*((M463/$AW$1)-(AM463*2/3)))</f>
        <v>65.67696244929013</v>
      </c>
      <c r="AQ463" s="20">
        <f>IF(AK463=0,"",AL463*$AV$1)</f>
        <v>461575.75674129702</v>
      </c>
      <c r="AR463" s="20">
        <f>IF(AK463=0,"",AJ463*$AV$1)</f>
        <v>404043.63563318533</v>
      </c>
      <c r="AS463" s="23" t="str">
        <f>IF(F463="P","P","")</f>
        <v/>
      </c>
    </row>
    <row r="464" spans="1:51" ht="13.5">
      <c r="A464" s="19" t="s">
        <v>40</v>
      </c>
      <c r="B464" s="23" t="str">
        <f>IF(COUNTBLANK(N464:AI464)&lt;20.5,"Yes","No")</f>
        <v>Yes</v>
      </c>
      <c r="C464" s="34" t="str">
        <f>IF(J464&lt;160000,"Yes","")</f>
        <v/>
      </c>
      <c r="D464" s="34" t="str">
        <f>IF(J464&gt;375000,IF((K464/J464)&lt;-0.4,"FP40%",IF((K464/J464)&lt;-0.35,"FP35%",IF((K464/J464)&lt;-0.3,"FP30%",IF((K464/J464)&lt;-0.25,"FP25%",IF((K464/J464)&lt;-0.2,"FP20%",IF((K464/J464)&lt;-0.15,"FP15%",IF((K464/J464)&lt;-0.1,"FP10%",IF((K464/J464)&lt;-0.05,"FP5%","")))))))),"")</f>
        <v/>
      </c>
      <c r="E464" s="34" t="str">
        <f t="shared" si="9"/>
        <v/>
      </c>
      <c r="F464" s="89" t="str">
        <f>IF(AP464="N/A","",IF(AP464&gt;AJ464,IF(AP464&gt;AM464,"P",""),""))</f>
        <v>P</v>
      </c>
      <c r="G464" s="34" t="str">
        <f>IF(D464="",IF(E464="",F464,E464),D464)</f>
        <v>P</v>
      </c>
      <c r="H464" s="19" t="s">
        <v>210</v>
      </c>
      <c r="I464" s="21" t="s">
        <v>37</v>
      </c>
      <c r="J464" s="20">
        <v>386500</v>
      </c>
      <c r="K464" s="20">
        <f>M464-J464</f>
        <v>-10800</v>
      </c>
      <c r="L464" s="75">
        <v>-7100</v>
      </c>
      <c r="M464" s="20">
        <v>375700</v>
      </c>
      <c r="N464" s="21">
        <v>108</v>
      </c>
      <c r="O464" s="21">
        <v>130</v>
      </c>
      <c r="P464" s="21">
        <v>75</v>
      </c>
      <c r="Q464" s="21">
        <v>107</v>
      </c>
      <c r="R464" s="21">
        <v>99</v>
      </c>
      <c r="S464" s="21">
        <v>87</v>
      </c>
      <c r="T464" s="21">
        <v>64</v>
      </c>
      <c r="U464" s="21">
        <v>116</v>
      </c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39">
        <f>IF(AK464=0,"",AVERAGE(N464:AI464))</f>
        <v>98.25</v>
      </c>
      <c r="AK464" s="39">
        <f>IF(COUNTBLANK(N464:AI464)=0,22,IF(COUNTBLANK(N464:AI464)=1,21,IF(COUNTBLANK(N464:AI464)=2,20,IF(COUNTBLANK(N464:AI464)=3,19,IF(COUNTBLANK(N464:AI464)=4,18,IF(COUNTBLANK(N464:AI464)=5,17,IF(COUNTBLANK(N464:AI464)=6,16,IF(COUNTBLANK(N464:AI464)=7,15,IF(COUNTBLANK(N464:AI464)=8,14,IF(COUNTBLANK(N464:AI464)=9,13,IF(COUNTBLANK(N464:AI464)=10,12,IF(COUNTBLANK(N464:AI464)=11,11,IF(COUNTBLANK(N464:AI464)=12,10,IF(COUNTBLANK(N464:AI464)=13,9,IF(COUNTBLANK(N464:AI464)=14,8,IF(COUNTBLANK(N464:AI464)=15,7,IF(COUNTBLANK(N464:AI464)=16,6,IF(COUNTBLANK(N464:AI464)=17,5,IF(COUNTBLANK(N464:AI464)=18,4,IF(COUNTBLANK(N464:AI464)=19,3,IF(COUNTBLANK(N464:AI464)=20,2,IF(COUNTBLANK(N464:AI464)=21,1,IF(COUNTBLANK(N464:AI464)=22,0,"Error")))))))))))))))))))))))</f>
        <v>8</v>
      </c>
      <c r="AL464" s="39">
        <f>IF(AK464=0,"",IF(COUNTBLANK(AG464:AI464)=0,AVERAGE(AG464:AI464),IF(COUNTBLANK(AF464:AI464)&lt;1.5,AVERAGE(AF464:AI464),IF(COUNTBLANK(AE464:AI464)&lt;2.5,AVERAGE(AE464:AI464),IF(COUNTBLANK(AD464:AI464)&lt;3.5,AVERAGE(AD464:AI464),IF(COUNTBLANK(AC464:AI464)&lt;4.5,AVERAGE(AC464:AI464),IF(COUNTBLANK(AB464:AI464)&lt;5.5,AVERAGE(AB464:AI464),IF(COUNTBLANK(AA464:AI464)&lt;6.5,AVERAGE(AA464:AI464),IF(COUNTBLANK(Z464:AI464)&lt;7.5,AVERAGE(Z464:AI464),IF(COUNTBLANK(Y464:AI464)&lt;8.5,AVERAGE(Y464:AI464),IF(COUNTBLANK(X464:AI464)&lt;9.5,AVERAGE(X464:AI464),IF(COUNTBLANK(W464:AI464)&lt;10.5,AVERAGE(W464:AI464),IF(COUNTBLANK(V464:AI464)&lt;11.5,AVERAGE(V464:AI464),IF(COUNTBLANK(U464:AI464)&lt;12.5,AVERAGE(U464:AI464),IF(COUNTBLANK(T464:AI464)&lt;13.5,AVERAGE(T464:AI464),IF(COUNTBLANK(S464:AI464)&lt;14.5,AVERAGE(S464:AI464),IF(COUNTBLANK(R464:AI464)&lt;15.5,AVERAGE(R464:AI464),IF(COUNTBLANK(Q464:AI464)&lt;16.5,AVERAGE(Q464:AI464),IF(COUNTBLANK(P464:AI464)&lt;17.5,AVERAGE(P464:AI464),IF(COUNTBLANK(O464:AI464)&lt;18.5,AVERAGE(O464:AI464),AVERAGE(N464:AI464)))))))))))))))))))))</f>
        <v>89</v>
      </c>
      <c r="AM464" s="22">
        <f>IF(AK464=0,"",IF(COUNTBLANK(AH464:AI464)=0,AVERAGE(AH464:AI464),IF(COUNTBLANK(AG464:AI464)&lt;1.5,AVERAGE(AG464:AI464),IF(COUNTBLANK(AF464:AI464)&lt;2.5,AVERAGE(AF464:AI464),IF(COUNTBLANK(AE464:AI464)&lt;3.5,AVERAGE(AE464:AI464),IF(COUNTBLANK(AD464:AI464)&lt;4.5,AVERAGE(AD464:AI464),IF(COUNTBLANK(AC464:AI464)&lt;5.5,AVERAGE(AC464:AI464),IF(COUNTBLANK(AB464:AI464)&lt;6.5,AVERAGE(AB464:AI464),IF(COUNTBLANK(AA464:AI464)&lt;7.5,AVERAGE(AA464:AI464),IF(COUNTBLANK(Z464:AI464)&lt;8.5,AVERAGE(Z464:AI464),IF(COUNTBLANK(Y464:AI464)&lt;9.5,AVERAGE(Y464:AI464),IF(COUNTBLANK(X464:AI464)&lt;10.5,AVERAGE(X464:AI464),IF(COUNTBLANK(W464:AI464)&lt;11.5,AVERAGE(W464:AI464),IF(COUNTBLANK(V464:AI464)&lt;12.5,AVERAGE(V464:AI464),IF(COUNTBLANK(U464:AI464)&lt;13.5,AVERAGE(U464:AI464),IF(COUNTBLANK(T464:AI464)&lt;14.5,AVERAGE(T464:AI464),IF(COUNTBLANK(S464:AI464)&lt;15.5,AVERAGE(S464:AI464),IF(COUNTBLANK(R464:AI464)&lt;16.5,AVERAGE(R464:AI464),IF(COUNTBLANK(Q464:AI464)&lt;17.5,AVERAGE(Q464:AI464),IF(COUNTBLANK(P464:AI464)&lt;18.5,AVERAGE(P464:AI464),IF(COUNTBLANK(O464:AI464)&lt;19.5,AVERAGE(O464:AI464),AVERAGE(N464:AI464))))))))))))))))))))))</f>
        <v>90</v>
      </c>
      <c r="AN464" s="23">
        <f>IF(AK464&lt;1.5,M464,(0.75*M464)+(0.25*((AM464*2/3+AJ464*1/3)*$AW$1)))</f>
        <v>374838.89316809207</v>
      </c>
      <c r="AO464" s="24">
        <f>AN464-M464</f>
        <v>-861.10683190793497</v>
      </c>
      <c r="AP464" s="22">
        <f>IF(AK464&lt;1.5,"N/A",3*((M464/$AW$1)-(AM464*2/3)))</f>
        <v>100.82460727057278</v>
      </c>
      <c r="AQ464" s="20">
        <f>IF(AK464=0,"",AL464*$AV$1)</f>
        <v>352116.36299978942</v>
      </c>
      <c r="AR464" s="20">
        <f>IF(AK464=0,"",AJ464*$AV$1)</f>
        <v>388712.72656999226</v>
      </c>
      <c r="AS464" s="23" t="str">
        <f>IF(F464="P","P","")</f>
        <v>P</v>
      </c>
    </row>
    <row r="465" spans="1:45" ht="13.5">
      <c r="A465" s="19" t="s">
        <v>40</v>
      </c>
      <c r="B465" s="23" t="str">
        <f>IF(COUNTBLANK(N465:AI465)&lt;20.5,"Yes","No")</f>
        <v>Yes</v>
      </c>
      <c r="C465" s="34" t="str">
        <f>IF(J465&lt;160000,"Yes","")</f>
        <v/>
      </c>
      <c r="D465" s="34" t="str">
        <f>IF(J465&gt;375000,IF((K465/J465)&lt;-0.4,"FP40%",IF((K465/J465)&lt;-0.35,"FP35%",IF((K465/J465)&lt;-0.3,"FP30%",IF((K465/J465)&lt;-0.25,"FP25%",IF((K465/J465)&lt;-0.2,"FP20%",IF((K465/J465)&lt;-0.15,"FP15%",IF((K465/J465)&lt;-0.1,"FP10%",IF((K465/J465)&lt;-0.05,"FP5%","")))))))),"")</f>
        <v/>
      </c>
      <c r="E465" s="34" t="str">
        <f t="shared" si="9"/>
        <v/>
      </c>
      <c r="F465" s="89" t="str">
        <f>IF(AP465="N/A","",IF(AP465&gt;AJ465,IF(AP465&gt;AM465,"P",""),""))</f>
        <v/>
      </c>
      <c r="G465" s="34" t="str">
        <f>IF(D465="",IF(E465="",F465,E465),D465)</f>
        <v/>
      </c>
      <c r="H465" s="19" t="s">
        <v>212</v>
      </c>
      <c r="I465" s="21" t="s">
        <v>37</v>
      </c>
      <c r="J465" s="20">
        <v>316900</v>
      </c>
      <c r="K465" s="20">
        <f>M465-J465</f>
        <v>39600</v>
      </c>
      <c r="L465" s="75">
        <v>10600</v>
      </c>
      <c r="M465" s="20">
        <v>356500</v>
      </c>
      <c r="N465" s="21">
        <v>95</v>
      </c>
      <c r="O465" s="21">
        <v>96</v>
      </c>
      <c r="P465" s="21">
        <v>111</v>
      </c>
      <c r="Q465" s="21">
        <v>94</v>
      </c>
      <c r="R465" s="21">
        <v>57</v>
      </c>
      <c r="S465" s="21">
        <v>99</v>
      </c>
      <c r="T465" s="21">
        <v>83</v>
      </c>
      <c r="U465" s="21">
        <v>107</v>
      </c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39">
        <f>IF(AK465=0,"",AVERAGE(N465:AI465))</f>
        <v>92.75</v>
      </c>
      <c r="AK465" s="39">
        <f>IF(COUNTBLANK(N465:AI465)=0,22,IF(COUNTBLANK(N465:AI465)=1,21,IF(COUNTBLANK(N465:AI465)=2,20,IF(COUNTBLANK(N465:AI465)=3,19,IF(COUNTBLANK(N465:AI465)=4,18,IF(COUNTBLANK(N465:AI465)=5,17,IF(COUNTBLANK(N465:AI465)=6,16,IF(COUNTBLANK(N465:AI465)=7,15,IF(COUNTBLANK(N465:AI465)=8,14,IF(COUNTBLANK(N465:AI465)=9,13,IF(COUNTBLANK(N465:AI465)=10,12,IF(COUNTBLANK(N465:AI465)=11,11,IF(COUNTBLANK(N465:AI465)=12,10,IF(COUNTBLANK(N465:AI465)=13,9,IF(COUNTBLANK(N465:AI465)=14,8,IF(COUNTBLANK(N465:AI465)=15,7,IF(COUNTBLANK(N465:AI465)=16,6,IF(COUNTBLANK(N465:AI465)=17,5,IF(COUNTBLANK(N465:AI465)=18,4,IF(COUNTBLANK(N465:AI465)=19,3,IF(COUNTBLANK(N465:AI465)=20,2,IF(COUNTBLANK(N465:AI465)=21,1,IF(COUNTBLANK(N465:AI465)=22,0,"Error")))))))))))))))))))))))</f>
        <v>8</v>
      </c>
      <c r="AL465" s="39">
        <f>IF(AK465=0,"",IF(COUNTBLANK(AG465:AI465)=0,AVERAGE(AG465:AI465),IF(COUNTBLANK(AF465:AI465)&lt;1.5,AVERAGE(AF465:AI465),IF(COUNTBLANK(AE465:AI465)&lt;2.5,AVERAGE(AE465:AI465),IF(COUNTBLANK(AD465:AI465)&lt;3.5,AVERAGE(AD465:AI465),IF(COUNTBLANK(AC465:AI465)&lt;4.5,AVERAGE(AC465:AI465),IF(COUNTBLANK(AB465:AI465)&lt;5.5,AVERAGE(AB465:AI465),IF(COUNTBLANK(AA465:AI465)&lt;6.5,AVERAGE(AA465:AI465),IF(COUNTBLANK(Z465:AI465)&lt;7.5,AVERAGE(Z465:AI465),IF(COUNTBLANK(Y465:AI465)&lt;8.5,AVERAGE(Y465:AI465),IF(COUNTBLANK(X465:AI465)&lt;9.5,AVERAGE(X465:AI465),IF(COUNTBLANK(W465:AI465)&lt;10.5,AVERAGE(W465:AI465),IF(COUNTBLANK(V465:AI465)&lt;11.5,AVERAGE(V465:AI465),IF(COUNTBLANK(U465:AI465)&lt;12.5,AVERAGE(U465:AI465),IF(COUNTBLANK(T465:AI465)&lt;13.5,AVERAGE(T465:AI465),IF(COUNTBLANK(S465:AI465)&lt;14.5,AVERAGE(S465:AI465),IF(COUNTBLANK(R465:AI465)&lt;15.5,AVERAGE(R465:AI465),IF(COUNTBLANK(Q465:AI465)&lt;16.5,AVERAGE(Q465:AI465),IF(COUNTBLANK(P465:AI465)&lt;17.5,AVERAGE(P465:AI465),IF(COUNTBLANK(O465:AI465)&lt;18.5,AVERAGE(O465:AI465),AVERAGE(N465:AI465)))))))))))))))))))))</f>
        <v>96.333333333333329</v>
      </c>
      <c r="AM465" s="22">
        <f>IF(AK465=0,"",IF(COUNTBLANK(AH465:AI465)=0,AVERAGE(AH465:AI465),IF(COUNTBLANK(AG465:AI465)&lt;1.5,AVERAGE(AG465:AI465),IF(COUNTBLANK(AF465:AI465)&lt;2.5,AVERAGE(AF465:AI465),IF(COUNTBLANK(AE465:AI465)&lt;3.5,AVERAGE(AE465:AI465),IF(COUNTBLANK(AD465:AI465)&lt;4.5,AVERAGE(AD465:AI465),IF(COUNTBLANK(AC465:AI465)&lt;5.5,AVERAGE(AC465:AI465),IF(COUNTBLANK(AB465:AI465)&lt;6.5,AVERAGE(AB465:AI465),IF(COUNTBLANK(AA465:AI465)&lt;7.5,AVERAGE(AA465:AI465),IF(COUNTBLANK(Z465:AI465)&lt;8.5,AVERAGE(Z465:AI465),IF(COUNTBLANK(Y465:AI465)&lt;9.5,AVERAGE(Y465:AI465),IF(COUNTBLANK(X465:AI465)&lt;10.5,AVERAGE(X465:AI465),IF(COUNTBLANK(W465:AI465)&lt;11.5,AVERAGE(W465:AI465),IF(COUNTBLANK(V465:AI465)&lt;12.5,AVERAGE(V465:AI465),IF(COUNTBLANK(U465:AI465)&lt;13.5,AVERAGE(U465:AI465),IF(COUNTBLANK(T465:AI465)&lt;14.5,AVERAGE(T465:AI465),IF(COUNTBLANK(S465:AI465)&lt;15.5,AVERAGE(S465:AI465),IF(COUNTBLANK(R465:AI465)&lt;16.5,AVERAGE(R465:AI465),IF(COUNTBLANK(Q465:AI465)&lt;17.5,AVERAGE(Q465:AI465),IF(COUNTBLANK(P465:AI465)&lt;18.5,AVERAGE(P465:AI465),IF(COUNTBLANK(O465:AI465)&lt;19.5,AVERAGE(O465:AI465),AVERAGE(N465:AI465))))))))))))))))))))))</f>
        <v>95</v>
      </c>
      <c r="AN465" s="23">
        <f>IF(AK465&lt;1.5,M465,(0.75*M465)+(0.25*((AM465*2/3+AJ465*1/3)*$AW$1)))</f>
        <v>361943.96960746823</v>
      </c>
      <c r="AO465" s="24">
        <f>AN465-M465</f>
        <v>5443.9696074682288</v>
      </c>
      <c r="AP465" s="22">
        <f>IF(AK465&lt;1.5,"N/A",3*((M465/$AW$1)-(AM465*2/3)))</f>
        <v>76.473176715355834</v>
      </c>
      <c r="AQ465" s="20">
        <f>IF(AK465=0,"",AL465*$AV$1)</f>
        <v>381129.69628067093</v>
      </c>
      <c r="AR465" s="20">
        <f>IF(AK465=0,"",AJ465*$AV$1)</f>
        <v>366952.72660933115</v>
      </c>
      <c r="AS465" s="23" t="str">
        <f>IF(F465="P","P","")</f>
        <v/>
      </c>
    </row>
    <row r="466" spans="1:45" ht="13.5">
      <c r="A466" s="19" t="s">
        <v>40</v>
      </c>
      <c r="B466" s="23" t="str">
        <f>IF(COUNTBLANK(N466:AI466)&lt;20.5,"Yes","No")</f>
        <v>Yes</v>
      </c>
      <c r="C466" s="34" t="str">
        <f>IF(J466&lt;160000,"Yes","")</f>
        <v/>
      </c>
      <c r="D466" s="34" t="str">
        <f>IF(J466&gt;375000,IF((K466/J466)&lt;-0.4,"FP40%",IF((K466/J466)&lt;-0.35,"FP35%",IF((K466/J466)&lt;-0.3,"FP30%",IF((K466/J466)&lt;-0.25,"FP25%",IF((K466/J466)&lt;-0.2,"FP20%",IF((K466/J466)&lt;-0.15,"FP15%",IF((K466/J466)&lt;-0.1,"FP10%",IF((K466/J466)&lt;-0.05,"FP5%","")))))))),"")</f>
        <v/>
      </c>
      <c r="E466" s="34" t="str">
        <f t="shared" si="9"/>
        <v/>
      </c>
      <c r="F466" s="89" t="str">
        <f>IF(AP466="N/A","",IF(AP466&gt;AJ466,IF(AP466&gt;AM466,"P",""),""))</f>
        <v>P</v>
      </c>
      <c r="G466" s="34" t="str">
        <f>IF(D466="",IF(E466="",F466,E466),D466)</f>
        <v>P</v>
      </c>
      <c r="H466" s="19" t="s">
        <v>214</v>
      </c>
      <c r="I466" s="21" t="s">
        <v>37</v>
      </c>
      <c r="J466" s="20">
        <v>382900</v>
      </c>
      <c r="K466" s="20">
        <f>M466-J466</f>
        <v>7800</v>
      </c>
      <c r="L466" s="75">
        <v>0</v>
      </c>
      <c r="M466" s="20">
        <v>390700</v>
      </c>
      <c r="N466" s="21">
        <v>83</v>
      </c>
      <c r="O466" s="21">
        <v>102</v>
      </c>
      <c r="P466" s="21">
        <v>111</v>
      </c>
      <c r="Q466" s="21">
        <v>111</v>
      </c>
      <c r="R466" s="21">
        <v>84</v>
      </c>
      <c r="S466" s="21">
        <v>60</v>
      </c>
      <c r="T466" s="21" t="s">
        <v>590</v>
      </c>
      <c r="U466" s="21" t="s">
        <v>590</v>
      </c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39">
        <f>IF(AK466=0,"",AVERAGE(N466:AI466))</f>
        <v>91.833333333333329</v>
      </c>
      <c r="AK466" s="39">
        <f>IF(COUNTBLANK(N466:AI466)=0,22,IF(COUNTBLANK(N466:AI466)=1,21,IF(COUNTBLANK(N466:AI466)=2,20,IF(COUNTBLANK(N466:AI466)=3,19,IF(COUNTBLANK(N466:AI466)=4,18,IF(COUNTBLANK(N466:AI466)=5,17,IF(COUNTBLANK(N466:AI466)=6,16,IF(COUNTBLANK(N466:AI466)=7,15,IF(COUNTBLANK(N466:AI466)=8,14,IF(COUNTBLANK(N466:AI466)=9,13,IF(COUNTBLANK(N466:AI466)=10,12,IF(COUNTBLANK(N466:AI466)=11,11,IF(COUNTBLANK(N466:AI466)=12,10,IF(COUNTBLANK(N466:AI466)=13,9,IF(COUNTBLANK(N466:AI466)=14,8,IF(COUNTBLANK(N466:AI466)=15,7,IF(COUNTBLANK(N466:AI466)=16,6,IF(COUNTBLANK(N466:AI466)=17,5,IF(COUNTBLANK(N466:AI466)=18,4,IF(COUNTBLANK(N466:AI466)=19,3,IF(COUNTBLANK(N466:AI466)=20,2,IF(COUNTBLANK(N466:AI466)=21,1,IF(COUNTBLANK(N466:AI466)=22,0,"Error")))))))))))))))))))))))</f>
        <v>6</v>
      </c>
      <c r="AL466" s="39">
        <f>IF(AK466=0,"",IF(COUNTBLANK(AG466:AI466)=0,AVERAGE(AG466:AI466),IF(COUNTBLANK(AF466:AI466)&lt;1.5,AVERAGE(AF466:AI466),IF(COUNTBLANK(AE466:AI466)&lt;2.5,AVERAGE(AE466:AI466),IF(COUNTBLANK(AD466:AI466)&lt;3.5,AVERAGE(AD466:AI466),IF(COUNTBLANK(AC466:AI466)&lt;4.5,AVERAGE(AC466:AI466),IF(COUNTBLANK(AB466:AI466)&lt;5.5,AVERAGE(AB466:AI466),IF(COUNTBLANK(AA466:AI466)&lt;6.5,AVERAGE(AA466:AI466),IF(COUNTBLANK(Z466:AI466)&lt;7.5,AVERAGE(Z466:AI466),IF(COUNTBLANK(Y466:AI466)&lt;8.5,AVERAGE(Y466:AI466),IF(COUNTBLANK(X466:AI466)&lt;9.5,AVERAGE(X466:AI466),IF(COUNTBLANK(W466:AI466)&lt;10.5,AVERAGE(W466:AI466),IF(COUNTBLANK(V466:AI466)&lt;11.5,AVERAGE(V466:AI466),IF(COUNTBLANK(U466:AI466)&lt;12.5,AVERAGE(U466:AI466),IF(COUNTBLANK(T466:AI466)&lt;13.5,AVERAGE(T466:AI466),IF(COUNTBLANK(S466:AI466)&lt;14.5,AVERAGE(S466:AI466),IF(COUNTBLANK(R466:AI466)&lt;15.5,AVERAGE(R466:AI466),IF(COUNTBLANK(Q466:AI466)&lt;16.5,AVERAGE(Q466:AI466),IF(COUNTBLANK(P466:AI466)&lt;17.5,AVERAGE(P466:AI466),IF(COUNTBLANK(O466:AI466)&lt;18.5,AVERAGE(O466:AI466),AVERAGE(N466:AI466)))))))))))))))))))))</f>
        <v>85</v>
      </c>
      <c r="AM466" s="22">
        <f>IF(AK466=0,"",IF(COUNTBLANK(AH466:AI466)=0,AVERAGE(AH466:AI466),IF(COUNTBLANK(AG466:AI466)&lt;1.5,AVERAGE(AG466:AI466),IF(COUNTBLANK(AF466:AI466)&lt;2.5,AVERAGE(AF466:AI466),IF(COUNTBLANK(AE466:AI466)&lt;3.5,AVERAGE(AE466:AI466),IF(COUNTBLANK(AD466:AI466)&lt;4.5,AVERAGE(AD466:AI466),IF(COUNTBLANK(AC466:AI466)&lt;5.5,AVERAGE(AC466:AI466),IF(COUNTBLANK(AB466:AI466)&lt;6.5,AVERAGE(AB466:AI466),IF(COUNTBLANK(AA466:AI466)&lt;7.5,AVERAGE(AA466:AI466),IF(COUNTBLANK(Z466:AI466)&lt;8.5,AVERAGE(Z466:AI466),IF(COUNTBLANK(Y466:AI466)&lt;9.5,AVERAGE(Y466:AI466),IF(COUNTBLANK(X466:AI466)&lt;10.5,AVERAGE(X466:AI466),IF(COUNTBLANK(W466:AI466)&lt;11.5,AVERAGE(W466:AI466),IF(COUNTBLANK(V466:AI466)&lt;12.5,AVERAGE(V466:AI466),IF(COUNTBLANK(U466:AI466)&lt;13.5,AVERAGE(U466:AI466),IF(COUNTBLANK(T466:AI466)&lt;14.5,AVERAGE(T466:AI466),IF(COUNTBLANK(S466:AI466)&lt;15.5,AVERAGE(S466:AI466),IF(COUNTBLANK(R466:AI466)&lt;16.5,AVERAGE(R466:AI466),IF(COUNTBLANK(Q466:AI466)&lt;17.5,AVERAGE(Q466:AI466),IF(COUNTBLANK(P466:AI466)&lt;18.5,AVERAGE(P466:AI466),IF(COUNTBLANK(O466:AI466)&lt;19.5,AVERAGE(O466:AI466),AVERAGE(N466:AI466))))))))))))))))))))))</f>
        <v>72</v>
      </c>
      <c r="AN466" s="23">
        <f>IF(AK466&lt;1.5,M466,(0.75*M466)+(0.25*((AM466*2/3+AJ466*1/3)*$AW$1)))</f>
        <v>371902.15413767612</v>
      </c>
      <c r="AO466" s="24">
        <f>AN466-M466</f>
        <v>-18797.845862323884</v>
      </c>
      <c r="AP466" s="22">
        <f>IF(AK466&lt;1.5,"N/A",3*((M466/$AW$1)-(AM466*2/3)))</f>
        <v>148.03666239183599</v>
      </c>
      <c r="AQ466" s="20">
        <f>IF(AK466=0,"",AL466*$AV$1)</f>
        <v>336290.908482945</v>
      </c>
      <c r="AR466" s="20">
        <f>IF(AK466=0,"",AJ466*$AV$1)</f>
        <v>363326.05994922091</v>
      </c>
      <c r="AS466" s="23" t="str">
        <f>IF(F466="P","P","")</f>
        <v>P</v>
      </c>
    </row>
    <row r="467" spans="1:45" ht="13.5">
      <c r="A467" s="19" t="s">
        <v>40</v>
      </c>
      <c r="B467" s="23" t="str">
        <f>IF(COUNTBLANK(N467:AI467)&lt;20.5,"Yes","No")</f>
        <v>Yes</v>
      </c>
      <c r="C467" s="34" t="str">
        <f>IF(J467&lt;160000,"Yes","")</f>
        <v/>
      </c>
      <c r="D467" s="34" t="str">
        <f>IF(J467&gt;375000,IF((K467/J467)&lt;-0.4,"FP40%",IF((K467/J467)&lt;-0.35,"FP35%",IF((K467/J467)&lt;-0.3,"FP30%",IF((K467/J467)&lt;-0.25,"FP25%",IF((K467/J467)&lt;-0.2,"FP20%",IF((K467/J467)&lt;-0.15,"FP15%",IF((K467/J467)&lt;-0.1,"FP10%",IF((K467/J467)&lt;-0.05,"FP5%","")))))))),"")</f>
        <v/>
      </c>
      <c r="E467" s="34" t="str">
        <f t="shared" si="9"/>
        <v/>
      </c>
      <c r="F467" s="89" t="str">
        <f>IF(AP467="N/A","",IF(AP467&gt;AJ467,IF(AP467&gt;AM467,"P",""),""))</f>
        <v/>
      </c>
      <c r="G467" s="34" t="str">
        <f>IF(D467="",IF(E467="",F467,E467),D467)</f>
        <v/>
      </c>
      <c r="H467" s="19" t="s">
        <v>209</v>
      </c>
      <c r="I467" s="21" t="s">
        <v>37</v>
      </c>
      <c r="J467" s="20">
        <v>264200</v>
      </c>
      <c r="K467" s="20">
        <f>M467-J467</f>
        <v>0</v>
      </c>
      <c r="L467" s="75">
        <v>0</v>
      </c>
      <c r="M467" s="20">
        <v>264200</v>
      </c>
      <c r="N467" s="21">
        <v>113</v>
      </c>
      <c r="O467" s="21">
        <v>56</v>
      </c>
      <c r="P467" s="21"/>
      <c r="Q467" s="21" t="s">
        <v>590</v>
      </c>
      <c r="R467" s="21" t="s">
        <v>590</v>
      </c>
      <c r="S467" s="21" t="s">
        <v>590</v>
      </c>
      <c r="T467" s="21" t="s">
        <v>590</v>
      </c>
      <c r="U467" s="21" t="s">
        <v>590</v>
      </c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39">
        <f>IF(AK467=0,"",AVERAGE(N467:AI467))</f>
        <v>84.5</v>
      </c>
      <c r="AK467" s="39">
        <f>IF(COUNTBLANK(N467:AI467)=0,22,IF(COUNTBLANK(N467:AI467)=1,21,IF(COUNTBLANK(N467:AI467)=2,20,IF(COUNTBLANK(N467:AI467)=3,19,IF(COUNTBLANK(N467:AI467)=4,18,IF(COUNTBLANK(N467:AI467)=5,17,IF(COUNTBLANK(N467:AI467)=6,16,IF(COUNTBLANK(N467:AI467)=7,15,IF(COUNTBLANK(N467:AI467)=8,14,IF(COUNTBLANK(N467:AI467)=9,13,IF(COUNTBLANK(N467:AI467)=10,12,IF(COUNTBLANK(N467:AI467)=11,11,IF(COUNTBLANK(N467:AI467)=12,10,IF(COUNTBLANK(N467:AI467)=13,9,IF(COUNTBLANK(N467:AI467)=14,8,IF(COUNTBLANK(N467:AI467)=15,7,IF(COUNTBLANK(N467:AI467)=16,6,IF(COUNTBLANK(N467:AI467)=17,5,IF(COUNTBLANK(N467:AI467)=18,4,IF(COUNTBLANK(N467:AI467)=19,3,IF(COUNTBLANK(N467:AI467)=20,2,IF(COUNTBLANK(N467:AI467)=21,1,IF(COUNTBLANK(N467:AI467)=22,0,"Error")))))))))))))))))))))))</f>
        <v>2</v>
      </c>
      <c r="AL467" s="39">
        <f>IF(AK467=0,"",IF(COUNTBLANK(AG467:AI467)=0,AVERAGE(AG467:AI467),IF(COUNTBLANK(AF467:AI467)&lt;1.5,AVERAGE(AF467:AI467),IF(COUNTBLANK(AE467:AI467)&lt;2.5,AVERAGE(AE467:AI467),IF(COUNTBLANK(AD467:AI467)&lt;3.5,AVERAGE(AD467:AI467),IF(COUNTBLANK(AC467:AI467)&lt;4.5,AVERAGE(AC467:AI467),IF(COUNTBLANK(AB467:AI467)&lt;5.5,AVERAGE(AB467:AI467),IF(COUNTBLANK(AA467:AI467)&lt;6.5,AVERAGE(AA467:AI467),IF(COUNTBLANK(Z467:AI467)&lt;7.5,AVERAGE(Z467:AI467),IF(COUNTBLANK(Y467:AI467)&lt;8.5,AVERAGE(Y467:AI467),IF(COUNTBLANK(X467:AI467)&lt;9.5,AVERAGE(X467:AI467),IF(COUNTBLANK(W467:AI467)&lt;10.5,AVERAGE(W467:AI467),IF(COUNTBLANK(V467:AI467)&lt;11.5,AVERAGE(V467:AI467),IF(COUNTBLANK(U467:AI467)&lt;12.5,AVERAGE(U467:AI467),IF(COUNTBLANK(T467:AI467)&lt;13.5,AVERAGE(T467:AI467),IF(COUNTBLANK(S467:AI467)&lt;14.5,AVERAGE(S467:AI467),IF(COUNTBLANK(R467:AI467)&lt;15.5,AVERAGE(R467:AI467),IF(COUNTBLANK(Q467:AI467)&lt;16.5,AVERAGE(Q467:AI467),IF(COUNTBLANK(P467:AI467)&lt;17.5,AVERAGE(P467:AI467),IF(COUNTBLANK(O467:AI467)&lt;18.5,AVERAGE(O467:AI467),AVERAGE(N467:AI467)))))))))))))))))))))</f>
        <v>84.5</v>
      </c>
      <c r="AM467" s="22">
        <f>IF(AK467=0,"",IF(COUNTBLANK(AH467:AI467)=0,AVERAGE(AH467:AI467),IF(COUNTBLANK(AG467:AI467)&lt;1.5,AVERAGE(AG467:AI467),IF(COUNTBLANK(AF467:AI467)&lt;2.5,AVERAGE(AF467:AI467),IF(COUNTBLANK(AE467:AI467)&lt;3.5,AVERAGE(AE467:AI467),IF(COUNTBLANK(AD467:AI467)&lt;4.5,AVERAGE(AD467:AI467),IF(COUNTBLANK(AC467:AI467)&lt;5.5,AVERAGE(AC467:AI467),IF(COUNTBLANK(AB467:AI467)&lt;6.5,AVERAGE(AB467:AI467),IF(COUNTBLANK(AA467:AI467)&lt;7.5,AVERAGE(AA467:AI467),IF(COUNTBLANK(Z467:AI467)&lt;8.5,AVERAGE(Z467:AI467),IF(COUNTBLANK(Y467:AI467)&lt;9.5,AVERAGE(Y467:AI467),IF(COUNTBLANK(X467:AI467)&lt;10.5,AVERAGE(X467:AI467),IF(COUNTBLANK(W467:AI467)&lt;11.5,AVERAGE(W467:AI467),IF(COUNTBLANK(V467:AI467)&lt;12.5,AVERAGE(V467:AI467),IF(COUNTBLANK(U467:AI467)&lt;13.5,AVERAGE(U467:AI467),IF(COUNTBLANK(T467:AI467)&lt;14.5,AVERAGE(T467:AI467),IF(COUNTBLANK(S467:AI467)&lt;15.5,AVERAGE(S467:AI467),IF(COUNTBLANK(R467:AI467)&lt;16.5,AVERAGE(R467:AI467),IF(COUNTBLANK(Q467:AI467)&lt;17.5,AVERAGE(Q467:AI467),IF(COUNTBLANK(P467:AI467)&lt;18.5,AVERAGE(P467:AI467),IF(COUNTBLANK(O467:AI467)&lt;19.5,AVERAGE(O467:AI467),AVERAGE(N467:AI467))))))))))))))))))))))</f>
        <v>84.5</v>
      </c>
      <c r="AN467" s="23">
        <f>IF(AK467&lt;1.5,M467,(0.75*M467)+(0.25*((AM467*2/3+AJ467*1/3)*$AW$1)))</f>
        <v>282935.97275152325</v>
      </c>
      <c r="AO467" s="24">
        <f>AN467-M467</f>
        <v>18735.972751523252</v>
      </c>
      <c r="AP467" s="22">
        <f>IF(AK467&lt;1.5,"N/A",3*((M467/$AW$1)-(AM467*2/3)))</f>
        <v>28.481664202516164</v>
      </c>
      <c r="AQ467" s="20">
        <f>IF(AK467=0,"",AL467*$AV$1)</f>
        <v>334312.7266683394</v>
      </c>
      <c r="AR467" s="20">
        <f>IF(AK467=0,"",AJ467*$AV$1)</f>
        <v>334312.7266683394</v>
      </c>
      <c r="AS467" s="23" t="str">
        <f>IF(F467="P","P","")</f>
        <v/>
      </c>
    </row>
    <row r="468" spans="1:45" ht="13.5">
      <c r="A468" s="19" t="s">
        <v>40</v>
      </c>
      <c r="B468" s="23" t="str">
        <f>IF(COUNTBLANK(N468:AI468)&lt;20.5,"Yes","No")</f>
        <v>Yes</v>
      </c>
      <c r="C468" s="34" t="str">
        <f>IF(J468&lt;160000,"Yes","")</f>
        <v/>
      </c>
      <c r="D468" s="34" t="str">
        <f>IF(J468&gt;375000,IF((K468/J468)&lt;-0.4,"FP40%",IF((K468/J468)&lt;-0.35,"FP35%",IF((K468/J468)&lt;-0.3,"FP30%",IF((K468/J468)&lt;-0.25,"FP25%",IF((K468/J468)&lt;-0.2,"FP20%",IF((K468/J468)&lt;-0.15,"FP15%",IF((K468/J468)&lt;-0.1,"FP10%",IF((K468/J468)&lt;-0.05,"FP5%","")))))))),"")</f>
        <v>FP15%</v>
      </c>
      <c r="E468" s="34" t="str">
        <f t="shared" si="9"/>
        <v/>
      </c>
      <c r="F468" s="89" t="str">
        <f>IF(AP468="N/A","",IF(AP468&gt;AJ468,IF(AP468&gt;AM468,"P",""),""))</f>
        <v/>
      </c>
      <c r="G468" s="34" t="str">
        <f>IF(D468="",IF(E468="",F468,E468),D468)</f>
        <v>FP15%</v>
      </c>
      <c r="H468" s="19" t="s">
        <v>222</v>
      </c>
      <c r="I468" s="21" t="s">
        <v>388</v>
      </c>
      <c r="J468" s="20">
        <v>471500</v>
      </c>
      <c r="K468" s="20">
        <f>M468-J468</f>
        <v>-79600</v>
      </c>
      <c r="L468" s="75">
        <v>1600</v>
      </c>
      <c r="M468" s="20">
        <v>391900</v>
      </c>
      <c r="N468" s="21">
        <v>52</v>
      </c>
      <c r="O468" s="21">
        <v>45</v>
      </c>
      <c r="P468" s="21">
        <v>73</v>
      </c>
      <c r="Q468" s="21">
        <v>99</v>
      </c>
      <c r="R468" s="21">
        <v>102</v>
      </c>
      <c r="S468" s="21">
        <v>93</v>
      </c>
      <c r="T468" s="21">
        <v>108</v>
      </c>
      <c r="U468" s="21">
        <v>96</v>
      </c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39">
        <f>IF(AK468=0,"",AVERAGE(N468:AI468))</f>
        <v>83.5</v>
      </c>
      <c r="AK468" s="39">
        <f>IF(COUNTBLANK(N468:AI468)=0,22,IF(COUNTBLANK(N468:AI468)=1,21,IF(COUNTBLANK(N468:AI468)=2,20,IF(COUNTBLANK(N468:AI468)=3,19,IF(COUNTBLANK(N468:AI468)=4,18,IF(COUNTBLANK(N468:AI468)=5,17,IF(COUNTBLANK(N468:AI468)=6,16,IF(COUNTBLANK(N468:AI468)=7,15,IF(COUNTBLANK(N468:AI468)=8,14,IF(COUNTBLANK(N468:AI468)=9,13,IF(COUNTBLANK(N468:AI468)=10,12,IF(COUNTBLANK(N468:AI468)=11,11,IF(COUNTBLANK(N468:AI468)=12,10,IF(COUNTBLANK(N468:AI468)=13,9,IF(COUNTBLANK(N468:AI468)=14,8,IF(COUNTBLANK(N468:AI468)=15,7,IF(COUNTBLANK(N468:AI468)=16,6,IF(COUNTBLANK(N468:AI468)=17,5,IF(COUNTBLANK(N468:AI468)=18,4,IF(COUNTBLANK(N468:AI468)=19,3,IF(COUNTBLANK(N468:AI468)=20,2,IF(COUNTBLANK(N468:AI468)=21,1,IF(COUNTBLANK(N468:AI468)=22,0,"Error")))))))))))))))))))))))</f>
        <v>8</v>
      </c>
      <c r="AL468" s="39">
        <f>IF(AK468=0,"",IF(COUNTBLANK(AG468:AI468)=0,AVERAGE(AG468:AI468),IF(COUNTBLANK(AF468:AI468)&lt;1.5,AVERAGE(AF468:AI468),IF(COUNTBLANK(AE468:AI468)&lt;2.5,AVERAGE(AE468:AI468),IF(COUNTBLANK(AD468:AI468)&lt;3.5,AVERAGE(AD468:AI468),IF(COUNTBLANK(AC468:AI468)&lt;4.5,AVERAGE(AC468:AI468),IF(COUNTBLANK(AB468:AI468)&lt;5.5,AVERAGE(AB468:AI468),IF(COUNTBLANK(AA468:AI468)&lt;6.5,AVERAGE(AA468:AI468),IF(COUNTBLANK(Z468:AI468)&lt;7.5,AVERAGE(Z468:AI468),IF(COUNTBLANK(Y468:AI468)&lt;8.5,AVERAGE(Y468:AI468),IF(COUNTBLANK(X468:AI468)&lt;9.5,AVERAGE(X468:AI468),IF(COUNTBLANK(W468:AI468)&lt;10.5,AVERAGE(W468:AI468),IF(COUNTBLANK(V468:AI468)&lt;11.5,AVERAGE(V468:AI468),IF(COUNTBLANK(U468:AI468)&lt;12.5,AVERAGE(U468:AI468),IF(COUNTBLANK(T468:AI468)&lt;13.5,AVERAGE(T468:AI468),IF(COUNTBLANK(S468:AI468)&lt;14.5,AVERAGE(S468:AI468),IF(COUNTBLANK(R468:AI468)&lt;15.5,AVERAGE(R468:AI468),IF(COUNTBLANK(Q468:AI468)&lt;16.5,AVERAGE(Q468:AI468),IF(COUNTBLANK(P468:AI468)&lt;17.5,AVERAGE(P468:AI468),IF(COUNTBLANK(O468:AI468)&lt;18.5,AVERAGE(O468:AI468),AVERAGE(N468:AI468)))))))))))))))))))))</f>
        <v>99</v>
      </c>
      <c r="AM468" s="22">
        <f>IF(AK468=0,"",IF(COUNTBLANK(AH468:AI468)=0,AVERAGE(AH468:AI468),IF(COUNTBLANK(AG468:AI468)&lt;1.5,AVERAGE(AG468:AI468),IF(COUNTBLANK(AF468:AI468)&lt;2.5,AVERAGE(AF468:AI468),IF(COUNTBLANK(AE468:AI468)&lt;3.5,AVERAGE(AE468:AI468),IF(COUNTBLANK(AD468:AI468)&lt;4.5,AVERAGE(AD468:AI468),IF(COUNTBLANK(AC468:AI468)&lt;5.5,AVERAGE(AC468:AI468),IF(COUNTBLANK(AB468:AI468)&lt;6.5,AVERAGE(AB468:AI468),IF(COUNTBLANK(AA468:AI468)&lt;7.5,AVERAGE(AA468:AI468),IF(COUNTBLANK(Z468:AI468)&lt;8.5,AVERAGE(Z468:AI468),IF(COUNTBLANK(Y468:AI468)&lt;9.5,AVERAGE(Y468:AI468),IF(COUNTBLANK(X468:AI468)&lt;10.5,AVERAGE(X468:AI468),IF(COUNTBLANK(W468:AI468)&lt;11.5,AVERAGE(W468:AI468),IF(COUNTBLANK(V468:AI468)&lt;12.5,AVERAGE(V468:AI468),IF(COUNTBLANK(U468:AI468)&lt;13.5,AVERAGE(U468:AI468),IF(COUNTBLANK(T468:AI468)&lt;14.5,AVERAGE(T468:AI468),IF(COUNTBLANK(S468:AI468)&lt;15.5,AVERAGE(S468:AI468),IF(COUNTBLANK(R468:AI468)&lt;16.5,AVERAGE(R468:AI468),IF(COUNTBLANK(Q468:AI468)&lt;17.5,AVERAGE(Q468:AI468),IF(COUNTBLANK(P468:AI468)&lt;18.5,AVERAGE(P468:AI468),IF(COUNTBLANK(O468:AI468)&lt;19.5,AVERAGE(O468:AI468),AVERAGE(N468:AI468))))))))))))))))))))))</f>
        <v>102</v>
      </c>
      <c r="AN468" s="23">
        <f>IF(AK468&lt;1.5,M468,(0.75*M468)+(0.25*((AM468*2/3+AJ468*1/3)*$AW$1)))</f>
        <v>390082.6614045875</v>
      </c>
      <c r="AO468" s="24">
        <f>AN468-M468</f>
        <v>-1817.3385954124969</v>
      </c>
      <c r="AP468" s="22">
        <f>IF(AK468&lt;1.5,"N/A",3*((M468/$AW$1)-(AM468*2/3)))</f>
        <v>88.933626801537059</v>
      </c>
      <c r="AQ468" s="20">
        <f>IF(AK468=0,"",AL468*$AV$1)</f>
        <v>391679.9992919006</v>
      </c>
      <c r="AR468" s="20">
        <f>IF(AK468=0,"",AJ468*$AV$1)</f>
        <v>330356.36303912831</v>
      </c>
      <c r="AS468" s="23" t="str">
        <f>IF(F468="P","P","")</f>
        <v/>
      </c>
    </row>
    <row r="469" spans="1:45" ht="13.5">
      <c r="A469" s="25" t="s">
        <v>40</v>
      </c>
      <c r="B469" s="23" t="str">
        <f>IF(COUNTBLANK(N469:AI469)&lt;20.5,"Yes","No")</f>
        <v>Yes</v>
      </c>
      <c r="C469" s="34" t="str">
        <f>IF(J469&lt;160000,"Yes","")</f>
        <v>Yes</v>
      </c>
      <c r="D469" s="34" t="str">
        <f>IF(J469&gt;375000,IF((K469/J469)&lt;-0.4,"FP40%",IF((K469/J469)&lt;-0.35,"FP35%",IF((K469/J469)&lt;-0.3,"FP30%",IF((K469/J469)&lt;-0.25,"FP25%",IF((K469/J469)&lt;-0.2,"FP20%",IF((K469/J469)&lt;-0.15,"FP15%",IF((K469/J469)&lt;-0.1,"FP10%",IF((K469/J469)&lt;-0.05,"FP5%","")))))))),"")</f>
        <v/>
      </c>
      <c r="E469" s="34" t="str">
        <f t="shared" si="9"/>
        <v/>
      </c>
      <c r="F469" s="89" t="str">
        <f>IF(AP469="N/A","",IF(AP469&gt;AJ469,IF(AP469&gt;AM469,"P",""),""))</f>
        <v/>
      </c>
      <c r="G469" s="34" t="str">
        <f>IF(D469="",IF(E469="",F469,E469),D469)</f>
        <v/>
      </c>
      <c r="H469" s="19" t="s">
        <v>55</v>
      </c>
      <c r="I469" s="21" t="s">
        <v>48</v>
      </c>
      <c r="J469" s="20">
        <v>152800</v>
      </c>
      <c r="K469" s="20">
        <f>M469-J469</f>
        <v>142400</v>
      </c>
      <c r="L469" s="75">
        <v>-1600</v>
      </c>
      <c r="M469" s="20">
        <v>295200</v>
      </c>
      <c r="N469" s="21">
        <v>72</v>
      </c>
      <c r="O469" s="21">
        <v>84</v>
      </c>
      <c r="P469" s="21">
        <v>64</v>
      </c>
      <c r="Q469" s="21">
        <v>98</v>
      </c>
      <c r="R469" s="21">
        <v>115</v>
      </c>
      <c r="S469" s="21">
        <v>49</v>
      </c>
      <c r="T469" s="21">
        <v>66</v>
      </c>
      <c r="U469" s="21">
        <v>103</v>
      </c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39">
        <f>IF(AK469=0,"",AVERAGE(N469:AI469))</f>
        <v>81.375</v>
      </c>
      <c r="AK469" s="39">
        <f>IF(COUNTBLANK(N469:AI469)=0,22,IF(COUNTBLANK(N469:AI469)=1,21,IF(COUNTBLANK(N469:AI469)=2,20,IF(COUNTBLANK(N469:AI469)=3,19,IF(COUNTBLANK(N469:AI469)=4,18,IF(COUNTBLANK(N469:AI469)=5,17,IF(COUNTBLANK(N469:AI469)=6,16,IF(COUNTBLANK(N469:AI469)=7,15,IF(COUNTBLANK(N469:AI469)=8,14,IF(COUNTBLANK(N469:AI469)=9,13,IF(COUNTBLANK(N469:AI469)=10,12,IF(COUNTBLANK(N469:AI469)=11,11,IF(COUNTBLANK(N469:AI469)=12,10,IF(COUNTBLANK(N469:AI469)=13,9,IF(COUNTBLANK(N469:AI469)=14,8,IF(COUNTBLANK(N469:AI469)=15,7,IF(COUNTBLANK(N469:AI469)=16,6,IF(COUNTBLANK(N469:AI469)=17,5,IF(COUNTBLANK(N469:AI469)=18,4,IF(COUNTBLANK(N469:AI469)=19,3,IF(COUNTBLANK(N469:AI469)=20,2,IF(COUNTBLANK(N469:AI469)=21,1,IF(COUNTBLANK(N469:AI469)=22,0,"Error")))))))))))))))))))))))</f>
        <v>8</v>
      </c>
      <c r="AL469" s="39">
        <f>IF(AK469=0,"",IF(COUNTBLANK(AG469:AI469)=0,AVERAGE(AG469:AI469),IF(COUNTBLANK(AF469:AI469)&lt;1.5,AVERAGE(AF469:AI469),IF(COUNTBLANK(AE469:AI469)&lt;2.5,AVERAGE(AE469:AI469),IF(COUNTBLANK(AD469:AI469)&lt;3.5,AVERAGE(AD469:AI469),IF(COUNTBLANK(AC469:AI469)&lt;4.5,AVERAGE(AC469:AI469),IF(COUNTBLANK(AB469:AI469)&lt;5.5,AVERAGE(AB469:AI469),IF(COUNTBLANK(AA469:AI469)&lt;6.5,AVERAGE(AA469:AI469),IF(COUNTBLANK(Z469:AI469)&lt;7.5,AVERAGE(Z469:AI469),IF(COUNTBLANK(Y469:AI469)&lt;8.5,AVERAGE(Y469:AI469),IF(COUNTBLANK(X469:AI469)&lt;9.5,AVERAGE(X469:AI469),IF(COUNTBLANK(W469:AI469)&lt;10.5,AVERAGE(W469:AI469),IF(COUNTBLANK(V469:AI469)&lt;11.5,AVERAGE(V469:AI469),IF(COUNTBLANK(U469:AI469)&lt;12.5,AVERAGE(U469:AI469),IF(COUNTBLANK(T469:AI469)&lt;13.5,AVERAGE(T469:AI469),IF(COUNTBLANK(S469:AI469)&lt;14.5,AVERAGE(S469:AI469),IF(COUNTBLANK(R469:AI469)&lt;15.5,AVERAGE(R469:AI469),IF(COUNTBLANK(Q469:AI469)&lt;16.5,AVERAGE(Q469:AI469),IF(COUNTBLANK(P469:AI469)&lt;17.5,AVERAGE(P469:AI469),IF(COUNTBLANK(O469:AI469)&lt;18.5,AVERAGE(O469:AI469),AVERAGE(N469:AI469)))))))))))))))))))))</f>
        <v>72.666666666666671</v>
      </c>
      <c r="AM469" s="22">
        <f>IF(AK469=0,"",IF(COUNTBLANK(AH469:AI469)=0,AVERAGE(AH469:AI469),IF(COUNTBLANK(AG469:AI469)&lt;1.5,AVERAGE(AG469:AI469),IF(COUNTBLANK(AF469:AI469)&lt;2.5,AVERAGE(AF469:AI469),IF(COUNTBLANK(AE469:AI469)&lt;3.5,AVERAGE(AE469:AI469),IF(COUNTBLANK(AD469:AI469)&lt;4.5,AVERAGE(AD469:AI469),IF(COUNTBLANK(AC469:AI469)&lt;5.5,AVERAGE(AC469:AI469),IF(COUNTBLANK(AB469:AI469)&lt;6.5,AVERAGE(AB469:AI469),IF(COUNTBLANK(AA469:AI469)&lt;7.5,AVERAGE(AA469:AI469),IF(COUNTBLANK(Z469:AI469)&lt;8.5,AVERAGE(Z469:AI469),IF(COUNTBLANK(Y469:AI469)&lt;9.5,AVERAGE(Y469:AI469),IF(COUNTBLANK(X469:AI469)&lt;10.5,AVERAGE(X469:AI469),IF(COUNTBLANK(W469:AI469)&lt;11.5,AVERAGE(W469:AI469),IF(COUNTBLANK(V469:AI469)&lt;12.5,AVERAGE(V469:AI469),IF(COUNTBLANK(U469:AI469)&lt;13.5,AVERAGE(U469:AI469),IF(COUNTBLANK(T469:AI469)&lt;14.5,AVERAGE(T469:AI469),IF(COUNTBLANK(S469:AI469)&lt;15.5,AVERAGE(S469:AI469),IF(COUNTBLANK(R469:AI469)&lt;16.5,AVERAGE(R469:AI469),IF(COUNTBLANK(Q469:AI469)&lt;17.5,AVERAGE(Q469:AI469),IF(COUNTBLANK(P469:AI469)&lt;18.5,AVERAGE(P469:AI469),IF(COUNTBLANK(O469:AI469)&lt;19.5,AVERAGE(O469:AI469),AVERAGE(N469:AI469))))))))))))))))))))))</f>
        <v>84.5</v>
      </c>
      <c r="AN469" s="23">
        <f>IF(AK469&lt;1.5,M469,(0.75*M469)+(0.25*((AM469*2/3+AJ469*1/3)*$AW$1)))</f>
        <v>305140.78077973425</v>
      </c>
      <c r="AO469" s="24">
        <f>AN469-M469</f>
        <v>9940.7807797342539</v>
      </c>
      <c r="AP469" s="22">
        <f>IF(AK469&lt;1.5,"N/A",3*((M469/$AW$1)-(AM469*2/3)))</f>
        <v>51.653244786460156</v>
      </c>
      <c r="AQ469" s="20">
        <f>IF(AK469=0,"",AL469*$AV$1)</f>
        <v>287495.75705600786</v>
      </c>
      <c r="AR469" s="20">
        <f>IF(AK469=0,"",AJ469*$AV$1)</f>
        <v>321949.09032705467</v>
      </c>
      <c r="AS469" s="23" t="str">
        <f>IF(F469="P","P","")</f>
        <v/>
      </c>
    </row>
    <row r="470" spans="1:45" ht="13.5">
      <c r="A470" s="19" t="s">
        <v>40</v>
      </c>
      <c r="B470" s="23" t="str">
        <f>IF(COUNTBLANK(N470:AI470)&lt;20.5,"Yes","No")</f>
        <v>Yes</v>
      </c>
      <c r="C470" s="34" t="str">
        <f>IF(J470&lt;160000,"Yes","")</f>
        <v/>
      </c>
      <c r="D470" s="34" t="str">
        <f>IF(J470&gt;375000,IF((K470/J470)&lt;-0.4,"FP40%",IF((K470/J470)&lt;-0.35,"FP35%",IF((K470/J470)&lt;-0.3,"FP30%",IF((K470/J470)&lt;-0.25,"FP25%",IF((K470/J470)&lt;-0.2,"FP20%",IF((K470/J470)&lt;-0.15,"FP15%",IF((K470/J470)&lt;-0.1,"FP10%",IF((K470/J470)&lt;-0.05,"FP5%","")))))))),"")</f>
        <v/>
      </c>
      <c r="E470" s="34" t="str">
        <f t="shared" si="9"/>
        <v/>
      </c>
      <c r="F470" s="89" t="str">
        <f>IF(AP470="N/A","",IF(AP470&gt;AJ470,IF(AP470&gt;AM470,"P",""),""))</f>
        <v/>
      </c>
      <c r="G470" s="34" t="str">
        <f>IF(D470="",IF(E470="",F470,E470),D470)</f>
        <v/>
      </c>
      <c r="H470" s="19" t="s">
        <v>397</v>
      </c>
      <c r="I470" s="21" t="s">
        <v>62</v>
      </c>
      <c r="J470" s="20">
        <v>323500</v>
      </c>
      <c r="K470" s="20">
        <f>M470-J470</f>
        <v>-2900</v>
      </c>
      <c r="L470" s="75">
        <v>6600</v>
      </c>
      <c r="M470" s="20">
        <v>320600</v>
      </c>
      <c r="N470" s="21">
        <v>78</v>
      </c>
      <c r="O470" s="21">
        <v>73</v>
      </c>
      <c r="P470" s="21">
        <v>63</v>
      </c>
      <c r="Q470" s="21">
        <v>87</v>
      </c>
      <c r="R470" s="21">
        <v>72</v>
      </c>
      <c r="S470" s="21">
        <v>62</v>
      </c>
      <c r="T470" s="21">
        <v>112</v>
      </c>
      <c r="U470" s="21">
        <v>80</v>
      </c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39">
        <f>IF(AK470=0,"",AVERAGE(N470:AI470))</f>
        <v>78.375</v>
      </c>
      <c r="AK470" s="39">
        <f>IF(COUNTBLANK(N470:AI470)=0,22,IF(COUNTBLANK(N470:AI470)=1,21,IF(COUNTBLANK(N470:AI470)=2,20,IF(COUNTBLANK(N470:AI470)=3,19,IF(COUNTBLANK(N470:AI470)=4,18,IF(COUNTBLANK(N470:AI470)=5,17,IF(COUNTBLANK(N470:AI470)=6,16,IF(COUNTBLANK(N470:AI470)=7,15,IF(COUNTBLANK(N470:AI470)=8,14,IF(COUNTBLANK(N470:AI470)=9,13,IF(COUNTBLANK(N470:AI470)=10,12,IF(COUNTBLANK(N470:AI470)=11,11,IF(COUNTBLANK(N470:AI470)=12,10,IF(COUNTBLANK(N470:AI470)=13,9,IF(COUNTBLANK(N470:AI470)=14,8,IF(COUNTBLANK(N470:AI470)=15,7,IF(COUNTBLANK(N470:AI470)=16,6,IF(COUNTBLANK(N470:AI470)=17,5,IF(COUNTBLANK(N470:AI470)=18,4,IF(COUNTBLANK(N470:AI470)=19,3,IF(COUNTBLANK(N470:AI470)=20,2,IF(COUNTBLANK(N470:AI470)=21,1,IF(COUNTBLANK(N470:AI470)=22,0,"Error")))))))))))))))))))))))</f>
        <v>8</v>
      </c>
      <c r="AL470" s="39">
        <f>IF(AK470=0,"",IF(COUNTBLANK(AG470:AI470)=0,AVERAGE(AG470:AI470),IF(COUNTBLANK(AF470:AI470)&lt;1.5,AVERAGE(AF470:AI470),IF(COUNTBLANK(AE470:AI470)&lt;2.5,AVERAGE(AE470:AI470),IF(COUNTBLANK(AD470:AI470)&lt;3.5,AVERAGE(AD470:AI470),IF(COUNTBLANK(AC470:AI470)&lt;4.5,AVERAGE(AC470:AI470),IF(COUNTBLANK(AB470:AI470)&lt;5.5,AVERAGE(AB470:AI470),IF(COUNTBLANK(AA470:AI470)&lt;6.5,AVERAGE(AA470:AI470),IF(COUNTBLANK(Z470:AI470)&lt;7.5,AVERAGE(Z470:AI470),IF(COUNTBLANK(Y470:AI470)&lt;8.5,AVERAGE(Y470:AI470),IF(COUNTBLANK(X470:AI470)&lt;9.5,AVERAGE(X470:AI470),IF(COUNTBLANK(W470:AI470)&lt;10.5,AVERAGE(W470:AI470),IF(COUNTBLANK(V470:AI470)&lt;11.5,AVERAGE(V470:AI470),IF(COUNTBLANK(U470:AI470)&lt;12.5,AVERAGE(U470:AI470),IF(COUNTBLANK(T470:AI470)&lt;13.5,AVERAGE(T470:AI470),IF(COUNTBLANK(S470:AI470)&lt;14.5,AVERAGE(S470:AI470),IF(COUNTBLANK(R470:AI470)&lt;15.5,AVERAGE(R470:AI470),IF(COUNTBLANK(Q470:AI470)&lt;16.5,AVERAGE(Q470:AI470),IF(COUNTBLANK(P470:AI470)&lt;17.5,AVERAGE(P470:AI470),IF(COUNTBLANK(O470:AI470)&lt;18.5,AVERAGE(O470:AI470),AVERAGE(N470:AI470)))))))))))))))))))))</f>
        <v>84.666666666666671</v>
      </c>
      <c r="AM470" s="22">
        <f>IF(AK470=0,"",IF(COUNTBLANK(AH470:AI470)=0,AVERAGE(AH470:AI470),IF(COUNTBLANK(AG470:AI470)&lt;1.5,AVERAGE(AG470:AI470),IF(COUNTBLANK(AF470:AI470)&lt;2.5,AVERAGE(AF470:AI470),IF(COUNTBLANK(AE470:AI470)&lt;3.5,AVERAGE(AE470:AI470),IF(COUNTBLANK(AD470:AI470)&lt;4.5,AVERAGE(AD470:AI470),IF(COUNTBLANK(AC470:AI470)&lt;5.5,AVERAGE(AC470:AI470),IF(COUNTBLANK(AB470:AI470)&lt;6.5,AVERAGE(AB470:AI470),IF(COUNTBLANK(AA470:AI470)&lt;7.5,AVERAGE(AA470:AI470),IF(COUNTBLANK(Z470:AI470)&lt;8.5,AVERAGE(Z470:AI470),IF(COUNTBLANK(Y470:AI470)&lt;9.5,AVERAGE(Y470:AI470),IF(COUNTBLANK(X470:AI470)&lt;10.5,AVERAGE(X470:AI470),IF(COUNTBLANK(W470:AI470)&lt;11.5,AVERAGE(W470:AI470),IF(COUNTBLANK(V470:AI470)&lt;12.5,AVERAGE(V470:AI470),IF(COUNTBLANK(U470:AI470)&lt;13.5,AVERAGE(U470:AI470),IF(COUNTBLANK(T470:AI470)&lt;14.5,AVERAGE(T470:AI470),IF(COUNTBLANK(S470:AI470)&lt;15.5,AVERAGE(S470:AI470),IF(COUNTBLANK(R470:AI470)&lt;16.5,AVERAGE(R470:AI470),IF(COUNTBLANK(Q470:AI470)&lt;17.5,AVERAGE(Q470:AI470),IF(COUNTBLANK(P470:AI470)&lt;18.5,AVERAGE(P470:AI470),IF(COUNTBLANK(O470:AI470)&lt;19.5,AVERAGE(O470:AI470),AVERAGE(N470:AI470))))))))))))))))))))))</f>
        <v>96</v>
      </c>
      <c r="AN470" s="23">
        <f>IF(AK470&lt;1.5,M470,(0.75*M470)+(0.25*((AM470*2/3+AJ470*1/3)*$AW$1)))</f>
        <v>330880.00939918379</v>
      </c>
      <c r="AO470" s="24">
        <f>AN470-M470</f>
        <v>10280.009399183793</v>
      </c>
      <c r="AP470" s="22">
        <f>IF(AK470&lt;1.5,"N/A",3*((M470/$AW$1)-(AM470*2/3)))</f>
        <v>47.638991458465881</v>
      </c>
      <c r="AQ470" s="20">
        <f>IF(AK470=0,"",AL470*$AV$1)</f>
        <v>334972.12060654128</v>
      </c>
      <c r="AR470" s="20">
        <f>IF(AK470=0,"",AJ470*$AV$1)</f>
        <v>310079.99943942134</v>
      </c>
      <c r="AS470" s="23" t="str">
        <f>IF(F470="P","P","")</f>
        <v/>
      </c>
    </row>
    <row r="471" spans="1:45" ht="13.5">
      <c r="A471" s="19" t="s">
        <v>40</v>
      </c>
      <c r="B471" s="23" t="str">
        <f>IF(COUNTBLANK(N471:AI471)&lt;20.5,"Yes","No")</f>
        <v>Yes</v>
      </c>
      <c r="C471" s="34" t="str">
        <f>IF(J471&lt;160000,"Yes","")</f>
        <v/>
      </c>
      <c r="D471" s="34" t="str">
        <f>IF(J471&gt;375000,IF((K471/J471)&lt;-0.4,"FP40%",IF((K471/J471)&lt;-0.35,"FP35%",IF((K471/J471)&lt;-0.3,"FP30%",IF((K471/J471)&lt;-0.25,"FP25%",IF((K471/J471)&lt;-0.2,"FP20%",IF((K471/J471)&lt;-0.15,"FP15%",IF((K471/J471)&lt;-0.1,"FP10%",IF((K471/J471)&lt;-0.05,"FP5%","")))))))),"")</f>
        <v/>
      </c>
      <c r="E471" s="34" t="str">
        <f t="shared" si="9"/>
        <v/>
      </c>
      <c r="F471" s="89" t="str">
        <f>IF(AP471="N/A","",IF(AP471&gt;AJ471,IF(AP471&gt;AM471,"P",""),""))</f>
        <v>P</v>
      </c>
      <c r="G471" s="34" t="str">
        <f>IF(D471="",IF(E471="",F471,E471),D471)</f>
        <v>P</v>
      </c>
      <c r="H471" s="19" t="s">
        <v>471</v>
      </c>
      <c r="I471" s="21" t="s">
        <v>37</v>
      </c>
      <c r="J471" s="20">
        <v>346500</v>
      </c>
      <c r="K471" s="20">
        <f>M471-J471</f>
        <v>-53600</v>
      </c>
      <c r="L471" s="75">
        <v>-14500</v>
      </c>
      <c r="M471" s="20">
        <v>292900</v>
      </c>
      <c r="N471" s="21"/>
      <c r="O471" s="21"/>
      <c r="P471" s="21">
        <v>120</v>
      </c>
      <c r="Q471" s="21">
        <v>77</v>
      </c>
      <c r="R471" s="21">
        <v>72</v>
      </c>
      <c r="S471" s="21">
        <v>63</v>
      </c>
      <c r="T471" s="21">
        <v>37</v>
      </c>
      <c r="U471" s="21">
        <v>90</v>
      </c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39">
        <f>IF(AK471=0,"",AVERAGE(N471:AI471))</f>
        <v>76.5</v>
      </c>
      <c r="AK471" s="39">
        <f>IF(COUNTBLANK(N471:AI471)=0,22,IF(COUNTBLANK(N471:AI471)=1,21,IF(COUNTBLANK(N471:AI471)=2,20,IF(COUNTBLANK(N471:AI471)=3,19,IF(COUNTBLANK(N471:AI471)=4,18,IF(COUNTBLANK(N471:AI471)=5,17,IF(COUNTBLANK(N471:AI471)=6,16,IF(COUNTBLANK(N471:AI471)=7,15,IF(COUNTBLANK(N471:AI471)=8,14,IF(COUNTBLANK(N471:AI471)=9,13,IF(COUNTBLANK(N471:AI471)=10,12,IF(COUNTBLANK(N471:AI471)=11,11,IF(COUNTBLANK(N471:AI471)=12,10,IF(COUNTBLANK(N471:AI471)=13,9,IF(COUNTBLANK(N471:AI471)=14,8,IF(COUNTBLANK(N471:AI471)=15,7,IF(COUNTBLANK(N471:AI471)=16,6,IF(COUNTBLANK(N471:AI471)=17,5,IF(COUNTBLANK(N471:AI471)=18,4,IF(COUNTBLANK(N471:AI471)=19,3,IF(COUNTBLANK(N471:AI471)=20,2,IF(COUNTBLANK(N471:AI471)=21,1,IF(COUNTBLANK(N471:AI471)=22,0,"Error")))))))))))))))))))))))</f>
        <v>6</v>
      </c>
      <c r="AL471" s="39">
        <f>IF(AK471=0,"",IF(COUNTBLANK(AG471:AI471)=0,AVERAGE(AG471:AI471),IF(COUNTBLANK(AF471:AI471)&lt;1.5,AVERAGE(AF471:AI471),IF(COUNTBLANK(AE471:AI471)&lt;2.5,AVERAGE(AE471:AI471),IF(COUNTBLANK(AD471:AI471)&lt;3.5,AVERAGE(AD471:AI471),IF(COUNTBLANK(AC471:AI471)&lt;4.5,AVERAGE(AC471:AI471),IF(COUNTBLANK(AB471:AI471)&lt;5.5,AVERAGE(AB471:AI471),IF(COUNTBLANK(AA471:AI471)&lt;6.5,AVERAGE(AA471:AI471),IF(COUNTBLANK(Z471:AI471)&lt;7.5,AVERAGE(Z471:AI471),IF(COUNTBLANK(Y471:AI471)&lt;8.5,AVERAGE(Y471:AI471),IF(COUNTBLANK(X471:AI471)&lt;9.5,AVERAGE(X471:AI471),IF(COUNTBLANK(W471:AI471)&lt;10.5,AVERAGE(W471:AI471),IF(COUNTBLANK(V471:AI471)&lt;11.5,AVERAGE(V471:AI471),IF(COUNTBLANK(U471:AI471)&lt;12.5,AVERAGE(U471:AI471),IF(COUNTBLANK(T471:AI471)&lt;13.5,AVERAGE(T471:AI471),IF(COUNTBLANK(S471:AI471)&lt;14.5,AVERAGE(S471:AI471),IF(COUNTBLANK(R471:AI471)&lt;15.5,AVERAGE(R471:AI471),IF(COUNTBLANK(Q471:AI471)&lt;16.5,AVERAGE(Q471:AI471),IF(COUNTBLANK(P471:AI471)&lt;17.5,AVERAGE(P471:AI471),IF(COUNTBLANK(O471:AI471)&lt;18.5,AVERAGE(O471:AI471),AVERAGE(N471:AI471)))))))))))))))))))))</f>
        <v>63.333333333333336</v>
      </c>
      <c r="AM471" s="22">
        <f>IF(AK471=0,"",IF(COUNTBLANK(AH471:AI471)=0,AVERAGE(AH471:AI471),IF(COUNTBLANK(AG471:AI471)&lt;1.5,AVERAGE(AG471:AI471),IF(COUNTBLANK(AF471:AI471)&lt;2.5,AVERAGE(AF471:AI471),IF(COUNTBLANK(AE471:AI471)&lt;3.5,AVERAGE(AE471:AI471),IF(COUNTBLANK(AD471:AI471)&lt;4.5,AVERAGE(AD471:AI471),IF(COUNTBLANK(AC471:AI471)&lt;5.5,AVERAGE(AC471:AI471),IF(COUNTBLANK(AB471:AI471)&lt;6.5,AVERAGE(AB471:AI471),IF(COUNTBLANK(AA471:AI471)&lt;7.5,AVERAGE(AA471:AI471),IF(COUNTBLANK(Z471:AI471)&lt;8.5,AVERAGE(Z471:AI471),IF(COUNTBLANK(Y471:AI471)&lt;9.5,AVERAGE(Y471:AI471),IF(COUNTBLANK(X471:AI471)&lt;10.5,AVERAGE(X471:AI471),IF(COUNTBLANK(W471:AI471)&lt;11.5,AVERAGE(W471:AI471),IF(COUNTBLANK(V471:AI471)&lt;12.5,AVERAGE(V471:AI471),IF(COUNTBLANK(U471:AI471)&lt;13.5,AVERAGE(U471:AI471),IF(COUNTBLANK(T471:AI471)&lt;14.5,AVERAGE(T471:AI471),IF(COUNTBLANK(S471:AI471)&lt;15.5,AVERAGE(S471:AI471),IF(COUNTBLANK(R471:AI471)&lt;16.5,AVERAGE(R471:AI471),IF(COUNTBLANK(Q471:AI471)&lt;17.5,AVERAGE(Q471:AI471),IF(COUNTBLANK(P471:AI471)&lt;18.5,AVERAGE(P471:AI471),IF(COUNTBLANK(O471:AI471)&lt;19.5,AVERAGE(O471:AI471),AVERAGE(N471:AI471))))))))))))))))))))))</f>
        <v>63.5</v>
      </c>
      <c r="AN471" s="23">
        <f>IF(AK471&lt;1.5,M471,(0.75*M471)+(0.25*((AM471*2/3+AJ471*1/3)*$AW$1)))</f>
        <v>287737.90120289935</v>
      </c>
      <c r="AO471" s="24">
        <f>AN471-M471</f>
        <v>-5162.0987971006543</v>
      </c>
      <c r="AP471" s="22">
        <f>IF(AK471&lt;1.5,"N/A",3*((M471/$AW$1)-(AM471*2/3)))</f>
        <v>91.934063001199803</v>
      </c>
      <c r="AQ471" s="20">
        <f>IF(AK471=0,"",AL471*$AV$1)</f>
        <v>250569.69651670411</v>
      </c>
      <c r="AR471" s="20">
        <f>IF(AK471=0,"",AJ471*$AV$1)</f>
        <v>302661.81763465045</v>
      </c>
      <c r="AS471" s="23" t="str">
        <f>IF(F471="P","P","")</f>
        <v>P</v>
      </c>
    </row>
    <row r="472" spans="1:45">
      <c r="A472" s="19" t="s">
        <v>40</v>
      </c>
      <c r="B472" s="23" t="str">
        <f>IF(COUNTBLANK(N472:AI472)&lt;20.5,"Yes","No")</f>
        <v>Yes</v>
      </c>
      <c r="C472" s="34" t="str">
        <f>IF(J472&lt;160000,"Yes","")</f>
        <v>Yes</v>
      </c>
      <c r="D472" s="34" t="str">
        <f>IF(J472&gt;375000,IF((K472/J472)&lt;-0.4,"FP40%",IF((K472/J472)&lt;-0.35,"FP35%",IF((K472/J472)&lt;-0.3,"FP30%",IF((K472/J472)&lt;-0.25,"FP25%",IF((K472/J472)&lt;-0.2,"FP20%",IF((K472/J472)&lt;-0.15,"FP15%",IF((K472/J472)&lt;-0.1,"FP10%",IF((K472/J472)&lt;-0.05,"FP5%","")))))))),"")</f>
        <v/>
      </c>
      <c r="E472" s="34" t="str">
        <f t="shared" si="9"/>
        <v/>
      </c>
      <c r="F472" s="89" t="str">
        <f>IF(AP472="N/A","",IF(AP472&gt;AJ472,IF(AP472&gt;AM472,"P",""),""))</f>
        <v/>
      </c>
      <c r="G472" s="34" t="str">
        <f>IF(D472="",IF(E472="",F472,E472),D472)</f>
        <v/>
      </c>
      <c r="H472" s="19" t="s">
        <v>538</v>
      </c>
      <c r="I472" s="21" t="s">
        <v>37</v>
      </c>
      <c r="J472" s="20">
        <v>94500</v>
      </c>
      <c r="K472" s="20">
        <f>M472-J472</f>
        <v>53300</v>
      </c>
      <c r="L472" s="75">
        <v>53300</v>
      </c>
      <c r="M472" s="20">
        <v>147800</v>
      </c>
      <c r="N472" s="21"/>
      <c r="O472" s="21"/>
      <c r="P472" s="21"/>
      <c r="Q472" s="21"/>
      <c r="R472" s="21">
        <v>56</v>
      </c>
      <c r="S472" s="21" t="s">
        <v>590</v>
      </c>
      <c r="T472" s="21">
        <v>79</v>
      </c>
      <c r="U472" s="21">
        <v>85</v>
      </c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9">
        <f>IF(AK472=0,"",AVERAGE(N472:AI472))</f>
        <v>73.333333333333329</v>
      </c>
      <c r="AK472" s="39">
        <f>IF(COUNTBLANK(N472:AI472)=0,22,IF(COUNTBLANK(N472:AI472)=1,21,IF(COUNTBLANK(N472:AI472)=2,20,IF(COUNTBLANK(N472:AI472)=3,19,IF(COUNTBLANK(N472:AI472)=4,18,IF(COUNTBLANK(N472:AI472)=5,17,IF(COUNTBLANK(N472:AI472)=6,16,IF(COUNTBLANK(N472:AI472)=7,15,IF(COUNTBLANK(N472:AI472)=8,14,IF(COUNTBLANK(N472:AI472)=9,13,IF(COUNTBLANK(N472:AI472)=10,12,IF(COUNTBLANK(N472:AI472)=11,11,IF(COUNTBLANK(N472:AI472)=12,10,IF(COUNTBLANK(N472:AI472)=13,9,IF(COUNTBLANK(N472:AI472)=14,8,IF(COUNTBLANK(N472:AI472)=15,7,IF(COUNTBLANK(N472:AI472)=16,6,IF(COUNTBLANK(N472:AI472)=17,5,IF(COUNTBLANK(N472:AI472)=18,4,IF(COUNTBLANK(N472:AI472)=19,3,IF(COUNTBLANK(N472:AI472)=20,2,IF(COUNTBLANK(N472:AI472)=21,1,IF(COUNTBLANK(N472:AI472)=22,0,"Error")))))))))))))))))))))))</f>
        <v>3</v>
      </c>
      <c r="AL472" s="39">
        <f>IF(AK472=0,"",IF(COUNTBLANK(AG472:AI472)=0,AVERAGE(AG472:AI472),IF(COUNTBLANK(AF472:AI472)&lt;1.5,AVERAGE(AF472:AI472),IF(COUNTBLANK(AE472:AI472)&lt;2.5,AVERAGE(AE472:AI472),IF(COUNTBLANK(AD472:AI472)&lt;3.5,AVERAGE(AD472:AI472),IF(COUNTBLANK(AC472:AI472)&lt;4.5,AVERAGE(AC472:AI472),IF(COUNTBLANK(AB472:AI472)&lt;5.5,AVERAGE(AB472:AI472),IF(COUNTBLANK(AA472:AI472)&lt;6.5,AVERAGE(AA472:AI472),IF(COUNTBLANK(Z472:AI472)&lt;7.5,AVERAGE(Z472:AI472),IF(COUNTBLANK(Y472:AI472)&lt;8.5,AVERAGE(Y472:AI472),IF(COUNTBLANK(X472:AI472)&lt;9.5,AVERAGE(X472:AI472),IF(COUNTBLANK(W472:AI472)&lt;10.5,AVERAGE(W472:AI472),IF(COUNTBLANK(V472:AI472)&lt;11.5,AVERAGE(V472:AI472),IF(COUNTBLANK(U472:AI472)&lt;12.5,AVERAGE(U472:AI472),IF(COUNTBLANK(T472:AI472)&lt;13.5,AVERAGE(T472:AI472),IF(COUNTBLANK(S472:AI472)&lt;14.5,AVERAGE(S472:AI472),IF(COUNTBLANK(R472:AI472)&lt;15.5,AVERAGE(R472:AI472),IF(COUNTBLANK(Q472:AI472)&lt;16.5,AVERAGE(Q472:AI472),IF(COUNTBLANK(P472:AI472)&lt;17.5,AVERAGE(P472:AI472),IF(COUNTBLANK(O472:AI472)&lt;18.5,AVERAGE(O472:AI472),AVERAGE(N472:AI472)))))))))))))))))))))</f>
        <v>73.333333333333329</v>
      </c>
      <c r="AM472" s="22">
        <f>IF(AK472=0,"",IF(COUNTBLANK(AH472:AI472)=0,AVERAGE(AH472:AI472),IF(COUNTBLANK(AG472:AI472)&lt;1.5,AVERAGE(AG472:AI472),IF(COUNTBLANK(AF472:AI472)&lt;2.5,AVERAGE(AF472:AI472),IF(COUNTBLANK(AE472:AI472)&lt;3.5,AVERAGE(AE472:AI472),IF(COUNTBLANK(AD472:AI472)&lt;4.5,AVERAGE(AD472:AI472),IF(COUNTBLANK(AC472:AI472)&lt;5.5,AVERAGE(AC472:AI472),IF(COUNTBLANK(AB472:AI472)&lt;6.5,AVERAGE(AB472:AI472),IF(COUNTBLANK(AA472:AI472)&lt;7.5,AVERAGE(AA472:AI472),IF(COUNTBLANK(Z472:AI472)&lt;8.5,AVERAGE(Z472:AI472),IF(COUNTBLANK(Y472:AI472)&lt;9.5,AVERAGE(Y472:AI472),IF(COUNTBLANK(X472:AI472)&lt;10.5,AVERAGE(X472:AI472),IF(COUNTBLANK(W472:AI472)&lt;11.5,AVERAGE(W472:AI472),IF(COUNTBLANK(V472:AI472)&lt;12.5,AVERAGE(V472:AI472),IF(COUNTBLANK(U472:AI472)&lt;13.5,AVERAGE(U472:AI472),IF(COUNTBLANK(T472:AI472)&lt;14.5,AVERAGE(T472:AI472),IF(COUNTBLANK(S472:AI472)&lt;15.5,AVERAGE(S472:AI472),IF(COUNTBLANK(R472:AI472)&lt;16.5,AVERAGE(R472:AI472),IF(COUNTBLANK(Q472:AI472)&lt;17.5,AVERAGE(Q472:AI472),IF(COUNTBLANK(P472:AI472)&lt;18.5,AVERAGE(P472:AI472),IF(COUNTBLANK(O472:AI472)&lt;19.5,AVERAGE(O472:AI472),AVERAGE(N472:AI472))))))))))))))))))))))</f>
        <v>82</v>
      </c>
      <c r="AN472" s="23">
        <f>IF(AK472&lt;1.5,M472,(0.75*M472)+(0.25*((AM472*2/3+AJ472*1/3)*$AW$1)))</f>
        <v>190228.84628413484</v>
      </c>
      <c r="AO472" s="24">
        <f>AN472-M472</f>
        <v>42428.846284134837</v>
      </c>
      <c r="AP472" s="22">
        <f>IF(AK472&lt;1.5,"N/A",3*((M472/$AW$1)-(AM472*2/3)))</f>
        <v>-53.523883538486409</v>
      </c>
      <c r="AQ472" s="20">
        <f>IF(AK472=0,"",AL472*$AV$1)</f>
        <v>290133.33280881523</v>
      </c>
      <c r="AR472" s="20">
        <f>IF(AK472=0,"",AJ472*$AV$1)</f>
        <v>290133.33280881523</v>
      </c>
      <c r="AS472" s="23" t="str">
        <f>IF(F472="P","P","")</f>
        <v/>
      </c>
    </row>
    <row r="473" spans="1:45" ht="13.5">
      <c r="A473" s="19" t="s">
        <v>40</v>
      </c>
      <c r="B473" s="23" t="str">
        <f>IF(COUNTBLANK(N473:AI473)&lt;20.5,"Yes","No")</f>
        <v>Yes</v>
      </c>
      <c r="C473" s="34" t="str">
        <f>IF(J473&lt;160000,"Yes","")</f>
        <v/>
      </c>
      <c r="D473" s="34" t="str">
        <f>IF(J473&gt;375000,IF((K473/J473)&lt;-0.4,"FP40%",IF((K473/J473)&lt;-0.35,"FP35%",IF((K473/J473)&lt;-0.3,"FP30%",IF((K473/J473)&lt;-0.25,"FP25%",IF((K473/J473)&lt;-0.2,"FP20%",IF((K473/J473)&lt;-0.15,"FP15%",IF((K473/J473)&lt;-0.1,"FP10%",IF((K473/J473)&lt;-0.05,"FP5%","")))))))),"")</f>
        <v>FP10%</v>
      </c>
      <c r="E473" s="34" t="str">
        <f t="shared" si="9"/>
        <v/>
      </c>
      <c r="F473" s="89" t="str">
        <f>IF(AP473="N/A","",IF(AP473&gt;AJ473,IF(AP473&gt;AM473,"P",""),""))</f>
        <v>P</v>
      </c>
      <c r="G473" s="34" t="str">
        <f>IF(D473="",IF(E473="",F473,E473),D473)</f>
        <v>FP10%</v>
      </c>
      <c r="H473" s="19" t="s">
        <v>213</v>
      </c>
      <c r="I473" s="21" t="s">
        <v>62</v>
      </c>
      <c r="J473" s="20">
        <v>386100</v>
      </c>
      <c r="K473" s="20">
        <f>M473-J473</f>
        <v>-50000</v>
      </c>
      <c r="L473" s="75">
        <v>-25300</v>
      </c>
      <c r="M473" s="20">
        <v>336100</v>
      </c>
      <c r="N473" s="21">
        <v>88</v>
      </c>
      <c r="O473" s="21" t="s">
        <v>590</v>
      </c>
      <c r="P473" s="21"/>
      <c r="Q473" s="21" t="s">
        <v>590</v>
      </c>
      <c r="R473" s="21" t="s">
        <v>590</v>
      </c>
      <c r="S473" s="21">
        <v>45</v>
      </c>
      <c r="T473" s="21">
        <v>84</v>
      </c>
      <c r="U473" s="21">
        <v>71</v>
      </c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39">
        <f>IF(AK473=0,"",AVERAGE(N473:AI473))</f>
        <v>72</v>
      </c>
      <c r="AK473" s="39">
        <f>IF(COUNTBLANK(N473:AI473)=0,22,IF(COUNTBLANK(N473:AI473)=1,21,IF(COUNTBLANK(N473:AI473)=2,20,IF(COUNTBLANK(N473:AI473)=3,19,IF(COUNTBLANK(N473:AI473)=4,18,IF(COUNTBLANK(N473:AI473)=5,17,IF(COUNTBLANK(N473:AI473)=6,16,IF(COUNTBLANK(N473:AI473)=7,15,IF(COUNTBLANK(N473:AI473)=8,14,IF(COUNTBLANK(N473:AI473)=9,13,IF(COUNTBLANK(N473:AI473)=10,12,IF(COUNTBLANK(N473:AI473)=11,11,IF(COUNTBLANK(N473:AI473)=12,10,IF(COUNTBLANK(N473:AI473)=13,9,IF(COUNTBLANK(N473:AI473)=14,8,IF(COUNTBLANK(N473:AI473)=15,7,IF(COUNTBLANK(N473:AI473)=16,6,IF(COUNTBLANK(N473:AI473)=17,5,IF(COUNTBLANK(N473:AI473)=18,4,IF(COUNTBLANK(N473:AI473)=19,3,IF(COUNTBLANK(N473:AI473)=20,2,IF(COUNTBLANK(N473:AI473)=21,1,IF(COUNTBLANK(N473:AI473)=22,0,"Error")))))))))))))))))))))))</f>
        <v>4</v>
      </c>
      <c r="AL473" s="39">
        <f>IF(AK473=0,"",IF(COUNTBLANK(AG473:AI473)=0,AVERAGE(AG473:AI473),IF(COUNTBLANK(AF473:AI473)&lt;1.5,AVERAGE(AF473:AI473),IF(COUNTBLANK(AE473:AI473)&lt;2.5,AVERAGE(AE473:AI473),IF(COUNTBLANK(AD473:AI473)&lt;3.5,AVERAGE(AD473:AI473),IF(COUNTBLANK(AC473:AI473)&lt;4.5,AVERAGE(AC473:AI473),IF(COUNTBLANK(AB473:AI473)&lt;5.5,AVERAGE(AB473:AI473),IF(COUNTBLANK(AA473:AI473)&lt;6.5,AVERAGE(AA473:AI473),IF(COUNTBLANK(Z473:AI473)&lt;7.5,AVERAGE(Z473:AI473),IF(COUNTBLANK(Y473:AI473)&lt;8.5,AVERAGE(Y473:AI473),IF(COUNTBLANK(X473:AI473)&lt;9.5,AVERAGE(X473:AI473),IF(COUNTBLANK(W473:AI473)&lt;10.5,AVERAGE(W473:AI473),IF(COUNTBLANK(V473:AI473)&lt;11.5,AVERAGE(V473:AI473),IF(COUNTBLANK(U473:AI473)&lt;12.5,AVERAGE(U473:AI473),IF(COUNTBLANK(T473:AI473)&lt;13.5,AVERAGE(T473:AI473),IF(COUNTBLANK(S473:AI473)&lt;14.5,AVERAGE(S473:AI473),IF(COUNTBLANK(R473:AI473)&lt;15.5,AVERAGE(R473:AI473),IF(COUNTBLANK(Q473:AI473)&lt;16.5,AVERAGE(Q473:AI473),IF(COUNTBLANK(P473:AI473)&lt;17.5,AVERAGE(P473:AI473),IF(COUNTBLANK(O473:AI473)&lt;18.5,AVERAGE(O473:AI473),AVERAGE(N473:AI473)))))))))))))))))))))</f>
        <v>66.666666666666671</v>
      </c>
      <c r="AM473" s="22">
        <f>IF(AK473=0,"",IF(COUNTBLANK(AH473:AI473)=0,AVERAGE(AH473:AI473),IF(COUNTBLANK(AG473:AI473)&lt;1.5,AVERAGE(AG473:AI473),IF(COUNTBLANK(AF473:AI473)&lt;2.5,AVERAGE(AF473:AI473),IF(COUNTBLANK(AE473:AI473)&lt;3.5,AVERAGE(AE473:AI473),IF(COUNTBLANK(AD473:AI473)&lt;4.5,AVERAGE(AD473:AI473),IF(COUNTBLANK(AC473:AI473)&lt;5.5,AVERAGE(AC473:AI473),IF(COUNTBLANK(AB473:AI473)&lt;6.5,AVERAGE(AB473:AI473),IF(COUNTBLANK(AA473:AI473)&lt;7.5,AVERAGE(AA473:AI473),IF(COUNTBLANK(Z473:AI473)&lt;8.5,AVERAGE(Z473:AI473),IF(COUNTBLANK(Y473:AI473)&lt;9.5,AVERAGE(Y473:AI473),IF(COUNTBLANK(X473:AI473)&lt;10.5,AVERAGE(X473:AI473),IF(COUNTBLANK(W473:AI473)&lt;11.5,AVERAGE(W473:AI473),IF(COUNTBLANK(V473:AI473)&lt;12.5,AVERAGE(V473:AI473),IF(COUNTBLANK(U473:AI473)&lt;13.5,AVERAGE(U473:AI473),IF(COUNTBLANK(T473:AI473)&lt;14.5,AVERAGE(T473:AI473),IF(COUNTBLANK(S473:AI473)&lt;15.5,AVERAGE(S473:AI473),IF(COUNTBLANK(R473:AI473)&lt;16.5,AVERAGE(R473:AI473),IF(COUNTBLANK(Q473:AI473)&lt;17.5,AVERAGE(Q473:AI473),IF(COUNTBLANK(P473:AI473)&lt;18.5,AVERAGE(P473:AI473),IF(COUNTBLANK(O473:AI473)&lt;19.5,AVERAGE(O473:AI473),AVERAGE(N473:AI473))))))))))))))))))))))</f>
        <v>77.5</v>
      </c>
      <c r="AN473" s="23">
        <f>IF(AK473&lt;1.5,M473,(0.75*M473)+(0.25*((AM473*2/3+AJ473*1/3)*$AW$1)))</f>
        <v>327997.74483075255</v>
      </c>
      <c r="AO473" s="24">
        <f>AN473-M473</f>
        <v>-8102.2551692474517</v>
      </c>
      <c r="AP473" s="22">
        <f>IF(AK473&lt;1.5,"N/A",3*((M473/$AW$1)-(AM473*2/3)))</f>
        <v>96.22478175043787</v>
      </c>
      <c r="AQ473" s="20">
        <f>IF(AK473=0,"",AL473*$AV$1)</f>
        <v>263757.57528074115</v>
      </c>
      <c r="AR473" s="20">
        <f>IF(AK473=0,"",AJ473*$AV$1)</f>
        <v>284858.18130320043</v>
      </c>
      <c r="AS473" s="23" t="str">
        <f>IF(F473="P","P","")</f>
        <v>P</v>
      </c>
    </row>
    <row r="474" spans="1:45" ht="13.5">
      <c r="A474" s="19" t="s">
        <v>40</v>
      </c>
      <c r="B474" s="23" t="str">
        <f>IF(COUNTBLANK(N474:AI474)&lt;20.5,"Yes","No")</f>
        <v>Yes</v>
      </c>
      <c r="C474" s="34" t="str">
        <f>IF(J474&lt;160000,"Yes","")</f>
        <v/>
      </c>
      <c r="D474" s="34" t="str">
        <f>IF(J474&gt;375000,IF((K474/J474)&lt;-0.4,"FP40%",IF((K474/J474)&lt;-0.35,"FP35%",IF((K474/J474)&lt;-0.3,"FP30%",IF((K474/J474)&lt;-0.25,"FP25%",IF((K474/J474)&lt;-0.2,"FP20%",IF((K474/J474)&lt;-0.15,"FP15%",IF((K474/J474)&lt;-0.1,"FP10%",IF((K474/J474)&lt;-0.05,"FP5%","")))))))),"")</f>
        <v/>
      </c>
      <c r="E474" s="34" t="str">
        <f t="shared" si="9"/>
        <v/>
      </c>
      <c r="F474" s="89" t="str">
        <f>IF(AP474="N/A","",IF(AP474&gt;AJ474,IF(AP474&gt;AM474,"P",""),""))</f>
        <v/>
      </c>
      <c r="G474" s="34" t="str">
        <f>IF(D474="",IF(E474="",F474,E474),D474)</f>
        <v/>
      </c>
      <c r="H474" s="19" t="s">
        <v>480</v>
      </c>
      <c r="I474" s="21" t="s">
        <v>62</v>
      </c>
      <c r="J474" s="20">
        <v>251400</v>
      </c>
      <c r="K474" s="20">
        <f>M474-J474</f>
        <v>0</v>
      </c>
      <c r="L474" s="75">
        <v>0</v>
      </c>
      <c r="M474" s="20">
        <v>251400</v>
      </c>
      <c r="N474" s="21"/>
      <c r="O474" s="21"/>
      <c r="P474" s="21">
        <v>68</v>
      </c>
      <c r="Q474" s="21">
        <v>73</v>
      </c>
      <c r="R474" s="21" t="s">
        <v>590</v>
      </c>
      <c r="S474" s="21" t="s">
        <v>590</v>
      </c>
      <c r="T474" s="21" t="s">
        <v>590</v>
      </c>
      <c r="U474" s="21" t="s">
        <v>590</v>
      </c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39">
        <f>IF(AK474=0,"",AVERAGE(N474:AI474))</f>
        <v>70.5</v>
      </c>
      <c r="AK474" s="39">
        <f>IF(COUNTBLANK(N474:AI474)=0,22,IF(COUNTBLANK(N474:AI474)=1,21,IF(COUNTBLANK(N474:AI474)=2,20,IF(COUNTBLANK(N474:AI474)=3,19,IF(COUNTBLANK(N474:AI474)=4,18,IF(COUNTBLANK(N474:AI474)=5,17,IF(COUNTBLANK(N474:AI474)=6,16,IF(COUNTBLANK(N474:AI474)=7,15,IF(COUNTBLANK(N474:AI474)=8,14,IF(COUNTBLANK(N474:AI474)=9,13,IF(COUNTBLANK(N474:AI474)=10,12,IF(COUNTBLANK(N474:AI474)=11,11,IF(COUNTBLANK(N474:AI474)=12,10,IF(COUNTBLANK(N474:AI474)=13,9,IF(COUNTBLANK(N474:AI474)=14,8,IF(COUNTBLANK(N474:AI474)=15,7,IF(COUNTBLANK(N474:AI474)=16,6,IF(COUNTBLANK(N474:AI474)=17,5,IF(COUNTBLANK(N474:AI474)=18,4,IF(COUNTBLANK(N474:AI474)=19,3,IF(COUNTBLANK(N474:AI474)=20,2,IF(COUNTBLANK(N474:AI474)=21,1,IF(COUNTBLANK(N474:AI474)=22,0,"Error")))))))))))))))))))))))</f>
        <v>2</v>
      </c>
      <c r="AL474" s="39">
        <f>IF(AK474=0,"",IF(COUNTBLANK(AG474:AI474)=0,AVERAGE(AG474:AI474),IF(COUNTBLANK(AF474:AI474)&lt;1.5,AVERAGE(AF474:AI474),IF(COUNTBLANK(AE474:AI474)&lt;2.5,AVERAGE(AE474:AI474),IF(COUNTBLANK(AD474:AI474)&lt;3.5,AVERAGE(AD474:AI474),IF(COUNTBLANK(AC474:AI474)&lt;4.5,AVERAGE(AC474:AI474),IF(COUNTBLANK(AB474:AI474)&lt;5.5,AVERAGE(AB474:AI474),IF(COUNTBLANK(AA474:AI474)&lt;6.5,AVERAGE(AA474:AI474),IF(COUNTBLANK(Z474:AI474)&lt;7.5,AVERAGE(Z474:AI474),IF(COUNTBLANK(Y474:AI474)&lt;8.5,AVERAGE(Y474:AI474),IF(COUNTBLANK(X474:AI474)&lt;9.5,AVERAGE(X474:AI474),IF(COUNTBLANK(W474:AI474)&lt;10.5,AVERAGE(W474:AI474),IF(COUNTBLANK(V474:AI474)&lt;11.5,AVERAGE(V474:AI474),IF(COUNTBLANK(U474:AI474)&lt;12.5,AVERAGE(U474:AI474),IF(COUNTBLANK(T474:AI474)&lt;13.5,AVERAGE(T474:AI474),IF(COUNTBLANK(S474:AI474)&lt;14.5,AVERAGE(S474:AI474),IF(COUNTBLANK(R474:AI474)&lt;15.5,AVERAGE(R474:AI474),IF(COUNTBLANK(Q474:AI474)&lt;16.5,AVERAGE(Q474:AI474),IF(COUNTBLANK(P474:AI474)&lt;17.5,AVERAGE(P474:AI474),IF(COUNTBLANK(O474:AI474)&lt;18.5,AVERAGE(O474:AI474),AVERAGE(N474:AI474)))))))))))))))))))))</f>
        <v>70.5</v>
      </c>
      <c r="AM474" s="22">
        <f>IF(AK474=0,"",IF(COUNTBLANK(AH474:AI474)=0,AVERAGE(AH474:AI474),IF(COUNTBLANK(AG474:AI474)&lt;1.5,AVERAGE(AG474:AI474),IF(COUNTBLANK(AF474:AI474)&lt;2.5,AVERAGE(AF474:AI474),IF(COUNTBLANK(AE474:AI474)&lt;3.5,AVERAGE(AE474:AI474),IF(COUNTBLANK(AD474:AI474)&lt;4.5,AVERAGE(AD474:AI474),IF(COUNTBLANK(AC474:AI474)&lt;5.5,AVERAGE(AC474:AI474),IF(COUNTBLANK(AB474:AI474)&lt;6.5,AVERAGE(AB474:AI474),IF(COUNTBLANK(AA474:AI474)&lt;7.5,AVERAGE(AA474:AI474),IF(COUNTBLANK(Z474:AI474)&lt;8.5,AVERAGE(Z474:AI474),IF(COUNTBLANK(Y474:AI474)&lt;9.5,AVERAGE(Y474:AI474),IF(COUNTBLANK(X474:AI474)&lt;10.5,AVERAGE(X474:AI474),IF(COUNTBLANK(W474:AI474)&lt;11.5,AVERAGE(W474:AI474),IF(COUNTBLANK(V474:AI474)&lt;12.5,AVERAGE(V474:AI474),IF(COUNTBLANK(U474:AI474)&lt;13.5,AVERAGE(U474:AI474),IF(COUNTBLANK(T474:AI474)&lt;14.5,AVERAGE(T474:AI474),IF(COUNTBLANK(S474:AI474)&lt;15.5,AVERAGE(S474:AI474),IF(COUNTBLANK(R474:AI474)&lt;16.5,AVERAGE(R474:AI474),IF(COUNTBLANK(Q474:AI474)&lt;17.5,AVERAGE(Q474:AI474),IF(COUNTBLANK(P474:AI474)&lt;18.5,AVERAGE(P474:AI474),IF(COUNTBLANK(O474:AI474)&lt;19.5,AVERAGE(O474:AI474),AVERAGE(N474:AI474))))))))))))))))))))))</f>
        <v>70.5</v>
      </c>
      <c r="AN474" s="23">
        <f>IF(AK474&lt;1.5,M474,(0.75*M474)+(0.25*((AM474*2/3+AJ474*1/3)*$AW$1)))</f>
        <v>259288.59265067917</v>
      </c>
      <c r="AO474" s="24">
        <f>AN474-M474</f>
        <v>7888.5926506791729</v>
      </c>
      <c r="AP474" s="22">
        <f>IF(AK474&lt;1.5,"N/A",3*((M474/$AW$1)-(AM474*2/3)))</f>
        <v>46.914043832371561</v>
      </c>
      <c r="AQ474" s="20">
        <f>IF(AK474=0,"",AL474*$AV$1)</f>
        <v>278923.63585938379</v>
      </c>
      <c r="AR474" s="20">
        <f>IF(AK474=0,"",AJ474*$AV$1)</f>
        <v>278923.63585938379</v>
      </c>
      <c r="AS474" s="23" t="str">
        <f>IF(F474="P","P","")</f>
        <v/>
      </c>
    </row>
    <row r="475" spans="1:45" ht="13.5">
      <c r="A475" s="19" t="s">
        <v>40</v>
      </c>
      <c r="B475" s="23" t="str">
        <f>IF(COUNTBLANK(N475:AI475)&lt;20.5,"Yes","No")</f>
        <v>Yes</v>
      </c>
      <c r="C475" s="34" t="str">
        <f>IF(J475&lt;160000,"Yes","")</f>
        <v/>
      </c>
      <c r="D475" s="34" t="str">
        <f>IF(J475&gt;375000,IF((K475/J475)&lt;-0.4,"FP40%",IF((K475/J475)&lt;-0.35,"FP35%",IF((K475/J475)&lt;-0.3,"FP30%",IF((K475/J475)&lt;-0.25,"FP25%",IF((K475/J475)&lt;-0.2,"FP20%",IF((K475/J475)&lt;-0.15,"FP15%",IF((K475/J475)&lt;-0.1,"FP10%",IF((K475/J475)&lt;-0.05,"FP5%","")))))))),"")</f>
        <v/>
      </c>
      <c r="E475" s="34" t="str">
        <f t="shared" si="9"/>
        <v/>
      </c>
      <c r="F475" s="89" t="str">
        <f>IF(AP475="N/A","",IF(AP475&gt;AJ475,IF(AP475&gt;AM475,"P",""),""))</f>
        <v/>
      </c>
      <c r="G475" s="34" t="str">
        <f>IF(D475="",IF(E475="",F475,E475),D475)</f>
        <v/>
      </c>
      <c r="H475" s="19" t="s">
        <v>215</v>
      </c>
      <c r="I475" s="21" t="s">
        <v>48</v>
      </c>
      <c r="J475" s="20">
        <v>312400</v>
      </c>
      <c r="K475" s="20">
        <f>M475-J475</f>
        <v>-31500</v>
      </c>
      <c r="L475" s="75">
        <v>700</v>
      </c>
      <c r="M475" s="20">
        <v>280900</v>
      </c>
      <c r="N475" s="21">
        <v>80</v>
      </c>
      <c r="O475" s="21">
        <v>72</v>
      </c>
      <c r="P475" s="21"/>
      <c r="Q475" s="21" t="s">
        <v>590</v>
      </c>
      <c r="R475" s="21">
        <v>55</v>
      </c>
      <c r="S475" s="21">
        <v>61</v>
      </c>
      <c r="T475" s="21">
        <v>69</v>
      </c>
      <c r="U475" s="21">
        <v>82</v>
      </c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39">
        <f>IF(AK475=0,"",AVERAGE(N475:AI475))</f>
        <v>69.833333333333329</v>
      </c>
      <c r="AK475" s="39">
        <f>IF(COUNTBLANK(N475:AI475)=0,22,IF(COUNTBLANK(N475:AI475)=1,21,IF(COUNTBLANK(N475:AI475)=2,20,IF(COUNTBLANK(N475:AI475)=3,19,IF(COUNTBLANK(N475:AI475)=4,18,IF(COUNTBLANK(N475:AI475)=5,17,IF(COUNTBLANK(N475:AI475)=6,16,IF(COUNTBLANK(N475:AI475)=7,15,IF(COUNTBLANK(N475:AI475)=8,14,IF(COUNTBLANK(N475:AI475)=9,13,IF(COUNTBLANK(N475:AI475)=10,12,IF(COUNTBLANK(N475:AI475)=11,11,IF(COUNTBLANK(N475:AI475)=12,10,IF(COUNTBLANK(N475:AI475)=13,9,IF(COUNTBLANK(N475:AI475)=14,8,IF(COUNTBLANK(N475:AI475)=15,7,IF(COUNTBLANK(N475:AI475)=16,6,IF(COUNTBLANK(N475:AI475)=17,5,IF(COUNTBLANK(N475:AI475)=18,4,IF(COUNTBLANK(N475:AI475)=19,3,IF(COUNTBLANK(N475:AI475)=20,2,IF(COUNTBLANK(N475:AI475)=21,1,IF(COUNTBLANK(N475:AI475)=22,0,"Error")))))))))))))))))))))))</f>
        <v>6</v>
      </c>
      <c r="AL475" s="39">
        <f>IF(AK475=0,"",IF(COUNTBLANK(AG475:AI475)=0,AVERAGE(AG475:AI475),IF(COUNTBLANK(AF475:AI475)&lt;1.5,AVERAGE(AF475:AI475),IF(COUNTBLANK(AE475:AI475)&lt;2.5,AVERAGE(AE475:AI475),IF(COUNTBLANK(AD475:AI475)&lt;3.5,AVERAGE(AD475:AI475),IF(COUNTBLANK(AC475:AI475)&lt;4.5,AVERAGE(AC475:AI475),IF(COUNTBLANK(AB475:AI475)&lt;5.5,AVERAGE(AB475:AI475),IF(COUNTBLANK(AA475:AI475)&lt;6.5,AVERAGE(AA475:AI475),IF(COUNTBLANK(Z475:AI475)&lt;7.5,AVERAGE(Z475:AI475),IF(COUNTBLANK(Y475:AI475)&lt;8.5,AVERAGE(Y475:AI475),IF(COUNTBLANK(X475:AI475)&lt;9.5,AVERAGE(X475:AI475),IF(COUNTBLANK(W475:AI475)&lt;10.5,AVERAGE(W475:AI475),IF(COUNTBLANK(V475:AI475)&lt;11.5,AVERAGE(V475:AI475),IF(COUNTBLANK(U475:AI475)&lt;12.5,AVERAGE(U475:AI475),IF(COUNTBLANK(T475:AI475)&lt;13.5,AVERAGE(T475:AI475),IF(COUNTBLANK(S475:AI475)&lt;14.5,AVERAGE(S475:AI475),IF(COUNTBLANK(R475:AI475)&lt;15.5,AVERAGE(R475:AI475),IF(COUNTBLANK(Q475:AI475)&lt;16.5,AVERAGE(Q475:AI475),IF(COUNTBLANK(P475:AI475)&lt;17.5,AVERAGE(P475:AI475),IF(COUNTBLANK(O475:AI475)&lt;18.5,AVERAGE(O475:AI475),AVERAGE(N475:AI475)))))))))))))))))))))</f>
        <v>70.666666666666671</v>
      </c>
      <c r="AM475" s="22">
        <f>IF(AK475=0,"",IF(COUNTBLANK(AH475:AI475)=0,AVERAGE(AH475:AI475),IF(COUNTBLANK(AG475:AI475)&lt;1.5,AVERAGE(AG475:AI475),IF(COUNTBLANK(AF475:AI475)&lt;2.5,AVERAGE(AF475:AI475),IF(COUNTBLANK(AE475:AI475)&lt;3.5,AVERAGE(AE475:AI475),IF(COUNTBLANK(AD475:AI475)&lt;4.5,AVERAGE(AD475:AI475),IF(COUNTBLANK(AC475:AI475)&lt;5.5,AVERAGE(AC475:AI475),IF(COUNTBLANK(AB475:AI475)&lt;6.5,AVERAGE(AB475:AI475),IF(COUNTBLANK(AA475:AI475)&lt;7.5,AVERAGE(AA475:AI475),IF(COUNTBLANK(Z475:AI475)&lt;8.5,AVERAGE(Z475:AI475),IF(COUNTBLANK(Y475:AI475)&lt;9.5,AVERAGE(Y475:AI475),IF(COUNTBLANK(X475:AI475)&lt;10.5,AVERAGE(X475:AI475),IF(COUNTBLANK(W475:AI475)&lt;11.5,AVERAGE(W475:AI475),IF(COUNTBLANK(V475:AI475)&lt;12.5,AVERAGE(V475:AI475),IF(COUNTBLANK(U475:AI475)&lt;13.5,AVERAGE(U475:AI475),IF(COUNTBLANK(T475:AI475)&lt;14.5,AVERAGE(T475:AI475),IF(COUNTBLANK(S475:AI475)&lt;15.5,AVERAGE(S475:AI475),IF(COUNTBLANK(R475:AI475)&lt;16.5,AVERAGE(R475:AI475),IF(COUNTBLANK(Q475:AI475)&lt;17.5,AVERAGE(Q475:AI475),IF(COUNTBLANK(P475:AI475)&lt;18.5,AVERAGE(P475:AI475),IF(COUNTBLANK(O475:AI475)&lt;19.5,AVERAGE(O475:AI475),AVERAGE(N475:AI475))))))))))))))))))))))</f>
        <v>75.5</v>
      </c>
      <c r="AN475" s="23">
        <f>IF(AK475&lt;1.5,M475,(0.75*M475)+(0.25*((AM475*2/3+AJ475*1/3)*$AW$1)))</f>
        <v>284535.23267308896</v>
      </c>
      <c r="AO475" s="24">
        <f>AN475-M475</f>
        <v>3635.2326730889617</v>
      </c>
      <c r="AP475" s="22">
        <f>IF(AK475&lt;1.5,"N/A",3*((M475/$AW$1)-(AM475*2/3)))</f>
        <v>58.964418904189195</v>
      </c>
      <c r="AQ475" s="20">
        <f>IF(AK475=0,"",AL475*$AV$1)</f>
        <v>279583.02979758562</v>
      </c>
      <c r="AR475" s="20">
        <f>IF(AK475=0,"",AJ475*$AV$1)</f>
        <v>276286.06010657636</v>
      </c>
      <c r="AS475" s="23" t="str">
        <f>IF(F475="P","P","")</f>
        <v/>
      </c>
    </row>
    <row r="476" spans="1:45" ht="13.5">
      <c r="A476" s="19" t="s">
        <v>40</v>
      </c>
      <c r="B476" s="23" t="str">
        <f>IF(COUNTBLANK(N476:AI476)&lt;20.5,"Yes","No")</f>
        <v>Yes</v>
      </c>
      <c r="C476" s="34" t="str">
        <f>IF(J476&lt;160000,"Yes","")</f>
        <v/>
      </c>
      <c r="D476" s="34" t="str">
        <f>IF(J476&gt;375000,IF((K476/J476)&lt;-0.4,"FP40%",IF((K476/J476)&lt;-0.35,"FP35%",IF((K476/J476)&lt;-0.3,"FP30%",IF((K476/J476)&lt;-0.25,"FP25%",IF((K476/J476)&lt;-0.2,"FP20%",IF((K476/J476)&lt;-0.15,"FP15%",IF((K476/J476)&lt;-0.1,"FP10%",IF((K476/J476)&lt;-0.05,"FP5%","")))))))),"")</f>
        <v/>
      </c>
      <c r="E476" s="34" t="str">
        <f t="shared" si="9"/>
        <v/>
      </c>
      <c r="F476" s="89" t="str">
        <f>IF(AP476="N/A","",IF(AP476&gt;AJ476,IF(AP476&gt;AM476,"P",""),""))</f>
        <v/>
      </c>
      <c r="G476" s="34" t="str">
        <f>IF(D476="",IF(E476="",F476,E476),D476)</f>
        <v/>
      </c>
      <c r="H476" s="19" t="s">
        <v>219</v>
      </c>
      <c r="I476" s="21" t="s">
        <v>62</v>
      </c>
      <c r="J476" s="20">
        <v>330000</v>
      </c>
      <c r="K476" s="20">
        <f>M476-J476</f>
        <v>-36400</v>
      </c>
      <c r="L476" s="75">
        <v>15600</v>
      </c>
      <c r="M476" s="20">
        <v>293600</v>
      </c>
      <c r="N476" s="21">
        <v>58</v>
      </c>
      <c r="O476" s="21"/>
      <c r="P476" s="21">
        <v>67</v>
      </c>
      <c r="Q476" s="21">
        <v>60</v>
      </c>
      <c r="R476" s="21">
        <v>46</v>
      </c>
      <c r="S476" s="21">
        <v>77</v>
      </c>
      <c r="T476" s="21">
        <v>81</v>
      </c>
      <c r="U476" s="21">
        <v>94</v>
      </c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39">
        <f>IF(AK476=0,"",AVERAGE(N476:AI476))</f>
        <v>69</v>
      </c>
      <c r="AK476" s="39">
        <f>IF(COUNTBLANK(N476:AI476)=0,22,IF(COUNTBLANK(N476:AI476)=1,21,IF(COUNTBLANK(N476:AI476)=2,20,IF(COUNTBLANK(N476:AI476)=3,19,IF(COUNTBLANK(N476:AI476)=4,18,IF(COUNTBLANK(N476:AI476)=5,17,IF(COUNTBLANK(N476:AI476)=6,16,IF(COUNTBLANK(N476:AI476)=7,15,IF(COUNTBLANK(N476:AI476)=8,14,IF(COUNTBLANK(N476:AI476)=9,13,IF(COUNTBLANK(N476:AI476)=10,12,IF(COUNTBLANK(N476:AI476)=11,11,IF(COUNTBLANK(N476:AI476)=12,10,IF(COUNTBLANK(N476:AI476)=13,9,IF(COUNTBLANK(N476:AI476)=14,8,IF(COUNTBLANK(N476:AI476)=15,7,IF(COUNTBLANK(N476:AI476)=16,6,IF(COUNTBLANK(N476:AI476)=17,5,IF(COUNTBLANK(N476:AI476)=18,4,IF(COUNTBLANK(N476:AI476)=19,3,IF(COUNTBLANK(N476:AI476)=20,2,IF(COUNTBLANK(N476:AI476)=21,1,IF(COUNTBLANK(N476:AI476)=22,0,"Error")))))))))))))))))))))))</f>
        <v>7</v>
      </c>
      <c r="AL476" s="39">
        <f>IF(AK476=0,"",IF(COUNTBLANK(AG476:AI476)=0,AVERAGE(AG476:AI476),IF(COUNTBLANK(AF476:AI476)&lt;1.5,AVERAGE(AF476:AI476),IF(COUNTBLANK(AE476:AI476)&lt;2.5,AVERAGE(AE476:AI476),IF(COUNTBLANK(AD476:AI476)&lt;3.5,AVERAGE(AD476:AI476),IF(COUNTBLANK(AC476:AI476)&lt;4.5,AVERAGE(AC476:AI476),IF(COUNTBLANK(AB476:AI476)&lt;5.5,AVERAGE(AB476:AI476),IF(COUNTBLANK(AA476:AI476)&lt;6.5,AVERAGE(AA476:AI476),IF(COUNTBLANK(Z476:AI476)&lt;7.5,AVERAGE(Z476:AI476),IF(COUNTBLANK(Y476:AI476)&lt;8.5,AVERAGE(Y476:AI476),IF(COUNTBLANK(X476:AI476)&lt;9.5,AVERAGE(X476:AI476),IF(COUNTBLANK(W476:AI476)&lt;10.5,AVERAGE(W476:AI476),IF(COUNTBLANK(V476:AI476)&lt;11.5,AVERAGE(V476:AI476),IF(COUNTBLANK(U476:AI476)&lt;12.5,AVERAGE(U476:AI476),IF(COUNTBLANK(T476:AI476)&lt;13.5,AVERAGE(T476:AI476),IF(COUNTBLANK(S476:AI476)&lt;14.5,AVERAGE(S476:AI476),IF(COUNTBLANK(R476:AI476)&lt;15.5,AVERAGE(R476:AI476),IF(COUNTBLANK(Q476:AI476)&lt;16.5,AVERAGE(Q476:AI476),IF(COUNTBLANK(P476:AI476)&lt;17.5,AVERAGE(P476:AI476),IF(COUNTBLANK(O476:AI476)&lt;18.5,AVERAGE(O476:AI476),AVERAGE(N476:AI476)))))))))))))))))))))</f>
        <v>84</v>
      </c>
      <c r="AM476" s="22">
        <f>IF(AK476=0,"",IF(COUNTBLANK(AH476:AI476)=0,AVERAGE(AH476:AI476),IF(COUNTBLANK(AG476:AI476)&lt;1.5,AVERAGE(AG476:AI476),IF(COUNTBLANK(AF476:AI476)&lt;2.5,AVERAGE(AF476:AI476),IF(COUNTBLANK(AE476:AI476)&lt;3.5,AVERAGE(AE476:AI476),IF(COUNTBLANK(AD476:AI476)&lt;4.5,AVERAGE(AD476:AI476),IF(COUNTBLANK(AC476:AI476)&lt;5.5,AVERAGE(AC476:AI476),IF(COUNTBLANK(AB476:AI476)&lt;6.5,AVERAGE(AB476:AI476),IF(COUNTBLANK(AA476:AI476)&lt;7.5,AVERAGE(AA476:AI476),IF(COUNTBLANK(Z476:AI476)&lt;8.5,AVERAGE(Z476:AI476),IF(COUNTBLANK(Y476:AI476)&lt;9.5,AVERAGE(Y476:AI476),IF(COUNTBLANK(X476:AI476)&lt;10.5,AVERAGE(X476:AI476),IF(COUNTBLANK(W476:AI476)&lt;11.5,AVERAGE(W476:AI476),IF(COUNTBLANK(V476:AI476)&lt;12.5,AVERAGE(V476:AI476),IF(COUNTBLANK(U476:AI476)&lt;13.5,AVERAGE(U476:AI476),IF(COUNTBLANK(T476:AI476)&lt;14.5,AVERAGE(T476:AI476),IF(COUNTBLANK(S476:AI476)&lt;15.5,AVERAGE(S476:AI476),IF(COUNTBLANK(R476:AI476)&lt;16.5,AVERAGE(R476:AI476),IF(COUNTBLANK(Q476:AI476)&lt;17.5,AVERAGE(Q476:AI476),IF(COUNTBLANK(P476:AI476)&lt;18.5,AVERAGE(P476:AI476),IF(COUNTBLANK(O476:AI476)&lt;19.5,AVERAGE(O476:AI476),AVERAGE(N476:AI476))))))))))))))))))))))</f>
        <v>87.5</v>
      </c>
      <c r="AN476" s="23">
        <f>IF(AK476&lt;1.5,M476,(0.75*M476)+(0.25*((AM476*2/3+AJ476*1/3)*$AW$1)))</f>
        <v>301808.5891572847</v>
      </c>
      <c r="AO476" s="24">
        <f>AN476-M476</f>
        <v>8208.5891572847031</v>
      </c>
      <c r="AP476" s="22">
        <f>IF(AK476&lt;1.5,"N/A",3*((M476/$AW$1)-(AM476*2/3)))</f>
        <v>44.457292240192054</v>
      </c>
      <c r="AQ476" s="20">
        <f>IF(AK476=0,"",AL476*$AV$1)</f>
        <v>332334.54485373385</v>
      </c>
      <c r="AR476" s="20">
        <f>IF(AK476=0,"",AJ476*$AV$1)</f>
        <v>272989.0904155671</v>
      </c>
      <c r="AS476" s="23" t="str">
        <f>IF(F476="P","P","")</f>
        <v/>
      </c>
    </row>
    <row r="477" spans="1:45" ht="13.5">
      <c r="A477" s="19" t="s">
        <v>40</v>
      </c>
      <c r="B477" s="23" t="str">
        <f>IF(COUNTBLANK(N477:AI477)&lt;20.5,"Yes","No")</f>
        <v>Yes</v>
      </c>
      <c r="C477" s="34" t="str">
        <f>IF(J477&lt;160000,"Yes","")</f>
        <v/>
      </c>
      <c r="D477" s="34" t="str">
        <f>IF(J477&gt;375000,IF((K477/J477)&lt;-0.4,"FP40%",IF((K477/J477)&lt;-0.35,"FP35%",IF((K477/J477)&lt;-0.3,"FP30%",IF((K477/J477)&lt;-0.25,"FP25%",IF((K477/J477)&lt;-0.2,"FP20%",IF((K477/J477)&lt;-0.15,"FP15%",IF((K477/J477)&lt;-0.1,"FP10%",IF((K477/J477)&lt;-0.05,"FP5%","")))))))),"")</f>
        <v/>
      </c>
      <c r="E477" s="34" t="str">
        <f t="shared" si="9"/>
        <v/>
      </c>
      <c r="F477" s="89" t="str">
        <f>IF(AP477="N/A","",IF(AP477&gt;AJ477,IF(AP477&gt;AM477,"P",""),""))</f>
        <v/>
      </c>
      <c r="G477" s="34" t="str">
        <f>IF(D477="",IF(E477="",F477,E477),D477)</f>
        <v/>
      </c>
      <c r="H477" s="19" t="s">
        <v>410</v>
      </c>
      <c r="I477" s="21" t="s">
        <v>388</v>
      </c>
      <c r="J477" s="20">
        <v>232400</v>
      </c>
      <c r="K477" s="20">
        <f>M477-J477</f>
        <v>36100</v>
      </c>
      <c r="L477" s="75">
        <v>-1600</v>
      </c>
      <c r="M477" s="20">
        <v>268500</v>
      </c>
      <c r="N477" s="21">
        <v>54</v>
      </c>
      <c r="O477" s="21">
        <v>100</v>
      </c>
      <c r="P477" s="21">
        <v>62</v>
      </c>
      <c r="Q477" s="21">
        <v>79</v>
      </c>
      <c r="R477" s="21">
        <v>55</v>
      </c>
      <c r="S477" s="21">
        <v>65</v>
      </c>
      <c r="T477" s="21">
        <v>81</v>
      </c>
      <c r="U477" s="21">
        <v>52</v>
      </c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39">
        <f>IF(AK477=0,"",AVERAGE(N477:AI477))</f>
        <v>68.5</v>
      </c>
      <c r="AK477" s="39">
        <f>IF(COUNTBLANK(N477:AI477)=0,22,IF(COUNTBLANK(N477:AI477)=1,21,IF(COUNTBLANK(N477:AI477)=2,20,IF(COUNTBLANK(N477:AI477)=3,19,IF(COUNTBLANK(N477:AI477)=4,18,IF(COUNTBLANK(N477:AI477)=5,17,IF(COUNTBLANK(N477:AI477)=6,16,IF(COUNTBLANK(N477:AI477)=7,15,IF(COUNTBLANK(N477:AI477)=8,14,IF(COUNTBLANK(N477:AI477)=9,13,IF(COUNTBLANK(N477:AI477)=10,12,IF(COUNTBLANK(N477:AI477)=11,11,IF(COUNTBLANK(N477:AI477)=12,10,IF(COUNTBLANK(N477:AI477)=13,9,IF(COUNTBLANK(N477:AI477)=14,8,IF(COUNTBLANK(N477:AI477)=15,7,IF(COUNTBLANK(N477:AI477)=16,6,IF(COUNTBLANK(N477:AI477)=17,5,IF(COUNTBLANK(N477:AI477)=18,4,IF(COUNTBLANK(N477:AI477)=19,3,IF(COUNTBLANK(N477:AI477)=20,2,IF(COUNTBLANK(N477:AI477)=21,1,IF(COUNTBLANK(N477:AI477)=22,0,"Error")))))))))))))))))))))))</f>
        <v>8</v>
      </c>
      <c r="AL477" s="39">
        <f>IF(AK477=0,"",IF(COUNTBLANK(AG477:AI477)=0,AVERAGE(AG477:AI477),IF(COUNTBLANK(AF477:AI477)&lt;1.5,AVERAGE(AF477:AI477),IF(COUNTBLANK(AE477:AI477)&lt;2.5,AVERAGE(AE477:AI477),IF(COUNTBLANK(AD477:AI477)&lt;3.5,AVERAGE(AD477:AI477),IF(COUNTBLANK(AC477:AI477)&lt;4.5,AVERAGE(AC477:AI477),IF(COUNTBLANK(AB477:AI477)&lt;5.5,AVERAGE(AB477:AI477),IF(COUNTBLANK(AA477:AI477)&lt;6.5,AVERAGE(AA477:AI477),IF(COUNTBLANK(Z477:AI477)&lt;7.5,AVERAGE(Z477:AI477),IF(COUNTBLANK(Y477:AI477)&lt;8.5,AVERAGE(Y477:AI477),IF(COUNTBLANK(X477:AI477)&lt;9.5,AVERAGE(X477:AI477),IF(COUNTBLANK(W477:AI477)&lt;10.5,AVERAGE(W477:AI477),IF(COUNTBLANK(V477:AI477)&lt;11.5,AVERAGE(V477:AI477),IF(COUNTBLANK(U477:AI477)&lt;12.5,AVERAGE(U477:AI477),IF(COUNTBLANK(T477:AI477)&lt;13.5,AVERAGE(T477:AI477),IF(COUNTBLANK(S477:AI477)&lt;14.5,AVERAGE(S477:AI477),IF(COUNTBLANK(R477:AI477)&lt;15.5,AVERAGE(R477:AI477),IF(COUNTBLANK(Q477:AI477)&lt;16.5,AVERAGE(Q477:AI477),IF(COUNTBLANK(P477:AI477)&lt;17.5,AVERAGE(P477:AI477),IF(COUNTBLANK(O477:AI477)&lt;18.5,AVERAGE(O477:AI477),AVERAGE(N477:AI477)))))))))))))))))))))</f>
        <v>66</v>
      </c>
      <c r="AM477" s="22">
        <f>IF(AK477=0,"",IF(COUNTBLANK(AH477:AI477)=0,AVERAGE(AH477:AI477),IF(COUNTBLANK(AG477:AI477)&lt;1.5,AVERAGE(AG477:AI477),IF(COUNTBLANK(AF477:AI477)&lt;2.5,AVERAGE(AF477:AI477),IF(COUNTBLANK(AE477:AI477)&lt;3.5,AVERAGE(AE477:AI477),IF(COUNTBLANK(AD477:AI477)&lt;4.5,AVERAGE(AD477:AI477),IF(COUNTBLANK(AC477:AI477)&lt;5.5,AVERAGE(AC477:AI477),IF(COUNTBLANK(AB477:AI477)&lt;6.5,AVERAGE(AB477:AI477),IF(COUNTBLANK(AA477:AI477)&lt;7.5,AVERAGE(AA477:AI477),IF(COUNTBLANK(Z477:AI477)&lt;8.5,AVERAGE(Z477:AI477),IF(COUNTBLANK(Y477:AI477)&lt;9.5,AVERAGE(Y477:AI477),IF(COUNTBLANK(X477:AI477)&lt;10.5,AVERAGE(X477:AI477),IF(COUNTBLANK(W477:AI477)&lt;11.5,AVERAGE(W477:AI477),IF(COUNTBLANK(V477:AI477)&lt;12.5,AVERAGE(V477:AI477),IF(COUNTBLANK(U477:AI477)&lt;13.5,AVERAGE(U477:AI477),IF(COUNTBLANK(T477:AI477)&lt;14.5,AVERAGE(T477:AI477),IF(COUNTBLANK(S477:AI477)&lt;15.5,AVERAGE(S477:AI477),IF(COUNTBLANK(R477:AI477)&lt;16.5,AVERAGE(R477:AI477),IF(COUNTBLANK(Q477:AI477)&lt;17.5,AVERAGE(Q477:AI477),IF(COUNTBLANK(P477:AI477)&lt;18.5,AVERAGE(P477:AI477),IF(COUNTBLANK(O477:AI477)&lt;19.5,AVERAGE(O477:AI477),AVERAGE(N477:AI477))))))))))))))))))))))</f>
        <v>66.5</v>
      </c>
      <c r="AN477" s="23">
        <f>IF(AK477&lt;1.5,M477,(0.75*M477)+(0.25*((AM477*2/3+AJ477*1/3)*$AW$1)))</f>
        <v>268768.9783409544</v>
      </c>
      <c r="AO477" s="24">
        <f>AN477-M477</f>
        <v>268.97834095440339</v>
      </c>
      <c r="AP477" s="22">
        <f>IF(AK477&lt;1.5,"N/A",3*((M477/$AW$1)-(AM477*2/3)))</f>
        <v>67.695786670611625</v>
      </c>
      <c r="AQ477" s="20">
        <f>IF(AK477=0,"",AL477*$AV$1)</f>
        <v>261119.99952793375</v>
      </c>
      <c r="AR477" s="20">
        <f>IF(AK477=0,"",AJ477*$AV$1)</f>
        <v>271010.90860096156</v>
      </c>
      <c r="AS477" s="23" t="str">
        <f>IF(F477="P","P","")</f>
        <v/>
      </c>
    </row>
    <row r="478" spans="1:45" ht="13.5">
      <c r="A478" s="19" t="s">
        <v>40</v>
      </c>
      <c r="B478" s="23" t="str">
        <f>IF(COUNTBLANK(N478:AI478)&lt;20.5,"Yes","No")</f>
        <v>Yes</v>
      </c>
      <c r="C478" s="34" t="str">
        <f>IF(J478&lt;160000,"Yes","")</f>
        <v/>
      </c>
      <c r="D478" s="34" t="str">
        <f>IF(J478&gt;375000,IF((K478/J478)&lt;-0.4,"FP40%",IF((K478/J478)&lt;-0.35,"FP35%",IF((K478/J478)&lt;-0.3,"FP30%",IF((K478/J478)&lt;-0.25,"FP25%",IF((K478/J478)&lt;-0.2,"FP20%",IF((K478/J478)&lt;-0.15,"FP15%",IF((K478/J478)&lt;-0.1,"FP10%",IF((K478/J478)&lt;-0.05,"FP5%","")))))))),"")</f>
        <v/>
      </c>
      <c r="E478" s="34" t="str">
        <f t="shared" si="9"/>
        <v/>
      </c>
      <c r="F478" s="89" t="str">
        <f>IF(AP478="N/A","",IF(AP478&gt;AJ478,IF(AP478&gt;AM478,"P",""),""))</f>
        <v>P</v>
      </c>
      <c r="G478" s="34" t="str">
        <f>IF(D478="",IF(E478="",F478,E478),D478)</f>
        <v>P</v>
      </c>
      <c r="H478" s="19" t="s">
        <v>485</v>
      </c>
      <c r="I478" s="21" t="s">
        <v>37</v>
      </c>
      <c r="J478" s="20">
        <v>332200</v>
      </c>
      <c r="K478" s="20">
        <f>M478-J478</f>
        <v>-25800</v>
      </c>
      <c r="L478" s="75">
        <v>0</v>
      </c>
      <c r="M478" s="20">
        <v>306400</v>
      </c>
      <c r="N478" s="21"/>
      <c r="O478" s="21"/>
      <c r="P478" s="21">
        <v>61</v>
      </c>
      <c r="Q478" s="21">
        <v>72</v>
      </c>
      <c r="R478" s="21">
        <v>66</v>
      </c>
      <c r="S478" s="21" t="s">
        <v>590</v>
      </c>
      <c r="T478" s="21">
        <v>70</v>
      </c>
      <c r="U478" s="21" t="s">
        <v>590</v>
      </c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39">
        <f>IF(AK478=0,"",AVERAGE(N478:AI478))</f>
        <v>67.25</v>
      </c>
      <c r="AK478" s="39">
        <f>IF(COUNTBLANK(N478:AI478)=0,22,IF(COUNTBLANK(N478:AI478)=1,21,IF(COUNTBLANK(N478:AI478)=2,20,IF(COUNTBLANK(N478:AI478)=3,19,IF(COUNTBLANK(N478:AI478)=4,18,IF(COUNTBLANK(N478:AI478)=5,17,IF(COUNTBLANK(N478:AI478)=6,16,IF(COUNTBLANK(N478:AI478)=7,15,IF(COUNTBLANK(N478:AI478)=8,14,IF(COUNTBLANK(N478:AI478)=9,13,IF(COUNTBLANK(N478:AI478)=10,12,IF(COUNTBLANK(N478:AI478)=11,11,IF(COUNTBLANK(N478:AI478)=12,10,IF(COUNTBLANK(N478:AI478)=13,9,IF(COUNTBLANK(N478:AI478)=14,8,IF(COUNTBLANK(N478:AI478)=15,7,IF(COUNTBLANK(N478:AI478)=16,6,IF(COUNTBLANK(N478:AI478)=17,5,IF(COUNTBLANK(N478:AI478)=18,4,IF(COUNTBLANK(N478:AI478)=19,3,IF(COUNTBLANK(N478:AI478)=20,2,IF(COUNTBLANK(N478:AI478)=21,1,IF(COUNTBLANK(N478:AI478)=22,0,"Error")))))))))))))))))))))))</f>
        <v>4</v>
      </c>
      <c r="AL478" s="39">
        <f>IF(AK478=0,"",IF(COUNTBLANK(AG478:AI478)=0,AVERAGE(AG478:AI478),IF(COUNTBLANK(AF478:AI478)&lt;1.5,AVERAGE(AF478:AI478),IF(COUNTBLANK(AE478:AI478)&lt;2.5,AVERAGE(AE478:AI478),IF(COUNTBLANK(AD478:AI478)&lt;3.5,AVERAGE(AD478:AI478),IF(COUNTBLANK(AC478:AI478)&lt;4.5,AVERAGE(AC478:AI478),IF(COUNTBLANK(AB478:AI478)&lt;5.5,AVERAGE(AB478:AI478),IF(COUNTBLANK(AA478:AI478)&lt;6.5,AVERAGE(AA478:AI478),IF(COUNTBLANK(Z478:AI478)&lt;7.5,AVERAGE(Z478:AI478),IF(COUNTBLANK(Y478:AI478)&lt;8.5,AVERAGE(Y478:AI478),IF(COUNTBLANK(X478:AI478)&lt;9.5,AVERAGE(X478:AI478),IF(COUNTBLANK(W478:AI478)&lt;10.5,AVERAGE(W478:AI478),IF(COUNTBLANK(V478:AI478)&lt;11.5,AVERAGE(V478:AI478),IF(COUNTBLANK(U478:AI478)&lt;12.5,AVERAGE(U478:AI478),IF(COUNTBLANK(T478:AI478)&lt;13.5,AVERAGE(T478:AI478),IF(COUNTBLANK(S478:AI478)&lt;14.5,AVERAGE(S478:AI478),IF(COUNTBLANK(R478:AI478)&lt;15.5,AVERAGE(R478:AI478),IF(COUNTBLANK(Q478:AI478)&lt;16.5,AVERAGE(Q478:AI478),IF(COUNTBLANK(P478:AI478)&lt;17.5,AVERAGE(P478:AI478),IF(COUNTBLANK(O478:AI478)&lt;18.5,AVERAGE(O478:AI478),AVERAGE(N478:AI478)))))))))))))))))))))</f>
        <v>69.333333333333329</v>
      </c>
      <c r="AM478" s="22">
        <f>IF(AK478=0,"",IF(COUNTBLANK(AH478:AI478)=0,AVERAGE(AH478:AI478),IF(COUNTBLANK(AG478:AI478)&lt;1.5,AVERAGE(AG478:AI478),IF(COUNTBLANK(AF478:AI478)&lt;2.5,AVERAGE(AF478:AI478),IF(COUNTBLANK(AE478:AI478)&lt;3.5,AVERAGE(AE478:AI478),IF(COUNTBLANK(AD478:AI478)&lt;4.5,AVERAGE(AD478:AI478),IF(COUNTBLANK(AC478:AI478)&lt;5.5,AVERAGE(AC478:AI478),IF(COUNTBLANK(AB478:AI478)&lt;6.5,AVERAGE(AB478:AI478),IF(COUNTBLANK(AA478:AI478)&lt;7.5,AVERAGE(AA478:AI478),IF(COUNTBLANK(Z478:AI478)&lt;8.5,AVERAGE(Z478:AI478),IF(COUNTBLANK(Y478:AI478)&lt;9.5,AVERAGE(Y478:AI478),IF(COUNTBLANK(X478:AI478)&lt;10.5,AVERAGE(X478:AI478),IF(COUNTBLANK(W478:AI478)&lt;11.5,AVERAGE(W478:AI478),IF(COUNTBLANK(V478:AI478)&lt;12.5,AVERAGE(V478:AI478),IF(COUNTBLANK(U478:AI478)&lt;13.5,AVERAGE(U478:AI478),IF(COUNTBLANK(T478:AI478)&lt;14.5,AVERAGE(T478:AI478),IF(COUNTBLANK(S478:AI478)&lt;15.5,AVERAGE(S478:AI478),IF(COUNTBLANK(R478:AI478)&lt;16.5,AVERAGE(R478:AI478),IF(COUNTBLANK(Q478:AI478)&lt;17.5,AVERAGE(Q478:AI478),IF(COUNTBLANK(P478:AI478)&lt;18.5,AVERAGE(P478:AI478),IF(COUNTBLANK(O478:AI478)&lt;19.5,AVERAGE(O478:AI478),AVERAGE(N478:AI478))))))))))))))))))))))</f>
        <v>68</v>
      </c>
      <c r="AN478" s="23">
        <f>IF(AK478&lt;1.5,M478,(0.75*M478)+(0.25*((AM478*2/3+AJ478*1/3)*$AW$1)))</f>
        <v>297779.28584515624</v>
      </c>
      <c r="AO478" s="24">
        <f>AN478-M478</f>
        <v>-8620.7141548437648</v>
      </c>
      <c r="AP478" s="22">
        <f>IF(AK478&lt;1.5,"N/A",3*((M478/$AW$1)-(AM478*2/3)))</f>
        <v>93.024912610336713</v>
      </c>
      <c r="AQ478" s="20">
        <f>IF(AK478=0,"",AL478*$AV$1)</f>
        <v>274307.87829197076</v>
      </c>
      <c r="AR478" s="20">
        <f>IF(AK478=0,"",AJ478*$AV$1)</f>
        <v>266065.45406444767</v>
      </c>
      <c r="AS478" s="23" t="str">
        <f>IF(F478="P","P","")</f>
        <v>P</v>
      </c>
    </row>
    <row r="479" spans="1:45" ht="13.5">
      <c r="A479" s="19" t="s">
        <v>40</v>
      </c>
      <c r="B479" s="23" t="str">
        <f>IF(COUNTBLANK(N479:AI479)&lt;20.5,"Yes","No")</f>
        <v>Yes</v>
      </c>
      <c r="C479" s="34" t="str">
        <f>IF(J479&lt;160000,"Yes","")</f>
        <v>Yes</v>
      </c>
      <c r="D479" s="34" t="str">
        <f>IF(J479&gt;375000,IF((K479/J479)&lt;-0.4,"FP40%",IF((K479/J479)&lt;-0.35,"FP35%",IF((K479/J479)&lt;-0.3,"FP30%",IF((K479/J479)&lt;-0.25,"FP25%",IF((K479/J479)&lt;-0.2,"FP20%",IF((K479/J479)&lt;-0.15,"FP15%",IF((K479/J479)&lt;-0.1,"FP10%",IF((K479/J479)&lt;-0.05,"FP5%","")))))))),"")</f>
        <v/>
      </c>
      <c r="E479" s="34" t="str">
        <f t="shared" si="9"/>
        <v/>
      </c>
      <c r="F479" s="89" t="str">
        <f>IF(AP479="N/A","",IF(AP479&gt;AJ479,IF(AP479&gt;AM479,"P",""),""))</f>
        <v/>
      </c>
      <c r="G479" s="34" t="str">
        <f>IF(D479="",IF(E479="",F479,E479),D479)</f>
        <v/>
      </c>
      <c r="H479" s="19" t="s">
        <v>39</v>
      </c>
      <c r="I479" s="21" t="s">
        <v>37</v>
      </c>
      <c r="J479" s="20">
        <v>94500</v>
      </c>
      <c r="K479" s="20">
        <f>M479-J479</f>
        <v>45600</v>
      </c>
      <c r="L479" s="75">
        <v>0</v>
      </c>
      <c r="M479" s="20">
        <v>140100</v>
      </c>
      <c r="N479" s="21">
        <v>85</v>
      </c>
      <c r="O479" s="21">
        <v>64</v>
      </c>
      <c r="P479" s="21">
        <v>46</v>
      </c>
      <c r="Q479" s="21" t="s">
        <v>590</v>
      </c>
      <c r="R479" s="21" t="s">
        <v>590</v>
      </c>
      <c r="S479" s="21" t="s">
        <v>590</v>
      </c>
      <c r="T479" s="21" t="s">
        <v>590</v>
      </c>
      <c r="U479" s="21" t="s">
        <v>590</v>
      </c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39">
        <f>IF(AK479=0,"",AVERAGE(N479:AI479))</f>
        <v>65</v>
      </c>
      <c r="AK479" s="39">
        <f>IF(COUNTBLANK(N479:AI479)=0,22,IF(COUNTBLANK(N479:AI479)=1,21,IF(COUNTBLANK(N479:AI479)=2,20,IF(COUNTBLANK(N479:AI479)=3,19,IF(COUNTBLANK(N479:AI479)=4,18,IF(COUNTBLANK(N479:AI479)=5,17,IF(COUNTBLANK(N479:AI479)=6,16,IF(COUNTBLANK(N479:AI479)=7,15,IF(COUNTBLANK(N479:AI479)=8,14,IF(COUNTBLANK(N479:AI479)=9,13,IF(COUNTBLANK(N479:AI479)=10,12,IF(COUNTBLANK(N479:AI479)=11,11,IF(COUNTBLANK(N479:AI479)=12,10,IF(COUNTBLANK(N479:AI479)=13,9,IF(COUNTBLANK(N479:AI479)=14,8,IF(COUNTBLANK(N479:AI479)=15,7,IF(COUNTBLANK(N479:AI479)=16,6,IF(COUNTBLANK(N479:AI479)=17,5,IF(COUNTBLANK(N479:AI479)=18,4,IF(COUNTBLANK(N479:AI479)=19,3,IF(COUNTBLANK(N479:AI479)=20,2,IF(COUNTBLANK(N479:AI479)=21,1,IF(COUNTBLANK(N479:AI479)=22,0,"Error")))))))))))))))))))))))</f>
        <v>3</v>
      </c>
      <c r="AL479" s="39">
        <f>IF(AK479=0,"",IF(COUNTBLANK(AG479:AI479)=0,AVERAGE(AG479:AI479),IF(COUNTBLANK(AF479:AI479)&lt;1.5,AVERAGE(AF479:AI479),IF(COUNTBLANK(AE479:AI479)&lt;2.5,AVERAGE(AE479:AI479),IF(COUNTBLANK(AD479:AI479)&lt;3.5,AVERAGE(AD479:AI479),IF(COUNTBLANK(AC479:AI479)&lt;4.5,AVERAGE(AC479:AI479),IF(COUNTBLANK(AB479:AI479)&lt;5.5,AVERAGE(AB479:AI479),IF(COUNTBLANK(AA479:AI479)&lt;6.5,AVERAGE(AA479:AI479),IF(COUNTBLANK(Z479:AI479)&lt;7.5,AVERAGE(Z479:AI479),IF(COUNTBLANK(Y479:AI479)&lt;8.5,AVERAGE(Y479:AI479),IF(COUNTBLANK(X479:AI479)&lt;9.5,AVERAGE(X479:AI479),IF(COUNTBLANK(W479:AI479)&lt;10.5,AVERAGE(W479:AI479),IF(COUNTBLANK(V479:AI479)&lt;11.5,AVERAGE(V479:AI479),IF(COUNTBLANK(U479:AI479)&lt;12.5,AVERAGE(U479:AI479),IF(COUNTBLANK(T479:AI479)&lt;13.5,AVERAGE(T479:AI479),IF(COUNTBLANK(S479:AI479)&lt;14.5,AVERAGE(S479:AI479),IF(COUNTBLANK(R479:AI479)&lt;15.5,AVERAGE(R479:AI479),IF(COUNTBLANK(Q479:AI479)&lt;16.5,AVERAGE(Q479:AI479),IF(COUNTBLANK(P479:AI479)&lt;17.5,AVERAGE(P479:AI479),IF(COUNTBLANK(O479:AI479)&lt;18.5,AVERAGE(O479:AI479),AVERAGE(N479:AI479)))))))))))))))))))))</f>
        <v>65</v>
      </c>
      <c r="AM479" s="22">
        <f>IF(AK479=0,"",IF(COUNTBLANK(AH479:AI479)=0,AVERAGE(AH479:AI479),IF(COUNTBLANK(AG479:AI479)&lt;1.5,AVERAGE(AG479:AI479),IF(COUNTBLANK(AF479:AI479)&lt;2.5,AVERAGE(AF479:AI479),IF(COUNTBLANK(AE479:AI479)&lt;3.5,AVERAGE(AE479:AI479),IF(COUNTBLANK(AD479:AI479)&lt;4.5,AVERAGE(AD479:AI479),IF(COUNTBLANK(AC479:AI479)&lt;5.5,AVERAGE(AC479:AI479),IF(COUNTBLANK(AB479:AI479)&lt;6.5,AVERAGE(AB479:AI479),IF(COUNTBLANK(AA479:AI479)&lt;7.5,AVERAGE(AA479:AI479),IF(COUNTBLANK(Z479:AI479)&lt;8.5,AVERAGE(Z479:AI479),IF(COUNTBLANK(Y479:AI479)&lt;9.5,AVERAGE(Y479:AI479),IF(COUNTBLANK(X479:AI479)&lt;10.5,AVERAGE(X479:AI479),IF(COUNTBLANK(W479:AI479)&lt;11.5,AVERAGE(W479:AI479),IF(COUNTBLANK(V479:AI479)&lt;12.5,AVERAGE(V479:AI479),IF(COUNTBLANK(U479:AI479)&lt;13.5,AVERAGE(U479:AI479),IF(COUNTBLANK(T479:AI479)&lt;14.5,AVERAGE(T479:AI479),IF(COUNTBLANK(S479:AI479)&lt;15.5,AVERAGE(S479:AI479),IF(COUNTBLANK(R479:AI479)&lt;16.5,AVERAGE(R479:AI479),IF(COUNTBLANK(Q479:AI479)&lt;17.5,AVERAGE(Q479:AI479),IF(COUNTBLANK(P479:AI479)&lt;18.5,AVERAGE(P479:AI479),IF(COUNTBLANK(O479:AI479)&lt;19.5,AVERAGE(O479:AI479),AVERAGE(N479:AI479))))))))))))))))))))))</f>
        <v>55</v>
      </c>
      <c r="AN479" s="23">
        <f>IF(AK479&lt;1.5,M479,(0.75*M479)+(0.25*((AM479*2/3+AJ479*1/3)*$AW$1)))</f>
        <v>163605.7504201837</v>
      </c>
      <c r="AO479" s="24">
        <f>AN479-M479</f>
        <v>23505.7504201837</v>
      </c>
      <c r="AP479" s="22">
        <f>IF(AK479&lt;1.5,"N/A",3*((M479/$AW$1)-(AM479*2/3)))</f>
        <v>-5.2794051674015208</v>
      </c>
      <c r="AQ479" s="20">
        <f>IF(AK479=0,"",AL479*$AV$1)</f>
        <v>257163.63589872263</v>
      </c>
      <c r="AR479" s="20">
        <f>IF(AK479=0,"",AJ479*$AV$1)</f>
        <v>257163.63589872263</v>
      </c>
      <c r="AS479" s="23" t="str">
        <f>IF(F479="P","P","")</f>
        <v/>
      </c>
    </row>
    <row r="480" spans="1:45" ht="13.5">
      <c r="A480" s="19" t="s">
        <v>40</v>
      </c>
      <c r="B480" s="23" t="str">
        <f>IF(COUNTBLANK(N480:AI480)&lt;20.5,"Yes","No")</f>
        <v>Yes</v>
      </c>
      <c r="C480" s="34" t="str">
        <f>IF(J480&lt;160000,"Yes","")</f>
        <v/>
      </c>
      <c r="D480" s="34" t="str">
        <f>IF(J480&gt;375000,IF((K480/J480)&lt;-0.4,"FP40%",IF((K480/J480)&lt;-0.35,"FP35%",IF((K480/J480)&lt;-0.3,"FP30%",IF((K480/J480)&lt;-0.25,"FP25%",IF((K480/J480)&lt;-0.2,"FP20%",IF((K480/J480)&lt;-0.15,"FP15%",IF((K480/J480)&lt;-0.1,"FP10%",IF((K480/J480)&lt;-0.05,"FP5%","")))))))),"")</f>
        <v/>
      </c>
      <c r="E480" s="34" t="str">
        <f t="shared" si="9"/>
        <v/>
      </c>
      <c r="F480" s="89" t="str">
        <f>IF(AP480="N/A","",IF(AP480&gt;AJ480,IF(AP480&gt;AM480,"P",""),""))</f>
        <v>P</v>
      </c>
      <c r="G480" s="34" t="str">
        <f>IF(D480="",IF(E480="",F480,E480),D480)</f>
        <v>P</v>
      </c>
      <c r="H480" s="19" t="s">
        <v>225</v>
      </c>
      <c r="I480" s="21" t="s">
        <v>37</v>
      </c>
      <c r="J480" s="20">
        <v>301400</v>
      </c>
      <c r="K480" s="20">
        <f>M480-J480</f>
        <v>-15700</v>
      </c>
      <c r="L480" s="75">
        <v>10700</v>
      </c>
      <c r="M480" s="20">
        <v>285700</v>
      </c>
      <c r="N480" s="21">
        <v>32</v>
      </c>
      <c r="O480" s="21">
        <v>65</v>
      </c>
      <c r="P480" s="21">
        <v>40</v>
      </c>
      <c r="Q480" s="21" t="s">
        <v>590</v>
      </c>
      <c r="R480" s="21" t="s">
        <v>590</v>
      </c>
      <c r="S480" s="21">
        <v>95</v>
      </c>
      <c r="T480" s="21">
        <v>75</v>
      </c>
      <c r="U480" s="21">
        <v>66</v>
      </c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39">
        <f>IF(AK480=0,"",AVERAGE(N480:AI480))</f>
        <v>62.166666666666664</v>
      </c>
      <c r="AK480" s="39">
        <f>IF(COUNTBLANK(N480:AI480)=0,22,IF(COUNTBLANK(N480:AI480)=1,21,IF(COUNTBLANK(N480:AI480)=2,20,IF(COUNTBLANK(N480:AI480)=3,19,IF(COUNTBLANK(N480:AI480)=4,18,IF(COUNTBLANK(N480:AI480)=5,17,IF(COUNTBLANK(N480:AI480)=6,16,IF(COUNTBLANK(N480:AI480)=7,15,IF(COUNTBLANK(N480:AI480)=8,14,IF(COUNTBLANK(N480:AI480)=9,13,IF(COUNTBLANK(N480:AI480)=10,12,IF(COUNTBLANK(N480:AI480)=11,11,IF(COUNTBLANK(N480:AI480)=12,10,IF(COUNTBLANK(N480:AI480)=13,9,IF(COUNTBLANK(N480:AI480)=14,8,IF(COUNTBLANK(N480:AI480)=15,7,IF(COUNTBLANK(N480:AI480)=16,6,IF(COUNTBLANK(N480:AI480)=17,5,IF(COUNTBLANK(N480:AI480)=18,4,IF(COUNTBLANK(N480:AI480)=19,3,IF(COUNTBLANK(N480:AI480)=20,2,IF(COUNTBLANK(N480:AI480)=21,1,IF(COUNTBLANK(N480:AI480)=22,0,"Error")))))))))))))))))))))))</f>
        <v>6</v>
      </c>
      <c r="AL480" s="39">
        <f>IF(AK480=0,"",IF(COUNTBLANK(AG480:AI480)=0,AVERAGE(AG480:AI480),IF(COUNTBLANK(AF480:AI480)&lt;1.5,AVERAGE(AF480:AI480),IF(COUNTBLANK(AE480:AI480)&lt;2.5,AVERAGE(AE480:AI480),IF(COUNTBLANK(AD480:AI480)&lt;3.5,AVERAGE(AD480:AI480),IF(COUNTBLANK(AC480:AI480)&lt;4.5,AVERAGE(AC480:AI480),IF(COUNTBLANK(AB480:AI480)&lt;5.5,AVERAGE(AB480:AI480),IF(COUNTBLANK(AA480:AI480)&lt;6.5,AVERAGE(AA480:AI480),IF(COUNTBLANK(Z480:AI480)&lt;7.5,AVERAGE(Z480:AI480),IF(COUNTBLANK(Y480:AI480)&lt;8.5,AVERAGE(Y480:AI480),IF(COUNTBLANK(X480:AI480)&lt;9.5,AVERAGE(X480:AI480),IF(COUNTBLANK(W480:AI480)&lt;10.5,AVERAGE(W480:AI480),IF(COUNTBLANK(V480:AI480)&lt;11.5,AVERAGE(V480:AI480),IF(COUNTBLANK(U480:AI480)&lt;12.5,AVERAGE(U480:AI480),IF(COUNTBLANK(T480:AI480)&lt;13.5,AVERAGE(T480:AI480),IF(COUNTBLANK(S480:AI480)&lt;14.5,AVERAGE(S480:AI480),IF(COUNTBLANK(R480:AI480)&lt;15.5,AVERAGE(R480:AI480),IF(COUNTBLANK(Q480:AI480)&lt;16.5,AVERAGE(Q480:AI480),IF(COUNTBLANK(P480:AI480)&lt;17.5,AVERAGE(P480:AI480),IF(COUNTBLANK(O480:AI480)&lt;18.5,AVERAGE(O480:AI480),AVERAGE(N480:AI480)))))))))))))))))))))</f>
        <v>78.666666666666671</v>
      </c>
      <c r="AM480" s="22">
        <f>IF(AK480=0,"",IF(COUNTBLANK(AH480:AI480)=0,AVERAGE(AH480:AI480),IF(COUNTBLANK(AG480:AI480)&lt;1.5,AVERAGE(AG480:AI480),IF(COUNTBLANK(AF480:AI480)&lt;2.5,AVERAGE(AF480:AI480),IF(COUNTBLANK(AE480:AI480)&lt;3.5,AVERAGE(AE480:AI480),IF(COUNTBLANK(AD480:AI480)&lt;4.5,AVERAGE(AD480:AI480),IF(COUNTBLANK(AC480:AI480)&lt;5.5,AVERAGE(AC480:AI480),IF(COUNTBLANK(AB480:AI480)&lt;6.5,AVERAGE(AB480:AI480),IF(COUNTBLANK(AA480:AI480)&lt;7.5,AVERAGE(AA480:AI480),IF(COUNTBLANK(Z480:AI480)&lt;8.5,AVERAGE(Z480:AI480),IF(COUNTBLANK(Y480:AI480)&lt;9.5,AVERAGE(Y480:AI480),IF(COUNTBLANK(X480:AI480)&lt;10.5,AVERAGE(X480:AI480),IF(COUNTBLANK(W480:AI480)&lt;11.5,AVERAGE(W480:AI480),IF(COUNTBLANK(V480:AI480)&lt;12.5,AVERAGE(V480:AI480),IF(COUNTBLANK(U480:AI480)&lt;13.5,AVERAGE(U480:AI480),IF(COUNTBLANK(T480:AI480)&lt;14.5,AVERAGE(T480:AI480),IF(COUNTBLANK(S480:AI480)&lt;15.5,AVERAGE(S480:AI480),IF(COUNTBLANK(R480:AI480)&lt;16.5,AVERAGE(R480:AI480),IF(COUNTBLANK(Q480:AI480)&lt;17.5,AVERAGE(Q480:AI480),IF(COUNTBLANK(P480:AI480)&lt;18.5,AVERAGE(P480:AI480),IF(COUNTBLANK(O480:AI480)&lt;19.5,AVERAGE(O480:AI480),AVERAGE(N480:AI480))))))))))))))))))))))</f>
        <v>70.5</v>
      </c>
      <c r="AN480" s="23">
        <f>IF(AK480&lt;1.5,M480,(0.75*M480)+(0.25*((AM480*2/3+AJ480*1/3)*$AW$1)))</f>
        <v>282226.41405924183</v>
      </c>
      <c r="AO480" s="24">
        <f>AN480-M480</f>
        <v>-3473.5859407581738</v>
      </c>
      <c r="AP480" s="22">
        <f>IF(AK480&lt;1.5,"N/A",3*((M480/$AW$1)-(AM480*2/3)))</f>
        <v>72.552276542993468</v>
      </c>
      <c r="AQ480" s="20">
        <f>IF(AK480=0,"",AL480*$AV$1)</f>
        <v>311233.93883127457</v>
      </c>
      <c r="AR480" s="20">
        <f>IF(AK480=0,"",AJ480*$AV$1)</f>
        <v>245953.93894929113</v>
      </c>
      <c r="AS480" s="23" t="str">
        <f>IF(F480="P","P","")</f>
        <v>P</v>
      </c>
    </row>
    <row r="481" spans="1:45" ht="13.5">
      <c r="A481" s="19" t="s">
        <v>40</v>
      </c>
      <c r="B481" s="23" t="str">
        <f>IF(COUNTBLANK(N481:AI481)&lt;20.5,"Yes","No")</f>
        <v>Yes</v>
      </c>
      <c r="C481" s="34" t="str">
        <f>IF(J481&lt;160000,"Yes","")</f>
        <v/>
      </c>
      <c r="D481" s="34" t="str">
        <f>IF(J481&gt;375000,IF((K481/J481)&lt;-0.4,"FP40%",IF((K481/J481)&lt;-0.35,"FP35%",IF((K481/J481)&lt;-0.3,"FP30%",IF((K481/J481)&lt;-0.25,"FP25%",IF((K481/J481)&lt;-0.2,"FP20%",IF((K481/J481)&lt;-0.15,"FP15%",IF((K481/J481)&lt;-0.1,"FP10%",IF((K481/J481)&lt;-0.05,"FP5%","")))))))),"")</f>
        <v/>
      </c>
      <c r="E481" s="34" t="str">
        <f t="shared" si="9"/>
        <v/>
      </c>
      <c r="F481" s="89" t="str">
        <f>IF(AP481="N/A","",IF(AP481&gt;AJ481,IF(AP481&gt;AM481,"P",""),""))</f>
        <v/>
      </c>
      <c r="G481" s="34" t="str">
        <f>IF(D481="",IF(E481="",F481,E481),D481)</f>
        <v/>
      </c>
      <c r="H481" s="19" t="s">
        <v>552</v>
      </c>
      <c r="I481" s="21" t="s">
        <v>62</v>
      </c>
      <c r="J481" s="20">
        <v>261100</v>
      </c>
      <c r="K481" s="20">
        <f>M481-J481</f>
        <v>-4600</v>
      </c>
      <c r="L481" s="75">
        <v>-4600</v>
      </c>
      <c r="M481" s="20">
        <v>256500</v>
      </c>
      <c r="N481" s="21"/>
      <c r="O481" s="21"/>
      <c r="P481" s="21"/>
      <c r="Q481" s="21"/>
      <c r="R481" s="21"/>
      <c r="S481" s="21">
        <v>30</v>
      </c>
      <c r="T481" s="21">
        <v>75</v>
      </c>
      <c r="U481" s="21">
        <v>78</v>
      </c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39">
        <f>IF(AK481=0,"",AVERAGE(N481:AI481))</f>
        <v>61</v>
      </c>
      <c r="AK481" s="39">
        <f>IF(COUNTBLANK(N481:AI481)=0,22,IF(COUNTBLANK(N481:AI481)=1,21,IF(COUNTBLANK(N481:AI481)=2,20,IF(COUNTBLANK(N481:AI481)=3,19,IF(COUNTBLANK(N481:AI481)=4,18,IF(COUNTBLANK(N481:AI481)=5,17,IF(COUNTBLANK(N481:AI481)=6,16,IF(COUNTBLANK(N481:AI481)=7,15,IF(COUNTBLANK(N481:AI481)=8,14,IF(COUNTBLANK(N481:AI481)=9,13,IF(COUNTBLANK(N481:AI481)=10,12,IF(COUNTBLANK(N481:AI481)=11,11,IF(COUNTBLANK(N481:AI481)=12,10,IF(COUNTBLANK(N481:AI481)=13,9,IF(COUNTBLANK(N481:AI481)=14,8,IF(COUNTBLANK(N481:AI481)=15,7,IF(COUNTBLANK(N481:AI481)=16,6,IF(COUNTBLANK(N481:AI481)=17,5,IF(COUNTBLANK(N481:AI481)=18,4,IF(COUNTBLANK(N481:AI481)=19,3,IF(COUNTBLANK(N481:AI481)=20,2,IF(COUNTBLANK(N481:AI481)=21,1,IF(COUNTBLANK(N481:AI481)=22,0,"Error")))))))))))))))))))))))</f>
        <v>3</v>
      </c>
      <c r="AL481" s="39">
        <f>IF(AK481=0,"",IF(COUNTBLANK(AG481:AI481)=0,AVERAGE(AG481:AI481),IF(COUNTBLANK(AF481:AI481)&lt;1.5,AVERAGE(AF481:AI481),IF(COUNTBLANK(AE481:AI481)&lt;2.5,AVERAGE(AE481:AI481),IF(COUNTBLANK(AD481:AI481)&lt;3.5,AVERAGE(AD481:AI481),IF(COUNTBLANK(AC481:AI481)&lt;4.5,AVERAGE(AC481:AI481),IF(COUNTBLANK(AB481:AI481)&lt;5.5,AVERAGE(AB481:AI481),IF(COUNTBLANK(AA481:AI481)&lt;6.5,AVERAGE(AA481:AI481),IF(COUNTBLANK(Z481:AI481)&lt;7.5,AVERAGE(Z481:AI481),IF(COUNTBLANK(Y481:AI481)&lt;8.5,AVERAGE(Y481:AI481),IF(COUNTBLANK(X481:AI481)&lt;9.5,AVERAGE(X481:AI481),IF(COUNTBLANK(W481:AI481)&lt;10.5,AVERAGE(W481:AI481),IF(COUNTBLANK(V481:AI481)&lt;11.5,AVERAGE(V481:AI481),IF(COUNTBLANK(U481:AI481)&lt;12.5,AVERAGE(U481:AI481),IF(COUNTBLANK(T481:AI481)&lt;13.5,AVERAGE(T481:AI481),IF(COUNTBLANK(S481:AI481)&lt;14.5,AVERAGE(S481:AI481),IF(COUNTBLANK(R481:AI481)&lt;15.5,AVERAGE(R481:AI481),IF(COUNTBLANK(Q481:AI481)&lt;16.5,AVERAGE(Q481:AI481),IF(COUNTBLANK(P481:AI481)&lt;17.5,AVERAGE(P481:AI481),IF(COUNTBLANK(O481:AI481)&lt;18.5,AVERAGE(O481:AI481),AVERAGE(N481:AI481)))))))))))))))))))))</f>
        <v>61</v>
      </c>
      <c r="AM481" s="22">
        <f>IF(AK481=0,"",IF(COUNTBLANK(AH481:AI481)=0,AVERAGE(AH481:AI481),IF(COUNTBLANK(AG481:AI481)&lt;1.5,AVERAGE(AG481:AI481),IF(COUNTBLANK(AF481:AI481)&lt;2.5,AVERAGE(AF481:AI481),IF(COUNTBLANK(AE481:AI481)&lt;3.5,AVERAGE(AE481:AI481),IF(COUNTBLANK(AD481:AI481)&lt;4.5,AVERAGE(AD481:AI481),IF(COUNTBLANK(AC481:AI481)&lt;5.5,AVERAGE(AC481:AI481),IF(COUNTBLANK(AB481:AI481)&lt;6.5,AVERAGE(AB481:AI481),IF(COUNTBLANK(AA481:AI481)&lt;7.5,AVERAGE(AA481:AI481),IF(COUNTBLANK(Z481:AI481)&lt;8.5,AVERAGE(Z481:AI481),IF(COUNTBLANK(Y481:AI481)&lt;9.5,AVERAGE(Y481:AI481),IF(COUNTBLANK(X481:AI481)&lt;10.5,AVERAGE(X481:AI481),IF(COUNTBLANK(W481:AI481)&lt;11.5,AVERAGE(W481:AI481),IF(COUNTBLANK(V481:AI481)&lt;12.5,AVERAGE(V481:AI481),IF(COUNTBLANK(U481:AI481)&lt;13.5,AVERAGE(U481:AI481),IF(COUNTBLANK(T481:AI481)&lt;14.5,AVERAGE(T481:AI481),IF(COUNTBLANK(S481:AI481)&lt;15.5,AVERAGE(S481:AI481),IF(COUNTBLANK(R481:AI481)&lt;16.5,AVERAGE(R481:AI481),IF(COUNTBLANK(Q481:AI481)&lt;17.5,AVERAGE(Q481:AI481),IF(COUNTBLANK(P481:AI481)&lt;18.5,AVERAGE(P481:AI481),IF(COUNTBLANK(O481:AI481)&lt;19.5,AVERAGE(O481:AI481),AVERAGE(N481:AI481))))))))))))))))))))))</f>
        <v>76.5</v>
      </c>
      <c r="AN481" s="23">
        <f>IF(AK481&lt;1.5,M481,(0.75*M481)+(0.25*((AM481*2/3+AJ481*1/3)*$AW$1)))</f>
        <v>263949.74622811034</v>
      </c>
      <c r="AO481" s="24">
        <f>AN481-M481</f>
        <v>7449.7462281103362</v>
      </c>
      <c r="AP481" s="22">
        <f>IF(AK481&lt;1.5,"N/A",3*((M481/$AW$1)-(AM481*2/3)))</f>
        <v>38.726142573601059</v>
      </c>
      <c r="AQ481" s="20">
        <f>IF(AK481=0,"",AL481*$AV$1)</f>
        <v>241338.18138187815</v>
      </c>
      <c r="AR481" s="20">
        <f>IF(AK481=0,"",AJ481*$AV$1)</f>
        <v>241338.18138187815</v>
      </c>
      <c r="AS481" s="23" t="str">
        <f>IF(F481="P","P","")</f>
        <v/>
      </c>
    </row>
    <row r="482" spans="1:45" ht="13.5">
      <c r="A482" s="19" t="s">
        <v>40</v>
      </c>
      <c r="B482" s="23" t="str">
        <f>IF(COUNTBLANK(N482:AI482)&lt;20.5,"Yes","No")</f>
        <v>Yes</v>
      </c>
      <c r="C482" s="34" t="str">
        <f>IF(J482&lt;160000,"Yes","")</f>
        <v/>
      </c>
      <c r="D482" s="34" t="str">
        <f>IF(J482&gt;375000,IF((K482/J482)&lt;-0.4,"FP40%",IF((K482/J482)&lt;-0.35,"FP35%",IF((K482/J482)&lt;-0.3,"FP30%",IF((K482/J482)&lt;-0.25,"FP25%",IF((K482/J482)&lt;-0.2,"FP20%",IF((K482/J482)&lt;-0.15,"FP15%",IF((K482/J482)&lt;-0.1,"FP10%",IF((K482/J482)&lt;-0.05,"FP5%","")))))))),"")</f>
        <v/>
      </c>
      <c r="E482" s="34" t="str">
        <f t="shared" si="9"/>
        <v/>
      </c>
      <c r="F482" s="89" t="str">
        <f>IF(AP482="N/A","",IF(AP482&gt;AJ482,IF(AP482&gt;AM482,"P",""),""))</f>
        <v/>
      </c>
      <c r="G482" s="34" t="str">
        <f>IF(D482="",IF(E482="",F482,E482),D482)</f>
        <v/>
      </c>
      <c r="H482" s="19" t="s">
        <v>224</v>
      </c>
      <c r="I482" s="21" t="s">
        <v>48</v>
      </c>
      <c r="J482" s="20">
        <v>198000</v>
      </c>
      <c r="K482" s="20">
        <f>M482-J482</f>
        <v>36500</v>
      </c>
      <c r="L482" s="75">
        <v>10400</v>
      </c>
      <c r="M482" s="20">
        <v>234500</v>
      </c>
      <c r="N482" s="21">
        <v>46</v>
      </c>
      <c r="O482" s="21">
        <v>62</v>
      </c>
      <c r="P482" s="21"/>
      <c r="Q482" s="21" t="s">
        <v>590</v>
      </c>
      <c r="R482" s="21" t="s">
        <v>590</v>
      </c>
      <c r="S482" s="21">
        <v>71</v>
      </c>
      <c r="T482" s="21">
        <v>62</v>
      </c>
      <c r="U482" s="21">
        <v>64</v>
      </c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39">
        <f>IF(AK482=0,"",AVERAGE(N482:AI482))</f>
        <v>61</v>
      </c>
      <c r="AK482" s="39">
        <f>IF(COUNTBLANK(N482:AI482)=0,22,IF(COUNTBLANK(N482:AI482)=1,21,IF(COUNTBLANK(N482:AI482)=2,20,IF(COUNTBLANK(N482:AI482)=3,19,IF(COUNTBLANK(N482:AI482)=4,18,IF(COUNTBLANK(N482:AI482)=5,17,IF(COUNTBLANK(N482:AI482)=6,16,IF(COUNTBLANK(N482:AI482)=7,15,IF(COUNTBLANK(N482:AI482)=8,14,IF(COUNTBLANK(N482:AI482)=9,13,IF(COUNTBLANK(N482:AI482)=10,12,IF(COUNTBLANK(N482:AI482)=11,11,IF(COUNTBLANK(N482:AI482)=12,10,IF(COUNTBLANK(N482:AI482)=13,9,IF(COUNTBLANK(N482:AI482)=14,8,IF(COUNTBLANK(N482:AI482)=15,7,IF(COUNTBLANK(N482:AI482)=16,6,IF(COUNTBLANK(N482:AI482)=17,5,IF(COUNTBLANK(N482:AI482)=18,4,IF(COUNTBLANK(N482:AI482)=19,3,IF(COUNTBLANK(N482:AI482)=20,2,IF(COUNTBLANK(N482:AI482)=21,1,IF(COUNTBLANK(N482:AI482)=22,0,"Error")))))))))))))))))))))))</f>
        <v>5</v>
      </c>
      <c r="AL482" s="39">
        <f>IF(AK482=0,"",IF(COUNTBLANK(AG482:AI482)=0,AVERAGE(AG482:AI482),IF(COUNTBLANK(AF482:AI482)&lt;1.5,AVERAGE(AF482:AI482),IF(COUNTBLANK(AE482:AI482)&lt;2.5,AVERAGE(AE482:AI482),IF(COUNTBLANK(AD482:AI482)&lt;3.5,AVERAGE(AD482:AI482),IF(COUNTBLANK(AC482:AI482)&lt;4.5,AVERAGE(AC482:AI482),IF(COUNTBLANK(AB482:AI482)&lt;5.5,AVERAGE(AB482:AI482),IF(COUNTBLANK(AA482:AI482)&lt;6.5,AVERAGE(AA482:AI482),IF(COUNTBLANK(Z482:AI482)&lt;7.5,AVERAGE(Z482:AI482),IF(COUNTBLANK(Y482:AI482)&lt;8.5,AVERAGE(Y482:AI482),IF(COUNTBLANK(X482:AI482)&lt;9.5,AVERAGE(X482:AI482),IF(COUNTBLANK(W482:AI482)&lt;10.5,AVERAGE(W482:AI482),IF(COUNTBLANK(V482:AI482)&lt;11.5,AVERAGE(V482:AI482),IF(COUNTBLANK(U482:AI482)&lt;12.5,AVERAGE(U482:AI482),IF(COUNTBLANK(T482:AI482)&lt;13.5,AVERAGE(T482:AI482),IF(COUNTBLANK(S482:AI482)&lt;14.5,AVERAGE(S482:AI482),IF(COUNTBLANK(R482:AI482)&lt;15.5,AVERAGE(R482:AI482),IF(COUNTBLANK(Q482:AI482)&lt;16.5,AVERAGE(Q482:AI482),IF(COUNTBLANK(P482:AI482)&lt;17.5,AVERAGE(P482:AI482),IF(COUNTBLANK(O482:AI482)&lt;18.5,AVERAGE(O482:AI482),AVERAGE(N482:AI482)))))))))))))))))))))</f>
        <v>65.666666666666671</v>
      </c>
      <c r="AM482" s="22">
        <f>IF(AK482=0,"",IF(COUNTBLANK(AH482:AI482)=0,AVERAGE(AH482:AI482),IF(COUNTBLANK(AG482:AI482)&lt;1.5,AVERAGE(AG482:AI482),IF(COUNTBLANK(AF482:AI482)&lt;2.5,AVERAGE(AF482:AI482),IF(COUNTBLANK(AE482:AI482)&lt;3.5,AVERAGE(AE482:AI482),IF(COUNTBLANK(AD482:AI482)&lt;4.5,AVERAGE(AD482:AI482),IF(COUNTBLANK(AC482:AI482)&lt;5.5,AVERAGE(AC482:AI482),IF(COUNTBLANK(AB482:AI482)&lt;6.5,AVERAGE(AB482:AI482),IF(COUNTBLANK(AA482:AI482)&lt;7.5,AVERAGE(AA482:AI482),IF(COUNTBLANK(Z482:AI482)&lt;8.5,AVERAGE(Z482:AI482),IF(COUNTBLANK(Y482:AI482)&lt;9.5,AVERAGE(Y482:AI482),IF(COUNTBLANK(X482:AI482)&lt;10.5,AVERAGE(X482:AI482),IF(COUNTBLANK(W482:AI482)&lt;11.5,AVERAGE(W482:AI482),IF(COUNTBLANK(V482:AI482)&lt;12.5,AVERAGE(V482:AI482),IF(COUNTBLANK(U482:AI482)&lt;13.5,AVERAGE(U482:AI482),IF(COUNTBLANK(T482:AI482)&lt;14.5,AVERAGE(T482:AI482),IF(COUNTBLANK(S482:AI482)&lt;15.5,AVERAGE(S482:AI482),IF(COUNTBLANK(R482:AI482)&lt;16.5,AVERAGE(R482:AI482),IF(COUNTBLANK(Q482:AI482)&lt;17.5,AVERAGE(Q482:AI482),IF(COUNTBLANK(P482:AI482)&lt;18.5,AVERAGE(P482:AI482),IF(COUNTBLANK(O482:AI482)&lt;19.5,AVERAGE(O482:AI482),AVERAGE(N482:AI482))))))))))))))))))))))</f>
        <v>63</v>
      </c>
      <c r="AN482" s="23">
        <f>IF(AK482&lt;1.5,M482,(0.75*M482)+(0.25*((AM482*2/3+AJ482*1/3)*$AW$1)))</f>
        <v>238419.28759185344</v>
      </c>
      <c r="AO482" s="24">
        <f>AN482-M482</f>
        <v>3919.287591853441</v>
      </c>
      <c r="AP482" s="22">
        <f>IF(AK482&lt;1.5,"N/A",3*((M482/$AW$1)-(AM482*2/3)))</f>
        <v>49.281795062414986</v>
      </c>
      <c r="AQ482" s="20">
        <f>IF(AK482=0,"",AL482*$AV$1)</f>
        <v>259801.21165153006</v>
      </c>
      <c r="AR482" s="20">
        <f>IF(AK482=0,"",AJ482*$AV$1)</f>
        <v>241338.18138187815</v>
      </c>
      <c r="AS482" s="23" t="str">
        <f>IF(F482="P","P","")</f>
        <v/>
      </c>
    </row>
    <row r="483" spans="1:45" ht="13.5">
      <c r="A483" s="19" t="s">
        <v>40</v>
      </c>
      <c r="B483" s="23" t="str">
        <f>IF(COUNTBLANK(N483:AI483)&lt;20.5,"Yes","No")</f>
        <v>Yes</v>
      </c>
      <c r="C483" s="34" t="str">
        <f>IF(J483&lt;160000,"Yes","")</f>
        <v/>
      </c>
      <c r="D483" s="34" t="str">
        <f>IF(J483&gt;375000,IF((K483/J483)&lt;-0.4,"FP40%",IF((K483/J483)&lt;-0.35,"FP35%",IF((K483/J483)&lt;-0.3,"FP30%",IF((K483/J483)&lt;-0.25,"FP25%",IF((K483/J483)&lt;-0.2,"FP20%",IF((K483/J483)&lt;-0.15,"FP15%",IF((K483/J483)&lt;-0.1,"FP10%",IF((K483/J483)&lt;-0.05,"FP5%","")))))))),"")</f>
        <v/>
      </c>
      <c r="E483" s="34" t="str">
        <f t="shared" si="9"/>
        <v/>
      </c>
      <c r="F483" s="89" t="str">
        <f>IF(AP483="N/A","",IF(AP483&gt;AJ483,IF(AP483&gt;AM483,"P",""),""))</f>
        <v>P</v>
      </c>
      <c r="G483" s="34" t="str">
        <f>IF(D483="",IF(E483="",F483,E483),D483)</f>
        <v>P</v>
      </c>
      <c r="H483" s="19" t="s">
        <v>221</v>
      </c>
      <c r="I483" s="21" t="s">
        <v>48</v>
      </c>
      <c r="J483" s="20">
        <v>202600</v>
      </c>
      <c r="K483" s="20">
        <f>M483-J483</f>
        <v>35000</v>
      </c>
      <c r="L483" s="75">
        <v>0</v>
      </c>
      <c r="M483" s="20">
        <v>237600</v>
      </c>
      <c r="N483" s="21">
        <v>53</v>
      </c>
      <c r="O483" s="21">
        <v>60</v>
      </c>
      <c r="P483" s="21">
        <v>87</v>
      </c>
      <c r="Q483" s="21">
        <v>54</v>
      </c>
      <c r="R483" s="21">
        <v>61</v>
      </c>
      <c r="S483" s="21">
        <v>43</v>
      </c>
      <c r="T483" s="21" t="s">
        <v>590</v>
      </c>
      <c r="U483" s="21" t="s">
        <v>590</v>
      </c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39">
        <f>IF(AK483=0,"",AVERAGE(N483:AI483))</f>
        <v>59.666666666666664</v>
      </c>
      <c r="AK483" s="39">
        <f>IF(COUNTBLANK(N483:AI483)=0,22,IF(COUNTBLANK(N483:AI483)=1,21,IF(COUNTBLANK(N483:AI483)=2,20,IF(COUNTBLANK(N483:AI483)=3,19,IF(COUNTBLANK(N483:AI483)=4,18,IF(COUNTBLANK(N483:AI483)=5,17,IF(COUNTBLANK(N483:AI483)=6,16,IF(COUNTBLANK(N483:AI483)=7,15,IF(COUNTBLANK(N483:AI483)=8,14,IF(COUNTBLANK(N483:AI483)=9,13,IF(COUNTBLANK(N483:AI483)=10,12,IF(COUNTBLANK(N483:AI483)=11,11,IF(COUNTBLANK(N483:AI483)=12,10,IF(COUNTBLANK(N483:AI483)=13,9,IF(COUNTBLANK(N483:AI483)=14,8,IF(COUNTBLANK(N483:AI483)=15,7,IF(COUNTBLANK(N483:AI483)=16,6,IF(COUNTBLANK(N483:AI483)=17,5,IF(COUNTBLANK(N483:AI483)=18,4,IF(COUNTBLANK(N483:AI483)=19,3,IF(COUNTBLANK(N483:AI483)=20,2,IF(COUNTBLANK(N483:AI483)=21,1,IF(COUNTBLANK(N483:AI483)=22,0,"Error")))))))))))))))))))))))</f>
        <v>6</v>
      </c>
      <c r="AL483" s="39">
        <f>IF(AK483=0,"",IF(COUNTBLANK(AG483:AI483)=0,AVERAGE(AG483:AI483),IF(COUNTBLANK(AF483:AI483)&lt;1.5,AVERAGE(AF483:AI483),IF(COUNTBLANK(AE483:AI483)&lt;2.5,AVERAGE(AE483:AI483),IF(COUNTBLANK(AD483:AI483)&lt;3.5,AVERAGE(AD483:AI483),IF(COUNTBLANK(AC483:AI483)&lt;4.5,AVERAGE(AC483:AI483),IF(COUNTBLANK(AB483:AI483)&lt;5.5,AVERAGE(AB483:AI483),IF(COUNTBLANK(AA483:AI483)&lt;6.5,AVERAGE(AA483:AI483),IF(COUNTBLANK(Z483:AI483)&lt;7.5,AVERAGE(Z483:AI483),IF(COUNTBLANK(Y483:AI483)&lt;8.5,AVERAGE(Y483:AI483),IF(COUNTBLANK(X483:AI483)&lt;9.5,AVERAGE(X483:AI483),IF(COUNTBLANK(W483:AI483)&lt;10.5,AVERAGE(W483:AI483),IF(COUNTBLANK(V483:AI483)&lt;11.5,AVERAGE(V483:AI483),IF(COUNTBLANK(U483:AI483)&lt;12.5,AVERAGE(U483:AI483),IF(COUNTBLANK(T483:AI483)&lt;13.5,AVERAGE(T483:AI483),IF(COUNTBLANK(S483:AI483)&lt;14.5,AVERAGE(S483:AI483),IF(COUNTBLANK(R483:AI483)&lt;15.5,AVERAGE(R483:AI483),IF(COUNTBLANK(Q483:AI483)&lt;16.5,AVERAGE(Q483:AI483),IF(COUNTBLANK(P483:AI483)&lt;17.5,AVERAGE(P483:AI483),IF(COUNTBLANK(O483:AI483)&lt;18.5,AVERAGE(O483:AI483),AVERAGE(N483:AI483)))))))))))))))))))))</f>
        <v>52.666666666666664</v>
      </c>
      <c r="AM483" s="22">
        <f>IF(AK483=0,"",IF(COUNTBLANK(AH483:AI483)=0,AVERAGE(AH483:AI483),IF(COUNTBLANK(AG483:AI483)&lt;1.5,AVERAGE(AG483:AI483),IF(COUNTBLANK(AF483:AI483)&lt;2.5,AVERAGE(AF483:AI483),IF(COUNTBLANK(AE483:AI483)&lt;3.5,AVERAGE(AE483:AI483),IF(COUNTBLANK(AD483:AI483)&lt;4.5,AVERAGE(AD483:AI483),IF(COUNTBLANK(AC483:AI483)&lt;5.5,AVERAGE(AC483:AI483),IF(COUNTBLANK(AB483:AI483)&lt;6.5,AVERAGE(AB483:AI483),IF(COUNTBLANK(AA483:AI483)&lt;7.5,AVERAGE(AA483:AI483),IF(COUNTBLANK(Z483:AI483)&lt;8.5,AVERAGE(Z483:AI483),IF(COUNTBLANK(Y483:AI483)&lt;9.5,AVERAGE(Y483:AI483),IF(COUNTBLANK(X483:AI483)&lt;10.5,AVERAGE(X483:AI483),IF(COUNTBLANK(W483:AI483)&lt;11.5,AVERAGE(W483:AI483),IF(COUNTBLANK(V483:AI483)&lt;12.5,AVERAGE(V483:AI483),IF(COUNTBLANK(U483:AI483)&lt;13.5,AVERAGE(U483:AI483),IF(COUNTBLANK(T483:AI483)&lt;14.5,AVERAGE(T483:AI483),IF(COUNTBLANK(S483:AI483)&lt;15.5,AVERAGE(S483:AI483),IF(COUNTBLANK(R483:AI483)&lt;16.5,AVERAGE(R483:AI483),IF(COUNTBLANK(Q483:AI483)&lt;17.5,AVERAGE(Q483:AI483),IF(COUNTBLANK(P483:AI483)&lt;18.5,AVERAGE(P483:AI483),IF(COUNTBLANK(O483:AI483)&lt;19.5,AVERAGE(O483:AI483),AVERAGE(N483:AI483))))))))))))))))))))))</f>
        <v>52</v>
      </c>
      <c r="AN483" s="23">
        <f>IF(AK483&lt;1.5,M483,(0.75*M483)+(0.25*((AM483*2/3+AJ483*1/3)*$AW$1)))</f>
        <v>232940.18753582894</v>
      </c>
      <c r="AO483" s="24">
        <f>AN483-M483</f>
        <v>-4659.8124641710601</v>
      </c>
      <c r="AP483" s="22">
        <f>IF(AK483&lt;1.5,"N/A",3*((M483/$AW$1)-(AM483*2/3)))</f>
        <v>73.598953120809398</v>
      </c>
      <c r="AQ483" s="20">
        <f>IF(AK483=0,"",AL483*$AV$1)</f>
        <v>208368.48447178552</v>
      </c>
      <c r="AR483" s="20">
        <f>IF(AK483=0,"",AJ483*$AV$1)</f>
        <v>236063.02987626332</v>
      </c>
      <c r="AS483" s="23" t="str">
        <f>IF(F483="P","P","")</f>
        <v>P</v>
      </c>
    </row>
    <row r="484" spans="1:45" ht="13.5">
      <c r="A484" s="19" t="s">
        <v>40</v>
      </c>
      <c r="B484" s="23" t="str">
        <f>IF(COUNTBLANK(N484:AI484)&lt;20.5,"Yes","No")</f>
        <v>Yes</v>
      </c>
      <c r="C484" s="34" t="str">
        <f>IF(J484&lt;160000,"Yes","")</f>
        <v/>
      </c>
      <c r="D484" s="34" t="str">
        <f>IF(J484&gt;375000,IF((K484/J484)&lt;-0.4,"FP40%",IF((K484/J484)&lt;-0.35,"FP35%",IF((K484/J484)&lt;-0.3,"FP30%",IF((K484/J484)&lt;-0.25,"FP25%",IF((K484/J484)&lt;-0.2,"FP20%",IF((K484/J484)&lt;-0.15,"FP15%",IF((K484/J484)&lt;-0.1,"FP10%",IF((K484/J484)&lt;-0.05,"FP5%","")))))))),"")</f>
        <v/>
      </c>
      <c r="E484" s="34" t="str">
        <f t="shared" si="9"/>
        <v/>
      </c>
      <c r="F484" s="89" t="str">
        <f>IF(AP484="N/A","",IF(AP484&gt;AJ484,IF(AP484&gt;AM484,"P",""),""))</f>
        <v>P</v>
      </c>
      <c r="G484" s="34" t="str">
        <f>IF(D484="",IF(E484="",F484,E484),D484)</f>
        <v>P</v>
      </c>
      <c r="H484" s="19" t="s">
        <v>216</v>
      </c>
      <c r="I484" s="21" t="s">
        <v>37</v>
      </c>
      <c r="J484" s="20">
        <v>271600</v>
      </c>
      <c r="K484" s="20">
        <f>M484-J484</f>
        <v>-14600</v>
      </c>
      <c r="L484" s="75">
        <v>0</v>
      </c>
      <c r="M484" s="20">
        <v>257000</v>
      </c>
      <c r="N484" s="21">
        <v>77</v>
      </c>
      <c r="O484" s="21">
        <v>62</v>
      </c>
      <c r="P484" s="21">
        <v>55</v>
      </c>
      <c r="Q484" s="21">
        <v>43</v>
      </c>
      <c r="R484" s="21" t="s">
        <v>590</v>
      </c>
      <c r="S484" s="21" t="s">
        <v>590</v>
      </c>
      <c r="T484" s="21" t="s">
        <v>590</v>
      </c>
      <c r="U484" s="21" t="s">
        <v>590</v>
      </c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39">
        <f>IF(AK484=0,"",AVERAGE(N484:AI484))</f>
        <v>59.25</v>
      </c>
      <c r="AK484" s="39">
        <f>IF(COUNTBLANK(N484:AI484)=0,22,IF(COUNTBLANK(N484:AI484)=1,21,IF(COUNTBLANK(N484:AI484)=2,20,IF(COUNTBLANK(N484:AI484)=3,19,IF(COUNTBLANK(N484:AI484)=4,18,IF(COUNTBLANK(N484:AI484)=5,17,IF(COUNTBLANK(N484:AI484)=6,16,IF(COUNTBLANK(N484:AI484)=7,15,IF(COUNTBLANK(N484:AI484)=8,14,IF(COUNTBLANK(N484:AI484)=9,13,IF(COUNTBLANK(N484:AI484)=10,12,IF(COUNTBLANK(N484:AI484)=11,11,IF(COUNTBLANK(N484:AI484)=12,10,IF(COUNTBLANK(N484:AI484)=13,9,IF(COUNTBLANK(N484:AI484)=14,8,IF(COUNTBLANK(N484:AI484)=15,7,IF(COUNTBLANK(N484:AI484)=16,6,IF(COUNTBLANK(N484:AI484)=17,5,IF(COUNTBLANK(N484:AI484)=18,4,IF(COUNTBLANK(N484:AI484)=19,3,IF(COUNTBLANK(N484:AI484)=20,2,IF(COUNTBLANK(N484:AI484)=21,1,IF(COUNTBLANK(N484:AI484)=22,0,"Error")))))))))))))))))))))))</f>
        <v>4</v>
      </c>
      <c r="AL484" s="39">
        <f>IF(AK484=0,"",IF(COUNTBLANK(AG484:AI484)=0,AVERAGE(AG484:AI484),IF(COUNTBLANK(AF484:AI484)&lt;1.5,AVERAGE(AF484:AI484),IF(COUNTBLANK(AE484:AI484)&lt;2.5,AVERAGE(AE484:AI484),IF(COUNTBLANK(AD484:AI484)&lt;3.5,AVERAGE(AD484:AI484),IF(COUNTBLANK(AC484:AI484)&lt;4.5,AVERAGE(AC484:AI484),IF(COUNTBLANK(AB484:AI484)&lt;5.5,AVERAGE(AB484:AI484),IF(COUNTBLANK(AA484:AI484)&lt;6.5,AVERAGE(AA484:AI484),IF(COUNTBLANK(Z484:AI484)&lt;7.5,AVERAGE(Z484:AI484),IF(COUNTBLANK(Y484:AI484)&lt;8.5,AVERAGE(Y484:AI484),IF(COUNTBLANK(X484:AI484)&lt;9.5,AVERAGE(X484:AI484),IF(COUNTBLANK(W484:AI484)&lt;10.5,AVERAGE(W484:AI484),IF(COUNTBLANK(V484:AI484)&lt;11.5,AVERAGE(V484:AI484),IF(COUNTBLANK(U484:AI484)&lt;12.5,AVERAGE(U484:AI484),IF(COUNTBLANK(T484:AI484)&lt;13.5,AVERAGE(T484:AI484),IF(COUNTBLANK(S484:AI484)&lt;14.5,AVERAGE(S484:AI484),IF(COUNTBLANK(R484:AI484)&lt;15.5,AVERAGE(R484:AI484),IF(COUNTBLANK(Q484:AI484)&lt;16.5,AVERAGE(Q484:AI484),IF(COUNTBLANK(P484:AI484)&lt;17.5,AVERAGE(P484:AI484),IF(COUNTBLANK(O484:AI484)&lt;18.5,AVERAGE(O484:AI484),AVERAGE(N484:AI484)))))))))))))))))))))</f>
        <v>53.333333333333336</v>
      </c>
      <c r="AM484" s="22">
        <f>IF(AK484=0,"",IF(COUNTBLANK(AH484:AI484)=0,AVERAGE(AH484:AI484),IF(COUNTBLANK(AG484:AI484)&lt;1.5,AVERAGE(AG484:AI484),IF(COUNTBLANK(AF484:AI484)&lt;2.5,AVERAGE(AF484:AI484),IF(COUNTBLANK(AE484:AI484)&lt;3.5,AVERAGE(AE484:AI484),IF(COUNTBLANK(AD484:AI484)&lt;4.5,AVERAGE(AD484:AI484),IF(COUNTBLANK(AC484:AI484)&lt;5.5,AVERAGE(AC484:AI484),IF(COUNTBLANK(AB484:AI484)&lt;6.5,AVERAGE(AB484:AI484),IF(COUNTBLANK(AA484:AI484)&lt;7.5,AVERAGE(AA484:AI484),IF(COUNTBLANK(Z484:AI484)&lt;8.5,AVERAGE(Z484:AI484),IF(COUNTBLANK(Y484:AI484)&lt;9.5,AVERAGE(Y484:AI484),IF(COUNTBLANK(X484:AI484)&lt;10.5,AVERAGE(X484:AI484),IF(COUNTBLANK(W484:AI484)&lt;11.5,AVERAGE(W484:AI484),IF(COUNTBLANK(V484:AI484)&lt;12.5,AVERAGE(V484:AI484),IF(COUNTBLANK(U484:AI484)&lt;13.5,AVERAGE(U484:AI484),IF(COUNTBLANK(T484:AI484)&lt;14.5,AVERAGE(T484:AI484),IF(COUNTBLANK(S484:AI484)&lt;15.5,AVERAGE(S484:AI484),IF(COUNTBLANK(R484:AI484)&lt;16.5,AVERAGE(R484:AI484),IF(COUNTBLANK(Q484:AI484)&lt;17.5,AVERAGE(Q484:AI484),IF(COUNTBLANK(P484:AI484)&lt;18.5,AVERAGE(P484:AI484),IF(COUNTBLANK(O484:AI484)&lt;19.5,AVERAGE(O484:AI484),AVERAGE(N484:AI484))))))))))))))))))))))</f>
        <v>49</v>
      </c>
      <c r="AN484" s="23">
        <f>IF(AK484&lt;1.5,M484,(0.75*M484)+(0.25*((AM484*2/3+AJ484*1/3)*$AW$1)))</f>
        <v>245344.06002042221</v>
      </c>
      <c r="AO484" s="24">
        <f>AN484-M484</f>
        <v>-11655.939979577786</v>
      </c>
      <c r="AP484" s="22">
        <f>IF(AK484&lt;1.5,"N/A",3*((M484/$AW$1)-(AM484*2/3)))</f>
        <v>94.09987774430985</v>
      </c>
      <c r="AQ484" s="20">
        <f>IF(AK484=0,"",AL484*$AV$1)</f>
        <v>211006.06022459292</v>
      </c>
      <c r="AR484" s="20">
        <f>IF(AK484=0,"",AJ484*$AV$1)</f>
        <v>234414.54503075869</v>
      </c>
      <c r="AS484" s="23" t="str">
        <f>IF(F484="P","P","")</f>
        <v>P</v>
      </c>
    </row>
    <row r="485" spans="1:45" ht="13.5">
      <c r="A485" s="19" t="s">
        <v>40</v>
      </c>
      <c r="B485" s="23" t="str">
        <f>IF(COUNTBLANK(N485:AI485)&lt;20.5,"Yes","No")</f>
        <v>Yes</v>
      </c>
      <c r="C485" s="34" t="str">
        <f>IF(J485&lt;160000,"Yes","")</f>
        <v/>
      </c>
      <c r="D485" s="34" t="str">
        <f>IF(J485&gt;375000,IF((K485/J485)&lt;-0.4,"FP40%",IF((K485/J485)&lt;-0.35,"FP35%",IF((K485/J485)&lt;-0.3,"FP30%",IF((K485/J485)&lt;-0.25,"FP25%",IF((K485/J485)&lt;-0.2,"FP20%",IF((K485/J485)&lt;-0.15,"FP15%",IF((K485/J485)&lt;-0.1,"FP10%",IF((K485/J485)&lt;-0.05,"FP5%","")))))))),"")</f>
        <v/>
      </c>
      <c r="E485" s="34" t="str">
        <f t="shared" si="9"/>
        <v/>
      </c>
      <c r="F485" s="89" t="str">
        <f>IF(AP485="N/A","",IF(AP485&gt;AJ485,IF(AP485&gt;AM485,"P",""),""))</f>
        <v/>
      </c>
      <c r="G485" s="34" t="str">
        <f>IF(D485="",IF(E485="",F485,E485),D485)</f>
        <v/>
      </c>
      <c r="H485" s="19" t="s">
        <v>217</v>
      </c>
      <c r="I485" s="21" t="s">
        <v>37</v>
      </c>
      <c r="J485" s="20">
        <v>229900</v>
      </c>
      <c r="K485" s="20">
        <f>M485-J485</f>
        <v>-17000</v>
      </c>
      <c r="L485" s="75">
        <v>4100</v>
      </c>
      <c r="M485" s="20">
        <v>212900</v>
      </c>
      <c r="N485" s="21">
        <v>76</v>
      </c>
      <c r="O485" s="21">
        <v>82</v>
      </c>
      <c r="P485" s="21"/>
      <c r="Q485" s="21">
        <v>57</v>
      </c>
      <c r="R485" s="21">
        <v>30</v>
      </c>
      <c r="S485" s="21">
        <v>56</v>
      </c>
      <c r="T485" s="21">
        <v>26</v>
      </c>
      <c r="U485" s="21">
        <v>86</v>
      </c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39">
        <f>IF(AK485=0,"",AVERAGE(N485:AI485))</f>
        <v>59</v>
      </c>
      <c r="AK485" s="39">
        <f>IF(COUNTBLANK(N485:AI485)=0,22,IF(COUNTBLANK(N485:AI485)=1,21,IF(COUNTBLANK(N485:AI485)=2,20,IF(COUNTBLANK(N485:AI485)=3,19,IF(COUNTBLANK(N485:AI485)=4,18,IF(COUNTBLANK(N485:AI485)=5,17,IF(COUNTBLANK(N485:AI485)=6,16,IF(COUNTBLANK(N485:AI485)=7,15,IF(COUNTBLANK(N485:AI485)=8,14,IF(COUNTBLANK(N485:AI485)=9,13,IF(COUNTBLANK(N485:AI485)=10,12,IF(COUNTBLANK(N485:AI485)=11,11,IF(COUNTBLANK(N485:AI485)=12,10,IF(COUNTBLANK(N485:AI485)=13,9,IF(COUNTBLANK(N485:AI485)=14,8,IF(COUNTBLANK(N485:AI485)=15,7,IF(COUNTBLANK(N485:AI485)=16,6,IF(COUNTBLANK(N485:AI485)=17,5,IF(COUNTBLANK(N485:AI485)=18,4,IF(COUNTBLANK(N485:AI485)=19,3,IF(COUNTBLANK(N485:AI485)=20,2,IF(COUNTBLANK(N485:AI485)=21,1,IF(COUNTBLANK(N485:AI485)=22,0,"Error")))))))))))))))))))))))</f>
        <v>7</v>
      </c>
      <c r="AL485" s="39">
        <f>IF(AK485=0,"",IF(COUNTBLANK(AG485:AI485)=0,AVERAGE(AG485:AI485),IF(COUNTBLANK(AF485:AI485)&lt;1.5,AVERAGE(AF485:AI485),IF(COUNTBLANK(AE485:AI485)&lt;2.5,AVERAGE(AE485:AI485),IF(COUNTBLANK(AD485:AI485)&lt;3.5,AVERAGE(AD485:AI485),IF(COUNTBLANK(AC485:AI485)&lt;4.5,AVERAGE(AC485:AI485),IF(COUNTBLANK(AB485:AI485)&lt;5.5,AVERAGE(AB485:AI485),IF(COUNTBLANK(AA485:AI485)&lt;6.5,AVERAGE(AA485:AI485),IF(COUNTBLANK(Z485:AI485)&lt;7.5,AVERAGE(Z485:AI485),IF(COUNTBLANK(Y485:AI485)&lt;8.5,AVERAGE(Y485:AI485),IF(COUNTBLANK(X485:AI485)&lt;9.5,AVERAGE(X485:AI485),IF(COUNTBLANK(W485:AI485)&lt;10.5,AVERAGE(W485:AI485),IF(COUNTBLANK(V485:AI485)&lt;11.5,AVERAGE(V485:AI485),IF(COUNTBLANK(U485:AI485)&lt;12.5,AVERAGE(U485:AI485),IF(COUNTBLANK(T485:AI485)&lt;13.5,AVERAGE(T485:AI485),IF(COUNTBLANK(S485:AI485)&lt;14.5,AVERAGE(S485:AI485),IF(COUNTBLANK(R485:AI485)&lt;15.5,AVERAGE(R485:AI485),IF(COUNTBLANK(Q485:AI485)&lt;16.5,AVERAGE(Q485:AI485),IF(COUNTBLANK(P485:AI485)&lt;17.5,AVERAGE(P485:AI485),IF(COUNTBLANK(O485:AI485)&lt;18.5,AVERAGE(O485:AI485),AVERAGE(N485:AI485)))))))))))))))))))))</f>
        <v>56</v>
      </c>
      <c r="AM485" s="22">
        <f>IF(AK485=0,"",IF(COUNTBLANK(AH485:AI485)=0,AVERAGE(AH485:AI485),IF(COUNTBLANK(AG485:AI485)&lt;1.5,AVERAGE(AG485:AI485),IF(COUNTBLANK(AF485:AI485)&lt;2.5,AVERAGE(AF485:AI485),IF(COUNTBLANK(AE485:AI485)&lt;3.5,AVERAGE(AE485:AI485),IF(COUNTBLANK(AD485:AI485)&lt;4.5,AVERAGE(AD485:AI485),IF(COUNTBLANK(AC485:AI485)&lt;5.5,AVERAGE(AC485:AI485),IF(COUNTBLANK(AB485:AI485)&lt;6.5,AVERAGE(AB485:AI485),IF(COUNTBLANK(AA485:AI485)&lt;7.5,AVERAGE(AA485:AI485),IF(COUNTBLANK(Z485:AI485)&lt;8.5,AVERAGE(Z485:AI485),IF(COUNTBLANK(Y485:AI485)&lt;9.5,AVERAGE(Y485:AI485),IF(COUNTBLANK(X485:AI485)&lt;10.5,AVERAGE(X485:AI485),IF(COUNTBLANK(W485:AI485)&lt;11.5,AVERAGE(W485:AI485),IF(COUNTBLANK(V485:AI485)&lt;12.5,AVERAGE(V485:AI485),IF(COUNTBLANK(U485:AI485)&lt;13.5,AVERAGE(U485:AI485),IF(COUNTBLANK(T485:AI485)&lt;14.5,AVERAGE(T485:AI485),IF(COUNTBLANK(S485:AI485)&lt;15.5,AVERAGE(S485:AI485),IF(COUNTBLANK(R485:AI485)&lt;16.5,AVERAGE(R485:AI485),IF(COUNTBLANK(Q485:AI485)&lt;17.5,AVERAGE(Q485:AI485),IF(COUNTBLANK(P485:AI485)&lt;18.5,AVERAGE(P485:AI485),IF(COUNTBLANK(O485:AI485)&lt;19.5,AVERAGE(O485:AI485),AVERAGE(N485:AI485))))))))))))))))))))))</f>
        <v>56</v>
      </c>
      <c r="AN485" s="23">
        <f>IF(AK485&lt;1.5,M485,(0.75*M485)+(0.25*((AM485*2/3+AJ485*1/3)*$AW$1)))</f>
        <v>216867.90469629379</v>
      </c>
      <c r="AO485" s="24">
        <f>AN485-M485</f>
        <v>3967.9046962937864</v>
      </c>
      <c r="AP485" s="22">
        <f>IF(AK485&lt;1.5,"N/A",3*((M485/$AW$1)-(AM485*2/3)))</f>
        <v>47.136435687795952</v>
      </c>
      <c r="AQ485" s="20">
        <f>IF(AK485=0,"",AL485*$AV$1)</f>
        <v>221556.36323582256</v>
      </c>
      <c r="AR485" s="20">
        <f>IF(AK485=0,"",AJ485*$AV$1)</f>
        <v>233425.45412345591</v>
      </c>
      <c r="AS485" s="23" t="str">
        <f>IF(F485="P","P","")</f>
        <v/>
      </c>
    </row>
    <row r="486" spans="1:45" ht="13.5">
      <c r="A486" s="25" t="s">
        <v>40</v>
      </c>
      <c r="B486" s="23" t="str">
        <f>IF(COUNTBLANK(N486:AI486)&lt;20.5,"Yes","No")</f>
        <v>Yes</v>
      </c>
      <c r="C486" s="34" t="str">
        <f>IF(J486&lt;160000,"Yes","")</f>
        <v/>
      </c>
      <c r="D486" s="34" t="str">
        <f>IF(J486&gt;375000,IF((K486/J486)&lt;-0.4,"FP40%",IF((K486/J486)&lt;-0.35,"FP35%",IF((K486/J486)&lt;-0.3,"FP30%",IF((K486/J486)&lt;-0.25,"FP25%",IF((K486/J486)&lt;-0.2,"FP20%",IF((K486/J486)&lt;-0.15,"FP15%",IF((K486/J486)&lt;-0.1,"FP10%",IF((K486/J486)&lt;-0.05,"FP5%","")))))))),"")</f>
        <v/>
      </c>
      <c r="E486" s="34" t="str">
        <f t="shared" si="9"/>
        <v/>
      </c>
      <c r="F486" s="89" t="str">
        <f>IF(AP486="N/A","",IF(AP486&gt;AJ486,IF(AP486&gt;AM486,"P",""),""))</f>
        <v>P</v>
      </c>
      <c r="G486" s="34" t="str">
        <f>IF(D486="",IF(E486="",F486,E486),D486)</f>
        <v>P</v>
      </c>
      <c r="H486" s="25" t="s">
        <v>436</v>
      </c>
      <c r="I486" s="27" t="s">
        <v>48</v>
      </c>
      <c r="J486" s="20">
        <v>251400</v>
      </c>
      <c r="K486" s="20">
        <f>M486-J486</f>
        <v>-11800</v>
      </c>
      <c r="L486" s="75">
        <v>-12500</v>
      </c>
      <c r="M486" s="20">
        <v>239600</v>
      </c>
      <c r="N486" s="21"/>
      <c r="O486" s="21">
        <v>68</v>
      </c>
      <c r="P486" s="21">
        <v>63</v>
      </c>
      <c r="Q486" s="21">
        <v>66</v>
      </c>
      <c r="R486" s="21">
        <v>49</v>
      </c>
      <c r="S486" s="21">
        <v>70</v>
      </c>
      <c r="T486" s="21" t="s">
        <v>590</v>
      </c>
      <c r="U486" s="21">
        <v>35</v>
      </c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39">
        <f>IF(AK486=0,"",AVERAGE(N486:AI486))</f>
        <v>58.5</v>
      </c>
      <c r="AK486" s="39">
        <f>IF(COUNTBLANK(N486:AI486)=0,22,IF(COUNTBLANK(N486:AI486)=1,21,IF(COUNTBLANK(N486:AI486)=2,20,IF(COUNTBLANK(N486:AI486)=3,19,IF(COUNTBLANK(N486:AI486)=4,18,IF(COUNTBLANK(N486:AI486)=5,17,IF(COUNTBLANK(N486:AI486)=6,16,IF(COUNTBLANK(N486:AI486)=7,15,IF(COUNTBLANK(N486:AI486)=8,14,IF(COUNTBLANK(N486:AI486)=9,13,IF(COUNTBLANK(N486:AI486)=10,12,IF(COUNTBLANK(N486:AI486)=11,11,IF(COUNTBLANK(N486:AI486)=12,10,IF(COUNTBLANK(N486:AI486)=13,9,IF(COUNTBLANK(N486:AI486)=14,8,IF(COUNTBLANK(N486:AI486)=15,7,IF(COUNTBLANK(N486:AI486)=16,6,IF(COUNTBLANK(N486:AI486)=17,5,IF(COUNTBLANK(N486:AI486)=18,4,IF(COUNTBLANK(N486:AI486)=19,3,IF(COUNTBLANK(N486:AI486)=20,2,IF(COUNTBLANK(N486:AI486)=21,1,IF(COUNTBLANK(N486:AI486)=22,0,"Error")))))))))))))))))))))))</f>
        <v>6</v>
      </c>
      <c r="AL486" s="39">
        <f>IF(AK486=0,"",IF(COUNTBLANK(AG486:AI486)=0,AVERAGE(AG486:AI486),IF(COUNTBLANK(AF486:AI486)&lt;1.5,AVERAGE(AF486:AI486),IF(COUNTBLANK(AE486:AI486)&lt;2.5,AVERAGE(AE486:AI486),IF(COUNTBLANK(AD486:AI486)&lt;3.5,AVERAGE(AD486:AI486),IF(COUNTBLANK(AC486:AI486)&lt;4.5,AVERAGE(AC486:AI486),IF(COUNTBLANK(AB486:AI486)&lt;5.5,AVERAGE(AB486:AI486),IF(COUNTBLANK(AA486:AI486)&lt;6.5,AVERAGE(AA486:AI486),IF(COUNTBLANK(Z486:AI486)&lt;7.5,AVERAGE(Z486:AI486),IF(COUNTBLANK(Y486:AI486)&lt;8.5,AVERAGE(Y486:AI486),IF(COUNTBLANK(X486:AI486)&lt;9.5,AVERAGE(X486:AI486),IF(COUNTBLANK(W486:AI486)&lt;10.5,AVERAGE(W486:AI486),IF(COUNTBLANK(V486:AI486)&lt;11.5,AVERAGE(V486:AI486),IF(COUNTBLANK(U486:AI486)&lt;12.5,AVERAGE(U486:AI486),IF(COUNTBLANK(T486:AI486)&lt;13.5,AVERAGE(T486:AI486),IF(COUNTBLANK(S486:AI486)&lt;14.5,AVERAGE(S486:AI486),IF(COUNTBLANK(R486:AI486)&lt;15.5,AVERAGE(R486:AI486),IF(COUNTBLANK(Q486:AI486)&lt;16.5,AVERAGE(Q486:AI486),IF(COUNTBLANK(P486:AI486)&lt;17.5,AVERAGE(P486:AI486),IF(COUNTBLANK(O486:AI486)&lt;18.5,AVERAGE(O486:AI486),AVERAGE(N486:AI486)))))))))))))))))))))</f>
        <v>51.333333333333336</v>
      </c>
      <c r="AM486" s="22">
        <f>IF(AK486=0,"",IF(COUNTBLANK(AH486:AI486)=0,AVERAGE(AH486:AI486),IF(COUNTBLANK(AG486:AI486)&lt;1.5,AVERAGE(AG486:AI486),IF(COUNTBLANK(AF486:AI486)&lt;2.5,AVERAGE(AF486:AI486),IF(COUNTBLANK(AE486:AI486)&lt;3.5,AVERAGE(AE486:AI486),IF(COUNTBLANK(AD486:AI486)&lt;4.5,AVERAGE(AD486:AI486),IF(COUNTBLANK(AC486:AI486)&lt;5.5,AVERAGE(AC486:AI486),IF(COUNTBLANK(AB486:AI486)&lt;6.5,AVERAGE(AB486:AI486),IF(COUNTBLANK(AA486:AI486)&lt;7.5,AVERAGE(AA486:AI486),IF(COUNTBLANK(Z486:AI486)&lt;8.5,AVERAGE(Z486:AI486),IF(COUNTBLANK(Y486:AI486)&lt;9.5,AVERAGE(Y486:AI486),IF(COUNTBLANK(X486:AI486)&lt;10.5,AVERAGE(X486:AI486),IF(COUNTBLANK(W486:AI486)&lt;11.5,AVERAGE(W486:AI486),IF(COUNTBLANK(V486:AI486)&lt;12.5,AVERAGE(V486:AI486),IF(COUNTBLANK(U486:AI486)&lt;13.5,AVERAGE(U486:AI486),IF(COUNTBLANK(T486:AI486)&lt;14.5,AVERAGE(T486:AI486),IF(COUNTBLANK(S486:AI486)&lt;15.5,AVERAGE(S486:AI486),IF(COUNTBLANK(R486:AI486)&lt;16.5,AVERAGE(R486:AI486),IF(COUNTBLANK(Q486:AI486)&lt;17.5,AVERAGE(Q486:AI486),IF(COUNTBLANK(P486:AI486)&lt;18.5,AVERAGE(P486:AI486),IF(COUNTBLANK(O486:AI486)&lt;19.5,AVERAGE(O486:AI486),AVERAGE(N486:AI486))))))))))))))))))))))</f>
        <v>52.5</v>
      </c>
      <c r="AN486" s="23">
        <f>IF(AK486&lt;1.5,M486,(0.75*M486)+(0.25*((AM486*2/3+AJ486*1/3)*$AW$1)))</f>
        <v>234384.44396400021</v>
      </c>
      <c r="AO486" s="24">
        <f>AN486-M486</f>
        <v>-5215.5560359997908</v>
      </c>
      <c r="AP486" s="22">
        <f>IF(AK486&lt;1.5,"N/A",3*((M486/$AW$1)-(AM486*2/3)))</f>
        <v>74.093893803644477</v>
      </c>
      <c r="AQ486" s="20">
        <f>IF(AK486=0,"",AL486*$AV$1)</f>
        <v>203093.33296617071</v>
      </c>
      <c r="AR486" s="20">
        <f>IF(AK486=0,"",AJ486*$AV$1)</f>
        <v>231447.27230885037</v>
      </c>
      <c r="AS486" s="23" t="str">
        <f>IF(F486="P","P","")</f>
        <v>P</v>
      </c>
    </row>
    <row r="487" spans="1:45" ht="13.5">
      <c r="A487" s="19" t="s">
        <v>40</v>
      </c>
      <c r="B487" s="23" t="str">
        <f>IF(COUNTBLANK(N487:AI487)&lt;20.5,"Yes","No")</f>
        <v>Yes</v>
      </c>
      <c r="C487" s="34" t="str">
        <f>IF(J487&lt;160000,"Yes","")</f>
        <v/>
      </c>
      <c r="D487" s="34" t="str">
        <f>IF(J487&gt;375000,IF((K487/J487)&lt;-0.4,"FP40%",IF((K487/J487)&lt;-0.35,"FP35%",IF((K487/J487)&lt;-0.3,"FP30%",IF((K487/J487)&lt;-0.25,"FP25%",IF((K487/J487)&lt;-0.2,"FP20%",IF((K487/J487)&lt;-0.15,"FP15%",IF((K487/J487)&lt;-0.1,"FP10%",IF((K487/J487)&lt;-0.05,"FP5%","")))))))),"")</f>
        <v/>
      </c>
      <c r="E487" s="34" t="str">
        <f t="shared" si="9"/>
        <v/>
      </c>
      <c r="F487" s="89" t="str">
        <f>IF(AP487="N/A","",IF(AP487&gt;AJ487,IF(AP487&gt;AM487,"P",""),""))</f>
        <v>P</v>
      </c>
      <c r="G487" s="34" t="str">
        <f>IF(D487="",IF(E487="",F487,E487),D487)</f>
        <v>P</v>
      </c>
      <c r="H487" s="19" t="s">
        <v>223</v>
      </c>
      <c r="I487" s="21" t="s">
        <v>37</v>
      </c>
      <c r="J487" s="20">
        <v>293900</v>
      </c>
      <c r="K487" s="20">
        <f>M487-J487</f>
        <v>-33300</v>
      </c>
      <c r="L487" s="75">
        <v>0</v>
      </c>
      <c r="M487" s="20">
        <v>260600</v>
      </c>
      <c r="N487" s="21">
        <v>51</v>
      </c>
      <c r="O487" s="21">
        <v>71</v>
      </c>
      <c r="P487" s="21">
        <v>75</v>
      </c>
      <c r="Q487" s="21">
        <v>68</v>
      </c>
      <c r="R487" s="21">
        <v>43</v>
      </c>
      <c r="S487" s="21">
        <v>42</v>
      </c>
      <c r="T487" s="21" t="s">
        <v>590</v>
      </c>
      <c r="U487" s="21" t="s">
        <v>590</v>
      </c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39">
        <f>IF(AK487=0,"",AVERAGE(N487:AI487))</f>
        <v>58.333333333333336</v>
      </c>
      <c r="AK487" s="39">
        <f>IF(COUNTBLANK(N487:AI487)=0,22,IF(COUNTBLANK(N487:AI487)=1,21,IF(COUNTBLANK(N487:AI487)=2,20,IF(COUNTBLANK(N487:AI487)=3,19,IF(COUNTBLANK(N487:AI487)=4,18,IF(COUNTBLANK(N487:AI487)=5,17,IF(COUNTBLANK(N487:AI487)=6,16,IF(COUNTBLANK(N487:AI487)=7,15,IF(COUNTBLANK(N487:AI487)=8,14,IF(COUNTBLANK(N487:AI487)=9,13,IF(COUNTBLANK(N487:AI487)=10,12,IF(COUNTBLANK(N487:AI487)=11,11,IF(COUNTBLANK(N487:AI487)=12,10,IF(COUNTBLANK(N487:AI487)=13,9,IF(COUNTBLANK(N487:AI487)=14,8,IF(COUNTBLANK(N487:AI487)=15,7,IF(COUNTBLANK(N487:AI487)=16,6,IF(COUNTBLANK(N487:AI487)=17,5,IF(COUNTBLANK(N487:AI487)=18,4,IF(COUNTBLANK(N487:AI487)=19,3,IF(COUNTBLANK(N487:AI487)=20,2,IF(COUNTBLANK(N487:AI487)=21,1,IF(COUNTBLANK(N487:AI487)=22,0,"Error")))))))))))))))))))))))</f>
        <v>6</v>
      </c>
      <c r="AL487" s="39">
        <f>IF(AK487=0,"",IF(COUNTBLANK(AG487:AI487)=0,AVERAGE(AG487:AI487),IF(COUNTBLANK(AF487:AI487)&lt;1.5,AVERAGE(AF487:AI487),IF(COUNTBLANK(AE487:AI487)&lt;2.5,AVERAGE(AE487:AI487),IF(COUNTBLANK(AD487:AI487)&lt;3.5,AVERAGE(AD487:AI487),IF(COUNTBLANK(AC487:AI487)&lt;4.5,AVERAGE(AC487:AI487),IF(COUNTBLANK(AB487:AI487)&lt;5.5,AVERAGE(AB487:AI487),IF(COUNTBLANK(AA487:AI487)&lt;6.5,AVERAGE(AA487:AI487),IF(COUNTBLANK(Z487:AI487)&lt;7.5,AVERAGE(Z487:AI487),IF(COUNTBLANK(Y487:AI487)&lt;8.5,AVERAGE(Y487:AI487),IF(COUNTBLANK(X487:AI487)&lt;9.5,AVERAGE(X487:AI487),IF(COUNTBLANK(W487:AI487)&lt;10.5,AVERAGE(W487:AI487),IF(COUNTBLANK(V487:AI487)&lt;11.5,AVERAGE(V487:AI487),IF(COUNTBLANK(U487:AI487)&lt;12.5,AVERAGE(U487:AI487),IF(COUNTBLANK(T487:AI487)&lt;13.5,AVERAGE(T487:AI487),IF(COUNTBLANK(S487:AI487)&lt;14.5,AVERAGE(S487:AI487),IF(COUNTBLANK(R487:AI487)&lt;15.5,AVERAGE(R487:AI487),IF(COUNTBLANK(Q487:AI487)&lt;16.5,AVERAGE(Q487:AI487),IF(COUNTBLANK(P487:AI487)&lt;17.5,AVERAGE(P487:AI487),IF(COUNTBLANK(O487:AI487)&lt;18.5,AVERAGE(O487:AI487),AVERAGE(N487:AI487)))))))))))))))))))))</f>
        <v>51</v>
      </c>
      <c r="AM487" s="22">
        <f>IF(AK487=0,"",IF(COUNTBLANK(AH487:AI487)=0,AVERAGE(AH487:AI487),IF(COUNTBLANK(AG487:AI487)&lt;1.5,AVERAGE(AG487:AI487),IF(COUNTBLANK(AF487:AI487)&lt;2.5,AVERAGE(AF487:AI487),IF(COUNTBLANK(AE487:AI487)&lt;3.5,AVERAGE(AE487:AI487),IF(COUNTBLANK(AD487:AI487)&lt;4.5,AVERAGE(AD487:AI487),IF(COUNTBLANK(AC487:AI487)&lt;5.5,AVERAGE(AC487:AI487),IF(COUNTBLANK(AB487:AI487)&lt;6.5,AVERAGE(AB487:AI487),IF(COUNTBLANK(AA487:AI487)&lt;7.5,AVERAGE(AA487:AI487),IF(COUNTBLANK(Z487:AI487)&lt;8.5,AVERAGE(Z487:AI487),IF(COUNTBLANK(Y487:AI487)&lt;9.5,AVERAGE(Y487:AI487),IF(COUNTBLANK(X487:AI487)&lt;10.5,AVERAGE(X487:AI487),IF(COUNTBLANK(W487:AI487)&lt;11.5,AVERAGE(W487:AI487),IF(COUNTBLANK(V487:AI487)&lt;12.5,AVERAGE(V487:AI487),IF(COUNTBLANK(U487:AI487)&lt;13.5,AVERAGE(U487:AI487),IF(COUNTBLANK(T487:AI487)&lt;14.5,AVERAGE(T487:AI487),IF(COUNTBLANK(S487:AI487)&lt;15.5,AVERAGE(S487:AI487),IF(COUNTBLANK(R487:AI487)&lt;16.5,AVERAGE(R487:AI487),IF(COUNTBLANK(Q487:AI487)&lt;17.5,AVERAGE(Q487:AI487),IF(COUNTBLANK(P487:AI487)&lt;18.5,AVERAGE(P487:AI487),IF(COUNTBLANK(O487:AI487)&lt;19.5,AVERAGE(O487:AI487),AVERAGE(N487:AI487))))))))))))))))))))))</f>
        <v>42.5</v>
      </c>
      <c r="AN487" s="23">
        <f>IF(AK487&lt;1.5,M487,(0.75*M487)+(0.25*((AM487*2/3+AJ487*1/3)*$AW$1)))</f>
        <v>243389.47177272188</v>
      </c>
      <c r="AO487" s="24">
        <f>AN487-M487</f>
        <v>-17210.528227278119</v>
      </c>
      <c r="AP487" s="22">
        <f>IF(AK487&lt;1.5,"N/A",3*((M487/$AW$1)-(AM487*2/3)))</f>
        <v>109.79077097341302</v>
      </c>
      <c r="AQ487" s="20">
        <f>IF(AK487=0,"",AL487*$AV$1)</f>
        <v>201774.54508976699</v>
      </c>
      <c r="AR487" s="20">
        <f>IF(AK487=0,"",AJ487*$AV$1)</f>
        <v>230787.87837064851</v>
      </c>
      <c r="AS487" s="23" t="str">
        <f>IF(F487="P","P","")</f>
        <v>P</v>
      </c>
    </row>
    <row r="488" spans="1:45">
      <c r="A488" s="19" t="s">
        <v>40</v>
      </c>
      <c r="B488" s="23" t="str">
        <f>IF(COUNTBLANK(N488:AI488)&lt;20.5,"Yes","No")</f>
        <v>Yes</v>
      </c>
      <c r="C488" s="34" t="str">
        <f>IF(J488&lt;160000,"Yes","")</f>
        <v>Yes</v>
      </c>
      <c r="D488" s="34" t="str">
        <f>IF(J488&gt;375000,IF((K488/J488)&lt;-0.4,"FP40%",IF((K488/J488)&lt;-0.35,"FP35%",IF((K488/J488)&lt;-0.3,"FP30%",IF((K488/J488)&lt;-0.25,"FP25%",IF((K488/J488)&lt;-0.2,"FP20%",IF((K488/J488)&lt;-0.15,"FP15%",IF((K488/J488)&lt;-0.1,"FP10%",IF((K488/J488)&lt;-0.05,"FP5%","")))))))),"")</f>
        <v/>
      </c>
      <c r="E488" s="34" t="str">
        <f t="shared" si="9"/>
        <v/>
      </c>
      <c r="F488" s="89" t="str">
        <f>IF(AP488="N/A","",IF(AP488&gt;AJ488,IF(AP488&gt;AM488,"P",""),""))</f>
        <v/>
      </c>
      <c r="G488" s="34" t="str">
        <f>IF(D488="",IF(E488="",F488,E488),D488)</f>
        <v/>
      </c>
      <c r="H488" s="19" t="s">
        <v>516</v>
      </c>
      <c r="I488" s="21" t="s">
        <v>48</v>
      </c>
      <c r="J488" s="20">
        <v>77800</v>
      </c>
      <c r="K488" s="20">
        <f>M488-J488</f>
        <v>89500</v>
      </c>
      <c r="L488" s="75">
        <v>13900</v>
      </c>
      <c r="M488" s="20">
        <v>167300</v>
      </c>
      <c r="N488" s="21"/>
      <c r="O488" s="21"/>
      <c r="P488" s="21"/>
      <c r="Q488" s="21">
        <v>48</v>
      </c>
      <c r="R488" s="21">
        <v>68</v>
      </c>
      <c r="S488" s="21">
        <v>68</v>
      </c>
      <c r="T488" s="21">
        <v>39</v>
      </c>
      <c r="U488" s="21">
        <v>47</v>
      </c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9">
        <f>IF(AK488=0,"",AVERAGE(N488:AI488))</f>
        <v>54</v>
      </c>
      <c r="AK488" s="39">
        <f>IF(COUNTBLANK(N488:AI488)=0,22,IF(COUNTBLANK(N488:AI488)=1,21,IF(COUNTBLANK(N488:AI488)=2,20,IF(COUNTBLANK(N488:AI488)=3,19,IF(COUNTBLANK(N488:AI488)=4,18,IF(COUNTBLANK(N488:AI488)=5,17,IF(COUNTBLANK(N488:AI488)=6,16,IF(COUNTBLANK(N488:AI488)=7,15,IF(COUNTBLANK(N488:AI488)=8,14,IF(COUNTBLANK(N488:AI488)=9,13,IF(COUNTBLANK(N488:AI488)=10,12,IF(COUNTBLANK(N488:AI488)=11,11,IF(COUNTBLANK(N488:AI488)=12,10,IF(COUNTBLANK(N488:AI488)=13,9,IF(COUNTBLANK(N488:AI488)=14,8,IF(COUNTBLANK(N488:AI488)=15,7,IF(COUNTBLANK(N488:AI488)=16,6,IF(COUNTBLANK(N488:AI488)=17,5,IF(COUNTBLANK(N488:AI488)=18,4,IF(COUNTBLANK(N488:AI488)=19,3,IF(COUNTBLANK(N488:AI488)=20,2,IF(COUNTBLANK(N488:AI488)=21,1,IF(COUNTBLANK(N488:AI488)=22,0,"Error")))))))))))))))))))))))</f>
        <v>5</v>
      </c>
      <c r="AL488" s="39">
        <f>IF(AK488=0,"",IF(COUNTBLANK(AG488:AI488)=0,AVERAGE(AG488:AI488),IF(COUNTBLANK(AF488:AI488)&lt;1.5,AVERAGE(AF488:AI488),IF(COUNTBLANK(AE488:AI488)&lt;2.5,AVERAGE(AE488:AI488),IF(COUNTBLANK(AD488:AI488)&lt;3.5,AVERAGE(AD488:AI488),IF(COUNTBLANK(AC488:AI488)&lt;4.5,AVERAGE(AC488:AI488),IF(COUNTBLANK(AB488:AI488)&lt;5.5,AVERAGE(AB488:AI488),IF(COUNTBLANK(AA488:AI488)&lt;6.5,AVERAGE(AA488:AI488),IF(COUNTBLANK(Z488:AI488)&lt;7.5,AVERAGE(Z488:AI488),IF(COUNTBLANK(Y488:AI488)&lt;8.5,AVERAGE(Y488:AI488),IF(COUNTBLANK(X488:AI488)&lt;9.5,AVERAGE(X488:AI488),IF(COUNTBLANK(W488:AI488)&lt;10.5,AVERAGE(W488:AI488),IF(COUNTBLANK(V488:AI488)&lt;11.5,AVERAGE(V488:AI488),IF(COUNTBLANK(U488:AI488)&lt;12.5,AVERAGE(U488:AI488),IF(COUNTBLANK(T488:AI488)&lt;13.5,AVERAGE(T488:AI488),IF(COUNTBLANK(S488:AI488)&lt;14.5,AVERAGE(S488:AI488),IF(COUNTBLANK(R488:AI488)&lt;15.5,AVERAGE(R488:AI488),IF(COUNTBLANK(Q488:AI488)&lt;16.5,AVERAGE(Q488:AI488),IF(COUNTBLANK(P488:AI488)&lt;17.5,AVERAGE(P488:AI488),IF(COUNTBLANK(O488:AI488)&lt;18.5,AVERAGE(O488:AI488),AVERAGE(N488:AI488)))))))))))))))))))))</f>
        <v>51.333333333333336</v>
      </c>
      <c r="AM488" s="22">
        <f>IF(AK488=0,"",IF(COUNTBLANK(AH488:AI488)=0,AVERAGE(AH488:AI488),IF(COUNTBLANK(AG488:AI488)&lt;1.5,AVERAGE(AG488:AI488),IF(COUNTBLANK(AF488:AI488)&lt;2.5,AVERAGE(AF488:AI488),IF(COUNTBLANK(AE488:AI488)&lt;3.5,AVERAGE(AE488:AI488),IF(COUNTBLANK(AD488:AI488)&lt;4.5,AVERAGE(AD488:AI488),IF(COUNTBLANK(AC488:AI488)&lt;5.5,AVERAGE(AC488:AI488),IF(COUNTBLANK(AB488:AI488)&lt;6.5,AVERAGE(AB488:AI488),IF(COUNTBLANK(AA488:AI488)&lt;7.5,AVERAGE(AA488:AI488),IF(COUNTBLANK(Z488:AI488)&lt;8.5,AVERAGE(Z488:AI488),IF(COUNTBLANK(Y488:AI488)&lt;9.5,AVERAGE(Y488:AI488),IF(COUNTBLANK(X488:AI488)&lt;10.5,AVERAGE(X488:AI488),IF(COUNTBLANK(W488:AI488)&lt;11.5,AVERAGE(W488:AI488),IF(COUNTBLANK(V488:AI488)&lt;12.5,AVERAGE(V488:AI488),IF(COUNTBLANK(U488:AI488)&lt;13.5,AVERAGE(U488:AI488),IF(COUNTBLANK(T488:AI488)&lt;14.5,AVERAGE(T488:AI488),IF(COUNTBLANK(S488:AI488)&lt;15.5,AVERAGE(S488:AI488),IF(COUNTBLANK(R488:AI488)&lt;16.5,AVERAGE(R488:AI488),IF(COUNTBLANK(Q488:AI488)&lt;17.5,AVERAGE(Q488:AI488),IF(COUNTBLANK(P488:AI488)&lt;18.5,AVERAGE(P488:AI488),IF(COUNTBLANK(O488:AI488)&lt;19.5,AVERAGE(O488:AI488),AVERAGE(N488:AI488))))))))))))))))))))))</f>
        <v>43</v>
      </c>
      <c r="AN488" s="23">
        <f>IF(AK488&lt;1.5,M488,(0.75*M488)+(0.25*((AM488*2/3+AJ488*1/3)*$AW$1)))</f>
        <v>172299.60033614695</v>
      </c>
      <c r="AO488" s="24">
        <f>AN488-M488</f>
        <v>4999.6003361469484</v>
      </c>
      <c r="AP488" s="22">
        <f>IF(AK488&lt;1.5,"N/A",3*((M488/$AW$1)-(AM488*2/3)))</f>
        <v>39.051788119155773</v>
      </c>
      <c r="AQ488" s="20"/>
      <c r="AR488" s="20">
        <f>IF(AK488=0,"",AJ488*$AV$1)</f>
        <v>213643.63597740032</v>
      </c>
      <c r="AS488" s="23" t="str">
        <f>IF(F488="P","P","")</f>
        <v/>
      </c>
    </row>
    <row r="489" spans="1:45" ht="13.5">
      <c r="A489" s="19" t="s">
        <v>40</v>
      </c>
      <c r="B489" s="23" t="str">
        <f>IF(COUNTBLANK(N489:AI489)&lt;20.5,"Yes","No")</f>
        <v>Yes</v>
      </c>
      <c r="C489" s="34" t="str">
        <f>IF(J489&lt;160000,"Yes","")</f>
        <v/>
      </c>
      <c r="D489" s="34" t="str">
        <f>IF(J489&gt;375000,IF((K489/J489)&lt;-0.4,"FP40%",IF((K489/J489)&lt;-0.35,"FP35%",IF((K489/J489)&lt;-0.3,"FP30%",IF((K489/J489)&lt;-0.25,"FP25%",IF((K489/J489)&lt;-0.2,"FP20%",IF((K489/J489)&lt;-0.15,"FP15%",IF((K489/J489)&lt;-0.1,"FP10%",IF((K489/J489)&lt;-0.05,"FP5%","")))))))),"")</f>
        <v/>
      </c>
      <c r="E489" s="34" t="str">
        <f t="shared" si="9"/>
        <v/>
      </c>
      <c r="F489" s="89" t="str">
        <f>IF(AP489="N/A","",IF(AP489&gt;AJ489,IF(AP489&gt;AM489,"P",""),""))</f>
        <v>P</v>
      </c>
      <c r="G489" s="34" t="str">
        <f>IF(D489="",IF(E489="",F489,E489),D489)</f>
        <v>P</v>
      </c>
      <c r="H489" s="19" t="s">
        <v>220</v>
      </c>
      <c r="I489" s="21" t="s">
        <v>48</v>
      </c>
      <c r="J489" s="20">
        <v>248600</v>
      </c>
      <c r="K489" s="20">
        <f>M489-J489</f>
        <v>-11900</v>
      </c>
      <c r="L489" s="75">
        <v>0</v>
      </c>
      <c r="M489" s="20">
        <v>236700</v>
      </c>
      <c r="N489" s="21">
        <v>54</v>
      </c>
      <c r="O489" s="21">
        <v>72</v>
      </c>
      <c r="P489" s="21">
        <v>60</v>
      </c>
      <c r="Q489" s="21">
        <v>59</v>
      </c>
      <c r="R489" s="21">
        <v>21</v>
      </c>
      <c r="S489" s="21" t="s">
        <v>590</v>
      </c>
      <c r="T489" s="21" t="s">
        <v>590</v>
      </c>
      <c r="U489" s="21" t="s">
        <v>590</v>
      </c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39">
        <f>IF(AK489=0,"",AVERAGE(N489:AI489))</f>
        <v>53.2</v>
      </c>
      <c r="AK489" s="39">
        <f>IF(COUNTBLANK(N489:AI489)=0,22,IF(COUNTBLANK(N489:AI489)=1,21,IF(COUNTBLANK(N489:AI489)=2,20,IF(COUNTBLANK(N489:AI489)=3,19,IF(COUNTBLANK(N489:AI489)=4,18,IF(COUNTBLANK(N489:AI489)=5,17,IF(COUNTBLANK(N489:AI489)=6,16,IF(COUNTBLANK(N489:AI489)=7,15,IF(COUNTBLANK(N489:AI489)=8,14,IF(COUNTBLANK(N489:AI489)=9,13,IF(COUNTBLANK(N489:AI489)=10,12,IF(COUNTBLANK(N489:AI489)=11,11,IF(COUNTBLANK(N489:AI489)=12,10,IF(COUNTBLANK(N489:AI489)=13,9,IF(COUNTBLANK(N489:AI489)=14,8,IF(COUNTBLANK(N489:AI489)=15,7,IF(COUNTBLANK(N489:AI489)=16,6,IF(COUNTBLANK(N489:AI489)=17,5,IF(COUNTBLANK(N489:AI489)=18,4,IF(COUNTBLANK(N489:AI489)=19,3,IF(COUNTBLANK(N489:AI489)=20,2,IF(COUNTBLANK(N489:AI489)=21,1,IF(COUNTBLANK(N489:AI489)=22,0,"Error")))))))))))))))))))))))</f>
        <v>5</v>
      </c>
      <c r="AL489" s="39">
        <f>IF(AK489=0,"",IF(COUNTBLANK(AG489:AI489)=0,AVERAGE(AG489:AI489),IF(COUNTBLANK(AF489:AI489)&lt;1.5,AVERAGE(AF489:AI489),IF(COUNTBLANK(AE489:AI489)&lt;2.5,AVERAGE(AE489:AI489),IF(COUNTBLANK(AD489:AI489)&lt;3.5,AVERAGE(AD489:AI489),IF(COUNTBLANK(AC489:AI489)&lt;4.5,AVERAGE(AC489:AI489),IF(COUNTBLANK(AB489:AI489)&lt;5.5,AVERAGE(AB489:AI489),IF(COUNTBLANK(AA489:AI489)&lt;6.5,AVERAGE(AA489:AI489),IF(COUNTBLANK(Z489:AI489)&lt;7.5,AVERAGE(Z489:AI489),IF(COUNTBLANK(Y489:AI489)&lt;8.5,AVERAGE(Y489:AI489),IF(COUNTBLANK(X489:AI489)&lt;9.5,AVERAGE(X489:AI489),IF(COUNTBLANK(W489:AI489)&lt;10.5,AVERAGE(W489:AI489),IF(COUNTBLANK(V489:AI489)&lt;11.5,AVERAGE(V489:AI489),IF(COUNTBLANK(U489:AI489)&lt;12.5,AVERAGE(U489:AI489),IF(COUNTBLANK(T489:AI489)&lt;13.5,AVERAGE(T489:AI489),IF(COUNTBLANK(S489:AI489)&lt;14.5,AVERAGE(S489:AI489),IF(COUNTBLANK(R489:AI489)&lt;15.5,AVERAGE(R489:AI489),IF(COUNTBLANK(Q489:AI489)&lt;16.5,AVERAGE(Q489:AI489),IF(COUNTBLANK(P489:AI489)&lt;17.5,AVERAGE(P489:AI489),IF(COUNTBLANK(O489:AI489)&lt;18.5,AVERAGE(O489:AI489),AVERAGE(N489:AI489)))))))))))))))))))))</f>
        <v>46.666666666666664</v>
      </c>
      <c r="AM489" s="22">
        <f>IF(AK489=0,"",IF(COUNTBLANK(AH489:AI489)=0,AVERAGE(AH489:AI489),IF(COUNTBLANK(AG489:AI489)&lt;1.5,AVERAGE(AG489:AI489),IF(COUNTBLANK(AF489:AI489)&lt;2.5,AVERAGE(AF489:AI489),IF(COUNTBLANK(AE489:AI489)&lt;3.5,AVERAGE(AE489:AI489),IF(COUNTBLANK(AD489:AI489)&lt;4.5,AVERAGE(AD489:AI489),IF(COUNTBLANK(AC489:AI489)&lt;5.5,AVERAGE(AC489:AI489),IF(COUNTBLANK(AB489:AI489)&lt;6.5,AVERAGE(AB489:AI489),IF(COUNTBLANK(AA489:AI489)&lt;7.5,AVERAGE(AA489:AI489),IF(COUNTBLANK(Z489:AI489)&lt;8.5,AVERAGE(Z489:AI489),IF(COUNTBLANK(Y489:AI489)&lt;9.5,AVERAGE(Y489:AI489),IF(COUNTBLANK(X489:AI489)&lt;10.5,AVERAGE(X489:AI489),IF(COUNTBLANK(W489:AI489)&lt;11.5,AVERAGE(W489:AI489),IF(COUNTBLANK(V489:AI489)&lt;12.5,AVERAGE(V489:AI489),IF(COUNTBLANK(U489:AI489)&lt;13.5,AVERAGE(U489:AI489),IF(COUNTBLANK(T489:AI489)&lt;14.5,AVERAGE(T489:AI489),IF(COUNTBLANK(S489:AI489)&lt;15.5,AVERAGE(S489:AI489),IF(COUNTBLANK(R489:AI489)&lt;16.5,AVERAGE(R489:AI489),IF(COUNTBLANK(Q489:AI489)&lt;17.5,AVERAGE(Q489:AI489),IF(COUNTBLANK(P489:AI489)&lt;18.5,AVERAGE(P489:AI489),IF(COUNTBLANK(O489:AI489)&lt;19.5,AVERAGE(O489:AI489),AVERAGE(N489:AI489))))))))))))))))))))))</f>
        <v>40</v>
      </c>
      <c r="AN489" s="23">
        <f>IF(AK489&lt;1.5,M489,(0.75*M489)+(0.25*((AM489*2/3+AJ489*1/3)*$AW$1)))</f>
        <v>222075.26260553411</v>
      </c>
      <c r="AO489" s="24">
        <f>AN489-M489</f>
        <v>-14624.73739446589</v>
      </c>
      <c r="AP489" s="22">
        <f>IF(AK489&lt;1.5,"N/A",3*((M489/$AW$1)-(AM489*2/3)))</f>
        <v>96.926229813533581</v>
      </c>
      <c r="AQ489" s="20">
        <f>IF(AK489=0,"",AL489*$AV$1)</f>
        <v>184630.3026965188</v>
      </c>
      <c r="AR489" s="20">
        <f>IF(AK489=0,"",AJ489*$AV$1)</f>
        <v>210478.54507403146</v>
      </c>
      <c r="AS489" s="23" t="str">
        <f>IF(F489="P","P","")</f>
        <v>P</v>
      </c>
    </row>
    <row r="490" spans="1:45" ht="13.5">
      <c r="A490" s="19" t="s">
        <v>40</v>
      </c>
      <c r="B490" s="23" t="str">
        <f>IF(COUNTBLANK(N490:AI490)&lt;20.5,"Yes","No")</f>
        <v>Yes</v>
      </c>
      <c r="C490" s="34" t="str">
        <f>IF(J490&lt;160000,"Yes","")</f>
        <v>Yes</v>
      </c>
      <c r="D490" s="34" t="str">
        <f>IF(J490&gt;375000,IF((K490/J490)&lt;-0.4,"FP40%",IF((K490/J490)&lt;-0.35,"FP35%",IF((K490/J490)&lt;-0.3,"FP30%",IF((K490/J490)&lt;-0.25,"FP25%",IF((K490/J490)&lt;-0.2,"FP20%",IF((K490/J490)&lt;-0.15,"FP15%",IF((K490/J490)&lt;-0.1,"FP10%",IF((K490/J490)&lt;-0.05,"FP5%","")))))))),"")</f>
        <v/>
      </c>
      <c r="E490" s="34" t="str">
        <f t="shared" si="9"/>
        <v/>
      </c>
      <c r="F490" s="89" t="str">
        <f>IF(AP490="N/A","",IF(AP490&gt;AJ490,IF(AP490&gt;AM490,"P",""),""))</f>
        <v/>
      </c>
      <c r="G490" s="34" t="str">
        <f>IF(D490="",IF(E490="",F490,E490),D490)</f>
        <v/>
      </c>
      <c r="H490" s="19" t="s">
        <v>568</v>
      </c>
      <c r="I490" s="21" t="s">
        <v>48</v>
      </c>
      <c r="J490" s="20">
        <v>133500</v>
      </c>
      <c r="K490" s="20">
        <f>M490-J490</f>
        <v>0</v>
      </c>
      <c r="L490" s="75">
        <v>0</v>
      </c>
      <c r="M490" s="20">
        <v>133500</v>
      </c>
      <c r="N490" s="21"/>
      <c r="O490" s="21"/>
      <c r="P490" s="21"/>
      <c r="Q490" s="21"/>
      <c r="R490" s="21"/>
      <c r="S490" s="21"/>
      <c r="T490" s="21">
        <v>35</v>
      </c>
      <c r="U490" s="21">
        <v>65</v>
      </c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39">
        <f>IF(AK490=0,"",AVERAGE(N490:AI490))</f>
        <v>50</v>
      </c>
      <c r="AK490" s="39">
        <f>IF(COUNTBLANK(N490:AI490)=0,22,IF(COUNTBLANK(N490:AI490)=1,21,IF(COUNTBLANK(N490:AI490)=2,20,IF(COUNTBLANK(N490:AI490)=3,19,IF(COUNTBLANK(N490:AI490)=4,18,IF(COUNTBLANK(N490:AI490)=5,17,IF(COUNTBLANK(N490:AI490)=6,16,IF(COUNTBLANK(N490:AI490)=7,15,IF(COUNTBLANK(N490:AI490)=8,14,IF(COUNTBLANK(N490:AI490)=9,13,IF(COUNTBLANK(N490:AI490)=10,12,IF(COUNTBLANK(N490:AI490)=11,11,IF(COUNTBLANK(N490:AI490)=12,10,IF(COUNTBLANK(N490:AI490)=13,9,IF(COUNTBLANK(N490:AI490)=14,8,IF(COUNTBLANK(N490:AI490)=15,7,IF(COUNTBLANK(N490:AI490)=16,6,IF(COUNTBLANK(N490:AI490)=17,5,IF(COUNTBLANK(N490:AI490)=18,4,IF(COUNTBLANK(N490:AI490)=19,3,IF(COUNTBLANK(N490:AI490)=20,2,IF(COUNTBLANK(N490:AI490)=21,1,IF(COUNTBLANK(N490:AI490)=22,0,"Error")))))))))))))))))))))))</f>
        <v>2</v>
      </c>
      <c r="AL490" s="39">
        <f>IF(AK490=0,"",IF(COUNTBLANK(AG490:AI490)=0,AVERAGE(AG490:AI490),IF(COUNTBLANK(AF490:AI490)&lt;1.5,AVERAGE(AF490:AI490),IF(COUNTBLANK(AE490:AI490)&lt;2.5,AVERAGE(AE490:AI490),IF(COUNTBLANK(AD490:AI490)&lt;3.5,AVERAGE(AD490:AI490),IF(COUNTBLANK(AC490:AI490)&lt;4.5,AVERAGE(AC490:AI490),IF(COUNTBLANK(AB490:AI490)&lt;5.5,AVERAGE(AB490:AI490),IF(COUNTBLANK(AA490:AI490)&lt;6.5,AVERAGE(AA490:AI490),IF(COUNTBLANK(Z490:AI490)&lt;7.5,AVERAGE(Z490:AI490),IF(COUNTBLANK(Y490:AI490)&lt;8.5,AVERAGE(Y490:AI490),IF(COUNTBLANK(X490:AI490)&lt;9.5,AVERAGE(X490:AI490),IF(COUNTBLANK(W490:AI490)&lt;10.5,AVERAGE(W490:AI490),IF(COUNTBLANK(V490:AI490)&lt;11.5,AVERAGE(V490:AI490),IF(COUNTBLANK(U490:AI490)&lt;12.5,AVERAGE(U490:AI490),IF(COUNTBLANK(T490:AI490)&lt;13.5,AVERAGE(T490:AI490),IF(COUNTBLANK(S490:AI490)&lt;14.5,AVERAGE(S490:AI490),IF(COUNTBLANK(R490:AI490)&lt;15.5,AVERAGE(R490:AI490),IF(COUNTBLANK(Q490:AI490)&lt;16.5,AVERAGE(Q490:AI490),IF(COUNTBLANK(P490:AI490)&lt;17.5,AVERAGE(P490:AI490),IF(COUNTBLANK(O490:AI490)&lt;18.5,AVERAGE(O490:AI490),AVERAGE(N490:AI490)))))))))))))))))))))</f>
        <v>50</v>
      </c>
      <c r="AM490" s="22">
        <f>IF(AK490=0,"",IF(COUNTBLANK(AH490:AI490)=0,AVERAGE(AH490:AI490),IF(COUNTBLANK(AG490:AI490)&lt;1.5,AVERAGE(AG490:AI490),IF(COUNTBLANK(AF490:AI490)&lt;2.5,AVERAGE(AF490:AI490),IF(COUNTBLANK(AE490:AI490)&lt;3.5,AVERAGE(AE490:AI490),IF(COUNTBLANK(AD490:AI490)&lt;4.5,AVERAGE(AD490:AI490),IF(COUNTBLANK(AC490:AI490)&lt;5.5,AVERAGE(AC490:AI490),IF(COUNTBLANK(AB490:AI490)&lt;6.5,AVERAGE(AB490:AI490),IF(COUNTBLANK(AA490:AI490)&lt;7.5,AVERAGE(AA490:AI490),IF(COUNTBLANK(Z490:AI490)&lt;8.5,AVERAGE(Z490:AI490),IF(COUNTBLANK(Y490:AI490)&lt;9.5,AVERAGE(Y490:AI490),IF(COUNTBLANK(X490:AI490)&lt;10.5,AVERAGE(X490:AI490),IF(COUNTBLANK(W490:AI490)&lt;11.5,AVERAGE(W490:AI490),IF(COUNTBLANK(V490:AI490)&lt;12.5,AVERAGE(V490:AI490),IF(COUNTBLANK(U490:AI490)&lt;13.5,AVERAGE(U490:AI490),IF(COUNTBLANK(T490:AI490)&lt;14.5,AVERAGE(T490:AI490),IF(COUNTBLANK(S490:AI490)&lt;15.5,AVERAGE(S490:AI490),IF(COUNTBLANK(R490:AI490)&lt;16.5,AVERAGE(R490:AI490),IF(COUNTBLANK(Q490:AI490)&lt;17.5,AVERAGE(Q490:AI490),IF(COUNTBLANK(P490:AI490)&lt;18.5,AVERAGE(P490:AI490),IF(COUNTBLANK(O490:AI490)&lt;19.5,AVERAGE(O490:AI490),AVERAGE(N490:AI490))))))))))))))))))))))</f>
        <v>50</v>
      </c>
      <c r="AN490" s="23">
        <f>IF(AK490&lt;1.5,M490,(0.75*M490)+(0.25*((AM490*2/3+AJ490*1/3)*$AW$1)))</f>
        <v>150294.21464587175</v>
      </c>
      <c r="AO490" s="24">
        <f>AN490-M490</f>
        <v>16794.214645871747</v>
      </c>
      <c r="AP490" s="22">
        <f>IF(AK490&lt;1.5,"N/A",3*((M490/$AW$1)-(AM490*2/3)))</f>
        <v>-0.21270942075736343</v>
      </c>
      <c r="AQ490" s="20">
        <f>IF(AK490=0,"",AL490*$AV$1)</f>
        <v>197818.18146055588</v>
      </c>
      <c r="AR490" s="20">
        <f>IF(AK490=0,"",AJ490*$AV$1)</f>
        <v>197818.18146055588</v>
      </c>
      <c r="AS490" s="23" t="str">
        <f>IF(F490="P","P","")</f>
        <v/>
      </c>
    </row>
    <row r="491" spans="1:45" ht="13.5">
      <c r="A491" s="19" t="s">
        <v>40</v>
      </c>
      <c r="B491" s="23" t="str">
        <f>IF(COUNTBLANK(N491:AI491)&lt;20.5,"Yes","No")</f>
        <v>Yes</v>
      </c>
      <c r="C491" s="34" t="str">
        <f>IF(J491&lt;160000,"Yes","")</f>
        <v>Yes</v>
      </c>
      <c r="D491" s="34" t="str">
        <f>IF(J491&gt;375000,IF((K491/J491)&lt;-0.4,"FP40%",IF((K491/J491)&lt;-0.35,"FP35%",IF((K491/J491)&lt;-0.3,"FP30%",IF((K491/J491)&lt;-0.25,"FP25%",IF((K491/J491)&lt;-0.2,"FP20%",IF((K491/J491)&lt;-0.15,"FP15%",IF((K491/J491)&lt;-0.1,"FP10%",IF((K491/J491)&lt;-0.05,"FP5%","")))))))),"")</f>
        <v/>
      </c>
      <c r="E491" s="34" t="str">
        <f t="shared" si="9"/>
        <v/>
      </c>
      <c r="F491" s="89" t="str">
        <f>IF(AP491="N/A","",IF(AP491&gt;AJ491,IF(AP491&gt;AM491,"P",""),""))</f>
        <v/>
      </c>
      <c r="G491" s="34" t="str">
        <f>IF(D491="",IF(E491="",F491,E491),D491)</f>
        <v/>
      </c>
      <c r="H491" s="19" t="s">
        <v>482</v>
      </c>
      <c r="I491" s="21" t="s">
        <v>48</v>
      </c>
      <c r="J491" s="20">
        <v>153800</v>
      </c>
      <c r="K491" s="20">
        <f>M491-J491</f>
        <v>21100</v>
      </c>
      <c r="L491" s="75">
        <v>5800</v>
      </c>
      <c r="M491" s="20">
        <v>174900</v>
      </c>
      <c r="N491" s="21"/>
      <c r="O491" s="21"/>
      <c r="P491" s="21">
        <v>66</v>
      </c>
      <c r="Q491" s="21">
        <v>41</v>
      </c>
      <c r="R491" s="21">
        <v>44</v>
      </c>
      <c r="S491" s="21">
        <v>44</v>
      </c>
      <c r="T491" s="21">
        <v>37</v>
      </c>
      <c r="U491" s="21">
        <v>62</v>
      </c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39">
        <f>IF(AK491=0,"",AVERAGE(N491:AI491))</f>
        <v>49</v>
      </c>
      <c r="AK491" s="39">
        <f>IF(COUNTBLANK(N491:AI491)=0,22,IF(COUNTBLANK(N491:AI491)=1,21,IF(COUNTBLANK(N491:AI491)=2,20,IF(COUNTBLANK(N491:AI491)=3,19,IF(COUNTBLANK(N491:AI491)=4,18,IF(COUNTBLANK(N491:AI491)=5,17,IF(COUNTBLANK(N491:AI491)=6,16,IF(COUNTBLANK(N491:AI491)=7,15,IF(COUNTBLANK(N491:AI491)=8,14,IF(COUNTBLANK(N491:AI491)=9,13,IF(COUNTBLANK(N491:AI491)=10,12,IF(COUNTBLANK(N491:AI491)=11,11,IF(COUNTBLANK(N491:AI491)=12,10,IF(COUNTBLANK(N491:AI491)=13,9,IF(COUNTBLANK(N491:AI491)=14,8,IF(COUNTBLANK(N491:AI491)=15,7,IF(COUNTBLANK(N491:AI491)=16,6,IF(COUNTBLANK(N491:AI491)=17,5,IF(COUNTBLANK(N491:AI491)=18,4,IF(COUNTBLANK(N491:AI491)=19,3,IF(COUNTBLANK(N491:AI491)=20,2,IF(COUNTBLANK(N491:AI491)=21,1,IF(COUNTBLANK(N491:AI491)=22,0,"Error")))))))))))))))))))))))</f>
        <v>6</v>
      </c>
      <c r="AL491" s="39">
        <f>IF(AK491=0,"",IF(COUNTBLANK(AG491:AI491)=0,AVERAGE(AG491:AI491),IF(COUNTBLANK(AF491:AI491)&lt;1.5,AVERAGE(AF491:AI491),IF(COUNTBLANK(AE491:AI491)&lt;2.5,AVERAGE(AE491:AI491),IF(COUNTBLANK(AD491:AI491)&lt;3.5,AVERAGE(AD491:AI491),IF(COUNTBLANK(AC491:AI491)&lt;4.5,AVERAGE(AC491:AI491),IF(COUNTBLANK(AB491:AI491)&lt;5.5,AVERAGE(AB491:AI491),IF(COUNTBLANK(AA491:AI491)&lt;6.5,AVERAGE(AA491:AI491),IF(COUNTBLANK(Z491:AI491)&lt;7.5,AVERAGE(Z491:AI491),IF(COUNTBLANK(Y491:AI491)&lt;8.5,AVERAGE(Y491:AI491),IF(COUNTBLANK(X491:AI491)&lt;9.5,AVERAGE(X491:AI491),IF(COUNTBLANK(W491:AI491)&lt;10.5,AVERAGE(W491:AI491),IF(COUNTBLANK(V491:AI491)&lt;11.5,AVERAGE(V491:AI491),IF(COUNTBLANK(U491:AI491)&lt;12.5,AVERAGE(U491:AI491),IF(COUNTBLANK(T491:AI491)&lt;13.5,AVERAGE(T491:AI491),IF(COUNTBLANK(S491:AI491)&lt;14.5,AVERAGE(S491:AI491),IF(COUNTBLANK(R491:AI491)&lt;15.5,AVERAGE(R491:AI491),IF(COUNTBLANK(Q491:AI491)&lt;16.5,AVERAGE(Q491:AI491),IF(COUNTBLANK(P491:AI491)&lt;17.5,AVERAGE(P491:AI491),IF(COUNTBLANK(O491:AI491)&lt;18.5,AVERAGE(O491:AI491),AVERAGE(N491:AI491)))))))))))))))))))))</f>
        <v>47.666666666666664</v>
      </c>
      <c r="AM491" s="22">
        <f>IF(AK491=0,"",IF(COUNTBLANK(AH491:AI491)=0,AVERAGE(AH491:AI491),IF(COUNTBLANK(AG491:AI491)&lt;1.5,AVERAGE(AG491:AI491),IF(COUNTBLANK(AF491:AI491)&lt;2.5,AVERAGE(AF491:AI491),IF(COUNTBLANK(AE491:AI491)&lt;3.5,AVERAGE(AE491:AI491),IF(COUNTBLANK(AD491:AI491)&lt;4.5,AVERAGE(AD491:AI491),IF(COUNTBLANK(AC491:AI491)&lt;5.5,AVERAGE(AC491:AI491),IF(COUNTBLANK(AB491:AI491)&lt;6.5,AVERAGE(AB491:AI491),IF(COUNTBLANK(AA491:AI491)&lt;7.5,AVERAGE(AA491:AI491),IF(COUNTBLANK(Z491:AI491)&lt;8.5,AVERAGE(Z491:AI491),IF(COUNTBLANK(Y491:AI491)&lt;9.5,AVERAGE(Y491:AI491),IF(COUNTBLANK(X491:AI491)&lt;10.5,AVERAGE(X491:AI491),IF(COUNTBLANK(W491:AI491)&lt;11.5,AVERAGE(W491:AI491),IF(COUNTBLANK(V491:AI491)&lt;12.5,AVERAGE(V491:AI491),IF(COUNTBLANK(U491:AI491)&lt;13.5,AVERAGE(U491:AI491),IF(COUNTBLANK(T491:AI491)&lt;14.5,AVERAGE(T491:AI491),IF(COUNTBLANK(S491:AI491)&lt;15.5,AVERAGE(S491:AI491),IF(COUNTBLANK(R491:AI491)&lt;16.5,AVERAGE(R491:AI491),IF(COUNTBLANK(Q491:AI491)&lt;17.5,AVERAGE(Q491:AI491),IF(COUNTBLANK(P491:AI491)&lt;18.5,AVERAGE(P491:AI491),IF(COUNTBLANK(O491:AI491)&lt;19.5,AVERAGE(O491:AI491),AVERAGE(N491:AI491))))))))))))))))))))))</f>
        <v>49.5</v>
      </c>
      <c r="AN491" s="23">
        <f>IF(AK491&lt;1.5,M491,(0.75*M491)+(0.25*((AM491*2/3+AJ491*1/3)*$AW$1)))</f>
        <v>180675.29178392678</v>
      </c>
      <c r="AO491" s="24">
        <f>AN491-M491</f>
        <v>5775.2917839267757</v>
      </c>
      <c r="AP491" s="22">
        <f>IF(AK491&lt;1.5,"N/A",3*((M491/$AW$1)-(AM491*2/3)))</f>
        <v>31.732562713929134</v>
      </c>
      <c r="AQ491" s="20">
        <f>IF(AK491=0,"",AL491*$AV$1)</f>
        <v>188586.66632572992</v>
      </c>
      <c r="AR491" s="20">
        <f>IF(AK491=0,"",AJ491*$AV$1)</f>
        <v>193861.81783134476</v>
      </c>
      <c r="AS491" s="23" t="str">
        <f>IF(F491="P","P","")</f>
        <v/>
      </c>
    </row>
    <row r="492" spans="1:45" ht="13.5">
      <c r="A492" s="25" t="s">
        <v>40</v>
      </c>
      <c r="B492" s="23" t="str">
        <f>IF(COUNTBLANK(N492:AI492)&lt;20.5,"Yes","No")</f>
        <v>Yes</v>
      </c>
      <c r="C492" s="34" t="str">
        <f>IF(J492&lt;160000,"Yes","")</f>
        <v/>
      </c>
      <c r="D492" s="34" t="str">
        <f>IF(J492&gt;375000,IF((K492/J492)&lt;-0.4,"FP40%",IF((K492/J492)&lt;-0.35,"FP35%",IF((K492/J492)&lt;-0.3,"FP30%",IF((K492/J492)&lt;-0.25,"FP25%",IF((K492/J492)&lt;-0.2,"FP20%",IF((K492/J492)&lt;-0.15,"FP15%",IF((K492/J492)&lt;-0.1,"FP10%",IF((K492/J492)&lt;-0.05,"FP5%","")))))))),"")</f>
        <v/>
      </c>
      <c r="E492" s="34" t="str">
        <f t="shared" si="9"/>
        <v/>
      </c>
      <c r="F492" s="89" t="str">
        <f>IF(AP492="N/A","",IF(AP492&gt;AJ492,IF(AP492&gt;AM492,"P",""),""))</f>
        <v>P</v>
      </c>
      <c r="G492" s="34" t="str">
        <f>IF(D492="",IF(E492="",F492,E492),D492)</f>
        <v>P</v>
      </c>
      <c r="H492" s="25" t="s">
        <v>437</v>
      </c>
      <c r="I492" s="27" t="s">
        <v>48</v>
      </c>
      <c r="J492" s="20">
        <v>238500</v>
      </c>
      <c r="K492" s="20">
        <f>M492-J492</f>
        <v>-19100</v>
      </c>
      <c r="L492" s="75">
        <v>0</v>
      </c>
      <c r="M492" s="20">
        <v>219400</v>
      </c>
      <c r="N492" s="21"/>
      <c r="O492" s="21">
        <v>35</v>
      </c>
      <c r="P492" s="21">
        <v>50</v>
      </c>
      <c r="Q492" s="21">
        <v>43</v>
      </c>
      <c r="R492" s="21">
        <v>64</v>
      </c>
      <c r="S492" s="21" t="s">
        <v>590</v>
      </c>
      <c r="T492" s="21" t="s">
        <v>590</v>
      </c>
      <c r="U492" s="21" t="s">
        <v>590</v>
      </c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39">
        <f>IF(AK492=0,"",AVERAGE(N492:AI492))</f>
        <v>48</v>
      </c>
      <c r="AK492" s="39">
        <f>IF(COUNTBLANK(N492:AI492)=0,22,IF(COUNTBLANK(N492:AI492)=1,21,IF(COUNTBLANK(N492:AI492)=2,20,IF(COUNTBLANK(N492:AI492)=3,19,IF(COUNTBLANK(N492:AI492)=4,18,IF(COUNTBLANK(N492:AI492)=5,17,IF(COUNTBLANK(N492:AI492)=6,16,IF(COUNTBLANK(N492:AI492)=7,15,IF(COUNTBLANK(N492:AI492)=8,14,IF(COUNTBLANK(N492:AI492)=9,13,IF(COUNTBLANK(N492:AI492)=10,12,IF(COUNTBLANK(N492:AI492)=11,11,IF(COUNTBLANK(N492:AI492)=12,10,IF(COUNTBLANK(N492:AI492)=13,9,IF(COUNTBLANK(N492:AI492)=14,8,IF(COUNTBLANK(N492:AI492)=15,7,IF(COUNTBLANK(N492:AI492)=16,6,IF(COUNTBLANK(N492:AI492)=17,5,IF(COUNTBLANK(N492:AI492)=18,4,IF(COUNTBLANK(N492:AI492)=19,3,IF(COUNTBLANK(N492:AI492)=20,2,IF(COUNTBLANK(N492:AI492)=21,1,IF(COUNTBLANK(N492:AI492)=22,0,"Error")))))))))))))))))))))))</f>
        <v>4</v>
      </c>
      <c r="AL492" s="39">
        <f>IF(AK492=0,"",IF(COUNTBLANK(AG492:AI492)=0,AVERAGE(AG492:AI492),IF(COUNTBLANK(AF492:AI492)&lt;1.5,AVERAGE(AF492:AI492),IF(COUNTBLANK(AE492:AI492)&lt;2.5,AVERAGE(AE492:AI492),IF(COUNTBLANK(AD492:AI492)&lt;3.5,AVERAGE(AD492:AI492),IF(COUNTBLANK(AC492:AI492)&lt;4.5,AVERAGE(AC492:AI492),IF(COUNTBLANK(AB492:AI492)&lt;5.5,AVERAGE(AB492:AI492),IF(COUNTBLANK(AA492:AI492)&lt;6.5,AVERAGE(AA492:AI492),IF(COUNTBLANK(Z492:AI492)&lt;7.5,AVERAGE(Z492:AI492),IF(COUNTBLANK(Y492:AI492)&lt;8.5,AVERAGE(Y492:AI492),IF(COUNTBLANK(X492:AI492)&lt;9.5,AVERAGE(X492:AI492),IF(COUNTBLANK(W492:AI492)&lt;10.5,AVERAGE(W492:AI492),IF(COUNTBLANK(V492:AI492)&lt;11.5,AVERAGE(V492:AI492),IF(COUNTBLANK(U492:AI492)&lt;12.5,AVERAGE(U492:AI492),IF(COUNTBLANK(T492:AI492)&lt;13.5,AVERAGE(T492:AI492),IF(COUNTBLANK(S492:AI492)&lt;14.5,AVERAGE(S492:AI492),IF(COUNTBLANK(R492:AI492)&lt;15.5,AVERAGE(R492:AI492),IF(COUNTBLANK(Q492:AI492)&lt;16.5,AVERAGE(Q492:AI492),IF(COUNTBLANK(P492:AI492)&lt;17.5,AVERAGE(P492:AI492),IF(COUNTBLANK(O492:AI492)&lt;18.5,AVERAGE(O492:AI492),AVERAGE(N492:AI492)))))))))))))))))))))</f>
        <v>52.333333333333336</v>
      </c>
      <c r="AM492" s="22">
        <f>IF(AK492=0,"",IF(COUNTBLANK(AH492:AI492)=0,AVERAGE(AH492:AI492),IF(COUNTBLANK(AG492:AI492)&lt;1.5,AVERAGE(AG492:AI492),IF(COUNTBLANK(AF492:AI492)&lt;2.5,AVERAGE(AF492:AI492),IF(COUNTBLANK(AE492:AI492)&lt;3.5,AVERAGE(AE492:AI492),IF(COUNTBLANK(AD492:AI492)&lt;4.5,AVERAGE(AD492:AI492),IF(COUNTBLANK(AC492:AI492)&lt;5.5,AVERAGE(AC492:AI492),IF(COUNTBLANK(AB492:AI492)&lt;6.5,AVERAGE(AB492:AI492),IF(COUNTBLANK(AA492:AI492)&lt;7.5,AVERAGE(AA492:AI492),IF(COUNTBLANK(Z492:AI492)&lt;8.5,AVERAGE(Z492:AI492),IF(COUNTBLANK(Y492:AI492)&lt;9.5,AVERAGE(Y492:AI492),IF(COUNTBLANK(X492:AI492)&lt;10.5,AVERAGE(X492:AI492),IF(COUNTBLANK(W492:AI492)&lt;11.5,AVERAGE(W492:AI492),IF(COUNTBLANK(V492:AI492)&lt;12.5,AVERAGE(V492:AI492),IF(COUNTBLANK(U492:AI492)&lt;13.5,AVERAGE(U492:AI492),IF(COUNTBLANK(T492:AI492)&lt;14.5,AVERAGE(T492:AI492),IF(COUNTBLANK(S492:AI492)&lt;15.5,AVERAGE(S492:AI492),IF(COUNTBLANK(R492:AI492)&lt;16.5,AVERAGE(R492:AI492),IF(COUNTBLANK(Q492:AI492)&lt;17.5,AVERAGE(Q492:AI492),IF(COUNTBLANK(P492:AI492)&lt;18.5,AVERAGE(P492:AI492),IF(COUNTBLANK(O492:AI492)&lt;19.5,AVERAGE(O492:AI492),AVERAGE(N492:AI492))))))))))))))))))))))</f>
        <v>53.5</v>
      </c>
      <c r="AN492" s="23">
        <f>IF(AK492&lt;1.5,M492,(0.75*M492)+(0.25*((AM492*2/3+AJ492*1/3)*$AW$1)))</f>
        <v>216391.52180073413</v>
      </c>
      <c r="AO492" s="24">
        <f>AN492-M492</f>
        <v>-3008.4781992658682</v>
      </c>
      <c r="AP492" s="22">
        <f>IF(AK492&lt;1.5,"N/A",3*((M492/$AW$1)-(AM492*2/3)))</f>
        <v>56.994992907010023</v>
      </c>
      <c r="AQ492" s="20">
        <f>IF(AK492=0,"",AL492*$AV$1)</f>
        <v>207049.69659538183</v>
      </c>
      <c r="AR492" s="20">
        <f>IF(AK492=0,"",AJ492*$AV$1)</f>
        <v>189905.45420213364</v>
      </c>
      <c r="AS492" s="23" t="str">
        <f>IF(F492="P","P","")</f>
        <v>P</v>
      </c>
    </row>
    <row r="493" spans="1:45" ht="13.5">
      <c r="A493" s="19" t="s">
        <v>40</v>
      </c>
      <c r="B493" s="23" t="str">
        <f>IF(COUNTBLANK(N493:AI493)&lt;20.5,"Yes","No")</f>
        <v>Yes</v>
      </c>
      <c r="C493" s="34" t="str">
        <f>IF(J493&lt;160000,"Yes","")</f>
        <v/>
      </c>
      <c r="D493" s="34" t="str">
        <f>IF(J493&gt;375000,IF((K493/J493)&lt;-0.4,"FP40%",IF((K493/J493)&lt;-0.35,"FP35%",IF((K493/J493)&lt;-0.3,"FP30%",IF((K493/J493)&lt;-0.25,"FP25%",IF((K493/J493)&lt;-0.2,"FP20%",IF((K493/J493)&lt;-0.15,"FP15%",IF((K493/J493)&lt;-0.1,"FP10%",IF((K493/J493)&lt;-0.05,"FP5%","")))))))),"")</f>
        <v/>
      </c>
      <c r="E493" s="34" t="str">
        <f t="shared" si="9"/>
        <v/>
      </c>
      <c r="F493" s="89" t="str">
        <f>IF(AP493="N/A","",IF(AP493&gt;AJ493,IF(AP493&gt;AM493,"P",""),""))</f>
        <v>P</v>
      </c>
      <c r="G493" s="34" t="str">
        <f>IF(D493="",IF(E493="",F493,E493),D493)</f>
        <v>P</v>
      </c>
      <c r="H493" s="19" t="s">
        <v>218</v>
      </c>
      <c r="I493" s="21" t="s">
        <v>48</v>
      </c>
      <c r="J493" s="20">
        <v>216700</v>
      </c>
      <c r="K493" s="20">
        <f>M493-J493</f>
        <v>-19000</v>
      </c>
      <c r="L493" s="75">
        <v>-14200</v>
      </c>
      <c r="M493" s="20">
        <v>197700</v>
      </c>
      <c r="N493" s="21">
        <v>69</v>
      </c>
      <c r="O493" s="21">
        <v>21</v>
      </c>
      <c r="P493" s="21"/>
      <c r="Q493" s="21" t="s">
        <v>590</v>
      </c>
      <c r="R493" s="21" t="s">
        <v>590</v>
      </c>
      <c r="S493" s="21" t="s">
        <v>590</v>
      </c>
      <c r="T493" s="21">
        <v>57</v>
      </c>
      <c r="U493" s="21">
        <v>41</v>
      </c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39">
        <f>IF(AK493=0,"",AVERAGE(N493:AI493))</f>
        <v>47</v>
      </c>
      <c r="AK493" s="39">
        <f>IF(COUNTBLANK(N493:AI493)=0,22,IF(COUNTBLANK(N493:AI493)=1,21,IF(COUNTBLANK(N493:AI493)=2,20,IF(COUNTBLANK(N493:AI493)=3,19,IF(COUNTBLANK(N493:AI493)=4,18,IF(COUNTBLANK(N493:AI493)=5,17,IF(COUNTBLANK(N493:AI493)=6,16,IF(COUNTBLANK(N493:AI493)=7,15,IF(COUNTBLANK(N493:AI493)=8,14,IF(COUNTBLANK(N493:AI493)=9,13,IF(COUNTBLANK(N493:AI493)=10,12,IF(COUNTBLANK(N493:AI493)=11,11,IF(COUNTBLANK(N493:AI493)=12,10,IF(COUNTBLANK(N493:AI493)=13,9,IF(COUNTBLANK(N493:AI493)=14,8,IF(COUNTBLANK(N493:AI493)=15,7,IF(COUNTBLANK(N493:AI493)=16,6,IF(COUNTBLANK(N493:AI493)=17,5,IF(COUNTBLANK(N493:AI493)=18,4,IF(COUNTBLANK(N493:AI493)=19,3,IF(COUNTBLANK(N493:AI493)=20,2,IF(COUNTBLANK(N493:AI493)=21,1,IF(COUNTBLANK(N493:AI493)=22,0,"Error")))))))))))))))))))))))</f>
        <v>4</v>
      </c>
      <c r="AL493" s="39">
        <f>IF(AK493=0,"",IF(COUNTBLANK(AG493:AI493)=0,AVERAGE(AG493:AI493),IF(COUNTBLANK(AF493:AI493)&lt;1.5,AVERAGE(AF493:AI493),IF(COUNTBLANK(AE493:AI493)&lt;2.5,AVERAGE(AE493:AI493),IF(COUNTBLANK(AD493:AI493)&lt;3.5,AVERAGE(AD493:AI493),IF(COUNTBLANK(AC493:AI493)&lt;4.5,AVERAGE(AC493:AI493),IF(COUNTBLANK(AB493:AI493)&lt;5.5,AVERAGE(AB493:AI493),IF(COUNTBLANK(AA493:AI493)&lt;6.5,AVERAGE(AA493:AI493),IF(COUNTBLANK(Z493:AI493)&lt;7.5,AVERAGE(Z493:AI493),IF(COUNTBLANK(Y493:AI493)&lt;8.5,AVERAGE(Y493:AI493),IF(COUNTBLANK(X493:AI493)&lt;9.5,AVERAGE(X493:AI493),IF(COUNTBLANK(W493:AI493)&lt;10.5,AVERAGE(W493:AI493),IF(COUNTBLANK(V493:AI493)&lt;11.5,AVERAGE(V493:AI493),IF(COUNTBLANK(U493:AI493)&lt;12.5,AVERAGE(U493:AI493),IF(COUNTBLANK(T493:AI493)&lt;13.5,AVERAGE(T493:AI493),IF(COUNTBLANK(S493:AI493)&lt;14.5,AVERAGE(S493:AI493),IF(COUNTBLANK(R493:AI493)&lt;15.5,AVERAGE(R493:AI493),IF(COUNTBLANK(Q493:AI493)&lt;16.5,AVERAGE(Q493:AI493),IF(COUNTBLANK(P493:AI493)&lt;17.5,AVERAGE(P493:AI493),IF(COUNTBLANK(O493:AI493)&lt;18.5,AVERAGE(O493:AI493),AVERAGE(N493:AI493)))))))))))))))))))))</f>
        <v>39.666666666666664</v>
      </c>
      <c r="AM493" s="22">
        <f>IF(AK493=0,"",IF(COUNTBLANK(AH493:AI493)=0,AVERAGE(AH493:AI493),IF(COUNTBLANK(AG493:AI493)&lt;1.5,AVERAGE(AG493:AI493),IF(COUNTBLANK(AF493:AI493)&lt;2.5,AVERAGE(AF493:AI493),IF(COUNTBLANK(AE493:AI493)&lt;3.5,AVERAGE(AE493:AI493),IF(COUNTBLANK(AD493:AI493)&lt;4.5,AVERAGE(AD493:AI493),IF(COUNTBLANK(AC493:AI493)&lt;5.5,AVERAGE(AC493:AI493),IF(COUNTBLANK(AB493:AI493)&lt;6.5,AVERAGE(AB493:AI493),IF(COUNTBLANK(AA493:AI493)&lt;7.5,AVERAGE(AA493:AI493),IF(COUNTBLANK(Z493:AI493)&lt;8.5,AVERAGE(Z493:AI493),IF(COUNTBLANK(Y493:AI493)&lt;9.5,AVERAGE(Y493:AI493),IF(COUNTBLANK(X493:AI493)&lt;10.5,AVERAGE(X493:AI493),IF(COUNTBLANK(W493:AI493)&lt;11.5,AVERAGE(W493:AI493),IF(COUNTBLANK(V493:AI493)&lt;12.5,AVERAGE(V493:AI493),IF(COUNTBLANK(U493:AI493)&lt;13.5,AVERAGE(U493:AI493),IF(COUNTBLANK(T493:AI493)&lt;14.5,AVERAGE(T493:AI493),IF(COUNTBLANK(S493:AI493)&lt;15.5,AVERAGE(S493:AI493),IF(COUNTBLANK(R493:AI493)&lt;16.5,AVERAGE(R493:AI493),IF(COUNTBLANK(Q493:AI493)&lt;17.5,AVERAGE(Q493:AI493),IF(COUNTBLANK(P493:AI493)&lt;18.5,AVERAGE(P493:AI493),IF(COUNTBLANK(O493:AI493)&lt;19.5,AVERAGE(O493:AI493),AVERAGE(N493:AI493))))))))))))))))))))))</f>
        <v>49</v>
      </c>
      <c r="AN493" s="23">
        <f>IF(AK493&lt;1.5,M493,(0.75*M493)+(0.25*((AM493*2/3+AJ493*1/3)*$AW$1)))</f>
        <v>196771.90749100933</v>
      </c>
      <c r="AO493" s="24">
        <f>AN493-M493</f>
        <v>-928.09250899066683</v>
      </c>
      <c r="AP493" s="22">
        <f>IF(AK493&lt;1.5,"N/A",3*((M493/$AW$1)-(AM493*2/3)))</f>
        <v>49.774886498249245</v>
      </c>
      <c r="AQ493" s="20">
        <f>IF(AK493=0,"",AL493*$AV$1)</f>
        <v>156935.75729204097</v>
      </c>
      <c r="AR493" s="20">
        <f>IF(AK493=0,"",AJ493*$AV$1)</f>
        <v>185949.09057292252</v>
      </c>
      <c r="AS493" s="23" t="str">
        <f>IF(F493="P","P","")</f>
        <v>P</v>
      </c>
    </row>
    <row r="494" spans="1:45" ht="13.5">
      <c r="A494" s="19" t="s">
        <v>40</v>
      </c>
      <c r="B494" s="23" t="str">
        <f>IF(COUNTBLANK(N494:AI494)&lt;20.5,"Yes","No")</f>
        <v>Yes</v>
      </c>
      <c r="C494" s="34" t="str">
        <f>IF(J494&lt;160000,"Yes","")</f>
        <v/>
      </c>
      <c r="D494" s="34" t="str">
        <f>IF(J494&gt;375000,IF((K494/J494)&lt;-0.4,"FP40%",IF((K494/J494)&lt;-0.35,"FP35%",IF((K494/J494)&lt;-0.3,"FP30%",IF((K494/J494)&lt;-0.25,"FP25%",IF((K494/J494)&lt;-0.2,"FP20%",IF((K494/J494)&lt;-0.15,"FP15%",IF((K494/J494)&lt;-0.1,"FP10%",IF((K494/J494)&lt;-0.05,"FP5%","")))))))),"")</f>
        <v/>
      </c>
      <c r="E494" s="34" t="str">
        <f t="shared" si="9"/>
        <v/>
      </c>
      <c r="F494" s="89" t="str">
        <f>IF(AP494="N/A","",IF(AP494&gt;AJ494,IF(AP494&gt;AM494,"P",""),""))</f>
        <v/>
      </c>
      <c r="G494" s="34" t="str">
        <f>IF(D494="",IF(E494="",F494,E494),D494)</f>
        <v/>
      </c>
      <c r="H494" s="19" t="s">
        <v>226</v>
      </c>
      <c r="I494" s="21" t="s">
        <v>48</v>
      </c>
      <c r="J494" s="20">
        <v>189500</v>
      </c>
      <c r="K494" s="20">
        <f>M494-J494</f>
        <v>-15900</v>
      </c>
      <c r="L494" s="75">
        <v>12500</v>
      </c>
      <c r="M494" s="20">
        <v>173600</v>
      </c>
      <c r="N494" s="21">
        <v>24</v>
      </c>
      <c r="O494" s="21">
        <v>31</v>
      </c>
      <c r="P494" s="21">
        <v>54</v>
      </c>
      <c r="Q494" s="21">
        <v>42</v>
      </c>
      <c r="R494" s="21">
        <v>17</v>
      </c>
      <c r="S494" s="21">
        <v>49</v>
      </c>
      <c r="T494" s="21">
        <v>46</v>
      </c>
      <c r="U494" s="21">
        <v>61</v>
      </c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39">
        <f>IF(AK494=0,"",AVERAGE(N494:AI494))</f>
        <v>40.5</v>
      </c>
      <c r="AK494" s="39">
        <f>IF(COUNTBLANK(N494:AI494)=0,22,IF(COUNTBLANK(N494:AI494)=1,21,IF(COUNTBLANK(N494:AI494)=2,20,IF(COUNTBLANK(N494:AI494)=3,19,IF(COUNTBLANK(N494:AI494)=4,18,IF(COUNTBLANK(N494:AI494)=5,17,IF(COUNTBLANK(N494:AI494)=6,16,IF(COUNTBLANK(N494:AI494)=7,15,IF(COUNTBLANK(N494:AI494)=8,14,IF(COUNTBLANK(N494:AI494)=9,13,IF(COUNTBLANK(N494:AI494)=10,12,IF(COUNTBLANK(N494:AI494)=11,11,IF(COUNTBLANK(N494:AI494)=12,10,IF(COUNTBLANK(N494:AI494)=13,9,IF(COUNTBLANK(N494:AI494)=14,8,IF(COUNTBLANK(N494:AI494)=15,7,IF(COUNTBLANK(N494:AI494)=16,6,IF(COUNTBLANK(N494:AI494)=17,5,IF(COUNTBLANK(N494:AI494)=18,4,IF(COUNTBLANK(N494:AI494)=19,3,IF(COUNTBLANK(N494:AI494)=20,2,IF(COUNTBLANK(N494:AI494)=21,1,IF(COUNTBLANK(N494:AI494)=22,0,"Error")))))))))))))))))))))))</f>
        <v>8</v>
      </c>
      <c r="AL494" s="39">
        <f>IF(AK494=0,"",IF(COUNTBLANK(AG494:AI494)=0,AVERAGE(AG494:AI494),IF(COUNTBLANK(AF494:AI494)&lt;1.5,AVERAGE(AF494:AI494),IF(COUNTBLANK(AE494:AI494)&lt;2.5,AVERAGE(AE494:AI494),IF(COUNTBLANK(AD494:AI494)&lt;3.5,AVERAGE(AD494:AI494),IF(COUNTBLANK(AC494:AI494)&lt;4.5,AVERAGE(AC494:AI494),IF(COUNTBLANK(AB494:AI494)&lt;5.5,AVERAGE(AB494:AI494),IF(COUNTBLANK(AA494:AI494)&lt;6.5,AVERAGE(AA494:AI494),IF(COUNTBLANK(Z494:AI494)&lt;7.5,AVERAGE(Z494:AI494),IF(COUNTBLANK(Y494:AI494)&lt;8.5,AVERAGE(Y494:AI494),IF(COUNTBLANK(X494:AI494)&lt;9.5,AVERAGE(X494:AI494),IF(COUNTBLANK(W494:AI494)&lt;10.5,AVERAGE(W494:AI494),IF(COUNTBLANK(V494:AI494)&lt;11.5,AVERAGE(V494:AI494),IF(COUNTBLANK(U494:AI494)&lt;12.5,AVERAGE(U494:AI494),IF(COUNTBLANK(T494:AI494)&lt;13.5,AVERAGE(T494:AI494),IF(COUNTBLANK(S494:AI494)&lt;14.5,AVERAGE(S494:AI494),IF(COUNTBLANK(R494:AI494)&lt;15.5,AVERAGE(R494:AI494),IF(COUNTBLANK(Q494:AI494)&lt;16.5,AVERAGE(Q494:AI494),IF(COUNTBLANK(P494:AI494)&lt;17.5,AVERAGE(P494:AI494),IF(COUNTBLANK(O494:AI494)&lt;18.5,AVERAGE(O494:AI494),AVERAGE(N494:AI494)))))))))))))))))))))</f>
        <v>52</v>
      </c>
      <c r="AM494" s="22">
        <f>IF(AK494=0,"",IF(COUNTBLANK(AH494:AI494)=0,AVERAGE(AH494:AI494),IF(COUNTBLANK(AG494:AI494)&lt;1.5,AVERAGE(AG494:AI494),IF(COUNTBLANK(AF494:AI494)&lt;2.5,AVERAGE(AF494:AI494),IF(COUNTBLANK(AE494:AI494)&lt;3.5,AVERAGE(AE494:AI494),IF(COUNTBLANK(AD494:AI494)&lt;4.5,AVERAGE(AD494:AI494),IF(COUNTBLANK(AC494:AI494)&lt;5.5,AVERAGE(AC494:AI494),IF(COUNTBLANK(AB494:AI494)&lt;6.5,AVERAGE(AB494:AI494),IF(COUNTBLANK(AA494:AI494)&lt;7.5,AVERAGE(AA494:AI494),IF(COUNTBLANK(Z494:AI494)&lt;8.5,AVERAGE(Z494:AI494),IF(COUNTBLANK(Y494:AI494)&lt;9.5,AVERAGE(Y494:AI494),IF(COUNTBLANK(X494:AI494)&lt;10.5,AVERAGE(X494:AI494),IF(COUNTBLANK(W494:AI494)&lt;11.5,AVERAGE(W494:AI494),IF(COUNTBLANK(V494:AI494)&lt;12.5,AVERAGE(V494:AI494),IF(COUNTBLANK(U494:AI494)&lt;13.5,AVERAGE(U494:AI494),IF(COUNTBLANK(T494:AI494)&lt;14.5,AVERAGE(T494:AI494),IF(COUNTBLANK(S494:AI494)&lt;15.5,AVERAGE(S494:AI494),IF(COUNTBLANK(R494:AI494)&lt;16.5,AVERAGE(R494:AI494),IF(COUNTBLANK(Q494:AI494)&lt;17.5,AVERAGE(Q494:AI494),IF(COUNTBLANK(P494:AI494)&lt;18.5,AVERAGE(P494:AI494),IF(COUNTBLANK(O494:AI494)&lt;19.5,AVERAGE(O494:AI494),AVERAGE(N494:AI494))))))))))))))))))))))</f>
        <v>53.5</v>
      </c>
      <c r="AN494" s="23">
        <f>IF(AK494&lt;1.5,M494,(0.75*M494)+(0.25*((AM494*2/3+AJ494*1/3)*$AW$1)))</f>
        <v>179533.06106844055</v>
      </c>
      <c r="AO494" s="24">
        <f>AN494-M494</f>
        <v>5933.0610684405547</v>
      </c>
      <c r="AP494" s="22">
        <f>IF(AK494&lt;1.5,"N/A",3*((M494/$AW$1)-(AM494*2/3)))</f>
        <v>22.760851270086334</v>
      </c>
      <c r="AQ494" s="20">
        <f>IF(AK494=0,"",AL494*$AV$1)</f>
        <v>205730.90871897811</v>
      </c>
      <c r="AR494" s="20">
        <f>IF(AK494=0,"",AJ494*$AV$1)</f>
        <v>160232.72698305026</v>
      </c>
      <c r="AS494" s="23" t="str">
        <f>IF(F494="P","P","")</f>
        <v/>
      </c>
    </row>
    <row r="495" spans="1:45" ht="13.5">
      <c r="A495" s="19"/>
      <c r="B495" s="23" t="str">
        <f>IF(COUNTBLANK(N495:AI495)&lt;20.5,"Yes","No")</f>
        <v>No</v>
      </c>
      <c r="C495" s="34" t="str">
        <f>IF(J495&lt;160000,"Yes","")</f>
        <v>Yes</v>
      </c>
      <c r="D495" s="34" t="str">
        <f>IF(J495&gt;375000,IF((K495/J495)&lt;-0.4,"FP40%",IF((K495/J495)&lt;-0.35,"FP35%",IF((K495/J495)&lt;-0.3,"FP30%",IF((K495/J495)&lt;-0.25,"FP25%",IF((K495/J495)&lt;-0.2,"FP20%",IF((K495/J495)&lt;-0.15,"FP15%",IF((K495/J495)&lt;-0.1,"FP10%",IF((K495/J495)&lt;-0.05,"FP5%","")))))))),"")</f>
        <v/>
      </c>
      <c r="E495" s="34" t="str">
        <f t="shared" si="9"/>
        <v/>
      </c>
      <c r="F495" s="89" t="str">
        <f>IF(AP495="N/A","",IF(AP495&gt;AJ495,IF(AP495&gt;AM495,"P",""),""))</f>
        <v/>
      </c>
      <c r="G495" s="34" t="str">
        <f>IF(D495="",IF(E495="",F495,E495),D495)</f>
        <v/>
      </c>
      <c r="H495" s="19"/>
      <c r="I495" s="21"/>
      <c r="J495" s="20"/>
      <c r="K495" s="20">
        <f>M495-J495</f>
        <v>0</v>
      </c>
      <c r="L495" s="20"/>
      <c r="M495" s="20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39" t="str">
        <f>IF(AK495=0,"",AVERAGE(N495:AI495))</f>
        <v/>
      </c>
      <c r="AK495" s="39">
        <f>IF(COUNTBLANK(N495:AI495)=0,22,IF(COUNTBLANK(N495:AI495)=1,21,IF(COUNTBLANK(N495:AI495)=2,20,IF(COUNTBLANK(N495:AI495)=3,19,IF(COUNTBLANK(N495:AI495)=4,18,IF(COUNTBLANK(N495:AI495)=5,17,IF(COUNTBLANK(N495:AI495)=6,16,IF(COUNTBLANK(N495:AI495)=7,15,IF(COUNTBLANK(N495:AI495)=8,14,IF(COUNTBLANK(N495:AI495)=9,13,IF(COUNTBLANK(N495:AI495)=10,12,IF(COUNTBLANK(N495:AI495)=11,11,IF(COUNTBLANK(N495:AI495)=12,10,IF(COUNTBLANK(N495:AI495)=13,9,IF(COUNTBLANK(N495:AI495)=14,8,IF(COUNTBLANK(N495:AI495)=15,7,IF(COUNTBLANK(N495:AI495)=16,6,IF(COUNTBLANK(N495:AI495)=17,5,IF(COUNTBLANK(N495:AI495)=18,4,IF(COUNTBLANK(N495:AI495)=19,3,IF(COUNTBLANK(N495:AI495)=20,2,IF(COUNTBLANK(N495:AI495)=21,1,IF(COUNTBLANK(N495:AI495)=22,0,"Error")))))))))))))))))))))))</f>
        <v>0</v>
      </c>
      <c r="AL495" s="39" t="str">
        <f>IF(AK495=0,"",IF(COUNTBLANK(AG495:AI495)=0,AVERAGE(AG495:AI495),IF(COUNTBLANK(AF495:AI495)&lt;1.5,AVERAGE(AF495:AI495),IF(COUNTBLANK(AE495:AI495)&lt;2.5,AVERAGE(AE495:AI495),IF(COUNTBLANK(AD495:AI495)&lt;3.5,AVERAGE(AD495:AI495),IF(COUNTBLANK(AC495:AI495)&lt;4.5,AVERAGE(AC495:AI495),IF(COUNTBLANK(AB495:AI495)&lt;5.5,AVERAGE(AB495:AI495),IF(COUNTBLANK(AA495:AI495)&lt;6.5,AVERAGE(AA495:AI495),IF(COUNTBLANK(Z495:AI495)&lt;7.5,AVERAGE(Z495:AI495),IF(COUNTBLANK(Y495:AI495)&lt;8.5,AVERAGE(Y495:AI495),IF(COUNTBLANK(X495:AI495)&lt;9.5,AVERAGE(X495:AI495),IF(COUNTBLANK(W495:AI495)&lt;10.5,AVERAGE(W495:AI495),IF(COUNTBLANK(V495:AI495)&lt;11.5,AVERAGE(V495:AI495),IF(COUNTBLANK(U495:AI495)&lt;12.5,AVERAGE(U495:AI495),IF(COUNTBLANK(T495:AI495)&lt;13.5,AVERAGE(T495:AI495),IF(COUNTBLANK(S495:AI495)&lt;14.5,AVERAGE(S495:AI495),IF(COUNTBLANK(R495:AI495)&lt;15.5,AVERAGE(R495:AI495),IF(COUNTBLANK(Q495:AI495)&lt;16.5,AVERAGE(Q495:AI495),IF(COUNTBLANK(P495:AI495)&lt;17.5,AVERAGE(P495:AI495),IF(COUNTBLANK(O495:AI495)&lt;18.5,AVERAGE(O495:AI495),AVERAGE(N495:AI495)))))))))))))))))))))</f>
        <v/>
      </c>
      <c r="AM495" s="22" t="str">
        <f>IF(AK495=0,"",IF(COUNTBLANK(AH495:AI495)=0,AVERAGE(AH495:AI495),IF(COUNTBLANK(AG495:AI495)&lt;1.5,AVERAGE(AG495:AI495),IF(COUNTBLANK(AF495:AI495)&lt;2.5,AVERAGE(AF495:AI495),IF(COUNTBLANK(AE495:AI495)&lt;3.5,AVERAGE(AE495:AI495),IF(COUNTBLANK(AD495:AI495)&lt;4.5,AVERAGE(AD495:AI495),IF(COUNTBLANK(AC495:AI495)&lt;5.5,AVERAGE(AC495:AI495),IF(COUNTBLANK(AB495:AI495)&lt;6.5,AVERAGE(AB495:AI495),IF(COUNTBLANK(AA495:AI495)&lt;7.5,AVERAGE(AA495:AI495),IF(COUNTBLANK(Z495:AI495)&lt;8.5,AVERAGE(Z495:AI495),IF(COUNTBLANK(Y495:AI495)&lt;9.5,AVERAGE(Y495:AI495),IF(COUNTBLANK(X495:AI495)&lt;10.5,AVERAGE(X495:AI495),IF(COUNTBLANK(W495:AI495)&lt;11.5,AVERAGE(W495:AI495),IF(COUNTBLANK(V495:AI495)&lt;12.5,AVERAGE(V495:AI495),IF(COUNTBLANK(U495:AI495)&lt;13.5,AVERAGE(U495:AI495),IF(COUNTBLANK(T495:AI495)&lt;14.5,AVERAGE(T495:AI495),IF(COUNTBLANK(S495:AI495)&lt;15.5,AVERAGE(S495:AI495),IF(COUNTBLANK(R495:AI495)&lt;16.5,AVERAGE(R495:AI495),IF(COUNTBLANK(Q495:AI495)&lt;17.5,AVERAGE(Q495:AI495),IF(COUNTBLANK(P495:AI495)&lt;18.5,AVERAGE(P495:AI495),IF(COUNTBLANK(O495:AI495)&lt;19.5,AVERAGE(O495:AI495),AVERAGE(N495:AI495))))))))))))))))))))))</f>
        <v/>
      </c>
      <c r="AN495" s="23">
        <f>IF(AK495&lt;1.5,M495,(0.75*M495)+(0.25*((AM495*2/3+AJ495*1/3)*$AW$1)))</f>
        <v>0</v>
      </c>
      <c r="AO495" s="24">
        <f>AN495-M495</f>
        <v>0</v>
      </c>
      <c r="AP495" s="22" t="str">
        <f>IF(AK495&lt;1.5,"N/A",3*((M495/$AW$1)-(AM495*2/3)))</f>
        <v>N/A</v>
      </c>
      <c r="AQ495" s="20" t="str">
        <f>IF(AK495=0,"",AL495*$AV$1)</f>
        <v/>
      </c>
      <c r="AR495" s="20" t="str">
        <f>IF(AK495=0,"",AJ495*$AV$1)</f>
        <v/>
      </c>
      <c r="AS495" s="23" t="str">
        <f>IF(F495="P","P","")</f>
        <v/>
      </c>
    </row>
    <row r="496" spans="1:45" ht="13.5">
      <c r="A496" s="19"/>
      <c r="B496" s="23" t="str">
        <f>IF(COUNTBLANK(N496:AI496)&lt;20.5,"Yes","No")</f>
        <v>No</v>
      </c>
      <c r="C496" s="34" t="str">
        <f>IF(J496&lt;160000,"Yes","")</f>
        <v>Yes</v>
      </c>
      <c r="D496" s="34" t="str">
        <f>IF(J496&gt;375000,IF((K496/J496)&lt;-0.4,"FP40%",IF((K496/J496)&lt;-0.35,"FP35%",IF((K496/J496)&lt;-0.3,"FP30%",IF((K496/J496)&lt;-0.25,"FP25%",IF((K496/J496)&lt;-0.2,"FP20%",IF((K496/J496)&lt;-0.15,"FP15%",IF((K496/J496)&lt;-0.1,"FP10%",IF((K496/J496)&lt;-0.05,"FP5%","")))))))),"")</f>
        <v/>
      </c>
      <c r="E496" s="34" t="str">
        <f t="shared" si="9"/>
        <v/>
      </c>
      <c r="F496" s="89" t="str">
        <f>IF(AP496="N/A","",IF(AP496&gt;AJ496,IF(AP496&gt;AM496,"P",""),""))</f>
        <v/>
      </c>
      <c r="G496" s="34" t="str">
        <f>IF(D496="",IF(E496="",F496,E496),D496)</f>
        <v/>
      </c>
      <c r="H496" s="19"/>
      <c r="I496" s="21"/>
      <c r="J496" s="20"/>
      <c r="K496" s="20">
        <f>M496-J496</f>
        <v>0</v>
      </c>
      <c r="L496" s="20"/>
      <c r="M496" s="20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39" t="str">
        <f>IF(AK496=0,"",AVERAGE(N496:AI496))</f>
        <v/>
      </c>
      <c r="AK496" s="39">
        <f>IF(COUNTBLANK(N496:AI496)=0,22,IF(COUNTBLANK(N496:AI496)=1,21,IF(COUNTBLANK(N496:AI496)=2,20,IF(COUNTBLANK(N496:AI496)=3,19,IF(COUNTBLANK(N496:AI496)=4,18,IF(COUNTBLANK(N496:AI496)=5,17,IF(COUNTBLANK(N496:AI496)=6,16,IF(COUNTBLANK(N496:AI496)=7,15,IF(COUNTBLANK(N496:AI496)=8,14,IF(COUNTBLANK(N496:AI496)=9,13,IF(COUNTBLANK(N496:AI496)=10,12,IF(COUNTBLANK(N496:AI496)=11,11,IF(COUNTBLANK(N496:AI496)=12,10,IF(COUNTBLANK(N496:AI496)=13,9,IF(COUNTBLANK(N496:AI496)=14,8,IF(COUNTBLANK(N496:AI496)=15,7,IF(COUNTBLANK(N496:AI496)=16,6,IF(COUNTBLANK(N496:AI496)=17,5,IF(COUNTBLANK(N496:AI496)=18,4,IF(COUNTBLANK(N496:AI496)=19,3,IF(COUNTBLANK(N496:AI496)=20,2,IF(COUNTBLANK(N496:AI496)=21,1,IF(COUNTBLANK(N496:AI496)=22,0,"Error")))))))))))))))))))))))</f>
        <v>0</v>
      </c>
      <c r="AL496" s="39" t="str">
        <f>IF(AK496=0,"",IF(COUNTBLANK(AG496:AI496)=0,AVERAGE(AG496:AI496),IF(COUNTBLANK(AF496:AI496)&lt;1.5,AVERAGE(AF496:AI496),IF(COUNTBLANK(AE496:AI496)&lt;2.5,AVERAGE(AE496:AI496),IF(COUNTBLANK(AD496:AI496)&lt;3.5,AVERAGE(AD496:AI496),IF(COUNTBLANK(AC496:AI496)&lt;4.5,AVERAGE(AC496:AI496),IF(COUNTBLANK(AB496:AI496)&lt;5.5,AVERAGE(AB496:AI496),IF(COUNTBLANK(AA496:AI496)&lt;6.5,AVERAGE(AA496:AI496),IF(COUNTBLANK(Z496:AI496)&lt;7.5,AVERAGE(Z496:AI496),IF(COUNTBLANK(Y496:AI496)&lt;8.5,AVERAGE(Y496:AI496),IF(COUNTBLANK(X496:AI496)&lt;9.5,AVERAGE(X496:AI496),IF(COUNTBLANK(W496:AI496)&lt;10.5,AVERAGE(W496:AI496),IF(COUNTBLANK(V496:AI496)&lt;11.5,AVERAGE(V496:AI496),IF(COUNTBLANK(U496:AI496)&lt;12.5,AVERAGE(U496:AI496),IF(COUNTBLANK(T496:AI496)&lt;13.5,AVERAGE(T496:AI496),IF(COUNTBLANK(S496:AI496)&lt;14.5,AVERAGE(S496:AI496),IF(COUNTBLANK(R496:AI496)&lt;15.5,AVERAGE(R496:AI496),IF(COUNTBLANK(Q496:AI496)&lt;16.5,AVERAGE(Q496:AI496),IF(COUNTBLANK(P496:AI496)&lt;17.5,AVERAGE(P496:AI496),IF(COUNTBLANK(O496:AI496)&lt;18.5,AVERAGE(O496:AI496),AVERAGE(N496:AI496)))))))))))))))))))))</f>
        <v/>
      </c>
      <c r="AM496" s="22" t="str">
        <f>IF(AK496=0,"",IF(COUNTBLANK(AH496:AI496)=0,AVERAGE(AH496:AI496),IF(COUNTBLANK(AG496:AI496)&lt;1.5,AVERAGE(AG496:AI496),IF(COUNTBLANK(AF496:AI496)&lt;2.5,AVERAGE(AF496:AI496),IF(COUNTBLANK(AE496:AI496)&lt;3.5,AVERAGE(AE496:AI496),IF(COUNTBLANK(AD496:AI496)&lt;4.5,AVERAGE(AD496:AI496),IF(COUNTBLANK(AC496:AI496)&lt;5.5,AVERAGE(AC496:AI496),IF(COUNTBLANK(AB496:AI496)&lt;6.5,AVERAGE(AB496:AI496),IF(COUNTBLANK(AA496:AI496)&lt;7.5,AVERAGE(AA496:AI496),IF(COUNTBLANK(Z496:AI496)&lt;8.5,AVERAGE(Z496:AI496),IF(COUNTBLANK(Y496:AI496)&lt;9.5,AVERAGE(Y496:AI496),IF(COUNTBLANK(X496:AI496)&lt;10.5,AVERAGE(X496:AI496),IF(COUNTBLANK(W496:AI496)&lt;11.5,AVERAGE(W496:AI496),IF(COUNTBLANK(V496:AI496)&lt;12.5,AVERAGE(V496:AI496),IF(COUNTBLANK(U496:AI496)&lt;13.5,AVERAGE(U496:AI496),IF(COUNTBLANK(T496:AI496)&lt;14.5,AVERAGE(T496:AI496),IF(COUNTBLANK(S496:AI496)&lt;15.5,AVERAGE(S496:AI496),IF(COUNTBLANK(R496:AI496)&lt;16.5,AVERAGE(R496:AI496),IF(COUNTBLANK(Q496:AI496)&lt;17.5,AVERAGE(Q496:AI496),IF(COUNTBLANK(P496:AI496)&lt;18.5,AVERAGE(P496:AI496),IF(COUNTBLANK(O496:AI496)&lt;19.5,AVERAGE(O496:AI496),AVERAGE(N496:AI496))))))))))))))))))))))</f>
        <v/>
      </c>
      <c r="AN496" s="23">
        <f>IF(AK496&lt;1.5,M496,(0.75*M496)+(0.25*((AM496*2/3+AJ496*1/3)*$AW$1)))</f>
        <v>0</v>
      </c>
      <c r="AO496" s="24">
        <f>AN496-M496</f>
        <v>0</v>
      </c>
      <c r="AP496" s="22" t="str">
        <f>IF(AK496&lt;1.5,"N/A",3*((M496/$AW$1)-(AM496*2/3)))</f>
        <v>N/A</v>
      </c>
      <c r="AQ496" s="20" t="str">
        <f>IF(AK496=0,"",AL496*$AV$1)</f>
        <v/>
      </c>
      <c r="AR496" s="20" t="str">
        <f>IF(AK496=0,"",AJ496*$AV$1)</f>
        <v/>
      </c>
      <c r="AS496" s="23" t="str">
        <f>IF(F496="P","P","")</f>
        <v/>
      </c>
    </row>
    <row r="497" spans="1:45" ht="13.5">
      <c r="A497" s="19"/>
      <c r="B497" s="23" t="str">
        <f>IF(COUNTBLANK(N497:AI497)&lt;20.5,"Yes","No")</f>
        <v>No</v>
      </c>
      <c r="C497" s="34" t="str">
        <f>IF(J497&lt;160000,"Yes","")</f>
        <v>Yes</v>
      </c>
      <c r="D497" s="34" t="str">
        <f>IF(J497&gt;375000,IF((K497/J497)&lt;-0.4,"FP40%",IF((K497/J497)&lt;-0.35,"FP35%",IF((K497/J497)&lt;-0.3,"FP30%",IF((K497/J497)&lt;-0.25,"FP25%",IF((K497/J497)&lt;-0.2,"FP20%",IF((K497/J497)&lt;-0.15,"FP15%",IF((K497/J497)&lt;-0.1,"FP10%",IF((K497/J497)&lt;-0.05,"FP5%","")))))))),"")</f>
        <v/>
      </c>
      <c r="E497" s="34" t="str">
        <f t="shared" si="9"/>
        <v/>
      </c>
      <c r="F497" s="89" t="str">
        <f>IF(AP497="N/A","",IF(AP497&gt;AJ497,IF(AP497&gt;AM497,"P",""),""))</f>
        <v/>
      </c>
      <c r="G497" s="34" t="str">
        <f>IF(D497="",IF(E497="",F497,E497),D497)</f>
        <v/>
      </c>
      <c r="H497" s="19"/>
      <c r="I497" s="21"/>
      <c r="J497" s="20"/>
      <c r="K497" s="20">
        <f>M497-J497</f>
        <v>0</v>
      </c>
      <c r="L497" s="20"/>
      <c r="M497" s="20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39" t="str">
        <f>IF(AK497=0,"",AVERAGE(N497:AI497))</f>
        <v/>
      </c>
      <c r="AK497" s="39">
        <f>IF(COUNTBLANK(N497:AI497)=0,22,IF(COUNTBLANK(N497:AI497)=1,21,IF(COUNTBLANK(N497:AI497)=2,20,IF(COUNTBLANK(N497:AI497)=3,19,IF(COUNTBLANK(N497:AI497)=4,18,IF(COUNTBLANK(N497:AI497)=5,17,IF(COUNTBLANK(N497:AI497)=6,16,IF(COUNTBLANK(N497:AI497)=7,15,IF(COUNTBLANK(N497:AI497)=8,14,IF(COUNTBLANK(N497:AI497)=9,13,IF(COUNTBLANK(N497:AI497)=10,12,IF(COUNTBLANK(N497:AI497)=11,11,IF(COUNTBLANK(N497:AI497)=12,10,IF(COUNTBLANK(N497:AI497)=13,9,IF(COUNTBLANK(N497:AI497)=14,8,IF(COUNTBLANK(N497:AI497)=15,7,IF(COUNTBLANK(N497:AI497)=16,6,IF(COUNTBLANK(N497:AI497)=17,5,IF(COUNTBLANK(N497:AI497)=18,4,IF(COUNTBLANK(N497:AI497)=19,3,IF(COUNTBLANK(N497:AI497)=20,2,IF(COUNTBLANK(N497:AI497)=21,1,IF(COUNTBLANK(N497:AI497)=22,0,"Error")))))))))))))))))))))))</f>
        <v>0</v>
      </c>
      <c r="AL497" s="39" t="str">
        <f>IF(AK497=0,"",IF(COUNTBLANK(AG497:AI497)=0,AVERAGE(AG497:AI497),IF(COUNTBLANK(AF497:AI497)&lt;1.5,AVERAGE(AF497:AI497),IF(COUNTBLANK(AE497:AI497)&lt;2.5,AVERAGE(AE497:AI497),IF(COUNTBLANK(AD497:AI497)&lt;3.5,AVERAGE(AD497:AI497),IF(COUNTBLANK(AC497:AI497)&lt;4.5,AVERAGE(AC497:AI497),IF(COUNTBLANK(AB497:AI497)&lt;5.5,AVERAGE(AB497:AI497),IF(COUNTBLANK(AA497:AI497)&lt;6.5,AVERAGE(AA497:AI497),IF(COUNTBLANK(Z497:AI497)&lt;7.5,AVERAGE(Z497:AI497),IF(COUNTBLANK(Y497:AI497)&lt;8.5,AVERAGE(Y497:AI497),IF(COUNTBLANK(X497:AI497)&lt;9.5,AVERAGE(X497:AI497),IF(COUNTBLANK(W497:AI497)&lt;10.5,AVERAGE(W497:AI497),IF(COUNTBLANK(V497:AI497)&lt;11.5,AVERAGE(V497:AI497),IF(COUNTBLANK(U497:AI497)&lt;12.5,AVERAGE(U497:AI497),IF(COUNTBLANK(T497:AI497)&lt;13.5,AVERAGE(T497:AI497),IF(COUNTBLANK(S497:AI497)&lt;14.5,AVERAGE(S497:AI497),IF(COUNTBLANK(R497:AI497)&lt;15.5,AVERAGE(R497:AI497),IF(COUNTBLANK(Q497:AI497)&lt;16.5,AVERAGE(Q497:AI497),IF(COUNTBLANK(P497:AI497)&lt;17.5,AVERAGE(P497:AI497),IF(COUNTBLANK(O497:AI497)&lt;18.5,AVERAGE(O497:AI497),AVERAGE(N497:AI497)))))))))))))))))))))</f>
        <v/>
      </c>
      <c r="AM497" s="22" t="str">
        <f>IF(AK497=0,"",IF(COUNTBLANK(AH497:AI497)=0,AVERAGE(AH497:AI497),IF(COUNTBLANK(AG497:AI497)&lt;1.5,AVERAGE(AG497:AI497),IF(COUNTBLANK(AF497:AI497)&lt;2.5,AVERAGE(AF497:AI497),IF(COUNTBLANK(AE497:AI497)&lt;3.5,AVERAGE(AE497:AI497),IF(COUNTBLANK(AD497:AI497)&lt;4.5,AVERAGE(AD497:AI497),IF(COUNTBLANK(AC497:AI497)&lt;5.5,AVERAGE(AC497:AI497),IF(COUNTBLANK(AB497:AI497)&lt;6.5,AVERAGE(AB497:AI497),IF(COUNTBLANK(AA497:AI497)&lt;7.5,AVERAGE(AA497:AI497),IF(COUNTBLANK(Z497:AI497)&lt;8.5,AVERAGE(Z497:AI497),IF(COUNTBLANK(Y497:AI497)&lt;9.5,AVERAGE(Y497:AI497),IF(COUNTBLANK(X497:AI497)&lt;10.5,AVERAGE(X497:AI497),IF(COUNTBLANK(W497:AI497)&lt;11.5,AVERAGE(W497:AI497),IF(COUNTBLANK(V497:AI497)&lt;12.5,AVERAGE(V497:AI497),IF(COUNTBLANK(U497:AI497)&lt;13.5,AVERAGE(U497:AI497),IF(COUNTBLANK(T497:AI497)&lt;14.5,AVERAGE(T497:AI497),IF(COUNTBLANK(S497:AI497)&lt;15.5,AVERAGE(S497:AI497),IF(COUNTBLANK(R497:AI497)&lt;16.5,AVERAGE(R497:AI497),IF(COUNTBLANK(Q497:AI497)&lt;17.5,AVERAGE(Q497:AI497),IF(COUNTBLANK(P497:AI497)&lt;18.5,AVERAGE(P497:AI497),IF(COUNTBLANK(O497:AI497)&lt;19.5,AVERAGE(O497:AI497),AVERAGE(N497:AI497))))))))))))))))))))))</f>
        <v/>
      </c>
      <c r="AN497" s="23">
        <f>IF(AK497&lt;1.5,M497,(0.75*M497)+(0.25*((AM497*2/3+AJ497*1/3)*$AW$1)))</f>
        <v>0</v>
      </c>
      <c r="AO497" s="24">
        <f>AN497-M497</f>
        <v>0</v>
      </c>
      <c r="AP497" s="22" t="str">
        <f>IF(AK497&lt;1.5,"N/A",3*((M497/$AW$1)-(AM497*2/3)))</f>
        <v>N/A</v>
      </c>
      <c r="AQ497" s="20" t="str">
        <f>IF(AK497=0,"",AL497*$AV$1)</f>
        <v/>
      </c>
      <c r="AR497" s="20" t="str">
        <f>IF(AK497=0,"",AJ497*$AV$1)</f>
        <v/>
      </c>
      <c r="AS497" s="23" t="str">
        <f>IF(F497="P","P","")</f>
        <v/>
      </c>
    </row>
    <row r="498" spans="1:45" ht="13.5">
      <c r="A498" s="19"/>
      <c r="B498" s="23" t="str">
        <f>IF(COUNTBLANK(N498:AI498)&lt;20.5,"Yes","No")</f>
        <v>No</v>
      </c>
      <c r="C498" s="34" t="str">
        <f>IF(J498&lt;160000,"Yes","")</f>
        <v>Yes</v>
      </c>
      <c r="D498" s="34" t="str">
        <f>IF(J498&gt;375000,IF((K498/J498)&lt;-0.4,"FP40%",IF((K498/J498)&lt;-0.35,"FP35%",IF((K498/J498)&lt;-0.3,"FP30%",IF((K498/J498)&lt;-0.25,"FP25%",IF((K498/J498)&lt;-0.2,"FP20%",IF((K498/J498)&lt;-0.15,"FP15%",IF((K498/J498)&lt;-0.1,"FP10%",IF((K498/J498)&lt;-0.05,"FP5%","")))))))),"")</f>
        <v/>
      </c>
      <c r="E498" s="34" t="str">
        <f t="shared" si="9"/>
        <v/>
      </c>
      <c r="F498" s="89" t="str">
        <f>IF(AP498="N/A","",IF(AP498&gt;AJ498,IF(AP498&gt;AM498,"P",""),""))</f>
        <v/>
      </c>
      <c r="G498" s="34" t="str">
        <f>IF(D498="",IF(E498="",F498,E498),D498)</f>
        <v/>
      </c>
      <c r="H498" s="19"/>
      <c r="I498" s="21"/>
      <c r="J498" s="20"/>
      <c r="K498" s="20">
        <f>M498-J498</f>
        <v>0</v>
      </c>
      <c r="L498" s="20"/>
      <c r="M498" s="20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39" t="str">
        <f>IF(AK498=0,"",AVERAGE(N498:AI498))</f>
        <v/>
      </c>
      <c r="AK498" s="39">
        <f>IF(COUNTBLANK(N498:AI498)=0,22,IF(COUNTBLANK(N498:AI498)=1,21,IF(COUNTBLANK(N498:AI498)=2,20,IF(COUNTBLANK(N498:AI498)=3,19,IF(COUNTBLANK(N498:AI498)=4,18,IF(COUNTBLANK(N498:AI498)=5,17,IF(COUNTBLANK(N498:AI498)=6,16,IF(COUNTBLANK(N498:AI498)=7,15,IF(COUNTBLANK(N498:AI498)=8,14,IF(COUNTBLANK(N498:AI498)=9,13,IF(COUNTBLANK(N498:AI498)=10,12,IF(COUNTBLANK(N498:AI498)=11,11,IF(COUNTBLANK(N498:AI498)=12,10,IF(COUNTBLANK(N498:AI498)=13,9,IF(COUNTBLANK(N498:AI498)=14,8,IF(COUNTBLANK(N498:AI498)=15,7,IF(COUNTBLANK(N498:AI498)=16,6,IF(COUNTBLANK(N498:AI498)=17,5,IF(COUNTBLANK(N498:AI498)=18,4,IF(COUNTBLANK(N498:AI498)=19,3,IF(COUNTBLANK(N498:AI498)=20,2,IF(COUNTBLANK(N498:AI498)=21,1,IF(COUNTBLANK(N498:AI498)=22,0,"Error")))))))))))))))))))))))</f>
        <v>0</v>
      </c>
      <c r="AL498" s="39" t="str">
        <f>IF(AK498=0,"",IF(COUNTBLANK(AG498:AI498)=0,AVERAGE(AG498:AI498),IF(COUNTBLANK(AF498:AI498)&lt;1.5,AVERAGE(AF498:AI498),IF(COUNTBLANK(AE498:AI498)&lt;2.5,AVERAGE(AE498:AI498),IF(COUNTBLANK(AD498:AI498)&lt;3.5,AVERAGE(AD498:AI498),IF(COUNTBLANK(AC498:AI498)&lt;4.5,AVERAGE(AC498:AI498),IF(COUNTBLANK(AB498:AI498)&lt;5.5,AVERAGE(AB498:AI498),IF(COUNTBLANK(AA498:AI498)&lt;6.5,AVERAGE(AA498:AI498),IF(COUNTBLANK(Z498:AI498)&lt;7.5,AVERAGE(Z498:AI498),IF(COUNTBLANK(Y498:AI498)&lt;8.5,AVERAGE(Y498:AI498),IF(COUNTBLANK(X498:AI498)&lt;9.5,AVERAGE(X498:AI498),IF(COUNTBLANK(W498:AI498)&lt;10.5,AVERAGE(W498:AI498),IF(COUNTBLANK(V498:AI498)&lt;11.5,AVERAGE(V498:AI498),IF(COUNTBLANK(U498:AI498)&lt;12.5,AVERAGE(U498:AI498),IF(COUNTBLANK(T498:AI498)&lt;13.5,AVERAGE(T498:AI498),IF(COUNTBLANK(S498:AI498)&lt;14.5,AVERAGE(S498:AI498),IF(COUNTBLANK(R498:AI498)&lt;15.5,AVERAGE(R498:AI498),IF(COUNTBLANK(Q498:AI498)&lt;16.5,AVERAGE(Q498:AI498),IF(COUNTBLANK(P498:AI498)&lt;17.5,AVERAGE(P498:AI498),IF(COUNTBLANK(O498:AI498)&lt;18.5,AVERAGE(O498:AI498),AVERAGE(N498:AI498)))))))))))))))))))))</f>
        <v/>
      </c>
      <c r="AM498" s="22" t="str">
        <f>IF(AK498=0,"",IF(COUNTBLANK(AH498:AI498)=0,AVERAGE(AH498:AI498),IF(COUNTBLANK(AG498:AI498)&lt;1.5,AVERAGE(AG498:AI498),IF(COUNTBLANK(AF498:AI498)&lt;2.5,AVERAGE(AF498:AI498),IF(COUNTBLANK(AE498:AI498)&lt;3.5,AVERAGE(AE498:AI498),IF(COUNTBLANK(AD498:AI498)&lt;4.5,AVERAGE(AD498:AI498),IF(COUNTBLANK(AC498:AI498)&lt;5.5,AVERAGE(AC498:AI498),IF(COUNTBLANK(AB498:AI498)&lt;6.5,AVERAGE(AB498:AI498),IF(COUNTBLANK(AA498:AI498)&lt;7.5,AVERAGE(AA498:AI498),IF(COUNTBLANK(Z498:AI498)&lt;8.5,AVERAGE(Z498:AI498),IF(COUNTBLANK(Y498:AI498)&lt;9.5,AVERAGE(Y498:AI498),IF(COUNTBLANK(X498:AI498)&lt;10.5,AVERAGE(X498:AI498),IF(COUNTBLANK(W498:AI498)&lt;11.5,AVERAGE(W498:AI498),IF(COUNTBLANK(V498:AI498)&lt;12.5,AVERAGE(V498:AI498),IF(COUNTBLANK(U498:AI498)&lt;13.5,AVERAGE(U498:AI498),IF(COUNTBLANK(T498:AI498)&lt;14.5,AVERAGE(T498:AI498),IF(COUNTBLANK(S498:AI498)&lt;15.5,AVERAGE(S498:AI498),IF(COUNTBLANK(R498:AI498)&lt;16.5,AVERAGE(R498:AI498),IF(COUNTBLANK(Q498:AI498)&lt;17.5,AVERAGE(Q498:AI498),IF(COUNTBLANK(P498:AI498)&lt;18.5,AVERAGE(P498:AI498),IF(COUNTBLANK(O498:AI498)&lt;19.5,AVERAGE(O498:AI498),AVERAGE(N498:AI498))))))))))))))))))))))</f>
        <v/>
      </c>
      <c r="AN498" s="23">
        <f>IF(AK498&lt;1.5,M498,(0.75*M498)+(0.25*((AM498*2/3+AJ498*1/3)*$AW$1)))</f>
        <v>0</v>
      </c>
      <c r="AO498" s="24">
        <f>AN498-M498</f>
        <v>0</v>
      </c>
      <c r="AP498" s="22" t="str">
        <f>IF(AK498&lt;1.5,"N/A",3*((M498/$AW$1)-(AM498*2/3)))</f>
        <v>N/A</v>
      </c>
      <c r="AQ498" s="20" t="str">
        <f>IF(AK498=0,"",AL498*$AV$1)</f>
        <v/>
      </c>
      <c r="AR498" s="20" t="str">
        <f>IF(AK498=0,"",AJ498*$AV$1)</f>
        <v/>
      </c>
      <c r="AS498" s="23" t="str">
        <f>IF(F498="P","P","")</f>
        <v/>
      </c>
    </row>
    <row r="499" spans="1:45" ht="13.5">
      <c r="A499" s="19"/>
      <c r="B499" s="23" t="str">
        <f>IF(COUNTBLANK(N499:AI499)&lt;20.5,"Yes","No")</f>
        <v>No</v>
      </c>
      <c r="C499" s="34" t="str">
        <f>IF(J499&lt;160000,"Yes","")</f>
        <v>Yes</v>
      </c>
      <c r="D499" s="34" t="str">
        <f>IF(J499&gt;375000,IF((K499/J499)&lt;-0.4,"FP40%",IF((K499/J499)&lt;-0.35,"FP35%",IF((K499/J499)&lt;-0.3,"FP30%",IF((K499/J499)&lt;-0.25,"FP25%",IF((K499/J499)&lt;-0.2,"FP20%",IF((K499/J499)&lt;-0.15,"FP15%",IF((K499/J499)&lt;-0.1,"FP10%",IF((K499/J499)&lt;-0.05,"FP5%","")))))))),"")</f>
        <v/>
      </c>
      <c r="E499" s="34" t="str">
        <f t="shared" si="9"/>
        <v/>
      </c>
      <c r="F499" s="89" t="str">
        <f>IF(AP499="N/A","",IF(AP499&gt;AJ499,IF(AP499&gt;AM499,"P",""),""))</f>
        <v/>
      </c>
      <c r="G499" s="34" t="str">
        <f>IF(D499="",IF(E499="",F499,E499),D499)</f>
        <v/>
      </c>
      <c r="H499" s="19"/>
      <c r="I499" s="21"/>
      <c r="J499" s="20"/>
      <c r="K499" s="20">
        <f>M499-J499</f>
        <v>0</v>
      </c>
      <c r="L499" s="20"/>
      <c r="M499" s="20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39" t="str">
        <f>IF(AK499=0,"",AVERAGE(N499:AI499))</f>
        <v/>
      </c>
      <c r="AK499" s="39">
        <f>IF(COUNTBLANK(N499:AI499)=0,22,IF(COUNTBLANK(N499:AI499)=1,21,IF(COUNTBLANK(N499:AI499)=2,20,IF(COUNTBLANK(N499:AI499)=3,19,IF(COUNTBLANK(N499:AI499)=4,18,IF(COUNTBLANK(N499:AI499)=5,17,IF(COUNTBLANK(N499:AI499)=6,16,IF(COUNTBLANK(N499:AI499)=7,15,IF(COUNTBLANK(N499:AI499)=8,14,IF(COUNTBLANK(N499:AI499)=9,13,IF(COUNTBLANK(N499:AI499)=10,12,IF(COUNTBLANK(N499:AI499)=11,11,IF(COUNTBLANK(N499:AI499)=12,10,IF(COUNTBLANK(N499:AI499)=13,9,IF(COUNTBLANK(N499:AI499)=14,8,IF(COUNTBLANK(N499:AI499)=15,7,IF(COUNTBLANK(N499:AI499)=16,6,IF(COUNTBLANK(N499:AI499)=17,5,IF(COUNTBLANK(N499:AI499)=18,4,IF(COUNTBLANK(N499:AI499)=19,3,IF(COUNTBLANK(N499:AI499)=20,2,IF(COUNTBLANK(N499:AI499)=21,1,IF(COUNTBLANK(N499:AI499)=22,0,"Error")))))))))))))))))))))))</f>
        <v>0</v>
      </c>
      <c r="AL499" s="39" t="str">
        <f>IF(AK499=0,"",IF(COUNTBLANK(AG499:AI499)=0,AVERAGE(AG499:AI499),IF(COUNTBLANK(AF499:AI499)&lt;1.5,AVERAGE(AF499:AI499),IF(COUNTBLANK(AE499:AI499)&lt;2.5,AVERAGE(AE499:AI499),IF(COUNTBLANK(AD499:AI499)&lt;3.5,AVERAGE(AD499:AI499),IF(COUNTBLANK(AC499:AI499)&lt;4.5,AVERAGE(AC499:AI499),IF(COUNTBLANK(AB499:AI499)&lt;5.5,AVERAGE(AB499:AI499),IF(COUNTBLANK(AA499:AI499)&lt;6.5,AVERAGE(AA499:AI499),IF(COUNTBLANK(Z499:AI499)&lt;7.5,AVERAGE(Z499:AI499),IF(COUNTBLANK(Y499:AI499)&lt;8.5,AVERAGE(Y499:AI499),IF(COUNTBLANK(X499:AI499)&lt;9.5,AVERAGE(X499:AI499),IF(COUNTBLANK(W499:AI499)&lt;10.5,AVERAGE(W499:AI499),IF(COUNTBLANK(V499:AI499)&lt;11.5,AVERAGE(V499:AI499),IF(COUNTBLANK(U499:AI499)&lt;12.5,AVERAGE(U499:AI499),IF(COUNTBLANK(T499:AI499)&lt;13.5,AVERAGE(T499:AI499),IF(COUNTBLANK(S499:AI499)&lt;14.5,AVERAGE(S499:AI499),IF(COUNTBLANK(R499:AI499)&lt;15.5,AVERAGE(R499:AI499),IF(COUNTBLANK(Q499:AI499)&lt;16.5,AVERAGE(Q499:AI499),IF(COUNTBLANK(P499:AI499)&lt;17.5,AVERAGE(P499:AI499),IF(COUNTBLANK(O499:AI499)&lt;18.5,AVERAGE(O499:AI499),AVERAGE(N499:AI499)))))))))))))))))))))</f>
        <v/>
      </c>
      <c r="AM499" s="22" t="str">
        <f>IF(AK499=0,"",IF(COUNTBLANK(AH499:AI499)=0,AVERAGE(AH499:AI499),IF(COUNTBLANK(AG499:AI499)&lt;1.5,AVERAGE(AG499:AI499),IF(COUNTBLANK(AF499:AI499)&lt;2.5,AVERAGE(AF499:AI499),IF(COUNTBLANK(AE499:AI499)&lt;3.5,AVERAGE(AE499:AI499),IF(COUNTBLANK(AD499:AI499)&lt;4.5,AVERAGE(AD499:AI499),IF(COUNTBLANK(AC499:AI499)&lt;5.5,AVERAGE(AC499:AI499),IF(COUNTBLANK(AB499:AI499)&lt;6.5,AVERAGE(AB499:AI499),IF(COUNTBLANK(AA499:AI499)&lt;7.5,AVERAGE(AA499:AI499),IF(COUNTBLANK(Z499:AI499)&lt;8.5,AVERAGE(Z499:AI499),IF(COUNTBLANK(Y499:AI499)&lt;9.5,AVERAGE(Y499:AI499),IF(COUNTBLANK(X499:AI499)&lt;10.5,AVERAGE(X499:AI499),IF(COUNTBLANK(W499:AI499)&lt;11.5,AVERAGE(W499:AI499),IF(COUNTBLANK(V499:AI499)&lt;12.5,AVERAGE(V499:AI499),IF(COUNTBLANK(U499:AI499)&lt;13.5,AVERAGE(U499:AI499),IF(COUNTBLANK(T499:AI499)&lt;14.5,AVERAGE(T499:AI499),IF(COUNTBLANK(S499:AI499)&lt;15.5,AVERAGE(S499:AI499),IF(COUNTBLANK(R499:AI499)&lt;16.5,AVERAGE(R499:AI499),IF(COUNTBLANK(Q499:AI499)&lt;17.5,AVERAGE(Q499:AI499),IF(COUNTBLANK(P499:AI499)&lt;18.5,AVERAGE(P499:AI499),IF(COUNTBLANK(O499:AI499)&lt;19.5,AVERAGE(O499:AI499),AVERAGE(N499:AI499))))))))))))))))))))))</f>
        <v/>
      </c>
      <c r="AN499" s="23">
        <f>IF(AK499&lt;1.5,M499,(0.75*M499)+(0.25*((AM499*2/3+AJ499*1/3)*$AW$1)))</f>
        <v>0</v>
      </c>
      <c r="AO499" s="24">
        <f>AN499-M499</f>
        <v>0</v>
      </c>
      <c r="AP499" s="22" t="str">
        <f>IF(AK499&lt;1.5,"N/A",3*((M499/$AW$1)-(AM499*2/3)))</f>
        <v>N/A</v>
      </c>
      <c r="AQ499" s="20" t="str">
        <f>IF(AK499=0,"",AL499*$AV$1)</f>
        <v/>
      </c>
      <c r="AR499" s="20" t="str">
        <f>IF(AK499=0,"",AJ499*$AV$1)</f>
        <v/>
      </c>
      <c r="AS499" s="23" t="str">
        <f>IF(F499="P","P","")</f>
        <v/>
      </c>
    </row>
    <row r="500" spans="1:45" ht="13.5">
      <c r="A500" s="19"/>
      <c r="B500" s="23" t="str">
        <f>IF(COUNTBLANK(N500:AI500)&lt;20.5,"Yes","No")</f>
        <v>No</v>
      </c>
      <c r="C500" s="34" t="str">
        <f>IF(J500&lt;160000,"Yes","")</f>
        <v>Yes</v>
      </c>
      <c r="D500" s="34" t="str">
        <f>IF(J500&gt;375000,IF((K500/J500)&lt;-0.4,"FP40%",IF((K500/J500)&lt;-0.35,"FP35%",IF((K500/J500)&lt;-0.3,"FP30%",IF((K500/J500)&lt;-0.25,"FP25%",IF((K500/J500)&lt;-0.2,"FP20%",IF((K500/J500)&lt;-0.15,"FP15%",IF((K500/J500)&lt;-0.1,"FP10%",IF((K500/J500)&lt;-0.05,"FP5%","")))))))),"")</f>
        <v/>
      </c>
      <c r="E500" s="34" t="str">
        <f t="shared" si="9"/>
        <v/>
      </c>
      <c r="F500" s="89" t="str">
        <f>IF(AP500="N/A","",IF(AP500&gt;AJ500,IF(AP500&gt;AM500,"P",""),""))</f>
        <v/>
      </c>
      <c r="G500" s="34" t="str">
        <f>IF(D500="",IF(E500="",F500,E500),D500)</f>
        <v/>
      </c>
      <c r="H500" s="19"/>
      <c r="I500" s="21"/>
      <c r="J500" s="20"/>
      <c r="K500" s="20">
        <f>M500-J500</f>
        <v>0</v>
      </c>
      <c r="L500" s="20"/>
      <c r="M500" s="20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39" t="str">
        <f>IF(AK500=0,"",AVERAGE(N500:AI500))</f>
        <v/>
      </c>
      <c r="AK500" s="39">
        <f>IF(COUNTBLANK(N500:AI500)=0,22,IF(COUNTBLANK(N500:AI500)=1,21,IF(COUNTBLANK(N500:AI500)=2,20,IF(COUNTBLANK(N500:AI500)=3,19,IF(COUNTBLANK(N500:AI500)=4,18,IF(COUNTBLANK(N500:AI500)=5,17,IF(COUNTBLANK(N500:AI500)=6,16,IF(COUNTBLANK(N500:AI500)=7,15,IF(COUNTBLANK(N500:AI500)=8,14,IF(COUNTBLANK(N500:AI500)=9,13,IF(COUNTBLANK(N500:AI500)=10,12,IF(COUNTBLANK(N500:AI500)=11,11,IF(COUNTBLANK(N500:AI500)=12,10,IF(COUNTBLANK(N500:AI500)=13,9,IF(COUNTBLANK(N500:AI500)=14,8,IF(COUNTBLANK(N500:AI500)=15,7,IF(COUNTBLANK(N500:AI500)=16,6,IF(COUNTBLANK(N500:AI500)=17,5,IF(COUNTBLANK(N500:AI500)=18,4,IF(COUNTBLANK(N500:AI500)=19,3,IF(COUNTBLANK(N500:AI500)=20,2,IF(COUNTBLANK(N500:AI500)=21,1,IF(COUNTBLANK(N500:AI500)=22,0,"Error")))))))))))))))))))))))</f>
        <v>0</v>
      </c>
      <c r="AL500" s="39" t="str">
        <f>IF(AK500=0,"",IF(COUNTBLANK(AG500:AI500)=0,AVERAGE(AG500:AI500),IF(COUNTBLANK(AF500:AI500)&lt;1.5,AVERAGE(AF500:AI500),IF(COUNTBLANK(AE500:AI500)&lt;2.5,AVERAGE(AE500:AI500),IF(COUNTBLANK(AD500:AI500)&lt;3.5,AVERAGE(AD500:AI500),IF(COUNTBLANK(AC500:AI500)&lt;4.5,AVERAGE(AC500:AI500),IF(COUNTBLANK(AB500:AI500)&lt;5.5,AVERAGE(AB500:AI500),IF(COUNTBLANK(AA500:AI500)&lt;6.5,AVERAGE(AA500:AI500),IF(COUNTBLANK(Z500:AI500)&lt;7.5,AVERAGE(Z500:AI500),IF(COUNTBLANK(Y500:AI500)&lt;8.5,AVERAGE(Y500:AI500),IF(COUNTBLANK(X500:AI500)&lt;9.5,AVERAGE(X500:AI500),IF(COUNTBLANK(W500:AI500)&lt;10.5,AVERAGE(W500:AI500),IF(COUNTBLANK(V500:AI500)&lt;11.5,AVERAGE(V500:AI500),IF(COUNTBLANK(U500:AI500)&lt;12.5,AVERAGE(U500:AI500),IF(COUNTBLANK(T500:AI500)&lt;13.5,AVERAGE(T500:AI500),IF(COUNTBLANK(S500:AI500)&lt;14.5,AVERAGE(S500:AI500),IF(COUNTBLANK(R500:AI500)&lt;15.5,AVERAGE(R500:AI500),IF(COUNTBLANK(Q500:AI500)&lt;16.5,AVERAGE(Q500:AI500),IF(COUNTBLANK(P500:AI500)&lt;17.5,AVERAGE(P500:AI500),IF(COUNTBLANK(O500:AI500)&lt;18.5,AVERAGE(O500:AI500),AVERAGE(N500:AI500)))))))))))))))))))))</f>
        <v/>
      </c>
      <c r="AM500" s="22" t="str">
        <f>IF(AK500=0,"",IF(COUNTBLANK(AH500:AI500)=0,AVERAGE(AH500:AI500),IF(COUNTBLANK(AG500:AI500)&lt;1.5,AVERAGE(AG500:AI500),IF(COUNTBLANK(AF500:AI500)&lt;2.5,AVERAGE(AF500:AI500),IF(COUNTBLANK(AE500:AI500)&lt;3.5,AVERAGE(AE500:AI500),IF(COUNTBLANK(AD500:AI500)&lt;4.5,AVERAGE(AD500:AI500),IF(COUNTBLANK(AC500:AI500)&lt;5.5,AVERAGE(AC500:AI500),IF(COUNTBLANK(AB500:AI500)&lt;6.5,AVERAGE(AB500:AI500),IF(COUNTBLANK(AA500:AI500)&lt;7.5,AVERAGE(AA500:AI500),IF(COUNTBLANK(Z500:AI500)&lt;8.5,AVERAGE(Z500:AI500),IF(COUNTBLANK(Y500:AI500)&lt;9.5,AVERAGE(Y500:AI500),IF(COUNTBLANK(X500:AI500)&lt;10.5,AVERAGE(X500:AI500),IF(COUNTBLANK(W500:AI500)&lt;11.5,AVERAGE(W500:AI500),IF(COUNTBLANK(V500:AI500)&lt;12.5,AVERAGE(V500:AI500),IF(COUNTBLANK(U500:AI500)&lt;13.5,AVERAGE(U500:AI500),IF(COUNTBLANK(T500:AI500)&lt;14.5,AVERAGE(T500:AI500),IF(COUNTBLANK(S500:AI500)&lt;15.5,AVERAGE(S500:AI500),IF(COUNTBLANK(R500:AI500)&lt;16.5,AVERAGE(R500:AI500),IF(COUNTBLANK(Q500:AI500)&lt;17.5,AVERAGE(Q500:AI500),IF(COUNTBLANK(P500:AI500)&lt;18.5,AVERAGE(P500:AI500),IF(COUNTBLANK(O500:AI500)&lt;19.5,AVERAGE(O500:AI500),AVERAGE(N500:AI500))))))))))))))))))))))</f>
        <v/>
      </c>
      <c r="AN500" s="23">
        <f>IF(AK500&lt;1.5,M500,(0.75*M500)+(0.25*((AM500*2/3+AJ500*1/3)*$AW$1)))</f>
        <v>0</v>
      </c>
      <c r="AO500" s="24">
        <f>AN500-M500</f>
        <v>0</v>
      </c>
      <c r="AP500" s="22" t="str">
        <f>IF(AK500&lt;1.5,"N/A",3*((M500/$AW$1)-(AM500*2/3)))</f>
        <v>N/A</v>
      </c>
      <c r="AQ500" s="20" t="str">
        <f>IF(AK500=0,"",AL500*$AV$1)</f>
        <v/>
      </c>
      <c r="AR500" s="20" t="str">
        <f>IF(AK500=0,"",AJ500*$AV$1)</f>
        <v/>
      </c>
      <c r="AS500" s="23" t="str">
        <f>IF(F500="P","P","")</f>
        <v/>
      </c>
    </row>
    <row r="501" spans="1:45" ht="13.5">
      <c r="A501" s="19"/>
      <c r="B501" s="23" t="str">
        <f>IF(COUNTBLANK(N501:AI501)&lt;20.5,"Yes","No")</f>
        <v>No</v>
      </c>
      <c r="C501" s="34" t="str">
        <f>IF(J501&lt;160000,"Yes","")</f>
        <v>Yes</v>
      </c>
      <c r="D501" s="34" t="str">
        <f>IF(J501&gt;375000,IF((K501/J501)&lt;-0.4,"FP40%",IF((K501/J501)&lt;-0.35,"FP35%",IF((K501/J501)&lt;-0.3,"FP30%",IF((K501/J501)&lt;-0.25,"FP25%",IF((K501/J501)&lt;-0.2,"FP20%",IF((K501/J501)&lt;-0.15,"FP15%",IF((K501/J501)&lt;-0.1,"FP10%",IF((K501/J501)&lt;-0.05,"FP5%","")))))))),"")</f>
        <v/>
      </c>
      <c r="E501" s="34" t="str">
        <f t="shared" si="9"/>
        <v/>
      </c>
      <c r="F501" s="89" t="str">
        <f>IF(AP501="N/A","",IF(AP501&gt;AJ501,IF(AP501&gt;AM501,"P",""),""))</f>
        <v/>
      </c>
      <c r="G501" s="34" t="str">
        <f>IF(D501="",IF(E501="",F501,E501),D501)</f>
        <v/>
      </c>
      <c r="H501" s="19"/>
      <c r="I501" s="21"/>
      <c r="J501" s="20"/>
      <c r="K501" s="20">
        <f>M501-J501</f>
        <v>0</v>
      </c>
      <c r="L501" s="20"/>
      <c r="M501" s="20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39" t="str">
        <f>IF(AK501=0,"",AVERAGE(N501:AI501))</f>
        <v/>
      </c>
      <c r="AK501" s="39">
        <f>IF(COUNTBLANK(N501:AI501)=0,22,IF(COUNTBLANK(N501:AI501)=1,21,IF(COUNTBLANK(N501:AI501)=2,20,IF(COUNTBLANK(N501:AI501)=3,19,IF(COUNTBLANK(N501:AI501)=4,18,IF(COUNTBLANK(N501:AI501)=5,17,IF(COUNTBLANK(N501:AI501)=6,16,IF(COUNTBLANK(N501:AI501)=7,15,IF(COUNTBLANK(N501:AI501)=8,14,IF(COUNTBLANK(N501:AI501)=9,13,IF(COUNTBLANK(N501:AI501)=10,12,IF(COUNTBLANK(N501:AI501)=11,11,IF(COUNTBLANK(N501:AI501)=12,10,IF(COUNTBLANK(N501:AI501)=13,9,IF(COUNTBLANK(N501:AI501)=14,8,IF(COUNTBLANK(N501:AI501)=15,7,IF(COUNTBLANK(N501:AI501)=16,6,IF(COUNTBLANK(N501:AI501)=17,5,IF(COUNTBLANK(N501:AI501)=18,4,IF(COUNTBLANK(N501:AI501)=19,3,IF(COUNTBLANK(N501:AI501)=20,2,IF(COUNTBLANK(N501:AI501)=21,1,IF(COUNTBLANK(N501:AI501)=22,0,"Error")))))))))))))))))))))))</f>
        <v>0</v>
      </c>
      <c r="AL501" s="39" t="str">
        <f>IF(AK501=0,"",IF(COUNTBLANK(AG501:AI501)=0,AVERAGE(AG501:AI501),IF(COUNTBLANK(AF501:AI501)&lt;1.5,AVERAGE(AF501:AI501),IF(COUNTBLANK(AE501:AI501)&lt;2.5,AVERAGE(AE501:AI501),IF(COUNTBLANK(AD501:AI501)&lt;3.5,AVERAGE(AD501:AI501),IF(COUNTBLANK(AC501:AI501)&lt;4.5,AVERAGE(AC501:AI501),IF(COUNTBLANK(AB501:AI501)&lt;5.5,AVERAGE(AB501:AI501),IF(COUNTBLANK(AA501:AI501)&lt;6.5,AVERAGE(AA501:AI501),IF(COUNTBLANK(Z501:AI501)&lt;7.5,AVERAGE(Z501:AI501),IF(COUNTBLANK(Y501:AI501)&lt;8.5,AVERAGE(Y501:AI501),IF(COUNTBLANK(X501:AI501)&lt;9.5,AVERAGE(X501:AI501),IF(COUNTBLANK(W501:AI501)&lt;10.5,AVERAGE(W501:AI501),IF(COUNTBLANK(V501:AI501)&lt;11.5,AVERAGE(V501:AI501),IF(COUNTBLANK(U501:AI501)&lt;12.5,AVERAGE(U501:AI501),IF(COUNTBLANK(T501:AI501)&lt;13.5,AVERAGE(T501:AI501),IF(COUNTBLANK(S501:AI501)&lt;14.5,AVERAGE(S501:AI501),IF(COUNTBLANK(R501:AI501)&lt;15.5,AVERAGE(R501:AI501),IF(COUNTBLANK(Q501:AI501)&lt;16.5,AVERAGE(Q501:AI501),IF(COUNTBLANK(P501:AI501)&lt;17.5,AVERAGE(P501:AI501),IF(COUNTBLANK(O501:AI501)&lt;18.5,AVERAGE(O501:AI501),AVERAGE(N501:AI501)))))))))))))))))))))</f>
        <v/>
      </c>
      <c r="AM501" s="22" t="str">
        <f>IF(AK501=0,"",IF(COUNTBLANK(AH501:AI501)=0,AVERAGE(AH501:AI501),IF(COUNTBLANK(AG501:AI501)&lt;1.5,AVERAGE(AG501:AI501),IF(COUNTBLANK(AF501:AI501)&lt;2.5,AVERAGE(AF501:AI501),IF(COUNTBLANK(AE501:AI501)&lt;3.5,AVERAGE(AE501:AI501),IF(COUNTBLANK(AD501:AI501)&lt;4.5,AVERAGE(AD501:AI501),IF(COUNTBLANK(AC501:AI501)&lt;5.5,AVERAGE(AC501:AI501),IF(COUNTBLANK(AB501:AI501)&lt;6.5,AVERAGE(AB501:AI501),IF(COUNTBLANK(AA501:AI501)&lt;7.5,AVERAGE(AA501:AI501),IF(COUNTBLANK(Z501:AI501)&lt;8.5,AVERAGE(Z501:AI501),IF(COUNTBLANK(Y501:AI501)&lt;9.5,AVERAGE(Y501:AI501),IF(COUNTBLANK(X501:AI501)&lt;10.5,AVERAGE(X501:AI501),IF(COUNTBLANK(W501:AI501)&lt;11.5,AVERAGE(W501:AI501),IF(COUNTBLANK(V501:AI501)&lt;12.5,AVERAGE(V501:AI501),IF(COUNTBLANK(U501:AI501)&lt;13.5,AVERAGE(U501:AI501),IF(COUNTBLANK(T501:AI501)&lt;14.5,AVERAGE(T501:AI501),IF(COUNTBLANK(S501:AI501)&lt;15.5,AVERAGE(S501:AI501),IF(COUNTBLANK(R501:AI501)&lt;16.5,AVERAGE(R501:AI501),IF(COUNTBLANK(Q501:AI501)&lt;17.5,AVERAGE(Q501:AI501),IF(COUNTBLANK(P501:AI501)&lt;18.5,AVERAGE(P501:AI501),IF(COUNTBLANK(O501:AI501)&lt;19.5,AVERAGE(O501:AI501),AVERAGE(N501:AI501))))))))))))))))))))))</f>
        <v/>
      </c>
      <c r="AN501" s="23">
        <f>IF(AK501&lt;1.5,M501,(0.75*M501)+(0.25*((AM501*2/3+AJ501*1/3)*$AW$1)))</f>
        <v>0</v>
      </c>
      <c r="AO501" s="24">
        <f>AN501-M501</f>
        <v>0</v>
      </c>
      <c r="AP501" s="22" t="str">
        <f>IF(AK501&lt;1.5,"N/A",3*((M501/$AW$1)-(AM501*2/3)))</f>
        <v>N/A</v>
      </c>
      <c r="AQ501" s="20" t="str">
        <f>IF(AK501=0,"",AL501*$AV$1)</f>
        <v/>
      </c>
      <c r="AR501" s="20" t="str">
        <f>IF(AK501=0,"",AJ501*$AV$1)</f>
        <v/>
      </c>
      <c r="AS501" s="23" t="str">
        <f>IF(F501="P","P","")</f>
        <v/>
      </c>
    </row>
    <row r="502" spans="1:45" ht="13.5">
      <c r="A502" s="19"/>
      <c r="B502" s="23" t="str">
        <f>IF(COUNTBLANK(N502:AI502)&lt;20.5,"Yes","No")</f>
        <v>No</v>
      </c>
      <c r="C502" s="34" t="str">
        <f>IF(J502&lt;160000,"Yes","")</f>
        <v>Yes</v>
      </c>
      <c r="D502" s="34" t="str">
        <f>IF(J502&gt;375000,IF((K502/J502)&lt;-0.4,"FP40%",IF((K502/J502)&lt;-0.35,"FP35%",IF((K502/J502)&lt;-0.3,"FP30%",IF((K502/J502)&lt;-0.25,"FP25%",IF((K502/J502)&lt;-0.2,"FP20%",IF((K502/J502)&lt;-0.15,"FP15%",IF((K502/J502)&lt;-0.1,"FP10%",IF((K502/J502)&lt;-0.05,"FP5%","")))))))),"")</f>
        <v/>
      </c>
      <c r="E502" s="34" t="str">
        <f t="shared" si="9"/>
        <v/>
      </c>
      <c r="F502" s="89" t="str">
        <f>IF(AP502="N/A","",IF(AP502&gt;AJ502,IF(AP502&gt;AM502,"P",""),""))</f>
        <v/>
      </c>
      <c r="G502" s="34" t="str">
        <f>IF(D502="",IF(E502="",F502,E502),D502)</f>
        <v/>
      </c>
      <c r="H502" s="19"/>
      <c r="I502" s="21"/>
      <c r="J502" s="20"/>
      <c r="K502" s="20">
        <f>M502-J502</f>
        <v>0</v>
      </c>
      <c r="L502" s="20"/>
      <c r="M502" s="20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39" t="str">
        <f>IF(AK502=0,"",AVERAGE(N502:AI502))</f>
        <v/>
      </c>
      <c r="AK502" s="39">
        <f>IF(COUNTBLANK(N502:AI502)=0,22,IF(COUNTBLANK(N502:AI502)=1,21,IF(COUNTBLANK(N502:AI502)=2,20,IF(COUNTBLANK(N502:AI502)=3,19,IF(COUNTBLANK(N502:AI502)=4,18,IF(COUNTBLANK(N502:AI502)=5,17,IF(COUNTBLANK(N502:AI502)=6,16,IF(COUNTBLANK(N502:AI502)=7,15,IF(COUNTBLANK(N502:AI502)=8,14,IF(COUNTBLANK(N502:AI502)=9,13,IF(COUNTBLANK(N502:AI502)=10,12,IF(COUNTBLANK(N502:AI502)=11,11,IF(COUNTBLANK(N502:AI502)=12,10,IF(COUNTBLANK(N502:AI502)=13,9,IF(COUNTBLANK(N502:AI502)=14,8,IF(COUNTBLANK(N502:AI502)=15,7,IF(COUNTBLANK(N502:AI502)=16,6,IF(COUNTBLANK(N502:AI502)=17,5,IF(COUNTBLANK(N502:AI502)=18,4,IF(COUNTBLANK(N502:AI502)=19,3,IF(COUNTBLANK(N502:AI502)=20,2,IF(COUNTBLANK(N502:AI502)=21,1,IF(COUNTBLANK(N502:AI502)=22,0,"Error")))))))))))))))))))))))</f>
        <v>0</v>
      </c>
      <c r="AL502" s="39" t="str">
        <f>IF(AK502=0,"",IF(COUNTBLANK(AG502:AI502)=0,AVERAGE(AG502:AI502),IF(COUNTBLANK(AF502:AI502)&lt;1.5,AVERAGE(AF502:AI502),IF(COUNTBLANK(AE502:AI502)&lt;2.5,AVERAGE(AE502:AI502),IF(COUNTBLANK(AD502:AI502)&lt;3.5,AVERAGE(AD502:AI502),IF(COUNTBLANK(AC502:AI502)&lt;4.5,AVERAGE(AC502:AI502),IF(COUNTBLANK(AB502:AI502)&lt;5.5,AVERAGE(AB502:AI502),IF(COUNTBLANK(AA502:AI502)&lt;6.5,AVERAGE(AA502:AI502),IF(COUNTBLANK(Z502:AI502)&lt;7.5,AVERAGE(Z502:AI502),IF(COUNTBLANK(Y502:AI502)&lt;8.5,AVERAGE(Y502:AI502),IF(COUNTBLANK(X502:AI502)&lt;9.5,AVERAGE(X502:AI502),IF(COUNTBLANK(W502:AI502)&lt;10.5,AVERAGE(W502:AI502),IF(COUNTBLANK(V502:AI502)&lt;11.5,AVERAGE(V502:AI502),IF(COUNTBLANK(U502:AI502)&lt;12.5,AVERAGE(U502:AI502),IF(COUNTBLANK(T502:AI502)&lt;13.5,AVERAGE(T502:AI502),IF(COUNTBLANK(S502:AI502)&lt;14.5,AVERAGE(S502:AI502),IF(COUNTBLANK(R502:AI502)&lt;15.5,AVERAGE(R502:AI502),IF(COUNTBLANK(Q502:AI502)&lt;16.5,AVERAGE(Q502:AI502),IF(COUNTBLANK(P502:AI502)&lt;17.5,AVERAGE(P502:AI502),IF(COUNTBLANK(O502:AI502)&lt;18.5,AVERAGE(O502:AI502),AVERAGE(N502:AI502)))))))))))))))))))))</f>
        <v/>
      </c>
      <c r="AM502" s="22" t="str">
        <f>IF(AK502=0,"",IF(COUNTBLANK(AH502:AI502)=0,AVERAGE(AH502:AI502),IF(COUNTBLANK(AG502:AI502)&lt;1.5,AVERAGE(AG502:AI502),IF(COUNTBLANK(AF502:AI502)&lt;2.5,AVERAGE(AF502:AI502),IF(COUNTBLANK(AE502:AI502)&lt;3.5,AVERAGE(AE502:AI502),IF(COUNTBLANK(AD502:AI502)&lt;4.5,AVERAGE(AD502:AI502),IF(COUNTBLANK(AC502:AI502)&lt;5.5,AVERAGE(AC502:AI502),IF(COUNTBLANK(AB502:AI502)&lt;6.5,AVERAGE(AB502:AI502),IF(COUNTBLANK(AA502:AI502)&lt;7.5,AVERAGE(AA502:AI502),IF(COUNTBLANK(Z502:AI502)&lt;8.5,AVERAGE(Z502:AI502),IF(COUNTBLANK(Y502:AI502)&lt;9.5,AVERAGE(Y502:AI502),IF(COUNTBLANK(X502:AI502)&lt;10.5,AVERAGE(X502:AI502),IF(COUNTBLANK(W502:AI502)&lt;11.5,AVERAGE(W502:AI502),IF(COUNTBLANK(V502:AI502)&lt;12.5,AVERAGE(V502:AI502),IF(COUNTBLANK(U502:AI502)&lt;13.5,AVERAGE(U502:AI502),IF(COUNTBLANK(T502:AI502)&lt;14.5,AVERAGE(T502:AI502),IF(COUNTBLANK(S502:AI502)&lt;15.5,AVERAGE(S502:AI502),IF(COUNTBLANK(R502:AI502)&lt;16.5,AVERAGE(R502:AI502),IF(COUNTBLANK(Q502:AI502)&lt;17.5,AVERAGE(Q502:AI502),IF(COUNTBLANK(P502:AI502)&lt;18.5,AVERAGE(P502:AI502),IF(COUNTBLANK(O502:AI502)&lt;19.5,AVERAGE(O502:AI502),AVERAGE(N502:AI502))))))))))))))))))))))</f>
        <v/>
      </c>
      <c r="AN502" s="23">
        <f>IF(AK502&lt;1.5,M502,(0.75*M502)+(0.25*((AM502*2/3+AJ502*1/3)*$AW$1)))</f>
        <v>0</v>
      </c>
      <c r="AO502" s="24">
        <f>AN502-M502</f>
        <v>0</v>
      </c>
      <c r="AP502" s="22" t="str">
        <f>IF(AK502&lt;1.5,"N/A",3*((M502/$AW$1)-(AM502*2/3)))</f>
        <v>N/A</v>
      </c>
      <c r="AQ502" s="20" t="str">
        <f>IF(AK502=0,"",AL502*$AV$1)</f>
        <v/>
      </c>
      <c r="AR502" s="20" t="str">
        <f>IF(AK502=0,"",AJ502*$AV$1)</f>
        <v/>
      </c>
      <c r="AS502" s="23" t="str">
        <f>IF(F502="P","P","")</f>
        <v/>
      </c>
    </row>
    <row r="503" spans="1:45" ht="13.5">
      <c r="A503" s="19"/>
      <c r="B503" s="23" t="str">
        <f>IF(COUNTBLANK(N503:AI503)&lt;20.5,"Yes","No")</f>
        <v>No</v>
      </c>
      <c r="C503" s="34" t="str">
        <f>IF(J503&lt;160000,"Yes","")</f>
        <v>Yes</v>
      </c>
      <c r="D503" s="34" t="str">
        <f>IF(J503&gt;375000,IF((K503/J503)&lt;-0.4,"FP40%",IF((K503/J503)&lt;-0.35,"FP35%",IF((K503/J503)&lt;-0.3,"FP30%",IF((K503/J503)&lt;-0.25,"FP25%",IF((K503/J503)&lt;-0.2,"FP20%",IF((K503/J503)&lt;-0.15,"FP15%",IF((K503/J503)&lt;-0.1,"FP10%",IF((K503/J503)&lt;-0.05,"FP5%","")))))))),"")</f>
        <v/>
      </c>
      <c r="E503" s="34" t="str">
        <f t="shared" si="9"/>
        <v/>
      </c>
      <c r="F503" s="89" t="str">
        <f>IF(AP503="N/A","",IF(AP503&gt;AJ503,IF(AP503&gt;AM503,"P",""),""))</f>
        <v/>
      </c>
      <c r="G503" s="34" t="str">
        <f>IF(D503="",IF(E503="",F503,E503),D503)</f>
        <v/>
      </c>
      <c r="H503" s="19"/>
      <c r="I503" s="21"/>
      <c r="J503" s="20"/>
      <c r="K503" s="20">
        <f>M503-J503</f>
        <v>0</v>
      </c>
      <c r="L503" s="20"/>
      <c r="M503" s="20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39" t="str">
        <f>IF(AK503=0,"",AVERAGE(N503:AI503))</f>
        <v/>
      </c>
      <c r="AK503" s="39">
        <f>IF(COUNTBLANK(N503:AI503)=0,22,IF(COUNTBLANK(N503:AI503)=1,21,IF(COUNTBLANK(N503:AI503)=2,20,IF(COUNTBLANK(N503:AI503)=3,19,IF(COUNTBLANK(N503:AI503)=4,18,IF(COUNTBLANK(N503:AI503)=5,17,IF(COUNTBLANK(N503:AI503)=6,16,IF(COUNTBLANK(N503:AI503)=7,15,IF(COUNTBLANK(N503:AI503)=8,14,IF(COUNTBLANK(N503:AI503)=9,13,IF(COUNTBLANK(N503:AI503)=10,12,IF(COUNTBLANK(N503:AI503)=11,11,IF(COUNTBLANK(N503:AI503)=12,10,IF(COUNTBLANK(N503:AI503)=13,9,IF(COUNTBLANK(N503:AI503)=14,8,IF(COUNTBLANK(N503:AI503)=15,7,IF(COUNTBLANK(N503:AI503)=16,6,IF(COUNTBLANK(N503:AI503)=17,5,IF(COUNTBLANK(N503:AI503)=18,4,IF(COUNTBLANK(N503:AI503)=19,3,IF(COUNTBLANK(N503:AI503)=20,2,IF(COUNTBLANK(N503:AI503)=21,1,IF(COUNTBLANK(N503:AI503)=22,0,"Error")))))))))))))))))))))))</f>
        <v>0</v>
      </c>
      <c r="AL503" s="39" t="str">
        <f>IF(AK503=0,"",IF(COUNTBLANK(AG503:AI503)=0,AVERAGE(AG503:AI503),IF(COUNTBLANK(AF503:AI503)&lt;1.5,AVERAGE(AF503:AI503),IF(COUNTBLANK(AE503:AI503)&lt;2.5,AVERAGE(AE503:AI503),IF(COUNTBLANK(AD503:AI503)&lt;3.5,AVERAGE(AD503:AI503),IF(COUNTBLANK(AC503:AI503)&lt;4.5,AVERAGE(AC503:AI503),IF(COUNTBLANK(AB503:AI503)&lt;5.5,AVERAGE(AB503:AI503),IF(COUNTBLANK(AA503:AI503)&lt;6.5,AVERAGE(AA503:AI503),IF(COUNTBLANK(Z503:AI503)&lt;7.5,AVERAGE(Z503:AI503),IF(COUNTBLANK(Y503:AI503)&lt;8.5,AVERAGE(Y503:AI503),IF(COUNTBLANK(X503:AI503)&lt;9.5,AVERAGE(X503:AI503),IF(COUNTBLANK(W503:AI503)&lt;10.5,AVERAGE(W503:AI503),IF(COUNTBLANK(V503:AI503)&lt;11.5,AVERAGE(V503:AI503),IF(COUNTBLANK(U503:AI503)&lt;12.5,AVERAGE(U503:AI503),IF(COUNTBLANK(T503:AI503)&lt;13.5,AVERAGE(T503:AI503),IF(COUNTBLANK(S503:AI503)&lt;14.5,AVERAGE(S503:AI503),IF(COUNTBLANK(R503:AI503)&lt;15.5,AVERAGE(R503:AI503),IF(COUNTBLANK(Q503:AI503)&lt;16.5,AVERAGE(Q503:AI503),IF(COUNTBLANK(P503:AI503)&lt;17.5,AVERAGE(P503:AI503),IF(COUNTBLANK(O503:AI503)&lt;18.5,AVERAGE(O503:AI503),AVERAGE(N503:AI503)))))))))))))))))))))</f>
        <v/>
      </c>
      <c r="AM503" s="22" t="str">
        <f>IF(AK503=0,"",IF(COUNTBLANK(AH503:AI503)=0,AVERAGE(AH503:AI503),IF(COUNTBLANK(AG503:AI503)&lt;1.5,AVERAGE(AG503:AI503),IF(COUNTBLANK(AF503:AI503)&lt;2.5,AVERAGE(AF503:AI503),IF(COUNTBLANK(AE503:AI503)&lt;3.5,AVERAGE(AE503:AI503),IF(COUNTBLANK(AD503:AI503)&lt;4.5,AVERAGE(AD503:AI503),IF(COUNTBLANK(AC503:AI503)&lt;5.5,AVERAGE(AC503:AI503),IF(COUNTBLANK(AB503:AI503)&lt;6.5,AVERAGE(AB503:AI503),IF(COUNTBLANK(AA503:AI503)&lt;7.5,AVERAGE(AA503:AI503),IF(COUNTBLANK(Z503:AI503)&lt;8.5,AVERAGE(Z503:AI503),IF(COUNTBLANK(Y503:AI503)&lt;9.5,AVERAGE(Y503:AI503),IF(COUNTBLANK(X503:AI503)&lt;10.5,AVERAGE(X503:AI503),IF(COUNTBLANK(W503:AI503)&lt;11.5,AVERAGE(W503:AI503),IF(COUNTBLANK(V503:AI503)&lt;12.5,AVERAGE(V503:AI503),IF(COUNTBLANK(U503:AI503)&lt;13.5,AVERAGE(U503:AI503),IF(COUNTBLANK(T503:AI503)&lt;14.5,AVERAGE(T503:AI503),IF(COUNTBLANK(S503:AI503)&lt;15.5,AVERAGE(S503:AI503),IF(COUNTBLANK(R503:AI503)&lt;16.5,AVERAGE(R503:AI503),IF(COUNTBLANK(Q503:AI503)&lt;17.5,AVERAGE(Q503:AI503),IF(COUNTBLANK(P503:AI503)&lt;18.5,AVERAGE(P503:AI503),IF(COUNTBLANK(O503:AI503)&lt;19.5,AVERAGE(O503:AI503),AVERAGE(N503:AI503))))))))))))))))))))))</f>
        <v/>
      </c>
      <c r="AN503" s="23">
        <f>IF(AK503&lt;1.5,M503,(0.75*M503)+(0.25*((AM503*2/3+AJ503*1/3)*$AW$1)))</f>
        <v>0</v>
      </c>
      <c r="AO503" s="24">
        <f>AN503-M503</f>
        <v>0</v>
      </c>
      <c r="AP503" s="22" t="str">
        <f>IF(AK503&lt;1.5,"N/A",3*((M503/$AW$1)-(AM503*2/3)))</f>
        <v>N/A</v>
      </c>
      <c r="AQ503" s="20" t="str">
        <f>IF(AK503=0,"",AL503*$AV$1)</f>
        <v/>
      </c>
      <c r="AR503" s="20" t="str">
        <f>IF(AK503=0,"",AJ503*$AV$1)</f>
        <v/>
      </c>
      <c r="AS503" s="23" t="str">
        <f>IF(F503="P","P","")</f>
        <v/>
      </c>
    </row>
    <row r="504" spans="1:45" ht="13.5">
      <c r="A504" s="19"/>
      <c r="B504" s="23" t="str">
        <f>IF(COUNTBLANK(N504:AI504)&lt;20.5,"Yes","No")</f>
        <v>No</v>
      </c>
      <c r="C504" s="34" t="str">
        <f>IF(J504&lt;160000,"Yes","")</f>
        <v>Yes</v>
      </c>
      <c r="D504" s="34" t="str">
        <f>IF(J504&gt;375000,IF((K504/J504)&lt;-0.4,"FP40%",IF((K504/J504)&lt;-0.35,"FP35%",IF((K504/J504)&lt;-0.3,"FP30%",IF((K504/J504)&lt;-0.25,"FP25%",IF((K504/J504)&lt;-0.2,"FP20%",IF((K504/J504)&lt;-0.15,"FP15%",IF((K504/J504)&lt;-0.1,"FP10%",IF((K504/J504)&lt;-0.05,"FP5%","")))))))),"")</f>
        <v/>
      </c>
      <c r="E504" s="34" t="str">
        <f t="shared" si="9"/>
        <v/>
      </c>
      <c r="F504" s="89" t="str">
        <f>IF(AP504="N/A","",IF(AP504&gt;AJ504,IF(AP504&gt;AM504,"P",""),""))</f>
        <v/>
      </c>
      <c r="G504" s="34" t="str">
        <f>IF(D504="",IF(E504="",F504,E504),D504)</f>
        <v/>
      </c>
      <c r="H504" s="19"/>
      <c r="I504" s="21"/>
      <c r="J504" s="20"/>
      <c r="K504" s="20">
        <f>M504-J504</f>
        <v>0</v>
      </c>
      <c r="L504" s="20"/>
      <c r="M504" s="20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39" t="str">
        <f>IF(AK504=0,"",AVERAGE(N504:AI504))</f>
        <v/>
      </c>
      <c r="AK504" s="39">
        <f>IF(COUNTBLANK(N504:AI504)=0,22,IF(COUNTBLANK(N504:AI504)=1,21,IF(COUNTBLANK(N504:AI504)=2,20,IF(COUNTBLANK(N504:AI504)=3,19,IF(COUNTBLANK(N504:AI504)=4,18,IF(COUNTBLANK(N504:AI504)=5,17,IF(COUNTBLANK(N504:AI504)=6,16,IF(COUNTBLANK(N504:AI504)=7,15,IF(COUNTBLANK(N504:AI504)=8,14,IF(COUNTBLANK(N504:AI504)=9,13,IF(COUNTBLANK(N504:AI504)=10,12,IF(COUNTBLANK(N504:AI504)=11,11,IF(COUNTBLANK(N504:AI504)=12,10,IF(COUNTBLANK(N504:AI504)=13,9,IF(COUNTBLANK(N504:AI504)=14,8,IF(COUNTBLANK(N504:AI504)=15,7,IF(COUNTBLANK(N504:AI504)=16,6,IF(COUNTBLANK(N504:AI504)=17,5,IF(COUNTBLANK(N504:AI504)=18,4,IF(COUNTBLANK(N504:AI504)=19,3,IF(COUNTBLANK(N504:AI504)=20,2,IF(COUNTBLANK(N504:AI504)=21,1,IF(COUNTBLANK(N504:AI504)=22,0,"Error")))))))))))))))))))))))</f>
        <v>0</v>
      </c>
      <c r="AL504" s="39" t="str">
        <f>IF(AK504=0,"",IF(COUNTBLANK(AG504:AI504)=0,AVERAGE(AG504:AI504),IF(COUNTBLANK(AF504:AI504)&lt;1.5,AVERAGE(AF504:AI504),IF(COUNTBLANK(AE504:AI504)&lt;2.5,AVERAGE(AE504:AI504),IF(COUNTBLANK(AD504:AI504)&lt;3.5,AVERAGE(AD504:AI504),IF(COUNTBLANK(AC504:AI504)&lt;4.5,AVERAGE(AC504:AI504),IF(COUNTBLANK(AB504:AI504)&lt;5.5,AVERAGE(AB504:AI504),IF(COUNTBLANK(AA504:AI504)&lt;6.5,AVERAGE(AA504:AI504),IF(COUNTBLANK(Z504:AI504)&lt;7.5,AVERAGE(Z504:AI504),IF(COUNTBLANK(Y504:AI504)&lt;8.5,AVERAGE(Y504:AI504),IF(COUNTBLANK(X504:AI504)&lt;9.5,AVERAGE(X504:AI504),IF(COUNTBLANK(W504:AI504)&lt;10.5,AVERAGE(W504:AI504),IF(COUNTBLANK(V504:AI504)&lt;11.5,AVERAGE(V504:AI504),IF(COUNTBLANK(U504:AI504)&lt;12.5,AVERAGE(U504:AI504),IF(COUNTBLANK(T504:AI504)&lt;13.5,AVERAGE(T504:AI504),IF(COUNTBLANK(S504:AI504)&lt;14.5,AVERAGE(S504:AI504),IF(COUNTBLANK(R504:AI504)&lt;15.5,AVERAGE(R504:AI504),IF(COUNTBLANK(Q504:AI504)&lt;16.5,AVERAGE(Q504:AI504),IF(COUNTBLANK(P504:AI504)&lt;17.5,AVERAGE(P504:AI504),IF(COUNTBLANK(O504:AI504)&lt;18.5,AVERAGE(O504:AI504),AVERAGE(N504:AI504)))))))))))))))))))))</f>
        <v/>
      </c>
      <c r="AM504" s="22" t="str">
        <f>IF(AK504=0,"",IF(COUNTBLANK(AH504:AI504)=0,AVERAGE(AH504:AI504),IF(COUNTBLANK(AG504:AI504)&lt;1.5,AVERAGE(AG504:AI504),IF(COUNTBLANK(AF504:AI504)&lt;2.5,AVERAGE(AF504:AI504),IF(COUNTBLANK(AE504:AI504)&lt;3.5,AVERAGE(AE504:AI504),IF(COUNTBLANK(AD504:AI504)&lt;4.5,AVERAGE(AD504:AI504),IF(COUNTBLANK(AC504:AI504)&lt;5.5,AVERAGE(AC504:AI504),IF(COUNTBLANK(AB504:AI504)&lt;6.5,AVERAGE(AB504:AI504),IF(COUNTBLANK(AA504:AI504)&lt;7.5,AVERAGE(AA504:AI504),IF(COUNTBLANK(Z504:AI504)&lt;8.5,AVERAGE(Z504:AI504),IF(COUNTBLANK(Y504:AI504)&lt;9.5,AVERAGE(Y504:AI504),IF(COUNTBLANK(X504:AI504)&lt;10.5,AVERAGE(X504:AI504),IF(COUNTBLANK(W504:AI504)&lt;11.5,AVERAGE(W504:AI504),IF(COUNTBLANK(V504:AI504)&lt;12.5,AVERAGE(V504:AI504),IF(COUNTBLANK(U504:AI504)&lt;13.5,AVERAGE(U504:AI504),IF(COUNTBLANK(T504:AI504)&lt;14.5,AVERAGE(T504:AI504),IF(COUNTBLANK(S504:AI504)&lt;15.5,AVERAGE(S504:AI504),IF(COUNTBLANK(R504:AI504)&lt;16.5,AVERAGE(R504:AI504),IF(COUNTBLANK(Q504:AI504)&lt;17.5,AVERAGE(Q504:AI504),IF(COUNTBLANK(P504:AI504)&lt;18.5,AVERAGE(P504:AI504),IF(COUNTBLANK(O504:AI504)&lt;19.5,AVERAGE(O504:AI504),AVERAGE(N504:AI504))))))))))))))))))))))</f>
        <v/>
      </c>
      <c r="AN504" s="23">
        <f>IF(AK504&lt;1.5,M504,(0.75*M504)+(0.25*((AM504*2/3+AJ504*1/3)*$AW$1)))</f>
        <v>0</v>
      </c>
      <c r="AO504" s="24">
        <f>AN504-M504</f>
        <v>0</v>
      </c>
      <c r="AP504" s="22" t="str">
        <f>IF(AK504&lt;1.5,"N/A",3*((M504/$AW$1)-(AM504*2/3)))</f>
        <v>N/A</v>
      </c>
      <c r="AQ504" s="20" t="str">
        <f>IF(AK504=0,"",AL504*$AV$1)</f>
        <v/>
      </c>
      <c r="AR504" s="20" t="str">
        <f>IF(AK504=0,"",AJ504*$AV$1)</f>
        <v/>
      </c>
      <c r="AS504" s="23" t="str">
        <f>IF(F504="P","P","")</f>
        <v/>
      </c>
    </row>
    <row r="505" spans="1:45" ht="13.5">
      <c r="A505" s="19"/>
      <c r="B505" s="23" t="str">
        <f>IF(COUNTBLANK(N505:AI505)&lt;20.5,"Yes","No")</f>
        <v>No</v>
      </c>
      <c r="C505" s="34" t="str">
        <f>IF(J505&lt;160000,"Yes","")</f>
        <v>Yes</v>
      </c>
      <c r="D505" s="34" t="str">
        <f>IF(J505&gt;375000,IF((K505/J505)&lt;-0.4,"FP40%",IF((K505/J505)&lt;-0.35,"FP35%",IF((K505/J505)&lt;-0.3,"FP30%",IF((K505/J505)&lt;-0.25,"FP25%",IF((K505/J505)&lt;-0.2,"FP20%",IF((K505/J505)&lt;-0.15,"FP15%",IF((K505/J505)&lt;-0.1,"FP10%",IF((K505/J505)&lt;-0.05,"FP5%","")))))))),"")</f>
        <v/>
      </c>
      <c r="E505" s="34" t="str">
        <f t="shared" si="9"/>
        <v/>
      </c>
      <c r="F505" s="89" t="str">
        <f>IF(AP505="N/A","",IF(AP505&gt;AJ505,IF(AP505&gt;AM505,"P",""),""))</f>
        <v/>
      </c>
      <c r="G505" s="34" t="str">
        <f>IF(D505="",IF(E505="",F505,E505),D505)</f>
        <v/>
      </c>
      <c r="H505" s="19"/>
      <c r="I505" s="21"/>
      <c r="J505" s="20"/>
      <c r="K505" s="20">
        <f>M505-J505</f>
        <v>0</v>
      </c>
      <c r="L505" s="20"/>
      <c r="M505" s="20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39" t="str">
        <f>IF(AK505=0,"",AVERAGE(N505:AI505))</f>
        <v/>
      </c>
      <c r="AK505" s="39">
        <f>IF(COUNTBLANK(N505:AI505)=0,22,IF(COUNTBLANK(N505:AI505)=1,21,IF(COUNTBLANK(N505:AI505)=2,20,IF(COUNTBLANK(N505:AI505)=3,19,IF(COUNTBLANK(N505:AI505)=4,18,IF(COUNTBLANK(N505:AI505)=5,17,IF(COUNTBLANK(N505:AI505)=6,16,IF(COUNTBLANK(N505:AI505)=7,15,IF(COUNTBLANK(N505:AI505)=8,14,IF(COUNTBLANK(N505:AI505)=9,13,IF(COUNTBLANK(N505:AI505)=10,12,IF(COUNTBLANK(N505:AI505)=11,11,IF(COUNTBLANK(N505:AI505)=12,10,IF(COUNTBLANK(N505:AI505)=13,9,IF(COUNTBLANK(N505:AI505)=14,8,IF(COUNTBLANK(N505:AI505)=15,7,IF(COUNTBLANK(N505:AI505)=16,6,IF(COUNTBLANK(N505:AI505)=17,5,IF(COUNTBLANK(N505:AI505)=18,4,IF(COUNTBLANK(N505:AI505)=19,3,IF(COUNTBLANK(N505:AI505)=20,2,IF(COUNTBLANK(N505:AI505)=21,1,IF(COUNTBLANK(N505:AI505)=22,0,"Error")))))))))))))))))))))))</f>
        <v>0</v>
      </c>
      <c r="AL505" s="39" t="str">
        <f>IF(AK505=0,"",IF(COUNTBLANK(AG505:AI505)=0,AVERAGE(AG505:AI505),IF(COUNTBLANK(AF505:AI505)&lt;1.5,AVERAGE(AF505:AI505),IF(COUNTBLANK(AE505:AI505)&lt;2.5,AVERAGE(AE505:AI505),IF(COUNTBLANK(AD505:AI505)&lt;3.5,AVERAGE(AD505:AI505),IF(COUNTBLANK(AC505:AI505)&lt;4.5,AVERAGE(AC505:AI505),IF(COUNTBLANK(AB505:AI505)&lt;5.5,AVERAGE(AB505:AI505),IF(COUNTBLANK(AA505:AI505)&lt;6.5,AVERAGE(AA505:AI505),IF(COUNTBLANK(Z505:AI505)&lt;7.5,AVERAGE(Z505:AI505),IF(COUNTBLANK(Y505:AI505)&lt;8.5,AVERAGE(Y505:AI505),IF(COUNTBLANK(X505:AI505)&lt;9.5,AVERAGE(X505:AI505),IF(COUNTBLANK(W505:AI505)&lt;10.5,AVERAGE(W505:AI505),IF(COUNTBLANK(V505:AI505)&lt;11.5,AVERAGE(V505:AI505),IF(COUNTBLANK(U505:AI505)&lt;12.5,AVERAGE(U505:AI505),IF(COUNTBLANK(T505:AI505)&lt;13.5,AVERAGE(T505:AI505),IF(COUNTBLANK(S505:AI505)&lt;14.5,AVERAGE(S505:AI505),IF(COUNTBLANK(R505:AI505)&lt;15.5,AVERAGE(R505:AI505),IF(COUNTBLANK(Q505:AI505)&lt;16.5,AVERAGE(Q505:AI505),IF(COUNTBLANK(P505:AI505)&lt;17.5,AVERAGE(P505:AI505),IF(COUNTBLANK(O505:AI505)&lt;18.5,AVERAGE(O505:AI505),AVERAGE(N505:AI505)))))))))))))))))))))</f>
        <v/>
      </c>
      <c r="AM505" s="22" t="str">
        <f>IF(AK505=0,"",IF(COUNTBLANK(AH505:AI505)=0,AVERAGE(AH505:AI505),IF(COUNTBLANK(AG505:AI505)&lt;1.5,AVERAGE(AG505:AI505),IF(COUNTBLANK(AF505:AI505)&lt;2.5,AVERAGE(AF505:AI505),IF(COUNTBLANK(AE505:AI505)&lt;3.5,AVERAGE(AE505:AI505),IF(COUNTBLANK(AD505:AI505)&lt;4.5,AVERAGE(AD505:AI505),IF(COUNTBLANK(AC505:AI505)&lt;5.5,AVERAGE(AC505:AI505),IF(COUNTBLANK(AB505:AI505)&lt;6.5,AVERAGE(AB505:AI505),IF(COUNTBLANK(AA505:AI505)&lt;7.5,AVERAGE(AA505:AI505),IF(COUNTBLANK(Z505:AI505)&lt;8.5,AVERAGE(Z505:AI505),IF(COUNTBLANK(Y505:AI505)&lt;9.5,AVERAGE(Y505:AI505),IF(COUNTBLANK(X505:AI505)&lt;10.5,AVERAGE(X505:AI505),IF(COUNTBLANK(W505:AI505)&lt;11.5,AVERAGE(W505:AI505),IF(COUNTBLANK(V505:AI505)&lt;12.5,AVERAGE(V505:AI505),IF(COUNTBLANK(U505:AI505)&lt;13.5,AVERAGE(U505:AI505),IF(COUNTBLANK(T505:AI505)&lt;14.5,AVERAGE(T505:AI505),IF(COUNTBLANK(S505:AI505)&lt;15.5,AVERAGE(S505:AI505),IF(COUNTBLANK(R505:AI505)&lt;16.5,AVERAGE(R505:AI505),IF(COUNTBLANK(Q505:AI505)&lt;17.5,AVERAGE(Q505:AI505),IF(COUNTBLANK(P505:AI505)&lt;18.5,AVERAGE(P505:AI505),IF(COUNTBLANK(O505:AI505)&lt;19.5,AVERAGE(O505:AI505),AVERAGE(N505:AI505))))))))))))))))))))))</f>
        <v/>
      </c>
      <c r="AN505" s="23">
        <f>IF(AK505&lt;1.5,M505,(0.75*M505)+(0.25*((AM505*2/3+AJ505*1/3)*$AW$1)))</f>
        <v>0</v>
      </c>
      <c r="AO505" s="24">
        <f>AN505-M505</f>
        <v>0</v>
      </c>
      <c r="AP505" s="22" t="str">
        <f>IF(AK505&lt;1.5,"N/A",3*((M505/$AW$1)-(AM505*2/3)))</f>
        <v>N/A</v>
      </c>
      <c r="AQ505" s="20" t="str">
        <f>IF(AK505=0,"",AL505*$AV$1)</f>
        <v/>
      </c>
      <c r="AR505" s="20" t="str">
        <f>IF(AK505=0,"",AJ505*$AV$1)</f>
        <v/>
      </c>
      <c r="AS505" s="23" t="str">
        <f>IF(F505="P","P","")</f>
        <v/>
      </c>
    </row>
    <row r="506" spans="1:45" ht="13.5">
      <c r="A506" s="19"/>
      <c r="B506" s="23" t="str">
        <f>IF(COUNTBLANK(N506:AI506)&lt;20.5,"Yes","No")</f>
        <v>No</v>
      </c>
      <c r="C506" s="34" t="str">
        <f>IF(J506&lt;160000,"Yes","")</f>
        <v>Yes</v>
      </c>
      <c r="D506" s="34" t="str">
        <f>IF(J506&gt;375000,IF((K506/J506)&lt;-0.4,"FP40%",IF((K506/J506)&lt;-0.35,"FP35%",IF((K506/J506)&lt;-0.3,"FP30%",IF((K506/J506)&lt;-0.25,"FP25%",IF((K506/J506)&lt;-0.2,"FP20%",IF((K506/J506)&lt;-0.15,"FP15%",IF((K506/J506)&lt;-0.1,"FP10%",IF((K506/J506)&lt;-0.05,"FP5%","")))))))),"")</f>
        <v/>
      </c>
      <c r="E506" s="34" t="str">
        <f t="shared" si="9"/>
        <v/>
      </c>
      <c r="F506" s="89" t="str">
        <f>IF(AP506="N/A","",IF(AP506&gt;AJ506,IF(AP506&gt;AM506,"P",""),""))</f>
        <v/>
      </c>
      <c r="G506" s="34" t="str">
        <f>IF(D506="",IF(E506="",F506,E506),D506)</f>
        <v/>
      </c>
      <c r="H506" s="19"/>
      <c r="I506" s="21"/>
      <c r="J506" s="20"/>
      <c r="K506" s="20">
        <f>M506-J506</f>
        <v>0</v>
      </c>
      <c r="L506" s="20"/>
      <c r="M506" s="20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39" t="str">
        <f>IF(AK506=0,"",AVERAGE(N506:AI506))</f>
        <v/>
      </c>
      <c r="AK506" s="39">
        <f>IF(COUNTBLANK(N506:AI506)=0,22,IF(COUNTBLANK(N506:AI506)=1,21,IF(COUNTBLANK(N506:AI506)=2,20,IF(COUNTBLANK(N506:AI506)=3,19,IF(COUNTBLANK(N506:AI506)=4,18,IF(COUNTBLANK(N506:AI506)=5,17,IF(COUNTBLANK(N506:AI506)=6,16,IF(COUNTBLANK(N506:AI506)=7,15,IF(COUNTBLANK(N506:AI506)=8,14,IF(COUNTBLANK(N506:AI506)=9,13,IF(COUNTBLANK(N506:AI506)=10,12,IF(COUNTBLANK(N506:AI506)=11,11,IF(COUNTBLANK(N506:AI506)=12,10,IF(COUNTBLANK(N506:AI506)=13,9,IF(COUNTBLANK(N506:AI506)=14,8,IF(COUNTBLANK(N506:AI506)=15,7,IF(COUNTBLANK(N506:AI506)=16,6,IF(COUNTBLANK(N506:AI506)=17,5,IF(COUNTBLANK(N506:AI506)=18,4,IF(COUNTBLANK(N506:AI506)=19,3,IF(COUNTBLANK(N506:AI506)=20,2,IF(COUNTBLANK(N506:AI506)=21,1,IF(COUNTBLANK(N506:AI506)=22,0,"Error")))))))))))))))))))))))</f>
        <v>0</v>
      </c>
      <c r="AL506" s="39" t="str">
        <f>IF(AK506=0,"",IF(COUNTBLANK(AG506:AI506)=0,AVERAGE(AG506:AI506),IF(COUNTBLANK(AF506:AI506)&lt;1.5,AVERAGE(AF506:AI506),IF(COUNTBLANK(AE506:AI506)&lt;2.5,AVERAGE(AE506:AI506),IF(COUNTBLANK(AD506:AI506)&lt;3.5,AVERAGE(AD506:AI506),IF(COUNTBLANK(AC506:AI506)&lt;4.5,AVERAGE(AC506:AI506),IF(COUNTBLANK(AB506:AI506)&lt;5.5,AVERAGE(AB506:AI506),IF(COUNTBLANK(AA506:AI506)&lt;6.5,AVERAGE(AA506:AI506),IF(COUNTBLANK(Z506:AI506)&lt;7.5,AVERAGE(Z506:AI506),IF(COUNTBLANK(Y506:AI506)&lt;8.5,AVERAGE(Y506:AI506),IF(COUNTBLANK(X506:AI506)&lt;9.5,AVERAGE(X506:AI506),IF(COUNTBLANK(W506:AI506)&lt;10.5,AVERAGE(W506:AI506),IF(COUNTBLANK(V506:AI506)&lt;11.5,AVERAGE(V506:AI506),IF(COUNTBLANK(U506:AI506)&lt;12.5,AVERAGE(U506:AI506),IF(COUNTBLANK(T506:AI506)&lt;13.5,AVERAGE(T506:AI506),IF(COUNTBLANK(S506:AI506)&lt;14.5,AVERAGE(S506:AI506),IF(COUNTBLANK(R506:AI506)&lt;15.5,AVERAGE(R506:AI506),IF(COUNTBLANK(Q506:AI506)&lt;16.5,AVERAGE(Q506:AI506),IF(COUNTBLANK(P506:AI506)&lt;17.5,AVERAGE(P506:AI506),IF(COUNTBLANK(O506:AI506)&lt;18.5,AVERAGE(O506:AI506),AVERAGE(N506:AI506)))))))))))))))))))))</f>
        <v/>
      </c>
      <c r="AM506" s="22" t="str">
        <f>IF(AK506=0,"",IF(COUNTBLANK(AH506:AI506)=0,AVERAGE(AH506:AI506),IF(COUNTBLANK(AG506:AI506)&lt;1.5,AVERAGE(AG506:AI506),IF(COUNTBLANK(AF506:AI506)&lt;2.5,AVERAGE(AF506:AI506),IF(COUNTBLANK(AE506:AI506)&lt;3.5,AVERAGE(AE506:AI506),IF(COUNTBLANK(AD506:AI506)&lt;4.5,AVERAGE(AD506:AI506),IF(COUNTBLANK(AC506:AI506)&lt;5.5,AVERAGE(AC506:AI506),IF(COUNTBLANK(AB506:AI506)&lt;6.5,AVERAGE(AB506:AI506),IF(COUNTBLANK(AA506:AI506)&lt;7.5,AVERAGE(AA506:AI506),IF(COUNTBLANK(Z506:AI506)&lt;8.5,AVERAGE(Z506:AI506),IF(COUNTBLANK(Y506:AI506)&lt;9.5,AVERAGE(Y506:AI506),IF(COUNTBLANK(X506:AI506)&lt;10.5,AVERAGE(X506:AI506),IF(COUNTBLANK(W506:AI506)&lt;11.5,AVERAGE(W506:AI506),IF(COUNTBLANK(V506:AI506)&lt;12.5,AVERAGE(V506:AI506),IF(COUNTBLANK(U506:AI506)&lt;13.5,AVERAGE(U506:AI506),IF(COUNTBLANK(T506:AI506)&lt;14.5,AVERAGE(T506:AI506),IF(COUNTBLANK(S506:AI506)&lt;15.5,AVERAGE(S506:AI506),IF(COUNTBLANK(R506:AI506)&lt;16.5,AVERAGE(R506:AI506),IF(COUNTBLANK(Q506:AI506)&lt;17.5,AVERAGE(Q506:AI506),IF(COUNTBLANK(P506:AI506)&lt;18.5,AVERAGE(P506:AI506),IF(COUNTBLANK(O506:AI506)&lt;19.5,AVERAGE(O506:AI506),AVERAGE(N506:AI506))))))))))))))))))))))</f>
        <v/>
      </c>
      <c r="AN506" s="23">
        <f>IF(AK506&lt;1.5,M506,(0.75*M506)+(0.25*((AM506*2/3+AJ506*1/3)*$AW$1)))</f>
        <v>0</v>
      </c>
      <c r="AO506" s="24">
        <f>AN506-M506</f>
        <v>0</v>
      </c>
      <c r="AP506" s="22" t="str">
        <f>IF(AK506&lt;1.5,"N/A",3*((M506/$AW$1)-(AM506*2/3)))</f>
        <v>N/A</v>
      </c>
      <c r="AQ506" s="20" t="str">
        <f>IF(AK506=0,"",AL506*$AV$1)</f>
        <v/>
      </c>
      <c r="AR506" s="20" t="str">
        <f>IF(AK506=0,"",AJ506*$AV$1)</f>
        <v/>
      </c>
      <c r="AS506" s="23" t="str">
        <f>IF(F506="P","P","")</f>
        <v/>
      </c>
    </row>
    <row r="507" spans="1:45" ht="13.5">
      <c r="A507" s="19"/>
      <c r="B507" s="23" t="str">
        <f>IF(COUNTBLANK(N507:AI507)&lt;20.5,"Yes","No")</f>
        <v>No</v>
      </c>
      <c r="C507" s="34" t="str">
        <f>IF(J507&lt;160000,"Yes","")</f>
        <v>Yes</v>
      </c>
      <c r="D507" s="34" t="str">
        <f>IF(J507&gt;375000,IF((K507/J507)&lt;-0.4,"FP40%",IF((K507/J507)&lt;-0.35,"FP35%",IF((K507/J507)&lt;-0.3,"FP30%",IF((K507/J507)&lt;-0.25,"FP25%",IF((K507/J507)&lt;-0.2,"FP20%",IF((K507/J507)&lt;-0.15,"FP15%",IF((K507/J507)&lt;-0.1,"FP10%",IF((K507/J507)&lt;-0.05,"FP5%","")))))))),"")</f>
        <v/>
      </c>
      <c r="E507" s="34" t="str">
        <f t="shared" si="9"/>
        <v/>
      </c>
      <c r="F507" s="89" t="str">
        <f>IF(AP507="N/A","",IF(AP507&gt;AJ507,IF(AP507&gt;AM507,"P",""),""))</f>
        <v/>
      </c>
      <c r="G507" s="34" t="str">
        <f>IF(D507="",IF(E507="",F507,E507),D507)</f>
        <v/>
      </c>
      <c r="H507" s="19"/>
      <c r="I507" s="21"/>
      <c r="J507" s="20"/>
      <c r="K507" s="20">
        <f>M507-J507</f>
        <v>0</v>
      </c>
      <c r="L507" s="20"/>
      <c r="M507" s="20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39" t="str">
        <f>IF(AK507=0,"",AVERAGE(N507:AI507))</f>
        <v/>
      </c>
      <c r="AK507" s="39">
        <f>IF(COUNTBLANK(N507:AI507)=0,22,IF(COUNTBLANK(N507:AI507)=1,21,IF(COUNTBLANK(N507:AI507)=2,20,IF(COUNTBLANK(N507:AI507)=3,19,IF(COUNTBLANK(N507:AI507)=4,18,IF(COUNTBLANK(N507:AI507)=5,17,IF(COUNTBLANK(N507:AI507)=6,16,IF(COUNTBLANK(N507:AI507)=7,15,IF(COUNTBLANK(N507:AI507)=8,14,IF(COUNTBLANK(N507:AI507)=9,13,IF(COUNTBLANK(N507:AI507)=10,12,IF(COUNTBLANK(N507:AI507)=11,11,IF(COUNTBLANK(N507:AI507)=12,10,IF(COUNTBLANK(N507:AI507)=13,9,IF(COUNTBLANK(N507:AI507)=14,8,IF(COUNTBLANK(N507:AI507)=15,7,IF(COUNTBLANK(N507:AI507)=16,6,IF(COUNTBLANK(N507:AI507)=17,5,IF(COUNTBLANK(N507:AI507)=18,4,IF(COUNTBLANK(N507:AI507)=19,3,IF(COUNTBLANK(N507:AI507)=20,2,IF(COUNTBLANK(N507:AI507)=21,1,IF(COUNTBLANK(N507:AI507)=22,0,"Error")))))))))))))))))))))))</f>
        <v>0</v>
      </c>
      <c r="AL507" s="39" t="str">
        <f>IF(AK507=0,"",IF(COUNTBLANK(AG507:AI507)=0,AVERAGE(AG507:AI507),IF(COUNTBLANK(AF507:AI507)&lt;1.5,AVERAGE(AF507:AI507),IF(COUNTBLANK(AE507:AI507)&lt;2.5,AVERAGE(AE507:AI507),IF(COUNTBLANK(AD507:AI507)&lt;3.5,AVERAGE(AD507:AI507),IF(COUNTBLANK(AC507:AI507)&lt;4.5,AVERAGE(AC507:AI507),IF(COUNTBLANK(AB507:AI507)&lt;5.5,AVERAGE(AB507:AI507),IF(COUNTBLANK(AA507:AI507)&lt;6.5,AVERAGE(AA507:AI507),IF(COUNTBLANK(Z507:AI507)&lt;7.5,AVERAGE(Z507:AI507),IF(COUNTBLANK(Y507:AI507)&lt;8.5,AVERAGE(Y507:AI507),IF(COUNTBLANK(X507:AI507)&lt;9.5,AVERAGE(X507:AI507),IF(COUNTBLANK(W507:AI507)&lt;10.5,AVERAGE(W507:AI507),IF(COUNTBLANK(V507:AI507)&lt;11.5,AVERAGE(V507:AI507),IF(COUNTBLANK(U507:AI507)&lt;12.5,AVERAGE(U507:AI507),IF(COUNTBLANK(T507:AI507)&lt;13.5,AVERAGE(T507:AI507),IF(COUNTBLANK(S507:AI507)&lt;14.5,AVERAGE(S507:AI507),IF(COUNTBLANK(R507:AI507)&lt;15.5,AVERAGE(R507:AI507),IF(COUNTBLANK(Q507:AI507)&lt;16.5,AVERAGE(Q507:AI507),IF(COUNTBLANK(P507:AI507)&lt;17.5,AVERAGE(P507:AI507),IF(COUNTBLANK(O507:AI507)&lt;18.5,AVERAGE(O507:AI507),AVERAGE(N507:AI507)))))))))))))))))))))</f>
        <v/>
      </c>
      <c r="AM507" s="22" t="str">
        <f>IF(AK507=0,"",IF(COUNTBLANK(AH507:AI507)=0,AVERAGE(AH507:AI507),IF(COUNTBLANK(AG507:AI507)&lt;1.5,AVERAGE(AG507:AI507),IF(COUNTBLANK(AF507:AI507)&lt;2.5,AVERAGE(AF507:AI507),IF(COUNTBLANK(AE507:AI507)&lt;3.5,AVERAGE(AE507:AI507),IF(COUNTBLANK(AD507:AI507)&lt;4.5,AVERAGE(AD507:AI507),IF(COUNTBLANK(AC507:AI507)&lt;5.5,AVERAGE(AC507:AI507),IF(COUNTBLANK(AB507:AI507)&lt;6.5,AVERAGE(AB507:AI507),IF(COUNTBLANK(AA507:AI507)&lt;7.5,AVERAGE(AA507:AI507),IF(COUNTBLANK(Z507:AI507)&lt;8.5,AVERAGE(Z507:AI507),IF(COUNTBLANK(Y507:AI507)&lt;9.5,AVERAGE(Y507:AI507),IF(COUNTBLANK(X507:AI507)&lt;10.5,AVERAGE(X507:AI507),IF(COUNTBLANK(W507:AI507)&lt;11.5,AVERAGE(W507:AI507),IF(COUNTBLANK(V507:AI507)&lt;12.5,AVERAGE(V507:AI507),IF(COUNTBLANK(U507:AI507)&lt;13.5,AVERAGE(U507:AI507),IF(COUNTBLANK(T507:AI507)&lt;14.5,AVERAGE(T507:AI507),IF(COUNTBLANK(S507:AI507)&lt;15.5,AVERAGE(S507:AI507),IF(COUNTBLANK(R507:AI507)&lt;16.5,AVERAGE(R507:AI507),IF(COUNTBLANK(Q507:AI507)&lt;17.5,AVERAGE(Q507:AI507),IF(COUNTBLANK(P507:AI507)&lt;18.5,AVERAGE(P507:AI507),IF(COUNTBLANK(O507:AI507)&lt;19.5,AVERAGE(O507:AI507),AVERAGE(N507:AI507))))))))))))))))))))))</f>
        <v/>
      </c>
      <c r="AN507" s="23">
        <f>IF(AK507&lt;1.5,M507,(0.75*M507)+(0.25*((AM507*2/3+AJ507*1/3)*$AW$1)))</f>
        <v>0</v>
      </c>
      <c r="AO507" s="24">
        <f>AN507-M507</f>
        <v>0</v>
      </c>
      <c r="AP507" s="22" t="str">
        <f>IF(AK507&lt;1.5,"N/A",3*((M507/$AW$1)-(AM507*2/3)))</f>
        <v>N/A</v>
      </c>
      <c r="AQ507" s="20" t="str">
        <f>IF(AK507=0,"",AL507*$AV$1)</f>
        <v/>
      </c>
      <c r="AR507" s="20" t="str">
        <f>IF(AK507=0,"",AJ507*$AV$1)</f>
        <v/>
      </c>
      <c r="AS507" s="23" t="str">
        <f>IF(F507="P","P","")</f>
        <v/>
      </c>
    </row>
    <row r="508" spans="1:45" ht="13.5">
      <c r="A508" s="19"/>
      <c r="B508" s="23" t="str">
        <f>IF(COUNTBLANK(N508:AI508)&lt;20.5,"Yes","No")</f>
        <v>No</v>
      </c>
      <c r="C508" s="34" t="str">
        <f>IF(J508&lt;160000,"Yes","")</f>
        <v>Yes</v>
      </c>
      <c r="D508" s="34" t="str">
        <f>IF(J508&gt;375000,IF((K508/J508)&lt;-0.4,"FP40%",IF((K508/J508)&lt;-0.35,"FP35%",IF((K508/J508)&lt;-0.3,"FP30%",IF((K508/J508)&lt;-0.25,"FP25%",IF((K508/J508)&lt;-0.2,"FP20%",IF((K508/J508)&lt;-0.15,"FP15%",IF((K508/J508)&lt;-0.1,"FP10%",IF((K508/J508)&lt;-0.05,"FP5%","")))))))),"")</f>
        <v/>
      </c>
      <c r="E508" s="34" t="str">
        <f t="shared" si="9"/>
        <v/>
      </c>
      <c r="F508" s="89" t="str">
        <f>IF(AP508="N/A","",IF(AP508&gt;AJ508,IF(AP508&gt;AM508,"P",""),""))</f>
        <v/>
      </c>
      <c r="G508" s="34" t="str">
        <f>IF(D508="",IF(E508="",F508,E508),D508)</f>
        <v/>
      </c>
      <c r="H508" s="19"/>
      <c r="I508" s="21"/>
      <c r="J508" s="20"/>
      <c r="K508" s="20">
        <f>M508-J508</f>
        <v>0</v>
      </c>
      <c r="L508" s="20"/>
      <c r="M508" s="20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39" t="str">
        <f>IF(AK508=0,"",AVERAGE(N508:AI508))</f>
        <v/>
      </c>
      <c r="AK508" s="39">
        <f>IF(COUNTBLANK(N508:AI508)=0,22,IF(COUNTBLANK(N508:AI508)=1,21,IF(COUNTBLANK(N508:AI508)=2,20,IF(COUNTBLANK(N508:AI508)=3,19,IF(COUNTBLANK(N508:AI508)=4,18,IF(COUNTBLANK(N508:AI508)=5,17,IF(COUNTBLANK(N508:AI508)=6,16,IF(COUNTBLANK(N508:AI508)=7,15,IF(COUNTBLANK(N508:AI508)=8,14,IF(COUNTBLANK(N508:AI508)=9,13,IF(COUNTBLANK(N508:AI508)=10,12,IF(COUNTBLANK(N508:AI508)=11,11,IF(COUNTBLANK(N508:AI508)=12,10,IF(COUNTBLANK(N508:AI508)=13,9,IF(COUNTBLANK(N508:AI508)=14,8,IF(COUNTBLANK(N508:AI508)=15,7,IF(COUNTBLANK(N508:AI508)=16,6,IF(COUNTBLANK(N508:AI508)=17,5,IF(COUNTBLANK(N508:AI508)=18,4,IF(COUNTBLANK(N508:AI508)=19,3,IF(COUNTBLANK(N508:AI508)=20,2,IF(COUNTBLANK(N508:AI508)=21,1,IF(COUNTBLANK(N508:AI508)=22,0,"Error")))))))))))))))))))))))</f>
        <v>0</v>
      </c>
      <c r="AL508" s="39" t="str">
        <f>IF(AK508=0,"",IF(COUNTBLANK(AG508:AI508)=0,AVERAGE(AG508:AI508),IF(COUNTBLANK(AF508:AI508)&lt;1.5,AVERAGE(AF508:AI508),IF(COUNTBLANK(AE508:AI508)&lt;2.5,AVERAGE(AE508:AI508),IF(COUNTBLANK(AD508:AI508)&lt;3.5,AVERAGE(AD508:AI508),IF(COUNTBLANK(AC508:AI508)&lt;4.5,AVERAGE(AC508:AI508),IF(COUNTBLANK(AB508:AI508)&lt;5.5,AVERAGE(AB508:AI508),IF(COUNTBLANK(AA508:AI508)&lt;6.5,AVERAGE(AA508:AI508),IF(COUNTBLANK(Z508:AI508)&lt;7.5,AVERAGE(Z508:AI508),IF(COUNTBLANK(Y508:AI508)&lt;8.5,AVERAGE(Y508:AI508),IF(COUNTBLANK(X508:AI508)&lt;9.5,AVERAGE(X508:AI508),IF(COUNTBLANK(W508:AI508)&lt;10.5,AVERAGE(W508:AI508),IF(COUNTBLANK(V508:AI508)&lt;11.5,AVERAGE(V508:AI508),IF(COUNTBLANK(U508:AI508)&lt;12.5,AVERAGE(U508:AI508),IF(COUNTBLANK(T508:AI508)&lt;13.5,AVERAGE(T508:AI508),IF(COUNTBLANK(S508:AI508)&lt;14.5,AVERAGE(S508:AI508),IF(COUNTBLANK(R508:AI508)&lt;15.5,AVERAGE(R508:AI508),IF(COUNTBLANK(Q508:AI508)&lt;16.5,AVERAGE(Q508:AI508),IF(COUNTBLANK(P508:AI508)&lt;17.5,AVERAGE(P508:AI508),IF(COUNTBLANK(O508:AI508)&lt;18.5,AVERAGE(O508:AI508),AVERAGE(N508:AI508)))))))))))))))))))))</f>
        <v/>
      </c>
      <c r="AM508" s="22" t="str">
        <f>IF(AK508=0,"",IF(COUNTBLANK(AH508:AI508)=0,AVERAGE(AH508:AI508),IF(COUNTBLANK(AG508:AI508)&lt;1.5,AVERAGE(AG508:AI508),IF(COUNTBLANK(AF508:AI508)&lt;2.5,AVERAGE(AF508:AI508),IF(COUNTBLANK(AE508:AI508)&lt;3.5,AVERAGE(AE508:AI508),IF(COUNTBLANK(AD508:AI508)&lt;4.5,AVERAGE(AD508:AI508),IF(COUNTBLANK(AC508:AI508)&lt;5.5,AVERAGE(AC508:AI508),IF(COUNTBLANK(AB508:AI508)&lt;6.5,AVERAGE(AB508:AI508),IF(COUNTBLANK(AA508:AI508)&lt;7.5,AVERAGE(AA508:AI508),IF(COUNTBLANK(Z508:AI508)&lt;8.5,AVERAGE(Z508:AI508),IF(COUNTBLANK(Y508:AI508)&lt;9.5,AVERAGE(Y508:AI508),IF(COUNTBLANK(X508:AI508)&lt;10.5,AVERAGE(X508:AI508),IF(COUNTBLANK(W508:AI508)&lt;11.5,AVERAGE(W508:AI508),IF(COUNTBLANK(V508:AI508)&lt;12.5,AVERAGE(V508:AI508),IF(COUNTBLANK(U508:AI508)&lt;13.5,AVERAGE(U508:AI508),IF(COUNTBLANK(T508:AI508)&lt;14.5,AVERAGE(T508:AI508),IF(COUNTBLANK(S508:AI508)&lt;15.5,AVERAGE(S508:AI508),IF(COUNTBLANK(R508:AI508)&lt;16.5,AVERAGE(R508:AI508),IF(COUNTBLANK(Q508:AI508)&lt;17.5,AVERAGE(Q508:AI508),IF(COUNTBLANK(P508:AI508)&lt;18.5,AVERAGE(P508:AI508),IF(COUNTBLANK(O508:AI508)&lt;19.5,AVERAGE(O508:AI508),AVERAGE(N508:AI508))))))))))))))))))))))</f>
        <v/>
      </c>
      <c r="AN508" s="23">
        <f>IF(AK508&lt;1.5,M508,(0.75*M508)+(0.25*((AM508*2/3+AJ508*1/3)*$AW$1)))</f>
        <v>0</v>
      </c>
      <c r="AO508" s="24">
        <f>AN508-M508</f>
        <v>0</v>
      </c>
      <c r="AP508" s="22" t="str">
        <f>IF(AK508&lt;1.5,"N/A",3*((M508/$AW$1)-(AM508*2/3)))</f>
        <v>N/A</v>
      </c>
      <c r="AQ508" s="20" t="str">
        <f>IF(AK508=0,"",AL508*$AV$1)</f>
        <v/>
      </c>
      <c r="AR508" s="20" t="str">
        <f>IF(AK508=0,"",AJ508*$AV$1)</f>
        <v/>
      </c>
      <c r="AS508" s="23" t="str">
        <f>IF(F508="P","P","")</f>
        <v/>
      </c>
    </row>
    <row r="509" spans="1:45" ht="13.5">
      <c r="A509" s="19"/>
      <c r="B509" s="23" t="str">
        <f>IF(COUNTBLANK(N509:AI509)&lt;20.5,"Yes","No")</f>
        <v>No</v>
      </c>
      <c r="C509" s="34" t="str">
        <f>IF(J509&lt;160000,"Yes","")</f>
        <v>Yes</v>
      </c>
      <c r="D509" s="34" t="str">
        <f>IF(J509&gt;375000,IF((K509/J509)&lt;-0.4,"FP40%",IF((K509/J509)&lt;-0.35,"FP35%",IF((K509/J509)&lt;-0.3,"FP30%",IF((K509/J509)&lt;-0.25,"FP25%",IF((K509/J509)&lt;-0.2,"FP20%",IF((K509/J509)&lt;-0.15,"FP15%",IF((K509/J509)&lt;-0.1,"FP10%",IF((K509/J509)&lt;-0.05,"FP5%","")))))))),"")</f>
        <v/>
      </c>
      <c r="E509" s="34" t="str">
        <f t="shared" si="9"/>
        <v/>
      </c>
      <c r="F509" s="89" t="str">
        <f>IF(AP509="N/A","",IF(AP509&gt;AJ509,IF(AP509&gt;AM509,"P",""),""))</f>
        <v/>
      </c>
      <c r="G509" s="34" t="str">
        <f>IF(D509="",IF(E509="",F509,E509),D509)</f>
        <v/>
      </c>
      <c r="H509" s="19"/>
      <c r="I509" s="21"/>
      <c r="J509" s="20"/>
      <c r="K509" s="20">
        <f>M509-J509</f>
        <v>0</v>
      </c>
      <c r="L509" s="20"/>
      <c r="M509" s="20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39" t="str">
        <f>IF(AK509=0,"",AVERAGE(N509:AI509))</f>
        <v/>
      </c>
      <c r="AK509" s="39">
        <f>IF(COUNTBLANK(N509:AI509)=0,22,IF(COUNTBLANK(N509:AI509)=1,21,IF(COUNTBLANK(N509:AI509)=2,20,IF(COUNTBLANK(N509:AI509)=3,19,IF(COUNTBLANK(N509:AI509)=4,18,IF(COUNTBLANK(N509:AI509)=5,17,IF(COUNTBLANK(N509:AI509)=6,16,IF(COUNTBLANK(N509:AI509)=7,15,IF(COUNTBLANK(N509:AI509)=8,14,IF(COUNTBLANK(N509:AI509)=9,13,IF(COUNTBLANK(N509:AI509)=10,12,IF(COUNTBLANK(N509:AI509)=11,11,IF(COUNTBLANK(N509:AI509)=12,10,IF(COUNTBLANK(N509:AI509)=13,9,IF(COUNTBLANK(N509:AI509)=14,8,IF(COUNTBLANK(N509:AI509)=15,7,IF(COUNTBLANK(N509:AI509)=16,6,IF(COUNTBLANK(N509:AI509)=17,5,IF(COUNTBLANK(N509:AI509)=18,4,IF(COUNTBLANK(N509:AI509)=19,3,IF(COUNTBLANK(N509:AI509)=20,2,IF(COUNTBLANK(N509:AI509)=21,1,IF(COUNTBLANK(N509:AI509)=22,0,"Error")))))))))))))))))))))))</f>
        <v>0</v>
      </c>
      <c r="AL509" s="39" t="str">
        <f>IF(AK509=0,"",IF(COUNTBLANK(AG509:AI509)=0,AVERAGE(AG509:AI509),IF(COUNTBLANK(AF509:AI509)&lt;1.5,AVERAGE(AF509:AI509),IF(COUNTBLANK(AE509:AI509)&lt;2.5,AVERAGE(AE509:AI509),IF(COUNTBLANK(AD509:AI509)&lt;3.5,AVERAGE(AD509:AI509),IF(COUNTBLANK(AC509:AI509)&lt;4.5,AVERAGE(AC509:AI509),IF(COUNTBLANK(AB509:AI509)&lt;5.5,AVERAGE(AB509:AI509),IF(COUNTBLANK(AA509:AI509)&lt;6.5,AVERAGE(AA509:AI509),IF(COUNTBLANK(Z509:AI509)&lt;7.5,AVERAGE(Z509:AI509),IF(COUNTBLANK(Y509:AI509)&lt;8.5,AVERAGE(Y509:AI509),IF(COUNTBLANK(X509:AI509)&lt;9.5,AVERAGE(X509:AI509),IF(COUNTBLANK(W509:AI509)&lt;10.5,AVERAGE(W509:AI509),IF(COUNTBLANK(V509:AI509)&lt;11.5,AVERAGE(V509:AI509),IF(COUNTBLANK(U509:AI509)&lt;12.5,AVERAGE(U509:AI509),IF(COUNTBLANK(T509:AI509)&lt;13.5,AVERAGE(T509:AI509),IF(COUNTBLANK(S509:AI509)&lt;14.5,AVERAGE(S509:AI509),IF(COUNTBLANK(R509:AI509)&lt;15.5,AVERAGE(R509:AI509),IF(COUNTBLANK(Q509:AI509)&lt;16.5,AVERAGE(Q509:AI509),IF(COUNTBLANK(P509:AI509)&lt;17.5,AVERAGE(P509:AI509),IF(COUNTBLANK(O509:AI509)&lt;18.5,AVERAGE(O509:AI509),AVERAGE(N509:AI509)))))))))))))))))))))</f>
        <v/>
      </c>
      <c r="AM509" s="22" t="str">
        <f>IF(AK509=0,"",IF(COUNTBLANK(AH509:AI509)=0,AVERAGE(AH509:AI509),IF(COUNTBLANK(AG509:AI509)&lt;1.5,AVERAGE(AG509:AI509),IF(COUNTBLANK(AF509:AI509)&lt;2.5,AVERAGE(AF509:AI509),IF(COUNTBLANK(AE509:AI509)&lt;3.5,AVERAGE(AE509:AI509),IF(COUNTBLANK(AD509:AI509)&lt;4.5,AVERAGE(AD509:AI509),IF(COUNTBLANK(AC509:AI509)&lt;5.5,AVERAGE(AC509:AI509),IF(COUNTBLANK(AB509:AI509)&lt;6.5,AVERAGE(AB509:AI509),IF(COUNTBLANK(AA509:AI509)&lt;7.5,AVERAGE(AA509:AI509),IF(COUNTBLANK(Z509:AI509)&lt;8.5,AVERAGE(Z509:AI509),IF(COUNTBLANK(Y509:AI509)&lt;9.5,AVERAGE(Y509:AI509),IF(COUNTBLANK(X509:AI509)&lt;10.5,AVERAGE(X509:AI509),IF(COUNTBLANK(W509:AI509)&lt;11.5,AVERAGE(W509:AI509),IF(COUNTBLANK(V509:AI509)&lt;12.5,AVERAGE(V509:AI509),IF(COUNTBLANK(U509:AI509)&lt;13.5,AVERAGE(U509:AI509),IF(COUNTBLANK(T509:AI509)&lt;14.5,AVERAGE(T509:AI509),IF(COUNTBLANK(S509:AI509)&lt;15.5,AVERAGE(S509:AI509),IF(COUNTBLANK(R509:AI509)&lt;16.5,AVERAGE(R509:AI509),IF(COUNTBLANK(Q509:AI509)&lt;17.5,AVERAGE(Q509:AI509),IF(COUNTBLANK(P509:AI509)&lt;18.5,AVERAGE(P509:AI509),IF(COUNTBLANK(O509:AI509)&lt;19.5,AVERAGE(O509:AI509),AVERAGE(N509:AI509))))))))))))))))))))))</f>
        <v/>
      </c>
      <c r="AN509" s="23">
        <f>IF(AK509&lt;1.5,M509,(0.75*M509)+(0.25*((AM509*2/3+AJ509*1/3)*$AW$1)))</f>
        <v>0</v>
      </c>
      <c r="AO509" s="24">
        <f>AN509-M509</f>
        <v>0</v>
      </c>
      <c r="AP509" s="22" t="str">
        <f>IF(AK509&lt;1.5,"N/A",3*((M509/$AW$1)-(AM509*2/3)))</f>
        <v>N/A</v>
      </c>
      <c r="AQ509" s="20" t="str">
        <f>IF(AK509=0,"",AL509*$AV$1)</f>
        <v/>
      </c>
      <c r="AR509" s="20" t="str">
        <f>IF(AK509=0,"",AJ509*$AV$1)</f>
        <v/>
      </c>
      <c r="AS509" s="23" t="str">
        <f>IF(F509="P","P","")</f>
        <v/>
      </c>
    </row>
    <row r="510" spans="1:45" ht="13.5">
      <c r="A510" s="19"/>
      <c r="B510" s="23" t="str">
        <f>IF(COUNTBLANK(N510:AI510)&lt;20.5,"Yes","No")</f>
        <v>No</v>
      </c>
      <c r="C510" s="34" t="str">
        <f>IF(J510&lt;160000,"Yes","")</f>
        <v>Yes</v>
      </c>
      <c r="D510" s="34" t="str">
        <f>IF(J510&gt;375000,IF((K510/J510)&lt;-0.4,"FP40%",IF((K510/J510)&lt;-0.35,"FP35%",IF((K510/J510)&lt;-0.3,"FP30%",IF((K510/J510)&lt;-0.25,"FP25%",IF((K510/J510)&lt;-0.2,"FP20%",IF((K510/J510)&lt;-0.15,"FP15%",IF((K510/J510)&lt;-0.1,"FP10%",IF((K510/J510)&lt;-0.05,"FP5%","")))))))),"")</f>
        <v/>
      </c>
      <c r="E510" s="34" t="str">
        <f t="shared" si="9"/>
        <v/>
      </c>
      <c r="F510" s="89" t="str">
        <f>IF(AP510="N/A","",IF(AP510&gt;AJ510,IF(AP510&gt;AM510,"P",""),""))</f>
        <v/>
      </c>
      <c r="G510" s="34" t="str">
        <f>IF(D510="",IF(E510="",F510,E510),D510)</f>
        <v/>
      </c>
      <c r="H510" s="19"/>
      <c r="I510" s="21"/>
      <c r="J510" s="20"/>
      <c r="K510" s="20">
        <f>M510-J510</f>
        <v>0</v>
      </c>
      <c r="L510" s="20"/>
      <c r="M510" s="20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39" t="str">
        <f>IF(AK510=0,"",AVERAGE(N510:AI510))</f>
        <v/>
      </c>
      <c r="AK510" s="39">
        <f>IF(COUNTBLANK(N510:AI510)=0,22,IF(COUNTBLANK(N510:AI510)=1,21,IF(COUNTBLANK(N510:AI510)=2,20,IF(COUNTBLANK(N510:AI510)=3,19,IF(COUNTBLANK(N510:AI510)=4,18,IF(COUNTBLANK(N510:AI510)=5,17,IF(COUNTBLANK(N510:AI510)=6,16,IF(COUNTBLANK(N510:AI510)=7,15,IF(COUNTBLANK(N510:AI510)=8,14,IF(COUNTBLANK(N510:AI510)=9,13,IF(COUNTBLANK(N510:AI510)=10,12,IF(COUNTBLANK(N510:AI510)=11,11,IF(COUNTBLANK(N510:AI510)=12,10,IF(COUNTBLANK(N510:AI510)=13,9,IF(COUNTBLANK(N510:AI510)=14,8,IF(COUNTBLANK(N510:AI510)=15,7,IF(COUNTBLANK(N510:AI510)=16,6,IF(COUNTBLANK(N510:AI510)=17,5,IF(COUNTBLANK(N510:AI510)=18,4,IF(COUNTBLANK(N510:AI510)=19,3,IF(COUNTBLANK(N510:AI510)=20,2,IF(COUNTBLANK(N510:AI510)=21,1,IF(COUNTBLANK(N510:AI510)=22,0,"Error")))))))))))))))))))))))</f>
        <v>0</v>
      </c>
      <c r="AL510" s="39" t="str">
        <f>IF(AK510=0,"",IF(COUNTBLANK(AG510:AI510)=0,AVERAGE(AG510:AI510),IF(COUNTBLANK(AF510:AI510)&lt;1.5,AVERAGE(AF510:AI510),IF(COUNTBLANK(AE510:AI510)&lt;2.5,AVERAGE(AE510:AI510),IF(COUNTBLANK(AD510:AI510)&lt;3.5,AVERAGE(AD510:AI510),IF(COUNTBLANK(AC510:AI510)&lt;4.5,AVERAGE(AC510:AI510),IF(COUNTBLANK(AB510:AI510)&lt;5.5,AVERAGE(AB510:AI510),IF(COUNTBLANK(AA510:AI510)&lt;6.5,AVERAGE(AA510:AI510),IF(COUNTBLANK(Z510:AI510)&lt;7.5,AVERAGE(Z510:AI510),IF(COUNTBLANK(Y510:AI510)&lt;8.5,AVERAGE(Y510:AI510),IF(COUNTBLANK(X510:AI510)&lt;9.5,AVERAGE(X510:AI510),IF(COUNTBLANK(W510:AI510)&lt;10.5,AVERAGE(W510:AI510),IF(COUNTBLANK(V510:AI510)&lt;11.5,AVERAGE(V510:AI510),IF(COUNTBLANK(U510:AI510)&lt;12.5,AVERAGE(U510:AI510),IF(COUNTBLANK(T510:AI510)&lt;13.5,AVERAGE(T510:AI510),IF(COUNTBLANK(S510:AI510)&lt;14.5,AVERAGE(S510:AI510),IF(COUNTBLANK(R510:AI510)&lt;15.5,AVERAGE(R510:AI510),IF(COUNTBLANK(Q510:AI510)&lt;16.5,AVERAGE(Q510:AI510),IF(COUNTBLANK(P510:AI510)&lt;17.5,AVERAGE(P510:AI510),IF(COUNTBLANK(O510:AI510)&lt;18.5,AVERAGE(O510:AI510),AVERAGE(N510:AI510)))))))))))))))))))))</f>
        <v/>
      </c>
      <c r="AM510" s="22" t="str">
        <f>IF(AK510=0,"",IF(COUNTBLANK(AH510:AI510)=0,AVERAGE(AH510:AI510),IF(COUNTBLANK(AG510:AI510)&lt;1.5,AVERAGE(AG510:AI510),IF(COUNTBLANK(AF510:AI510)&lt;2.5,AVERAGE(AF510:AI510),IF(COUNTBLANK(AE510:AI510)&lt;3.5,AVERAGE(AE510:AI510),IF(COUNTBLANK(AD510:AI510)&lt;4.5,AVERAGE(AD510:AI510),IF(COUNTBLANK(AC510:AI510)&lt;5.5,AVERAGE(AC510:AI510),IF(COUNTBLANK(AB510:AI510)&lt;6.5,AVERAGE(AB510:AI510),IF(COUNTBLANK(AA510:AI510)&lt;7.5,AVERAGE(AA510:AI510),IF(COUNTBLANK(Z510:AI510)&lt;8.5,AVERAGE(Z510:AI510),IF(COUNTBLANK(Y510:AI510)&lt;9.5,AVERAGE(Y510:AI510),IF(COUNTBLANK(X510:AI510)&lt;10.5,AVERAGE(X510:AI510),IF(COUNTBLANK(W510:AI510)&lt;11.5,AVERAGE(W510:AI510),IF(COUNTBLANK(V510:AI510)&lt;12.5,AVERAGE(V510:AI510),IF(COUNTBLANK(U510:AI510)&lt;13.5,AVERAGE(U510:AI510),IF(COUNTBLANK(T510:AI510)&lt;14.5,AVERAGE(T510:AI510),IF(COUNTBLANK(S510:AI510)&lt;15.5,AVERAGE(S510:AI510),IF(COUNTBLANK(R510:AI510)&lt;16.5,AVERAGE(R510:AI510),IF(COUNTBLANK(Q510:AI510)&lt;17.5,AVERAGE(Q510:AI510),IF(COUNTBLANK(P510:AI510)&lt;18.5,AVERAGE(P510:AI510),IF(COUNTBLANK(O510:AI510)&lt;19.5,AVERAGE(O510:AI510),AVERAGE(N510:AI510))))))))))))))))))))))</f>
        <v/>
      </c>
      <c r="AN510" s="23">
        <f>IF(AK510&lt;1.5,M510,(0.75*M510)+(0.25*((AM510*2/3+AJ510*1/3)*$AW$1)))</f>
        <v>0</v>
      </c>
      <c r="AO510" s="24">
        <f>AN510-M510</f>
        <v>0</v>
      </c>
      <c r="AP510" s="22" t="str">
        <f>IF(AK510&lt;1.5,"N/A",3*((M510/$AW$1)-(AM510*2/3)))</f>
        <v>N/A</v>
      </c>
      <c r="AQ510" s="20" t="str">
        <f>IF(AK510=0,"",AL510*$AV$1)</f>
        <v/>
      </c>
      <c r="AR510" s="20" t="str">
        <f>IF(AK510=0,"",AJ510*$AV$1)</f>
        <v/>
      </c>
      <c r="AS510" s="23" t="str">
        <f>IF(F510="P","P","")</f>
        <v/>
      </c>
    </row>
    <row r="511" spans="1:45" ht="13.5">
      <c r="A511" s="19"/>
      <c r="B511" s="23" t="str">
        <f>IF(COUNTBLANK(N511:AI511)&lt;20.5,"Yes","No")</f>
        <v>No</v>
      </c>
      <c r="C511" s="34" t="str">
        <f>IF(J511&lt;160000,"Yes","")</f>
        <v>Yes</v>
      </c>
      <c r="D511" s="34" t="str">
        <f>IF(J511&gt;375000,IF((K511/J511)&lt;-0.4,"FP40%",IF((K511/J511)&lt;-0.35,"FP35%",IF((K511/J511)&lt;-0.3,"FP30%",IF((K511/J511)&lt;-0.25,"FP25%",IF((K511/J511)&lt;-0.2,"FP20%",IF((K511/J511)&lt;-0.15,"FP15%",IF((K511/J511)&lt;-0.1,"FP10%",IF((K511/J511)&lt;-0.05,"FP5%","")))))))),"")</f>
        <v/>
      </c>
      <c r="E511" s="34" t="str">
        <f t="shared" si="9"/>
        <v/>
      </c>
      <c r="F511" s="89" t="str">
        <f>IF(AP511="N/A","",IF(AP511&gt;AJ511,IF(AP511&gt;AM511,"P",""),""))</f>
        <v/>
      </c>
      <c r="G511" s="34" t="str">
        <f>IF(D511="",IF(E511="",F511,E511),D511)</f>
        <v/>
      </c>
      <c r="H511" s="19"/>
      <c r="I511" s="21"/>
      <c r="J511" s="20"/>
      <c r="K511" s="20">
        <f>M511-J511</f>
        <v>0</v>
      </c>
      <c r="L511" s="20"/>
      <c r="M511" s="20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39" t="str">
        <f>IF(AK511=0,"",AVERAGE(N511:AI511))</f>
        <v/>
      </c>
      <c r="AK511" s="39">
        <f>IF(COUNTBLANK(N511:AI511)=0,22,IF(COUNTBLANK(N511:AI511)=1,21,IF(COUNTBLANK(N511:AI511)=2,20,IF(COUNTBLANK(N511:AI511)=3,19,IF(COUNTBLANK(N511:AI511)=4,18,IF(COUNTBLANK(N511:AI511)=5,17,IF(COUNTBLANK(N511:AI511)=6,16,IF(COUNTBLANK(N511:AI511)=7,15,IF(COUNTBLANK(N511:AI511)=8,14,IF(COUNTBLANK(N511:AI511)=9,13,IF(COUNTBLANK(N511:AI511)=10,12,IF(COUNTBLANK(N511:AI511)=11,11,IF(COUNTBLANK(N511:AI511)=12,10,IF(COUNTBLANK(N511:AI511)=13,9,IF(COUNTBLANK(N511:AI511)=14,8,IF(COUNTBLANK(N511:AI511)=15,7,IF(COUNTBLANK(N511:AI511)=16,6,IF(COUNTBLANK(N511:AI511)=17,5,IF(COUNTBLANK(N511:AI511)=18,4,IF(COUNTBLANK(N511:AI511)=19,3,IF(COUNTBLANK(N511:AI511)=20,2,IF(COUNTBLANK(N511:AI511)=21,1,IF(COUNTBLANK(N511:AI511)=22,0,"Error")))))))))))))))))))))))</f>
        <v>0</v>
      </c>
      <c r="AL511" s="39" t="str">
        <f>IF(AK511=0,"",IF(COUNTBLANK(AG511:AI511)=0,AVERAGE(AG511:AI511),IF(COUNTBLANK(AF511:AI511)&lt;1.5,AVERAGE(AF511:AI511),IF(COUNTBLANK(AE511:AI511)&lt;2.5,AVERAGE(AE511:AI511),IF(COUNTBLANK(AD511:AI511)&lt;3.5,AVERAGE(AD511:AI511),IF(COUNTBLANK(AC511:AI511)&lt;4.5,AVERAGE(AC511:AI511),IF(COUNTBLANK(AB511:AI511)&lt;5.5,AVERAGE(AB511:AI511),IF(COUNTBLANK(AA511:AI511)&lt;6.5,AVERAGE(AA511:AI511),IF(COUNTBLANK(Z511:AI511)&lt;7.5,AVERAGE(Z511:AI511),IF(COUNTBLANK(Y511:AI511)&lt;8.5,AVERAGE(Y511:AI511),IF(COUNTBLANK(X511:AI511)&lt;9.5,AVERAGE(X511:AI511),IF(COUNTBLANK(W511:AI511)&lt;10.5,AVERAGE(W511:AI511),IF(COUNTBLANK(V511:AI511)&lt;11.5,AVERAGE(V511:AI511),IF(COUNTBLANK(U511:AI511)&lt;12.5,AVERAGE(U511:AI511),IF(COUNTBLANK(T511:AI511)&lt;13.5,AVERAGE(T511:AI511),IF(COUNTBLANK(S511:AI511)&lt;14.5,AVERAGE(S511:AI511),IF(COUNTBLANK(R511:AI511)&lt;15.5,AVERAGE(R511:AI511),IF(COUNTBLANK(Q511:AI511)&lt;16.5,AVERAGE(Q511:AI511),IF(COUNTBLANK(P511:AI511)&lt;17.5,AVERAGE(P511:AI511),IF(COUNTBLANK(O511:AI511)&lt;18.5,AVERAGE(O511:AI511),AVERAGE(N511:AI511)))))))))))))))))))))</f>
        <v/>
      </c>
      <c r="AM511" s="22" t="str">
        <f>IF(AK511=0,"",IF(COUNTBLANK(AH511:AI511)=0,AVERAGE(AH511:AI511),IF(COUNTBLANK(AG511:AI511)&lt;1.5,AVERAGE(AG511:AI511),IF(COUNTBLANK(AF511:AI511)&lt;2.5,AVERAGE(AF511:AI511),IF(COUNTBLANK(AE511:AI511)&lt;3.5,AVERAGE(AE511:AI511),IF(COUNTBLANK(AD511:AI511)&lt;4.5,AVERAGE(AD511:AI511),IF(COUNTBLANK(AC511:AI511)&lt;5.5,AVERAGE(AC511:AI511),IF(COUNTBLANK(AB511:AI511)&lt;6.5,AVERAGE(AB511:AI511),IF(COUNTBLANK(AA511:AI511)&lt;7.5,AVERAGE(AA511:AI511),IF(COUNTBLANK(Z511:AI511)&lt;8.5,AVERAGE(Z511:AI511),IF(COUNTBLANK(Y511:AI511)&lt;9.5,AVERAGE(Y511:AI511),IF(COUNTBLANK(X511:AI511)&lt;10.5,AVERAGE(X511:AI511),IF(COUNTBLANK(W511:AI511)&lt;11.5,AVERAGE(W511:AI511),IF(COUNTBLANK(V511:AI511)&lt;12.5,AVERAGE(V511:AI511),IF(COUNTBLANK(U511:AI511)&lt;13.5,AVERAGE(U511:AI511),IF(COUNTBLANK(T511:AI511)&lt;14.5,AVERAGE(T511:AI511),IF(COUNTBLANK(S511:AI511)&lt;15.5,AVERAGE(S511:AI511),IF(COUNTBLANK(R511:AI511)&lt;16.5,AVERAGE(R511:AI511),IF(COUNTBLANK(Q511:AI511)&lt;17.5,AVERAGE(Q511:AI511),IF(COUNTBLANK(P511:AI511)&lt;18.5,AVERAGE(P511:AI511),IF(COUNTBLANK(O511:AI511)&lt;19.5,AVERAGE(O511:AI511),AVERAGE(N511:AI511))))))))))))))))))))))</f>
        <v/>
      </c>
      <c r="AN511" s="23">
        <f>IF(AK511&lt;1.5,M511,(0.75*M511)+(0.25*((AM511*2/3+AJ511*1/3)*$AW$1)))</f>
        <v>0</v>
      </c>
      <c r="AO511" s="24">
        <f>AN511-M511</f>
        <v>0</v>
      </c>
      <c r="AP511" s="22" t="str">
        <f>IF(AK511&lt;1.5,"N/A",3*((M511/$AW$1)-(AM511*2/3)))</f>
        <v>N/A</v>
      </c>
      <c r="AQ511" s="20" t="str">
        <f>IF(AK511=0,"",AL511*$AV$1)</f>
        <v/>
      </c>
      <c r="AR511" s="20" t="str">
        <f>IF(AK511=0,"",AJ511*$AV$1)</f>
        <v/>
      </c>
      <c r="AS511" s="23" t="str">
        <f>IF(F511="P","P","")</f>
        <v/>
      </c>
    </row>
    <row r="512" spans="1:45" ht="13.5">
      <c r="A512" s="19"/>
      <c r="B512" s="23" t="str">
        <f>IF(COUNTBLANK(N512:AI512)&lt;20.5,"Yes","No")</f>
        <v>No</v>
      </c>
      <c r="C512" s="34" t="str">
        <f>IF(J512&lt;160000,"Yes","")</f>
        <v>Yes</v>
      </c>
      <c r="D512" s="34" t="str">
        <f>IF(J512&gt;375000,IF((K512/J512)&lt;-0.4,"FP40%",IF((K512/J512)&lt;-0.35,"FP35%",IF((K512/J512)&lt;-0.3,"FP30%",IF((K512/J512)&lt;-0.25,"FP25%",IF((K512/J512)&lt;-0.2,"FP20%",IF((K512/J512)&lt;-0.15,"FP15%",IF((K512/J512)&lt;-0.1,"FP10%",IF((K512/J512)&lt;-0.05,"FP5%","")))))))),"")</f>
        <v/>
      </c>
      <c r="E512" s="34" t="str">
        <f t="shared" si="9"/>
        <v/>
      </c>
      <c r="F512" s="89" t="str">
        <f>IF(AP512="N/A","",IF(AP512&gt;AJ512,IF(AP512&gt;AM512,"P",""),""))</f>
        <v/>
      </c>
      <c r="G512" s="34" t="str">
        <f>IF(D512="",IF(E512="",F512,E512),D512)</f>
        <v/>
      </c>
      <c r="H512" s="19"/>
      <c r="I512" s="21"/>
      <c r="J512" s="20"/>
      <c r="K512" s="20">
        <f>M512-J512</f>
        <v>0</v>
      </c>
      <c r="L512" s="20"/>
      <c r="M512" s="20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39" t="str">
        <f>IF(AK512=0,"",AVERAGE(N512:AI512))</f>
        <v/>
      </c>
      <c r="AK512" s="39">
        <f>IF(COUNTBLANK(N512:AI512)=0,22,IF(COUNTBLANK(N512:AI512)=1,21,IF(COUNTBLANK(N512:AI512)=2,20,IF(COUNTBLANK(N512:AI512)=3,19,IF(COUNTBLANK(N512:AI512)=4,18,IF(COUNTBLANK(N512:AI512)=5,17,IF(COUNTBLANK(N512:AI512)=6,16,IF(COUNTBLANK(N512:AI512)=7,15,IF(COUNTBLANK(N512:AI512)=8,14,IF(COUNTBLANK(N512:AI512)=9,13,IF(COUNTBLANK(N512:AI512)=10,12,IF(COUNTBLANK(N512:AI512)=11,11,IF(COUNTBLANK(N512:AI512)=12,10,IF(COUNTBLANK(N512:AI512)=13,9,IF(COUNTBLANK(N512:AI512)=14,8,IF(COUNTBLANK(N512:AI512)=15,7,IF(COUNTBLANK(N512:AI512)=16,6,IF(COUNTBLANK(N512:AI512)=17,5,IF(COUNTBLANK(N512:AI512)=18,4,IF(COUNTBLANK(N512:AI512)=19,3,IF(COUNTBLANK(N512:AI512)=20,2,IF(COUNTBLANK(N512:AI512)=21,1,IF(COUNTBLANK(N512:AI512)=22,0,"Error")))))))))))))))))))))))</f>
        <v>0</v>
      </c>
      <c r="AL512" s="39" t="str">
        <f>IF(AK512=0,"",IF(COUNTBLANK(AG512:AI512)=0,AVERAGE(AG512:AI512),IF(COUNTBLANK(AF512:AI512)&lt;1.5,AVERAGE(AF512:AI512),IF(COUNTBLANK(AE512:AI512)&lt;2.5,AVERAGE(AE512:AI512),IF(COUNTBLANK(AD512:AI512)&lt;3.5,AVERAGE(AD512:AI512),IF(COUNTBLANK(AC512:AI512)&lt;4.5,AVERAGE(AC512:AI512),IF(COUNTBLANK(AB512:AI512)&lt;5.5,AVERAGE(AB512:AI512),IF(COUNTBLANK(AA512:AI512)&lt;6.5,AVERAGE(AA512:AI512),IF(COUNTBLANK(Z512:AI512)&lt;7.5,AVERAGE(Z512:AI512),IF(COUNTBLANK(Y512:AI512)&lt;8.5,AVERAGE(Y512:AI512),IF(COUNTBLANK(X512:AI512)&lt;9.5,AVERAGE(X512:AI512),IF(COUNTBLANK(W512:AI512)&lt;10.5,AVERAGE(W512:AI512),IF(COUNTBLANK(V512:AI512)&lt;11.5,AVERAGE(V512:AI512),IF(COUNTBLANK(U512:AI512)&lt;12.5,AVERAGE(U512:AI512),IF(COUNTBLANK(T512:AI512)&lt;13.5,AVERAGE(T512:AI512),IF(COUNTBLANK(S512:AI512)&lt;14.5,AVERAGE(S512:AI512),IF(COUNTBLANK(R512:AI512)&lt;15.5,AVERAGE(R512:AI512),IF(COUNTBLANK(Q512:AI512)&lt;16.5,AVERAGE(Q512:AI512),IF(COUNTBLANK(P512:AI512)&lt;17.5,AVERAGE(P512:AI512),IF(COUNTBLANK(O512:AI512)&lt;18.5,AVERAGE(O512:AI512),AVERAGE(N512:AI512)))))))))))))))))))))</f>
        <v/>
      </c>
      <c r="AM512" s="22" t="str">
        <f>IF(AK512=0,"",IF(COUNTBLANK(AH512:AI512)=0,AVERAGE(AH512:AI512),IF(COUNTBLANK(AG512:AI512)&lt;1.5,AVERAGE(AG512:AI512),IF(COUNTBLANK(AF512:AI512)&lt;2.5,AVERAGE(AF512:AI512),IF(COUNTBLANK(AE512:AI512)&lt;3.5,AVERAGE(AE512:AI512),IF(COUNTBLANK(AD512:AI512)&lt;4.5,AVERAGE(AD512:AI512),IF(COUNTBLANK(AC512:AI512)&lt;5.5,AVERAGE(AC512:AI512),IF(COUNTBLANK(AB512:AI512)&lt;6.5,AVERAGE(AB512:AI512),IF(COUNTBLANK(AA512:AI512)&lt;7.5,AVERAGE(AA512:AI512),IF(COUNTBLANK(Z512:AI512)&lt;8.5,AVERAGE(Z512:AI512),IF(COUNTBLANK(Y512:AI512)&lt;9.5,AVERAGE(Y512:AI512),IF(COUNTBLANK(X512:AI512)&lt;10.5,AVERAGE(X512:AI512),IF(COUNTBLANK(W512:AI512)&lt;11.5,AVERAGE(W512:AI512),IF(COUNTBLANK(V512:AI512)&lt;12.5,AVERAGE(V512:AI512),IF(COUNTBLANK(U512:AI512)&lt;13.5,AVERAGE(U512:AI512),IF(COUNTBLANK(T512:AI512)&lt;14.5,AVERAGE(T512:AI512),IF(COUNTBLANK(S512:AI512)&lt;15.5,AVERAGE(S512:AI512),IF(COUNTBLANK(R512:AI512)&lt;16.5,AVERAGE(R512:AI512),IF(COUNTBLANK(Q512:AI512)&lt;17.5,AVERAGE(Q512:AI512),IF(COUNTBLANK(P512:AI512)&lt;18.5,AVERAGE(P512:AI512),IF(COUNTBLANK(O512:AI512)&lt;19.5,AVERAGE(O512:AI512),AVERAGE(N512:AI512))))))))))))))))))))))</f>
        <v/>
      </c>
      <c r="AN512" s="23">
        <f>IF(AK512&lt;1.5,M512,(0.75*M512)+(0.25*((AM512*2/3+AJ512*1/3)*$AW$1)))</f>
        <v>0</v>
      </c>
      <c r="AO512" s="24">
        <f>AN512-M512</f>
        <v>0</v>
      </c>
      <c r="AP512" s="22" t="str">
        <f>IF(AK512&lt;1.5,"N/A",3*((M512/$AW$1)-(AM512*2/3)))</f>
        <v>N/A</v>
      </c>
      <c r="AQ512" s="20" t="str">
        <f>IF(AK512=0,"",AL512*$AV$1)</f>
        <v/>
      </c>
      <c r="AR512" s="20" t="str">
        <f>IF(AK512=0,"",AJ512*$AV$1)</f>
        <v/>
      </c>
      <c r="AS512" s="23" t="str">
        <f>IF(F512="P","P","")</f>
        <v/>
      </c>
    </row>
    <row r="513" spans="1:45" ht="13.5">
      <c r="A513" s="19"/>
      <c r="B513" s="23" t="str">
        <f>IF(COUNTBLANK(N513:AI513)&lt;20.5,"Yes","No")</f>
        <v>No</v>
      </c>
      <c r="C513" s="34" t="str">
        <f>IF(J513&lt;160000,"Yes","")</f>
        <v>Yes</v>
      </c>
      <c r="D513" s="34" t="str">
        <f>IF(J513&gt;375000,IF((K513/J513)&lt;-0.4,"FP40%",IF((K513/J513)&lt;-0.35,"FP35%",IF((K513/J513)&lt;-0.3,"FP30%",IF((K513/J513)&lt;-0.25,"FP25%",IF((K513/J513)&lt;-0.2,"FP20%",IF((K513/J513)&lt;-0.15,"FP15%",IF((K513/J513)&lt;-0.1,"FP10%",IF((K513/J513)&lt;-0.05,"FP5%","")))))))),"")</f>
        <v/>
      </c>
      <c r="E513" s="34" t="str">
        <f t="shared" si="9"/>
        <v/>
      </c>
      <c r="F513" s="89" t="str">
        <f>IF(AP513="N/A","",IF(AP513&gt;AJ513,IF(AP513&gt;AM513,"P",""),""))</f>
        <v/>
      </c>
      <c r="G513" s="34" t="str">
        <f>IF(D513="",IF(E513="",F513,E513),D513)</f>
        <v/>
      </c>
      <c r="H513" s="19"/>
      <c r="I513" s="21"/>
      <c r="J513" s="20"/>
      <c r="K513" s="20">
        <f>M513-J513</f>
        <v>0</v>
      </c>
      <c r="L513" s="20"/>
      <c r="M513" s="20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39" t="str">
        <f>IF(AK513=0,"",AVERAGE(N513:AI513))</f>
        <v/>
      </c>
      <c r="AK513" s="39">
        <f>IF(COUNTBLANK(N513:AI513)=0,22,IF(COUNTBLANK(N513:AI513)=1,21,IF(COUNTBLANK(N513:AI513)=2,20,IF(COUNTBLANK(N513:AI513)=3,19,IF(COUNTBLANK(N513:AI513)=4,18,IF(COUNTBLANK(N513:AI513)=5,17,IF(COUNTBLANK(N513:AI513)=6,16,IF(COUNTBLANK(N513:AI513)=7,15,IF(COUNTBLANK(N513:AI513)=8,14,IF(COUNTBLANK(N513:AI513)=9,13,IF(COUNTBLANK(N513:AI513)=10,12,IF(COUNTBLANK(N513:AI513)=11,11,IF(COUNTBLANK(N513:AI513)=12,10,IF(COUNTBLANK(N513:AI513)=13,9,IF(COUNTBLANK(N513:AI513)=14,8,IF(COUNTBLANK(N513:AI513)=15,7,IF(COUNTBLANK(N513:AI513)=16,6,IF(COUNTBLANK(N513:AI513)=17,5,IF(COUNTBLANK(N513:AI513)=18,4,IF(COUNTBLANK(N513:AI513)=19,3,IF(COUNTBLANK(N513:AI513)=20,2,IF(COUNTBLANK(N513:AI513)=21,1,IF(COUNTBLANK(N513:AI513)=22,0,"Error")))))))))))))))))))))))</f>
        <v>0</v>
      </c>
      <c r="AL513" s="39" t="str">
        <f>IF(AK513=0,"",IF(COUNTBLANK(AG513:AI513)=0,AVERAGE(AG513:AI513),IF(COUNTBLANK(AF513:AI513)&lt;1.5,AVERAGE(AF513:AI513),IF(COUNTBLANK(AE513:AI513)&lt;2.5,AVERAGE(AE513:AI513),IF(COUNTBLANK(AD513:AI513)&lt;3.5,AVERAGE(AD513:AI513),IF(COUNTBLANK(AC513:AI513)&lt;4.5,AVERAGE(AC513:AI513),IF(COUNTBLANK(AB513:AI513)&lt;5.5,AVERAGE(AB513:AI513),IF(COUNTBLANK(AA513:AI513)&lt;6.5,AVERAGE(AA513:AI513),IF(COUNTBLANK(Z513:AI513)&lt;7.5,AVERAGE(Z513:AI513),IF(COUNTBLANK(Y513:AI513)&lt;8.5,AVERAGE(Y513:AI513),IF(COUNTBLANK(X513:AI513)&lt;9.5,AVERAGE(X513:AI513),IF(COUNTBLANK(W513:AI513)&lt;10.5,AVERAGE(W513:AI513),IF(COUNTBLANK(V513:AI513)&lt;11.5,AVERAGE(V513:AI513),IF(COUNTBLANK(U513:AI513)&lt;12.5,AVERAGE(U513:AI513),IF(COUNTBLANK(T513:AI513)&lt;13.5,AVERAGE(T513:AI513),IF(COUNTBLANK(S513:AI513)&lt;14.5,AVERAGE(S513:AI513),IF(COUNTBLANK(R513:AI513)&lt;15.5,AVERAGE(R513:AI513),IF(COUNTBLANK(Q513:AI513)&lt;16.5,AVERAGE(Q513:AI513),IF(COUNTBLANK(P513:AI513)&lt;17.5,AVERAGE(P513:AI513),IF(COUNTBLANK(O513:AI513)&lt;18.5,AVERAGE(O513:AI513),AVERAGE(N513:AI513)))))))))))))))))))))</f>
        <v/>
      </c>
      <c r="AM513" s="22" t="str">
        <f>IF(AK513=0,"",IF(COUNTBLANK(AH513:AI513)=0,AVERAGE(AH513:AI513),IF(COUNTBLANK(AG513:AI513)&lt;1.5,AVERAGE(AG513:AI513),IF(COUNTBLANK(AF513:AI513)&lt;2.5,AVERAGE(AF513:AI513),IF(COUNTBLANK(AE513:AI513)&lt;3.5,AVERAGE(AE513:AI513),IF(COUNTBLANK(AD513:AI513)&lt;4.5,AVERAGE(AD513:AI513),IF(COUNTBLANK(AC513:AI513)&lt;5.5,AVERAGE(AC513:AI513),IF(COUNTBLANK(AB513:AI513)&lt;6.5,AVERAGE(AB513:AI513),IF(COUNTBLANK(AA513:AI513)&lt;7.5,AVERAGE(AA513:AI513),IF(COUNTBLANK(Z513:AI513)&lt;8.5,AVERAGE(Z513:AI513),IF(COUNTBLANK(Y513:AI513)&lt;9.5,AVERAGE(Y513:AI513),IF(COUNTBLANK(X513:AI513)&lt;10.5,AVERAGE(X513:AI513),IF(COUNTBLANK(W513:AI513)&lt;11.5,AVERAGE(W513:AI513),IF(COUNTBLANK(V513:AI513)&lt;12.5,AVERAGE(V513:AI513),IF(COUNTBLANK(U513:AI513)&lt;13.5,AVERAGE(U513:AI513),IF(COUNTBLANK(T513:AI513)&lt;14.5,AVERAGE(T513:AI513),IF(COUNTBLANK(S513:AI513)&lt;15.5,AVERAGE(S513:AI513),IF(COUNTBLANK(R513:AI513)&lt;16.5,AVERAGE(R513:AI513),IF(COUNTBLANK(Q513:AI513)&lt;17.5,AVERAGE(Q513:AI513),IF(COUNTBLANK(P513:AI513)&lt;18.5,AVERAGE(P513:AI513),IF(COUNTBLANK(O513:AI513)&lt;19.5,AVERAGE(O513:AI513),AVERAGE(N513:AI513))))))))))))))))))))))</f>
        <v/>
      </c>
      <c r="AN513" s="23">
        <f>IF(AK513&lt;1.5,M513,(0.75*M513)+(0.25*((AM513*2/3+AJ513*1/3)*$AW$1)))</f>
        <v>0</v>
      </c>
      <c r="AO513" s="24">
        <f>AN513-M513</f>
        <v>0</v>
      </c>
      <c r="AP513" s="22" t="str">
        <f>IF(AK513&lt;1.5,"N/A",3*((M513/$AW$1)-(AM513*2/3)))</f>
        <v>N/A</v>
      </c>
      <c r="AQ513" s="20" t="str">
        <f>IF(AK513=0,"",AL513*$AV$1)</f>
        <v/>
      </c>
      <c r="AR513" s="20" t="str">
        <f>IF(AK513=0,"",AJ513*$AV$1)</f>
        <v/>
      </c>
      <c r="AS513" s="23" t="str">
        <f>IF(F513="P","P","")</f>
        <v/>
      </c>
    </row>
    <row r="514" spans="1:45" ht="13.5">
      <c r="A514" s="19"/>
      <c r="B514" s="23" t="str">
        <f>IF(COUNTBLANK(N514:AI514)&lt;20.5,"Yes","No")</f>
        <v>No</v>
      </c>
      <c r="C514" s="34" t="str">
        <f>IF(J514&lt;160000,"Yes","")</f>
        <v>Yes</v>
      </c>
      <c r="D514" s="34" t="str">
        <f>IF(J514&gt;375000,IF((K514/J514)&lt;-0.4,"FP40%",IF((K514/J514)&lt;-0.35,"FP35%",IF((K514/J514)&lt;-0.3,"FP30%",IF((K514/J514)&lt;-0.25,"FP25%",IF((K514/J514)&lt;-0.2,"FP20%",IF((K514/J514)&lt;-0.15,"FP15%",IF((K514/J514)&lt;-0.1,"FP10%",IF((K514/J514)&lt;-0.05,"FP5%","")))))))),"")</f>
        <v/>
      </c>
      <c r="E514" s="34" t="str">
        <f t="shared" si="9"/>
        <v/>
      </c>
      <c r="F514" s="89" t="str">
        <f>IF(AP514="N/A","",IF(AP514&gt;AJ514,IF(AP514&gt;AM514,"P",""),""))</f>
        <v/>
      </c>
      <c r="G514" s="34" t="str">
        <f>IF(D514="",IF(E514="",F514,E514),D514)</f>
        <v/>
      </c>
      <c r="H514" s="19"/>
      <c r="I514" s="21"/>
      <c r="J514" s="20"/>
      <c r="K514" s="20">
        <f>M514-J514</f>
        <v>0</v>
      </c>
      <c r="L514" s="20"/>
      <c r="M514" s="20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39" t="str">
        <f>IF(AK514=0,"",AVERAGE(N514:AI514))</f>
        <v/>
      </c>
      <c r="AK514" s="39">
        <f>IF(COUNTBLANK(N514:AI514)=0,22,IF(COUNTBLANK(N514:AI514)=1,21,IF(COUNTBLANK(N514:AI514)=2,20,IF(COUNTBLANK(N514:AI514)=3,19,IF(COUNTBLANK(N514:AI514)=4,18,IF(COUNTBLANK(N514:AI514)=5,17,IF(COUNTBLANK(N514:AI514)=6,16,IF(COUNTBLANK(N514:AI514)=7,15,IF(COUNTBLANK(N514:AI514)=8,14,IF(COUNTBLANK(N514:AI514)=9,13,IF(COUNTBLANK(N514:AI514)=10,12,IF(COUNTBLANK(N514:AI514)=11,11,IF(COUNTBLANK(N514:AI514)=12,10,IF(COUNTBLANK(N514:AI514)=13,9,IF(COUNTBLANK(N514:AI514)=14,8,IF(COUNTBLANK(N514:AI514)=15,7,IF(COUNTBLANK(N514:AI514)=16,6,IF(COUNTBLANK(N514:AI514)=17,5,IF(COUNTBLANK(N514:AI514)=18,4,IF(COUNTBLANK(N514:AI514)=19,3,IF(COUNTBLANK(N514:AI514)=20,2,IF(COUNTBLANK(N514:AI514)=21,1,IF(COUNTBLANK(N514:AI514)=22,0,"Error")))))))))))))))))))))))</f>
        <v>0</v>
      </c>
      <c r="AL514" s="39" t="str">
        <f>IF(AK514=0,"",IF(COUNTBLANK(AG514:AI514)=0,AVERAGE(AG514:AI514),IF(COUNTBLANK(AF514:AI514)&lt;1.5,AVERAGE(AF514:AI514),IF(COUNTBLANK(AE514:AI514)&lt;2.5,AVERAGE(AE514:AI514),IF(COUNTBLANK(AD514:AI514)&lt;3.5,AVERAGE(AD514:AI514),IF(COUNTBLANK(AC514:AI514)&lt;4.5,AVERAGE(AC514:AI514),IF(COUNTBLANK(AB514:AI514)&lt;5.5,AVERAGE(AB514:AI514),IF(COUNTBLANK(AA514:AI514)&lt;6.5,AVERAGE(AA514:AI514),IF(COUNTBLANK(Z514:AI514)&lt;7.5,AVERAGE(Z514:AI514),IF(COUNTBLANK(Y514:AI514)&lt;8.5,AVERAGE(Y514:AI514),IF(COUNTBLANK(X514:AI514)&lt;9.5,AVERAGE(X514:AI514),IF(COUNTBLANK(W514:AI514)&lt;10.5,AVERAGE(W514:AI514),IF(COUNTBLANK(V514:AI514)&lt;11.5,AVERAGE(V514:AI514),IF(COUNTBLANK(U514:AI514)&lt;12.5,AVERAGE(U514:AI514),IF(COUNTBLANK(T514:AI514)&lt;13.5,AVERAGE(T514:AI514),IF(COUNTBLANK(S514:AI514)&lt;14.5,AVERAGE(S514:AI514),IF(COUNTBLANK(R514:AI514)&lt;15.5,AVERAGE(R514:AI514),IF(COUNTBLANK(Q514:AI514)&lt;16.5,AVERAGE(Q514:AI514),IF(COUNTBLANK(P514:AI514)&lt;17.5,AVERAGE(P514:AI514),IF(COUNTBLANK(O514:AI514)&lt;18.5,AVERAGE(O514:AI514),AVERAGE(N514:AI514)))))))))))))))))))))</f>
        <v/>
      </c>
      <c r="AM514" s="22" t="str">
        <f>IF(AK514=0,"",IF(COUNTBLANK(AH514:AI514)=0,AVERAGE(AH514:AI514),IF(COUNTBLANK(AG514:AI514)&lt;1.5,AVERAGE(AG514:AI514),IF(COUNTBLANK(AF514:AI514)&lt;2.5,AVERAGE(AF514:AI514),IF(COUNTBLANK(AE514:AI514)&lt;3.5,AVERAGE(AE514:AI514),IF(COUNTBLANK(AD514:AI514)&lt;4.5,AVERAGE(AD514:AI514),IF(COUNTBLANK(AC514:AI514)&lt;5.5,AVERAGE(AC514:AI514),IF(COUNTBLANK(AB514:AI514)&lt;6.5,AVERAGE(AB514:AI514),IF(COUNTBLANK(AA514:AI514)&lt;7.5,AVERAGE(AA514:AI514),IF(COUNTBLANK(Z514:AI514)&lt;8.5,AVERAGE(Z514:AI514),IF(COUNTBLANK(Y514:AI514)&lt;9.5,AVERAGE(Y514:AI514),IF(COUNTBLANK(X514:AI514)&lt;10.5,AVERAGE(X514:AI514),IF(COUNTBLANK(W514:AI514)&lt;11.5,AVERAGE(W514:AI514),IF(COUNTBLANK(V514:AI514)&lt;12.5,AVERAGE(V514:AI514),IF(COUNTBLANK(U514:AI514)&lt;13.5,AVERAGE(U514:AI514),IF(COUNTBLANK(T514:AI514)&lt;14.5,AVERAGE(T514:AI514),IF(COUNTBLANK(S514:AI514)&lt;15.5,AVERAGE(S514:AI514),IF(COUNTBLANK(R514:AI514)&lt;16.5,AVERAGE(R514:AI514),IF(COUNTBLANK(Q514:AI514)&lt;17.5,AVERAGE(Q514:AI514),IF(COUNTBLANK(P514:AI514)&lt;18.5,AVERAGE(P514:AI514),IF(COUNTBLANK(O514:AI514)&lt;19.5,AVERAGE(O514:AI514),AVERAGE(N514:AI514))))))))))))))))))))))</f>
        <v/>
      </c>
      <c r="AN514" s="23">
        <f>IF(AK514&lt;1.5,M514,(0.75*M514)+(0.25*((AM514*2/3+AJ514*1/3)*$AW$1)))</f>
        <v>0</v>
      </c>
      <c r="AO514" s="24">
        <f>AN514-M514</f>
        <v>0</v>
      </c>
      <c r="AP514" s="22" t="str">
        <f>IF(AK514&lt;1.5,"N/A",3*((M514/$AW$1)-(AM514*2/3)))</f>
        <v>N/A</v>
      </c>
      <c r="AQ514" s="20" t="str">
        <f>IF(AK514=0,"",AL514*$AV$1)</f>
        <v/>
      </c>
      <c r="AR514" s="20" t="str">
        <f>IF(AK514=0,"",AJ514*$AV$1)</f>
        <v/>
      </c>
      <c r="AS514" s="23" t="str">
        <f>IF(F514="P","P","")</f>
        <v/>
      </c>
    </row>
    <row r="515" spans="1:45" ht="13.5">
      <c r="A515" s="19"/>
      <c r="B515" s="23" t="str">
        <f>IF(COUNTBLANK(N515:AI515)&lt;20.5,"Yes","No")</f>
        <v>No</v>
      </c>
      <c r="C515" s="34" t="str">
        <f>IF(J515&lt;160000,"Yes","")</f>
        <v>Yes</v>
      </c>
      <c r="D515" s="34" t="str">
        <f>IF(J515&gt;375000,IF((K515/J515)&lt;-0.4,"FP40%",IF((K515/J515)&lt;-0.35,"FP35%",IF((K515/J515)&lt;-0.3,"FP30%",IF((K515/J515)&lt;-0.25,"FP25%",IF((K515/J515)&lt;-0.2,"FP20%",IF((K515/J515)&lt;-0.15,"FP15%",IF((K515/J515)&lt;-0.1,"FP10%",IF((K515/J515)&lt;-0.05,"FP5%","")))))))),"")</f>
        <v/>
      </c>
      <c r="E515" s="34" t="str">
        <f t="shared" ref="E515:E578" si="10">IF(AK515&gt;1.9,IF(M515&gt;300000,IF((AR515/M515)&gt;1.3,"B30%",IF((AR515/M515)&gt;1.25,"B25%",IF((AR515/M515)&gt;1.2,"B20%",IF((AR515/M515)&gt;1.15,"B15%",IF((AR515/M515)&gt;1.1,"B10%",""))))),""),"")</f>
        <v/>
      </c>
      <c r="F515" s="89" t="str">
        <f>IF(AP515="N/A","",IF(AP515&gt;AJ515,IF(AP515&gt;AM515,"P",""),""))</f>
        <v/>
      </c>
      <c r="G515" s="34" t="str">
        <f>IF(D515="",IF(E515="",F515,E515),D515)</f>
        <v/>
      </c>
      <c r="H515" s="19"/>
      <c r="I515" s="21"/>
      <c r="J515" s="20"/>
      <c r="K515" s="20">
        <f>M515-J515</f>
        <v>0</v>
      </c>
      <c r="L515" s="20"/>
      <c r="M515" s="20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39" t="str">
        <f>IF(AK515=0,"",AVERAGE(N515:AI515))</f>
        <v/>
      </c>
      <c r="AK515" s="39">
        <f>IF(COUNTBLANK(N515:AI515)=0,22,IF(COUNTBLANK(N515:AI515)=1,21,IF(COUNTBLANK(N515:AI515)=2,20,IF(COUNTBLANK(N515:AI515)=3,19,IF(COUNTBLANK(N515:AI515)=4,18,IF(COUNTBLANK(N515:AI515)=5,17,IF(COUNTBLANK(N515:AI515)=6,16,IF(COUNTBLANK(N515:AI515)=7,15,IF(COUNTBLANK(N515:AI515)=8,14,IF(COUNTBLANK(N515:AI515)=9,13,IF(COUNTBLANK(N515:AI515)=10,12,IF(COUNTBLANK(N515:AI515)=11,11,IF(COUNTBLANK(N515:AI515)=12,10,IF(COUNTBLANK(N515:AI515)=13,9,IF(COUNTBLANK(N515:AI515)=14,8,IF(COUNTBLANK(N515:AI515)=15,7,IF(COUNTBLANK(N515:AI515)=16,6,IF(COUNTBLANK(N515:AI515)=17,5,IF(COUNTBLANK(N515:AI515)=18,4,IF(COUNTBLANK(N515:AI515)=19,3,IF(COUNTBLANK(N515:AI515)=20,2,IF(COUNTBLANK(N515:AI515)=21,1,IF(COUNTBLANK(N515:AI515)=22,0,"Error")))))))))))))))))))))))</f>
        <v>0</v>
      </c>
      <c r="AL515" s="39" t="str">
        <f>IF(AK515=0,"",IF(COUNTBLANK(AG515:AI515)=0,AVERAGE(AG515:AI515),IF(COUNTBLANK(AF515:AI515)&lt;1.5,AVERAGE(AF515:AI515),IF(COUNTBLANK(AE515:AI515)&lt;2.5,AVERAGE(AE515:AI515),IF(COUNTBLANK(AD515:AI515)&lt;3.5,AVERAGE(AD515:AI515),IF(COUNTBLANK(AC515:AI515)&lt;4.5,AVERAGE(AC515:AI515),IF(COUNTBLANK(AB515:AI515)&lt;5.5,AVERAGE(AB515:AI515),IF(COUNTBLANK(AA515:AI515)&lt;6.5,AVERAGE(AA515:AI515),IF(COUNTBLANK(Z515:AI515)&lt;7.5,AVERAGE(Z515:AI515),IF(COUNTBLANK(Y515:AI515)&lt;8.5,AVERAGE(Y515:AI515),IF(COUNTBLANK(X515:AI515)&lt;9.5,AVERAGE(X515:AI515),IF(COUNTBLANK(W515:AI515)&lt;10.5,AVERAGE(W515:AI515),IF(COUNTBLANK(V515:AI515)&lt;11.5,AVERAGE(V515:AI515),IF(COUNTBLANK(U515:AI515)&lt;12.5,AVERAGE(U515:AI515),IF(COUNTBLANK(T515:AI515)&lt;13.5,AVERAGE(T515:AI515),IF(COUNTBLANK(S515:AI515)&lt;14.5,AVERAGE(S515:AI515),IF(COUNTBLANK(R515:AI515)&lt;15.5,AVERAGE(R515:AI515),IF(COUNTBLANK(Q515:AI515)&lt;16.5,AVERAGE(Q515:AI515),IF(COUNTBLANK(P515:AI515)&lt;17.5,AVERAGE(P515:AI515),IF(COUNTBLANK(O515:AI515)&lt;18.5,AVERAGE(O515:AI515),AVERAGE(N515:AI515)))))))))))))))))))))</f>
        <v/>
      </c>
      <c r="AM515" s="22" t="str">
        <f>IF(AK515=0,"",IF(COUNTBLANK(AH515:AI515)=0,AVERAGE(AH515:AI515),IF(COUNTBLANK(AG515:AI515)&lt;1.5,AVERAGE(AG515:AI515),IF(COUNTBLANK(AF515:AI515)&lt;2.5,AVERAGE(AF515:AI515),IF(COUNTBLANK(AE515:AI515)&lt;3.5,AVERAGE(AE515:AI515),IF(COUNTBLANK(AD515:AI515)&lt;4.5,AVERAGE(AD515:AI515),IF(COUNTBLANK(AC515:AI515)&lt;5.5,AVERAGE(AC515:AI515),IF(COUNTBLANK(AB515:AI515)&lt;6.5,AVERAGE(AB515:AI515),IF(COUNTBLANK(AA515:AI515)&lt;7.5,AVERAGE(AA515:AI515),IF(COUNTBLANK(Z515:AI515)&lt;8.5,AVERAGE(Z515:AI515),IF(COUNTBLANK(Y515:AI515)&lt;9.5,AVERAGE(Y515:AI515),IF(COUNTBLANK(X515:AI515)&lt;10.5,AVERAGE(X515:AI515),IF(COUNTBLANK(W515:AI515)&lt;11.5,AVERAGE(W515:AI515),IF(COUNTBLANK(V515:AI515)&lt;12.5,AVERAGE(V515:AI515),IF(COUNTBLANK(U515:AI515)&lt;13.5,AVERAGE(U515:AI515),IF(COUNTBLANK(T515:AI515)&lt;14.5,AVERAGE(T515:AI515),IF(COUNTBLANK(S515:AI515)&lt;15.5,AVERAGE(S515:AI515),IF(COUNTBLANK(R515:AI515)&lt;16.5,AVERAGE(R515:AI515),IF(COUNTBLANK(Q515:AI515)&lt;17.5,AVERAGE(Q515:AI515),IF(COUNTBLANK(P515:AI515)&lt;18.5,AVERAGE(P515:AI515),IF(COUNTBLANK(O515:AI515)&lt;19.5,AVERAGE(O515:AI515),AVERAGE(N515:AI515))))))))))))))))))))))</f>
        <v/>
      </c>
      <c r="AN515" s="23">
        <f>IF(AK515&lt;1.5,M515,(0.75*M515)+(0.25*((AM515*2/3+AJ515*1/3)*$AW$1)))</f>
        <v>0</v>
      </c>
      <c r="AO515" s="24">
        <f>AN515-M515</f>
        <v>0</v>
      </c>
      <c r="AP515" s="22" t="str">
        <f>IF(AK515&lt;1.5,"N/A",3*((M515/$AW$1)-(AM515*2/3)))</f>
        <v>N/A</v>
      </c>
      <c r="AQ515" s="20" t="str">
        <f>IF(AK515=0,"",AL515*$AV$1)</f>
        <v/>
      </c>
      <c r="AR515" s="20" t="str">
        <f>IF(AK515=0,"",AJ515*$AV$1)</f>
        <v/>
      </c>
      <c r="AS515" s="23" t="str">
        <f>IF(F515="P","P","")</f>
        <v/>
      </c>
    </row>
    <row r="516" spans="1:45" ht="13.5">
      <c r="A516" s="19"/>
      <c r="B516" s="23" t="str">
        <f>IF(COUNTBLANK(N516:AI516)&lt;20.5,"Yes","No")</f>
        <v>No</v>
      </c>
      <c r="C516" s="34" t="str">
        <f>IF(J516&lt;160000,"Yes","")</f>
        <v>Yes</v>
      </c>
      <c r="D516" s="34" t="str">
        <f>IF(J516&gt;375000,IF((K516/J516)&lt;-0.4,"FP40%",IF((K516/J516)&lt;-0.35,"FP35%",IF((K516/J516)&lt;-0.3,"FP30%",IF((K516/J516)&lt;-0.25,"FP25%",IF((K516/J516)&lt;-0.2,"FP20%",IF((K516/J516)&lt;-0.15,"FP15%",IF((K516/J516)&lt;-0.1,"FP10%",IF((K516/J516)&lt;-0.05,"FP5%","")))))))),"")</f>
        <v/>
      </c>
      <c r="E516" s="34" t="str">
        <f t="shared" si="10"/>
        <v/>
      </c>
      <c r="F516" s="89" t="str">
        <f>IF(AP516="N/A","",IF(AP516&gt;AJ516,IF(AP516&gt;AM516,"P",""),""))</f>
        <v/>
      </c>
      <c r="G516" s="34" t="str">
        <f>IF(D516="",IF(E516="",F516,E516),D516)</f>
        <v/>
      </c>
      <c r="H516" s="19"/>
      <c r="I516" s="21"/>
      <c r="J516" s="20"/>
      <c r="K516" s="20">
        <f>M516-J516</f>
        <v>0</v>
      </c>
      <c r="L516" s="20"/>
      <c r="M516" s="20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39" t="str">
        <f>IF(AK516=0,"",AVERAGE(N516:AI516))</f>
        <v/>
      </c>
      <c r="AK516" s="39">
        <f>IF(COUNTBLANK(N516:AI516)=0,22,IF(COUNTBLANK(N516:AI516)=1,21,IF(COUNTBLANK(N516:AI516)=2,20,IF(COUNTBLANK(N516:AI516)=3,19,IF(COUNTBLANK(N516:AI516)=4,18,IF(COUNTBLANK(N516:AI516)=5,17,IF(COUNTBLANK(N516:AI516)=6,16,IF(COUNTBLANK(N516:AI516)=7,15,IF(COUNTBLANK(N516:AI516)=8,14,IF(COUNTBLANK(N516:AI516)=9,13,IF(COUNTBLANK(N516:AI516)=10,12,IF(COUNTBLANK(N516:AI516)=11,11,IF(COUNTBLANK(N516:AI516)=12,10,IF(COUNTBLANK(N516:AI516)=13,9,IF(COUNTBLANK(N516:AI516)=14,8,IF(COUNTBLANK(N516:AI516)=15,7,IF(COUNTBLANK(N516:AI516)=16,6,IF(COUNTBLANK(N516:AI516)=17,5,IF(COUNTBLANK(N516:AI516)=18,4,IF(COUNTBLANK(N516:AI516)=19,3,IF(COUNTBLANK(N516:AI516)=20,2,IF(COUNTBLANK(N516:AI516)=21,1,IF(COUNTBLANK(N516:AI516)=22,0,"Error")))))))))))))))))))))))</f>
        <v>0</v>
      </c>
      <c r="AL516" s="39" t="str">
        <f>IF(AK516=0,"",IF(COUNTBLANK(AG516:AI516)=0,AVERAGE(AG516:AI516),IF(COUNTBLANK(AF516:AI516)&lt;1.5,AVERAGE(AF516:AI516),IF(COUNTBLANK(AE516:AI516)&lt;2.5,AVERAGE(AE516:AI516),IF(COUNTBLANK(AD516:AI516)&lt;3.5,AVERAGE(AD516:AI516),IF(COUNTBLANK(AC516:AI516)&lt;4.5,AVERAGE(AC516:AI516),IF(COUNTBLANK(AB516:AI516)&lt;5.5,AVERAGE(AB516:AI516),IF(COUNTBLANK(AA516:AI516)&lt;6.5,AVERAGE(AA516:AI516),IF(COUNTBLANK(Z516:AI516)&lt;7.5,AVERAGE(Z516:AI516),IF(COUNTBLANK(Y516:AI516)&lt;8.5,AVERAGE(Y516:AI516),IF(COUNTBLANK(X516:AI516)&lt;9.5,AVERAGE(X516:AI516),IF(COUNTBLANK(W516:AI516)&lt;10.5,AVERAGE(W516:AI516),IF(COUNTBLANK(V516:AI516)&lt;11.5,AVERAGE(V516:AI516),IF(COUNTBLANK(U516:AI516)&lt;12.5,AVERAGE(U516:AI516),IF(COUNTBLANK(T516:AI516)&lt;13.5,AVERAGE(T516:AI516),IF(COUNTBLANK(S516:AI516)&lt;14.5,AVERAGE(S516:AI516),IF(COUNTBLANK(R516:AI516)&lt;15.5,AVERAGE(R516:AI516),IF(COUNTBLANK(Q516:AI516)&lt;16.5,AVERAGE(Q516:AI516),IF(COUNTBLANK(P516:AI516)&lt;17.5,AVERAGE(P516:AI516),IF(COUNTBLANK(O516:AI516)&lt;18.5,AVERAGE(O516:AI516),AVERAGE(N516:AI516)))))))))))))))))))))</f>
        <v/>
      </c>
      <c r="AM516" s="22" t="str">
        <f>IF(AK516=0,"",IF(COUNTBLANK(AH516:AI516)=0,AVERAGE(AH516:AI516),IF(COUNTBLANK(AG516:AI516)&lt;1.5,AVERAGE(AG516:AI516),IF(COUNTBLANK(AF516:AI516)&lt;2.5,AVERAGE(AF516:AI516),IF(COUNTBLANK(AE516:AI516)&lt;3.5,AVERAGE(AE516:AI516),IF(COUNTBLANK(AD516:AI516)&lt;4.5,AVERAGE(AD516:AI516),IF(COUNTBLANK(AC516:AI516)&lt;5.5,AVERAGE(AC516:AI516),IF(COUNTBLANK(AB516:AI516)&lt;6.5,AVERAGE(AB516:AI516),IF(COUNTBLANK(AA516:AI516)&lt;7.5,AVERAGE(AA516:AI516),IF(COUNTBLANK(Z516:AI516)&lt;8.5,AVERAGE(Z516:AI516),IF(COUNTBLANK(Y516:AI516)&lt;9.5,AVERAGE(Y516:AI516),IF(COUNTBLANK(X516:AI516)&lt;10.5,AVERAGE(X516:AI516),IF(COUNTBLANK(W516:AI516)&lt;11.5,AVERAGE(W516:AI516),IF(COUNTBLANK(V516:AI516)&lt;12.5,AVERAGE(V516:AI516),IF(COUNTBLANK(U516:AI516)&lt;13.5,AVERAGE(U516:AI516),IF(COUNTBLANK(T516:AI516)&lt;14.5,AVERAGE(T516:AI516),IF(COUNTBLANK(S516:AI516)&lt;15.5,AVERAGE(S516:AI516),IF(COUNTBLANK(R516:AI516)&lt;16.5,AVERAGE(R516:AI516),IF(COUNTBLANK(Q516:AI516)&lt;17.5,AVERAGE(Q516:AI516),IF(COUNTBLANK(P516:AI516)&lt;18.5,AVERAGE(P516:AI516),IF(COUNTBLANK(O516:AI516)&lt;19.5,AVERAGE(O516:AI516),AVERAGE(N516:AI516))))))))))))))))))))))</f>
        <v/>
      </c>
      <c r="AN516" s="23">
        <f>IF(AK516&lt;1.5,M516,(0.75*M516)+(0.25*((AM516*2/3+AJ516*1/3)*$AW$1)))</f>
        <v>0</v>
      </c>
      <c r="AO516" s="24">
        <f>AN516-M516</f>
        <v>0</v>
      </c>
      <c r="AP516" s="22" t="str">
        <f>IF(AK516&lt;1.5,"N/A",3*((M516/$AW$1)-(AM516*2/3)))</f>
        <v>N/A</v>
      </c>
      <c r="AQ516" s="20" t="str">
        <f>IF(AK516=0,"",AL516*$AV$1)</f>
        <v/>
      </c>
      <c r="AR516" s="20" t="str">
        <f>IF(AK516=0,"",AJ516*$AV$1)</f>
        <v/>
      </c>
      <c r="AS516" s="23" t="str">
        <f>IF(F516="P","P","")</f>
        <v/>
      </c>
    </row>
    <row r="517" spans="1:45" ht="13.5">
      <c r="A517" s="19"/>
      <c r="B517" s="23" t="str">
        <f>IF(COUNTBLANK(N517:AI517)&lt;20.5,"Yes","No")</f>
        <v>No</v>
      </c>
      <c r="C517" s="34" t="str">
        <f>IF(J517&lt;160000,"Yes","")</f>
        <v>Yes</v>
      </c>
      <c r="D517" s="34" t="str">
        <f>IF(J517&gt;375000,IF((K517/J517)&lt;-0.4,"FP40%",IF((K517/J517)&lt;-0.35,"FP35%",IF((K517/J517)&lt;-0.3,"FP30%",IF((K517/J517)&lt;-0.25,"FP25%",IF((K517/J517)&lt;-0.2,"FP20%",IF((K517/J517)&lt;-0.15,"FP15%",IF((K517/J517)&lt;-0.1,"FP10%",IF((K517/J517)&lt;-0.05,"FP5%","")))))))),"")</f>
        <v/>
      </c>
      <c r="E517" s="34" t="str">
        <f t="shared" si="10"/>
        <v/>
      </c>
      <c r="F517" s="89" t="str">
        <f>IF(AP517="N/A","",IF(AP517&gt;AJ517,IF(AP517&gt;AM517,"P",""),""))</f>
        <v/>
      </c>
      <c r="G517" s="34" t="str">
        <f>IF(D517="",IF(E517="",F517,E517),D517)</f>
        <v/>
      </c>
      <c r="H517" s="19"/>
      <c r="I517" s="21"/>
      <c r="J517" s="20"/>
      <c r="K517" s="20">
        <f>M517-J517</f>
        <v>0</v>
      </c>
      <c r="L517" s="20"/>
      <c r="M517" s="20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39" t="str">
        <f>IF(AK517=0,"",AVERAGE(N517:AI517))</f>
        <v/>
      </c>
      <c r="AK517" s="39">
        <f>IF(COUNTBLANK(N517:AI517)=0,22,IF(COUNTBLANK(N517:AI517)=1,21,IF(COUNTBLANK(N517:AI517)=2,20,IF(COUNTBLANK(N517:AI517)=3,19,IF(COUNTBLANK(N517:AI517)=4,18,IF(COUNTBLANK(N517:AI517)=5,17,IF(COUNTBLANK(N517:AI517)=6,16,IF(COUNTBLANK(N517:AI517)=7,15,IF(COUNTBLANK(N517:AI517)=8,14,IF(COUNTBLANK(N517:AI517)=9,13,IF(COUNTBLANK(N517:AI517)=10,12,IF(COUNTBLANK(N517:AI517)=11,11,IF(COUNTBLANK(N517:AI517)=12,10,IF(COUNTBLANK(N517:AI517)=13,9,IF(COUNTBLANK(N517:AI517)=14,8,IF(COUNTBLANK(N517:AI517)=15,7,IF(COUNTBLANK(N517:AI517)=16,6,IF(COUNTBLANK(N517:AI517)=17,5,IF(COUNTBLANK(N517:AI517)=18,4,IF(COUNTBLANK(N517:AI517)=19,3,IF(COUNTBLANK(N517:AI517)=20,2,IF(COUNTBLANK(N517:AI517)=21,1,IF(COUNTBLANK(N517:AI517)=22,0,"Error")))))))))))))))))))))))</f>
        <v>0</v>
      </c>
      <c r="AL517" s="39" t="str">
        <f>IF(AK517=0,"",IF(COUNTBLANK(AG517:AI517)=0,AVERAGE(AG517:AI517),IF(COUNTBLANK(AF517:AI517)&lt;1.5,AVERAGE(AF517:AI517),IF(COUNTBLANK(AE517:AI517)&lt;2.5,AVERAGE(AE517:AI517),IF(COUNTBLANK(AD517:AI517)&lt;3.5,AVERAGE(AD517:AI517),IF(COUNTBLANK(AC517:AI517)&lt;4.5,AVERAGE(AC517:AI517),IF(COUNTBLANK(AB517:AI517)&lt;5.5,AVERAGE(AB517:AI517),IF(COUNTBLANK(AA517:AI517)&lt;6.5,AVERAGE(AA517:AI517),IF(COUNTBLANK(Z517:AI517)&lt;7.5,AVERAGE(Z517:AI517),IF(COUNTBLANK(Y517:AI517)&lt;8.5,AVERAGE(Y517:AI517),IF(COUNTBLANK(X517:AI517)&lt;9.5,AVERAGE(X517:AI517),IF(COUNTBLANK(W517:AI517)&lt;10.5,AVERAGE(W517:AI517),IF(COUNTBLANK(V517:AI517)&lt;11.5,AVERAGE(V517:AI517),IF(COUNTBLANK(U517:AI517)&lt;12.5,AVERAGE(U517:AI517),IF(COUNTBLANK(T517:AI517)&lt;13.5,AVERAGE(T517:AI517),IF(COUNTBLANK(S517:AI517)&lt;14.5,AVERAGE(S517:AI517),IF(COUNTBLANK(R517:AI517)&lt;15.5,AVERAGE(R517:AI517),IF(COUNTBLANK(Q517:AI517)&lt;16.5,AVERAGE(Q517:AI517),IF(COUNTBLANK(P517:AI517)&lt;17.5,AVERAGE(P517:AI517),IF(COUNTBLANK(O517:AI517)&lt;18.5,AVERAGE(O517:AI517),AVERAGE(N517:AI517)))))))))))))))))))))</f>
        <v/>
      </c>
      <c r="AM517" s="22" t="str">
        <f>IF(AK517=0,"",IF(COUNTBLANK(AH517:AI517)=0,AVERAGE(AH517:AI517),IF(COUNTBLANK(AG517:AI517)&lt;1.5,AVERAGE(AG517:AI517),IF(COUNTBLANK(AF517:AI517)&lt;2.5,AVERAGE(AF517:AI517),IF(COUNTBLANK(AE517:AI517)&lt;3.5,AVERAGE(AE517:AI517),IF(COUNTBLANK(AD517:AI517)&lt;4.5,AVERAGE(AD517:AI517),IF(COUNTBLANK(AC517:AI517)&lt;5.5,AVERAGE(AC517:AI517),IF(COUNTBLANK(AB517:AI517)&lt;6.5,AVERAGE(AB517:AI517),IF(COUNTBLANK(AA517:AI517)&lt;7.5,AVERAGE(AA517:AI517),IF(COUNTBLANK(Z517:AI517)&lt;8.5,AVERAGE(Z517:AI517),IF(COUNTBLANK(Y517:AI517)&lt;9.5,AVERAGE(Y517:AI517),IF(COUNTBLANK(X517:AI517)&lt;10.5,AVERAGE(X517:AI517),IF(COUNTBLANK(W517:AI517)&lt;11.5,AVERAGE(W517:AI517),IF(COUNTBLANK(V517:AI517)&lt;12.5,AVERAGE(V517:AI517),IF(COUNTBLANK(U517:AI517)&lt;13.5,AVERAGE(U517:AI517),IF(COUNTBLANK(T517:AI517)&lt;14.5,AVERAGE(T517:AI517),IF(COUNTBLANK(S517:AI517)&lt;15.5,AVERAGE(S517:AI517),IF(COUNTBLANK(R517:AI517)&lt;16.5,AVERAGE(R517:AI517),IF(COUNTBLANK(Q517:AI517)&lt;17.5,AVERAGE(Q517:AI517),IF(COUNTBLANK(P517:AI517)&lt;18.5,AVERAGE(P517:AI517),IF(COUNTBLANK(O517:AI517)&lt;19.5,AVERAGE(O517:AI517),AVERAGE(N517:AI517))))))))))))))))))))))</f>
        <v/>
      </c>
      <c r="AN517" s="23">
        <f>IF(AK517&lt;1.5,M517,(0.75*M517)+(0.25*((AM517*2/3+AJ517*1/3)*$AW$1)))</f>
        <v>0</v>
      </c>
      <c r="AO517" s="24">
        <f>AN517-M517</f>
        <v>0</v>
      </c>
      <c r="AP517" s="22" t="str">
        <f>IF(AK517&lt;1.5,"N/A",3*((M517/$AW$1)-(AM517*2/3)))</f>
        <v>N/A</v>
      </c>
      <c r="AQ517" s="20" t="str">
        <f>IF(AK517=0,"",AL517*$AV$1)</f>
        <v/>
      </c>
      <c r="AR517" s="20" t="str">
        <f>IF(AK517=0,"",AJ517*$AV$1)</f>
        <v/>
      </c>
      <c r="AS517" s="23" t="str">
        <f>IF(F517="P","P","")</f>
        <v/>
      </c>
    </row>
    <row r="518" spans="1:45" ht="13.5">
      <c r="A518" s="19"/>
      <c r="B518" s="23" t="str">
        <f>IF(COUNTBLANK(N518:AI518)&lt;20.5,"Yes","No")</f>
        <v>No</v>
      </c>
      <c r="C518" s="34" t="str">
        <f>IF(J518&lt;160000,"Yes","")</f>
        <v>Yes</v>
      </c>
      <c r="D518" s="34" t="str">
        <f>IF(J518&gt;375000,IF((K518/J518)&lt;-0.4,"FP40%",IF((K518/J518)&lt;-0.35,"FP35%",IF((K518/J518)&lt;-0.3,"FP30%",IF((K518/J518)&lt;-0.25,"FP25%",IF((K518/J518)&lt;-0.2,"FP20%",IF((K518/J518)&lt;-0.15,"FP15%",IF((K518/J518)&lt;-0.1,"FP10%",IF((K518/J518)&lt;-0.05,"FP5%","")))))))),"")</f>
        <v/>
      </c>
      <c r="E518" s="34" t="str">
        <f t="shared" si="10"/>
        <v/>
      </c>
      <c r="F518" s="89" t="str">
        <f>IF(AP518="N/A","",IF(AP518&gt;AJ518,IF(AP518&gt;AM518,"P",""),""))</f>
        <v/>
      </c>
      <c r="G518" s="34" t="str">
        <f>IF(D518="",IF(E518="",F518,E518),D518)</f>
        <v/>
      </c>
      <c r="H518" s="19"/>
      <c r="I518" s="21"/>
      <c r="J518" s="20"/>
      <c r="K518" s="20">
        <f>M518-J518</f>
        <v>0</v>
      </c>
      <c r="L518" s="20"/>
      <c r="M518" s="20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39" t="str">
        <f>IF(AK518=0,"",AVERAGE(N518:AI518))</f>
        <v/>
      </c>
      <c r="AK518" s="39">
        <f>IF(COUNTBLANK(N518:AI518)=0,22,IF(COUNTBLANK(N518:AI518)=1,21,IF(COUNTBLANK(N518:AI518)=2,20,IF(COUNTBLANK(N518:AI518)=3,19,IF(COUNTBLANK(N518:AI518)=4,18,IF(COUNTBLANK(N518:AI518)=5,17,IF(COUNTBLANK(N518:AI518)=6,16,IF(COUNTBLANK(N518:AI518)=7,15,IF(COUNTBLANK(N518:AI518)=8,14,IF(COUNTBLANK(N518:AI518)=9,13,IF(COUNTBLANK(N518:AI518)=10,12,IF(COUNTBLANK(N518:AI518)=11,11,IF(COUNTBLANK(N518:AI518)=12,10,IF(COUNTBLANK(N518:AI518)=13,9,IF(COUNTBLANK(N518:AI518)=14,8,IF(COUNTBLANK(N518:AI518)=15,7,IF(COUNTBLANK(N518:AI518)=16,6,IF(COUNTBLANK(N518:AI518)=17,5,IF(COUNTBLANK(N518:AI518)=18,4,IF(COUNTBLANK(N518:AI518)=19,3,IF(COUNTBLANK(N518:AI518)=20,2,IF(COUNTBLANK(N518:AI518)=21,1,IF(COUNTBLANK(N518:AI518)=22,0,"Error")))))))))))))))))))))))</f>
        <v>0</v>
      </c>
      <c r="AL518" s="39" t="str">
        <f>IF(AK518=0,"",IF(COUNTBLANK(AG518:AI518)=0,AVERAGE(AG518:AI518),IF(COUNTBLANK(AF518:AI518)&lt;1.5,AVERAGE(AF518:AI518),IF(COUNTBLANK(AE518:AI518)&lt;2.5,AVERAGE(AE518:AI518),IF(COUNTBLANK(AD518:AI518)&lt;3.5,AVERAGE(AD518:AI518),IF(COUNTBLANK(AC518:AI518)&lt;4.5,AVERAGE(AC518:AI518),IF(COUNTBLANK(AB518:AI518)&lt;5.5,AVERAGE(AB518:AI518),IF(COUNTBLANK(AA518:AI518)&lt;6.5,AVERAGE(AA518:AI518),IF(COUNTBLANK(Z518:AI518)&lt;7.5,AVERAGE(Z518:AI518),IF(COUNTBLANK(Y518:AI518)&lt;8.5,AVERAGE(Y518:AI518),IF(COUNTBLANK(X518:AI518)&lt;9.5,AVERAGE(X518:AI518),IF(COUNTBLANK(W518:AI518)&lt;10.5,AVERAGE(W518:AI518),IF(COUNTBLANK(V518:AI518)&lt;11.5,AVERAGE(V518:AI518),IF(COUNTBLANK(U518:AI518)&lt;12.5,AVERAGE(U518:AI518),IF(COUNTBLANK(T518:AI518)&lt;13.5,AVERAGE(T518:AI518),IF(COUNTBLANK(S518:AI518)&lt;14.5,AVERAGE(S518:AI518),IF(COUNTBLANK(R518:AI518)&lt;15.5,AVERAGE(R518:AI518),IF(COUNTBLANK(Q518:AI518)&lt;16.5,AVERAGE(Q518:AI518),IF(COUNTBLANK(P518:AI518)&lt;17.5,AVERAGE(P518:AI518),IF(COUNTBLANK(O518:AI518)&lt;18.5,AVERAGE(O518:AI518),AVERAGE(N518:AI518)))))))))))))))))))))</f>
        <v/>
      </c>
      <c r="AM518" s="22" t="str">
        <f>IF(AK518=0,"",IF(COUNTBLANK(AH518:AI518)=0,AVERAGE(AH518:AI518),IF(COUNTBLANK(AG518:AI518)&lt;1.5,AVERAGE(AG518:AI518),IF(COUNTBLANK(AF518:AI518)&lt;2.5,AVERAGE(AF518:AI518),IF(COUNTBLANK(AE518:AI518)&lt;3.5,AVERAGE(AE518:AI518),IF(COUNTBLANK(AD518:AI518)&lt;4.5,AVERAGE(AD518:AI518),IF(COUNTBLANK(AC518:AI518)&lt;5.5,AVERAGE(AC518:AI518),IF(COUNTBLANK(AB518:AI518)&lt;6.5,AVERAGE(AB518:AI518),IF(COUNTBLANK(AA518:AI518)&lt;7.5,AVERAGE(AA518:AI518),IF(COUNTBLANK(Z518:AI518)&lt;8.5,AVERAGE(Z518:AI518),IF(COUNTBLANK(Y518:AI518)&lt;9.5,AVERAGE(Y518:AI518),IF(COUNTBLANK(X518:AI518)&lt;10.5,AVERAGE(X518:AI518),IF(COUNTBLANK(W518:AI518)&lt;11.5,AVERAGE(W518:AI518),IF(COUNTBLANK(V518:AI518)&lt;12.5,AVERAGE(V518:AI518),IF(COUNTBLANK(U518:AI518)&lt;13.5,AVERAGE(U518:AI518),IF(COUNTBLANK(T518:AI518)&lt;14.5,AVERAGE(T518:AI518),IF(COUNTBLANK(S518:AI518)&lt;15.5,AVERAGE(S518:AI518),IF(COUNTBLANK(R518:AI518)&lt;16.5,AVERAGE(R518:AI518),IF(COUNTBLANK(Q518:AI518)&lt;17.5,AVERAGE(Q518:AI518),IF(COUNTBLANK(P518:AI518)&lt;18.5,AVERAGE(P518:AI518),IF(COUNTBLANK(O518:AI518)&lt;19.5,AVERAGE(O518:AI518),AVERAGE(N518:AI518))))))))))))))))))))))</f>
        <v/>
      </c>
      <c r="AN518" s="23">
        <f>IF(AK518&lt;1.5,M518,(0.75*M518)+(0.25*((AM518*2/3+AJ518*1/3)*$AW$1)))</f>
        <v>0</v>
      </c>
      <c r="AO518" s="24">
        <f>AN518-M518</f>
        <v>0</v>
      </c>
      <c r="AP518" s="22" t="str">
        <f>IF(AK518&lt;1.5,"N/A",3*((M518/$AW$1)-(AM518*2/3)))</f>
        <v>N/A</v>
      </c>
      <c r="AQ518" s="20" t="str">
        <f>IF(AK518=0,"",AL518*$AV$1)</f>
        <v/>
      </c>
      <c r="AR518" s="20" t="str">
        <f>IF(AK518=0,"",AJ518*$AV$1)</f>
        <v/>
      </c>
      <c r="AS518" s="23" t="str">
        <f>IF(F518="P","P","")</f>
        <v/>
      </c>
    </row>
    <row r="519" spans="1:45" ht="13.5">
      <c r="A519" s="19"/>
      <c r="B519" s="23" t="str">
        <f>IF(COUNTBLANK(N519:AI519)&lt;20.5,"Yes","No")</f>
        <v>No</v>
      </c>
      <c r="C519" s="34" t="str">
        <f>IF(J519&lt;160000,"Yes","")</f>
        <v>Yes</v>
      </c>
      <c r="D519" s="34" t="str">
        <f>IF(J519&gt;375000,IF((K519/J519)&lt;-0.4,"FP40%",IF((K519/J519)&lt;-0.35,"FP35%",IF((K519/J519)&lt;-0.3,"FP30%",IF((K519/J519)&lt;-0.25,"FP25%",IF((K519/J519)&lt;-0.2,"FP20%",IF((K519/J519)&lt;-0.15,"FP15%",IF((K519/J519)&lt;-0.1,"FP10%",IF((K519/J519)&lt;-0.05,"FP5%","")))))))),"")</f>
        <v/>
      </c>
      <c r="E519" s="34" t="str">
        <f t="shared" si="10"/>
        <v/>
      </c>
      <c r="F519" s="89" t="str">
        <f>IF(AP519="N/A","",IF(AP519&gt;AJ519,IF(AP519&gt;AM519,"P",""),""))</f>
        <v/>
      </c>
      <c r="G519" s="34" t="str">
        <f>IF(D519="",IF(E519="",F519,E519),D519)</f>
        <v/>
      </c>
      <c r="H519" s="19"/>
      <c r="I519" s="21"/>
      <c r="J519" s="20"/>
      <c r="K519" s="20">
        <f>M519-J519</f>
        <v>0</v>
      </c>
      <c r="L519" s="20"/>
      <c r="M519" s="20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39" t="str">
        <f>IF(AK519=0,"",AVERAGE(N519:AI519))</f>
        <v/>
      </c>
      <c r="AK519" s="39">
        <f>IF(COUNTBLANK(N519:AI519)=0,22,IF(COUNTBLANK(N519:AI519)=1,21,IF(COUNTBLANK(N519:AI519)=2,20,IF(COUNTBLANK(N519:AI519)=3,19,IF(COUNTBLANK(N519:AI519)=4,18,IF(COUNTBLANK(N519:AI519)=5,17,IF(COUNTBLANK(N519:AI519)=6,16,IF(COUNTBLANK(N519:AI519)=7,15,IF(COUNTBLANK(N519:AI519)=8,14,IF(COUNTBLANK(N519:AI519)=9,13,IF(COUNTBLANK(N519:AI519)=10,12,IF(COUNTBLANK(N519:AI519)=11,11,IF(COUNTBLANK(N519:AI519)=12,10,IF(COUNTBLANK(N519:AI519)=13,9,IF(COUNTBLANK(N519:AI519)=14,8,IF(COUNTBLANK(N519:AI519)=15,7,IF(COUNTBLANK(N519:AI519)=16,6,IF(COUNTBLANK(N519:AI519)=17,5,IF(COUNTBLANK(N519:AI519)=18,4,IF(COUNTBLANK(N519:AI519)=19,3,IF(COUNTBLANK(N519:AI519)=20,2,IF(COUNTBLANK(N519:AI519)=21,1,IF(COUNTBLANK(N519:AI519)=22,0,"Error")))))))))))))))))))))))</f>
        <v>0</v>
      </c>
      <c r="AL519" s="39" t="str">
        <f>IF(AK519=0,"",IF(COUNTBLANK(AG519:AI519)=0,AVERAGE(AG519:AI519),IF(COUNTBLANK(AF519:AI519)&lt;1.5,AVERAGE(AF519:AI519),IF(COUNTBLANK(AE519:AI519)&lt;2.5,AVERAGE(AE519:AI519),IF(COUNTBLANK(AD519:AI519)&lt;3.5,AVERAGE(AD519:AI519),IF(COUNTBLANK(AC519:AI519)&lt;4.5,AVERAGE(AC519:AI519),IF(COUNTBLANK(AB519:AI519)&lt;5.5,AVERAGE(AB519:AI519),IF(COUNTBLANK(AA519:AI519)&lt;6.5,AVERAGE(AA519:AI519),IF(COUNTBLANK(Z519:AI519)&lt;7.5,AVERAGE(Z519:AI519),IF(COUNTBLANK(Y519:AI519)&lt;8.5,AVERAGE(Y519:AI519),IF(COUNTBLANK(X519:AI519)&lt;9.5,AVERAGE(X519:AI519),IF(COUNTBLANK(W519:AI519)&lt;10.5,AVERAGE(W519:AI519),IF(COUNTBLANK(V519:AI519)&lt;11.5,AVERAGE(V519:AI519),IF(COUNTBLANK(U519:AI519)&lt;12.5,AVERAGE(U519:AI519),IF(COUNTBLANK(T519:AI519)&lt;13.5,AVERAGE(T519:AI519),IF(COUNTBLANK(S519:AI519)&lt;14.5,AVERAGE(S519:AI519),IF(COUNTBLANK(R519:AI519)&lt;15.5,AVERAGE(R519:AI519),IF(COUNTBLANK(Q519:AI519)&lt;16.5,AVERAGE(Q519:AI519),IF(COUNTBLANK(P519:AI519)&lt;17.5,AVERAGE(P519:AI519),IF(COUNTBLANK(O519:AI519)&lt;18.5,AVERAGE(O519:AI519),AVERAGE(N519:AI519)))))))))))))))))))))</f>
        <v/>
      </c>
      <c r="AM519" s="22" t="str">
        <f>IF(AK519=0,"",IF(COUNTBLANK(AH519:AI519)=0,AVERAGE(AH519:AI519),IF(COUNTBLANK(AG519:AI519)&lt;1.5,AVERAGE(AG519:AI519),IF(COUNTBLANK(AF519:AI519)&lt;2.5,AVERAGE(AF519:AI519),IF(COUNTBLANK(AE519:AI519)&lt;3.5,AVERAGE(AE519:AI519),IF(COUNTBLANK(AD519:AI519)&lt;4.5,AVERAGE(AD519:AI519),IF(COUNTBLANK(AC519:AI519)&lt;5.5,AVERAGE(AC519:AI519),IF(COUNTBLANK(AB519:AI519)&lt;6.5,AVERAGE(AB519:AI519),IF(COUNTBLANK(AA519:AI519)&lt;7.5,AVERAGE(AA519:AI519),IF(COUNTBLANK(Z519:AI519)&lt;8.5,AVERAGE(Z519:AI519),IF(COUNTBLANK(Y519:AI519)&lt;9.5,AVERAGE(Y519:AI519),IF(COUNTBLANK(X519:AI519)&lt;10.5,AVERAGE(X519:AI519),IF(COUNTBLANK(W519:AI519)&lt;11.5,AVERAGE(W519:AI519),IF(COUNTBLANK(V519:AI519)&lt;12.5,AVERAGE(V519:AI519),IF(COUNTBLANK(U519:AI519)&lt;13.5,AVERAGE(U519:AI519),IF(COUNTBLANK(T519:AI519)&lt;14.5,AVERAGE(T519:AI519),IF(COUNTBLANK(S519:AI519)&lt;15.5,AVERAGE(S519:AI519),IF(COUNTBLANK(R519:AI519)&lt;16.5,AVERAGE(R519:AI519),IF(COUNTBLANK(Q519:AI519)&lt;17.5,AVERAGE(Q519:AI519),IF(COUNTBLANK(P519:AI519)&lt;18.5,AVERAGE(P519:AI519),IF(COUNTBLANK(O519:AI519)&lt;19.5,AVERAGE(O519:AI519),AVERAGE(N519:AI519))))))))))))))))))))))</f>
        <v/>
      </c>
      <c r="AN519" s="23">
        <f>IF(AK519&lt;1.5,M519,(0.75*M519)+(0.25*((AM519*2/3+AJ519*1/3)*$AW$1)))</f>
        <v>0</v>
      </c>
      <c r="AO519" s="24">
        <f>AN519-M519</f>
        <v>0</v>
      </c>
      <c r="AP519" s="22" t="str">
        <f>IF(AK519&lt;1.5,"N/A",3*((M519/$AW$1)-(AM519*2/3)))</f>
        <v>N/A</v>
      </c>
      <c r="AQ519" s="20" t="str">
        <f>IF(AK519=0,"",AL519*$AV$1)</f>
        <v/>
      </c>
      <c r="AR519" s="20" t="str">
        <f>IF(AK519=0,"",AJ519*$AV$1)</f>
        <v/>
      </c>
      <c r="AS519" s="23" t="str">
        <f>IF(F519="P","P","")</f>
        <v/>
      </c>
    </row>
    <row r="520" spans="1:45" ht="13.5">
      <c r="A520" s="19"/>
      <c r="B520" s="23" t="str">
        <f>IF(COUNTBLANK(N520:AI520)&lt;20.5,"Yes","No")</f>
        <v>No</v>
      </c>
      <c r="C520" s="34" t="str">
        <f>IF(J520&lt;160000,"Yes","")</f>
        <v>Yes</v>
      </c>
      <c r="D520" s="34" t="str">
        <f>IF(J520&gt;375000,IF((K520/J520)&lt;-0.4,"FP40%",IF((K520/J520)&lt;-0.35,"FP35%",IF((K520/J520)&lt;-0.3,"FP30%",IF((K520/J520)&lt;-0.25,"FP25%",IF((K520/J520)&lt;-0.2,"FP20%",IF((K520/J520)&lt;-0.15,"FP15%",IF((K520/J520)&lt;-0.1,"FP10%",IF((K520/J520)&lt;-0.05,"FP5%","")))))))),"")</f>
        <v/>
      </c>
      <c r="E520" s="34" t="str">
        <f t="shared" si="10"/>
        <v/>
      </c>
      <c r="F520" s="89" t="str">
        <f>IF(AP520="N/A","",IF(AP520&gt;AJ520,IF(AP520&gt;AM520,"P",""),""))</f>
        <v/>
      </c>
      <c r="G520" s="34" t="str">
        <f>IF(D520="",IF(E520="",F520,E520),D520)</f>
        <v/>
      </c>
      <c r="H520" s="19"/>
      <c r="I520" s="21"/>
      <c r="J520" s="20"/>
      <c r="K520" s="20">
        <f>M520-J520</f>
        <v>0</v>
      </c>
      <c r="L520" s="20"/>
      <c r="M520" s="20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39" t="str">
        <f>IF(AK520=0,"",AVERAGE(N520:AI520))</f>
        <v/>
      </c>
      <c r="AK520" s="39">
        <f>IF(COUNTBLANK(N520:AI520)=0,22,IF(COUNTBLANK(N520:AI520)=1,21,IF(COUNTBLANK(N520:AI520)=2,20,IF(COUNTBLANK(N520:AI520)=3,19,IF(COUNTBLANK(N520:AI520)=4,18,IF(COUNTBLANK(N520:AI520)=5,17,IF(COUNTBLANK(N520:AI520)=6,16,IF(COUNTBLANK(N520:AI520)=7,15,IF(COUNTBLANK(N520:AI520)=8,14,IF(COUNTBLANK(N520:AI520)=9,13,IF(COUNTBLANK(N520:AI520)=10,12,IF(COUNTBLANK(N520:AI520)=11,11,IF(COUNTBLANK(N520:AI520)=12,10,IF(COUNTBLANK(N520:AI520)=13,9,IF(COUNTBLANK(N520:AI520)=14,8,IF(COUNTBLANK(N520:AI520)=15,7,IF(COUNTBLANK(N520:AI520)=16,6,IF(COUNTBLANK(N520:AI520)=17,5,IF(COUNTBLANK(N520:AI520)=18,4,IF(COUNTBLANK(N520:AI520)=19,3,IF(COUNTBLANK(N520:AI520)=20,2,IF(COUNTBLANK(N520:AI520)=21,1,IF(COUNTBLANK(N520:AI520)=22,0,"Error")))))))))))))))))))))))</f>
        <v>0</v>
      </c>
      <c r="AL520" s="39" t="str">
        <f>IF(AK520=0,"",IF(COUNTBLANK(AG520:AI520)=0,AVERAGE(AG520:AI520),IF(COUNTBLANK(AF520:AI520)&lt;1.5,AVERAGE(AF520:AI520),IF(COUNTBLANK(AE520:AI520)&lt;2.5,AVERAGE(AE520:AI520),IF(COUNTBLANK(AD520:AI520)&lt;3.5,AVERAGE(AD520:AI520),IF(COUNTBLANK(AC520:AI520)&lt;4.5,AVERAGE(AC520:AI520),IF(COUNTBLANK(AB520:AI520)&lt;5.5,AVERAGE(AB520:AI520),IF(COUNTBLANK(AA520:AI520)&lt;6.5,AVERAGE(AA520:AI520),IF(COUNTBLANK(Z520:AI520)&lt;7.5,AVERAGE(Z520:AI520),IF(COUNTBLANK(Y520:AI520)&lt;8.5,AVERAGE(Y520:AI520),IF(COUNTBLANK(X520:AI520)&lt;9.5,AVERAGE(X520:AI520),IF(COUNTBLANK(W520:AI520)&lt;10.5,AVERAGE(W520:AI520),IF(COUNTBLANK(V520:AI520)&lt;11.5,AVERAGE(V520:AI520),IF(COUNTBLANK(U520:AI520)&lt;12.5,AVERAGE(U520:AI520),IF(COUNTBLANK(T520:AI520)&lt;13.5,AVERAGE(T520:AI520),IF(COUNTBLANK(S520:AI520)&lt;14.5,AVERAGE(S520:AI520),IF(COUNTBLANK(R520:AI520)&lt;15.5,AVERAGE(R520:AI520),IF(COUNTBLANK(Q520:AI520)&lt;16.5,AVERAGE(Q520:AI520),IF(COUNTBLANK(P520:AI520)&lt;17.5,AVERAGE(P520:AI520),IF(COUNTBLANK(O520:AI520)&lt;18.5,AVERAGE(O520:AI520),AVERAGE(N520:AI520)))))))))))))))))))))</f>
        <v/>
      </c>
      <c r="AM520" s="22" t="str">
        <f>IF(AK520=0,"",IF(COUNTBLANK(AH520:AI520)=0,AVERAGE(AH520:AI520),IF(COUNTBLANK(AG520:AI520)&lt;1.5,AVERAGE(AG520:AI520),IF(COUNTBLANK(AF520:AI520)&lt;2.5,AVERAGE(AF520:AI520),IF(COUNTBLANK(AE520:AI520)&lt;3.5,AVERAGE(AE520:AI520),IF(COUNTBLANK(AD520:AI520)&lt;4.5,AVERAGE(AD520:AI520),IF(COUNTBLANK(AC520:AI520)&lt;5.5,AVERAGE(AC520:AI520),IF(COUNTBLANK(AB520:AI520)&lt;6.5,AVERAGE(AB520:AI520),IF(COUNTBLANK(AA520:AI520)&lt;7.5,AVERAGE(AA520:AI520),IF(COUNTBLANK(Z520:AI520)&lt;8.5,AVERAGE(Z520:AI520),IF(COUNTBLANK(Y520:AI520)&lt;9.5,AVERAGE(Y520:AI520),IF(COUNTBLANK(X520:AI520)&lt;10.5,AVERAGE(X520:AI520),IF(COUNTBLANK(W520:AI520)&lt;11.5,AVERAGE(W520:AI520),IF(COUNTBLANK(V520:AI520)&lt;12.5,AVERAGE(V520:AI520),IF(COUNTBLANK(U520:AI520)&lt;13.5,AVERAGE(U520:AI520),IF(COUNTBLANK(T520:AI520)&lt;14.5,AVERAGE(T520:AI520),IF(COUNTBLANK(S520:AI520)&lt;15.5,AVERAGE(S520:AI520),IF(COUNTBLANK(R520:AI520)&lt;16.5,AVERAGE(R520:AI520),IF(COUNTBLANK(Q520:AI520)&lt;17.5,AVERAGE(Q520:AI520),IF(COUNTBLANK(P520:AI520)&lt;18.5,AVERAGE(P520:AI520),IF(COUNTBLANK(O520:AI520)&lt;19.5,AVERAGE(O520:AI520),AVERAGE(N520:AI520))))))))))))))))))))))</f>
        <v/>
      </c>
      <c r="AN520" s="23">
        <f>IF(AK520&lt;1.5,M520,(0.75*M520)+(0.25*((AM520*2/3+AJ520*1/3)*$AW$1)))</f>
        <v>0</v>
      </c>
      <c r="AO520" s="24">
        <f>AN520-M520</f>
        <v>0</v>
      </c>
      <c r="AP520" s="22" t="str">
        <f>IF(AK520&lt;1.5,"N/A",3*((M520/$AW$1)-(AM520*2/3)))</f>
        <v>N/A</v>
      </c>
      <c r="AQ520" s="20" t="str">
        <f>IF(AK520=0,"",AL520*$AV$1)</f>
        <v/>
      </c>
      <c r="AR520" s="20" t="str">
        <f>IF(AK520=0,"",AJ520*$AV$1)</f>
        <v/>
      </c>
      <c r="AS520" s="23" t="str">
        <f>IF(F520="P","P","")</f>
        <v/>
      </c>
    </row>
    <row r="521" spans="1:45" ht="13.5">
      <c r="A521" s="19"/>
      <c r="B521" s="23" t="str">
        <f>IF(COUNTBLANK(N521:AI521)&lt;20.5,"Yes","No")</f>
        <v>No</v>
      </c>
      <c r="C521" s="34" t="str">
        <f>IF(J521&lt;160000,"Yes","")</f>
        <v>Yes</v>
      </c>
      <c r="D521" s="34" t="str">
        <f>IF(J521&gt;375000,IF((K521/J521)&lt;-0.4,"FP40%",IF((K521/J521)&lt;-0.35,"FP35%",IF((K521/J521)&lt;-0.3,"FP30%",IF((K521/J521)&lt;-0.25,"FP25%",IF((K521/J521)&lt;-0.2,"FP20%",IF((K521/J521)&lt;-0.15,"FP15%",IF((K521/J521)&lt;-0.1,"FP10%",IF((K521/J521)&lt;-0.05,"FP5%","")))))))),"")</f>
        <v/>
      </c>
      <c r="E521" s="34" t="str">
        <f t="shared" si="10"/>
        <v/>
      </c>
      <c r="F521" s="89" t="str">
        <f>IF(AP521="N/A","",IF(AP521&gt;AJ521,IF(AP521&gt;AM521,"P",""),""))</f>
        <v/>
      </c>
      <c r="G521" s="34" t="str">
        <f>IF(D521="",IF(E521="",F521,E521),D521)</f>
        <v/>
      </c>
      <c r="H521" s="19"/>
      <c r="I521" s="21"/>
      <c r="J521" s="20"/>
      <c r="K521" s="20">
        <f>M521-J521</f>
        <v>0</v>
      </c>
      <c r="L521" s="20"/>
      <c r="M521" s="20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39" t="str">
        <f>IF(AK521=0,"",AVERAGE(N521:AI521))</f>
        <v/>
      </c>
      <c r="AK521" s="39">
        <f>IF(COUNTBLANK(N521:AI521)=0,22,IF(COUNTBLANK(N521:AI521)=1,21,IF(COUNTBLANK(N521:AI521)=2,20,IF(COUNTBLANK(N521:AI521)=3,19,IF(COUNTBLANK(N521:AI521)=4,18,IF(COUNTBLANK(N521:AI521)=5,17,IF(COUNTBLANK(N521:AI521)=6,16,IF(COUNTBLANK(N521:AI521)=7,15,IF(COUNTBLANK(N521:AI521)=8,14,IF(COUNTBLANK(N521:AI521)=9,13,IF(COUNTBLANK(N521:AI521)=10,12,IF(COUNTBLANK(N521:AI521)=11,11,IF(COUNTBLANK(N521:AI521)=12,10,IF(COUNTBLANK(N521:AI521)=13,9,IF(COUNTBLANK(N521:AI521)=14,8,IF(COUNTBLANK(N521:AI521)=15,7,IF(COUNTBLANK(N521:AI521)=16,6,IF(COUNTBLANK(N521:AI521)=17,5,IF(COUNTBLANK(N521:AI521)=18,4,IF(COUNTBLANK(N521:AI521)=19,3,IF(COUNTBLANK(N521:AI521)=20,2,IF(COUNTBLANK(N521:AI521)=21,1,IF(COUNTBLANK(N521:AI521)=22,0,"Error")))))))))))))))))))))))</f>
        <v>0</v>
      </c>
      <c r="AL521" s="39" t="str">
        <f>IF(AK521=0,"",IF(COUNTBLANK(AG521:AI521)=0,AVERAGE(AG521:AI521),IF(COUNTBLANK(AF521:AI521)&lt;1.5,AVERAGE(AF521:AI521),IF(COUNTBLANK(AE521:AI521)&lt;2.5,AVERAGE(AE521:AI521),IF(COUNTBLANK(AD521:AI521)&lt;3.5,AVERAGE(AD521:AI521),IF(COUNTBLANK(AC521:AI521)&lt;4.5,AVERAGE(AC521:AI521),IF(COUNTBLANK(AB521:AI521)&lt;5.5,AVERAGE(AB521:AI521),IF(COUNTBLANK(AA521:AI521)&lt;6.5,AVERAGE(AA521:AI521),IF(COUNTBLANK(Z521:AI521)&lt;7.5,AVERAGE(Z521:AI521),IF(COUNTBLANK(Y521:AI521)&lt;8.5,AVERAGE(Y521:AI521),IF(COUNTBLANK(X521:AI521)&lt;9.5,AVERAGE(X521:AI521),IF(COUNTBLANK(W521:AI521)&lt;10.5,AVERAGE(W521:AI521),IF(COUNTBLANK(V521:AI521)&lt;11.5,AVERAGE(V521:AI521),IF(COUNTBLANK(U521:AI521)&lt;12.5,AVERAGE(U521:AI521),IF(COUNTBLANK(T521:AI521)&lt;13.5,AVERAGE(T521:AI521),IF(COUNTBLANK(S521:AI521)&lt;14.5,AVERAGE(S521:AI521),IF(COUNTBLANK(R521:AI521)&lt;15.5,AVERAGE(R521:AI521),IF(COUNTBLANK(Q521:AI521)&lt;16.5,AVERAGE(Q521:AI521),IF(COUNTBLANK(P521:AI521)&lt;17.5,AVERAGE(P521:AI521),IF(COUNTBLANK(O521:AI521)&lt;18.5,AVERAGE(O521:AI521),AVERAGE(N521:AI521)))))))))))))))))))))</f>
        <v/>
      </c>
      <c r="AM521" s="22" t="str">
        <f>IF(AK521=0,"",IF(COUNTBLANK(AH521:AI521)=0,AVERAGE(AH521:AI521),IF(COUNTBLANK(AG521:AI521)&lt;1.5,AVERAGE(AG521:AI521),IF(COUNTBLANK(AF521:AI521)&lt;2.5,AVERAGE(AF521:AI521),IF(COUNTBLANK(AE521:AI521)&lt;3.5,AVERAGE(AE521:AI521),IF(COUNTBLANK(AD521:AI521)&lt;4.5,AVERAGE(AD521:AI521),IF(COUNTBLANK(AC521:AI521)&lt;5.5,AVERAGE(AC521:AI521),IF(COUNTBLANK(AB521:AI521)&lt;6.5,AVERAGE(AB521:AI521),IF(COUNTBLANK(AA521:AI521)&lt;7.5,AVERAGE(AA521:AI521),IF(COUNTBLANK(Z521:AI521)&lt;8.5,AVERAGE(Z521:AI521),IF(COUNTBLANK(Y521:AI521)&lt;9.5,AVERAGE(Y521:AI521),IF(COUNTBLANK(X521:AI521)&lt;10.5,AVERAGE(X521:AI521),IF(COUNTBLANK(W521:AI521)&lt;11.5,AVERAGE(W521:AI521),IF(COUNTBLANK(V521:AI521)&lt;12.5,AVERAGE(V521:AI521),IF(COUNTBLANK(U521:AI521)&lt;13.5,AVERAGE(U521:AI521),IF(COUNTBLANK(T521:AI521)&lt;14.5,AVERAGE(T521:AI521),IF(COUNTBLANK(S521:AI521)&lt;15.5,AVERAGE(S521:AI521),IF(COUNTBLANK(R521:AI521)&lt;16.5,AVERAGE(R521:AI521),IF(COUNTBLANK(Q521:AI521)&lt;17.5,AVERAGE(Q521:AI521),IF(COUNTBLANK(P521:AI521)&lt;18.5,AVERAGE(P521:AI521),IF(COUNTBLANK(O521:AI521)&lt;19.5,AVERAGE(O521:AI521),AVERAGE(N521:AI521))))))))))))))))))))))</f>
        <v/>
      </c>
      <c r="AN521" s="23">
        <f>IF(AK521&lt;1.5,M521,(0.75*M521)+(0.25*((AM521*2/3+AJ521*1/3)*$AW$1)))</f>
        <v>0</v>
      </c>
      <c r="AO521" s="24">
        <f>AN521-M521</f>
        <v>0</v>
      </c>
      <c r="AP521" s="22" t="str">
        <f>IF(AK521&lt;1.5,"N/A",3*((M521/$AW$1)-(AM521*2/3)))</f>
        <v>N/A</v>
      </c>
      <c r="AQ521" s="20" t="str">
        <f>IF(AK521=0,"",AL521*$AV$1)</f>
        <v/>
      </c>
      <c r="AR521" s="20" t="str">
        <f>IF(AK521=0,"",AJ521*$AV$1)</f>
        <v/>
      </c>
      <c r="AS521" s="23" t="str">
        <f>IF(F521="P","P","")</f>
        <v/>
      </c>
    </row>
    <row r="522" spans="1:45" ht="13.5">
      <c r="A522" s="19"/>
      <c r="B522" s="23" t="str">
        <f>IF(COUNTBLANK(N522:AI522)&lt;20.5,"Yes","No")</f>
        <v>No</v>
      </c>
      <c r="C522" s="34" t="str">
        <f>IF(J522&lt;160000,"Yes","")</f>
        <v>Yes</v>
      </c>
      <c r="D522" s="34" t="str">
        <f>IF(J522&gt;375000,IF((K522/J522)&lt;-0.4,"FP40%",IF((K522/J522)&lt;-0.35,"FP35%",IF((K522/J522)&lt;-0.3,"FP30%",IF((K522/J522)&lt;-0.25,"FP25%",IF((K522/J522)&lt;-0.2,"FP20%",IF((K522/J522)&lt;-0.15,"FP15%",IF((K522/J522)&lt;-0.1,"FP10%",IF((K522/J522)&lt;-0.05,"FP5%","")))))))),"")</f>
        <v/>
      </c>
      <c r="E522" s="34" t="str">
        <f t="shared" si="10"/>
        <v/>
      </c>
      <c r="F522" s="89" t="str">
        <f>IF(AP522="N/A","",IF(AP522&gt;AJ522,IF(AP522&gt;AM522,"P",""),""))</f>
        <v/>
      </c>
      <c r="G522" s="34" t="str">
        <f>IF(D522="",IF(E522="",F522,E522),D522)</f>
        <v/>
      </c>
      <c r="H522" s="19"/>
      <c r="I522" s="21"/>
      <c r="J522" s="20"/>
      <c r="K522" s="20">
        <f>M522-J522</f>
        <v>0</v>
      </c>
      <c r="L522" s="20"/>
      <c r="M522" s="20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39" t="str">
        <f>IF(AK522=0,"",AVERAGE(N522:AI522))</f>
        <v/>
      </c>
      <c r="AK522" s="39">
        <f>IF(COUNTBLANK(N522:AI522)=0,22,IF(COUNTBLANK(N522:AI522)=1,21,IF(COUNTBLANK(N522:AI522)=2,20,IF(COUNTBLANK(N522:AI522)=3,19,IF(COUNTBLANK(N522:AI522)=4,18,IF(COUNTBLANK(N522:AI522)=5,17,IF(COUNTBLANK(N522:AI522)=6,16,IF(COUNTBLANK(N522:AI522)=7,15,IF(COUNTBLANK(N522:AI522)=8,14,IF(COUNTBLANK(N522:AI522)=9,13,IF(COUNTBLANK(N522:AI522)=10,12,IF(COUNTBLANK(N522:AI522)=11,11,IF(COUNTBLANK(N522:AI522)=12,10,IF(COUNTBLANK(N522:AI522)=13,9,IF(COUNTBLANK(N522:AI522)=14,8,IF(COUNTBLANK(N522:AI522)=15,7,IF(COUNTBLANK(N522:AI522)=16,6,IF(COUNTBLANK(N522:AI522)=17,5,IF(COUNTBLANK(N522:AI522)=18,4,IF(COUNTBLANK(N522:AI522)=19,3,IF(COUNTBLANK(N522:AI522)=20,2,IF(COUNTBLANK(N522:AI522)=21,1,IF(COUNTBLANK(N522:AI522)=22,0,"Error")))))))))))))))))))))))</f>
        <v>0</v>
      </c>
      <c r="AL522" s="39" t="str">
        <f>IF(AK522=0,"",IF(COUNTBLANK(AG522:AI522)=0,AVERAGE(AG522:AI522),IF(COUNTBLANK(AF522:AI522)&lt;1.5,AVERAGE(AF522:AI522),IF(COUNTBLANK(AE522:AI522)&lt;2.5,AVERAGE(AE522:AI522),IF(COUNTBLANK(AD522:AI522)&lt;3.5,AVERAGE(AD522:AI522),IF(COUNTBLANK(AC522:AI522)&lt;4.5,AVERAGE(AC522:AI522),IF(COUNTBLANK(AB522:AI522)&lt;5.5,AVERAGE(AB522:AI522),IF(COUNTBLANK(AA522:AI522)&lt;6.5,AVERAGE(AA522:AI522),IF(COUNTBLANK(Z522:AI522)&lt;7.5,AVERAGE(Z522:AI522),IF(COUNTBLANK(Y522:AI522)&lt;8.5,AVERAGE(Y522:AI522),IF(COUNTBLANK(X522:AI522)&lt;9.5,AVERAGE(X522:AI522),IF(COUNTBLANK(W522:AI522)&lt;10.5,AVERAGE(W522:AI522),IF(COUNTBLANK(V522:AI522)&lt;11.5,AVERAGE(V522:AI522),IF(COUNTBLANK(U522:AI522)&lt;12.5,AVERAGE(U522:AI522),IF(COUNTBLANK(T522:AI522)&lt;13.5,AVERAGE(T522:AI522),IF(COUNTBLANK(S522:AI522)&lt;14.5,AVERAGE(S522:AI522),IF(COUNTBLANK(R522:AI522)&lt;15.5,AVERAGE(R522:AI522),IF(COUNTBLANK(Q522:AI522)&lt;16.5,AVERAGE(Q522:AI522),IF(COUNTBLANK(P522:AI522)&lt;17.5,AVERAGE(P522:AI522),IF(COUNTBLANK(O522:AI522)&lt;18.5,AVERAGE(O522:AI522),AVERAGE(N522:AI522)))))))))))))))))))))</f>
        <v/>
      </c>
      <c r="AM522" s="22" t="str">
        <f>IF(AK522=0,"",IF(COUNTBLANK(AH522:AI522)=0,AVERAGE(AH522:AI522),IF(COUNTBLANK(AG522:AI522)&lt;1.5,AVERAGE(AG522:AI522),IF(COUNTBLANK(AF522:AI522)&lt;2.5,AVERAGE(AF522:AI522),IF(COUNTBLANK(AE522:AI522)&lt;3.5,AVERAGE(AE522:AI522),IF(COUNTBLANK(AD522:AI522)&lt;4.5,AVERAGE(AD522:AI522),IF(COUNTBLANK(AC522:AI522)&lt;5.5,AVERAGE(AC522:AI522),IF(COUNTBLANK(AB522:AI522)&lt;6.5,AVERAGE(AB522:AI522),IF(COUNTBLANK(AA522:AI522)&lt;7.5,AVERAGE(AA522:AI522),IF(COUNTBLANK(Z522:AI522)&lt;8.5,AVERAGE(Z522:AI522),IF(COUNTBLANK(Y522:AI522)&lt;9.5,AVERAGE(Y522:AI522),IF(COUNTBLANK(X522:AI522)&lt;10.5,AVERAGE(X522:AI522),IF(COUNTBLANK(W522:AI522)&lt;11.5,AVERAGE(W522:AI522),IF(COUNTBLANK(V522:AI522)&lt;12.5,AVERAGE(V522:AI522),IF(COUNTBLANK(U522:AI522)&lt;13.5,AVERAGE(U522:AI522),IF(COUNTBLANK(T522:AI522)&lt;14.5,AVERAGE(T522:AI522),IF(COUNTBLANK(S522:AI522)&lt;15.5,AVERAGE(S522:AI522),IF(COUNTBLANK(R522:AI522)&lt;16.5,AVERAGE(R522:AI522),IF(COUNTBLANK(Q522:AI522)&lt;17.5,AVERAGE(Q522:AI522),IF(COUNTBLANK(P522:AI522)&lt;18.5,AVERAGE(P522:AI522),IF(COUNTBLANK(O522:AI522)&lt;19.5,AVERAGE(O522:AI522),AVERAGE(N522:AI522))))))))))))))))))))))</f>
        <v/>
      </c>
      <c r="AN522" s="23">
        <f>IF(AK522&lt;1.5,M522,(0.75*M522)+(0.25*((AM522*2/3+AJ522*1/3)*$AW$1)))</f>
        <v>0</v>
      </c>
      <c r="AO522" s="24">
        <f>AN522-M522</f>
        <v>0</v>
      </c>
      <c r="AP522" s="22" t="str">
        <f>IF(AK522&lt;1.5,"N/A",3*((M522/$AW$1)-(AM522*2/3)))</f>
        <v>N/A</v>
      </c>
      <c r="AQ522" s="20" t="str">
        <f>IF(AK522=0,"",AL522*$AV$1)</f>
        <v/>
      </c>
      <c r="AR522" s="20" t="str">
        <f>IF(AK522=0,"",AJ522*$AV$1)</f>
        <v/>
      </c>
      <c r="AS522" s="23" t="str">
        <f>IF(F522="P","P","")</f>
        <v/>
      </c>
    </row>
    <row r="523" spans="1:45" ht="13.5">
      <c r="A523" s="19"/>
      <c r="B523" s="23" t="str">
        <f>IF(COUNTBLANK(N523:AI523)&lt;20.5,"Yes","No")</f>
        <v>No</v>
      </c>
      <c r="C523" s="34" t="str">
        <f>IF(J523&lt;160000,"Yes","")</f>
        <v>Yes</v>
      </c>
      <c r="D523" s="34" t="str">
        <f>IF(J523&gt;375000,IF((K523/J523)&lt;-0.4,"FP40%",IF((K523/J523)&lt;-0.35,"FP35%",IF((K523/J523)&lt;-0.3,"FP30%",IF((K523/J523)&lt;-0.25,"FP25%",IF((K523/J523)&lt;-0.2,"FP20%",IF((K523/J523)&lt;-0.15,"FP15%",IF((K523/J523)&lt;-0.1,"FP10%",IF((K523/J523)&lt;-0.05,"FP5%","")))))))),"")</f>
        <v/>
      </c>
      <c r="E523" s="34" t="str">
        <f t="shared" si="10"/>
        <v/>
      </c>
      <c r="F523" s="89" t="str">
        <f>IF(AP523="N/A","",IF(AP523&gt;AJ523,IF(AP523&gt;AM523,"P",""),""))</f>
        <v/>
      </c>
      <c r="G523" s="34" t="str">
        <f>IF(D523="",IF(E523="",F523,E523),D523)</f>
        <v/>
      </c>
      <c r="H523" s="19"/>
      <c r="I523" s="21"/>
      <c r="J523" s="20"/>
      <c r="K523" s="20">
        <f>M523-J523</f>
        <v>0</v>
      </c>
      <c r="L523" s="20"/>
      <c r="M523" s="20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39" t="str">
        <f>IF(AK523=0,"",AVERAGE(N523:AI523))</f>
        <v/>
      </c>
      <c r="AK523" s="39">
        <f>IF(COUNTBLANK(N523:AI523)=0,22,IF(COUNTBLANK(N523:AI523)=1,21,IF(COUNTBLANK(N523:AI523)=2,20,IF(COUNTBLANK(N523:AI523)=3,19,IF(COUNTBLANK(N523:AI523)=4,18,IF(COUNTBLANK(N523:AI523)=5,17,IF(COUNTBLANK(N523:AI523)=6,16,IF(COUNTBLANK(N523:AI523)=7,15,IF(COUNTBLANK(N523:AI523)=8,14,IF(COUNTBLANK(N523:AI523)=9,13,IF(COUNTBLANK(N523:AI523)=10,12,IF(COUNTBLANK(N523:AI523)=11,11,IF(COUNTBLANK(N523:AI523)=12,10,IF(COUNTBLANK(N523:AI523)=13,9,IF(COUNTBLANK(N523:AI523)=14,8,IF(COUNTBLANK(N523:AI523)=15,7,IF(COUNTBLANK(N523:AI523)=16,6,IF(COUNTBLANK(N523:AI523)=17,5,IF(COUNTBLANK(N523:AI523)=18,4,IF(COUNTBLANK(N523:AI523)=19,3,IF(COUNTBLANK(N523:AI523)=20,2,IF(COUNTBLANK(N523:AI523)=21,1,IF(COUNTBLANK(N523:AI523)=22,0,"Error")))))))))))))))))))))))</f>
        <v>0</v>
      </c>
      <c r="AL523" s="39" t="str">
        <f>IF(AK523=0,"",IF(COUNTBLANK(AG523:AI523)=0,AVERAGE(AG523:AI523),IF(COUNTBLANK(AF523:AI523)&lt;1.5,AVERAGE(AF523:AI523),IF(COUNTBLANK(AE523:AI523)&lt;2.5,AVERAGE(AE523:AI523),IF(COUNTBLANK(AD523:AI523)&lt;3.5,AVERAGE(AD523:AI523),IF(COUNTBLANK(AC523:AI523)&lt;4.5,AVERAGE(AC523:AI523),IF(COUNTBLANK(AB523:AI523)&lt;5.5,AVERAGE(AB523:AI523),IF(COUNTBLANK(AA523:AI523)&lt;6.5,AVERAGE(AA523:AI523),IF(COUNTBLANK(Z523:AI523)&lt;7.5,AVERAGE(Z523:AI523),IF(COUNTBLANK(Y523:AI523)&lt;8.5,AVERAGE(Y523:AI523),IF(COUNTBLANK(X523:AI523)&lt;9.5,AVERAGE(X523:AI523),IF(COUNTBLANK(W523:AI523)&lt;10.5,AVERAGE(W523:AI523),IF(COUNTBLANK(V523:AI523)&lt;11.5,AVERAGE(V523:AI523),IF(COUNTBLANK(U523:AI523)&lt;12.5,AVERAGE(U523:AI523),IF(COUNTBLANK(T523:AI523)&lt;13.5,AVERAGE(T523:AI523),IF(COUNTBLANK(S523:AI523)&lt;14.5,AVERAGE(S523:AI523),IF(COUNTBLANK(R523:AI523)&lt;15.5,AVERAGE(R523:AI523),IF(COUNTBLANK(Q523:AI523)&lt;16.5,AVERAGE(Q523:AI523),IF(COUNTBLANK(P523:AI523)&lt;17.5,AVERAGE(P523:AI523),IF(COUNTBLANK(O523:AI523)&lt;18.5,AVERAGE(O523:AI523),AVERAGE(N523:AI523)))))))))))))))))))))</f>
        <v/>
      </c>
      <c r="AM523" s="22" t="str">
        <f>IF(AK523=0,"",IF(COUNTBLANK(AH523:AI523)=0,AVERAGE(AH523:AI523),IF(COUNTBLANK(AG523:AI523)&lt;1.5,AVERAGE(AG523:AI523),IF(COUNTBLANK(AF523:AI523)&lt;2.5,AVERAGE(AF523:AI523),IF(COUNTBLANK(AE523:AI523)&lt;3.5,AVERAGE(AE523:AI523),IF(COUNTBLANK(AD523:AI523)&lt;4.5,AVERAGE(AD523:AI523),IF(COUNTBLANK(AC523:AI523)&lt;5.5,AVERAGE(AC523:AI523),IF(COUNTBLANK(AB523:AI523)&lt;6.5,AVERAGE(AB523:AI523),IF(COUNTBLANK(AA523:AI523)&lt;7.5,AVERAGE(AA523:AI523),IF(COUNTBLANK(Z523:AI523)&lt;8.5,AVERAGE(Z523:AI523),IF(COUNTBLANK(Y523:AI523)&lt;9.5,AVERAGE(Y523:AI523),IF(COUNTBLANK(X523:AI523)&lt;10.5,AVERAGE(X523:AI523),IF(COUNTBLANK(W523:AI523)&lt;11.5,AVERAGE(W523:AI523),IF(COUNTBLANK(V523:AI523)&lt;12.5,AVERAGE(V523:AI523),IF(COUNTBLANK(U523:AI523)&lt;13.5,AVERAGE(U523:AI523),IF(COUNTBLANK(T523:AI523)&lt;14.5,AVERAGE(T523:AI523),IF(COUNTBLANK(S523:AI523)&lt;15.5,AVERAGE(S523:AI523),IF(COUNTBLANK(R523:AI523)&lt;16.5,AVERAGE(R523:AI523),IF(COUNTBLANK(Q523:AI523)&lt;17.5,AVERAGE(Q523:AI523),IF(COUNTBLANK(P523:AI523)&lt;18.5,AVERAGE(P523:AI523),IF(COUNTBLANK(O523:AI523)&lt;19.5,AVERAGE(O523:AI523),AVERAGE(N523:AI523))))))))))))))))))))))</f>
        <v/>
      </c>
      <c r="AN523" s="23">
        <f>IF(AK523&lt;1.5,M523,(0.75*M523)+(0.25*((AM523*2/3+AJ523*1/3)*$AW$1)))</f>
        <v>0</v>
      </c>
      <c r="AO523" s="24">
        <f>AN523-M523</f>
        <v>0</v>
      </c>
      <c r="AP523" s="22" t="str">
        <f>IF(AK523&lt;1.5,"N/A",3*((M523/$AW$1)-(AM523*2/3)))</f>
        <v>N/A</v>
      </c>
      <c r="AQ523" s="20" t="str">
        <f>IF(AK523=0,"",AL523*$AV$1)</f>
        <v/>
      </c>
      <c r="AR523" s="20" t="str">
        <f>IF(AK523=0,"",AJ523*$AV$1)</f>
        <v/>
      </c>
      <c r="AS523" s="23" t="str">
        <f>IF(F523="P","P","")</f>
        <v/>
      </c>
    </row>
    <row r="524" spans="1:45" ht="13.5">
      <c r="A524" s="19"/>
      <c r="B524" s="23" t="str">
        <f>IF(COUNTBLANK(N524:AI524)&lt;20.5,"Yes","No")</f>
        <v>No</v>
      </c>
      <c r="C524" s="34" t="str">
        <f>IF(J524&lt;160000,"Yes","")</f>
        <v>Yes</v>
      </c>
      <c r="D524" s="34" t="str">
        <f>IF(J524&gt;375000,IF((K524/J524)&lt;-0.4,"FP40%",IF((K524/J524)&lt;-0.35,"FP35%",IF((K524/J524)&lt;-0.3,"FP30%",IF((K524/J524)&lt;-0.25,"FP25%",IF((K524/J524)&lt;-0.2,"FP20%",IF((K524/J524)&lt;-0.15,"FP15%",IF((K524/J524)&lt;-0.1,"FP10%",IF((K524/J524)&lt;-0.05,"FP5%","")))))))),"")</f>
        <v/>
      </c>
      <c r="E524" s="34" t="str">
        <f t="shared" si="10"/>
        <v/>
      </c>
      <c r="F524" s="89" t="str">
        <f>IF(AP524="N/A","",IF(AP524&gt;AJ524,IF(AP524&gt;AM524,"P",""),""))</f>
        <v/>
      </c>
      <c r="G524" s="34" t="str">
        <f>IF(D524="",IF(E524="",F524,E524),D524)</f>
        <v/>
      </c>
      <c r="H524" s="19"/>
      <c r="I524" s="21"/>
      <c r="J524" s="20"/>
      <c r="K524" s="20">
        <f>M524-J524</f>
        <v>0</v>
      </c>
      <c r="L524" s="20"/>
      <c r="M524" s="20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39" t="str">
        <f>IF(AK524=0,"",AVERAGE(N524:AI524))</f>
        <v/>
      </c>
      <c r="AK524" s="39">
        <f>IF(COUNTBLANK(N524:AI524)=0,22,IF(COUNTBLANK(N524:AI524)=1,21,IF(COUNTBLANK(N524:AI524)=2,20,IF(COUNTBLANK(N524:AI524)=3,19,IF(COUNTBLANK(N524:AI524)=4,18,IF(COUNTBLANK(N524:AI524)=5,17,IF(COUNTBLANK(N524:AI524)=6,16,IF(COUNTBLANK(N524:AI524)=7,15,IF(COUNTBLANK(N524:AI524)=8,14,IF(COUNTBLANK(N524:AI524)=9,13,IF(COUNTBLANK(N524:AI524)=10,12,IF(COUNTBLANK(N524:AI524)=11,11,IF(COUNTBLANK(N524:AI524)=12,10,IF(COUNTBLANK(N524:AI524)=13,9,IF(COUNTBLANK(N524:AI524)=14,8,IF(COUNTBLANK(N524:AI524)=15,7,IF(COUNTBLANK(N524:AI524)=16,6,IF(COUNTBLANK(N524:AI524)=17,5,IF(COUNTBLANK(N524:AI524)=18,4,IF(COUNTBLANK(N524:AI524)=19,3,IF(COUNTBLANK(N524:AI524)=20,2,IF(COUNTBLANK(N524:AI524)=21,1,IF(COUNTBLANK(N524:AI524)=22,0,"Error")))))))))))))))))))))))</f>
        <v>0</v>
      </c>
      <c r="AL524" s="39" t="str">
        <f>IF(AK524=0,"",IF(COUNTBLANK(AG524:AI524)=0,AVERAGE(AG524:AI524),IF(COUNTBLANK(AF524:AI524)&lt;1.5,AVERAGE(AF524:AI524),IF(COUNTBLANK(AE524:AI524)&lt;2.5,AVERAGE(AE524:AI524),IF(COUNTBLANK(AD524:AI524)&lt;3.5,AVERAGE(AD524:AI524),IF(COUNTBLANK(AC524:AI524)&lt;4.5,AVERAGE(AC524:AI524),IF(COUNTBLANK(AB524:AI524)&lt;5.5,AVERAGE(AB524:AI524),IF(COUNTBLANK(AA524:AI524)&lt;6.5,AVERAGE(AA524:AI524),IF(COUNTBLANK(Z524:AI524)&lt;7.5,AVERAGE(Z524:AI524),IF(COUNTBLANK(Y524:AI524)&lt;8.5,AVERAGE(Y524:AI524),IF(COUNTBLANK(X524:AI524)&lt;9.5,AVERAGE(X524:AI524),IF(COUNTBLANK(W524:AI524)&lt;10.5,AVERAGE(W524:AI524),IF(COUNTBLANK(V524:AI524)&lt;11.5,AVERAGE(V524:AI524),IF(COUNTBLANK(U524:AI524)&lt;12.5,AVERAGE(U524:AI524),IF(COUNTBLANK(T524:AI524)&lt;13.5,AVERAGE(T524:AI524),IF(COUNTBLANK(S524:AI524)&lt;14.5,AVERAGE(S524:AI524),IF(COUNTBLANK(R524:AI524)&lt;15.5,AVERAGE(R524:AI524),IF(COUNTBLANK(Q524:AI524)&lt;16.5,AVERAGE(Q524:AI524),IF(COUNTBLANK(P524:AI524)&lt;17.5,AVERAGE(P524:AI524),IF(COUNTBLANK(O524:AI524)&lt;18.5,AVERAGE(O524:AI524),AVERAGE(N524:AI524)))))))))))))))))))))</f>
        <v/>
      </c>
      <c r="AM524" s="22" t="str">
        <f>IF(AK524=0,"",IF(COUNTBLANK(AH524:AI524)=0,AVERAGE(AH524:AI524),IF(COUNTBLANK(AG524:AI524)&lt;1.5,AVERAGE(AG524:AI524),IF(COUNTBLANK(AF524:AI524)&lt;2.5,AVERAGE(AF524:AI524),IF(COUNTBLANK(AE524:AI524)&lt;3.5,AVERAGE(AE524:AI524),IF(COUNTBLANK(AD524:AI524)&lt;4.5,AVERAGE(AD524:AI524),IF(COUNTBLANK(AC524:AI524)&lt;5.5,AVERAGE(AC524:AI524),IF(COUNTBLANK(AB524:AI524)&lt;6.5,AVERAGE(AB524:AI524),IF(COUNTBLANK(AA524:AI524)&lt;7.5,AVERAGE(AA524:AI524),IF(COUNTBLANK(Z524:AI524)&lt;8.5,AVERAGE(Z524:AI524),IF(COUNTBLANK(Y524:AI524)&lt;9.5,AVERAGE(Y524:AI524),IF(COUNTBLANK(X524:AI524)&lt;10.5,AVERAGE(X524:AI524),IF(COUNTBLANK(W524:AI524)&lt;11.5,AVERAGE(W524:AI524),IF(COUNTBLANK(V524:AI524)&lt;12.5,AVERAGE(V524:AI524),IF(COUNTBLANK(U524:AI524)&lt;13.5,AVERAGE(U524:AI524),IF(COUNTBLANK(T524:AI524)&lt;14.5,AVERAGE(T524:AI524),IF(COUNTBLANK(S524:AI524)&lt;15.5,AVERAGE(S524:AI524),IF(COUNTBLANK(R524:AI524)&lt;16.5,AVERAGE(R524:AI524),IF(COUNTBLANK(Q524:AI524)&lt;17.5,AVERAGE(Q524:AI524),IF(COUNTBLANK(P524:AI524)&lt;18.5,AVERAGE(P524:AI524),IF(COUNTBLANK(O524:AI524)&lt;19.5,AVERAGE(O524:AI524),AVERAGE(N524:AI524))))))))))))))))))))))</f>
        <v/>
      </c>
      <c r="AN524" s="23">
        <f>IF(AK524&lt;1.5,M524,(0.75*M524)+(0.25*((AM524*2/3+AJ524*1/3)*$AW$1)))</f>
        <v>0</v>
      </c>
      <c r="AO524" s="24">
        <f>AN524-M524</f>
        <v>0</v>
      </c>
      <c r="AP524" s="22" t="str">
        <f>IF(AK524&lt;1.5,"N/A",3*((M524/$AW$1)-(AM524*2/3)))</f>
        <v>N/A</v>
      </c>
      <c r="AQ524" s="20" t="str">
        <f>IF(AK524=0,"",AL524*$AV$1)</f>
        <v/>
      </c>
      <c r="AR524" s="20" t="str">
        <f>IF(AK524=0,"",AJ524*$AV$1)</f>
        <v/>
      </c>
      <c r="AS524" s="23" t="str">
        <f>IF(F524="P","P","")</f>
        <v/>
      </c>
    </row>
    <row r="525" spans="1:45" ht="13.5">
      <c r="A525" s="19"/>
      <c r="B525" s="23" t="str">
        <f>IF(COUNTBLANK(N525:AI525)&lt;20.5,"Yes","No")</f>
        <v>No</v>
      </c>
      <c r="C525" s="34" t="str">
        <f>IF(J525&lt;160000,"Yes","")</f>
        <v>Yes</v>
      </c>
      <c r="D525" s="34" t="str">
        <f>IF(J525&gt;375000,IF((K525/J525)&lt;-0.4,"FP40%",IF((K525/J525)&lt;-0.35,"FP35%",IF((K525/J525)&lt;-0.3,"FP30%",IF((K525/J525)&lt;-0.25,"FP25%",IF((K525/J525)&lt;-0.2,"FP20%",IF((K525/J525)&lt;-0.15,"FP15%",IF((K525/J525)&lt;-0.1,"FP10%",IF((K525/J525)&lt;-0.05,"FP5%","")))))))),"")</f>
        <v/>
      </c>
      <c r="E525" s="34" t="str">
        <f t="shared" si="10"/>
        <v/>
      </c>
      <c r="F525" s="89" t="str">
        <f>IF(AP525="N/A","",IF(AP525&gt;AJ525,IF(AP525&gt;AM525,"P",""),""))</f>
        <v/>
      </c>
      <c r="G525" s="34" t="str">
        <f>IF(D525="",IF(E525="",F525,E525),D525)</f>
        <v/>
      </c>
      <c r="H525" s="19"/>
      <c r="I525" s="21"/>
      <c r="J525" s="20"/>
      <c r="K525" s="20">
        <f>M525-J525</f>
        <v>0</v>
      </c>
      <c r="L525" s="20"/>
      <c r="M525" s="20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39" t="str">
        <f>IF(AK525=0,"",AVERAGE(N525:AI525))</f>
        <v/>
      </c>
      <c r="AK525" s="39">
        <f>IF(COUNTBLANK(N525:AI525)=0,22,IF(COUNTBLANK(N525:AI525)=1,21,IF(COUNTBLANK(N525:AI525)=2,20,IF(COUNTBLANK(N525:AI525)=3,19,IF(COUNTBLANK(N525:AI525)=4,18,IF(COUNTBLANK(N525:AI525)=5,17,IF(COUNTBLANK(N525:AI525)=6,16,IF(COUNTBLANK(N525:AI525)=7,15,IF(COUNTBLANK(N525:AI525)=8,14,IF(COUNTBLANK(N525:AI525)=9,13,IF(COUNTBLANK(N525:AI525)=10,12,IF(COUNTBLANK(N525:AI525)=11,11,IF(COUNTBLANK(N525:AI525)=12,10,IF(COUNTBLANK(N525:AI525)=13,9,IF(COUNTBLANK(N525:AI525)=14,8,IF(COUNTBLANK(N525:AI525)=15,7,IF(COUNTBLANK(N525:AI525)=16,6,IF(COUNTBLANK(N525:AI525)=17,5,IF(COUNTBLANK(N525:AI525)=18,4,IF(COUNTBLANK(N525:AI525)=19,3,IF(COUNTBLANK(N525:AI525)=20,2,IF(COUNTBLANK(N525:AI525)=21,1,IF(COUNTBLANK(N525:AI525)=22,0,"Error")))))))))))))))))))))))</f>
        <v>0</v>
      </c>
      <c r="AL525" s="39" t="str">
        <f>IF(AK525=0,"",IF(COUNTBLANK(AG525:AI525)=0,AVERAGE(AG525:AI525),IF(COUNTBLANK(AF525:AI525)&lt;1.5,AVERAGE(AF525:AI525),IF(COUNTBLANK(AE525:AI525)&lt;2.5,AVERAGE(AE525:AI525),IF(COUNTBLANK(AD525:AI525)&lt;3.5,AVERAGE(AD525:AI525),IF(COUNTBLANK(AC525:AI525)&lt;4.5,AVERAGE(AC525:AI525),IF(COUNTBLANK(AB525:AI525)&lt;5.5,AVERAGE(AB525:AI525),IF(COUNTBLANK(AA525:AI525)&lt;6.5,AVERAGE(AA525:AI525),IF(COUNTBLANK(Z525:AI525)&lt;7.5,AVERAGE(Z525:AI525),IF(COUNTBLANK(Y525:AI525)&lt;8.5,AVERAGE(Y525:AI525),IF(COUNTBLANK(X525:AI525)&lt;9.5,AVERAGE(X525:AI525),IF(COUNTBLANK(W525:AI525)&lt;10.5,AVERAGE(W525:AI525),IF(COUNTBLANK(V525:AI525)&lt;11.5,AVERAGE(V525:AI525),IF(COUNTBLANK(U525:AI525)&lt;12.5,AVERAGE(U525:AI525),IF(COUNTBLANK(T525:AI525)&lt;13.5,AVERAGE(T525:AI525),IF(COUNTBLANK(S525:AI525)&lt;14.5,AVERAGE(S525:AI525),IF(COUNTBLANK(R525:AI525)&lt;15.5,AVERAGE(R525:AI525),IF(COUNTBLANK(Q525:AI525)&lt;16.5,AVERAGE(Q525:AI525),IF(COUNTBLANK(P525:AI525)&lt;17.5,AVERAGE(P525:AI525),IF(COUNTBLANK(O525:AI525)&lt;18.5,AVERAGE(O525:AI525),AVERAGE(N525:AI525)))))))))))))))))))))</f>
        <v/>
      </c>
      <c r="AM525" s="22" t="str">
        <f>IF(AK525=0,"",IF(COUNTBLANK(AH525:AI525)=0,AVERAGE(AH525:AI525),IF(COUNTBLANK(AG525:AI525)&lt;1.5,AVERAGE(AG525:AI525),IF(COUNTBLANK(AF525:AI525)&lt;2.5,AVERAGE(AF525:AI525),IF(COUNTBLANK(AE525:AI525)&lt;3.5,AVERAGE(AE525:AI525),IF(COUNTBLANK(AD525:AI525)&lt;4.5,AVERAGE(AD525:AI525),IF(COUNTBLANK(AC525:AI525)&lt;5.5,AVERAGE(AC525:AI525),IF(COUNTBLANK(AB525:AI525)&lt;6.5,AVERAGE(AB525:AI525),IF(COUNTBLANK(AA525:AI525)&lt;7.5,AVERAGE(AA525:AI525),IF(COUNTBLANK(Z525:AI525)&lt;8.5,AVERAGE(Z525:AI525),IF(COUNTBLANK(Y525:AI525)&lt;9.5,AVERAGE(Y525:AI525),IF(COUNTBLANK(X525:AI525)&lt;10.5,AVERAGE(X525:AI525),IF(COUNTBLANK(W525:AI525)&lt;11.5,AVERAGE(W525:AI525),IF(COUNTBLANK(V525:AI525)&lt;12.5,AVERAGE(V525:AI525),IF(COUNTBLANK(U525:AI525)&lt;13.5,AVERAGE(U525:AI525),IF(COUNTBLANK(T525:AI525)&lt;14.5,AVERAGE(T525:AI525),IF(COUNTBLANK(S525:AI525)&lt;15.5,AVERAGE(S525:AI525),IF(COUNTBLANK(R525:AI525)&lt;16.5,AVERAGE(R525:AI525),IF(COUNTBLANK(Q525:AI525)&lt;17.5,AVERAGE(Q525:AI525),IF(COUNTBLANK(P525:AI525)&lt;18.5,AVERAGE(P525:AI525),IF(COUNTBLANK(O525:AI525)&lt;19.5,AVERAGE(O525:AI525),AVERAGE(N525:AI525))))))))))))))))))))))</f>
        <v/>
      </c>
      <c r="AN525" s="23">
        <f>IF(AK525&lt;1.5,M525,(0.75*M525)+(0.25*((AM525*2/3+AJ525*1/3)*$AW$1)))</f>
        <v>0</v>
      </c>
      <c r="AO525" s="24">
        <f>AN525-M525</f>
        <v>0</v>
      </c>
      <c r="AP525" s="22" t="str">
        <f>IF(AK525&lt;1.5,"N/A",3*((M525/$AW$1)-(AM525*2/3)))</f>
        <v>N/A</v>
      </c>
      <c r="AQ525" s="20" t="str">
        <f>IF(AK525=0,"",AL525*$AV$1)</f>
        <v/>
      </c>
      <c r="AR525" s="20" t="str">
        <f>IF(AK525=0,"",AJ525*$AV$1)</f>
        <v/>
      </c>
      <c r="AS525" s="23" t="str">
        <f>IF(F525="P","P","")</f>
        <v/>
      </c>
    </row>
    <row r="526" spans="1:45" ht="13.5">
      <c r="A526" s="19"/>
      <c r="B526" s="23" t="str">
        <f>IF(COUNTBLANK(N526:AI526)&lt;20.5,"Yes","No")</f>
        <v>No</v>
      </c>
      <c r="C526" s="34" t="str">
        <f>IF(J526&lt;160000,"Yes","")</f>
        <v>Yes</v>
      </c>
      <c r="D526" s="34" t="str">
        <f>IF(J526&gt;375000,IF((K526/J526)&lt;-0.4,"FP40%",IF((K526/J526)&lt;-0.35,"FP35%",IF((K526/J526)&lt;-0.3,"FP30%",IF((K526/J526)&lt;-0.25,"FP25%",IF((K526/J526)&lt;-0.2,"FP20%",IF((K526/J526)&lt;-0.15,"FP15%",IF((K526/J526)&lt;-0.1,"FP10%",IF((K526/J526)&lt;-0.05,"FP5%","")))))))),"")</f>
        <v/>
      </c>
      <c r="E526" s="34" t="str">
        <f t="shared" si="10"/>
        <v/>
      </c>
      <c r="F526" s="89" t="str">
        <f>IF(AP526="N/A","",IF(AP526&gt;AJ526,IF(AP526&gt;AM526,"P",""),""))</f>
        <v/>
      </c>
      <c r="G526" s="34" t="str">
        <f>IF(D526="",IF(E526="",F526,E526),D526)</f>
        <v/>
      </c>
      <c r="H526" s="19"/>
      <c r="I526" s="21"/>
      <c r="J526" s="20"/>
      <c r="K526" s="20">
        <f>M526-J526</f>
        <v>0</v>
      </c>
      <c r="L526" s="20"/>
      <c r="M526" s="20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39" t="str">
        <f>IF(AK526=0,"",AVERAGE(N526:AI526))</f>
        <v/>
      </c>
      <c r="AK526" s="39">
        <f>IF(COUNTBLANK(N526:AI526)=0,22,IF(COUNTBLANK(N526:AI526)=1,21,IF(COUNTBLANK(N526:AI526)=2,20,IF(COUNTBLANK(N526:AI526)=3,19,IF(COUNTBLANK(N526:AI526)=4,18,IF(COUNTBLANK(N526:AI526)=5,17,IF(COUNTBLANK(N526:AI526)=6,16,IF(COUNTBLANK(N526:AI526)=7,15,IF(COUNTBLANK(N526:AI526)=8,14,IF(COUNTBLANK(N526:AI526)=9,13,IF(COUNTBLANK(N526:AI526)=10,12,IF(COUNTBLANK(N526:AI526)=11,11,IF(COUNTBLANK(N526:AI526)=12,10,IF(COUNTBLANK(N526:AI526)=13,9,IF(COUNTBLANK(N526:AI526)=14,8,IF(COUNTBLANK(N526:AI526)=15,7,IF(COUNTBLANK(N526:AI526)=16,6,IF(COUNTBLANK(N526:AI526)=17,5,IF(COUNTBLANK(N526:AI526)=18,4,IF(COUNTBLANK(N526:AI526)=19,3,IF(COUNTBLANK(N526:AI526)=20,2,IF(COUNTBLANK(N526:AI526)=21,1,IF(COUNTBLANK(N526:AI526)=22,0,"Error")))))))))))))))))))))))</f>
        <v>0</v>
      </c>
      <c r="AL526" s="39" t="str">
        <f>IF(AK526=0,"",IF(COUNTBLANK(AG526:AI526)=0,AVERAGE(AG526:AI526),IF(COUNTBLANK(AF526:AI526)&lt;1.5,AVERAGE(AF526:AI526),IF(COUNTBLANK(AE526:AI526)&lt;2.5,AVERAGE(AE526:AI526),IF(COUNTBLANK(AD526:AI526)&lt;3.5,AVERAGE(AD526:AI526),IF(COUNTBLANK(AC526:AI526)&lt;4.5,AVERAGE(AC526:AI526),IF(COUNTBLANK(AB526:AI526)&lt;5.5,AVERAGE(AB526:AI526),IF(COUNTBLANK(AA526:AI526)&lt;6.5,AVERAGE(AA526:AI526),IF(COUNTBLANK(Z526:AI526)&lt;7.5,AVERAGE(Z526:AI526),IF(COUNTBLANK(Y526:AI526)&lt;8.5,AVERAGE(Y526:AI526),IF(COUNTBLANK(X526:AI526)&lt;9.5,AVERAGE(X526:AI526),IF(COUNTBLANK(W526:AI526)&lt;10.5,AVERAGE(W526:AI526),IF(COUNTBLANK(V526:AI526)&lt;11.5,AVERAGE(V526:AI526),IF(COUNTBLANK(U526:AI526)&lt;12.5,AVERAGE(U526:AI526),IF(COUNTBLANK(T526:AI526)&lt;13.5,AVERAGE(T526:AI526),IF(COUNTBLANK(S526:AI526)&lt;14.5,AVERAGE(S526:AI526),IF(COUNTBLANK(R526:AI526)&lt;15.5,AVERAGE(R526:AI526),IF(COUNTBLANK(Q526:AI526)&lt;16.5,AVERAGE(Q526:AI526),IF(COUNTBLANK(P526:AI526)&lt;17.5,AVERAGE(P526:AI526),IF(COUNTBLANK(O526:AI526)&lt;18.5,AVERAGE(O526:AI526),AVERAGE(N526:AI526)))))))))))))))))))))</f>
        <v/>
      </c>
      <c r="AM526" s="22" t="str">
        <f>IF(AK526=0,"",IF(COUNTBLANK(AH526:AI526)=0,AVERAGE(AH526:AI526),IF(COUNTBLANK(AG526:AI526)&lt;1.5,AVERAGE(AG526:AI526),IF(COUNTBLANK(AF526:AI526)&lt;2.5,AVERAGE(AF526:AI526),IF(COUNTBLANK(AE526:AI526)&lt;3.5,AVERAGE(AE526:AI526),IF(COUNTBLANK(AD526:AI526)&lt;4.5,AVERAGE(AD526:AI526),IF(COUNTBLANK(AC526:AI526)&lt;5.5,AVERAGE(AC526:AI526),IF(COUNTBLANK(AB526:AI526)&lt;6.5,AVERAGE(AB526:AI526),IF(COUNTBLANK(AA526:AI526)&lt;7.5,AVERAGE(AA526:AI526),IF(COUNTBLANK(Z526:AI526)&lt;8.5,AVERAGE(Z526:AI526),IF(COUNTBLANK(Y526:AI526)&lt;9.5,AVERAGE(Y526:AI526),IF(COUNTBLANK(X526:AI526)&lt;10.5,AVERAGE(X526:AI526),IF(COUNTBLANK(W526:AI526)&lt;11.5,AVERAGE(W526:AI526),IF(COUNTBLANK(V526:AI526)&lt;12.5,AVERAGE(V526:AI526),IF(COUNTBLANK(U526:AI526)&lt;13.5,AVERAGE(U526:AI526),IF(COUNTBLANK(T526:AI526)&lt;14.5,AVERAGE(T526:AI526),IF(COUNTBLANK(S526:AI526)&lt;15.5,AVERAGE(S526:AI526),IF(COUNTBLANK(R526:AI526)&lt;16.5,AVERAGE(R526:AI526),IF(COUNTBLANK(Q526:AI526)&lt;17.5,AVERAGE(Q526:AI526),IF(COUNTBLANK(P526:AI526)&lt;18.5,AVERAGE(P526:AI526),IF(COUNTBLANK(O526:AI526)&lt;19.5,AVERAGE(O526:AI526),AVERAGE(N526:AI526))))))))))))))))))))))</f>
        <v/>
      </c>
      <c r="AN526" s="23">
        <f>IF(AK526&lt;1.5,M526,(0.75*M526)+(0.25*((AM526*2/3+AJ526*1/3)*$AW$1)))</f>
        <v>0</v>
      </c>
      <c r="AO526" s="24">
        <f>AN526-M526</f>
        <v>0</v>
      </c>
      <c r="AP526" s="22" t="str">
        <f>IF(AK526&lt;1.5,"N/A",3*((M526/$AW$1)-(AM526*2/3)))</f>
        <v>N/A</v>
      </c>
      <c r="AQ526" s="20" t="str">
        <f>IF(AK526=0,"",AL526*$AV$1)</f>
        <v/>
      </c>
      <c r="AR526" s="20" t="str">
        <f>IF(AK526=0,"",AJ526*$AV$1)</f>
        <v/>
      </c>
      <c r="AS526" s="23" t="str">
        <f>IF(F526="P","P","")</f>
        <v/>
      </c>
    </row>
    <row r="527" spans="1:45" ht="13.5">
      <c r="A527" s="19"/>
      <c r="B527" s="23" t="str">
        <f>IF(COUNTBLANK(N527:AI527)&lt;20.5,"Yes","No")</f>
        <v>No</v>
      </c>
      <c r="C527" s="34" t="str">
        <f>IF(J527&lt;160000,"Yes","")</f>
        <v>Yes</v>
      </c>
      <c r="D527" s="34" t="str">
        <f>IF(J527&gt;375000,IF((K527/J527)&lt;-0.4,"FP40%",IF((K527/J527)&lt;-0.35,"FP35%",IF((K527/J527)&lt;-0.3,"FP30%",IF((K527/J527)&lt;-0.25,"FP25%",IF((K527/J527)&lt;-0.2,"FP20%",IF((K527/J527)&lt;-0.15,"FP15%",IF((K527/J527)&lt;-0.1,"FP10%",IF((K527/J527)&lt;-0.05,"FP5%","")))))))),"")</f>
        <v/>
      </c>
      <c r="E527" s="34" t="str">
        <f t="shared" si="10"/>
        <v/>
      </c>
      <c r="F527" s="89" t="str">
        <f>IF(AP527="N/A","",IF(AP527&gt;AJ527,IF(AP527&gt;AM527,"P",""),""))</f>
        <v/>
      </c>
      <c r="G527" s="34" t="str">
        <f>IF(D527="",IF(E527="",F527,E527),D527)</f>
        <v/>
      </c>
      <c r="H527" s="19"/>
      <c r="I527" s="21"/>
      <c r="J527" s="20"/>
      <c r="K527" s="20">
        <f>M527-J527</f>
        <v>0</v>
      </c>
      <c r="L527" s="20"/>
      <c r="M527" s="20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39" t="str">
        <f>IF(AK527=0,"",AVERAGE(N527:AI527))</f>
        <v/>
      </c>
      <c r="AK527" s="39">
        <f>IF(COUNTBLANK(N527:AI527)=0,22,IF(COUNTBLANK(N527:AI527)=1,21,IF(COUNTBLANK(N527:AI527)=2,20,IF(COUNTBLANK(N527:AI527)=3,19,IF(COUNTBLANK(N527:AI527)=4,18,IF(COUNTBLANK(N527:AI527)=5,17,IF(COUNTBLANK(N527:AI527)=6,16,IF(COUNTBLANK(N527:AI527)=7,15,IF(COUNTBLANK(N527:AI527)=8,14,IF(COUNTBLANK(N527:AI527)=9,13,IF(COUNTBLANK(N527:AI527)=10,12,IF(COUNTBLANK(N527:AI527)=11,11,IF(COUNTBLANK(N527:AI527)=12,10,IF(COUNTBLANK(N527:AI527)=13,9,IF(COUNTBLANK(N527:AI527)=14,8,IF(COUNTBLANK(N527:AI527)=15,7,IF(COUNTBLANK(N527:AI527)=16,6,IF(COUNTBLANK(N527:AI527)=17,5,IF(COUNTBLANK(N527:AI527)=18,4,IF(COUNTBLANK(N527:AI527)=19,3,IF(COUNTBLANK(N527:AI527)=20,2,IF(COUNTBLANK(N527:AI527)=21,1,IF(COUNTBLANK(N527:AI527)=22,0,"Error")))))))))))))))))))))))</f>
        <v>0</v>
      </c>
      <c r="AL527" s="39" t="str">
        <f>IF(AK527=0,"",IF(COUNTBLANK(AG527:AI527)=0,AVERAGE(AG527:AI527),IF(COUNTBLANK(AF527:AI527)&lt;1.5,AVERAGE(AF527:AI527),IF(COUNTBLANK(AE527:AI527)&lt;2.5,AVERAGE(AE527:AI527),IF(COUNTBLANK(AD527:AI527)&lt;3.5,AVERAGE(AD527:AI527),IF(COUNTBLANK(AC527:AI527)&lt;4.5,AVERAGE(AC527:AI527),IF(COUNTBLANK(AB527:AI527)&lt;5.5,AVERAGE(AB527:AI527),IF(COUNTBLANK(AA527:AI527)&lt;6.5,AVERAGE(AA527:AI527),IF(COUNTBLANK(Z527:AI527)&lt;7.5,AVERAGE(Z527:AI527),IF(COUNTBLANK(Y527:AI527)&lt;8.5,AVERAGE(Y527:AI527),IF(COUNTBLANK(X527:AI527)&lt;9.5,AVERAGE(X527:AI527),IF(COUNTBLANK(W527:AI527)&lt;10.5,AVERAGE(W527:AI527),IF(COUNTBLANK(V527:AI527)&lt;11.5,AVERAGE(V527:AI527),IF(COUNTBLANK(U527:AI527)&lt;12.5,AVERAGE(U527:AI527),IF(COUNTBLANK(T527:AI527)&lt;13.5,AVERAGE(T527:AI527),IF(COUNTBLANK(S527:AI527)&lt;14.5,AVERAGE(S527:AI527),IF(COUNTBLANK(R527:AI527)&lt;15.5,AVERAGE(R527:AI527),IF(COUNTBLANK(Q527:AI527)&lt;16.5,AVERAGE(Q527:AI527),IF(COUNTBLANK(P527:AI527)&lt;17.5,AVERAGE(P527:AI527),IF(COUNTBLANK(O527:AI527)&lt;18.5,AVERAGE(O527:AI527),AVERAGE(N527:AI527)))))))))))))))))))))</f>
        <v/>
      </c>
      <c r="AM527" s="22" t="str">
        <f>IF(AK527=0,"",IF(COUNTBLANK(AH527:AI527)=0,AVERAGE(AH527:AI527),IF(COUNTBLANK(AG527:AI527)&lt;1.5,AVERAGE(AG527:AI527),IF(COUNTBLANK(AF527:AI527)&lt;2.5,AVERAGE(AF527:AI527),IF(COUNTBLANK(AE527:AI527)&lt;3.5,AVERAGE(AE527:AI527),IF(COUNTBLANK(AD527:AI527)&lt;4.5,AVERAGE(AD527:AI527),IF(COUNTBLANK(AC527:AI527)&lt;5.5,AVERAGE(AC527:AI527),IF(COUNTBLANK(AB527:AI527)&lt;6.5,AVERAGE(AB527:AI527),IF(COUNTBLANK(AA527:AI527)&lt;7.5,AVERAGE(AA527:AI527),IF(COUNTBLANK(Z527:AI527)&lt;8.5,AVERAGE(Z527:AI527),IF(COUNTBLANK(Y527:AI527)&lt;9.5,AVERAGE(Y527:AI527),IF(COUNTBLANK(X527:AI527)&lt;10.5,AVERAGE(X527:AI527),IF(COUNTBLANK(W527:AI527)&lt;11.5,AVERAGE(W527:AI527),IF(COUNTBLANK(V527:AI527)&lt;12.5,AVERAGE(V527:AI527),IF(COUNTBLANK(U527:AI527)&lt;13.5,AVERAGE(U527:AI527),IF(COUNTBLANK(T527:AI527)&lt;14.5,AVERAGE(T527:AI527),IF(COUNTBLANK(S527:AI527)&lt;15.5,AVERAGE(S527:AI527),IF(COUNTBLANK(R527:AI527)&lt;16.5,AVERAGE(R527:AI527),IF(COUNTBLANK(Q527:AI527)&lt;17.5,AVERAGE(Q527:AI527),IF(COUNTBLANK(P527:AI527)&lt;18.5,AVERAGE(P527:AI527),IF(COUNTBLANK(O527:AI527)&lt;19.5,AVERAGE(O527:AI527),AVERAGE(N527:AI527))))))))))))))))))))))</f>
        <v/>
      </c>
      <c r="AN527" s="23">
        <f>IF(AK527&lt;1.5,M527,(0.75*M527)+(0.25*((AM527*2/3+AJ527*1/3)*$AW$1)))</f>
        <v>0</v>
      </c>
      <c r="AO527" s="24">
        <f>AN527-M527</f>
        <v>0</v>
      </c>
      <c r="AP527" s="22" t="str">
        <f>IF(AK527&lt;1.5,"N/A",3*((M527/$AW$1)-(AM527*2/3)))</f>
        <v>N/A</v>
      </c>
      <c r="AQ527" s="20" t="str">
        <f>IF(AK527=0,"",AL527*$AV$1)</f>
        <v/>
      </c>
      <c r="AR527" s="20" t="str">
        <f>IF(AK527=0,"",AJ527*$AV$1)</f>
        <v/>
      </c>
      <c r="AS527" s="23" t="str">
        <f>IF(F527="P","P","")</f>
        <v/>
      </c>
    </row>
    <row r="528" spans="1:45" ht="13.5">
      <c r="A528" s="19"/>
      <c r="B528" s="23" t="str">
        <f>IF(COUNTBLANK(N528:AI528)&lt;20.5,"Yes","No")</f>
        <v>No</v>
      </c>
      <c r="C528" s="34" t="str">
        <f>IF(J528&lt;160000,"Yes","")</f>
        <v>Yes</v>
      </c>
      <c r="D528" s="34" t="str">
        <f>IF(J528&gt;375000,IF((K528/J528)&lt;-0.4,"FP40%",IF((K528/J528)&lt;-0.35,"FP35%",IF((K528/J528)&lt;-0.3,"FP30%",IF((K528/J528)&lt;-0.25,"FP25%",IF((K528/J528)&lt;-0.2,"FP20%",IF((K528/J528)&lt;-0.15,"FP15%",IF((K528/J528)&lt;-0.1,"FP10%",IF((K528/J528)&lt;-0.05,"FP5%","")))))))),"")</f>
        <v/>
      </c>
      <c r="E528" s="34" t="str">
        <f t="shared" si="10"/>
        <v/>
      </c>
      <c r="F528" s="89" t="str">
        <f>IF(AP528="N/A","",IF(AP528&gt;AJ528,IF(AP528&gt;AM528,"P",""),""))</f>
        <v/>
      </c>
      <c r="G528" s="34" t="str">
        <f>IF(D528="",IF(E528="",F528,E528),D528)</f>
        <v/>
      </c>
      <c r="H528" s="19"/>
      <c r="I528" s="21"/>
      <c r="J528" s="20"/>
      <c r="K528" s="20">
        <f>M528-J528</f>
        <v>0</v>
      </c>
      <c r="L528" s="20"/>
      <c r="M528" s="20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39" t="str">
        <f>IF(AK528=0,"",AVERAGE(N528:AI528))</f>
        <v/>
      </c>
      <c r="AK528" s="39">
        <f>IF(COUNTBLANK(N528:AI528)=0,22,IF(COUNTBLANK(N528:AI528)=1,21,IF(COUNTBLANK(N528:AI528)=2,20,IF(COUNTBLANK(N528:AI528)=3,19,IF(COUNTBLANK(N528:AI528)=4,18,IF(COUNTBLANK(N528:AI528)=5,17,IF(COUNTBLANK(N528:AI528)=6,16,IF(COUNTBLANK(N528:AI528)=7,15,IF(COUNTBLANK(N528:AI528)=8,14,IF(COUNTBLANK(N528:AI528)=9,13,IF(COUNTBLANK(N528:AI528)=10,12,IF(COUNTBLANK(N528:AI528)=11,11,IF(COUNTBLANK(N528:AI528)=12,10,IF(COUNTBLANK(N528:AI528)=13,9,IF(COUNTBLANK(N528:AI528)=14,8,IF(COUNTBLANK(N528:AI528)=15,7,IF(COUNTBLANK(N528:AI528)=16,6,IF(COUNTBLANK(N528:AI528)=17,5,IF(COUNTBLANK(N528:AI528)=18,4,IF(COUNTBLANK(N528:AI528)=19,3,IF(COUNTBLANK(N528:AI528)=20,2,IF(COUNTBLANK(N528:AI528)=21,1,IF(COUNTBLANK(N528:AI528)=22,0,"Error")))))))))))))))))))))))</f>
        <v>0</v>
      </c>
      <c r="AL528" s="39" t="str">
        <f>IF(AK528=0,"",IF(COUNTBLANK(AG528:AI528)=0,AVERAGE(AG528:AI528),IF(COUNTBLANK(AF528:AI528)&lt;1.5,AVERAGE(AF528:AI528),IF(COUNTBLANK(AE528:AI528)&lt;2.5,AVERAGE(AE528:AI528),IF(COUNTBLANK(AD528:AI528)&lt;3.5,AVERAGE(AD528:AI528),IF(COUNTBLANK(AC528:AI528)&lt;4.5,AVERAGE(AC528:AI528),IF(COUNTBLANK(AB528:AI528)&lt;5.5,AVERAGE(AB528:AI528),IF(COUNTBLANK(AA528:AI528)&lt;6.5,AVERAGE(AA528:AI528),IF(COUNTBLANK(Z528:AI528)&lt;7.5,AVERAGE(Z528:AI528),IF(COUNTBLANK(Y528:AI528)&lt;8.5,AVERAGE(Y528:AI528),IF(COUNTBLANK(X528:AI528)&lt;9.5,AVERAGE(X528:AI528),IF(COUNTBLANK(W528:AI528)&lt;10.5,AVERAGE(W528:AI528),IF(COUNTBLANK(V528:AI528)&lt;11.5,AVERAGE(V528:AI528),IF(COUNTBLANK(U528:AI528)&lt;12.5,AVERAGE(U528:AI528),IF(COUNTBLANK(T528:AI528)&lt;13.5,AVERAGE(T528:AI528),IF(COUNTBLANK(S528:AI528)&lt;14.5,AVERAGE(S528:AI528),IF(COUNTBLANK(R528:AI528)&lt;15.5,AVERAGE(R528:AI528),IF(COUNTBLANK(Q528:AI528)&lt;16.5,AVERAGE(Q528:AI528),IF(COUNTBLANK(P528:AI528)&lt;17.5,AVERAGE(P528:AI528),IF(COUNTBLANK(O528:AI528)&lt;18.5,AVERAGE(O528:AI528),AVERAGE(N528:AI528)))))))))))))))))))))</f>
        <v/>
      </c>
      <c r="AM528" s="22" t="str">
        <f>IF(AK528=0,"",IF(COUNTBLANK(AH528:AI528)=0,AVERAGE(AH528:AI528),IF(COUNTBLANK(AG528:AI528)&lt;1.5,AVERAGE(AG528:AI528),IF(COUNTBLANK(AF528:AI528)&lt;2.5,AVERAGE(AF528:AI528),IF(COUNTBLANK(AE528:AI528)&lt;3.5,AVERAGE(AE528:AI528),IF(COUNTBLANK(AD528:AI528)&lt;4.5,AVERAGE(AD528:AI528),IF(COUNTBLANK(AC528:AI528)&lt;5.5,AVERAGE(AC528:AI528),IF(COUNTBLANK(AB528:AI528)&lt;6.5,AVERAGE(AB528:AI528),IF(COUNTBLANK(AA528:AI528)&lt;7.5,AVERAGE(AA528:AI528),IF(COUNTBLANK(Z528:AI528)&lt;8.5,AVERAGE(Z528:AI528),IF(COUNTBLANK(Y528:AI528)&lt;9.5,AVERAGE(Y528:AI528),IF(COUNTBLANK(X528:AI528)&lt;10.5,AVERAGE(X528:AI528),IF(COUNTBLANK(W528:AI528)&lt;11.5,AVERAGE(W528:AI528),IF(COUNTBLANK(V528:AI528)&lt;12.5,AVERAGE(V528:AI528),IF(COUNTBLANK(U528:AI528)&lt;13.5,AVERAGE(U528:AI528),IF(COUNTBLANK(T528:AI528)&lt;14.5,AVERAGE(T528:AI528),IF(COUNTBLANK(S528:AI528)&lt;15.5,AVERAGE(S528:AI528),IF(COUNTBLANK(R528:AI528)&lt;16.5,AVERAGE(R528:AI528),IF(COUNTBLANK(Q528:AI528)&lt;17.5,AVERAGE(Q528:AI528),IF(COUNTBLANK(P528:AI528)&lt;18.5,AVERAGE(P528:AI528),IF(COUNTBLANK(O528:AI528)&lt;19.5,AVERAGE(O528:AI528),AVERAGE(N528:AI528))))))))))))))))))))))</f>
        <v/>
      </c>
      <c r="AN528" s="23">
        <f>IF(AK528&lt;1.5,M528,(0.75*M528)+(0.25*((AM528*2/3+AJ528*1/3)*$AW$1)))</f>
        <v>0</v>
      </c>
      <c r="AO528" s="24">
        <f>AN528-M528</f>
        <v>0</v>
      </c>
      <c r="AP528" s="22" t="str">
        <f>IF(AK528&lt;1.5,"N/A",3*((M528/$AW$1)-(AM528*2/3)))</f>
        <v>N/A</v>
      </c>
      <c r="AQ528" s="20" t="str">
        <f>IF(AK528=0,"",AL528*$AV$1)</f>
        <v/>
      </c>
      <c r="AR528" s="20" t="str">
        <f>IF(AK528=0,"",AJ528*$AV$1)</f>
        <v/>
      </c>
      <c r="AS528" s="23" t="str">
        <f>IF(F528="P","P","")</f>
        <v/>
      </c>
    </row>
    <row r="529" spans="1:45" ht="13.5">
      <c r="A529" s="19"/>
      <c r="B529" s="23" t="str">
        <f>IF(COUNTBLANK(N529:AI529)&lt;20.5,"Yes","No")</f>
        <v>No</v>
      </c>
      <c r="C529" s="34" t="str">
        <f>IF(J529&lt;160000,"Yes","")</f>
        <v>Yes</v>
      </c>
      <c r="D529" s="34" t="str">
        <f>IF(J529&gt;375000,IF((K529/J529)&lt;-0.4,"FP40%",IF((K529/J529)&lt;-0.35,"FP35%",IF((K529/J529)&lt;-0.3,"FP30%",IF((K529/J529)&lt;-0.25,"FP25%",IF((K529/J529)&lt;-0.2,"FP20%",IF((K529/J529)&lt;-0.15,"FP15%",IF((K529/J529)&lt;-0.1,"FP10%",IF((K529/J529)&lt;-0.05,"FP5%","")))))))),"")</f>
        <v/>
      </c>
      <c r="E529" s="34" t="str">
        <f t="shared" si="10"/>
        <v/>
      </c>
      <c r="F529" s="89" t="str">
        <f>IF(AP529="N/A","",IF(AP529&gt;AJ529,IF(AP529&gt;AM529,"P",""),""))</f>
        <v/>
      </c>
      <c r="G529" s="34" t="str">
        <f>IF(D529="",IF(E529="",F529,E529),D529)</f>
        <v/>
      </c>
      <c r="H529" s="19"/>
      <c r="I529" s="21"/>
      <c r="J529" s="20"/>
      <c r="K529" s="20">
        <f>M529-J529</f>
        <v>0</v>
      </c>
      <c r="L529" s="20"/>
      <c r="M529" s="20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39" t="str">
        <f>IF(AK529=0,"",AVERAGE(N529:AI529))</f>
        <v/>
      </c>
      <c r="AK529" s="39">
        <f>IF(COUNTBLANK(N529:AI529)=0,22,IF(COUNTBLANK(N529:AI529)=1,21,IF(COUNTBLANK(N529:AI529)=2,20,IF(COUNTBLANK(N529:AI529)=3,19,IF(COUNTBLANK(N529:AI529)=4,18,IF(COUNTBLANK(N529:AI529)=5,17,IF(COUNTBLANK(N529:AI529)=6,16,IF(COUNTBLANK(N529:AI529)=7,15,IF(COUNTBLANK(N529:AI529)=8,14,IF(COUNTBLANK(N529:AI529)=9,13,IF(COUNTBLANK(N529:AI529)=10,12,IF(COUNTBLANK(N529:AI529)=11,11,IF(COUNTBLANK(N529:AI529)=12,10,IF(COUNTBLANK(N529:AI529)=13,9,IF(COUNTBLANK(N529:AI529)=14,8,IF(COUNTBLANK(N529:AI529)=15,7,IF(COUNTBLANK(N529:AI529)=16,6,IF(COUNTBLANK(N529:AI529)=17,5,IF(COUNTBLANK(N529:AI529)=18,4,IF(COUNTBLANK(N529:AI529)=19,3,IF(COUNTBLANK(N529:AI529)=20,2,IF(COUNTBLANK(N529:AI529)=21,1,IF(COUNTBLANK(N529:AI529)=22,0,"Error")))))))))))))))))))))))</f>
        <v>0</v>
      </c>
      <c r="AL529" s="39" t="str">
        <f>IF(AK529=0,"",IF(COUNTBLANK(AG529:AI529)=0,AVERAGE(AG529:AI529),IF(COUNTBLANK(AF529:AI529)&lt;1.5,AVERAGE(AF529:AI529),IF(COUNTBLANK(AE529:AI529)&lt;2.5,AVERAGE(AE529:AI529),IF(COUNTBLANK(AD529:AI529)&lt;3.5,AVERAGE(AD529:AI529),IF(COUNTBLANK(AC529:AI529)&lt;4.5,AVERAGE(AC529:AI529),IF(COUNTBLANK(AB529:AI529)&lt;5.5,AVERAGE(AB529:AI529),IF(COUNTBLANK(AA529:AI529)&lt;6.5,AVERAGE(AA529:AI529),IF(COUNTBLANK(Z529:AI529)&lt;7.5,AVERAGE(Z529:AI529),IF(COUNTBLANK(Y529:AI529)&lt;8.5,AVERAGE(Y529:AI529),IF(COUNTBLANK(X529:AI529)&lt;9.5,AVERAGE(X529:AI529),IF(COUNTBLANK(W529:AI529)&lt;10.5,AVERAGE(W529:AI529),IF(COUNTBLANK(V529:AI529)&lt;11.5,AVERAGE(V529:AI529),IF(COUNTBLANK(U529:AI529)&lt;12.5,AVERAGE(U529:AI529),IF(COUNTBLANK(T529:AI529)&lt;13.5,AVERAGE(T529:AI529),IF(COUNTBLANK(S529:AI529)&lt;14.5,AVERAGE(S529:AI529),IF(COUNTBLANK(R529:AI529)&lt;15.5,AVERAGE(R529:AI529),IF(COUNTBLANK(Q529:AI529)&lt;16.5,AVERAGE(Q529:AI529),IF(COUNTBLANK(P529:AI529)&lt;17.5,AVERAGE(P529:AI529),IF(COUNTBLANK(O529:AI529)&lt;18.5,AVERAGE(O529:AI529),AVERAGE(N529:AI529)))))))))))))))))))))</f>
        <v/>
      </c>
      <c r="AM529" s="22" t="str">
        <f>IF(AK529=0,"",IF(COUNTBLANK(AH529:AI529)=0,AVERAGE(AH529:AI529),IF(COUNTBLANK(AG529:AI529)&lt;1.5,AVERAGE(AG529:AI529),IF(COUNTBLANK(AF529:AI529)&lt;2.5,AVERAGE(AF529:AI529),IF(COUNTBLANK(AE529:AI529)&lt;3.5,AVERAGE(AE529:AI529),IF(COUNTBLANK(AD529:AI529)&lt;4.5,AVERAGE(AD529:AI529),IF(COUNTBLANK(AC529:AI529)&lt;5.5,AVERAGE(AC529:AI529),IF(COUNTBLANK(AB529:AI529)&lt;6.5,AVERAGE(AB529:AI529),IF(COUNTBLANK(AA529:AI529)&lt;7.5,AVERAGE(AA529:AI529),IF(COUNTBLANK(Z529:AI529)&lt;8.5,AVERAGE(Z529:AI529),IF(COUNTBLANK(Y529:AI529)&lt;9.5,AVERAGE(Y529:AI529),IF(COUNTBLANK(X529:AI529)&lt;10.5,AVERAGE(X529:AI529),IF(COUNTBLANK(W529:AI529)&lt;11.5,AVERAGE(W529:AI529),IF(COUNTBLANK(V529:AI529)&lt;12.5,AVERAGE(V529:AI529),IF(COUNTBLANK(U529:AI529)&lt;13.5,AVERAGE(U529:AI529),IF(COUNTBLANK(T529:AI529)&lt;14.5,AVERAGE(T529:AI529),IF(COUNTBLANK(S529:AI529)&lt;15.5,AVERAGE(S529:AI529),IF(COUNTBLANK(R529:AI529)&lt;16.5,AVERAGE(R529:AI529),IF(COUNTBLANK(Q529:AI529)&lt;17.5,AVERAGE(Q529:AI529),IF(COUNTBLANK(P529:AI529)&lt;18.5,AVERAGE(P529:AI529),IF(COUNTBLANK(O529:AI529)&lt;19.5,AVERAGE(O529:AI529),AVERAGE(N529:AI529))))))))))))))))))))))</f>
        <v/>
      </c>
      <c r="AN529" s="23">
        <f>IF(AK529&lt;1.5,M529,(0.75*M529)+(0.25*((AM529*2/3+AJ529*1/3)*$AW$1)))</f>
        <v>0</v>
      </c>
      <c r="AO529" s="24">
        <f>AN529-M529</f>
        <v>0</v>
      </c>
      <c r="AP529" s="22" t="str">
        <f>IF(AK529&lt;1.5,"N/A",3*((M529/$AW$1)-(AM529*2/3)))</f>
        <v>N/A</v>
      </c>
      <c r="AQ529" s="20" t="str">
        <f>IF(AK529=0,"",AL529*$AV$1)</f>
        <v/>
      </c>
      <c r="AR529" s="20" t="str">
        <f>IF(AK529=0,"",AJ529*$AV$1)</f>
        <v/>
      </c>
      <c r="AS529" s="23" t="str">
        <f>IF(F529="P","P","")</f>
        <v/>
      </c>
    </row>
    <row r="530" spans="1:45" ht="13.5">
      <c r="A530" s="19"/>
      <c r="B530" s="23" t="str">
        <f>IF(COUNTBLANK(N530:AI530)&lt;20.5,"Yes","No")</f>
        <v>No</v>
      </c>
      <c r="C530" s="34" t="str">
        <f>IF(J530&lt;160000,"Yes","")</f>
        <v>Yes</v>
      </c>
      <c r="D530" s="34" t="str">
        <f>IF(J530&gt;375000,IF((K530/J530)&lt;-0.4,"FP40%",IF((K530/J530)&lt;-0.35,"FP35%",IF((K530/J530)&lt;-0.3,"FP30%",IF((K530/J530)&lt;-0.25,"FP25%",IF((K530/J530)&lt;-0.2,"FP20%",IF((K530/J530)&lt;-0.15,"FP15%",IF((K530/J530)&lt;-0.1,"FP10%",IF((K530/J530)&lt;-0.05,"FP5%","")))))))),"")</f>
        <v/>
      </c>
      <c r="E530" s="34" t="str">
        <f t="shared" si="10"/>
        <v/>
      </c>
      <c r="F530" s="89" t="str">
        <f>IF(AP530="N/A","",IF(AP530&gt;AJ530,IF(AP530&gt;AM530,"P",""),""))</f>
        <v/>
      </c>
      <c r="G530" s="34" t="str">
        <f>IF(D530="",IF(E530="",F530,E530),D530)</f>
        <v/>
      </c>
      <c r="H530" s="19"/>
      <c r="I530" s="21"/>
      <c r="J530" s="20"/>
      <c r="K530" s="20">
        <f>M530-J530</f>
        <v>0</v>
      </c>
      <c r="L530" s="20"/>
      <c r="M530" s="20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39" t="str">
        <f>IF(AK530=0,"",AVERAGE(N530:AI530))</f>
        <v/>
      </c>
      <c r="AK530" s="39">
        <f>IF(COUNTBLANK(N530:AI530)=0,22,IF(COUNTBLANK(N530:AI530)=1,21,IF(COUNTBLANK(N530:AI530)=2,20,IF(COUNTBLANK(N530:AI530)=3,19,IF(COUNTBLANK(N530:AI530)=4,18,IF(COUNTBLANK(N530:AI530)=5,17,IF(COUNTBLANK(N530:AI530)=6,16,IF(COUNTBLANK(N530:AI530)=7,15,IF(COUNTBLANK(N530:AI530)=8,14,IF(COUNTBLANK(N530:AI530)=9,13,IF(COUNTBLANK(N530:AI530)=10,12,IF(COUNTBLANK(N530:AI530)=11,11,IF(COUNTBLANK(N530:AI530)=12,10,IF(COUNTBLANK(N530:AI530)=13,9,IF(COUNTBLANK(N530:AI530)=14,8,IF(COUNTBLANK(N530:AI530)=15,7,IF(COUNTBLANK(N530:AI530)=16,6,IF(COUNTBLANK(N530:AI530)=17,5,IF(COUNTBLANK(N530:AI530)=18,4,IF(COUNTBLANK(N530:AI530)=19,3,IF(COUNTBLANK(N530:AI530)=20,2,IF(COUNTBLANK(N530:AI530)=21,1,IF(COUNTBLANK(N530:AI530)=22,0,"Error")))))))))))))))))))))))</f>
        <v>0</v>
      </c>
      <c r="AL530" s="39" t="str">
        <f>IF(AK530=0,"",IF(COUNTBLANK(AG530:AI530)=0,AVERAGE(AG530:AI530),IF(COUNTBLANK(AF530:AI530)&lt;1.5,AVERAGE(AF530:AI530),IF(COUNTBLANK(AE530:AI530)&lt;2.5,AVERAGE(AE530:AI530),IF(COUNTBLANK(AD530:AI530)&lt;3.5,AVERAGE(AD530:AI530),IF(COUNTBLANK(AC530:AI530)&lt;4.5,AVERAGE(AC530:AI530),IF(COUNTBLANK(AB530:AI530)&lt;5.5,AVERAGE(AB530:AI530),IF(COUNTBLANK(AA530:AI530)&lt;6.5,AVERAGE(AA530:AI530),IF(COUNTBLANK(Z530:AI530)&lt;7.5,AVERAGE(Z530:AI530),IF(COUNTBLANK(Y530:AI530)&lt;8.5,AVERAGE(Y530:AI530),IF(COUNTBLANK(X530:AI530)&lt;9.5,AVERAGE(X530:AI530),IF(COUNTBLANK(W530:AI530)&lt;10.5,AVERAGE(W530:AI530),IF(COUNTBLANK(V530:AI530)&lt;11.5,AVERAGE(V530:AI530),IF(COUNTBLANK(U530:AI530)&lt;12.5,AVERAGE(U530:AI530),IF(COUNTBLANK(T530:AI530)&lt;13.5,AVERAGE(T530:AI530),IF(COUNTBLANK(S530:AI530)&lt;14.5,AVERAGE(S530:AI530),IF(COUNTBLANK(R530:AI530)&lt;15.5,AVERAGE(R530:AI530),IF(COUNTBLANK(Q530:AI530)&lt;16.5,AVERAGE(Q530:AI530),IF(COUNTBLANK(P530:AI530)&lt;17.5,AVERAGE(P530:AI530),IF(COUNTBLANK(O530:AI530)&lt;18.5,AVERAGE(O530:AI530),AVERAGE(N530:AI530)))))))))))))))))))))</f>
        <v/>
      </c>
      <c r="AM530" s="22" t="str">
        <f>IF(AK530=0,"",IF(COUNTBLANK(AH530:AI530)=0,AVERAGE(AH530:AI530),IF(COUNTBLANK(AG530:AI530)&lt;1.5,AVERAGE(AG530:AI530),IF(COUNTBLANK(AF530:AI530)&lt;2.5,AVERAGE(AF530:AI530),IF(COUNTBLANK(AE530:AI530)&lt;3.5,AVERAGE(AE530:AI530),IF(COUNTBLANK(AD530:AI530)&lt;4.5,AVERAGE(AD530:AI530),IF(COUNTBLANK(AC530:AI530)&lt;5.5,AVERAGE(AC530:AI530),IF(COUNTBLANK(AB530:AI530)&lt;6.5,AVERAGE(AB530:AI530),IF(COUNTBLANK(AA530:AI530)&lt;7.5,AVERAGE(AA530:AI530),IF(COUNTBLANK(Z530:AI530)&lt;8.5,AVERAGE(Z530:AI530),IF(COUNTBLANK(Y530:AI530)&lt;9.5,AVERAGE(Y530:AI530),IF(COUNTBLANK(X530:AI530)&lt;10.5,AVERAGE(X530:AI530),IF(COUNTBLANK(W530:AI530)&lt;11.5,AVERAGE(W530:AI530),IF(COUNTBLANK(V530:AI530)&lt;12.5,AVERAGE(V530:AI530),IF(COUNTBLANK(U530:AI530)&lt;13.5,AVERAGE(U530:AI530),IF(COUNTBLANK(T530:AI530)&lt;14.5,AVERAGE(T530:AI530),IF(COUNTBLANK(S530:AI530)&lt;15.5,AVERAGE(S530:AI530),IF(COUNTBLANK(R530:AI530)&lt;16.5,AVERAGE(R530:AI530),IF(COUNTBLANK(Q530:AI530)&lt;17.5,AVERAGE(Q530:AI530),IF(COUNTBLANK(P530:AI530)&lt;18.5,AVERAGE(P530:AI530),IF(COUNTBLANK(O530:AI530)&lt;19.5,AVERAGE(O530:AI530),AVERAGE(N530:AI530))))))))))))))))))))))</f>
        <v/>
      </c>
      <c r="AN530" s="23">
        <f>IF(AK530&lt;1.5,M530,(0.75*M530)+(0.25*((AM530*2/3+AJ530*1/3)*$AW$1)))</f>
        <v>0</v>
      </c>
      <c r="AO530" s="24">
        <f>AN530-M530</f>
        <v>0</v>
      </c>
      <c r="AP530" s="22" t="str">
        <f>IF(AK530&lt;1.5,"N/A",3*((M530/$AW$1)-(AM530*2/3)))</f>
        <v>N/A</v>
      </c>
      <c r="AQ530" s="20" t="str">
        <f>IF(AK530=0,"",AL530*$AV$1)</f>
        <v/>
      </c>
      <c r="AR530" s="20" t="str">
        <f>IF(AK530=0,"",AJ530*$AV$1)</f>
        <v/>
      </c>
      <c r="AS530" s="23" t="str">
        <f>IF(F530="P","P","")</f>
        <v/>
      </c>
    </row>
    <row r="531" spans="1:45" ht="13.5">
      <c r="A531" s="19"/>
      <c r="B531" s="23" t="str">
        <f>IF(COUNTBLANK(N531:AI531)&lt;20.5,"Yes","No")</f>
        <v>No</v>
      </c>
      <c r="C531" s="34" t="str">
        <f>IF(J531&lt;160000,"Yes","")</f>
        <v>Yes</v>
      </c>
      <c r="D531" s="34" t="str">
        <f>IF(J531&gt;375000,IF((K531/J531)&lt;-0.4,"FP40%",IF((K531/J531)&lt;-0.35,"FP35%",IF((K531/J531)&lt;-0.3,"FP30%",IF((K531/J531)&lt;-0.25,"FP25%",IF((K531/J531)&lt;-0.2,"FP20%",IF((K531/J531)&lt;-0.15,"FP15%",IF((K531/J531)&lt;-0.1,"FP10%",IF((K531/J531)&lt;-0.05,"FP5%","")))))))),"")</f>
        <v/>
      </c>
      <c r="E531" s="34" t="str">
        <f t="shared" si="10"/>
        <v/>
      </c>
      <c r="F531" s="89" t="str">
        <f>IF(AP531="N/A","",IF(AP531&gt;AJ531,IF(AP531&gt;AM531,"P",""),""))</f>
        <v/>
      </c>
      <c r="G531" s="34" t="str">
        <f>IF(D531="",IF(E531="",F531,E531),D531)</f>
        <v/>
      </c>
      <c r="H531" s="19"/>
      <c r="I531" s="21"/>
      <c r="J531" s="20"/>
      <c r="K531" s="20">
        <f>M531-J531</f>
        <v>0</v>
      </c>
      <c r="L531" s="20"/>
      <c r="M531" s="20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39" t="str">
        <f>IF(AK531=0,"",AVERAGE(N531:AI531))</f>
        <v/>
      </c>
      <c r="AK531" s="39">
        <f>IF(COUNTBLANK(N531:AI531)=0,22,IF(COUNTBLANK(N531:AI531)=1,21,IF(COUNTBLANK(N531:AI531)=2,20,IF(COUNTBLANK(N531:AI531)=3,19,IF(COUNTBLANK(N531:AI531)=4,18,IF(COUNTBLANK(N531:AI531)=5,17,IF(COUNTBLANK(N531:AI531)=6,16,IF(COUNTBLANK(N531:AI531)=7,15,IF(COUNTBLANK(N531:AI531)=8,14,IF(COUNTBLANK(N531:AI531)=9,13,IF(COUNTBLANK(N531:AI531)=10,12,IF(COUNTBLANK(N531:AI531)=11,11,IF(COUNTBLANK(N531:AI531)=12,10,IF(COUNTBLANK(N531:AI531)=13,9,IF(COUNTBLANK(N531:AI531)=14,8,IF(COUNTBLANK(N531:AI531)=15,7,IF(COUNTBLANK(N531:AI531)=16,6,IF(COUNTBLANK(N531:AI531)=17,5,IF(COUNTBLANK(N531:AI531)=18,4,IF(COUNTBLANK(N531:AI531)=19,3,IF(COUNTBLANK(N531:AI531)=20,2,IF(COUNTBLANK(N531:AI531)=21,1,IF(COUNTBLANK(N531:AI531)=22,0,"Error")))))))))))))))))))))))</f>
        <v>0</v>
      </c>
      <c r="AL531" s="39" t="str">
        <f>IF(AK531=0,"",IF(COUNTBLANK(AG531:AI531)=0,AVERAGE(AG531:AI531),IF(COUNTBLANK(AF531:AI531)&lt;1.5,AVERAGE(AF531:AI531),IF(COUNTBLANK(AE531:AI531)&lt;2.5,AVERAGE(AE531:AI531),IF(COUNTBLANK(AD531:AI531)&lt;3.5,AVERAGE(AD531:AI531),IF(COUNTBLANK(AC531:AI531)&lt;4.5,AVERAGE(AC531:AI531),IF(COUNTBLANK(AB531:AI531)&lt;5.5,AVERAGE(AB531:AI531),IF(COUNTBLANK(AA531:AI531)&lt;6.5,AVERAGE(AA531:AI531),IF(COUNTBLANK(Z531:AI531)&lt;7.5,AVERAGE(Z531:AI531),IF(COUNTBLANK(Y531:AI531)&lt;8.5,AVERAGE(Y531:AI531),IF(COUNTBLANK(X531:AI531)&lt;9.5,AVERAGE(X531:AI531),IF(COUNTBLANK(W531:AI531)&lt;10.5,AVERAGE(W531:AI531),IF(COUNTBLANK(V531:AI531)&lt;11.5,AVERAGE(V531:AI531),IF(COUNTBLANK(U531:AI531)&lt;12.5,AVERAGE(U531:AI531),IF(COUNTBLANK(T531:AI531)&lt;13.5,AVERAGE(T531:AI531),IF(COUNTBLANK(S531:AI531)&lt;14.5,AVERAGE(S531:AI531),IF(COUNTBLANK(R531:AI531)&lt;15.5,AVERAGE(R531:AI531),IF(COUNTBLANK(Q531:AI531)&lt;16.5,AVERAGE(Q531:AI531),IF(COUNTBLANK(P531:AI531)&lt;17.5,AVERAGE(P531:AI531),IF(COUNTBLANK(O531:AI531)&lt;18.5,AVERAGE(O531:AI531),AVERAGE(N531:AI531)))))))))))))))))))))</f>
        <v/>
      </c>
      <c r="AM531" s="22" t="str">
        <f>IF(AK531=0,"",IF(COUNTBLANK(AH531:AI531)=0,AVERAGE(AH531:AI531),IF(COUNTBLANK(AG531:AI531)&lt;1.5,AVERAGE(AG531:AI531),IF(COUNTBLANK(AF531:AI531)&lt;2.5,AVERAGE(AF531:AI531),IF(COUNTBLANK(AE531:AI531)&lt;3.5,AVERAGE(AE531:AI531),IF(COUNTBLANK(AD531:AI531)&lt;4.5,AVERAGE(AD531:AI531),IF(COUNTBLANK(AC531:AI531)&lt;5.5,AVERAGE(AC531:AI531),IF(COUNTBLANK(AB531:AI531)&lt;6.5,AVERAGE(AB531:AI531),IF(COUNTBLANK(AA531:AI531)&lt;7.5,AVERAGE(AA531:AI531),IF(COUNTBLANK(Z531:AI531)&lt;8.5,AVERAGE(Z531:AI531),IF(COUNTBLANK(Y531:AI531)&lt;9.5,AVERAGE(Y531:AI531),IF(COUNTBLANK(X531:AI531)&lt;10.5,AVERAGE(X531:AI531),IF(COUNTBLANK(W531:AI531)&lt;11.5,AVERAGE(W531:AI531),IF(COUNTBLANK(V531:AI531)&lt;12.5,AVERAGE(V531:AI531),IF(COUNTBLANK(U531:AI531)&lt;13.5,AVERAGE(U531:AI531),IF(COUNTBLANK(T531:AI531)&lt;14.5,AVERAGE(T531:AI531),IF(COUNTBLANK(S531:AI531)&lt;15.5,AVERAGE(S531:AI531),IF(COUNTBLANK(R531:AI531)&lt;16.5,AVERAGE(R531:AI531),IF(COUNTBLANK(Q531:AI531)&lt;17.5,AVERAGE(Q531:AI531),IF(COUNTBLANK(P531:AI531)&lt;18.5,AVERAGE(P531:AI531),IF(COUNTBLANK(O531:AI531)&lt;19.5,AVERAGE(O531:AI531),AVERAGE(N531:AI531))))))))))))))))))))))</f>
        <v/>
      </c>
      <c r="AN531" s="23">
        <f>IF(AK531&lt;1.5,M531,(0.75*M531)+(0.25*((AM531*2/3+AJ531*1/3)*$AW$1)))</f>
        <v>0</v>
      </c>
      <c r="AO531" s="24">
        <f>AN531-M531</f>
        <v>0</v>
      </c>
      <c r="AP531" s="22" t="str">
        <f>IF(AK531&lt;1.5,"N/A",3*((M531/$AW$1)-(AM531*2/3)))</f>
        <v>N/A</v>
      </c>
      <c r="AQ531" s="20" t="str">
        <f>IF(AK531=0,"",AL531*$AV$1)</f>
        <v/>
      </c>
      <c r="AR531" s="20" t="str">
        <f>IF(AK531=0,"",AJ531*$AV$1)</f>
        <v/>
      </c>
      <c r="AS531" s="23" t="str">
        <f>IF(F531="P","P","")</f>
        <v/>
      </c>
    </row>
    <row r="532" spans="1:45" ht="13.5">
      <c r="A532" s="19"/>
      <c r="B532" s="23" t="str">
        <f>IF(COUNTBLANK(N532:AI532)&lt;20.5,"Yes","No")</f>
        <v>No</v>
      </c>
      <c r="C532" s="34" t="str">
        <f>IF(J532&lt;160000,"Yes","")</f>
        <v>Yes</v>
      </c>
      <c r="D532" s="34" t="str">
        <f>IF(J532&gt;375000,IF((K532/J532)&lt;-0.4,"FP40%",IF((K532/J532)&lt;-0.35,"FP35%",IF((K532/J532)&lt;-0.3,"FP30%",IF((K532/J532)&lt;-0.25,"FP25%",IF((K532/J532)&lt;-0.2,"FP20%",IF((K532/J532)&lt;-0.15,"FP15%",IF((K532/J532)&lt;-0.1,"FP10%",IF((K532/J532)&lt;-0.05,"FP5%","")))))))),"")</f>
        <v/>
      </c>
      <c r="E532" s="34" t="str">
        <f t="shared" si="10"/>
        <v/>
      </c>
      <c r="F532" s="89" t="str">
        <f>IF(AP532="N/A","",IF(AP532&gt;AJ532,IF(AP532&gt;AM532,"P",""),""))</f>
        <v/>
      </c>
      <c r="G532" s="34" t="str">
        <f>IF(D532="",IF(E532="",F532,E532),D532)</f>
        <v/>
      </c>
      <c r="H532" s="19"/>
      <c r="I532" s="21"/>
      <c r="J532" s="20"/>
      <c r="K532" s="20">
        <f>M532-J532</f>
        <v>0</v>
      </c>
      <c r="L532" s="20"/>
      <c r="M532" s="20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39" t="str">
        <f>IF(AK532=0,"",AVERAGE(N532:AI532))</f>
        <v/>
      </c>
      <c r="AK532" s="39">
        <f>IF(COUNTBLANK(N532:AI532)=0,22,IF(COUNTBLANK(N532:AI532)=1,21,IF(COUNTBLANK(N532:AI532)=2,20,IF(COUNTBLANK(N532:AI532)=3,19,IF(COUNTBLANK(N532:AI532)=4,18,IF(COUNTBLANK(N532:AI532)=5,17,IF(COUNTBLANK(N532:AI532)=6,16,IF(COUNTBLANK(N532:AI532)=7,15,IF(COUNTBLANK(N532:AI532)=8,14,IF(COUNTBLANK(N532:AI532)=9,13,IF(COUNTBLANK(N532:AI532)=10,12,IF(COUNTBLANK(N532:AI532)=11,11,IF(COUNTBLANK(N532:AI532)=12,10,IF(COUNTBLANK(N532:AI532)=13,9,IF(COUNTBLANK(N532:AI532)=14,8,IF(COUNTBLANK(N532:AI532)=15,7,IF(COUNTBLANK(N532:AI532)=16,6,IF(COUNTBLANK(N532:AI532)=17,5,IF(COUNTBLANK(N532:AI532)=18,4,IF(COUNTBLANK(N532:AI532)=19,3,IF(COUNTBLANK(N532:AI532)=20,2,IF(COUNTBLANK(N532:AI532)=21,1,IF(COUNTBLANK(N532:AI532)=22,0,"Error")))))))))))))))))))))))</f>
        <v>0</v>
      </c>
      <c r="AL532" s="39" t="str">
        <f>IF(AK532=0,"",IF(COUNTBLANK(AG532:AI532)=0,AVERAGE(AG532:AI532),IF(COUNTBLANK(AF532:AI532)&lt;1.5,AVERAGE(AF532:AI532),IF(COUNTBLANK(AE532:AI532)&lt;2.5,AVERAGE(AE532:AI532),IF(COUNTBLANK(AD532:AI532)&lt;3.5,AVERAGE(AD532:AI532),IF(COUNTBLANK(AC532:AI532)&lt;4.5,AVERAGE(AC532:AI532),IF(COUNTBLANK(AB532:AI532)&lt;5.5,AVERAGE(AB532:AI532),IF(COUNTBLANK(AA532:AI532)&lt;6.5,AVERAGE(AA532:AI532),IF(COUNTBLANK(Z532:AI532)&lt;7.5,AVERAGE(Z532:AI532),IF(COUNTBLANK(Y532:AI532)&lt;8.5,AVERAGE(Y532:AI532),IF(COUNTBLANK(X532:AI532)&lt;9.5,AVERAGE(X532:AI532),IF(COUNTBLANK(W532:AI532)&lt;10.5,AVERAGE(W532:AI532),IF(COUNTBLANK(V532:AI532)&lt;11.5,AVERAGE(V532:AI532),IF(COUNTBLANK(U532:AI532)&lt;12.5,AVERAGE(U532:AI532),IF(COUNTBLANK(T532:AI532)&lt;13.5,AVERAGE(T532:AI532),IF(COUNTBLANK(S532:AI532)&lt;14.5,AVERAGE(S532:AI532),IF(COUNTBLANK(R532:AI532)&lt;15.5,AVERAGE(R532:AI532),IF(COUNTBLANK(Q532:AI532)&lt;16.5,AVERAGE(Q532:AI532),IF(COUNTBLANK(P532:AI532)&lt;17.5,AVERAGE(P532:AI532),IF(COUNTBLANK(O532:AI532)&lt;18.5,AVERAGE(O532:AI532),AVERAGE(N532:AI532)))))))))))))))))))))</f>
        <v/>
      </c>
      <c r="AM532" s="22" t="str">
        <f>IF(AK532=0,"",IF(COUNTBLANK(AH532:AI532)=0,AVERAGE(AH532:AI532),IF(COUNTBLANK(AG532:AI532)&lt;1.5,AVERAGE(AG532:AI532),IF(COUNTBLANK(AF532:AI532)&lt;2.5,AVERAGE(AF532:AI532),IF(COUNTBLANK(AE532:AI532)&lt;3.5,AVERAGE(AE532:AI532),IF(COUNTBLANK(AD532:AI532)&lt;4.5,AVERAGE(AD532:AI532),IF(COUNTBLANK(AC532:AI532)&lt;5.5,AVERAGE(AC532:AI532),IF(COUNTBLANK(AB532:AI532)&lt;6.5,AVERAGE(AB532:AI532),IF(COUNTBLANK(AA532:AI532)&lt;7.5,AVERAGE(AA532:AI532),IF(COUNTBLANK(Z532:AI532)&lt;8.5,AVERAGE(Z532:AI532),IF(COUNTBLANK(Y532:AI532)&lt;9.5,AVERAGE(Y532:AI532),IF(COUNTBLANK(X532:AI532)&lt;10.5,AVERAGE(X532:AI532),IF(COUNTBLANK(W532:AI532)&lt;11.5,AVERAGE(W532:AI532),IF(COUNTBLANK(V532:AI532)&lt;12.5,AVERAGE(V532:AI532),IF(COUNTBLANK(U532:AI532)&lt;13.5,AVERAGE(U532:AI532),IF(COUNTBLANK(T532:AI532)&lt;14.5,AVERAGE(T532:AI532),IF(COUNTBLANK(S532:AI532)&lt;15.5,AVERAGE(S532:AI532),IF(COUNTBLANK(R532:AI532)&lt;16.5,AVERAGE(R532:AI532),IF(COUNTBLANK(Q532:AI532)&lt;17.5,AVERAGE(Q532:AI532),IF(COUNTBLANK(P532:AI532)&lt;18.5,AVERAGE(P532:AI532),IF(COUNTBLANK(O532:AI532)&lt;19.5,AVERAGE(O532:AI532),AVERAGE(N532:AI532))))))))))))))))))))))</f>
        <v/>
      </c>
      <c r="AN532" s="23">
        <f>IF(AK532&lt;1.5,M532,(0.75*M532)+(0.25*((AM532*2/3+AJ532*1/3)*$AW$1)))</f>
        <v>0</v>
      </c>
      <c r="AO532" s="24">
        <f>AN532-M532</f>
        <v>0</v>
      </c>
      <c r="AP532" s="22" t="str">
        <f>IF(AK532&lt;1.5,"N/A",3*((M532/$AW$1)-(AM532*2/3)))</f>
        <v>N/A</v>
      </c>
      <c r="AQ532" s="20" t="str">
        <f>IF(AK532=0,"",AL532*$AV$1)</f>
        <v/>
      </c>
      <c r="AR532" s="20" t="str">
        <f>IF(AK532=0,"",AJ532*$AV$1)</f>
        <v/>
      </c>
      <c r="AS532" s="23" t="str">
        <f>IF(F532="P","P","")</f>
        <v/>
      </c>
    </row>
    <row r="533" spans="1:45" ht="13.5">
      <c r="A533" s="19"/>
      <c r="B533" s="23" t="str">
        <f>IF(COUNTBLANK(N533:AI533)&lt;20.5,"Yes","No")</f>
        <v>No</v>
      </c>
      <c r="C533" s="34" t="str">
        <f>IF(J533&lt;160000,"Yes","")</f>
        <v>Yes</v>
      </c>
      <c r="D533" s="34" t="str">
        <f>IF(J533&gt;375000,IF((K533/J533)&lt;-0.4,"FP40%",IF((K533/J533)&lt;-0.35,"FP35%",IF((K533/J533)&lt;-0.3,"FP30%",IF((K533/J533)&lt;-0.25,"FP25%",IF((K533/J533)&lt;-0.2,"FP20%",IF((K533/J533)&lt;-0.15,"FP15%",IF((K533/J533)&lt;-0.1,"FP10%",IF((K533/J533)&lt;-0.05,"FP5%","")))))))),"")</f>
        <v/>
      </c>
      <c r="E533" s="34" t="str">
        <f t="shared" si="10"/>
        <v/>
      </c>
      <c r="F533" s="89" t="str">
        <f>IF(AP533="N/A","",IF(AP533&gt;AJ533,IF(AP533&gt;AM533,"P",""),""))</f>
        <v/>
      </c>
      <c r="G533" s="34" t="str">
        <f>IF(D533="",IF(E533="",F533,E533),D533)</f>
        <v/>
      </c>
      <c r="H533" s="19"/>
      <c r="I533" s="21"/>
      <c r="J533" s="20"/>
      <c r="K533" s="20">
        <f>M533-J533</f>
        <v>0</v>
      </c>
      <c r="L533" s="20"/>
      <c r="M533" s="20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39" t="str">
        <f>IF(AK533=0,"",AVERAGE(N533:AI533))</f>
        <v/>
      </c>
      <c r="AK533" s="39">
        <f>IF(COUNTBLANK(N533:AI533)=0,22,IF(COUNTBLANK(N533:AI533)=1,21,IF(COUNTBLANK(N533:AI533)=2,20,IF(COUNTBLANK(N533:AI533)=3,19,IF(COUNTBLANK(N533:AI533)=4,18,IF(COUNTBLANK(N533:AI533)=5,17,IF(COUNTBLANK(N533:AI533)=6,16,IF(COUNTBLANK(N533:AI533)=7,15,IF(COUNTBLANK(N533:AI533)=8,14,IF(COUNTBLANK(N533:AI533)=9,13,IF(COUNTBLANK(N533:AI533)=10,12,IF(COUNTBLANK(N533:AI533)=11,11,IF(COUNTBLANK(N533:AI533)=12,10,IF(COUNTBLANK(N533:AI533)=13,9,IF(COUNTBLANK(N533:AI533)=14,8,IF(COUNTBLANK(N533:AI533)=15,7,IF(COUNTBLANK(N533:AI533)=16,6,IF(COUNTBLANK(N533:AI533)=17,5,IF(COUNTBLANK(N533:AI533)=18,4,IF(COUNTBLANK(N533:AI533)=19,3,IF(COUNTBLANK(N533:AI533)=20,2,IF(COUNTBLANK(N533:AI533)=21,1,IF(COUNTBLANK(N533:AI533)=22,0,"Error")))))))))))))))))))))))</f>
        <v>0</v>
      </c>
      <c r="AL533" s="39" t="str">
        <f>IF(AK533=0,"",IF(COUNTBLANK(AG533:AI533)=0,AVERAGE(AG533:AI533),IF(COUNTBLANK(AF533:AI533)&lt;1.5,AVERAGE(AF533:AI533),IF(COUNTBLANK(AE533:AI533)&lt;2.5,AVERAGE(AE533:AI533),IF(COUNTBLANK(AD533:AI533)&lt;3.5,AVERAGE(AD533:AI533),IF(COUNTBLANK(AC533:AI533)&lt;4.5,AVERAGE(AC533:AI533),IF(COUNTBLANK(AB533:AI533)&lt;5.5,AVERAGE(AB533:AI533),IF(COUNTBLANK(AA533:AI533)&lt;6.5,AVERAGE(AA533:AI533),IF(COUNTBLANK(Z533:AI533)&lt;7.5,AVERAGE(Z533:AI533),IF(COUNTBLANK(Y533:AI533)&lt;8.5,AVERAGE(Y533:AI533),IF(COUNTBLANK(X533:AI533)&lt;9.5,AVERAGE(X533:AI533),IF(COUNTBLANK(W533:AI533)&lt;10.5,AVERAGE(W533:AI533),IF(COUNTBLANK(V533:AI533)&lt;11.5,AVERAGE(V533:AI533),IF(COUNTBLANK(U533:AI533)&lt;12.5,AVERAGE(U533:AI533),IF(COUNTBLANK(T533:AI533)&lt;13.5,AVERAGE(T533:AI533),IF(COUNTBLANK(S533:AI533)&lt;14.5,AVERAGE(S533:AI533),IF(COUNTBLANK(R533:AI533)&lt;15.5,AVERAGE(R533:AI533),IF(COUNTBLANK(Q533:AI533)&lt;16.5,AVERAGE(Q533:AI533),IF(COUNTBLANK(P533:AI533)&lt;17.5,AVERAGE(P533:AI533),IF(COUNTBLANK(O533:AI533)&lt;18.5,AVERAGE(O533:AI533),AVERAGE(N533:AI533)))))))))))))))))))))</f>
        <v/>
      </c>
      <c r="AM533" s="22" t="str">
        <f>IF(AK533=0,"",IF(COUNTBLANK(AH533:AI533)=0,AVERAGE(AH533:AI533),IF(COUNTBLANK(AG533:AI533)&lt;1.5,AVERAGE(AG533:AI533),IF(COUNTBLANK(AF533:AI533)&lt;2.5,AVERAGE(AF533:AI533),IF(COUNTBLANK(AE533:AI533)&lt;3.5,AVERAGE(AE533:AI533),IF(COUNTBLANK(AD533:AI533)&lt;4.5,AVERAGE(AD533:AI533),IF(COUNTBLANK(AC533:AI533)&lt;5.5,AVERAGE(AC533:AI533),IF(COUNTBLANK(AB533:AI533)&lt;6.5,AVERAGE(AB533:AI533),IF(COUNTBLANK(AA533:AI533)&lt;7.5,AVERAGE(AA533:AI533),IF(COUNTBLANK(Z533:AI533)&lt;8.5,AVERAGE(Z533:AI533),IF(COUNTBLANK(Y533:AI533)&lt;9.5,AVERAGE(Y533:AI533),IF(COUNTBLANK(X533:AI533)&lt;10.5,AVERAGE(X533:AI533),IF(COUNTBLANK(W533:AI533)&lt;11.5,AVERAGE(W533:AI533),IF(COUNTBLANK(V533:AI533)&lt;12.5,AVERAGE(V533:AI533),IF(COUNTBLANK(U533:AI533)&lt;13.5,AVERAGE(U533:AI533),IF(COUNTBLANK(T533:AI533)&lt;14.5,AVERAGE(T533:AI533),IF(COUNTBLANK(S533:AI533)&lt;15.5,AVERAGE(S533:AI533),IF(COUNTBLANK(R533:AI533)&lt;16.5,AVERAGE(R533:AI533),IF(COUNTBLANK(Q533:AI533)&lt;17.5,AVERAGE(Q533:AI533),IF(COUNTBLANK(P533:AI533)&lt;18.5,AVERAGE(P533:AI533),IF(COUNTBLANK(O533:AI533)&lt;19.5,AVERAGE(O533:AI533),AVERAGE(N533:AI533))))))))))))))))))))))</f>
        <v/>
      </c>
      <c r="AN533" s="23">
        <f>IF(AK533&lt;1.5,M533,(0.75*M533)+(0.25*((AM533*2/3+AJ533*1/3)*$AW$1)))</f>
        <v>0</v>
      </c>
      <c r="AO533" s="24">
        <f>AN533-M533</f>
        <v>0</v>
      </c>
      <c r="AP533" s="22" t="str">
        <f>IF(AK533&lt;1.5,"N/A",3*((M533/$AW$1)-(AM533*2/3)))</f>
        <v>N/A</v>
      </c>
      <c r="AQ533" s="20" t="str">
        <f>IF(AK533=0,"",AL533*$AV$1)</f>
        <v/>
      </c>
      <c r="AR533" s="20" t="str">
        <f>IF(AK533=0,"",AJ533*$AV$1)</f>
        <v/>
      </c>
      <c r="AS533" s="23" t="str">
        <f>IF(F533="P","P","")</f>
        <v/>
      </c>
    </row>
    <row r="534" spans="1:45" ht="13.5">
      <c r="A534" s="19"/>
      <c r="B534" s="23" t="str">
        <f>IF(COUNTBLANK(N534:AI534)&lt;20.5,"Yes","No")</f>
        <v>No</v>
      </c>
      <c r="C534" s="34" t="str">
        <f>IF(J534&lt;160000,"Yes","")</f>
        <v>Yes</v>
      </c>
      <c r="D534" s="34" t="str">
        <f>IF(J534&gt;375000,IF((K534/J534)&lt;-0.4,"FP40%",IF((K534/J534)&lt;-0.35,"FP35%",IF((K534/J534)&lt;-0.3,"FP30%",IF((K534/J534)&lt;-0.25,"FP25%",IF((K534/J534)&lt;-0.2,"FP20%",IF((K534/J534)&lt;-0.15,"FP15%",IF((K534/J534)&lt;-0.1,"FP10%",IF((K534/J534)&lt;-0.05,"FP5%","")))))))),"")</f>
        <v/>
      </c>
      <c r="E534" s="34" t="str">
        <f t="shared" si="10"/>
        <v/>
      </c>
      <c r="F534" s="89" t="str">
        <f>IF(AP534="N/A","",IF(AP534&gt;AJ534,IF(AP534&gt;AM534,"P",""),""))</f>
        <v/>
      </c>
      <c r="G534" s="34" t="str">
        <f>IF(D534="",IF(E534="",F534,E534),D534)</f>
        <v/>
      </c>
      <c r="H534" s="19"/>
      <c r="I534" s="21"/>
      <c r="J534" s="20"/>
      <c r="K534" s="20">
        <f>M534-J534</f>
        <v>0</v>
      </c>
      <c r="L534" s="20"/>
      <c r="M534" s="20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39" t="str">
        <f>IF(AK534=0,"",AVERAGE(N534:AI534))</f>
        <v/>
      </c>
      <c r="AK534" s="39">
        <f>IF(COUNTBLANK(N534:AI534)=0,22,IF(COUNTBLANK(N534:AI534)=1,21,IF(COUNTBLANK(N534:AI534)=2,20,IF(COUNTBLANK(N534:AI534)=3,19,IF(COUNTBLANK(N534:AI534)=4,18,IF(COUNTBLANK(N534:AI534)=5,17,IF(COUNTBLANK(N534:AI534)=6,16,IF(COUNTBLANK(N534:AI534)=7,15,IF(COUNTBLANK(N534:AI534)=8,14,IF(COUNTBLANK(N534:AI534)=9,13,IF(COUNTBLANK(N534:AI534)=10,12,IF(COUNTBLANK(N534:AI534)=11,11,IF(COUNTBLANK(N534:AI534)=12,10,IF(COUNTBLANK(N534:AI534)=13,9,IF(COUNTBLANK(N534:AI534)=14,8,IF(COUNTBLANK(N534:AI534)=15,7,IF(COUNTBLANK(N534:AI534)=16,6,IF(COUNTBLANK(N534:AI534)=17,5,IF(COUNTBLANK(N534:AI534)=18,4,IF(COUNTBLANK(N534:AI534)=19,3,IF(COUNTBLANK(N534:AI534)=20,2,IF(COUNTBLANK(N534:AI534)=21,1,IF(COUNTBLANK(N534:AI534)=22,0,"Error")))))))))))))))))))))))</f>
        <v>0</v>
      </c>
      <c r="AL534" s="39" t="str">
        <f>IF(AK534=0,"",IF(COUNTBLANK(AG534:AI534)=0,AVERAGE(AG534:AI534),IF(COUNTBLANK(AF534:AI534)&lt;1.5,AVERAGE(AF534:AI534),IF(COUNTBLANK(AE534:AI534)&lt;2.5,AVERAGE(AE534:AI534),IF(COUNTBLANK(AD534:AI534)&lt;3.5,AVERAGE(AD534:AI534),IF(COUNTBLANK(AC534:AI534)&lt;4.5,AVERAGE(AC534:AI534),IF(COUNTBLANK(AB534:AI534)&lt;5.5,AVERAGE(AB534:AI534),IF(COUNTBLANK(AA534:AI534)&lt;6.5,AVERAGE(AA534:AI534),IF(COUNTBLANK(Z534:AI534)&lt;7.5,AVERAGE(Z534:AI534),IF(COUNTBLANK(Y534:AI534)&lt;8.5,AVERAGE(Y534:AI534),IF(COUNTBLANK(X534:AI534)&lt;9.5,AVERAGE(X534:AI534),IF(COUNTBLANK(W534:AI534)&lt;10.5,AVERAGE(W534:AI534),IF(COUNTBLANK(V534:AI534)&lt;11.5,AVERAGE(V534:AI534),IF(COUNTBLANK(U534:AI534)&lt;12.5,AVERAGE(U534:AI534),IF(COUNTBLANK(T534:AI534)&lt;13.5,AVERAGE(T534:AI534),IF(COUNTBLANK(S534:AI534)&lt;14.5,AVERAGE(S534:AI534),IF(COUNTBLANK(R534:AI534)&lt;15.5,AVERAGE(R534:AI534),IF(COUNTBLANK(Q534:AI534)&lt;16.5,AVERAGE(Q534:AI534),IF(COUNTBLANK(P534:AI534)&lt;17.5,AVERAGE(P534:AI534),IF(COUNTBLANK(O534:AI534)&lt;18.5,AVERAGE(O534:AI534),AVERAGE(N534:AI534)))))))))))))))))))))</f>
        <v/>
      </c>
      <c r="AM534" s="22" t="str">
        <f>IF(AK534=0,"",IF(COUNTBLANK(AH534:AI534)=0,AVERAGE(AH534:AI534),IF(COUNTBLANK(AG534:AI534)&lt;1.5,AVERAGE(AG534:AI534),IF(COUNTBLANK(AF534:AI534)&lt;2.5,AVERAGE(AF534:AI534),IF(COUNTBLANK(AE534:AI534)&lt;3.5,AVERAGE(AE534:AI534),IF(COUNTBLANK(AD534:AI534)&lt;4.5,AVERAGE(AD534:AI534),IF(COUNTBLANK(AC534:AI534)&lt;5.5,AVERAGE(AC534:AI534),IF(COUNTBLANK(AB534:AI534)&lt;6.5,AVERAGE(AB534:AI534),IF(COUNTBLANK(AA534:AI534)&lt;7.5,AVERAGE(AA534:AI534),IF(COUNTBLANK(Z534:AI534)&lt;8.5,AVERAGE(Z534:AI534),IF(COUNTBLANK(Y534:AI534)&lt;9.5,AVERAGE(Y534:AI534),IF(COUNTBLANK(X534:AI534)&lt;10.5,AVERAGE(X534:AI534),IF(COUNTBLANK(W534:AI534)&lt;11.5,AVERAGE(W534:AI534),IF(COUNTBLANK(V534:AI534)&lt;12.5,AVERAGE(V534:AI534),IF(COUNTBLANK(U534:AI534)&lt;13.5,AVERAGE(U534:AI534),IF(COUNTBLANK(T534:AI534)&lt;14.5,AVERAGE(T534:AI534),IF(COUNTBLANK(S534:AI534)&lt;15.5,AVERAGE(S534:AI534),IF(COUNTBLANK(R534:AI534)&lt;16.5,AVERAGE(R534:AI534),IF(COUNTBLANK(Q534:AI534)&lt;17.5,AVERAGE(Q534:AI534),IF(COUNTBLANK(P534:AI534)&lt;18.5,AVERAGE(P534:AI534),IF(COUNTBLANK(O534:AI534)&lt;19.5,AVERAGE(O534:AI534),AVERAGE(N534:AI534))))))))))))))))))))))</f>
        <v/>
      </c>
      <c r="AN534" s="23">
        <f>IF(AK534&lt;1.5,M534,(0.75*M534)+(0.25*((AM534*2/3+AJ534*1/3)*$AW$1)))</f>
        <v>0</v>
      </c>
      <c r="AO534" s="24">
        <f>AN534-M534</f>
        <v>0</v>
      </c>
      <c r="AP534" s="22" t="str">
        <f>IF(AK534&lt;1.5,"N/A",3*((M534/$AW$1)-(AM534*2/3)))</f>
        <v>N/A</v>
      </c>
      <c r="AQ534" s="20" t="str">
        <f>IF(AK534=0,"",AL534*$AV$1)</f>
        <v/>
      </c>
      <c r="AR534" s="20" t="str">
        <f>IF(AK534=0,"",AJ534*$AV$1)</f>
        <v/>
      </c>
      <c r="AS534" s="23" t="str">
        <f>IF(F534="P","P","")</f>
        <v/>
      </c>
    </row>
    <row r="535" spans="1:45" ht="13.5">
      <c r="A535" s="19"/>
      <c r="B535" s="23" t="str">
        <f>IF(COUNTBLANK(N535:AI535)&lt;20.5,"Yes","No")</f>
        <v>No</v>
      </c>
      <c r="C535" s="34" t="str">
        <f>IF(J535&lt;160000,"Yes","")</f>
        <v>Yes</v>
      </c>
      <c r="D535" s="34" t="str">
        <f>IF(J535&gt;375000,IF((K535/J535)&lt;-0.4,"FP40%",IF((K535/J535)&lt;-0.35,"FP35%",IF((K535/J535)&lt;-0.3,"FP30%",IF((K535/J535)&lt;-0.25,"FP25%",IF((K535/J535)&lt;-0.2,"FP20%",IF((K535/J535)&lt;-0.15,"FP15%",IF((K535/J535)&lt;-0.1,"FP10%",IF((K535/J535)&lt;-0.05,"FP5%","")))))))),"")</f>
        <v/>
      </c>
      <c r="E535" s="34" t="str">
        <f t="shared" si="10"/>
        <v/>
      </c>
      <c r="F535" s="89" t="str">
        <f>IF(AP535="N/A","",IF(AP535&gt;AJ535,IF(AP535&gt;AM535,"P",""),""))</f>
        <v/>
      </c>
      <c r="G535" s="34" t="str">
        <f>IF(D535="",IF(E535="",F535,E535),D535)</f>
        <v/>
      </c>
      <c r="H535" s="19"/>
      <c r="I535" s="21"/>
      <c r="J535" s="20"/>
      <c r="K535" s="20">
        <f>M535-J535</f>
        <v>0</v>
      </c>
      <c r="L535" s="20"/>
      <c r="M535" s="20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39" t="str">
        <f>IF(AK535=0,"",AVERAGE(N535:AI535))</f>
        <v/>
      </c>
      <c r="AK535" s="39">
        <f>IF(COUNTBLANK(N535:AI535)=0,22,IF(COUNTBLANK(N535:AI535)=1,21,IF(COUNTBLANK(N535:AI535)=2,20,IF(COUNTBLANK(N535:AI535)=3,19,IF(COUNTBLANK(N535:AI535)=4,18,IF(COUNTBLANK(N535:AI535)=5,17,IF(COUNTBLANK(N535:AI535)=6,16,IF(COUNTBLANK(N535:AI535)=7,15,IF(COUNTBLANK(N535:AI535)=8,14,IF(COUNTBLANK(N535:AI535)=9,13,IF(COUNTBLANK(N535:AI535)=10,12,IF(COUNTBLANK(N535:AI535)=11,11,IF(COUNTBLANK(N535:AI535)=12,10,IF(COUNTBLANK(N535:AI535)=13,9,IF(COUNTBLANK(N535:AI535)=14,8,IF(COUNTBLANK(N535:AI535)=15,7,IF(COUNTBLANK(N535:AI535)=16,6,IF(COUNTBLANK(N535:AI535)=17,5,IF(COUNTBLANK(N535:AI535)=18,4,IF(COUNTBLANK(N535:AI535)=19,3,IF(COUNTBLANK(N535:AI535)=20,2,IF(COUNTBLANK(N535:AI535)=21,1,IF(COUNTBLANK(N535:AI535)=22,0,"Error")))))))))))))))))))))))</f>
        <v>0</v>
      </c>
      <c r="AL535" s="39" t="str">
        <f>IF(AK535=0,"",IF(COUNTBLANK(AG535:AI535)=0,AVERAGE(AG535:AI535),IF(COUNTBLANK(AF535:AI535)&lt;1.5,AVERAGE(AF535:AI535),IF(COUNTBLANK(AE535:AI535)&lt;2.5,AVERAGE(AE535:AI535),IF(COUNTBLANK(AD535:AI535)&lt;3.5,AVERAGE(AD535:AI535),IF(COUNTBLANK(AC535:AI535)&lt;4.5,AVERAGE(AC535:AI535),IF(COUNTBLANK(AB535:AI535)&lt;5.5,AVERAGE(AB535:AI535),IF(COUNTBLANK(AA535:AI535)&lt;6.5,AVERAGE(AA535:AI535),IF(COUNTBLANK(Z535:AI535)&lt;7.5,AVERAGE(Z535:AI535),IF(COUNTBLANK(Y535:AI535)&lt;8.5,AVERAGE(Y535:AI535),IF(COUNTBLANK(X535:AI535)&lt;9.5,AVERAGE(X535:AI535),IF(COUNTBLANK(W535:AI535)&lt;10.5,AVERAGE(W535:AI535),IF(COUNTBLANK(V535:AI535)&lt;11.5,AVERAGE(V535:AI535),IF(COUNTBLANK(U535:AI535)&lt;12.5,AVERAGE(U535:AI535),IF(COUNTBLANK(T535:AI535)&lt;13.5,AVERAGE(T535:AI535),IF(COUNTBLANK(S535:AI535)&lt;14.5,AVERAGE(S535:AI535),IF(COUNTBLANK(R535:AI535)&lt;15.5,AVERAGE(R535:AI535),IF(COUNTBLANK(Q535:AI535)&lt;16.5,AVERAGE(Q535:AI535),IF(COUNTBLANK(P535:AI535)&lt;17.5,AVERAGE(P535:AI535),IF(COUNTBLANK(O535:AI535)&lt;18.5,AVERAGE(O535:AI535),AVERAGE(N535:AI535)))))))))))))))))))))</f>
        <v/>
      </c>
      <c r="AM535" s="22" t="str">
        <f>IF(AK535=0,"",IF(COUNTBLANK(AH535:AI535)=0,AVERAGE(AH535:AI535),IF(COUNTBLANK(AG535:AI535)&lt;1.5,AVERAGE(AG535:AI535),IF(COUNTBLANK(AF535:AI535)&lt;2.5,AVERAGE(AF535:AI535),IF(COUNTBLANK(AE535:AI535)&lt;3.5,AVERAGE(AE535:AI535),IF(COUNTBLANK(AD535:AI535)&lt;4.5,AVERAGE(AD535:AI535),IF(COUNTBLANK(AC535:AI535)&lt;5.5,AVERAGE(AC535:AI535),IF(COUNTBLANK(AB535:AI535)&lt;6.5,AVERAGE(AB535:AI535),IF(COUNTBLANK(AA535:AI535)&lt;7.5,AVERAGE(AA535:AI535),IF(COUNTBLANK(Z535:AI535)&lt;8.5,AVERAGE(Z535:AI535),IF(COUNTBLANK(Y535:AI535)&lt;9.5,AVERAGE(Y535:AI535),IF(COUNTBLANK(X535:AI535)&lt;10.5,AVERAGE(X535:AI535),IF(COUNTBLANK(W535:AI535)&lt;11.5,AVERAGE(W535:AI535),IF(COUNTBLANK(V535:AI535)&lt;12.5,AVERAGE(V535:AI535),IF(COUNTBLANK(U535:AI535)&lt;13.5,AVERAGE(U535:AI535),IF(COUNTBLANK(T535:AI535)&lt;14.5,AVERAGE(T535:AI535),IF(COUNTBLANK(S535:AI535)&lt;15.5,AVERAGE(S535:AI535),IF(COUNTBLANK(R535:AI535)&lt;16.5,AVERAGE(R535:AI535),IF(COUNTBLANK(Q535:AI535)&lt;17.5,AVERAGE(Q535:AI535),IF(COUNTBLANK(P535:AI535)&lt;18.5,AVERAGE(P535:AI535),IF(COUNTBLANK(O535:AI535)&lt;19.5,AVERAGE(O535:AI535),AVERAGE(N535:AI535))))))))))))))))))))))</f>
        <v/>
      </c>
      <c r="AN535" s="23">
        <f>IF(AK535&lt;1.5,M535,(0.75*M535)+(0.25*((AM535*2/3+AJ535*1/3)*$AW$1)))</f>
        <v>0</v>
      </c>
      <c r="AO535" s="24">
        <f>AN535-M535</f>
        <v>0</v>
      </c>
      <c r="AP535" s="22" t="str">
        <f>IF(AK535&lt;1.5,"N/A",3*((M535/$AW$1)-(AM535*2/3)))</f>
        <v>N/A</v>
      </c>
      <c r="AQ535" s="20" t="str">
        <f>IF(AK535=0,"",AL535*$AV$1)</f>
        <v/>
      </c>
      <c r="AR535" s="20" t="str">
        <f>IF(AK535=0,"",AJ535*$AV$1)</f>
        <v/>
      </c>
      <c r="AS535" s="23" t="str">
        <f>IF(F535="P","P","")</f>
        <v/>
      </c>
    </row>
    <row r="536" spans="1:45" ht="13.5">
      <c r="A536" s="19"/>
      <c r="B536" s="23" t="str">
        <f>IF(COUNTBLANK(N536:AI536)&lt;20.5,"Yes","No")</f>
        <v>No</v>
      </c>
      <c r="C536" s="34" t="str">
        <f>IF(J536&lt;160000,"Yes","")</f>
        <v>Yes</v>
      </c>
      <c r="D536" s="34" t="str">
        <f>IF(J536&gt;375000,IF((K536/J536)&lt;-0.4,"FP40%",IF((K536/J536)&lt;-0.35,"FP35%",IF((K536/J536)&lt;-0.3,"FP30%",IF((K536/J536)&lt;-0.25,"FP25%",IF((K536/J536)&lt;-0.2,"FP20%",IF((K536/J536)&lt;-0.15,"FP15%",IF((K536/J536)&lt;-0.1,"FP10%",IF((K536/J536)&lt;-0.05,"FP5%","")))))))),"")</f>
        <v/>
      </c>
      <c r="E536" s="34" t="str">
        <f t="shared" si="10"/>
        <v/>
      </c>
      <c r="F536" s="89" t="str">
        <f>IF(AP536="N/A","",IF(AP536&gt;AJ536,IF(AP536&gt;AM536,"P",""),""))</f>
        <v/>
      </c>
      <c r="G536" s="34" t="str">
        <f>IF(D536="",IF(E536="",F536,E536),D536)</f>
        <v/>
      </c>
      <c r="H536" s="19"/>
      <c r="I536" s="21"/>
      <c r="J536" s="20"/>
      <c r="K536" s="20">
        <f>M536-J536</f>
        <v>0</v>
      </c>
      <c r="L536" s="20"/>
      <c r="M536" s="20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39" t="str">
        <f>IF(AK536=0,"",AVERAGE(N536:AI536))</f>
        <v/>
      </c>
      <c r="AK536" s="39">
        <f>IF(COUNTBLANK(N536:AI536)=0,22,IF(COUNTBLANK(N536:AI536)=1,21,IF(COUNTBLANK(N536:AI536)=2,20,IF(COUNTBLANK(N536:AI536)=3,19,IF(COUNTBLANK(N536:AI536)=4,18,IF(COUNTBLANK(N536:AI536)=5,17,IF(COUNTBLANK(N536:AI536)=6,16,IF(COUNTBLANK(N536:AI536)=7,15,IF(COUNTBLANK(N536:AI536)=8,14,IF(COUNTBLANK(N536:AI536)=9,13,IF(COUNTBLANK(N536:AI536)=10,12,IF(COUNTBLANK(N536:AI536)=11,11,IF(COUNTBLANK(N536:AI536)=12,10,IF(COUNTBLANK(N536:AI536)=13,9,IF(COUNTBLANK(N536:AI536)=14,8,IF(COUNTBLANK(N536:AI536)=15,7,IF(COUNTBLANK(N536:AI536)=16,6,IF(COUNTBLANK(N536:AI536)=17,5,IF(COUNTBLANK(N536:AI536)=18,4,IF(COUNTBLANK(N536:AI536)=19,3,IF(COUNTBLANK(N536:AI536)=20,2,IF(COUNTBLANK(N536:AI536)=21,1,IF(COUNTBLANK(N536:AI536)=22,0,"Error")))))))))))))))))))))))</f>
        <v>0</v>
      </c>
      <c r="AL536" s="39" t="str">
        <f>IF(AK536=0,"",IF(COUNTBLANK(AG536:AI536)=0,AVERAGE(AG536:AI536),IF(COUNTBLANK(AF536:AI536)&lt;1.5,AVERAGE(AF536:AI536),IF(COUNTBLANK(AE536:AI536)&lt;2.5,AVERAGE(AE536:AI536),IF(COUNTBLANK(AD536:AI536)&lt;3.5,AVERAGE(AD536:AI536),IF(COUNTBLANK(AC536:AI536)&lt;4.5,AVERAGE(AC536:AI536),IF(COUNTBLANK(AB536:AI536)&lt;5.5,AVERAGE(AB536:AI536),IF(COUNTBLANK(AA536:AI536)&lt;6.5,AVERAGE(AA536:AI536),IF(COUNTBLANK(Z536:AI536)&lt;7.5,AVERAGE(Z536:AI536),IF(COUNTBLANK(Y536:AI536)&lt;8.5,AVERAGE(Y536:AI536),IF(COUNTBLANK(X536:AI536)&lt;9.5,AVERAGE(X536:AI536),IF(COUNTBLANK(W536:AI536)&lt;10.5,AVERAGE(W536:AI536),IF(COUNTBLANK(V536:AI536)&lt;11.5,AVERAGE(V536:AI536),IF(COUNTBLANK(U536:AI536)&lt;12.5,AVERAGE(U536:AI536),IF(COUNTBLANK(T536:AI536)&lt;13.5,AVERAGE(T536:AI536),IF(COUNTBLANK(S536:AI536)&lt;14.5,AVERAGE(S536:AI536),IF(COUNTBLANK(R536:AI536)&lt;15.5,AVERAGE(R536:AI536),IF(COUNTBLANK(Q536:AI536)&lt;16.5,AVERAGE(Q536:AI536),IF(COUNTBLANK(P536:AI536)&lt;17.5,AVERAGE(P536:AI536),IF(COUNTBLANK(O536:AI536)&lt;18.5,AVERAGE(O536:AI536),AVERAGE(N536:AI536)))))))))))))))))))))</f>
        <v/>
      </c>
      <c r="AM536" s="22" t="str">
        <f>IF(AK536=0,"",IF(COUNTBLANK(AH536:AI536)=0,AVERAGE(AH536:AI536),IF(COUNTBLANK(AG536:AI536)&lt;1.5,AVERAGE(AG536:AI536),IF(COUNTBLANK(AF536:AI536)&lt;2.5,AVERAGE(AF536:AI536),IF(COUNTBLANK(AE536:AI536)&lt;3.5,AVERAGE(AE536:AI536),IF(COUNTBLANK(AD536:AI536)&lt;4.5,AVERAGE(AD536:AI536),IF(COUNTBLANK(AC536:AI536)&lt;5.5,AVERAGE(AC536:AI536),IF(COUNTBLANK(AB536:AI536)&lt;6.5,AVERAGE(AB536:AI536),IF(COUNTBLANK(AA536:AI536)&lt;7.5,AVERAGE(AA536:AI536),IF(COUNTBLANK(Z536:AI536)&lt;8.5,AVERAGE(Z536:AI536),IF(COUNTBLANK(Y536:AI536)&lt;9.5,AVERAGE(Y536:AI536),IF(COUNTBLANK(X536:AI536)&lt;10.5,AVERAGE(X536:AI536),IF(COUNTBLANK(W536:AI536)&lt;11.5,AVERAGE(W536:AI536),IF(COUNTBLANK(V536:AI536)&lt;12.5,AVERAGE(V536:AI536),IF(COUNTBLANK(U536:AI536)&lt;13.5,AVERAGE(U536:AI536),IF(COUNTBLANK(T536:AI536)&lt;14.5,AVERAGE(T536:AI536),IF(COUNTBLANK(S536:AI536)&lt;15.5,AVERAGE(S536:AI536),IF(COUNTBLANK(R536:AI536)&lt;16.5,AVERAGE(R536:AI536),IF(COUNTBLANK(Q536:AI536)&lt;17.5,AVERAGE(Q536:AI536),IF(COUNTBLANK(P536:AI536)&lt;18.5,AVERAGE(P536:AI536),IF(COUNTBLANK(O536:AI536)&lt;19.5,AVERAGE(O536:AI536),AVERAGE(N536:AI536))))))))))))))))))))))</f>
        <v/>
      </c>
      <c r="AN536" s="23">
        <f>IF(AK536&lt;1.5,M536,(0.75*M536)+(0.25*((AM536*2/3+AJ536*1/3)*$AW$1)))</f>
        <v>0</v>
      </c>
      <c r="AO536" s="24">
        <f>AN536-M536</f>
        <v>0</v>
      </c>
      <c r="AP536" s="22" t="str">
        <f>IF(AK536&lt;1.5,"N/A",3*((M536/$AW$1)-(AM536*2/3)))</f>
        <v>N/A</v>
      </c>
      <c r="AQ536" s="20" t="str">
        <f>IF(AK536=0,"",AL536*$AV$1)</f>
        <v/>
      </c>
      <c r="AR536" s="20" t="str">
        <f>IF(AK536=0,"",AJ536*$AV$1)</f>
        <v/>
      </c>
      <c r="AS536" s="23" t="str">
        <f>IF(F536="P","P","")</f>
        <v/>
      </c>
    </row>
    <row r="537" spans="1:45" ht="13.5">
      <c r="A537" s="19"/>
      <c r="B537" s="23" t="str">
        <f>IF(COUNTBLANK(N537:AI537)&lt;20.5,"Yes","No")</f>
        <v>No</v>
      </c>
      <c r="C537" s="34" t="str">
        <f>IF(J537&lt;160000,"Yes","")</f>
        <v>Yes</v>
      </c>
      <c r="D537" s="34" t="str">
        <f>IF(J537&gt;375000,IF((K537/J537)&lt;-0.4,"FP40%",IF((K537/J537)&lt;-0.35,"FP35%",IF((K537/J537)&lt;-0.3,"FP30%",IF((K537/J537)&lt;-0.25,"FP25%",IF((K537/J537)&lt;-0.2,"FP20%",IF((K537/J537)&lt;-0.15,"FP15%",IF((K537/J537)&lt;-0.1,"FP10%",IF((K537/J537)&lt;-0.05,"FP5%","")))))))),"")</f>
        <v/>
      </c>
      <c r="E537" s="34" t="str">
        <f t="shared" si="10"/>
        <v/>
      </c>
      <c r="F537" s="89" t="str">
        <f>IF(AP537="N/A","",IF(AP537&gt;AJ537,IF(AP537&gt;AM537,"P",""),""))</f>
        <v/>
      </c>
      <c r="G537" s="34" t="str">
        <f>IF(D537="",IF(E537="",F537,E537),D537)</f>
        <v/>
      </c>
      <c r="H537" s="19"/>
      <c r="I537" s="21"/>
      <c r="J537" s="20"/>
      <c r="K537" s="20">
        <f>M537-J537</f>
        <v>0</v>
      </c>
      <c r="L537" s="20"/>
      <c r="M537" s="20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39" t="str">
        <f>IF(AK537=0,"",AVERAGE(N537:AI537))</f>
        <v/>
      </c>
      <c r="AK537" s="39">
        <f>IF(COUNTBLANK(N537:AI537)=0,22,IF(COUNTBLANK(N537:AI537)=1,21,IF(COUNTBLANK(N537:AI537)=2,20,IF(COUNTBLANK(N537:AI537)=3,19,IF(COUNTBLANK(N537:AI537)=4,18,IF(COUNTBLANK(N537:AI537)=5,17,IF(COUNTBLANK(N537:AI537)=6,16,IF(COUNTBLANK(N537:AI537)=7,15,IF(COUNTBLANK(N537:AI537)=8,14,IF(COUNTBLANK(N537:AI537)=9,13,IF(COUNTBLANK(N537:AI537)=10,12,IF(COUNTBLANK(N537:AI537)=11,11,IF(COUNTBLANK(N537:AI537)=12,10,IF(COUNTBLANK(N537:AI537)=13,9,IF(COUNTBLANK(N537:AI537)=14,8,IF(COUNTBLANK(N537:AI537)=15,7,IF(COUNTBLANK(N537:AI537)=16,6,IF(COUNTBLANK(N537:AI537)=17,5,IF(COUNTBLANK(N537:AI537)=18,4,IF(COUNTBLANK(N537:AI537)=19,3,IF(COUNTBLANK(N537:AI537)=20,2,IF(COUNTBLANK(N537:AI537)=21,1,IF(COUNTBLANK(N537:AI537)=22,0,"Error")))))))))))))))))))))))</f>
        <v>0</v>
      </c>
      <c r="AL537" s="39" t="str">
        <f>IF(AK537=0,"",IF(COUNTBLANK(AG537:AI537)=0,AVERAGE(AG537:AI537),IF(COUNTBLANK(AF537:AI537)&lt;1.5,AVERAGE(AF537:AI537),IF(COUNTBLANK(AE537:AI537)&lt;2.5,AVERAGE(AE537:AI537),IF(COUNTBLANK(AD537:AI537)&lt;3.5,AVERAGE(AD537:AI537),IF(COUNTBLANK(AC537:AI537)&lt;4.5,AVERAGE(AC537:AI537),IF(COUNTBLANK(AB537:AI537)&lt;5.5,AVERAGE(AB537:AI537),IF(COUNTBLANK(AA537:AI537)&lt;6.5,AVERAGE(AA537:AI537),IF(COUNTBLANK(Z537:AI537)&lt;7.5,AVERAGE(Z537:AI537),IF(COUNTBLANK(Y537:AI537)&lt;8.5,AVERAGE(Y537:AI537),IF(COUNTBLANK(X537:AI537)&lt;9.5,AVERAGE(X537:AI537),IF(COUNTBLANK(W537:AI537)&lt;10.5,AVERAGE(W537:AI537),IF(COUNTBLANK(V537:AI537)&lt;11.5,AVERAGE(V537:AI537),IF(COUNTBLANK(U537:AI537)&lt;12.5,AVERAGE(U537:AI537),IF(COUNTBLANK(T537:AI537)&lt;13.5,AVERAGE(T537:AI537),IF(COUNTBLANK(S537:AI537)&lt;14.5,AVERAGE(S537:AI537),IF(COUNTBLANK(R537:AI537)&lt;15.5,AVERAGE(R537:AI537),IF(COUNTBLANK(Q537:AI537)&lt;16.5,AVERAGE(Q537:AI537),IF(COUNTBLANK(P537:AI537)&lt;17.5,AVERAGE(P537:AI537),IF(COUNTBLANK(O537:AI537)&lt;18.5,AVERAGE(O537:AI537),AVERAGE(N537:AI537)))))))))))))))))))))</f>
        <v/>
      </c>
      <c r="AM537" s="22" t="str">
        <f>IF(AK537=0,"",IF(COUNTBLANK(AH537:AI537)=0,AVERAGE(AH537:AI537),IF(COUNTBLANK(AG537:AI537)&lt;1.5,AVERAGE(AG537:AI537),IF(COUNTBLANK(AF537:AI537)&lt;2.5,AVERAGE(AF537:AI537),IF(COUNTBLANK(AE537:AI537)&lt;3.5,AVERAGE(AE537:AI537),IF(COUNTBLANK(AD537:AI537)&lt;4.5,AVERAGE(AD537:AI537),IF(COUNTBLANK(AC537:AI537)&lt;5.5,AVERAGE(AC537:AI537),IF(COUNTBLANK(AB537:AI537)&lt;6.5,AVERAGE(AB537:AI537),IF(COUNTBLANK(AA537:AI537)&lt;7.5,AVERAGE(AA537:AI537),IF(COUNTBLANK(Z537:AI537)&lt;8.5,AVERAGE(Z537:AI537),IF(COUNTBLANK(Y537:AI537)&lt;9.5,AVERAGE(Y537:AI537),IF(COUNTBLANK(X537:AI537)&lt;10.5,AVERAGE(X537:AI537),IF(COUNTBLANK(W537:AI537)&lt;11.5,AVERAGE(W537:AI537),IF(COUNTBLANK(V537:AI537)&lt;12.5,AVERAGE(V537:AI537),IF(COUNTBLANK(U537:AI537)&lt;13.5,AVERAGE(U537:AI537),IF(COUNTBLANK(T537:AI537)&lt;14.5,AVERAGE(T537:AI537),IF(COUNTBLANK(S537:AI537)&lt;15.5,AVERAGE(S537:AI537),IF(COUNTBLANK(R537:AI537)&lt;16.5,AVERAGE(R537:AI537),IF(COUNTBLANK(Q537:AI537)&lt;17.5,AVERAGE(Q537:AI537),IF(COUNTBLANK(P537:AI537)&lt;18.5,AVERAGE(P537:AI537),IF(COUNTBLANK(O537:AI537)&lt;19.5,AVERAGE(O537:AI537),AVERAGE(N537:AI537))))))))))))))))))))))</f>
        <v/>
      </c>
      <c r="AN537" s="23">
        <f>IF(AK537&lt;1.5,M537,(0.75*M537)+(0.25*((AM537*2/3+AJ537*1/3)*$AW$1)))</f>
        <v>0</v>
      </c>
      <c r="AO537" s="24">
        <f>AN537-M537</f>
        <v>0</v>
      </c>
      <c r="AP537" s="22" t="str">
        <f>IF(AK537&lt;1.5,"N/A",3*((M537/$AW$1)-(AM537*2/3)))</f>
        <v>N/A</v>
      </c>
      <c r="AQ537" s="20" t="str">
        <f>IF(AK537=0,"",AL537*$AV$1)</f>
        <v/>
      </c>
      <c r="AR537" s="20" t="str">
        <f>IF(AK537=0,"",AJ537*$AV$1)</f>
        <v/>
      </c>
      <c r="AS537" s="23" t="str">
        <f>IF(F537="P","P","")</f>
        <v/>
      </c>
    </row>
    <row r="538" spans="1:45" ht="13.5">
      <c r="A538" s="19"/>
      <c r="B538" s="23" t="str">
        <f>IF(COUNTBLANK(N538:AI538)&lt;20.5,"Yes","No")</f>
        <v>No</v>
      </c>
      <c r="C538" s="34" t="str">
        <f>IF(J538&lt;160000,"Yes","")</f>
        <v>Yes</v>
      </c>
      <c r="D538" s="34" t="str">
        <f>IF(J538&gt;375000,IF((K538/J538)&lt;-0.4,"FP40%",IF((K538/J538)&lt;-0.35,"FP35%",IF((K538/J538)&lt;-0.3,"FP30%",IF((K538/J538)&lt;-0.25,"FP25%",IF((K538/J538)&lt;-0.2,"FP20%",IF((K538/J538)&lt;-0.15,"FP15%",IF((K538/J538)&lt;-0.1,"FP10%",IF((K538/J538)&lt;-0.05,"FP5%","")))))))),"")</f>
        <v/>
      </c>
      <c r="E538" s="34" t="str">
        <f t="shared" si="10"/>
        <v/>
      </c>
      <c r="F538" s="89" t="str">
        <f>IF(AP538="N/A","",IF(AP538&gt;AJ538,IF(AP538&gt;AM538,"P",""),""))</f>
        <v/>
      </c>
      <c r="G538" s="34" t="str">
        <f>IF(D538="",IF(E538="",F538,E538),D538)</f>
        <v/>
      </c>
      <c r="H538" s="19"/>
      <c r="I538" s="21"/>
      <c r="J538" s="20"/>
      <c r="K538" s="20">
        <f>M538-J538</f>
        <v>0</v>
      </c>
      <c r="L538" s="20"/>
      <c r="M538" s="20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39" t="str">
        <f>IF(AK538=0,"",AVERAGE(N538:AI538))</f>
        <v/>
      </c>
      <c r="AK538" s="39">
        <f>IF(COUNTBLANK(N538:AI538)=0,22,IF(COUNTBLANK(N538:AI538)=1,21,IF(COUNTBLANK(N538:AI538)=2,20,IF(COUNTBLANK(N538:AI538)=3,19,IF(COUNTBLANK(N538:AI538)=4,18,IF(COUNTBLANK(N538:AI538)=5,17,IF(COUNTBLANK(N538:AI538)=6,16,IF(COUNTBLANK(N538:AI538)=7,15,IF(COUNTBLANK(N538:AI538)=8,14,IF(COUNTBLANK(N538:AI538)=9,13,IF(COUNTBLANK(N538:AI538)=10,12,IF(COUNTBLANK(N538:AI538)=11,11,IF(COUNTBLANK(N538:AI538)=12,10,IF(COUNTBLANK(N538:AI538)=13,9,IF(COUNTBLANK(N538:AI538)=14,8,IF(COUNTBLANK(N538:AI538)=15,7,IF(COUNTBLANK(N538:AI538)=16,6,IF(COUNTBLANK(N538:AI538)=17,5,IF(COUNTBLANK(N538:AI538)=18,4,IF(COUNTBLANK(N538:AI538)=19,3,IF(COUNTBLANK(N538:AI538)=20,2,IF(COUNTBLANK(N538:AI538)=21,1,IF(COUNTBLANK(N538:AI538)=22,0,"Error")))))))))))))))))))))))</f>
        <v>0</v>
      </c>
      <c r="AL538" s="39" t="str">
        <f>IF(AK538=0,"",IF(COUNTBLANK(AG538:AI538)=0,AVERAGE(AG538:AI538),IF(COUNTBLANK(AF538:AI538)&lt;1.5,AVERAGE(AF538:AI538),IF(COUNTBLANK(AE538:AI538)&lt;2.5,AVERAGE(AE538:AI538),IF(COUNTBLANK(AD538:AI538)&lt;3.5,AVERAGE(AD538:AI538),IF(COUNTBLANK(AC538:AI538)&lt;4.5,AVERAGE(AC538:AI538),IF(COUNTBLANK(AB538:AI538)&lt;5.5,AVERAGE(AB538:AI538),IF(COUNTBLANK(AA538:AI538)&lt;6.5,AVERAGE(AA538:AI538),IF(COUNTBLANK(Z538:AI538)&lt;7.5,AVERAGE(Z538:AI538),IF(COUNTBLANK(Y538:AI538)&lt;8.5,AVERAGE(Y538:AI538),IF(COUNTBLANK(X538:AI538)&lt;9.5,AVERAGE(X538:AI538),IF(COUNTBLANK(W538:AI538)&lt;10.5,AVERAGE(W538:AI538),IF(COUNTBLANK(V538:AI538)&lt;11.5,AVERAGE(V538:AI538),IF(COUNTBLANK(U538:AI538)&lt;12.5,AVERAGE(U538:AI538),IF(COUNTBLANK(T538:AI538)&lt;13.5,AVERAGE(T538:AI538),IF(COUNTBLANK(S538:AI538)&lt;14.5,AVERAGE(S538:AI538),IF(COUNTBLANK(R538:AI538)&lt;15.5,AVERAGE(R538:AI538),IF(COUNTBLANK(Q538:AI538)&lt;16.5,AVERAGE(Q538:AI538),IF(COUNTBLANK(P538:AI538)&lt;17.5,AVERAGE(P538:AI538),IF(COUNTBLANK(O538:AI538)&lt;18.5,AVERAGE(O538:AI538),AVERAGE(N538:AI538)))))))))))))))))))))</f>
        <v/>
      </c>
      <c r="AM538" s="22" t="str">
        <f>IF(AK538=0,"",IF(COUNTBLANK(AH538:AI538)=0,AVERAGE(AH538:AI538),IF(COUNTBLANK(AG538:AI538)&lt;1.5,AVERAGE(AG538:AI538),IF(COUNTBLANK(AF538:AI538)&lt;2.5,AVERAGE(AF538:AI538),IF(COUNTBLANK(AE538:AI538)&lt;3.5,AVERAGE(AE538:AI538),IF(COUNTBLANK(AD538:AI538)&lt;4.5,AVERAGE(AD538:AI538),IF(COUNTBLANK(AC538:AI538)&lt;5.5,AVERAGE(AC538:AI538),IF(COUNTBLANK(AB538:AI538)&lt;6.5,AVERAGE(AB538:AI538),IF(COUNTBLANK(AA538:AI538)&lt;7.5,AVERAGE(AA538:AI538),IF(COUNTBLANK(Z538:AI538)&lt;8.5,AVERAGE(Z538:AI538),IF(COUNTBLANK(Y538:AI538)&lt;9.5,AVERAGE(Y538:AI538),IF(COUNTBLANK(X538:AI538)&lt;10.5,AVERAGE(X538:AI538),IF(COUNTBLANK(W538:AI538)&lt;11.5,AVERAGE(W538:AI538),IF(COUNTBLANK(V538:AI538)&lt;12.5,AVERAGE(V538:AI538),IF(COUNTBLANK(U538:AI538)&lt;13.5,AVERAGE(U538:AI538),IF(COUNTBLANK(T538:AI538)&lt;14.5,AVERAGE(T538:AI538),IF(COUNTBLANK(S538:AI538)&lt;15.5,AVERAGE(S538:AI538),IF(COUNTBLANK(R538:AI538)&lt;16.5,AVERAGE(R538:AI538),IF(COUNTBLANK(Q538:AI538)&lt;17.5,AVERAGE(Q538:AI538),IF(COUNTBLANK(P538:AI538)&lt;18.5,AVERAGE(P538:AI538),IF(COUNTBLANK(O538:AI538)&lt;19.5,AVERAGE(O538:AI538),AVERAGE(N538:AI538))))))))))))))))))))))</f>
        <v/>
      </c>
      <c r="AN538" s="23">
        <f>IF(AK538&lt;1.5,M538,(0.75*M538)+(0.25*((AM538*2/3+AJ538*1/3)*$AW$1)))</f>
        <v>0</v>
      </c>
      <c r="AO538" s="24">
        <f>AN538-M538</f>
        <v>0</v>
      </c>
      <c r="AP538" s="22" t="str">
        <f>IF(AK538&lt;1.5,"N/A",3*((M538/$AW$1)-(AM538*2/3)))</f>
        <v>N/A</v>
      </c>
      <c r="AQ538" s="20" t="str">
        <f>IF(AK538=0,"",AL538*$AV$1)</f>
        <v/>
      </c>
      <c r="AR538" s="20" t="str">
        <f>IF(AK538=0,"",AJ538*$AV$1)</f>
        <v/>
      </c>
      <c r="AS538" s="23" t="str">
        <f>IF(F538="P","P","")</f>
        <v/>
      </c>
    </row>
    <row r="539" spans="1:45" ht="13.5">
      <c r="A539" s="19"/>
      <c r="B539" s="23" t="str">
        <f>IF(COUNTBLANK(N539:AI539)&lt;20.5,"Yes","No")</f>
        <v>No</v>
      </c>
      <c r="C539" s="34" t="str">
        <f>IF(J539&lt;160000,"Yes","")</f>
        <v>Yes</v>
      </c>
      <c r="D539" s="34" t="str">
        <f>IF(J539&gt;375000,IF((K539/J539)&lt;-0.4,"FP40%",IF((K539/J539)&lt;-0.35,"FP35%",IF((K539/J539)&lt;-0.3,"FP30%",IF((K539/J539)&lt;-0.25,"FP25%",IF((K539/J539)&lt;-0.2,"FP20%",IF((K539/J539)&lt;-0.15,"FP15%",IF((K539/J539)&lt;-0.1,"FP10%",IF((K539/J539)&lt;-0.05,"FP5%","")))))))),"")</f>
        <v/>
      </c>
      <c r="E539" s="34" t="str">
        <f t="shared" si="10"/>
        <v/>
      </c>
      <c r="F539" s="89" t="str">
        <f>IF(AP539="N/A","",IF(AP539&gt;AJ539,IF(AP539&gt;AM539,"P",""),""))</f>
        <v/>
      </c>
      <c r="G539" s="34" t="str">
        <f>IF(D539="",IF(E539="",F539,E539),D539)</f>
        <v/>
      </c>
      <c r="H539" s="19"/>
      <c r="I539" s="21"/>
      <c r="J539" s="20"/>
      <c r="K539" s="20">
        <f>M539-J539</f>
        <v>0</v>
      </c>
      <c r="L539" s="20"/>
      <c r="M539" s="20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39" t="str">
        <f>IF(AK539=0,"",AVERAGE(N539:AI539))</f>
        <v/>
      </c>
      <c r="AK539" s="39">
        <f>IF(COUNTBLANK(N539:AI539)=0,22,IF(COUNTBLANK(N539:AI539)=1,21,IF(COUNTBLANK(N539:AI539)=2,20,IF(COUNTBLANK(N539:AI539)=3,19,IF(COUNTBLANK(N539:AI539)=4,18,IF(COUNTBLANK(N539:AI539)=5,17,IF(COUNTBLANK(N539:AI539)=6,16,IF(COUNTBLANK(N539:AI539)=7,15,IF(COUNTBLANK(N539:AI539)=8,14,IF(COUNTBLANK(N539:AI539)=9,13,IF(COUNTBLANK(N539:AI539)=10,12,IF(COUNTBLANK(N539:AI539)=11,11,IF(COUNTBLANK(N539:AI539)=12,10,IF(COUNTBLANK(N539:AI539)=13,9,IF(COUNTBLANK(N539:AI539)=14,8,IF(COUNTBLANK(N539:AI539)=15,7,IF(COUNTBLANK(N539:AI539)=16,6,IF(COUNTBLANK(N539:AI539)=17,5,IF(COUNTBLANK(N539:AI539)=18,4,IF(COUNTBLANK(N539:AI539)=19,3,IF(COUNTBLANK(N539:AI539)=20,2,IF(COUNTBLANK(N539:AI539)=21,1,IF(COUNTBLANK(N539:AI539)=22,0,"Error")))))))))))))))))))))))</f>
        <v>0</v>
      </c>
      <c r="AL539" s="39" t="str">
        <f>IF(AK539=0,"",IF(COUNTBLANK(AG539:AI539)=0,AVERAGE(AG539:AI539),IF(COUNTBLANK(AF539:AI539)&lt;1.5,AVERAGE(AF539:AI539),IF(COUNTBLANK(AE539:AI539)&lt;2.5,AVERAGE(AE539:AI539),IF(COUNTBLANK(AD539:AI539)&lt;3.5,AVERAGE(AD539:AI539),IF(COUNTBLANK(AC539:AI539)&lt;4.5,AVERAGE(AC539:AI539),IF(COUNTBLANK(AB539:AI539)&lt;5.5,AVERAGE(AB539:AI539),IF(COUNTBLANK(AA539:AI539)&lt;6.5,AVERAGE(AA539:AI539),IF(COUNTBLANK(Z539:AI539)&lt;7.5,AVERAGE(Z539:AI539),IF(COUNTBLANK(Y539:AI539)&lt;8.5,AVERAGE(Y539:AI539),IF(COUNTBLANK(X539:AI539)&lt;9.5,AVERAGE(X539:AI539),IF(COUNTBLANK(W539:AI539)&lt;10.5,AVERAGE(W539:AI539),IF(COUNTBLANK(V539:AI539)&lt;11.5,AVERAGE(V539:AI539),IF(COUNTBLANK(U539:AI539)&lt;12.5,AVERAGE(U539:AI539),IF(COUNTBLANK(T539:AI539)&lt;13.5,AVERAGE(T539:AI539),IF(COUNTBLANK(S539:AI539)&lt;14.5,AVERAGE(S539:AI539),IF(COUNTBLANK(R539:AI539)&lt;15.5,AVERAGE(R539:AI539),IF(COUNTBLANK(Q539:AI539)&lt;16.5,AVERAGE(Q539:AI539),IF(COUNTBLANK(P539:AI539)&lt;17.5,AVERAGE(P539:AI539),IF(COUNTBLANK(O539:AI539)&lt;18.5,AVERAGE(O539:AI539),AVERAGE(N539:AI539)))))))))))))))))))))</f>
        <v/>
      </c>
      <c r="AM539" s="22" t="str">
        <f>IF(AK539=0,"",IF(COUNTBLANK(AH539:AI539)=0,AVERAGE(AH539:AI539),IF(COUNTBLANK(AG539:AI539)&lt;1.5,AVERAGE(AG539:AI539),IF(COUNTBLANK(AF539:AI539)&lt;2.5,AVERAGE(AF539:AI539),IF(COUNTBLANK(AE539:AI539)&lt;3.5,AVERAGE(AE539:AI539),IF(COUNTBLANK(AD539:AI539)&lt;4.5,AVERAGE(AD539:AI539),IF(COUNTBLANK(AC539:AI539)&lt;5.5,AVERAGE(AC539:AI539),IF(COUNTBLANK(AB539:AI539)&lt;6.5,AVERAGE(AB539:AI539),IF(COUNTBLANK(AA539:AI539)&lt;7.5,AVERAGE(AA539:AI539),IF(COUNTBLANK(Z539:AI539)&lt;8.5,AVERAGE(Z539:AI539),IF(COUNTBLANK(Y539:AI539)&lt;9.5,AVERAGE(Y539:AI539),IF(COUNTBLANK(X539:AI539)&lt;10.5,AVERAGE(X539:AI539),IF(COUNTBLANK(W539:AI539)&lt;11.5,AVERAGE(W539:AI539),IF(COUNTBLANK(V539:AI539)&lt;12.5,AVERAGE(V539:AI539),IF(COUNTBLANK(U539:AI539)&lt;13.5,AVERAGE(U539:AI539),IF(COUNTBLANK(T539:AI539)&lt;14.5,AVERAGE(T539:AI539),IF(COUNTBLANK(S539:AI539)&lt;15.5,AVERAGE(S539:AI539),IF(COUNTBLANK(R539:AI539)&lt;16.5,AVERAGE(R539:AI539),IF(COUNTBLANK(Q539:AI539)&lt;17.5,AVERAGE(Q539:AI539),IF(COUNTBLANK(P539:AI539)&lt;18.5,AVERAGE(P539:AI539),IF(COUNTBLANK(O539:AI539)&lt;19.5,AVERAGE(O539:AI539),AVERAGE(N539:AI539))))))))))))))))))))))</f>
        <v/>
      </c>
      <c r="AN539" s="23">
        <f>IF(AK539&lt;1.5,M539,(0.75*M539)+(0.25*((AM539*2/3+AJ539*1/3)*$AW$1)))</f>
        <v>0</v>
      </c>
      <c r="AO539" s="24">
        <f>AN539-M539</f>
        <v>0</v>
      </c>
      <c r="AP539" s="22" t="str">
        <f>IF(AK539&lt;1.5,"N/A",3*((M539/$AW$1)-(AM539*2/3)))</f>
        <v>N/A</v>
      </c>
      <c r="AQ539" s="20" t="str">
        <f>IF(AK539=0,"",AL539*$AV$1)</f>
        <v/>
      </c>
      <c r="AR539" s="20" t="str">
        <f>IF(AK539=0,"",AJ539*$AV$1)</f>
        <v/>
      </c>
      <c r="AS539" s="23" t="str">
        <f>IF(F539="P","P","")</f>
        <v/>
      </c>
    </row>
    <row r="540" spans="1:45" ht="13.5">
      <c r="A540" s="19"/>
      <c r="B540" s="23" t="str">
        <f>IF(COUNTBLANK(N540:AI540)&lt;20.5,"Yes","No")</f>
        <v>No</v>
      </c>
      <c r="C540" s="34" t="str">
        <f>IF(J540&lt;160000,"Yes","")</f>
        <v>Yes</v>
      </c>
      <c r="D540" s="34" t="str">
        <f>IF(J540&gt;375000,IF((K540/J540)&lt;-0.4,"FP40%",IF((K540/J540)&lt;-0.35,"FP35%",IF((K540/J540)&lt;-0.3,"FP30%",IF((K540/J540)&lt;-0.25,"FP25%",IF((K540/J540)&lt;-0.2,"FP20%",IF((K540/J540)&lt;-0.15,"FP15%",IF((K540/J540)&lt;-0.1,"FP10%",IF((K540/J540)&lt;-0.05,"FP5%","")))))))),"")</f>
        <v/>
      </c>
      <c r="E540" s="34" t="str">
        <f t="shared" si="10"/>
        <v/>
      </c>
      <c r="F540" s="89" t="str">
        <f>IF(AP540="N/A","",IF(AP540&gt;AJ540,IF(AP540&gt;AM540,"P",""),""))</f>
        <v/>
      </c>
      <c r="G540" s="34" t="str">
        <f>IF(D540="",IF(E540="",F540,E540),D540)</f>
        <v/>
      </c>
      <c r="H540" s="19"/>
      <c r="I540" s="21"/>
      <c r="J540" s="20"/>
      <c r="K540" s="20">
        <f>M540-J540</f>
        <v>0</v>
      </c>
      <c r="L540" s="20"/>
      <c r="M540" s="20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39" t="str">
        <f>IF(AK540=0,"",AVERAGE(N540:AI540))</f>
        <v/>
      </c>
      <c r="AK540" s="39">
        <f>IF(COUNTBLANK(N540:AI540)=0,22,IF(COUNTBLANK(N540:AI540)=1,21,IF(COUNTBLANK(N540:AI540)=2,20,IF(COUNTBLANK(N540:AI540)=3,19,IF(COUNTBLANK(N540:AI540)=4,18,IF(COUNTBLANK(N540:AI540)=5,17,IF(COUNTBLANK(N540:AI540)=6,16,IF(COUNTBLANK(N540:AI540)=7,15,IF(COUNTBLANK(N540:AI540)=8,14,IF(COUNTBLANK(N540:AI540)=9,13,IF(COUNTBLANK(N540:AI540)=10,12,IF(COUNTBLANK(N540:AI540)=11,11,IF(COUNTBLANK(N540:AI540)=12,10,IF(COUNTBLANK(N540:AI540)=13,9,IF(COUNTBLANK(N540:AI540)=14,8,IF(COUNTBLANK(N540:AI540)=15,7,IF(COUNTBLANK(N540:AI540)=16,6,IF(COUNTBLANK(N540:AI540)=17,5,IF(COUNTBLANK(N540:AI540)=18,4,IF(COUNTBLANK(N540:AI540)=19,3,IF(COUNTBLANK(N540:AI540)=20,2,IF(COUNTBLANK(N540:AI540)=21,1,IF(COUNTBLANK(N540:AI540)=22,0,"Error")))))))))))))))))))))))</f>
        <v>0</v>
      </c>
      <c r="AL540" s="39" t="str">
        <f>IF(AK540=0,"",IF(COUNTBLANK(AG540:AI540)=0,AVERAGE(AG540:AI540),IF(COUNTBLANK(AF540:AI540)&lt;1.5,AVERAGE(AF540:AI540),IF(COUNTBLANK(AE540:AI540)&lt;2.5,AVERAGE(AE540:AI540),IF(COUNTBLANK(AD540:AI540)&lt;3.5,AVERAGE(AD540:AI540),IF(COUNTBLANK(AC540:AI540)&lt;4.5,AVERAGE(AC540:AI540),IF(COUNTBLANK(AB540:AI540)&lt;5.5,AVERAGE(AB540:AI540),IF(COUNTBLANK(AA540:AI540)&lt;6.5,AVERAGE(AA540:AI540),IF(COUNTBLANK(Z540:AI540)&lt;7.5,AVERAGE(Z540:AI540),IF(COUNTBLANK(Y540:AI540)&lt;8.5,AVERAGE(Y540:AI540),IF(COUNTBLANK(X540:AI540)&lt;9.5,AVERAGE(X540:AI540),IF(COUNTBLANK(W540:AI540)&lt;10.5,AVERAGE(W540:AI540),IF(COUNTBLANK(V540:AI540)&lt;11.5,AVERAGE(V540:AI540),IF(COUNTBLANK(U540:AI540)&lt;12.5,AVERAGE(U540:AI540),IF(COUNTBLANK(T540:AI540)&lt;13.5,AVERAGE(T540:AI540),IF(COUNTBLANK(S540:AI540)&lt;14.5,AVERAGE(S540:AI540),IF(COUNTBLANK(R540:AI540)&lt;15.5,AVERAGE(R540:AI540),IF(COUNTBLANK(Q540:AI540)&lt;16.5,AVERAGE(Q540:AI540),IF(COUNTBLANK(P540:AI540)&lt;17.5,AVERAGE(P540:AI540),IF(COUNTBLANK(O540:AI540)&lt;18.5,AVERAGE(O540:AI540),AVERAGE(N540:AI540)))))))))))))))))))))</f>
        <v/>
      </c>
      <c r="AM540" s="22" t="str">
        <f>IF(AK540=0,"",IF(COUNTBLANK(AH540:AI540)=0,AVERAGE(AH540:AI540),IF(COUNTBLANK(AG540:AI540)&lt;1.5,AVERAGE(AG540:AI540),IF(COUNTBLANK(AF540:AI540)&lt;2.5,AVERAGE(AF540:AI540),IF(COUNTBLANK(AE540:AI540)&lt;3.5,AVERAGE(AE540:AI540),IF(COUNTBLANK(AD540:AI540)&lt;4.5,AVERAGE(AD540:AI540),IF(COUNTBLANK(AC540:AI540)&lt;5.5,AVERAGE(AC540:AI540),IF(COUNTBLANK(AB540:AI540)&lt;6.5,AVERAGE(AB540:AI540),IF(COUNTBLANK(AA540:AI540)&lt;7.5,AVERAGE(AA540:AI540),IF(COUNTBLANK(Z540:AI540)&lt;8.5,AVERAGE(Z540:AI540),IF(COUNTBLANK(Y540:AI540)&lt;9.5,AVERAGE(Y540:AI540),IF(COUNTBLANK(X540:AI540)&lt;10.5,AVERAGE(X540:AI540),IF(COUNTBLANK(W540:AI540)&lt;11.5,AVERAGE(W540:AI540),IF(COUNTBLANK(V540:AI540)&lt;12.5,AVERAGE(V540:AI540),IF(COUNTBLANK(U540:AI540)&lt;13.5,AVERAGE(U540:AI540),IF(COUNTBLANK(T540:AI540)&lt;14.5,AVERAGE(T540:AI540),IF(COUNTBLANK(S540:AI540)&lt;15.5,AVERAGE(S540:AI540),IF(COUNTBLANK(R540:AI540)&lt;16.5,AVERAGE(R540:AI540),IF(COUNTBLANK(Q540:AI540)&lt;17.5,AVERAGE(Q540:AI540),IF(COUNTBLANK(P540:AI540)&lt;18.5,AVERAGE(P540:AI540),IF(COUNTBLANK(O540:AI540)&lt;19.5,AVERAGE(O540:AI540),AVERAGE(N540:AI540))))))))))))))))))))))</f>
        <v/>
      </c>
      <c r="AN540" s="23">
        <f>IF(AK540&lt;1.5,M540,(0.75*M540)+(0.25*((AM540*2/3+AJ540*1/3)*$AW$1)))</f>
        <v>0</v>
      </c>
      <c r="AO540" s="24">
        <f>AN540-M540</f>
        <v>0</v>
      </c>
      <c r="AP540" s="22" t="str">
        <f>IF(AK540&lt;1.5,"N/A",3*((M540/$AW$1)-(AM540*2/3)))</f>
        <v>N/A</v>
      </c>
      <c r="AQ540" s="20" t="str">
        <f>IF(AK540=0,"",AL540*$AV$1)</f>
        <v/>
      </c>
      <c r="AR540" s="20" t="str">
        <f>IF(AK540=0,"",AJ540*$AV$1)</f>
        <v/>
      </c>
      <c r="AS540" s="23" t="str">
        <f>IF(F540="P","P","")</f>
        <v/>
      </c>
    </row>
    <row r="541" spans="1:45" ht="13.5">
      <c r="A541" s="19"/>
      <c r="B541" s="23" t="str">
        <f>IF(COUNTBLANK(N541:AI541)&lt;20.5,"Yes","No")</f>
        <v>No</v>
      </c>
      <c r="C541" s="34" t="str">
        <f>IF(J541&lt;160000,"Yes","")</f>
        <v>Yes</v>
      </c>
      <c r="D541" s="34" t="str">
        <f>IF(J541&gt;375000,IF((K541/J541)&lt;-0.4,"FP40%",IF((K541/J541)&lt;-0.35,"FP35%",IF((K541/J541)&lt;-0.3,"FP30%",IF((K541/J541)&lt;-0.25,"FP25%",IF((K541/J541)&lt;-0.2,"FP20%",IF((K541/J541)&lt;-0.15,"FP15%",IF((K541/J541)&lt;-0.1,"FP10%",IF((K541/J541)&lt;-0.05,"FP5%","")))))))),"")</f>
        <v/>
      </c>
      <c r="E541" s="34" t="str">
        <f t="shared" si="10"/>
        <v/>
      </c>
      <c r="F541" s="89" t="str">
        <f>IF(AP541="N/A","",IF(AP541&gt;AJ541,IF(AP541&gt;AM541,"P",""),""))</f>
        <v/>
      </c>
      <c r="G541" s="34" t="str">
        <f>IF(D541="",IF(E541="",F541,E541),D541)</f>
        <v/>
      </c>
      <c r="H541" s="19"/>
      <c r="I541" s="21"/>
      <c r="J541" s="20"/>
      <c r="K541" s="20">
        <f>M541-J541</f>
        <v>0</v>
      </c>
      <c r="L541" s="20"/>
      <c r="M541" s="20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39" t="str">
        <f>IF(AK541=0,"",AVERAGE(N541:AI541))</f>
        <v/>
      </c>
      <c r="AK541" s="39">
        <f>IF(COUNTBLANK(N541:AI541)=0,22,IF(COUNTBLANK(N541:AI541)=1,21,IF(COUNTBLANK(N541:AI541)=2,20,IF(COUNTBLANK(N541:AI541)=3,19,IF(COUNTBLANK(N541:AI541)=4,18,IF(COUNTBLANK(N541:AI541)=5,17,IF(COUNTBLANK(N541:AI541)=6,16,IF(COUNTBLANK(N541:AI541)=7,15,IF(COUNTBLANK(N541:AI541)=8,14,IF(COUNTBLANK(N541:AI541)=9,13,IF(COUNTBLANK(N541:AI541)=10,12,IF(COUNTBLANK(N541:AI541)=11,11,IF(COUNTBLANK(N541:AI541)=12,10,IF(COUNTBLANK(N541:AI541)=13,9,IF(COUNTBLANK(N541:AI541)=14,8,IF(COUNTBLANK(N541:AI541)=15,7,IF(COUNTBLANK(N541:AI541)=16,6,IF(COUNTBLANK(N541:AI541)=17,5,IF(COUNTBLANK(N541:AI541)=18,4,IF(COUNTBLANK(N541:AI541)=19,3,IF(COUNTBLANK(N541:AI541)=20,2,IF(COUNTBLANK(N541:AI541)=21,1,IF(COUNTBLANK(N541:AI541)=22,0,"Error")))))))))))))))))))))))</f>
        <v>0</v>
      </c>
      <c r="AL541" s="39" t="str">
        <f>IF(AK541=0,"",IF(COUNTBLANK(AG541:AI541)=0,AVERAGE(AG541:AI541),IF(COUNTBLANK(AF541:AI541)&lt;1.5,AVERAGE(AF541:AI541),IF(COUNTBLANK(AE541:AI541)&lt;2.5,AVERAGE(AE541:AI541),IF(COUNTBLANK(AD541:AI541)&lt;3.5,AVERAGE(AD541:AI541),IF(COUNTBLANK(AC541:AI541)&lt;4.5,AVERAGE(AC541:AI541),IF(COUNTBLANK(AB541:AI541)&lt;5.5,AVERAGE(AB541:AI541),IF(COUNTBLANK(AA541:AI541)&lt;6.5,AVERAGE(AA541:AI541),IF(COUNTBLANK(Z541:AI541)&lt;7.5,AVERAGE(Z541:AI541),IF(COUNTBLANK(Y541:AI541)&lt;8.5,AVERAGE(Y541:AI541),IF(COUNTBLANK(X541:AI541)&lt;9.5,AVERAGE(X541:AI541),IF(COUNTBLANK(W541:AI541)&lt;10.5,AVERAGE(W541:AI541),IF(COUNTBLANK(V541:AI541)&lt;11.5,AVERAGE(V541:AI541),IF(COUNTBLANK(U541:AI541)&lt;12.5,AVERAGE(U541:AI541),IF(COUNTBLANK(T541:AI541)&lt;13.5,AVERAGE(T541:AI541),IF(COUNTBLANK(S541:AI541)&lt;14.5,AVERAGE(S541:AI541),IF(COUNTBLANK(R541:AI541)&lt;15.5,AVERAGE(R541:AI541),IF(COUNTBLANK(Q541:AI541)&lt;16.5,AVERAGE(Q541:AI541),IF(COUNTBLANK(P541:AI541)&lt;17.5,AVERAGE(P541:AI541),IF(COUNTBLANK(O541:AI541)&lt;18.5,AVERAGE(O541:AI541),AVERAGE(N541:AI541)))))))))))))))))))))</f>
        <v/>
      </c>
      <c r="AM541" s="22" t="str">
        <f>IF(AK541=0,"",IF(COUNTBLANK(AH541:AI541)=0,AVERAGE(AH541:AI541),IF(COUNTBLANK(AG541:AI541)&lt;1.5,AVERAGE(AG541:AI541),IF(COUNTBLANK(AF541:AI541)&lt;2.5,AVERAGE(AF541:AI541),IF(COUNTBLANK(AE541:AI541)&lt;3.5,AVERAGE(AE541:AI541),IF(COUNTBLANK(AD541:AI541)&lt;4.5,AVERAGE(AD541:AI541),IF(COUNTBLANK(AC541:AI541)&lt;5.5,AVERAGE(AC541:AI541),IF(COUNTBLANK(AB541:AI541)&lt;6.5,AVERAGE(AB541:AI541),IF(COUNTBLANK(AA541:AI541)&lt;7.5,AVERAGE(AA541:AI541),IF(COUNTBLANK(Z541:AI541)&lt;8.5,AVERAGE(Z541:AI541),IF(COUNTBLANK(Y541:AI541)&lt;9.5,AVERAGE(Y541:AI541),IF(COUNTBLANK(X541:AI541)&lt;10.5,AVERAGE(X541:AI541),IF(COUNTBLANK(W541:AI541)&lt;11.5,AVERAGE(W541:AI541),IF(COUNTBLANK(V541:AI541)&lt;12.5,AVERAGE(V541:AI541),IF(COUNTBLANK(U541:AI541)&lt;13.5,AVERAGE(U541:AI541),IF(COUNTBLANK(T541:AI541)&lt;14.5,AVERAGE(T541:AI541),IF(COUNTBLANK(S541:AI541)&lt;15.5,AVERAGE(S541:AI541),IF(COUNTBLANK(R541:AI541)&lt;16.5,AVERAGE(R541:AI541),IF(COUNTBLANK(Q541:AI541)&lt;17.5,AVERAGE(Q541:AI541),IF(COUNTBLANK(P541:AI541)&lt;18.5,AVERAGE(P541:AI541),IF(COUNTBLANK(O541:AI541)&lt;19.5,AVERAGE(O541:AI541),AVERAGE(N541:AI541))))))))))))))))))))))</f>
        <v/>
      </c>
      <c r="AN541" s="23">
        <f>IF(AK541&lt;1.5,M541,(0.75*M541)+(0.25*((AM541*2/3+AJ541*1/3)*$AW$1)))</f>
        <v>0</v>
      </c>
      <c r="AO541" s="24">
        <f>AN541-M541</f>
        <v>0</v>
      </c>
      <c r="AP541" s="22" t="str">
        <f>IF(AK541&lt;1.5,"N/A",3*((M541/$AW$1)-(AM541*2/3)))</f>
        <v>N/A</v>
      </c>
      <c r="AQ541" s="20" t="str">
        <f>IF(AK541=0,"",AL541*$AV$1)</f>
        <v/>
      </c>
      <c r="AR541" s="20" t="str">
        <f>IF(AK541=0,"",AJ541*$AV$1)</f>
        <v/>
      </c>
      <c r="AS541" s="23" t="str">
        <f>IF(F541="P","P","")</f>
        <v/>
      </c>
    </row>
    <row r="542" spans="1:45" ht="13.5">
      <c r="A542" s="19"/>
      <c r="B542" s="23" t="str">
        <f>IF(COUNTBLANK(N542:AI542)&lt;20.5,"Yes","No")</f>
        <v>No</v>
      </c>
      <c r="C542" s="34" t="str">
        <f>IF(J542&lt;160000,"Yes","")</f>
        <v>Yes</v>
      </c>
      <c r="D542" s="34" t="str">
        <f>IF(J542&gt;375000,IF((K542/J542)&lt;-0.4,"FP40%",IF((K542/J542)&lt;-0.35,"FP35%",IF((K542/J542)&lt;-0.3,"FP30%",IF((K542/J542)&lt;-0.25,"FP25%",IF((K542/J542)&lt;-0.2,"FP20%",IF((K542/J542)&lt;-0.15,"FP15%",IF((K542/J542)&lt;-0.1,"FP10%",IF((K542/J542)&lt;-0.05,"FP5%","")))))))),"")</f>
        <v/>
      </c>
      <c r="E542" s="34" t="str">
        <f t="shared" si="10"/>
        <v/>
      </c>
      <c r="F542" s="89" t="str">
        <f>IF(AP542="N/A","",IF(AP542&gt;AJ542,IF(AP542&gt;AM542,"P",""),""))</f>
        <v/>
      </c>
      <c r="G542" s="34" t="str">
        <f>IF(D542="",IF(E542="",F542,E542),D542)</f>
        <v/>
      </c>
      <c r="H542" s="19"/>
      <c r="I542" s="21"/>
      <c r="J542" s="20"/>
      <c r="K542" s="20">
        <f>M542-J542</f>
        <v>0</v>
      </c>
      <c r="L542" s="20"/>
      <c r="M542" s="20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39" t="str">
        <f>IF(AK542=0,"",AVERAGE(N542:AI542))</f>
        <v/>
      </c>
      <c r="AK542" s="39">
        <f>IF(COUNTBLANK(N542:AI542)=0,22,IF(COUNTBLANK(N542:AI542)=1,21,IF(COUNTBLANK(N542:AI542)=2,20,IF(COUNTBLANK(N542:AI542)=3,19,IF(COUNTBLANK(N542:AI542)=4,18,IF(COUNTBLANK(N542:AI542)=5,17,IF(COUNTBLANK(N542:AI542)=6,16,IF(COUNTBLANK(N542:AI542)=7,15,IF(COUNTBLANK(N542:AI542)=8,14,IF(COUNTBLANK(N542:AI542)=9,13,IF(COUNTBLANK(N542:AI542)=10,12,IF(COUNTBLANK(N542:AI542)=11,11,IF(COUNTBLANK(N542:AI542)=12,10,IF(COUNTBLANK(N542:AI542)=13,9,IF(COUNTBLANK(N542:AI542)=14,8,IF(COUNTBLANK(N542:AI542)=15,7,IF(COUNTBLANK(N542:AI542)=16,6,IF(COUNTBLANK(N542:AI542)=17,5,IF(COUNTBLANK(N542:AI542)=18,4,IF(COUNTBLANK(N542:AI542)=19,3,IF(COUNTBLANK(N542:AI542)=20,2,IF(COUNTBLANK(N542:AI542)=21,1,IF(COUNTBLANK(N542:AI542)=22,0,"Error")))))))))))))))))))))))</f>
        <v>0</v>
      </c>
      <c r="AL542" s="39" t="str">
        <f>IF(AK542=0,"",IF(COUNTBLANK(AG542:AI542)=0,AVERAGE(AG542:AI542),IF(COUNTBLANK(AF542:AI542)&lt;1.5,AVERAGE(AF542:AI542),IF(COUNTBLANK(AE542:AI542)&lt;2.5,AVERAGE(AE542:AI542),IF(COUNTBLANK(AD542:AI542)&lt;3.5,AVERAGE(AD542:AI542),IF(COUNTBLANK(AC542:AI542)&lt;4.5,AVERAGE(AC542:AI542),IF(COUNTBLANK(AB542:AI542)&lt;5.5,AVERAGE(AB542:AI542),IF(COUNTBLANK(AA542:AI542)&lt;6.5,AVERAGE(AA542:AI542),IF(COUNTBLANK(Z542:AI542)&lt;7.5,AVERAGE(Z542:AI542),IF(COUNTBLANK(Y542:AI542)&lt;8.5,AVERAGE(Y542:AI542),IF(COUNTBLANK(X542:AI542)&lt;9.5,AVERAGE(X542:AI542),IF(COUNTBLANK(W542:AI542)&lt;10.5,AVERAGE(W542:AI542),IF(COUNTBLANK(V542:AI542)&lt;11.5,AVERAGE(V542:AI542),IF(COUNTBLANK(U542:AI542)&lt;12.5,AVERAGE(U542:AI542),IF(COUNTBLANK(T542:AI542)&lt;13.5,AVERAGE(T542:AI542),IF(COUNTBLANK(S542:AI542)&lt;14.5,AVERAGE(S542:AI542),IF(COUNTBLANK(R542:AI542)&lt;15.5,AVERAGE(R542:AI542),IF(COUNTBLANK(Q542:AI542)&lt;16.5,AVERAGE(Q542:AI542),IF(COUNTBLANK(P542:AI542)&lt;17.5,AVERAGE(P542:AI542),IF(COUNTBLANK(O542:AI542)&lt;18.5,AVERAGE(O542:AI542),AVERAGE(N542:AI542)))))))))))))))))))))</f>
        <v/>
      </c>
      <c r="AM542" s="22" t="str">
        <f>IF(AK542=0,"",IF(COUNTBLANK(AH542:AI542)=0,AVERAGE(AH542:AI542),IF(COUNTBLANK(AG542:AI542)&lt;1.5,AVERAGE(AG542:AI542),IF(COUNTBLANK(AF542:AI542)&lt;2.5,AVERAGE(AF542:AI542),IF(COUNTBLANK(AE542:AI542)&lt;3.5,AVERAGE(AE542:AI542),IF(COUNTBLANK(AD542:AI542)&lt;4.5,AVERAGE(AD542:AI542),IF(COUNTBLANK(AC542:AI542)&lt;5.5,AVERAGE(AC542:AI542),IF(COUNTBLANK(AB542:AI542)&lt;6.5,AVERAGE(AB542:AI542),IF(COUNTBLANK(AA542:AI542)&lt;7.5,AVERAGE(AA542:AI542),IF(COUNTBLANK(Z542:AI542)&lt;8.5,AVERAGE(Z542:AI542),IF(COUNTBLANK(Y542:AI542)&lt;9.5,AVERAGE(Y542:AI542),IF(COUNTBLANK(X542:AI542)&lt;10.5,AVERAGE(X542:AI542),IF(COUNTBLANK(W542:AI542)&lt;11.5,AVERAGE(W542:AI542),IF(COUNTBLANK(V542:AI542)&lt;12.5,AVERAGE(V542:AI542),IF(COUNTBLANK(U542:AI542)&lt;13.5,AVERAGE(U542:AI542),IF(COUNTBLANK(T542:AI542)&lt;14.5,AVERAGE(T542:AI542),IF(COUNTBLANK(S542:AI542)&lt;15.5,AVERAGE(S542:AI542),IF(COUNTBLANK(R542:AI542)&lt;16.5,AVERAGE(R542:AI542),IF(COUNTBLANK(Q542:AI542)&lt;17.5,AVERAGE(Q542:AI542),IF(COUNTBLANK(P542:AI542)&lt;18.5,AVERAGE(P542:AI542),IF(COUNTBLANK(O542:AI542)&lt;19.5,AVERAGE(O542:AI542),AVERAGE(N542:AI542))))))))))))))))))))))</f>
        <v/>
      </c>
      <c r="AN542" s="23">
        <f>IF(AK542&lt;1.5,M542,(0.75*M542)+(0.25*((AM542*2/3+AJ542*1/3)*$AW$1)))</f>
        <v>0</v>
      </c>
      <c r="AO542" s="24">
        <f>AN542-M542</f>
        <v>0</v>
      </c>
      <c r="AP542" s="22" t="str">
        <f>IF(AK542&lt;1.5,"N/A",3*((M542/$AW$1)-(AM542*2/3)))</f>
        <v>N/A</v>
      </c>
      <c r="AQ542" s="20" t="str">
        <f>IF(AK542=0,"",AL542*$AV$1)</f>
        <v/>
      </c>
      <c r="AR542" s="20" t="str">
        <f>IF(AK542=0,"",AJ542*$AV$1)</f>
        <v/>
      </c>
      <c r="AS542" s="23" t="str">
        <f>IF(F542="P","P","")</f>
        <v/>
      </c>
    </row>
    <row r="543" spans="1:45" ht="13.5">
      <c r="A543" s="19"/>
      <c r="B543" s="23" t="str">
        <f>IF(COUNTBLANK(N543:AI543)&lt;20.5,"Yes","No")</f>
        <v>No</v>
      </c>
      <c r="C543" s="34" t="str">
        <f>IF(J543&lt;160000,"Yes","")</f>
        <v>Yes</v>
      </c>
      <c r="D543" s="34" t="str">
        <f>IF(J543&gt;375000,IF((K543/J543)&lt;-0.4,"FP40%",IF((K543/J543)&lt;-0.35,"FP35%",IF((K543/J543)&lt;-0.3,"FP30%",IF((K543/J543)&lt;-0.25,"FP25%",IF((K543/J543)&lt;-0.2,"FP20%",IF((K543/J543)&lt;-0.15,"FP15%",IF((K543/J543)&lt;-0.1,"FP10%",IF((K543/J543)&lt;-0.05,"FP5%","")))))))),"")</f>
        <v/>
      </c>
      <c r="E543" s="34" t="str">
        <f t="shared" si="10"/>
        <v/>
      </c>
      <c r="F543" s="89" t="str">
        <f>IF(AP543="N/A","",IF(AP543&gt;AJ543,IF(AP543&gt;AM543,"P",""),""))</f>
        <v/>
      </c>
      <c r="G543" s="34" t="str">
        <f>IF(D543="",IF(E543="",F543,E543),D543)</f>
        <v/>
      </c>
      <c r="H543" s="19"/>
      <c r="I543" s="21"/>
      <c r="J543" s="20"/>
      <c r="K543" s="20">
        <f>M543-J543</f>
        <v>0</v>
      </c>
      <c r="L543" s="20"/>
      <c r="M543" s="20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39" t="str">
        <f>IF(AK543=0,"",AVERAGE(N543:AI543))</f>
        <v/>
      </c>
      <c r="AK543" s="39">
        <f>IF(COUNTBLANK(N543:AI543)=0,22,IF(COUNTBLANK(N543:AI543)=1,21,IF(COUNTBLANK(N543:AI543)=2,20,IF(COUNTBLANK(N543:AI543)=3,19,IF(COUNTBLANK(N543:AI543)=4,18,IF(COUNTBLANK(N543:AI543)=5,17,IF(COUNTBLANK(N543:AI543)=6,16,IF(COUNTBLANK(N543:AI543)=7,15,IF(COUNTBLANK(N543:AI543)=8,14,IF(COUNTBLANK(N543:AI543)=9,13,IF(COUNTBLANK(N543:AI543)=10,12,IF(COUNTBLANK(N543:AI543)=11,11,IF(COUNTBLANK(N543:AI543)=12,10,IF(COUNTBLANK(N543:AI543)=13,9,IF(COUNTBLANK(N543:AI543)=14,8,IF(COUNTBLANK(N543:AI543)=15,7,IF(COUNTBLANK(N543:AI543)=16,6,IF(COUNTBLANK(N543:AI543)=17,5,IF(COUNTBLANK(N543:AI543)=18,4,IF(COUNTBLANK(N543:AI543)=19,3,IF(COUNTBLANK(N543:AI543)=20,2,IF(COUNTBLANK(N543:AI543)=21,1,IF(COUNTBLANK(N543:AI543)=22,0,"Error")))))))))))))))))))))))</f>
        <v>0</v>
      </c>
      <c r="AL543" s="39" t="str">
        <f>IF(AK543=0,"",IF(COUNTBLANK(AG543:AI543)=0,AVERAGE(AG543:AI543),IF(COUNTBLANK(AF543:AI543)&lt;1.5,AVERAGE(AF543:AI543),IF(COUNTBLANK(AE543:AI543)&lt;2.5,AVERAGE(AE543:AI543),IF(COUNTBLANK(AD543:AI543)&lt;3.5,AVERAGE(AD543:AI543),IF(COUNTBLANK(AC543:AI543)&lt;4.5,AVERAGE(AC543:AI543),IF(COUNTBLANK(AB543:AI543)&lt;5.5,AVERAGE(AB543:AI543),IF(COUNTBLANK(AA543:AI543)&lt;6.5,AVERAGE(AA543:AI543),IF(COUNTBLANK(Z543:AI543)&lt;7.5,AVERAGE(Z543:AI543),IF(COUNTBLANK(Y543:AI543)&lt;8.5,AVERAGE(Y543:AI543),IF(COUNTBLANK(X543:AI543)&lt;9.5,AVERAGE(X543:AI543),IF(COUNTBLANK(W543:AI543)&lt;10.5,AVERAGE(W543:AI543),IF(COUNTBLANK(V543:AI543)&lt;11.5,AVERAGE(V543:AI543),IF(COUNTBLANK(U543:AI543)&lt;12.5,AVERAGE(U543:AI543),IF(COUNTBLANK(T543:AI543)&lt;13.5,AVERAGE(T543:AI543),IF(COUNTBLANK(S543:AI543)&lt;14.5,AVERAGE(S543:AI543),IF(COUNTBLANK(R543:AI543)&lt;15.5,AVERAGE(R543:AI543),IF(COUNTBLANK(Q543:AI543)&lt;16.5,AVERAGE(Q543:AI543),IF(COUNTBLANK(P543:AI543)&lt;17.5,AVERAGE(P543:AI543),IF(COUNTBLANK(O543:AI543)&lt;18.5,AVERAGE(O543:AI543),AVERAGE(N543:AI543)))))))))))))))))))))</f>
        <v/>
      </c>
      <c r="AM543" s="22" t="str">
        <f>IF(AK543=0,"",IF(COUNTBLANK(AH543:AI543)=0,AVERAGE(AH543:AI543),IF(COUNTBLANK(AG543:AI543)&lt;1.5,AVERAGE(AG543:AI543),IF(COUNTBLANK(AF543:AI543)&lt;2.5,AVERAGE(AF543:AI543),IF(COUNTBLANK(AE543:AI543)&lt;3.5,AVERAGE(AE543:AI543),IF(COUNTBLANK(AD543:AI543)&lt;4.5,AVERAGE(AD543:AI543),IF(COUNTBLANK(AC543:AI543)&lt;5.5,AVERAGE(AC543:AI543),IF(COUNTBLANK(AB543:AI543)&lt;6.5,AVERAGE(AB543:AI543),IF(COUNTBLANK(AA543:AI543)&lt;7.5,AVERAGE(AA543:AI543),IF(COUNTBLANK(Z543:AI543)&lt;8.5,AVERAGE(Z543:AI543),IF(COUNTBLANK(Y543:AI543)&lt;9.5,AVERAGE(Y543:AI543),IF(COUNTBLANK(X543:AI543)&lt;10.5,AVERAGE(X543:AI543),IF(COUNTBLANK(W543:AI543)&lt;11.5,AVERAGE(W543:AI543),IF(COUNTBLANK(V543:AI543)&lt;12.5,AVERAGE(V543:AI543),IF(COUNTBLANK(U543:AI543)&lt;13.5,AVERAGE(U543:AI543),IF(COUNTBLANK(T543:AI543)&lt;14.5,AVERAGE(T543:AI543),IF(COUNTBLANK(S543:AI543)&lt;15.5,AVERAGE(S543:AI543),IF(COUNTBLANK(R543:AI543)&lt;16.5,AVERAGE(R543:AI543),IF(COUNTBLANK(Q543:AI543)&lt;17.5,AVERAGE(Q543:AI543),IF(COUNTBLANK(P543:AI543)&lt;18.5,AVERAGE(P543:AI543),IF(COUNTBLANK(O543:AI543)&lt;19.5,AVERAGE(O543:AI543),AVERAGE(N543:AI543))))))))))))))))))))))</f>
        <v/>
      </c>
      <c r="AN543" s="23">
        <f>IF(AK543&lt;1.5,M543,(0.75*M543)+(0.25*((AM543*2/3+AJ543*1/3)*$AW$1)))</f>
        <v>0</v>
      </c>
      <c r="AO543" s="24">
        <f>AN543-M543</f>
        <v>0</v>
      </c>
      <c r="AP543" s="22" t="str">
        <f>IF(AK543&lt;1.5,"N/A",3*((M543/$AW$1)-(AM543*2/3)))</f>
        <v>N/A</v>
      </c>
      <c r="AQ543" s="20" t="str">
        <f>IF(AK543=0,"",AL543*$AV$1)</f>
        <v/>
      </c>
      <c r="AR543" s="20" t="str">
        <f>IF(AK543=0,"",AJ543*$AV$1)</f>
        <v/>
      </c>
      <c r="AS543" s="23" t="str">
        <f>IF(F543="P","P","")</f>
        <v/>
      </c>
    </row>
    <row r="544" spans="1:45" ht="13.5">
      <c r="A544" s="19"/>
      <c r="B544" s="23" t="str">
        <f>IF(COUNTBLANK(N544:AI544)&lt;20.5,"Yes","No")</f>
        <v>No</v>
      </c>
      <c r="C544" s="34" t="str">
        <f>IF(J544&lt;160000,"Yes","")</f>
        <v>Yes</v>
      </c>
      <c r="D544" s="34" t="str">
        <f>IF(J544&gt;375000,IF((K544/J544)&lt;-0.4,"FP40%",IF((K544/J544)&lt;-0.35,"FP35%",IF((K544/J544)&lt;-0.3,"FP30%",IF((K544/J544)&lt;-0.25,"FP25%",IF((K544/J544)&lt;-0.2,"FP20%",IF((K544/J544)&lt;-0.15,"FP15%",IF((K544/J544)&lt;-0.1,"FP10%",IF((K544/J544)&lt;-0.05,"FP5%","")))))))),"")</f>
        <v/>
      </c>
      <c r="E544" s="34" t="str">
        <f t="shared" si="10"/>
        <v/>
      </c>
      <c r="F544" s="89" t="str">
        <f>IF(AP544="N/A","",IF(AP544&gt;AJ544,IF(AP544&gt;AM544,"P",""),""))</f>
        <v/>
      </c>
      <c r="G544" s="34" t="str">
        <f>IF(D544="",IF(E544="",F544,E544),D544)</f>
        <v/>
      </c>
      <c r="H544" s="19"/>
      <c r="I544" s="21"/>
      <c r="J544" s="20"/>
      <c r="K544" s="20">
        <f>M544-J544</f>
        <v>0</v>
      </c>
      <c r="L544" s="20"/>
      <c r="M544" s="20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39" t="str">
        <f>IF(AK544=0,"",AVERAGE(N544:AI544))</f>
        <v/>
      </c>
      <c r="AK544" s="39">
        <f>IF(COUNTBLANK(N544:AI544)=0,22,IF(COUNTBLANK(N544:AI544)=1,21,IF(COUNTBLANK(N544:AI544)=2,20,IF(COUNTBLANK(N544:AI544)=3,19,IF(COUNTBLANK(N544:AI544)=4,18,IF(COUNTBLANK(N544:AI544)=5,17,IF(COUNTBLANK(N544:AI544)=6,16,IF(COUNTBLANK(N544:AI544)=7,15,IF(COUNTBLANK(N544:AI544)=8,14,IF(COUNTBLANK(N544:AI544)=9,13,IF(COUNTBLANK(N544:AI544)=10,12,IF(COUNTBLANK(N544:AI544)=11,11,IF(COUNTBLANK(N544:AI544)=12,10,IF(COUNTBLANK(N544:AI544)=13,9,IF(COUNTBLANK(N544:AI544)=14,8,IF(COUNTBLANK(N544:AI544)=15,7,IF(COUNTBLANK(N544:AI544)=16,6,IF(COUNTBLANK(N544:AI544)=17,5,IF(COUNTBLANK(N544:AI544)=18,4,IF(COUNTBLANK(N544:AI544)=19,3,IF(COUNTBLANK(N544:AI544)=20,2,IF(COUNTBLANK(N544:AI544)=21,1,IF(COUNTBLANK(N544:AI544)=22,0,"Error")))))))))))))))))))))))</f>
        <v>0</v>
      </c>
      <c r="AL544" s="39" t="str">
        <f>IF(AK544=0,"",IF(COUNTBLANK(AG544:AI544)=0,AVERAGE(AG544:AI544),IF(COUNTBLANK(AF544:AI544)&lt;1.5,AVERAGE(AF544:AI544),IF(COUNTBLANK(AE544:AI544)&lt;2.5,AVERAGE(AE544:AI544),IF(COUNTBLANK(AD544:AI544)&lt;3.5,AVERAGE(AD544:AI544),IF(COUNTBLANK(AC544:AI544)&lt;4.5,AVERAGE(AC544:AI544),IF(COUNTBLANK(AB544:AI544)&lt;5.5,AVERAGE(AB544:AI544),IF(COUNTBLANK(AA544:AI544)&lt;6.5,AVERAGE(AA544:AI544),IF(COUNTBLANK(Z544:AI544)&lt;7.5,AVERAGE(Z544:AI544),IF(COUNTBLANK(Y544:AI544)&lt;8.5,AVERAGE(Y544:AI544),IF(COUNTBLANK(X544:AI544)&lt;9.5,AVERAGE(X544:AI544),IF(COUNTBLANK(W544:AI544)&lt;10.5,AVERAGE(W544:AI544),IF(COUNTBLANK(V544:AI544)&lt;11.5,AVERAGE(V544:AI544),IF(COUNTBLANK(U544:AI544)&lt;12.5,AVERAGE(U544:AI544),IF(COUNTBLANK(T544:AI544)&lt;13.5,AVERAGE(T544:AI544),IF(COUNTBLANK(S544:AI544)&lt;14.5,AVERAGE(S544:AI544),IF(COUNTBLANK(R544:AI544)&lt;15.5,AVERAGE(R544:AI544),IF(COUNTBLANK(Q544:AI544)&lt;16.5,AVERAGE(Q544:AI544),IF(COUNTBLANK(P544:AI544)&lt;17.5,AVERAGE(P544:AI544),IF(COUNTBLANK(O544:AI544)&lt;18.5,AVERAGE(O544:AI544),AVERAGE(N544:AI544)))))))))))))))))))))</f>
        <v/>
      </c>
      <c r="AM544" s="22" t="str">
        <f>IF(AK544=0,"",IF(COUNTBLANK(AH544:AI544)=0,AVERAGE(AH544:AI544),IF(COUNTBLANK(AG544:AI544)&lt;1.5,AVERAGE(AG544:AI544),IF(COUNTBLANK(AF544:AI544)&lt;2.5,AVERAGE(AF544:AI544),IF(COUNTBLANK(AE544:AI544)&lt;3.5,AVERAGE(AE544:AI544),IF(COUNTBLANK(AD544:AI544)&lt;4.5,AVERAGE(AD544:AI544),IF(COUNTBLANK(AC544:AI544)&lt;5.5,AVERAGE(AC544:AI544),IF(COUNTBLANK(AB544:AI544)&lt;6.5,AVERAGE(AB544:AI544),IF(COUNTBLANK(AA544:AI544)&lt;7.5,AVERAGE(AA544:AI544),IF(COUNTBLANK(Z544:AI544)&lt;8.5,AVERAGE(Z544:AI544),IF(COUNTBLANK(Y544:AI544)&lt;9.5,AVERAGE(Y544:AI544),IF(COUNTBLANK(X544:AI544)&lt;10.5,AVERAGE(X544:AI544),IF(COUNTBLANK(W544:AI544)&lt;11.5,AVERAGE(W544:AI544),IF(COUNTBLANK(V544:AI544)&lt;12.5,AVERAGE(V544:AI544),IF(COUNTBLANK(U544:AI544)&lt;13.5,AVERAGE(U544:AI544),IF(COUNTBLANK(T544:AI544)&lt;14.5,AVERAGE(T544:AI544),IF(COUNTBLANK(S544:AI544)&lt;15.5,AVERAGE(S544:AI544),IF(COUNTBLANK(R544:AI544)&lt;16.5,AVERAGE(R544:AI544),IF(COUNTBLANK(Q544:AI544)&lt;17.5,AVERAGE(Q544:AI544),IF(COUNTBLANK(P544:AI544)&lt;18.5,AVERAGE(P544:AI544),IF(COUNTBLANK(O544:AI544)&lt;19.5,AVERAGE(O544:AI544),AVERAGE(N544:AI544))))))))))))))))))))))</f>
        <v/>
      </c>
      <c r="AN544" s="23">
        <f>IF(AK544&lt;1.5,M544,(0.75*M544)+(0.25*((AM544*2/3+AJ544*1/3)*$AW$1)))</f>
        <v>0</v>
      </c>
      <c r="AO544" s="24">
        <f>AN544-M544</f>
        <v>0</v>
      </c>
      <c r="AP544" s="22" t="str">
        <f>IF(AK544&lt;1.5,"N/A",3*((M544/$AW$1)-(AM544*2/3)))</f>
        <v>N/A</v>
      </c>
      <c r="AQ544" s="20" t="str">
        <f>IF(AK544=0,"",AL544*$AV$1)</f>
        <v/>
      </c>
      <c r="AR544" s="20" t="str">
        <f>IF(AK544=0,"",AJ544*$AV$1)</f>
        <v/>
      </c>
      <c r="AS544" s="23" t="str">
        <f>IF(F544="P","P","")</f>
        <v/>
      </c>
    </row>
    <row r="545" spans="1:45" ht="13.5">
      <c r="A545" s="19"/>
      <c r="B545" s="23" t="str">
        <f>IF(COUNTBLANK(N545:AI545)&lt;20.5,"Yes","No")</f>
        <v>No</v>
      </c>
      <c r="C545" s="34" t="str">
        <f>IF(J545&lt;160000,"Yes","")</f>
        <v>Yes</v>
      </c>
      <c r="D545" s="34" t="str">
        <f>IF(J545&gt;375000,IF((K545/J545)&lt;-0.4,"FP40%",IF((K545/J545)&lt;-0.35,"FP35%",IF((K545/J545)&lt;-0.3,"FP30%",IF((K545/J545)&lt;-0.25,"FP25%",IF((K545/J545)&lt;-0.2,"FP20%",IF((K545/J545)&lt;-0.15,"FP15%",IF((K545/J545)&lt;-0.1,"FP10%",IF((K545/J545)&lt;-0.05,"FP5%","")))))))),"")</f>
        <v/>
      </c>
      <c r="E545" s="34" t="str">
        <f t="shared" si="10"/>
        <v/>
      </c>
      <c r="F545" s="89" t="str">
        <f>IF(AP545="N/A","",IF(AP545&gt;AJ545,IF(AP545&gt;AM545,"P",""),""))</f>
        <v/>
      </c>
      <c r="G545" s="34" t="str">
        <f>IF(D545="",IF(E545="",F545,E545),D545)</f>
        <v/>
      </c>
      <c r="H545" s="19"/>
      <c r="I545" s="21"/>
      <c r="J545" s="20"/>
      <c r="K545" s="20">
        <f>M545-J545</f>
        <v>0</v>
      </c>
      <c r="L545" s="20"/>
      <c r="M545" s="20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39" t="str">
        <f>IF(AK545=0,"",AVERAGE(N545:AI545))</f>
        <v/>
      </c>
      <c r="AK545" s="39">
        <f>IF(COUNTBLANK(N545:AI545)=0,22,IF(COUNTBLANK(N545:AI545)=1,21,IF(COUNTBLANK(N545:AI545)=2,20,IF(COUNTBLANK(N545:AI545)=3,19,IF(COUNTBLANK(N545:AI545)=4,18,IF(COUNTBLANK(N545:AI545)=5,17,IF(COUNTBLANK(N545:AI545)=6,16,IF(COUNTBLANK(N545:AI545)=7,15,IF(COUNTBLANK(N545:AI545)=8,14,IF(COUNTBLANK(N545:AI545)=9,13,IF(COUNTBLANK(N545:AI545)=10,12,IF(COUNTBLANK(N545:AI545)=11,11,IF(COUNTBLANK(N545:AI545)=12,10,IF(COUNTBLANK(N545:AI545)=13,9,IF(COUNTBLANK(N545:AI545)=14,8,IF(COUNTBLANK(N545:AI545)=15,7,IF(COUNTBLANK(N545:AI545)=16,6,IF(COUNTBLANK(N545:AI545)=17,5,IF(COUNTBLANK(N545:AI545)=18,4,IF(COUNTBLANK(N545:AI545)=19,3,IF(COUNTBLANK(N545:AI545)=20,2,IF(COUNTBLANK(N545:AI545)=21,1,IF(COUNTBLANK(N545:AI545)=22,0,"Error")))))))))))))))))))))))</f>
        <v>0</v>
      </c>
      <c r="AL545" s="39" t="str">
        <f>IF(AK545=0,"",IF(COUNTBLANK(AG545:AI545)=0,AVERAGE(AG545:AI545),IF(COUNTBLANK(AF545:AI545)&lt;1.5,AVERAGE(AF545:AI545),IF(COUNTBLANK(AE545:AI545)&lt;2.5,AVERAGE(AE545:AI545),IF(COUNTBLANK(AD545:AI545)&lt;3.5,AVERAGE(AD545:AI545),IF(COUNTBLANK(AC545:AI545)&lt;4.5,AVERAGE(AC545:AI545),IF(COUNTBLANK(AB545:AI545)&lt;5.5,AVERAGE(AB545:AI545),IF(COUNTBLANK(AA545:AI545)&lt;6.5,AVERAGE(AA545:AI545),IF(COUNTBLANK(Z545:AI545)&lt;7.5,AVERAGE(Z545:AI545),IF(COUNTBLANK(Y545:AI545)&lt;8.5,AVERAGE(Y545:AI545),IF(COUNTBLANK(X545:AI545)&lt;9.5,AVERAGE(X545:AI545),IF(COUNTBLANK(W545:AI545)&lt;10.5,AVERAGE(W545:AI545),IF(COUNTBLANK(V545:AI545)&lt;11.5,AVERAGE(V545:AI545),IF(COUNTBLANK(U545:AI545)&lt;12.5,AVERAGE(U545:AI545),IF(COUNTBLANK(T545:AI545)&lt;13.5,AVERAGE(T545:AI545),IF(COUNTBLANK(S545:AI545)&lt;14.5,AVERAGE(S545:AI545),IF(COUNTBLANK(R545:AI545)&lt;15.5,AVERAGE(R545:AI545),IF(COUNTBLANK(Q545:AI545)&lt;16.5,AVERAGE(Q545:AI545),IF(COUNTBLANK(P545:AI545)&lt;17.5,AVERAGE(P545:AI545),IF(COUNTBLANK(O545:AI545)&lt;18.5,AVERAGE(O545:AI545),AVERAGE(N545:AI545)))))))))))))))))))))</f>
        <v/>
      </c>
      <c r="AM545" s="22" t="str">
        <f>IF(AK545=0,"",IF(COUNTBLANK(AH545:AI545)=0,AVERAGE(AH545:AI545),IF(COUNTBLANK(AG545:AI545)&lt;1.5,AVERAGE(AG545:AI545),IF(COUNTBLANK(AF545:AI545)&lt;2.5,AVERAGE(AF545:AI545),IF(COUNTBLANK(AE545:AI545)&lt;3.5,AVERAGE(AE545:AI545),IF(COUNTBLANK(AD545:AI545)&lt;4.5,AVERAGE(AD545:AI545),IF(COUNTBLANK(AC545:AI545)&lt;5.5,AVERAGE(AC545:AI545),IF(COUNTBLANK(AB545:AI545)&lt;6.5,AVERAGE(AB545:AI545),IF(COUNTBLANK(AA545:AI545)&lt;7.5,AVERAGE(AA545:AI545),IF(COUNTBLANK(Z545:AI545)&lt;8.5,AVERAGE(Z545:AI545),IF(COUNTBLANK(Y545:AI545)&lt;9.5,AVERAGE(Y545:AI545),IF(COUNTBLANK(X545:AI545)&lt;10.5,AVERAGE(X545:AI545),IF(COUNTBLANK(W545:AI545)&lt;11.5,AVERAGE(W545:AI545),IF(COUNTBLANK(V545:AI545)&lt;12.5,AVERAGE(V545:AI545),IF(COUNTBLANK(U545:AI545)&lt;13.5,AVERAGE(U545:AI545),IF(COUNTBLANK(T545:AI545)&lt;14.5,AVERAGE(T545:AI545),IF(COUNTBLANK(S545:AI545)&lt;15.5,AVERAGE(S545:AI545),IF(COUNTBLANK(R545:AI545)&lt;16.5,AVERAGE(R545:AI545),IF(COUNTBLANK(Q545:AI545)&lt;17.5,AVERAGE(Q545:AI545),IF(COUNTBLANK(P545:AI545)&lt;18.5,AVERAGE(P545:AI545),IF(COUNTBLANK(O545:AI545)&lt;19.5,AVERAGE(O545:AI545),AVERAGE(N545:AI545))))))))))))))))))))))</f>
        <v/>
      </c>
      <c r="AN545" s="23">
        <f>IF(AK545&lt;1.5,M545,(0.75*M545)+(0.25*((AM545*2/3+AJ545*1/3)*$AW$1)))</f>
        <v>0</v>
      </c>
      <c r="AO545" s="24">
        <f>AN545-M545</f>
        <v>0</v>
      </c>
      <c r="AP545" s="22" t="str">
        <f>IF(AK545&lt;1.5,"N/A",3*((M545/$AW$1)-(AM545*2/3)))</f>
        <v>N/A</v>
      </c>
      <c r="AQ545" s="20" t="str">
        <f>IF(AK545=0,"",AL545*$AV$1)</f>
        <v/>
      </c>
      <c r="AR545" s="20" t="str">
        <f>IF(AK545=0,"",AJ545*$AV$1)</f>
        <v/>
      </c>
      <c r="AS545" s="23" t="str">
        <f>IF(F545="P","P","")</f>
        <v/>
      </c>
    </row>
    <row r="546" spans="1:45" ht="13.5">
      <c r="A546" s="19"/>
      <c r="B546" s="23" t="str">
        <f>IF(COUNTBLANK(N546:AI546)&lt;20.5,"Yes","No")</f>
        <v>No</v>
      </c>
      <c r="C546" s="34" t="str">
        <f>IF(J546&lt;160000,"Yes","")</f>
        <v>Yes</v>
      </c>
      <c r="D546" s="34" t="str">
        <f>IF(J546&gt;375000,IF((K546/J546)&lt;-0.4,"FP40%",IF((K546/J546)&lt;-0.35,"FP35%",IF((K546/J546)&lt;-0.3,"FP30%",IF((K546/J546)&lt;-0.25,"FP25%",IF((K546/J546)&lt;-0.2,"FP20%",IF((K546/J546)&lt;-0.15,"FP15%",IF((K546/J546)&lt;-0.1,"FP10%",IF((K546/J546)&lt;-0.05,"FP5%","")))))))),"")</f>
        <v/>
      </c>
      <c r="E546" s="34" t="str">
        <f t="shared" si="10"/>
        <v/>
      </c>
      <c r="F546" s="89" t="str">
        <f>IF(AP546="N/A","",IF(AP546&gt;AJ546,IF(AP546&gt;AM546,"P",""),""))</f>
        <v/>
      </c>
      <c r="G546" s="34" t="str">
        <f>IF(D546="",IF(E546="",F546,E546),D546)</f>
        <v/>
      </c>
      <c r="H546" s="19"/>
      <c r="I546" s="21"/>
      <c r="J546" s="20"/>
      <c r="K546" s="20">
        <f>M546-J546</f>
        <v>0</v>
      </c>
      <c r="L546" s="20"/>
      <c r="M546" s="20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39" t="str">
        <f>IF(AK546=0,"",AVERAGE(N546:AI546))</f>
        <v/>
      </c>
      <c r="AK546" s="39">
        <f>IF(COUNTBLANK(N546:AI546)=0,22,IF(COUNTBLANK(N546:AI546)=1,21,IF(COUNTBLANK(N546:AI546)=2,20,IF(COUNTBLANK(N546:AI546)=3,19,IF(COUNTBLANK(N546:AI546)=4,18,IF(COUNTBLANK(N546:AI546)=5,17,IF(COUNTBLANK(N546:AI546)=6,16,IF(COUNTBLANK(N546:AI546)=7,15,IF(COUNTBLANK(N546:AI546)=8,14,IF(COUNTBLANK(N546:AI546)=9,13,IF(COUNTBLANK(N546:AI546)=10,12,IF(COUNTBLANK(N546:AI546)=11,11,IF(COUNTBLANK(N546:AI546)=12,10,IF(COUNTBLANK(N546:AI546)=13,9,IF(COUNTBLANK(N546:AI546)=14,8,IF(COUNTBLANK(N546:AI546)=15,7,IF(COUNTBLANK(N546:AI546)=16,6,IF(COUNTBLANK(N546:AI546)=17,5,IF(COUNTBLANK(N546:AI546)=18,4,IF(COUNTBLANK(N546:AI546)=19,3,IF(COUNTBLANK(N546:AI546)=20,2,IF(COUNTBLANK(N546:AI546)=21,1,IF(COUNTBLANK(N546:AI546)=22,0,"Error")))))))))))))))))))))))</f>
        <v>0</v>
      </c>
      <c r="AL546" s="39" t="str">
        <f>IF(AK546=0,"",IF(COUNTBLANK(AG546:AI546)=0,AVERAGE(AG546:AI546),IF(COUNTBLANK(AF546:AI546)&lt;1.5,AVERAGE(AF546:AI546),IF(COUNTBLANK(AE546:AI546)&lt;2.5,AVERAGE(AE546:AI546),IF(COUNTBLANK(AD546:AI546)&lt;3.5,AVERAGE(AD546:AI546),IF(COUNTBLANK(AC546:AI546)&lt;4.5,AVERAGE(AC546:AI546),IF(COUNTBLANK(AB546:AI546)&lt;5.5,AVERAGE(AB546:AI546),IF(COUNTBLANK(AA546:AI546)&lt;6.5,AVERAGE(AA546:AI546),IF(COUNTBLANK(Z546:AI546)&lt;7.5,AVERAGE(Z546:AI546),IF(COUNTBLANK(Y546:AI546)&lt;8.5,AVERAGE(Y546:AI546),IF(COUNTBLANK(X546:AI546)&lt;9.5,AVERAGE(X546:AI546),IF(COUNTBLANK(W546:AI546)&lt;10.5,AVERAGE(W546:AI546),IF(COUNTBLANK(V546:AI546)&lt;11.5,AVERAGE(V546:AI546),IF(COUNTBLANK(U546:AI546)&lt;12.5,AVERAGE(U546:AI546),IF(COUNTBLANK(T546:AI546)&lt;13.5,AVERAGE(T546:AI546),IF(COUNTBLANK(S546:AI546)&lt;14.5,AVERAGE(S546:AI546),IF(COUNTBLANK(R546:AI546)&lt;15.5,AVERAGE(R546:AI546),IF(COUNTBLANK(Q546:AI546)&lt;16.5,AVERAGE(Q546:AI546),IF(COUNTBLANK(P546:AI546)&lt;17.5,AVERAGE(P546:AI546),IF(COUNTBLANK(O546:AI546)&lt;18.5,AVERAGE(O546:AI546),AVERAGE(N546:AI546)))))))))))))))))))))</f>
        <v/>
      </c>
      <c r="AM546" s="22" t="str">
        <f>IF(AK546=0,"",IF(COUNTBLANK(AH546:AI546)=0,AVERAGE(AH546:AI546),IF(COUNTBLANK(AG546:AI546)&lt;1.5,AVERAGE(AG546:AI546),IF(COUNTBLANK(AF546:AI546)&lt;2.5,AVERAGE(AF546:AI546),IF(COUNTBLANK(AE546:AI546)&lt;3.5,AVERAGE(AE546:AI546),IF(COUNTBLANK(AD546:AI546)&lt;4.5,AVERAGE(AD546:AI546),IF(COUNTBLANK(AC546:AI546)&lt;5.5,AVERAGE(AC546:AI546),IF(COUNTBLANK(AB546:AI546)&lt;6.5,AVERAGE(AB546:AI546),IF(COUNTBLANK(AA546:AI546)&lt;7.5,AVERAGE(AA546:AI546),IF(COUNTBLANK(Z546:AI546)&lt;8.5,AVERAGE(Z546:AI546),IF(COUNTBLANK(Y546:AI546)&lt;9.5,AVERAGE(Y546:AI546),IF(COUNTBLANK(X546:AI546)&lt;10.5,AVERAGE(X546:AI546),IF(COUNTBLANK(W546:AI546)&lt;11.5,AVERAGE(W546:AI546),IF(COUNTBLANK(V546:AI546)&lt;12.5,AVERAGE(V546:AI546),IF(COUNTBLANK(U546:AI546)&lt;13.5,AVERAGE(U546:AI546),IF(COUNTBLANK(T546:AI546)&lt;14.5,AVERAGE(T546:AI546),IF(COUNTBLANK(S546:AI546)&lt;15.5,AVERAGE(S546:AI546),IF(COUNTBLANK(R546:AI546)&lt;16.5,AVERAGE(R546:AI546),IF(COUNTBLANK(Q546:AI546)&lt;17.5,AVERAGE(Q546:AI546),IF(COUNTBLANK(P546:AI546)&lt;18.5,AVERAGE(P546:AI546),IF(COUNTBLANK(O546:AI546)&lt;19.5,AVERAGE(O546:AI546),AVERAGE(N546:AI546))))))))))))))))))))))</f>
        <v/>
      </c>
      <c r="AN546" s="23">
        <f>IF(AK546&lt;1.5,M546,(0.75*M546)+(0.25*((AM546*2/3+AJ546*1/3)*$AW$1)))</f>
        <v>0</v>
      </c>
      <c r="AO546" s="24">
        <f>AN546-M546</f>
        <v>0</v>
      </c>
      <c r="AP546" s="22" t="str">
        <f>IF(AK546&lt;1.5,"N/A",3*((M546/$AW$1)-(AM546*2/3)))</f>
        <v>N/A</v>
      </c>
      <c r="AQ546" s="20" t="str">
        <f>IF(AK546=0,"",AL546*$AV$1)</f>
        <v/>
      </c>
      <c r="AR546" s="20" t="str">
        <f>IF(AK546=0,"",AJ546*$AV$1)</f>
        <v/>
      </c>
      <c r="AS546" s="23" t="str">
        <f>IF(F546="P","P","")</f>
        <v/>
      </c>
    </row>
    <row r="547" spans="1:45" ht="13.5">
      <c r="A547" s="19"/>
      <c r="B547" s="23" t="str">
        <f>IF(COUNTBLANK(N547:AI547)&lt;20.5,"Yes","No")</f>
        <v>No</v>
      </c>
      <c r="C547" s="34" t="str">
        <f>IF(J547&lt;160000,"Yes","")</f>
        <v>Yes</v>
      </c>
      <c r="D547" s="34" t="str">
        <f>IF(J547&gt;375000,IF((K547/J547)&lt;-0.4,"FP40%",IF((K547/J547)&lt;-0.35,"FP35%",IF((K547/J547)&lt;-0.3,"FP30%",IF((K547/J547)&lt;-0.25,"FP25%",IF((K547/J547)&lt;-0.2,"FP20%",IF((K547/J547)&lt;-0.15,"FP15%",IF((K547/J547)&lt;-0.1,"FP10%",IF((K547/J547)&lt;-0.05,"FP5%","")))))))),"")</f>
        <v/>
      </c>
      <c r="E547" s="34" t="str">
        <f t="shared" si="10"/>
        <v/>
      </c>
      <c r="F547" s="89" t="str">
        <f>IF(AP547="N/A","",IF(AP547&gt;AJ547,IF(AP547&gt;AM547,"P",""),""))</f>
        <v/>
      </c>
      <c r="G547" s="34" t="str">
        <f>IF(D547="",IF(E547="",F547,E547),D547)</f>
        <v/>
      </c>
      <c r="H547" s="19"/>
      <c r="I547" s="21"/>
      <c r="J547" s="20"/>
      <c r="K547" s="20">
        <f>M547-J547</f>
        <v>0</v>
      </c>
      <c r="L547" s="20"/>
      <c r="M547" s="20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39" t="str">
        <f>IF(AK547=0,"",AVERAGE(N547:AI547))</f>
        <v/>
      </c>
      <c r="AK547" s="39">
        <f>IF(COUNTBLANK(N547:AI547)=0,22,IF(COUNTBLANK(N547:AI547)=1,21,IF(COUNTBLANK(N547:AI547)=2,20,IF(COUNTBLANK(N547:AI547)=3,19,IF(COUNTBLANK(N547:AI547)=4,18,IF(COUNTBLANK(N547:AI547)=5,17,IF(COUNTBLANK(N547:AI547)=6,16,IF(COUNTBLANK(N547:AI547)=7,15,IF(COUNTBLANK(N547:AI547)=8,14,IF(COUNTBLANK(N547:AI547)=9,13,IF(COUNTBLANK(N547:AI547)=10,12,IF(COUNTBLANK(N547:AI547)=11,11,IF(COUNTBLANK(N547:AI547)=12,10,IF(COUNTBLANK(N547:AI547)=13,9,IF(COUNTBLANK(N547:AI547)=14,8,IF(COUNTBLANK(N547:AI547)=15,7,IF(COUNTBLANK(N547:AI547)=16,6,IF(COUNTBLANK(N547:AI547)=17,5,IF(COUNTBLANK(N547:AI547)=18,4,IF(COUNTBLANK(N547:AI547)=19,3,IF(COUNTBLANK(N547:AI547)=20,2,IF(COUNTBLANK(N547:AI547)=21,1,IF(COUNTBLANK(N547:AI547)=22,0,"Error")))))))))))))))))))))))</f>
        <v>0</v>
      </c>
      <c r="AL547" s="39" t="str">
        <f>IF(AK547=0,"",IF(COUNTBLANK(AG547:AI547)=0,AVERAGE(AG547:AI547),IF(COUNTBLANK(AF547:AI547)&lt;1.5,AVERAGE(AF547:AI547),IF(COUNTBLANK(AE547:AI547)&lt;2.5,AVERAGE(AE547:AI547),IF(COUNTBLANK(AD547:AI547)&lt;3.5,AVERAGE(AD547:AI547),IF(COUNTBLANK(AC547:AI547)&lt;4.5,AVERAGE(AC547:AI547),IF(COUNTBLANK(AB547:AI547)&lt;5.5,AVERAGE(AB547:AI547),IF(COUNTBLANK(AA547:AI547)&lt;6.5,AVERAGE(AA547:AI547),IF(COUNTBLANK(Z547:AI547)&lt;7.5,AVERAGE(Z547:AI547),IF(COUNTBLANK(Y547:AI547)&lt;8.5,AVERAGE(Y547:AI547),IF(COUNTBLANK(X547:AI547)&lt;9.5,AVERAGE(X547:AI547),IF(COUNTBLANK(W547:AI547)&lt;10.5,AVERAGE(W547:AI547),IF(COUNTBLANK(V547:AI547)&lt;11.5,AVERAGE(V547:AI547),IF(COUNTBLANK(U547:AI547)&lt;12.5,AVERAGE(U547:AI547),IF(COUNTBLANK(T547:AI547)&lt;13.5,AVERAGE(T547:AI547),IF(COUNTBLANK(S547:AI547)&lt;14.5,AVERAGE(S547:AI547),IF(COUNTBLANK(R547:AI547)&lt;15.5,AVERAGE(R547:AI547),IF(COUNTBLANK(Q547:AI547)&lt;16.5,AVERAGE(Q547:AI547),IF(COUNTBLANK(P547:AI547)&lt;17.5,AVERAGE(P547:AI547),IF(COUNTBLANK(O547:AI547)&lt;18.5,AVERAGE(O547:AI547),AVERAGE(N547:AI547)))))))))))))))))))))</f>
        <v/>
      </c>
      <c r="AM547" s="22" t="str">
        <f>IF(AK547=0,"",IF(COUNTBLANK(AH547:AI547)=0,AVERAGE(AH547:AI547),IF(COUNTBLANK(AG547:AI547)&lt;1.5,AVERAGE(AG547:AI547),IF(COUNTBLANK(AF547:AI547)&lt;2.5,AVERAGE(AF547:AI547),IF(COUNTBLANK(AE547:AI547)&lt;3.5,AVERAGE(AE547:AI547),IF(COUNTBLANK(AD547:AI547)&lt;4.5,AVERAGE(AD547:AI547),IF(COUNTBLANK(AC547:AI547)&lt;5.5,AVERAGE(AC547:AI547),IF(COUNTBLANK(AB547:AI547)&lt;6.5,AVERAGE(AB547:AI547),IF(COUNTBLANK(AA547:AI547)&lt;7.5,AVERAGE(AA547:AI547),IF(COUNTBLANK(Z547:AI547)&lt;8.5,AVERAGE(Z547:AI547),IF(COUNTBLANK(Y547:AI547)&lt;9.5,AVERAGE(Y547:AI547),IF(COUNTBLANK(X547:AI547)&lt;10.5,AVERAGE(X547:AI547),IF(COUNTBLANK(W547:AI547)&lt;11.5,AVERAGE(W547:AI547),IF(COUNTBLANK(V547:AI547)&lt;12.5,AVERAGE(V547:AI547),IF(COUNTBLANK(U547:AI547)&lt;13.5,AVERAGE(U547:AI547),IF(COUNTBLANK(T547:AI547)&lt;14.5,AVERAGE(T547:AI547),IF(COUNTBLANK(S547:AI547)&lt;15.5,AVERAGE(S547:AI547),IF(COUNTBLANK(R547:AI547)&lt;16.5,AVERAGE(R547:AI547),IF(COUNTBLANK(Q547:AI547)&lt;17.5,AVERAGE(Q547:AI547),IF(COUNTBLANK(P547:AI547)&lt;18.5,AVERAGE(P547:AI547),IF(COUNTBLANK(O547:AI547)&lt;19.5,AVERAGE(O547:AI547),AVERAGE(N547:AI547))))))))))))))))))))))</f>
        <v/>
      </c>
      <c r="AN547" s="23">
        <f>IF(AK547&lt;1.5,M547,(0.75*M547)+(0.25*((AM547*2/3+AJ547*1/3)*$AW$1)))</f>
        <v>0</v>
      </c>
      <c r="AO547" s="24">
        <f>AN547-M547</f>
        <v>0</v>
      </c>
      <c r="AP547" s="22" t="str">
        <f>IF(AK547&lt;1.5,"N/A",3*((M547/$AW$1)-(AM547*2/3)))</f>
        <v>N/A</v>
      </c>
      <c r="AQ547" s="20" t="str">
        <f>IF(AK547=0,"",AL547*$AV$1)</f>
        <v/>
      </c>
      <c r="AR547" s="20" t="str">
        <f>IF(AK547=0,"",AJ547*$AV$1)</f>
        <v/>
      </c>
      <c r="AS547" s="23" t="str">
        <f>IF(F547="P","P","")</f>
        <v/>
      </c>
    </row>
    <row r="548" spans="1:45" ht="13.5">
      <c r="A548" s="19"/>
      <c r="B548" s="23" t="str">
        <f>IF(COUNTBLANK(N548:AI548)&lt;20.5,"Yes","No")</f>
        <v>No</v>
      </c>
      <c r="C548" s="34" t="str">
        <f>IF(J548&lt;160000,"Yes","")</f>
        <v>Yes</v>
      </c>
      <c r="D548" s="34" t="str">
        <f>IF(J548&gt;375000,IF((K548/J548)&lt;-0.4,"FP40%",IF((K548/J548)&lt;-0.35,"FP35%",IF((K548/J548)&lt;-0.3,"FP30%",IF((K548/J548)&lt;-0.25,"FP25%",IF((K548/J548)&lt;-0.2,"FP20%",IF((K548/J548)&lt;-0.15,"FP15%",IF((K548/J548)&lt;-0.1,"FP10%",IF((K548/J548)&lt;-0.05,"FP5%","")))))))),"")</f>
        <v/>
      </c>
      <c r="E548" s="34" t="str">
        <f t="shared" si="10"/>
        <v/>
      </c>
      <c r="F548" s="89" t="str">
        <f>IF(AP548="N/A","",IF(AP548&gt;AJ548,IF(AP548&gt;AM548,"P",""),""))</f>
        <v/>
      </c>
      <c r="G548" s="34" t="str">
        <f>IF(D548="",IF(E548="",F548,E548),D548)</f>
        <v/>
      </c>
      <c r="H548" s="19"/>
      <c r="I548" s="21"/>
      <c r="J548" s="20"/>
      <c r="K548" s="20">
        <f>M548-J548</f>
        <v>0</v>
      </c>
      <c r="L548" s="20"/>
      <c r="M548" s="20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39" t="str">
        <f>IF(AK548=0,"",AVERAGE(N548:AI548))</f>
        <v/>
      </c>
      <c r="AK548" s="39">
        <f>IF(COUNTBLANK(N548:AI548)=0,22,IF(COUNTBLANK(N548:AI548)=1,21,IF(COUNTBLANK(N548:AI548)=2,20,IF(COUNTBLANK(N548:AI548)=3,19,IF(COUNTBLANK(N548:AI548)=4,18,IF(COUNTBLANK(N548:AI548)=5,17,IF(COUNTBLANK(N548:AI548)=6,16,IF(COUNTBLANK(N548:AI548)=7,15,IF(COUNTBLANK(N548:AI548)=8,14,IF(COUNTBLANK(N548:AI548)=9,13,IF(COUNTBLANK(N548:AI548)=10,12,IF(COUNTBLANK(N548:AI548)=11,11,IF(COUNTBLANK(N548:AI548)=12,10,IF(COUNTBLANK(N548:AI548)=13,9,IF(COUNTBLANK(N548:AI548)=14,8,IF(COUNTBLANK(N548:AI548)=15,7,IF(COUNTBLANK(N548:AI548)=16,6,IF(COUNTBLANK(N548:AI548)=17,5,IF(COUNTBLANK(N548:AI548)=18,4,IF(COUNTBLANK(N548:AI548)=19,3,IF(COUNTBLANK(N548:AI548)=20,2,IF(COUNTBLANK(N548:AI548)=21,1,IF(COUNTBLANK(N548:AI548)=22,0,"Error")))))))))))))))))))))))</f>
        <v>0</v>
      </c>
      <c r="AL548" s="39" t="str">
        <f>IF(AK548=0,"",IF(COUNTBLANK(AG548:AI548)=0,AVERAGE(AG548:AI548),IF(COUNTBLANK(AF548:AI548)&lt;1.5,AVERAGE(AF548:AI548),IF(COUNTBLANK(AE548:AI548)&lt;2.5,AVERAGE(AE548:AI548),IF(COUNTBLANK(AD548:AI548)&lt;3.5,AVERAGE(AD548:AI548),IF(COUNTBLANK(AC548:AI548)&lt;4.5,AVERAGE(AC548:AI548),IF(COUNTBLANK(AB548:AI548)&lt;5.5,AVERAGE(AB548:AI548),IF(COUNTBLANK(AA548:AI548)&lt;6.5,AVERAGE(AA548:AI548),IF(COUNTBLANK(Z548:AI548)&lt;7.5,AVERAGE(Z548:AI548),IF(COUNTBLANK(Y548:AI548)&lt;8.5,AVERAGE(Y548:AI548),IF(COUNTBLANK(X548:AI548)&lt;9.5,AVERAGE(X548:AI548),IF(COUNTBLANK(W548:AI548)&lt;10.5,AVERAGE(W548:AI548),IF(COUNTBLANK(V548:AI548)&lt;11.5,AVERAGE(V548:AI548),IF(COUNTBLANK(U548:AI548)&lt;12.5,AVERAGE(U548:AI548),IF(COUNTBLANK(T548:AI548)&lt;13.5,AVERAGE(T548:AI548),IF(COUNTBLANK(S548:AI548)&lt;14.5,AVERAGE(S548:AI548),IF(COUNTBLANK(R548:AI548)&lt;15.5,AVERAGE(R548:AI548),IF(COUNTBLANK(Q548:AI548)&lt;16.5,AVERAGE(Q548:AI548),IF(COUNTBLANK(P548:AI548)&lt;17.5,AVERAGE(P548:AI548),IF(COUNTBLANK(O548:AI548)&lt;18.5,AVERAGE(O548:AI548),AVERAGE(N548:AI548)))))))))))))))))))))</f>
        <v/>
      </c>
      <c r="AM548" s="22" t="str">
        <f>IF(AK548=0,"",IF(COUNTBLANK(AH548:AI548)=0,AVERAGE(AH548:AI548),IF(COUNTBLANK(AG548:AI548)&lt;1.5,AVERAGE(AG548:AI548),IF(COUNTBLANK(AF548:AI548)&lt;2.5,AVERAGE(AF548:AI548),IF(COUNTBLANK(AE548:AI548)&lt;3.5,AVERAGE(AE548:AI548),IF(COUNTBLANK(AD548:AI548)&lt;4.5,AVERAGE(AD548:AI548),IF(COUNTBLANK(AC548:AI548)&lt;5.5,AVERAGE(AC548:AI548),IF(COUNTBLANK(AB548:AI548)&lt;6.5,AVERAGE(AB548:AI548),IF(COUNTBLANK(AA548:AI548)&lt;7.5,AVERAGE(AA548:AI548),IF(COUNTBLANK(Z548:AI548)&lt;8.5,AVERAGE(Z548:AI548),IF(COUNTBLANK(Y548:AI548)&lt;9.5,AVERAGE(Y548:AI548),IF(COUNTBLANK(X548:AI548)&lt;10.5,AVERAGE(X548:AI548),IF(COUNTBLANK(W548:AI548)&lt;11.5,AVERAGE(W548:AI548),IF(COUNTBLANK(V548:AI548)&lt;12.5,AVERAGE(V548:AI548),IF(COUNTBLANK(U548:AI548)&lt;13.5,AVERAGE(U548:AI548),IF(COUNTBLANK(T548:AI548)&lt;14.5,AVERAGE(T548:AI548),IF(COUNTBLANK(S548:AI548)&lt;15.5,AVERAGE(S548:AI548),IF(COUNTBLANK(R548:AI548)&lt;16.5,AVERAGE(R548:AI548),IF(COUNTBLANK(Q548:AI548)&lt;17.5,AVERAGE(Q548:AI548),IF(COUNTBLANK(P548:AI548)&lt;18.5,AVERAGE(P548:AI548),IF(COUNTBLANK(O548:AI548)&lt;19.5,AVERAGE(O548:AI548),AVERAGE(N548:AI548))))))))))))))))))))))</f>
        <v/>
      </c>
      <c r="AN548" s="23">
        <f>IF(AK548&lt;1.5,M548,(0.75*M548)+(0.25*((AM548*2/3+AJ548*1/3)*$AW$1)))</f>
        <v>0</v>
      </c>
      <c r="AO548" s="24">
        <f>AN548-M548</f>
        <v>0</v>
      </c>
      <c r="AP548" s="22" t="str">
        <f>IF(AK548&lt;1.5,"N/A",3*((M548/$AW$1)-(AM548*2/3)))</f>
        <v>N/A</v>
      </c>
      <c r="AQ548" s="20" t="str">
        <f>IF(AK548=0,"",AL548*$AV$1)</f>
        <v/>
      </c>
      <c r="AR548" s="20" t="str">
        <f>IF(AK548=0,"",AJ548*$AV$1)</f>
        <v/>
      </c>
      <c r="AS548" s="23" t="str">
        <f>IF(F548="P","P","")</f>
        <v/>
      </c>
    </row>
    <row r="549" spans="1:45" ht="13.5">
      <c r="A549" s="19"/>
      <c r="B549" s="23" t="str">
        <f>IF(COUNTBLANK(N549:AI549)&lt;20.5,"Yes","No")</f>
        <v>No</v>
      </c>
      <c r="C549" s="34" t="str">
        <f>IF(J549&lt;160000,"Yes","")</f>
        <v>Yes</v>
      </c>
      <c r="D549" s="34" t="str">
        <f>IF(J549&gt;375000,IF((K549/J549)&lt;-0.4,"FP40%",IF((K549/J549)&lt;-0.35,"FP35%",IF((K549/J549)&lt;-0.3,"FP30%",IF((K549/J549)&lt;-0.25,"FP25%",IF((K549/J549)&lt;-0.2,"FP20%",IF((K549/J549)&lt;-0.15,"FP15%",IF((K549/J549)&lt;-0.1,"FP10%",IF((K549/J549)&lt;-0.05,"FP5%","")))))))),"")</f>
        <v/>
      </c>
      <c r="E549" s="34" t="str">
        <f t="shared" si="10"/>
        <v/>
      </c>
      <c r="F549" s="89" t="str">
        <f>IF(AP549="N/A","",IF(AP549&gt;AJ549,IF(AP549&gt;AM549,"P",""),""))</f>
        <v/>
      </c>
      <c r="G549" s="34" t="str">
        <f>IF(D549="",IF(E549="",F549,E549),D549)</f>
        <v/>
      </c>
      <c r="H549" s="19"/>
      <c r="I549" s="21"/>
      <c r="J549" s="20"/>
      <c r="K549" s="20">
        <f>M549-J549</f>
        <v>0</v>
      </c>
      <c r="L549" s="20"/>
      <c r="M549" s="20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39" t="str">
        <f>IF(AK549=0,"",AVERAGE(N549:AI549))</f>
        <v/>
      </c>
      <c r="AK549" s="39">
        <f>IF(COUNTBLANK(N549:AI549)=0,22,IF(COUNTBLANK(N549:AI549)=1,21,IF(COUNTBLANK(N549:AI549)=2,20,IF(COUNTBLANK(N549:AI549)=3,19,IF(COUNTBLANK(N549:AI549)=4,18,IF(COUNTBLANK(N549:AI549)=5,17,IF(COUNTBLANK(N549:AI549)=6,16,IF(COUNTBLANK(N549:AI549)=7,15,IF(COUNTBLANK(N549:AI549)=8,14,IF(COUNTBLANK(N549:AI549)=9,13,IF(COUNTBLANK(N549:AI549)=10,12,IF(COUNTBLANK(N549:AI549)=11,11,IF(COUNTBLANK(N549:AI549)=12,10,IF(COUNTBLANK(N549:AI549)=13,9,IF(COUNTBLANK(N549:AI549)=14,8,IF(COUNTBLANK(N549:AI549)=15,7,IF(COUNTBLANK(N549:AI549)=16,6,IF(COUNTBLANK(N549:AI549)=17,5,IF(COUNTBLANK(N549:AI549)=18,4,IF(COUNTBLANK(N549:AI549)=19,3,IF(COUNTBLANK(N549:AI549)=20,2,IF(COUNTBLANK(N549:AI549)=21,1,IF(COUNTBLANK(N549:AI549)=22,0,"Error")))))))))))))))))))))))</f>
        <v>0</v>
      </c>
      <c r="AL549" s="39" t="str">
        <f>IF(AK549=0,"",IF(COUNTBLANK(AG549:AI549)=0,AVERAGE(AG549:AI549),IF(COUNTBLANK(AF549:AI549)&lt;1.5,AVERAGE(AF549:AI549),IF(COUNTBLANK(AE549:AI549)&lt;2.5,AVERAGE(AE549:AI549),IF(COUNTBLANK(AD549:AI549)&lt;3.5,AVERAGE(AD549:AI549),IF(COUNTBLANK(AC549:AI549)&lt;4.5,AVERAGE(AC549:AI549),IF(COUNTBLANK(AB549:AI549)&lt;5.5,AVERAGE(AB549:AI549),IF(COUNTBLANK(AA549:AI549)&lt;6.5,AVERAGE(AA549:AI549),IF(COUNTBLANK(Z549:AI549)&lt;7.5,AVERAGE(Z549:AI549),IF(COUNTBLANK(Y549:AI549)&lt;8.5,AVERAGE(Y549:AI549),IF(COUNTBLANK(X549:AI549)&lt;9.5,AVERAGE(X549:AI549),IF(COUNTBLANK(W549:AI549)&lt;10.5,AVERAGE(W549:AI549),IF(COUNTBLANK(V549:AI549)&lt;11.5,AVERAGE(V549:AI549),IF(COUNTBLANK(U549:AI549)&lt;12.5,AVERAGE(U549:AI549),IF(COUNTBLANK(T549:AI549)&lt;13.5,AVERAGE(T549:AI549),IF(COUNTBLANK(S549:AI549)&lt;14.5,AVERAGE(S549:AI549),IF(COUNTBLANK(R549:AI549)&lt;15.5,AVERAGE(R549:AI549),IF(COUNTBLANK(Q549:AI549)&lt;16.5,AVERAGE(Q549:AI549),IF(COUNTBLANK(P549:AI549)&lt;17.5,AVERAGE(P549:AI549),IF(COUNTBLANK(O549:AI549)&lt;18.5,AVERAGE(O549:AI549),AVERAGE(N549:AI549)))))))))))))))))))))</f>
        <v/>
      </c>
      <c r="AM549" s="22" t="str">
        <f>IF(AK549=0,"",IF(COUNTBLANK(AH549:AI549)=0,AVERAGE(AH549:AI549),IF(COUNTBLANK(AG549:AI549)&lt;1.5,AVERAGE(AG549:AI549),IF(COUNTBLANK(AF549:AI549)&lt;2.5,AVERAGE(AF549:AI549),IF(COUNTBLANK(AE549:AI549)&lt;3.5,AVERAGE(AE549:AI549),IF(COUNTBLANK(AD549:AI549)&lt;4.5,AVERAGE(AD549:AI549),IF(COUNTBLANK(AC549:AI549)&lt;5.5,AVERAGE(AC549:AI549),IF(COUNTBLANK(AB549:AI549)&lt;6.5,AVERAGE(AB549:AI549),IF(COUNTBLANK(AA549:AI549)&lt;7.5,AVERAGE(AA549:AI549),IF(COUNTBLANK(Z549:AI549)&lt;8.5,AVERAGE(Z549:AI549),IF(COUNTBLANK(Y549:AI549)&lt;9.5,AVERAGE(Y549:AI549),IF(COUNTBLANK(X549:AI549)&lt;10.5,AVERAGE(X549:AI549),IF(COUNTBLANK(W549:AI549)&lt;11.5,AVERAGE(W549:AI549),IF(COUNTBLANK(V549:AI549)&lt;12.5,AVERAGE(V549:AI549),IF(COUNTBLANK(U549:AI549)&lt;13.5,AVERAGE(U549:AI549),IF(COUNTBLANK(T549:AI549)&lt;14.5,AVERAGE(T549:AI549),IF(COUNTBLANK(S549:AI549)&lt;15.5,AVERAGE(S549:AI549),IF(COUNTBLANK(R549:AI549)&lt;16.5,AVERAGE(R549:AI549),IF(COUNTBLANK(Q549:AI549)&lt;17.5,AVERAGE(Q549:AI549),IF(COUNTBLANK(P549:AI549)&lt;18.5,AVERAGE(P549:AI549),IF(COUNTBLANK(O549:AI549)&lt;19.5,AVERAGE(O549:AI549),AVERAGE(N549:AI549))))))))))))))))))))))</f>
        <v/>
      </c>
      <c r="AN549" s="23">
        <f>IF(AK549&lt;1.5,M549,(0.75*M549)+(0.25*((AM549*2/3+AJ549*1/3)*$AW$1)))</f>
        <v>0</v>
      </c>
      <c r="AO549" s="24">
        <f>AN549-M549</f>
        <v>0</v>
      </c>
      <c r="AP549" s="22" t="str">
        <f>IF(AK549&lt;1.5,"N/A",3*((M549/$AW$1)-(AM549*2/3)))</f>
        <v>N/A</v>
      </c>
      <c r="AQ549" s="20" t="str">
        <f>IF(AK549=0,"",AL549*$AV$1)</f>
        <v/>
      </c>
      <c r="AR549" s="20" t="str">
        <f>IF(AK549=0,"",AJ549*$AV$1)</f>
        <v/>
      </c>
      <c r="AS549" s="23" t="str">
        <f>IF(F549="P","P","")</f>
        <v/>
      </c>
    </row>
    <row r="550" spans="1:45" ht="13.5">
      <c r="A550" s="19"/>
      <c r="B550" s="23" t="str">
        <f>IF(COUNTBLANK(N550:AI550)&lt;20.5,"Yes","No")</f>
        <v>No</v>
      </c>
      <c r="C550" s="34" t="str">
        <f>IF(J550&lt;160000,"Yes","")</f>
        <v>Yes</v>
      </c>
      <c r="D550" s="34" t="str">
        <f>IF(J550&gt;375000,IF((K550/J550)&lt;-0.4,"FP40%",IF((K550/J550)&lt;-0.35,"FP35%",IF((K550/J550)&lt;-0.3,"FP30%",IF((K550/J550)&lt;-0.25,"FP25%",IF((K550/J550)&lt;-0.2,"FP20%",IF((K550/J550)&lt;-0.15,"FP15%",IF((K550/J550)&lt;-0.1,"FP10%",IF((K550/J550)&lt;-0.05,"FP5%","")))))))),"")</f>
        <v/>
      </c>
      <c r="E550" s="34" t="str">
        <f t="shared" si="10"/>
        <v/>
      </c>
      <c r="F550" s="89" t="str">
        <f>IF(AP550="N/A","",IF(AP550&gt;AJ550,IF(AP550&gt;AM550,"P",""),""))</f>
        <v/>
      </c>
      <c r="G550" s="34" t="str">
        <f>IF(D550="",IF(E550="",F550,E550),D550)</f>
        <v/>
      </c>
      <c r="H550" s="19"/>
      <c r="I550" s="21"/>
      <c r="J550" s="20"/>
      <c r="K550" s="20">
        <f>M550-J550</f>
        <v>0</v>
      </c>
      <c r="L550" s="20"/>
      <c r="M550" s="20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39" t="str">
        <f>IF(AK550=0,"",AVERAGE(N550:AI550))</f>
        <v/>
      </c>
      <c r="AK550" s="39">
        <f>IF(COUNTBLANK(N550:AI550)=0,22,IF(COUNTBLANK(N550:AI550)=1,21,IF(COUNTBLANK(N550:AI550)=2,20,IF(COUNTBLANK(N550:AI550)=3,19,IF(COUNTBLANK(N550:AI550)=4,18,IF(COUNTBLANK(N550:AI550)=5,17,IF(COUNTBLANK(N550:AI550)=6,16,IF(COUNTBLANK(N550:AI550)=7,15,IF(COUNTBLANK(N550:AI550)=8,14,IF(COUNTBLANK(N550:AI550)=9,13,IF(COUNTBLANK(N550:AI550)=10,12,IF(COUNTBLANK(N550:AI550)=11,11,IF(COUNTBLANK(N550:AI550)=12,10,IF(COUNTBLANK(N550:AI550)=13,9,IF(COUNTBLANK(N550:AI550)=14,8,IF(COUNTBLANK(N550:AI550)=15,7,IF(COUNTBLANK(N550:AI550)=16,6,IF(COUNTBLANK(N550:AI550)=17,5,IF(COUNTBLANK(N550:AI550)=18,4,IF(COUNTBLANK(N550:AI550)=19,3,IF(COUNTBLANK(N550:AI550)=20,2,IF(COUNTBLANK(N550:AI550)=21,1,IF(COUNTBLANK(N550:AI550)=22,0,"Error")))))))))))))))))))))))</f>
        <v>0</v>
      </c>
      <c r="AL550" s="39" t="str">
        <f>IF(AK550=0,"",IF(COUNTBLANK(AG550:AI550)=0,AVERAGE(AG550:AI550),IF(COUNTBLANK(AF550:AI550)&lt;1.5,AVERAGE(AF550:AI550),IF(COUNTBLANK(AE550:AI550)&lt;2.5,AVERAGE(AE550:AI550),IF(COUNTBLANK(AD550:AI550)&lt;3.5,AVERAGE(AD550:AI550),IF(COUNTBLANK(AC550:AI550)&lt;4.5,AVERAGE(AC550:AI550),IF(COUNTBLANK(AB550:AI550)&lt;5.5,AVERAGE(AB550:AI550),IF(COUNTBLANK(AA550:AI550)&lt;6.5,AVERAGE(AA550:AI550),IF(COUNTBLANK(Z550:AI550)&lt;7.5,AVERAGE(Z550:AI550),IF(COUNTBLANK(Y550:AI550)&lt;8.5,AVERAGE(Y550:AI550),IF(COUNTBLANK(X550:AI550)&lt;9.5,AVERAGE(X550:AI550),IF(COUNTBLANK(W550:AI550)&lt;10.5,AVERAGE(W550:AI550),IF(COUNTBLANK(V550:AI550)&lt;11.5,AVERAGE(V550:AI550),IF(COUNTBLANK(U550:AI550)&lt;12.5,AVERAGE(U550:AI550),IF(COUNTBLANK(T550:AI550)&lt;13.5,AVERAGE(T550:AI550),IF(COUNTBLANK(S550:AI550)&lt;14.5,AVERAGE(S550:AI550),IF(COUNTBLANK(R550:AI550)&lt;15.5,AVERAGE(R550:AI550),IF(COUNTBLANK(Q550:AI550)&lt;16.5,AVERAGE(Q550:AI550),IF(COUNTBLANK(P550:AI550)&lt;17.5,AVERAGE(P550:AI550),IF(COUNTBLANK(O550:AI550)&lt;18.5,AVERAGE(O550:AI550),AVERAGE(N550:AI550)))))))))))))))))))))</f>
        <v/>
      </c>
      <c r="AM550" s="22" t="str">
        <f>IF(AK550=0,"",IF(COUNTBLANK(AH550:AI550)=0,AVERAGE(AH550:AI550),IF(COUNTBLANK(AG550:AI550)&lt;1.5,AVERAGE(AG550:AI550),IF(COUNTBLANK(AF550:AI550)&lt;2.5,AVERAGE(AF550:AI550),IF(COUNTBLANK(AE550:AI550)&lt;3.5,AVERAGE(AE550:AI550),IF(COUNTBLANK(AD550:AI550)&lt;4.5,AVERAGE(AD550:AI550),IF(COUNTBLANK(AC550:AI550)&lt;5.5,AVERAGE(AC550:AI550),IF(COUNTBLANK(AB550:AI550)&lt;6.5,AVERAGE(AB550:AI550),IF(COUNTBLANK(AA550:AI550)&lt;7.5,AVERAGE(AA550:AI550),IF(COUNTBLANK(Z550:AI550)&lt;8.5,AVERAGE(Z550:AI550),IF(COUNTBLANK(Y550:AI550)&lt;9.5,AVERAGE(Y550:AI550),IF(COUNTBLANK(X550:AI550)&lt;10.5,AVERAGE(X550:AI550),IF(COUNTBLANK(W550:AI550)&lt;11.5,AVERAGE(W550:AI550),IF(COUNTBLANK(V550:AI550)&lt;12.5,AVERAGE(V550:AI550),IF(COUNTBLANK(U550:AI550)&lt;13.5,AVERAGE(U550:AI550),IF(COUNTBLANK(T550:AI550)&lt;14.5,AVERAGE(T550:AI550),IF(COUNTBLANK(S550:AI550)&lt;15.5,AVERAGE(S550:AI550),IF(COUNTBLANK(R550:AI550)&lt;16.5,AVERAGE(R550:AI550),IF(COUNTBLANK(Q550:AI550)&lt;17.5,AVERAGE(Q550:AI550),IF(COUNTBLANK(P550:AI550)&lt;18.5,AVERAGE(P550:AI550),IF(COUNTBLANK(O550:AI550)&lt;19.5,AVERAGE(O550:AI550),AVERAGE(N550:AI550))))))))))))))))))))))</f>
        <v/>
      </c>
      <c r="AN550" s="23">
        <f>IF(AK550&lt;1.5,M550,(0.75*M550)+(0.25*((AM550*2/3+AJ550*1/3)*$AW$1)))</f>
        <v>0</v>
      </c>
      <c r="AO550" s="24">
        <f>AN550-M550</f>
        <v>0</v>
      </c>
      <c r="AP550" s="22" t="str">
        <f>IF(AK550&lt;1.5,"N/A",3*((M550/$AW$1)-(AM550*2/3)))</f>
        <v>N/A</v>
      </c>
      <c r="AQ550" s="20" t="str">
        <f>IF(AK550=0,"",AL550*$AV$1)</f>
        <v/>
      </c>
      <c r="AR550" s="20" t="str">
        <f>IF(AK550=0,"",AJ550*$AV$1)</f>
        <v/>
      </c>
      <c r="AS550" s="23" t="str">
        <f>IF(F550="P","P","")</f>
        <v/>
      </c>
    </row>
    <row r="551" spans="1:45" ht="13.5">
      <c r="A551" s="19"/>
      <c r="B551" s="23" t="str">
        <f>IF(COUNTBLANK(N551:AI551)&lt;20.5,"Yes","No")</f>
        <v>No</v>
      </c>
      <c r="C551" s="34" t="str">
        <f>IF(J551&lt;160000,"Yes","")</f>
        <v>Yes</v>
      </c>
      <c r="D551" s="34" t="str">
        <f>IF(J551&gt;375000,IF((K551/J551)&lt;-0.4,"FP40%",IF((K551/J551)&lt;-0.35,"FP35%",IF((K551/J551)&lt;-0.3,"FP30%",IF((K551/J551)&lt;-0.25,"FP25%",IF((K551/J551)&lt;-0.2,"FP20%",IF((K551/J551)&lt;-0.15,"FP15%",IF((K551/J551)&lt;-0.1,"FP10%",IF((K551/J551)&lt;-0.05,"FP5%","")))))))),"")</f>
        <v/>
      </c>
      <c r="E551" s="34" t="str">
        <f t="shared" si="10"/>
        <v/>
      </c>
      <c r="F551" s="89" t="str">
        <f>IF(AP551="N/A","",IF(AP551&gt;AJ551,IF(AP551&gt;AM551,"P",""),""))</f>
        <v/>
      </c>
      <c r="G551" s="34" t="str">
        <f>IF(D551="",IF(E551="",F551,E551),D551)</f>
        <v/>
      </c>
      <c r="H551" s="19"/>
      <c r="I551" s="21"/>
      <c r="J551" s="20"/>
      <c r="K551" s="20">
        <f>M551-J551</f>
        <v>0</v>
      </c>
      <c r="L551" s="20"/>
      <c r="M551" s="20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39" t="str">
        <f>IF(AK551=0,"",AVERAGE(N551:AI551))</f>
        <v/>
      </c>
      <c r="AK551" s="39">
        <f>IF(COUNTBLANK(N551:AI551)=0,22,IF(COUNTBLANK(N551:AI551)=1,21,IF(COUNTBLANK(N551:AI551)=2,20,IF(COUNTBLANK(N551:AI551)=3,19,IF(COUNTBLANK(N551:AI551)=4,18,IF(COUNTBLANK(N551:AI551)=5,17,IF(COUNTBLANK(N551:AI551)=6,16,IF(COUNTBLANK(N551:AI551)=7,15,IF(COUNTBLANK(N551:AI551)=8,14,IF(COUNTBLANK(N551:AI551)=9,13,IF(COUNTBLANK(N551:AI551)=10,12,IF(COUNTBLANK(N551:AI551)=11,11,IF(COUNTBLANK(N551:AI551)=12,10,IF(COUNTBLANK(N551:AI551)=13,9,IF(COUNTBLANK(N551:AI551)=14,8,IF(COUNTBLANK(N551:AI551)=15,7,IF(COUNTBLANK(N551:AI551)=16,6,IF(COUNTBLANK(N551:AI551)=17,5,IF(COUNTBLANK(N551:AI551)=18,4,IF(COUNTBLANK(N551:AI551)=19,3,IF(COUNTBLANK(N551:AI551)=20,2,IF(COUNTBLANK(N551:AI551)=21,1,IF(COUNTBLANK(N551:AI551)=22,0,"Error")))))))))))))))))))))))</f>
        <v>0</v>
      </c>
      <c r="AL551" s="39" t="str">
        <f>IF(AK551=0,"",IF(COUNTBLANK(AG551:AI551)=0,AVERAGE(AG551:AI551),IF(COUNTBLANK(AF551:AI551)&lt;1.5,AVERAGE(AF551:AI551),IF(COUNTBLANK(AE551:AI551)&lt;2.5,AVERAGE(AE551:AI551),IF(COUNTBLANK(AD551:AI551)&lt;3.5,AVERAGE(AD551:AI551),IF(COUNTBLANK(AC551:AI551)&lt;4.5,AVERAGE(AC551:AI551),IF(COUNTBLANK(AB551:AI551)&lt;5.5,AVERAGE(AB551:AI551),IF(COUNTBLANK(AA551:AI551)&lt;6.5,AVERAGE(AA551:AI551),IF(COUNTBLANK(Z551:AI551)&lt;7.5,AVERAGE(Z551:AI551),IF(COUNTBLANK(Y551:AI551)&lt;8.5,AVERAGE(Y551:AI551),IF(COUNTBLANK(X551:AI551)&lt;9.5,AVERAGE(X551:AI551),IF(COUNTBLANK(W551:AI551)&lt;10.5,AVERAGE(W551:AI551),IF(COUNTBLANK(V551:AI551)&lt;11.5,AVERAGE(V551:AI551),IF(COUNTBLANK(U551:AI551)&lt;12.5,AVERAGE(U551:AI551),IF(COUNTBLANK(T551:AI551)&lt;13.5,AVERAGE(T551:AI551),IF(COUNTBLANK(S551:AI551)&lt;14.5,AVERAGE(S551:AI551),IF(COUNTBLANK(R551:AI551)&lt;15.5,AVERAGE(R551:AI551),IF(COUNTBLANK(Q551:AI551)&lt;16.5,AVERAGE(Q551:AI551),IF(COUNTBLANK(P551:AI551)&lt;17.5,AVERAGE(P551:AI551),IF(COUNTBLANK(O551:AI551)&lt;18.5,AVERAGE(O551:AI551),AVERAGE(N551:AI551)))))))))))))))))))))</f>
        <v/>
      </c>
      <c r="AM551" s="22" t="str">
        <f>IF(AK551=0,"",IF(COUNTBLANK(AH551:AI551)=0,AVERAGE(AH551:AI551),IF(COUNTBLANK(AG551:AI551)&lt;1.5,AVERAGE(AG551:AI551),IF(COUNTBLANK(AF551:AI551)&lt;2.5,AVERAGE(AF551:AI551),IF(COUNTBLANK(AE551:AI551)&lt;3.5,AVERAGE(AE551:AI551),IF(COUNTBLANK(AD551:AI551)&lt;4.5,AVERAGE(AD551:AI551),IF(COUNTBLANK(AC551:AI551)&lt;5.5,AVERAGE(AC551:AI551),IF(COUNTBLANK(AB551:AI551)&lt;6.5,AVERAGE(AB551:AI551),IF(COUNTBLANK(AA551:AI551)&lt;7.5,AVERAGE(AA551:AI551),IF(COUNTBLANK(Z551:AI551)&lt;8.5,AVERAGE(Z551:AI551),IF(COUNTBLANK(Y551:AI551)&lt;9.5,AVERAGE(Y551:AI551),IF(COUNTBLANK(X551:AI551)&lt;10.5,AVERAGE(X551:AI551),IF(COUNTBLANK(W551:AI551)&lt;11.5,AVERAGE(W551:AI551),IF(COUNTBLANK(V551:AI551)&lt;12.5,AVERAGE(V551:AI551),IF(COUNTBLANK(U551:AI551)&lt;13.5,AVERAGE(U551:AI551),IF(COUNTBLANK(T551:AI551)&lt;14.5,AVERAGE(T551:AI551),IF(COUNTBLANK(S551:AI551)&lt;15.5,AVERAGE(S551:AI551),IF(COUNTBLANK(R551:AI551)&lt;16.5,AVERAGE(R551:AI551),IF(COUNTBLANK(Q551:AI551)&lt;17.5,AVERAGE(Q551:AI551),IF(COUNTBLANK(P551:AI551)&lt;18.5,AVERAGE(P551:AI551),IF(COUNTBLANK(O551:AI551)&lt;19.5,AVERAGE(O551:AI551),AVERAGE(N551:AI551))))))))))))))))))))))</f>
        <v/>
      </c>
      <c r="AN551" s="23">
        <f>IF(AK551&lt;1.5,M551,(0.75*M551)+(0.25*((AM551*2/3+AJ551*1/3)*$AW$1)))</f>
        <v>0</v>
      </c>
      <c r="AO551" s="24">
        <f>AN551-M551</f>
        <v>0</v>
      </c>
      <c r="AP551" s="22" t="str">
        <f>IF(AK551&lt;1.5,"N/A",3*((M551/$AW$1)-(AM551*2/3)))</f>
        <v>N/A</v>
      </c>
      <c r="AQ551" s="20" t="str">
        <f>IF(AK551=0,"",AL551*$AV$1)</f>
        <v/>
      </c>
      <c r="AR551" s="20" t="str">
        <f>IF(AK551=0,"",AJ551*$AV$1)</f>
        <v/>
      </c>
      <c r="AS551" s="23" t="str">
        <f>IF(F551="P","P","")</f>
        <v/>
      </c>
    </row>
    <row r="552" spans="1:45" ht="13.5">
      <c r="A552" s="19"/>
      <c r="B552" s="23" t="str">
        <f>IF(COUNTBLANK(N552:AI552)&lt;20.5,"Yes","No")</f>
        <v>No</v>
      </c>
      <c r="C552" s="34" t="str">
        <f>IF(J552&lt;160000,"Yes","")</f>
        <v>Yes</v>
      </c>
      <c r="D552" s="34" t="str">
        <f>IF(J552&gt;375000,IF((K552/J552)&lt;-0.4,"FP40%",IF((K552/J552)&lt;-0.35,"FP35%",IF((K552/J552)&lt;-0.3,"FP30%",IF((K552/J552)&lt;-0.25,"FP25%",IF((K552/J552)&lt;-0.2,"FP20%",IF((K552/J552)&lt;-0.15,"FP15%",IF((K552/J552)&lt;-0.1,"FP10%",IF((K552/J552)&lt;-0.05,"FP5%","")))))))),"")</f>
        <v/>
      </c>
      <c r="E552" s="34" t="str">
        <f t="shared" si="10"/>
        <v/>
      </c>
      <c r="F552" s="89" t="str">
        <f>IF(AP552="N/A","",IF(AP552&gt;AJ552,IF(AP552&gt;AM552,"P",""),""))</f>
        <v/>
      </c>
      <c r="G552" s="34" t="str">
        <f>IF(D552="",IF(E552="",F552,E552),D552)</f>
        <v/>
      </c>
      <c r="H552" s="19"/>
      <c r="I552" s="21"/>
      <c r="J552" s="20"/>
      <c r="K552" s="20">
        <f>M552-J552</f>
        <v>0</v>
      </c>
      <c r="L552" s="20"/>
      <c r="M552" s="20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39" t="str">
        <f>IF(AK552=0,"",AVERAGE(N552:AI552))</f>
        <v/>
      </c>
      <c r="AK552" s="39">
        <f>IF(COUNTBLANK(N552:AI552)=0,22,IF(COUNTBLANK(N552:AI552)=1,21,IF(COUNTBLANK(N552:AI552)=2,20,IF(COUNTBLANK(N552:AI552)=3,19,IF(COUNTBLANK(N552:AI552)=4,18,IF(COUNTBLANK(N552:AI552)=5,17,IF(COUNTBLANK(N552:AI552)=6,16,IF(COUNTBLANK(N552:AI552)=7,15,IF(COUNTBLANK(N552:AI552)=8,14,IF(COUNTBLANK(N552:AI552)=9,13,IF(COUNTBLANK(N552:AI552)=10,12,IF(COUNTBLANK(N552:AI552)=11,11,IF(COUNTBLANK(N552:AI552)=12,10,IF(COUNTBLANK(N552:AI552)=13,9,IF(COUNTBLANK(N552:AI552)=14,8,IF(COUNTBLANK(N552:AI552)=15,7,IF(COUNTBLANK(N552:AI552)=16,6,IF(COUNTBLANK(N552:AI552)=17,5,IF(COUNTBLANK(N552:AI552)=18,4,IF(COUNTBLANK(N552:AI552)=19,3,IF(COUNTBLANK(N552:AI552)=20,2,IF(COUNTBLANK(N552:AI552)=21,1,IF(COUNTBLANK(N552:AI552)=22,0,"Error")))))))))))))))))))))))</f>
        <v>0</v>
      </c>
      <c r="AL552" s="39" t="str">
        <f>IF(AK552=0,"",IF(COUNTBLANK(AG552:AI552)=0,AVERAGE(AG552:AI552),IF(COUNTBLANK(AF552:AI552)&lt;1.5,AVERAGE(AF552:AI552),IF(COUNTBLANK(AE552:AI552)&lt;2.5,AVERAGE(AE552:AI552),IF(COUNTBLANK(AD552:AI552)&lt;3.5,AVERAGE(AD552:AI552),IF(COUNTBLANK(AC552:AI552)&lt;4.5,AVERAGE(AC552:AI552),IF(COUNTBLANK(AB552:AI552)&lt;5.5,AVERAGE(AB552:AI552),IF(COUNTBLANK(AA552:AI552)&lt;6.5,AVERAGE(AA552:AI552),IF(COUNTBLANK(Z552:AI552)&lt;7.5,AVERAGE(Z552:AI552),IF(COUNTBLANK(Y552:AI552)&lt;8.5,AVERAGE(Y552:AI552),IF(COUNTBLANK(X552:AI552)&lt;9.5,AVERAGE(X552:AI552),IF(COUNTBLANK(W552:AI552)&lt;10.5,AVERAGE(W552:AI552),IF(COUNTBLANK(V552:AI552)&lt;11.5,AVERAGE(V552:AI552),IF(COUNTBLANK(U552:AI552)&lt;12.5,AVERAGE(U552:AI552),IF(COUNTBLANK(T552:AI552)&lt;13.5,AVERAGE(T552:AI552),IF(COUNTBLANK(S552:AI552)&lt;14.5,AVERAGE(S552:AI552),IF(COUNTBLANK(R552:AI552)&lt;15.5,AVERAGE(R552:AI552),IF(COUNTBLANK(Q552:AI552)&lt;16.5,AVERAGE(Q552:AI552),IF(COUNTBLANK(P552:AI552)&lt;17.5,AVERAGE(P552:AI552),IF(COUNTBLANK(O552:AI552)&lt;18.5,AVERAGE(O552:AI552),AVERAGE(N552:AI552)))))))))))))))))))))</f>
        <v/>
      </c>
      <c r="AM552" s="22" t="str">
        <f>IF(AK552=0,"",IF(COUNTBLANK(AH552:AI552)=0,AVERAGE(AH552:AI552),IF(COUNTBLANK(AG552:AI552)&lt;1.5,AVERAGE(AG552:AI552),IF(COUNTBLANK(AF552:AI552)&lt;2.5,AVERAGE(AF552:AI552),IF(COUNTBLANK(AE552:AI552)&lt;3.5,AVERAGE(AE552:AI552),IF(COUNTBLANK(AD552:AI552)&lt;4.5,AVERAGE(AD552:AI552),IF(COUNTBLANK(AC552:AI552)&lt;5.5,AVERAGE(AC552:AI552),IF(COUNTBLANK(AB552:AI552)&lt;6.5,AVERAGE(AB552:AI552),IF(COUNTBLANK(AA552:AI552)&lt;7.5,AVERAGE(AA552:AI552),IF(COUNTBLANK(Z552:AI552)&lt;8.5,AVERAGE(Z552:AI552),IF(COUNTBLANK(Y552:AI552)&lt;9.5,AVERAGE(Y552:AI552),IF(COUNTBLANK(X552:AI552)&lt;10.5,AVERAGE(X552:AI552),IF(COUNTBLANK(W552:AI552)&lt;11.5,AVERAGE(W552:AI552),IF(COUNTBLANK(V552:AI552)&lt;12.5,AVERAGE(V552:AI552),IF(COUNTBLANK(U552:AI552)&lt;13.5,AVERAGE(U552:AI552),IF(COUNTBLANK(T552:AI552)&lt;14.5,AVERAGE(T552:AI552),IF(COUNTBLANK(S552:AI552)&lt;15.5,AVERAGE(S552:AI552),IF(COUNTBLANK(R552:AI552)&lt;16.5,AVERAGE(R552:AI552),IF(COUNTBLANK(Q552:AI552)&lt;17.5,AVERAGE(Q552:AI552),IF(COUNTBLANK(P552:AI552)&lt;18.5,AVERAGE(P552:AI552),IF(COUNTBLANK(O552:AI552)&lt;19.5,AVERAGE(O552:AI552),AVERAGE(N552:AI552))))))))))))))))))))))</f>
        <v/>
      </c>
      <c r="AN552" s="23">
        <f>IF(AK552&lt;1.5,M552,(0.75*M552)+(0.25*((AM552*2/3+AJ552*1/3)*$AW$1)))</f>
        <v>0</v>
      </c>
      <c r="AO552" s="24">
        <f>AN552-M552</f>
        <v>0</v>
      </c>
      <c r="AP552" s="22" t="str">
        <f>IF(AK552&lt;1.5,"N/A",3*((M552/$AW$1)-(AM552*2/3)))</f>
        <v>N/A</v>
      </c>
      <c r="AQ552" s="20" t="str">
        <f>IF(AK552=0,"",AL552*$AV$1)</f>
        <v/>
      </c>
      <c r="AR552" s="20" t="str">
        <f>IF(AK552=0,"",AJ552*$AV$1)</f>
        <v/>
      </c>
      <c r="AS552" s="23" t="str">
        <f>IF(F552="P","P","")</f>
        <v/>
      </c>
    </row>
    <row r="553" spans="1:45" ht="13.5">
      <c r="A553" s="19"/>
      <c r="B553" s="23" t="str">
        <f>IF(COUNTBLANK(N553:AI553)&lt;20.5,"Yes","No")</f>
        <v>No</v>
      </c>
      <c r="C553" s="34" t="str">
        <f>IF(J553&lt;160000,"Yes","")</f>
        <v>Yes</v>
      </c>
      <c r="D553" s="34" t="str">
        <f>IF(J553&gt;375000,IF((K553/J553)&lt;-0.4,"FP40%",IF((K553/J553)&lt;-0.35,"FP35%",IF((K553/J553)&lt;-0.3,"FP30%",IF((K553/J553)&lt;-0.25,"FP25%",IF((K553/J553)&lt;-0.2,"FP20%",IF((K553/J553)&lt;-0.15,"FP15%",IF((K553/J553)&lt;-0.1,"FP10%",IF((K553/J553)&lt;-0.05,"FP5%","")))))))),"")</f>
        <v/>
      </c>
      <c r="E553" s="34" t="str">
        <f t="shared" si="10"/>
        <v/>
      </c>
      <c r="F553" s="89" t="str">
        <f>IF(AP553="N/A","",IF(AP553&gt;AJ553,IF(AP553&gt;AM553,"P",""),""))</f>
        <v/>
      </c>
      <c r="G553" s="34" t="str">
        <f>IF(D553="",IF(E553="",F553,E553),D553)</f>
        <v/>
      </c>
      <c r="H553" s="19"/>
      <c r="I553" s="21"/>
      <c r="J553" s="20"/>
      <c r="K553" s="20">
        <f>M553-J553</f>
        <v>0</v>
      </c>
      <c r="L553" s="20"/>
      <c r="M553" s="20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39" t="str">
        <f>IF(AK553=0,"",AVERAGE(N553:AI553))</f>
        <v/>
      </c>
      <c r="AK553" s="39">
        <f>IF(COUNTBLANK(N553:AI553)=0,22,IF(COUNTBLANK(N553:AI553)=1,21,IF(COUNTBLANK(N553:AI553)=2,20,IF(COUNTBLANK(N553:AI553)=3,19,IF(COUNTBLANK(N553:AI553)=4,18,IF(COUNTBLANK(N553:AI553)=5,17,IF(COUNTBLANK(N553:AI553)=6,16,IF(COUNTBLANK(N553:AI553)=7,15,IF(COUNTBLANK(N553:AI553)=8,14,IF(COUNTBLANK(N553:AI553)=9,13,IF(COUNTBLANK(N553:AI553)=10,12,IF(COUNTBLANK(N553:AI553)=11,11,IF(COUNTBLANK(N553:AI553)=12,10,IF(COUNTBLANK(N553:AI553)=13,9,IF(COUNTBLANK(N553:AI553)=14,8,IF(COUNTBLANK(N553:AI553)=15,7,IF(COUNTBLANK(N553:AI553)=16,6,IF(COUNTBLANK(N553:AI553)=17,5,IF(COUNTBLANK(N553:AI553)=18,4,IF(COUNTBLANK(N553:AI553)=19,3,IF(COUNTBLANK(N553:AI553)=20,2,IF(COUNTBLANK(N553:AI553)=21,1,IF(COUNTBLANK(N553:AI553)=22,0,"Error")))))))))))))))))))))))</f>
        <v>0</v>
      </c>
      <c r="AL553" s="39" t="str">
        <f>IF(AK553=0,"",IF(COUNTBLANK(AG553:AI553)=0,AVERAGE(AG553:AI553),IF(COUNTBLANK(AF553:AI553)&lt;1.5,AVERAGE(AF553:AI553),IF(COUNTBLANK(AE553:AI553)&lt;2.5,AVERAGE(AE553:AI553),IF(COUNTBLANK(AD553:AI553)&lt;3.5,AVERAGE(AD553:AI553),IF(COUNTBLANK(AC553:AI553)&lt;4.5,AVERAGE(AC553:AI553),IF(COUNTBLANK(AB553:AI553)&lt;5.5,AVERAGE(AB553:AI553),IF(COUNTBLANK(AA553:AI553)&lt;6.5,AVERAGE(AA553:AI553),IF(COUNTBLANK(Z553:AI553)&lt;7.5,AVERAGE(Z553:AI553),IF(COUNTBLANK(Y553:AI553)&lt;8.5,AVERAGE(Y553:AI553),IF(COUNTBLANK(X553:AI553)&lt;9.5,AVERAGE(X553:AI553),IF(COUNTBLANK(W553:AI553)&lt;10.5,AVERAGE(W553:AI553),IF(COUNTBLANK(V553:AI553)&lt;11.5,AVERAGE(V553:AI553),IF(COUNTBLANK(U553:AI553)&lt;12.5,AVERAGE(U553:AI553),IF(COUNTBLANK(T553:AI553)&lt;13.5,AVERAGE(T553:AI553),IF(COUNTBLANK(S553:AI553)&lt;14.5,AVERAGE(S553:AI553),IF(COUNTBLANK(R553:AI553)&lt;15.5,AVERAGE(R553:AI553),IF(COUNTBLANK(Q553:AI553)&lt;16.5,AVERAGE(Q553:AI553),IF(COUNTBLANK(P553:AI553)&lt;17.5,AVERAGE(P553:AI553),IF(COUNTBLANK(O553:AI553)&lt;18.5,AVERAGE(O553:AI553),AVERAGE(N553:AI553)))))))))))))))))))))</f>
        <v/>
      </c>
      <c r="AM553" s="22" t="str">
        <f>IF(AK553=0,"",IF(COUNTBLANK(AH553:AI553)=0,AVERAGE(AH553:AI553),IF(COUNTBLANK(AG553:AI553)&lt;1.5,AVERAGE(AG553:AI553),IF(COUNTBLANK(AF553:AI553)&lt;2.5,AVERAGE(AF553:AI553),IF(COUNTBLANK(AE553:AI553)&lt;3.5,AVERAGE(AE553:AI553),IF(COUNTBLANK(AD553:AI553)&lt;4.5,AVERAGE(AD553:AI553),IF(COUNTBLANK(AC553:AI553)&lt;5.5,AVERAGE(AC553:AI553),IF(COUNTBLANK(AB553:AI553)&lt;6.5,AVERAGE(AB553:AI553),IF(COUNTBLANK(AA553:AI553)&lt;7.5,AVERAGE(AA553:AI553),IF(COUNTBLANK(Z553:AI553)&lt;8.5,AVERAGE(Z553:AI553),IF(COUNTBLANK(Y553:AI553)&lt;9.5,AVERAGE(Y553:AI553),IF(COUNTBLANK(X553:AI553)&lt;10.5,AVERAGE(X553:AI553),IF(COUNTBLANK(W553:AI553)&lt;11.5,AVERAGE(W553:AI553),IF(COUNTBLANK(V553:AI553)&lt;12.5,AVERAGE(V553:AI553),IF(COUNTBLANK(U553:AI553)&lt;13.5,AVERAGE(U553:AI553),IF(COUNTBLANK(T553:AI553)&lt;14.5,AVERAGE(T553:AI553),IF(COUNTBLANK(S553:AI553)&lt;15.5,AVERAGE(S553:AI553),IF(COUNTBLANK(R553:AI553)&lt;16.5,AVERAGE(R553:AI553),IF(COUNTBLANK(Q553:AI553)&lt;17.5,AVERAGE(Q553:AI553),IF(COUNTBLANK(P553:AI553)&lt;18.5,AVERAGE(P553:AI553),IF(COUNTBLANK(O553:AI553)&lt;19.5,AVERAGE(O553:AI553),AVERAGE(N553:AI553))))))))))))))))))))))</f>
        <v/>
      </c>
      <c r="AN553" s="23">
        <f>IF(AK553&lt;1.5,M553,(0.75*M553)+(0.25*((AM553*2/3+AJ553*1/3)*$AW$1)))</f>
        <v>0</v>
      </c>
      <c r="AO553" s="24">
        <f>AN553-M553</f>
        <v>0</v>
      </c>
      <c r="AP553" s="22" t="str">
        <f>IF(AK553&lt;1.5,"N/A",3*((M553/$AW$1)-(AM553*2/3)))</f>
        <v>N/A</v>
      </c>
      <c r="AQ553" s="20" t="str">
        <f>IF(AK553=0,"",AL553*$AV$1)</f>
        <v/>
      </c>
      <c r="AR553" s="20" t="str">
        <f>IF(AK553=0,"",AJ553*$AV$1)</f>
        <v/>
      </c>
      <c r="AS553" s="23" t="str">
        <f>IF(F553="P","P","")</f>
        <v/>
      </c>
    </row>
    <row r="554" spans="1:45" ht="13.5">
      <c r="A554" s="19"/>
      <c r="B554" s="23" t="str">
        <f>IF(COUNTBLANK(N554:AI554)&lt;20.5,"Yes","No")</f>
        <v>No</v>
      </c>
      <c r="C554" s="34" t="str">
        <f>IF(J554&lt;160000,"Yes","")</f>
        <v>Yes</v>
      </c>
      <c r="D554" s="34" t="str">
        <f>IF(J554&gt;375000,IF((K554/J554)&lt;-0.4,"FP40%",IF((K554/J554)&lt;-0.35,"FP35%",IF((K554/J554)&lt;-0.3,"FP30%",IF((K554/J554)&lt;-0.25,"FP25%",IF((K554/J554)&lt;-0.2,"FP20%",IF((K554/J554)&lt;-0.15,"FP15%",IF((K554/J554)&lt;-0.1,"FP10%",IF((K554/J554)&lt;-0.05,"FP5%","")))))))),"")</f>
        <v/>
      </c>
      <c r="E554" s="34" t="str">
        <f t="shared" si="10"/>
        <v/>
      </c>
      <c r="F554" s="89" t="str">
        <f>IF(AP554="N/A","",IF(AP554&gt;AJ554,IF(AP554&gt;AM554,"P",""),""))</f>
        <v/>
      </c>
      <c r="G554" s="34" t="str">
        <f>IF(D554="",IF(E554="",F554,E554),D554)</f>
        <v/>
      </c>
      <c r="H554" s="19"/>
      <c r="I554" s="21"/>
      <c r="J554" s="20"/>
      <c r="K554" s="20">
        <f>M554-J554</f>
        <v>0</v>
      </c>
      <c r="L554" s="20"/>
      <c r="M554" s="20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39" t="str">
        <f>IF(AK554=0,"",AVERAGE(N554:AI554))</f>
        <v/>
      </c>
      <c r="AK554" s="39">
        <f>IF(COUNTBLANK(N554:AI554)=0,22,IF(COUNTBLANK(N554:AI554)=1,21,IF(COUNTBLANK(N554:AI554)=2,20,IF(COUNTBLANK(N554:AI554)=3,19,IF(COUNTBLANK(N554:AI554)=4,18,IF(COUNTBLANK(N554:AI554)=5,17,IF(COUNTBLANK(N554:AI554)=6,16,IF(COUNTBLANK(N554:AI554)=7,15,IF(COUNTBLANK(N554:AI554)=8,14,IF(COUNTBLANK(N554:AI554)=9,13,IF(COUNTBLANK(N554:AI554)=10,12,IF(COUNTBLANK(N554:AI554)=11,11,IF(COUNTBLANK(N554:AI554)=12,10,IF(COUNTBLANK(N554:AI554)=13,9,IF(COUNTBLANK(N554:AI554)=14,8,IF(COUNTBLANK(N554:AI554)=15,7,IF(COUNTBLANK(N554:AI554)=16,6,IF(COUNTBLANK(N554:AI554)=17,5,IF(COUNTBLANK(N554:AI554)=18,4,IF(COUNTBLANK(N554:AI554)=19,3,IF(COUNTBLANK(N554:AI554)=20,2,IF(COUNTBLANK(N554:AI554)=21,1,IF(COUNTBLANK(N554:AI554)=22,0,"Error")))))))))))))))))))))))</f>
        <v>0</v>
      </c>
      <c r="AL554" s="39" t="str">
        <f>IF(AK554=0,"",IF(COUNTBLANK(AG554:AI554)=0,AVERAGE(AG554:AI554),IF(COUNTBLANK(AF554:AI554)&lt;1.5,AVERAGE(AF554:AI554),IF(COUNTBLANK(AE554:AI554)&lt;2.5,AVERAGE(AE554:AI554),IF(COUNTBLANK(AD554:AI554)&lt;3.5,AVERAGE(AD554:AI554),IF(COUNTBLANK(AC554:AI554)&lt;4.5,AVERAGE(AC554:AI554),IF(COUNTBLANK(AB554:AI554)&lt;5.5,AVERAGE(AB554:AI554),IF(COUNTBLANK(AA554:AI554)&lt;6.5,AVERAGE(AA554:AI554),IF(COUNTBLANK(Z554:AI554)&lt;7.5,AVERAGE(Z554:AI554),IF(COUNTBLANK(Y554:AI554)&lt;8.5,AVERAGE(Y554:AI554),IF(COUNTBLANK(X554:AI554)&lt;9.5,AVERAGE(X554:AI554),IF(COUNTBLANK(W554:AI554)&lt;10.5,AVERAGE(W554:AI554),IF(COUNTBLANK(V554:AI554)&lt;11.5,AVERAGE(V554:AI554),IF(COUNTBLANK(U554:AI554)&lt;12.5,AVERAGE(U554:AI554),IF(COUNTBLANK(T554:AI554)&lt;13.5,AVERAGE(T554:AI554),IF(COUNTBLANK(S554:AI554)&lt;14.5,AVERAGE(S554:AI554),IF(COUNTBLANK(R554:AI554)&lt;15.5,AVERAGE(R554:AI554),IF(COUNTBLANK(Q554:AI554)&lt;16.5,AVERAGE(Q554:AI554),IF(COUNTBLANK(P554:AI554)&lt;17.5,AVERAGE(P554:AI554),IF(COUNTBLANK(O554:AI554)&lt;18.5,AVERAGE(O554:AI554),AVERAGE(N554:AI554)))))))))))))))))))))</f>
        <v/>
      </c>
      <c r="AM554" s="22" t="str">
        <f>IF(AK554=0,"",IF(COUNTBLANK(AH554:AI554)=0,AVERAGE(AH554:AI554),IF(COUNTBLANK(AG554:AI554)&lt;1.5,AVERAGE(AG554:AI554),IF(COUNTBLANK(AF554:AI554)&lt;2.5,AVERAGE(AF554:AI554),IF(COUNTBLANK(AE554:AI554)&lt;3.5,AVERAGE(AE554:AI554),IF(COUNTBLANK(AD554:AI554)&lt;4.5,AVERAGE(AD554:AI554),IF(COUNTBLANK(AC554:AI554)&lt;5.5,AVERAGE(AC554:AI554),IF(COUNTBLANK(AB554:AI554)&lt;6.5,AVERAGE(AB554:AI554),IF(COUNTBLANK(AA554:AI554)&lt;7.5,AVERAGE(AA554:AI554),IF(COUNTBLANK(Z554:AI554)&lt;8.5,AVERAGE(Z554:AI554),IF(COUNTBLANK(Y554:AI554)&lt;9.5,AVERAGE(Y554:AI554),IF(COUNTBLANK(X554:AI554)&lt;10.5,AVERAGE(X554:AI554),IF(COUNTBLANK(W554:AI554)&lt;11.5,AVERAGE(W554:AI554),IF(COUNTBLANK(V554:AI554)&lt;12.5,AVERAGE(V554:AI554),IF(COUNTBLANK(U554:AI554)&lt;13.5,AVERAGE(U554:AI554),IF(COUNTBLANK(T554:AI554)&lt;14.5,AVERAGE(T554:AI554),IF(COUNTBLANK(S554:AI554)&lt;15.5,AVERAGE(S554:AI554),IF(COUNTBLANK(R554:AI554)&lt;16.5,AVERAGE(R554:AI554),IF(COUNTBLANK(Q554:AI554)&lt;17.5,AVERAGE(Q554:AI554),IF(COUNTBLANK(P554:AI554)&lt;18.5,AVERAGE(P554:AI554),IF(COUNTBLANK(O554:AI554)&lt;19.5,AVERAGE(O554:AI554),AVERAGE(N554:AI554))))))))))))))))))))))</f>
        <v/>
      </c>
      <c r="AN554" s="23">
        <f>IF(AK554&lt;1.5,M554,(0.75*M554)+(0.25*((AM554*2/3+AJ554*1/3)*$AW$1)))</f>
        <v>0</v>
      </c>
      <c r="AO554" s="24">
        <f>AN554-M554</f>
        <v>0</v>
      </c>
      <c r="AP554" s="22" t="str">
        <f>IF(AK554&lt;1.5,"N/A",3*((M554/$AW$1)-(AM554*2/3)))</f>
        <v>N/A</v>
      </c>
      <c r="AQ554" s="20" t="str">
        <f>IF(AK554=0,"",AL554*$AV$1)</f>
        <v/>
      </c>
      <c r="AR554" s="20" t="str">
        <f>IF(AK554=0,"",AJ554*$AV$1)</f>
        <v/>
      </c>
      <c r="AS554" s="23" t="str">
        <f>IF(F554="P","P","")</f>
        <v/>
      </c>
    </row>
    <row r="555" spans="1:45" ht="13.5">
      <c r="A555" s="19"/>
      <c r="B555" s="23" t="str">
        <f>IF(COUNTBLANK(N555:AI555)&lt;20.5,"Yes","No")</f>
        <v>No</v>
      </c>
      <c r="C555" s="34" t="str">
        <f>IF(J555&lt;160000,"Yes","")</f>
        <v>Yes</v>
      </c>
      <c r="D555" s="34" t="str">
        <f>IF(J555&gt;375000,IF((K555/J555)&lt;-0.4,"FP40%",IF((K555/J555)&lt;-0.35,"FP35%",IF((K555/J555)&lt;-0.3,"FP30%",IF((K555/J555)&lt;-0.25,"FP25%",IF((K555/J555)&lt;-0.2,"FP20%",IF((K555/J555)&lt;-0.15,"FP15%",IF((K555/J555)&lt;-0.1,"FP10%",IF((K555/J555)&lt;-0.05,"FP5%","")))))))),"")</f>
        <v/>
      </c>
      <c r="E555" s="34" t="str">
        <f t="shared" si="10"/>
        <v/>
      </c>
      <c r="F555" s="89" t="str">
        <f>IF(AP555="N/A","",IF(AP555&gt;AJ555,IF(AP555&gt;AM555,"P",""),""))</f>
        <v/>
      </c>
      <c r="G555" s="34" t="str">
        <f>IF(D555="",IF(E555="",F555,E555),D555)</f>
        <v/>
      </c>
      <c r="H555" s="19"/>
      <c r="I555" s="21"/>
      <c r="J555" s="20"/>
      <c r="K555" s="20">
        <f>M555-J555</f>
        <v>0</v>
      </c>
      <c r="L555" s="20"/>
      <c r="M555" s="20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39" t="str">
        <f>IF(AK555=0,"",AVERAGE(N555:AI555))</f>
        <v/>
      </c>
      <c r="AK555" s="39">
        <f>IF(COUNTBLANK(N555:AI555)=0,22,IF(COUNTBLANK(N555:AI555)=1,21,IF(COUNTBLANK(N555:AI555)=2,20,IF(COUNTBLANK(N555:AI555)=3,19,IF(COUNTBLANK(N555:AI555)=4,18,IF(COUNTBLANK(N555:AI555)=5,17,IF(COUNTBLANK(N555:AI555)=6,16,IF(COUNTBLANK(N555:AI555)=7,15,IF(COUNTBLANK(N555:AI555)=8,14,IF(COUNTBLANK(N555:AI555)=9,13,IF(COUNTBLANK(N555:AI555)=10,12,IF(COUNTBLANK(N555:AI555)=11,11,IF(COUNTBLANK(N555:AI555)=12,10,IF(COUNTBLANK(N555:AI555)=13,9,IF(COUNTBLANK(N555:AI555)=14,8,IF(COUNTBLANK(N555:AI555)=15,7,IF(COUNTBLANK(N555:AI555)=16,6,IF(COUNTBLANK(N555:AI555)=17,5,IF(COUNTBLANK(N555:AI555)=18,4,IF(COUNTBLANK(N555:AI555)=19,3,IF(COUNTBLANK(N555:AI555)=20,2,IF(COUNTBLANK(N555:AI555)=21,1,IF(COUNTBLANK(N555:AI555)=22,0,"Error")))))))))))))))))))))))</f>
        <v>0</v>
      </c>
      <c r="AL555" s="39" t="str">
        <f>IF(AK555=0,"",IF(COUNTBLANK(AG555:AI555)=0,AVERAGE(AG555:AI555),IF(COUNTBLANK(AF555:AI555)&lt;1.5,AVERAGE(AF555:AI555),IF(COUNTBLANK(AE555:AI555)&lt;2.5,AVERAGE(AE555:AI555),IF(COUNTBLANK(AD555:AI555)&lt;3.5,AVERAGE(AD555:AI555),IF(COUNTBLANK(AC555:AI555)&lt;4.5,AVERAGE(AC555:AI555),IF(COUNTBLANK(AB555:AI555)&lt;5.5,AVERAGE(AB555:AI555),IF(COUNTBLANK(AA555:AI555)&lt;6.5,AVERAGE(AA555:AI555),IF(COUNTBLANK(Z555:AI555)&lt;7.5,AVERAGE(Z555:AI555),IF(COUNTBLANK(Y555:AI555)&lt;8.5,AVERAGE(Y555:AI555),IF(COUNTBLANK(X555:AI555)&lt;9.5,AVERAGE(X555:AI555),IF(COUNTBLANK(W555:AI555)&lt;10.5,AVERAGE(W555:AI555),IF(COUNTBLANK(V555:AI555)&lt;11.5,AVERAGE(V555:AI555),IF(COUNTBLANK(U555:AI555)&lt;12.5,AVERAGE(U555:AI555),IF(COUNTBLANK(T555:AI555)&lt;13.5,AVERAGE(T555:AI555),IF(COUNTBLANK(S555:AI555)&lt;14.5,AVERAGE(S555:AI555),IF(COUNTBLANK(R555:AI555)&lt;15.5,AVERAGE(R555:AI555),IF(COUNTBLANK(Q555:AI555)&lt;16.5,AVERAGE(Q555:AI555),IF(COUNTBLANK(P555:AI555)&lt;17.5,AVERAGE(P555:AI555),IF(COUNTBLANK(O555:AI555)&lt;18.5,AVERAGE(O555:AI555),AVERAGE(N555:AI555)))))))))))))))))))))</f>
        <v/>
      </c>
      <c r="AM555" s="22" t="str">
        <f>IF(AK555=0,"",IF(COUNTBLANK(AH555:AI555)=0,AVERAGE(AH555:AI555),IF(COUNTBLANK(AG555:AI555)&lt;1.5,AVERAGE(AG555:AI555),IF(COUNTBLANK(AF555:AI555)&lt;2.5,AVERAGE(AF555:AI555),IF(COUNTBLANK(AE555:AI555)&lt;3.5,AVERAGE(AE555:AI555),IF(COUNTBLANK(AD555:AI555)&lt;4.5,AVERAGE(AD555:AI555),IF(COUNTBLANK(AC555:AI555)&lt;5.5,AVERAGE(AC555:AI555),IF(COUNTBLANK(AB555:AI555)&lt;6.5,AVERAGE(AB555:AI555),IF(COUNTBLANK(AA555:AI555)&lt;7.5,AVERAGE(AA555:AI555),IF(COUNTBLANK(Z555:AI555)&lt;8.5,AVERAGE(Z555:AI555),IF(COUNTBLANK(Y555:AI555)&lt;9.5,AVERAGE(Y555:AI555),IF(COUNTBLANK(X555:AI555)&lt;10.5,AVERAGE(X555:AI555),IF(COUNTBLANK(W555:AI555)&lt;11.5,AVERAGE(W555:AI555),IF(COUNTBLANK(V555:AI555)&lt;12.5,AVERAGE(V555:AI555),IF(COUNTBLANK(U555:AI555)&lt;13.5,AVERAGE(U555:AI555),IF(COUNTBLANK(T555:AI555)&lt;14.5,AVERAGE(T555:AI555),IF(COUNTBLANK(S555:AI555)&lt;15.5,AVERAGE(S555:AI555),IF(COUNTBLANK(R555:AI555)&lt;16.5,AVERAGE(R555:AI555),IF(COUNTBLANK(Q555:AI555)&lt;17.5,AVERAGE(Q555:AI555),IF(COUNTBLANK(P555:AI555)&lt;18.5,AVERAGE(P555:AI555),IF(COUNTBLANK(O555:AI555)&lt;19.5,AVERAGE(O555:AI555),AVERAGE(N555:AI555))))))))))))))))))))))</f>
        <v/>
      </c>
      <c r="AN555" s="23">
        <f>IF(AK555&lt;1.5,M555,(0.75*M555)+(0.25*((AM555*2/3+AJ555*1/3)*$AW$1)))</f>
        <v>0</v>
      </c>
      <c r="AO555" s="24">
        <f>AN555-M555</f>
        <v>0</v>
      </c>
      <c r="AP555" s="22" t="str">
        <f>IF(AK555&lt;1.5,"N/A",3*((M555/$AW$1)-(AM555*2/3)))</f>
        <v>N/A</v>
      </c>
      <c r="AQ555" s="20" t="str">
        <f>IF(AK555=0,"",AL555*$AV$1)</f>
        <v/>
      </c>
      <c r="AR555" s="20" t="str">
        <f>IF(AK555=0,"",AJ555*$AV$1)</f>
        <v/>
      </c>
      <c r="AS555" s="23" t="str">
        <f>IF(F555="P","P","")</f>
        <v/>
      </c>
    </row>
    <row r="556" spans="1:45" ht="13.5">
      <c r="A556" s="19"/>
      <c r="B556" s="23" t="str">
        <f>IF(COUNTBLANK(N556:AI556)&lt;20.5,"Yes","No")</f>
        <v>No</v>
      </c>
      <c r="C556" s="34" t="str">
        <f>IF(J556&lt;160000,"Yes","")</f>
        <v>Yes</v>
      </c>
      <c r="D556" s="34" t="str">
        <f>IF(J556&gt;375000,IF((K556/J556)&lt;-0.4,"FP40%",IF((K556/J556)&lt;-0.35,"FP35%",IF((K556/J556)&lt;-0.3,"FP30%",IF((K556/J556)&lt;-0.25,"FP25%",IF((K556/J556)&lt;-0.2,"FP20%",IF((K556/J556)&lt;-0.15,"FP15%",IF((K556/J556)&lt;-0.1,"FP10%",IF((K556/J556)&lt;-0.05,"FP5%","")))))))),"")</f>
        <v/>
      </c>
      <c r="E556" s="34" t="str">
        <f t="shared" si="10"/>
        <v/>
      </c>
      <c r="F556" s="89" t="str">
        <f>IF(AP556="N/A","",IF(AP556&gt;AJ556,IF(AP556&gt;AM556,"P",""),""))</f>
        <v/>
      </c>
      <c r="G556" s="34" t="str">
        <f>IF(D556="",IF(E556="",F556,E556),D556)</f>
        <v/>
      </c>
      <c r="H556" s="19"/>
      <c r="I556" s="21"/>
      <c r="J556" s="20"/>
      <c r="K556" s="20">
        <f>M556-J556</f>
        <v>0</v>
      </c>
      <c r="L556" s="20"/>
      <c r="M556" s="20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39" t="str">
        <f>IF(AK556=0,"",AVERAGE(N556:AI556))</f>
        <v/>
      </c>
      <c r="AK556" s="39">
        <f>IF(COUNTBLANK(N556:AI556)=0,22,IF(COUNTBLANK(N556:AI556)=1,21,IF(COUNTBLANK(N556:AI556)=2,20,IF(COUNTBLANK(N556:AI556)=3,19,IF(COUNTBLANK(N556:AI556)=4,18,IF(COUNTBLANK(N556:AI556)=5,17,IF(COUNTBLANK(N556:AI556)=6,16,IF(COUNTBLANK(N556:AI556)=7,15,IF(COUNTBLANK(N556:AI556)=8,14,IF(COUNTBLANK(N556:AI556)=9,13,IF(COUNTBLANK(N556:AI556)=10,12,IF(COUNTBLANK(N556:AI556)=11,11,IF(COUNTBLANK(N556:AI556)=12,10,IF(COUNTBLANK(N556:AI556)=13,9,IF(COUNTBLANK(N556:AI556)=14,8,IF(COUNTBLANK(N556:AI556)=15,7,IF(COUNTBLANK(N556:AI556)=16,6,IF(COUNTBLANK(N556:AI556)=17,5,IF(COUNTBLANK(N556:AI556)=18,4,IF(COUNTBLANK(N556:AI556)=19,3,IF(COUNTBLANK(N556:AI556)=20,2,IF(COUNTBLANK(N556:AI556)=21,1,IF(COUNTBLANK(N556:AI556)=22,0,"Error")))))))))))))))))))))))</f>
        <v>0</v>
      </c>
      <c r="AL556" s="39" t="str">
        <f>IF(AK556=0,"",IF(COUNTBLANK(AG556:AI556)=0,AVERAGE(AG556:AI556),IF(COUNTBLANK(AF556:AI556)&lt;1.5,AVERAGE(AF556:AI556),IF(COUNTBLANK(AE556:AI556)&lt;2.5,AVERAGE(AE556:AI556),IF(COUNTBLANK(AD556:AI556)&lt;3.5,AVERAGE(AD556:AI556),IF(COUNTBLANK(AC556:AI556)&lt;4.5,AVERAGE(AC556:AI556),IF(COUNTBLANK(AB556:AI556)&lt;5.5,AVERAGE(AB556:AI556),IF(COUNTBLANK(AA556:AI556)&lt;6.5,AVERAGE(AA556:AI556),IF(COUNTBLANK(Z556:AI556)&lt;7.5,AVERAGE(Z556:AI556),IF(COUNTBLANK(Y556:AI556)&lt;8.5,AVERAGE(Y556:AI556),IF(COUNTBLANK(X556:AI556)&lt;9.5,AVERAGE(X556:AI556),IF(COUNTBLANK(W556:AI556)&lt;10.5,AVERAGE(W556:AI556),IF(COUNTBLANK(V556:AI556)&lt;11.5,AVERAGE(V556:AI556),IF(COUNTBLANK(U556:AI556)&lt;12.5,AVERAGE(U556:AI556),IF(COUNTBLANK(T556:AI556)&lt;13.5,AVERAGE(T556:AI556),IF(COUNTBLANK(S556:AI556)&lt;14.5,AVERAGE(S556:AI556),IF(COUNTBLANK(R556:AI556)&lt;15.5,AVERAGE(R556:AI556),IF(COUNTBLANK(Q556:AI556)&lt;16.5,AVERAGE(Q556:AI556),IF(COUNTBLANK(P556:AI556)&lt;17.5,AVERAGE(P556:AI556),IF(COUNTBLANK(O556:AI556)&lt;18.5,AVERAGE(O556:AI556),AVERAGE(N556:AI556)))))))))))))))))))))</f>
        <v/>
      </c>
      <c r="AM556" s="22" t="str">
        <f>IF(AK556=0,"",IF(COUNTBLANK(AH556:AI556)=0,AVERAGE(AH556:AI556),IF(COUNTBLANK(AG556:AI556)&lt;1.5,AVERAGE(AG556:AI556),IF(COUNTBLANK(AF556:AI556)&lt;2.5,AVERAGE(AF556:AI556),IF(COUNTBLANK(AE556:AI556)&lt;3.5,AVERAGE(AE556:AI556),IF(COUNTBLANK(AD556:AI556)&lt;4.5,AVERAGE(AD556:AI556),IF(COUNTBLANK(AC556:AI556)&lt;5.5,AVERAGE(AC556:AI556),IF(COUNTBLANK(AB556:AI556)&lt;6.5,AVERAGE(AB556:AI556),IF(COUNTBLANK(AA556:AI556)&lt;7.5,AVERAGE(AA556:AI556),IF(COUNTBLANK(Z556:AI556)&lt;8.5,AVERAGE(Z556:AI556),IF(COUNTBLANK(Y556:AI556)&lt;9.5,AVERAGE(Y556:AI556),IF(COUNTBLANK(X556:AI556)&lt;10.5,AVERAGE(X556:AI556),IF(COUNTBLANK(W556:AI556)&lt;11.5,AVERAGE(W556:AI556),IF(COUNTBLANK(V556:AI556)&lt;12.5,AVERAGE(V556:AI556),IF(COUNTBLANK(U556:AI556)&lt;13.5,AVERAGE(U556:AI556),IF(COUNTBLANK(T556:AI556)&lt;14.5,AVERAGE(T556:AI556),IF(COUNTBLANK(S556:AI556)&lt;15.5,AVERAGE(S556:AI556),IF(COUNTBLANK(R556:AI556)&lt;16.5,AVERAGE(R556:AI556),IF(COUNTBLANK(Q556:AI556)&lt;17.5,AVERAGE(Q556:AI556),IF(COUNTBLANK(P556:AI556)&lt;18.5,AVERAGE(P556:AI556),IF(COUNTBLANK(O556:AI556)&lt;19.5,AVERAGE(O556:AI556),AVERAGE(N556:AI556))))))))))))))))))))))</f>
        <v/>
      </c>
      <c r="AN556" s="23">
        <f>IF(AK556&lt;1.5,M556,(0.75*M556)+(0.25*((AM556*2/3+AJ556*1/3)*$AW$1)))</f>
        <v>0</v>
      </c>
      <c r="AO556" s="24">
        <f>AN556-M556</f>
        <v>0</v>
      </c>
      <c r="AP556" s="22" t="str">
        <f>IF(AK556&lt;1.5,"N/A",3*((M556/$AW$1)-(AM556*2/3)))</f>
        <v>N/A</v>
      </c>
      <c r="AQ556" s="20" t="str">
        <f>IF(AK556=0,"",AL556*$AV$1)</f>
        <v/>
      </c>
      <c r="AR556" s="20" t="str">
        <f>IF(AK556=0,"",AJ556*$AV$1)</f>
        <v/>
      </c>
      <c r="AS556" s="23" t="str">
        <f>IF(F556="P","P","")</f>
        <v/>
      </c>
    </row>
    <row r="557" spans="1:45" ht="13.5">
      <c r="A557" s="19"/>
      <c r="B557" s="23" t="str">
        <f>IF(COUNTBLANK(N557:AI557)&lt;20.5,"Yes","No")</f>
        <v>No</v>
      </c>
      <c r="C557" s="34" t="str">
        <f>IF(J557&lt;160000,"Yes","")</f>
        <v>Yes</v>
      </c>
      <c r="D557" s="34" t="str">
        <f>IF(J557&gt;375000,IF((K557/J557)&lt;-0.4,"FP40%",IF((K557/J557)&lt;-0.35,"FP35%",IF((K557/J557)&lt;-0.3,"FP30%",IF((K557/J557)&lt;-0.25,"FP25%",IF((K557/J557)&lt;-0.2,"FP20%",IF((K557/J557)&lt;-0.15,"FP15%",IF((K557/J557)&lt;-0.1,"FP10%",IF((K557/J557)&lt;-0.05,"FP5%","")))))))),"")</f>
        <v/>
      </c>
      <c r="E557" s="34" t="str">
        <f t="shared" si="10"/>
        <v/>
      </c>
      <c r="F557" s="89" t="str">
        <f>IF(AP557="N/A","",IF(AP557&gt;AJ557,IF(AP557&gt;AM557,"P",""),""))</f>
        <v/>
      </c>
      <c r="G557" s="34" t="str">
        <f>IF(D557="",IF(E557="",F557,E557),D557)</f>
        <v/>
      </c>
      <c r="H557" s="19"/>
      <c r="I557" s="21"/>
      <c r="J557" s="20"/>
      <c r="K557" s="20">
        <f>M557-J557</f>
        <v>0</v>
      </c>
      <c r="L557" s="20"/>
      <c r="M557" s="20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39" t="str">
        <f>IF(AK557=0,"",AVERAGE(N557:AI557))</f>
        <v/>
      </c>
      <c r="AK557" s="39">
        <f>IF(COUNTBLANK(N557:AI557)=0,22,IF(COUNTBLANK(N557:AI557)=1,21,IF(COUNTBLANK(N557:AI557)=2,20,IF(COUNTBLANK(N557:AI557)=3,19,IF(COUNTBLANK(N557:AI557)=4,18,IF(COUNTBLANK(N557:AI557)=5,17,IF(COUNTBLANK(N557:AI557)=6,16,IF(COUNTBLANK(N557:AI557)=7,15,IF(COUNTBLANK(N557:AI557)=8,14,IF(COUNTBLANK(N557:AI557)=9,13,IF(COUNTBLANK(N557:AI557)=10,12,IF(COUNTBLANK(N557:AI557)=11,11,IF(COUNTBLANK(N557:AI557)=12,10,IF(COUNTBLANK(N557:AI557)=13,9,IF(COUNTBLANK(N557:AI557)=14,8,IF(COUNTBLANK(N557:AI557)=15,7,IF(COUNTBLANK(N557:AI557)=16,6,IF(COUNTBLANK(N557:AI557)=17,5,IF(COUNTBLANK(N557:AI557)=18,4,IF(COUNTBLANK(N557:AI557)=19,3,IF(COUNTBLANK(N557:AI557)=20,2,IF(COUNTBLANK(N557:AI557)=21,1,IF(COUNTBLANK(N557:AI557)=22,0,"Error")))))))))))))))))))))))</f>
        <v>0</v>
      </c>
      <c r="AL557" s="39" t="str">
        <f>IF(AK557=0,"",IF(COUNTBLANK(AG557:AI557)=0,AVERAGE(AG557:AI557),IF(COUNTBLANK(AF557:AI557)&lt;1.5,AVERAGE(AF557:AI557),IF(COUNTBLANK(AE557:AI557)&lt;2.5,AVERAGE(AE557:AI557),IF(COUNTBLANK(AD557:AI557)&lt;3.5,AVERAGE(AD557:AI557),IF(COUNTBLANK(AC557:AI557)&lt;4.5,AVERAGE(AC557:AI557),IF(COUNTBLANK(AB557:AI557)&lt;5.5,AVERAGE(AB557:AI557),IF(COUNTBLANK(AA557:AI557)&lt;6.5,AVERAGE(AA557:AI557),IF(COUNTBLANK(Z557:AI557)&lt;7.5,AVERAGE(Z557:AI557),IF(COUNTBLANK(Y557:AI557)&lt;8.5,AVERAGE(Y557:AI557),IF(COUNTBLANK(X557:AI557)&lt;9.5,AVERAGE(X557:AI557),IF(COUNTBLANK(W557:AI557)&lt;10.5,AVERAGE(W557:AI557),IF(COUNTBLANK(V557:AI557)&lt;11.5,AVERAGE(V557:AI557),IF(COUNTBLANK(U557:AI557)&lt;12.5,AVERAGE(U557:AI557),IF(COUNTBLANK(T557:AI557)&lt;13.5,AVERAGE(T557:AI557),IF(COUNTBLANK(S557:AI557)&lt;14.5,AVERAGE(S557:AI557),IF(COUNTBLANK(R557:AI557)&lt;15.5,AVERAGE(R557:AI557),IF(COUNTBLANK(Q557:AI557)&lt;16.5,AVERAGE(Q557:AI557),IF(COUNTBLANK(P557:AI557)&lt;17.5,AVERAGE(P557:AI557),IF(COUNTBLANK(O557:AI557)&lt;18.5,AVERAGE(O557:AI557),AVERAGE(N557:AI557)))))))))))))))))))))</f>
        <v/>
      </c>
      <c r="AM557" s="22" t="str">
        <f>IF(AK557=0,"",IF(COUNTBLANK(AH557:AI557)=0,AVERAGE(AH557:AI557),IF(COUNTBLANK(AG557:AI557)&lt;1.5,AVERAGE(AG557:AI557),IF(COUNTBLANK(AF557:AI557)&lt;2.5,AVERAGE(AF557:AI557),IF(COUNTBLANK(AE557:AI557)&lt;3.5,AVERAGE(AE557:AI557),IF(COUNTBLANK(AD557:AI557)&lt;4.5,AVERAGE(AD557:AI557),IF(COUNTBLANK(AC557:AI557)&lt;5.5,AVERAGE(AC557:AI557),IF(COUNTBLANK(AB557:AI557)&lt;6.5,AVERAGE(AB557:AI557),IF(COUNTBLANK(AA557:AI557)&lt;7.5,AVERAGE(AA557:AI557),IF(COUNTBLANK(Z557:AI557)&lt;8.5,AVERAGE(Z557:AI557),IF(COUNTBLANK(Y557:AI557)&lt;9.5,AVERAGE(Y557:AI557),IF(COUNTBLANK(X557:AI557)&lt;10.5,AVERAGE(X557:AI557),IF(COUNTBLANK(W557:AI557)&lt;11.5,AVERAGE(W557:AI557),IF(COUNTBLANK(V557:AI557)&lt;12.5,AVERAGE(V557:AI557),IF(COUNTBLANK(U557:AI557)&lt;13.5,AVERAGE(U557:AI557),IF(COUNTBLANK(T557:AI557)&lt;14.5,AVERAGE(T557:AI557),IF(COUNTBLANK(S557:AI557)&lt;15.5,AVERAGE(S557:AI557),IF(COUNTBLANK(R557:AI557)&lt;16.5,AVERAGE(R557:AI557),IF(COUNTBLANK(Q557:AI557)&lt;17.5,AVERAGE(Q557:AI557),IF(COUNTBLANK(P557:AI557)&lt;18.5,AVERAGE(P557:AI557),IF(COUNTBLANK(O557:AI557)&lt;19.5,AVERAGE(O557:AI557),AVERAGE(N557:AI557))))))))))))))))))))))</f>
        <v/>
      </c>
      <c r="AN557" s="23">
        <f>IF(AK557&lt;1.5,M557,(0.75*M557)+(0.25*((AM557*2/3+AJ557*1/3)*$AW$1)))</f>
        <v>0</v>
      </c>
      <c r="AO557" s="24">
        <f>AN557-M557</f>
        <v>0</v>
      </c>
      <c r="AP557" s="22" t="str">
        <f>IF(AK557&lt;1.5,"N/A",3*((M557/$AW$1)-(AM557*2/3)))</f>
        <v>N/A</v>
      </c>
      <c r="AQ557" s="20" t="str">
        <f>IF(AK557=0,"",AL557*$AV$1)</f>
        <v/>
      </c>
      <c r="AR557" s="20" t="str">
        <f>IF(AK557=0,"",AJ557*$AV$1)</f>
        <v/>
      </c>
      <c r="AS557" s="23" t="str">
        <f>IF(F557="P","P","")</f>
        <v/>
      </c>
    </row>
    <row r="558" spans="1:45" ht="13.5">
      <c r="A558" s="19"/>
      <c r="B558" s="23" t="str">
        <f>IF(COUNTBLANK(N558:AI558)&lt;20.5,"Yes","No")</f>
        <v>No</v>
      </c>
      <c r="C558" s="34" t="str">
        <f>IF(J558&lt;160000,"Yes","")</f>
        <v>Yes</v>
      </c>
      <c r="D558" s="34" t="str">
        <f>IF(J558&gt;375000,IF((K558/J558)&lt;-0.4,"FP40%",IF((K558/J558)&lt;-0.35,"FP35%",IF((K558/J558)&lt;-0.3,"FP30%",IF((K558/J558)&lt;-0.25,"FP25%",IF((K558/J558)&lt;-0.2,"FP20%",IF((K558/J558)&lt;-0.15,"FP15%",IF((K558/J558)&lt;-0.1,"FP10%",IF((K558/J558)&lt;-0.05,"FP5%","")))))))),"")</f>
        <v/>
      </c>
      <c r="E558" s="34" t="str">
        <f t="shared" si="10"/>
        <v/>
      </c>
      <c r="F558" s="89" t="str">
        <f>IF(AP558="N/A","",IF(AP558&gt;AJ558,IF(AP558&gt;AM558,"P",""),""))</f>
        <v/>
      </c>
      <c r="G558" s="34" t="str">
        <f>IF(D558="",IF(E558="",F558,E558),D558)</f>
        <v/>
      </c>
      <c r="H558" s="19"/>
      <c r="I558" s="21"/>
      <c r="J558" s="20"/>
      <c r="K558" s="20">
        <f>M558-J558</f>
        <v>0</v>
      </c>
      <c r="L558" s="20"/>
      <c r="M558" s="20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39" t="str">
        <f>IF(AK558=0,"",AVERAGE(N558:AI558))</f>
        <v/>
      </c>
      <c r="AK558" s="39">
        <f>IF(COUNTBLANK(N558:AI558)=0,22,IF(COUNTBLANK(N558:AI558)=1,21,IF(COUNTBLANK(N558:AI558)=2,20,IF(COUNTBLANK(N558:AI558)=3,19,IF(COUNTBLANK(N558:AI558)=4,18,IF(COUNTBLANK(N558:AI558)=5,17,IF(COUNTBLANK(N558:AI558)=6,16,IF(COUNTBLANK(N558:AI558)=7,15,IF(COUNTBLANK(N558:AI558)=8,14,IF(COUNTBLANK(N558:AI558)=9,13,IF(COUNTBLANK(N558:AI558)=10,12,IF(COUNTBLANK(N558:AI558)=11,11,IF(COUNTBLANK(N558:AI558)=12,10,IF(COUNTBLANK(N558:AI558)=13,9,IF(COUNTBLANK(N558:AI558)=14,8,IF(COUNTBLANK(N558:AI558)=15,7,IF(COUNTBLANK(N558:AI558)=16,6,IF(COUNTBLANK(N558:AI558)=17,5,IF(COUNTBLANK(N558:AI558)=18,4,IF(COUNTBLANK(N558:AI558)=19,3,IF(COUNTBLANK(N558:AI558)=20,2,IF(COUNTBLANK(N558:AI558)=21,1,IF(COUNTBLANK(N558:AI558)=22,0,"Error")))))))))))))))))))))))</f>
        <v>0</v>
      </c>
      <c r="AL558" s="39" t="str">
        <f>IF(AK558=0,"",IF(COUNTBLANK(AG558:AI558)=0,AVERAGE(AG558:AI558),IF(COUNTBLANK(AF558:AI558)&lt;1.5,AVERAGE(AF558:AI558),IF(COUNTBLANK(AE558:AI558)&lt;2.5,AVERAGE(AE558:AI558),IF(COUNTBLANK(AD558:AI558)&lt;3.5,AVERAGE(AD558:AI558),IF(COUNTBLANK(AC558:AI558)&lt;4.5,AVERAGE(AC558:AI558),IF(COUNTBLANK(AB558:AI558)&lt;5.5,AVERAGE(AB558:AI558),IF(COUNTBLANK(AA558:AI558)&lt;6.5,AVERAGE(AA558:AI558),IF(COUNTBLANK(Z558:AI558)&lt;7.5,AVERAGE(Z558:AI558),IF(COUNTBLANK(Y558:AI558)&lt;8.5,AVERAGE(Y558:AI558),IF(COUNTBLANK(X558:AI558)&lt;9.5,AVERAGE(X558:AI558),IF(COUNTBLANK(W558:AI558)&lt;10.5,AVERAGE(W558:AI558),IF(COUNTBLANK(V558:AI558)&lt;11.5,AVERAGE(V558:AI558),IF(COUNTBLANK(U558:AI558)&lt;12.5,AVERAGE(U558:AI558),IF(COUNTBLANK(T558:AI558)&lt;13.5,AVERAGE(T558:AI558),IF(COUNTBLANK(S558:AI558)&lt;14.5,AVERAGE(S558:AI558),IF(COUNTBLANK(R558:AI558)&lt;15.5,AVERAGE(R558:AI558),IF(COUNTBLANK(Q558:AI558)&lt;16.5,AVERAGE(Q558:AI558),IF(COUNTBLANK(P558:AI558)&lt;17.5,AVERAGE(P558:AI558),IF(COUNTBLANK(O558:AI558)&lt;18.5,AVERAGE(O558:AI558),AVERAGE(N558:AI558)))))))))))))))))))))</f>
        <v/>
      </c>
      <c r="AM558" s="22" t="str">
        <f>IF(AK558=0,"",IF(COUNTBLANK(AH558:AI558)=0,AVERAGE(AH558:AI558),IF(COUNTBLANK(AG558:AI558)&lt;1.5,AVERAGE(AG558:AI558),IF(COUNTBLANK(AF558:AI558)&lt;2.5,AVERAGE(AF558:AI558),IF(COUNTBLANK(AE558:AI558)&lt;3.5,AVERAGE(AE558:AI558),IF(COUNTBLANK(AD558:AI558)&lt;4.5,AVERAGE(AD558:AI558),IF(COUNTBLANK(AC558:AI558)&lt;5.5,AVERAGE(AC558:AI558),IF(COUNTBLANK(AB558:AI558)&lt;6.5,AVERAGE(AB558:AI558),IF(COUNTBLANK(AA558:AI558)&lt;7.5,AVERAGE(AA558:AI558),IF(COUNTBLANK(Z558:AI558)&lt;8.5,AVERAGE(Z558:AI558),IF(COUNTBLANK(Y558:AI558)&lt;9.5,AVERAGE(Y558:AI558),IF(COUNTBLANK(X558:AI558)&lt;10.5,AVERAGE(X558:AI558),IF(COUNTBLANK(W558:AI558)&lt;11.5,AVERAGE(W558:AI558),IF(COUNTBLANK(V558:AI558)&lt;12.5,AVERAGE(V558:AI558),IF(COUNTBLANK(U558:AI558)&lt;13.5,AVERAGE(U558:AI558),IF(COUNTBLANK(T558:AI558)&lt;14.5,AVERAGE(T558:AI558),IF(COUNTBLANK(S558:AI558)&lt;15.5,AVERAGE(S558:AI558),IF(COUNTBLANK(R558:AI558)&lt;16.5,AVERAGE(R558:AI558),IF(COUNTBLANK(Q558:AI558)&lt;17.5,AVERAGE(Q558:AI558),IF(COUNTBLANK(P558:AI558)&lt;18.5,AVERAGE(P558:AI558),IF(COUNTBLANK(O558:AI558)&lt;19.5,AVERAGE(O558:AI558),AVERAGE(N558:AI558))))))))))))))))))))))</f>
        <v/>
      </c>
      <c r="AN558" s="23">
        <f>IF(AK558&lt;1.5,M558,(0.75*M558)+(0.25*((AM558*2/3+AJ558*1/3)*$AW$1)))</f>
        <v>0</v>
      </c>
      <c r="AO558" s="24">
        <f>AN558-M558</f>
        <v>0</v>
      </c>
      <c r="AP558" s="22" t="str">
        <f>IF(AK558&lt;1.5,"N/A",3*((M558/$AW$1)-(AM558*2/3)))</f>
        <v>N/A</v>
      </c>
      <c r="AQ558" s="20" t="str">
        <f>IF(AK558=0,"",AL558*$AV$1)</f>
        <v/>
      </c>
      <c r="AR558" s="20" t="str">
        <f>IF(AK558=0,"",AJ558*$AV$1)</f>
        <v/>
      </c>
      <c r="AS558" s="23" t="str">
        <f>IF(F558="P","P","")</f>
        <v/>
      </c>
    </row>
    <row r="559" spans="1:45" ht="13.5">
      <c r="A559" s="19"/>
      <c r="B559" s="23" t="str">
        <f>IF(COUNTBLANK(N559:AI559)&lt;20.5,"Yes","No")</f>
        <v>No</v>
      </c>
      <c r="C559" s="34" t="str">
        <f>IF(J559&lt;160000,"Yes","")</f>
        <v>Yes</v>
      </c>
      <c r="D559" s="34" t="str">
        <f>IF(J559&gt;375000,IF((K559/J559)&lt;-0.4,"FP40%",IF((K559/J559)&lt;-0.35,"FP35%",IF((K559/J559)&lt;-0.3,"FP30%",IF((K559/J559)&lt;-0.25,"FP25%",IF((K559/J559)&lt;-0.2,"FP20%",IF((K559/J559)&lt;-0.15,"FP15%",IF((K559/J559)&lt;-0.1,"FP10%",IF((K559/J559)&lt;-0.05,"FP5%","")))))))),"")</f>
        <v/>
      </c>
      <c r="E559" s="34" t="str">
        <f t="shared" si="10"/>
        <v/>
      </c>
      <c r="F559" s="89" t="str">
        <f>IF(AP559="N/A","",IF(AP559&gt;AJ559,IF(AP559&gt;AM559,"P",""),""))</f>
        <v/>
      </c>
      <c r="G559" s="34" t="str">
        <f>IF(D559="",IF(E559="",F559,E559),D559)</f>
        <v/>
      </c>
      <c r="H559" s="19"/>
      <c r="I559" s="21"/>
      <c r="J559" s="20"/>
      <c r="K559" s="20">
        <f>M559-J559</f>
        <v>0</v>
      </c>
      <c r="L559" s="20"/>
      <c r="M559" s="20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39" t="str">
        <f>IF(AK559=0,"",AVERAGE(N559:AI559))</f>
        <v/>
      </c>
      <c r="AK559" s="39">
        <f>IF(COUNTBLANK(N559:AI559)=0,22,IF(COUNTBLANK(N559:AI559)=1,21,IF(COUNTBLANK(N559:AI559)=2,20,IF(COUNTBLANK(N559:AI559)=3,19,IF(COUNTBLANK(N559:AI559)=4,18,IF(COUNTBLANK(N559:AI559)=5,17,IF(COUNTBLANK(N559:AI559)=6,16,IF(COUNTBLANK(N559:AI559)=7,15,IF(COUNTBLANK(N559:AI559)=8,14,IF(COUNTBLANK(N559:AI559)=9,13,IF(COUNTBLANK(N559:AI559)=10,12,IF(COUNTBLANK(N559:AI559)=11,11,IF(COUNTBLANK(N559:AI559)=12,10,IF(COUNTBLANK(N559:AI559)=13,9,IF(COUNTBLANK(N559:AI559)=14,8,IF(COUNTBLANK(N559:AI559)=15,7,IF(COUNTBLANK(N559:AI559)=16,6,IF(COUNTBLANK(N559:AI559)=17,5,IF(COUNTBLANK(N559:AI559)=18,4,IF(COUNTBLANK(N559:AI559)=19,3,IF(COUNTBLANK(N559:AI559)=20,2,IF(COUNTBLANK(N559:AI559)=21,1,IF(COUNTBLANK(N559:AI559)=22,0,"Error")))))))))))))))))))))))</f>
        <v>0</v>
      </c>
      <c r="AL559" s="39" t="str">
        <f>IF(AK559=0,"",IF(COUNTBLANK(AG559:AI559)=0,AVERAGE(AG559:AI559),IF(COUNTBLANK(AF559:AI559)&lt;1.5,AVERAGE(AF559:AI559),IF(COUNTBLANK(AE559:AI559)&lt;2.5,AVERAGE(AE559:AI559),IF(COUNTBLANK(AD559:AI559)&lt;3.5,AVERAGE(AD559:AI559),IF(COUNTBLANK(AC559:AI559)&lt;4.5,AVERAGE(AC559:AI559),IF(COUNTBLANK(AB559:AI559)&lt;5.5,AVERAGE(AB559:AI559),IF(COUNTBLANK(AA559:AI559)&lt;6.5,AVERAGE(AA559:AI559),IF(COUNTBLANK(Z559:AI559)&lt;7.5,AVERAGE(Z559:AI559),IF(COUNTBLANK(Y559:AI559)&lt;8.5,AVERAGE(Y559:AI559),IF(COUNTBLANK(X559:AI559)&lt;9.5,AVERAGE(X559:AI559),IF(COUNTBLANK(W559:AI559)&lt;10.5,AVERAGE(W559:AI559),IF(COUNTBLANK(V559:AI559)&lt;11.5,AVERAGE(V559:AI559),IF(COUNTBLANK(U559:AI559)&lt;12.5,AVERAGE(U559:AI559),IF(COUNTBLANK(T559:AI559)&lt;13.5,AVERAGE(T559:AI559),IF(COUNTBLANK(S559:AI559)&lt;14.5,AVERAGE(S559:AI559),IF(COUNTBLANK(R559:AI559)&lt;15.5,AVERAGE(R559:AI559),IF(COUNTBLANK(Q559:AI559)&lt;16.5,AVERAGE(Q559:AI559),IF(COUNTBLANK(P559:AI559)&lt;17.5,AVERAGE(P559:AI559),IF(COUNTBLANK(O559:AI559)&lt;18.5,AVERAGE(O559:AI559),AVERAGE(N559:AI559)))))))))))))))))))))</f>
        <v/>
      </c>
      <c r="AM559" s="22" t="str">
        <f>IF(AK559=0,"",IF(COUNTBLANK(AH559:AI559)=0,AVERAGE(AH559:AI559),IF(COUNTBLANK(AG559:AI559)&lt;1.5,AVERAGE(AG559:AI559),IF(COUNTBLANK(AF559:AI559)&lt;2.5,AVERAGE(AF559:AI559),IF(COUNTBLANK(AE559:AI559)&lt;3.5,AVERAGE(AE559:AI559),IF(COUNTBLANK(AD559:AI559)&lt;4.5,AVERAGE(AD559:AI559),IF(COUNTBLANK(AC559:AI559)&lt;5.5,AVERAGE(AC559:AI559),IF(COUNTBLANK(AB559:AI559)&lt;6.5,AVERAGE(AB559:AI559),IF(COUNTBLANK(AA559:AI559)&lt;7.5,AVERAGE(AA559:AI559),IF(COUNTBLANK(Z559:AI559)&lt;8.5,AVERAGE(Z559:AI559),IF(COUNTBLANK(Y559:AI559)&lt;9.5,AVERAGE(Y559:AI559),IF(COUNTBLANK(X559:AI559)&lt;10.5,AVERAGE(X559:AI559),IF(COUNTBLANK(W559:AI559)&lt;11.5,AVERAGE(W559:AI559),IF(COUNTBLANK(V559:AI559)&lt;12.5,AVERAGE(V559:AI559),IF(COUNTBLANK(U559:AI559)&lt;13.5,AVERAGE(U559:AI559),IF(COUNTBLANK(T559:AI559)&lt;14.5,AVERAGE(T559:AI559),IF(COUNTBLANK(S559:AI559)&lt;15.5,AVERAGE(S559:AI559),IF(COUNTBLANK(R559:AI559)&lt;16.5,AVERAGE(R559:AI559),IF(COUNTBLANK(Q559:AI559)&lt;17.5,AVERAGE(Q559:AI559),IF(COUNTBLANK(P559:AI559)&lt;18.5,AVERAGE(P559:AI559),IF(COUNTBLANK(O559:AI559)&lt;19.5,AVERAGE(O559:AI559),AVERAGE(N559:AI559))))))))))))))))))))))</f>
        <v/>
      </c>
      <c r="AN559" s="23">
        <f>IF(AK559&lt;1.5,M559,(0.75*M559)+(0.25*((AM559*2/3+AJ559*1/3)*$AW$1)))</f>
        <v>0</v>
      </c>
      <c r="AO559" s="24">
        <f>AN559-M559</f>
        <v>0</v>
      </c>
      <c r="AP559" s="22" t="str">
        <f>IF(AK559&lt;1.5,"N/A",3*((M559/$AW$1)-(AM559*2/3)))</f>
        <v>N/A</v>
      </c>
      <c r="AQ559" s="20" t="str">
        <f>IF(AK559=0,"",AL559*$AV$1)</f>
        <v/>
      </c>
      <c r="AR559" s="20" t="str">
        <f>IF(AK559=0,"",AJ559*$AV$1)</f>
        <v/>
      </c>
      <c r="AS559" s="23" t="str">
        <f>IF(F559="P","P","")</f>
        <v/>
      </c>
    </row>
    <row r="560" spans="1:45" ht="13.5">
      <c r="A560" s="19"/>
      <c r="B560" s="23" t="str">
        <f>IF(COUNTBLANK(N560:AI560)&lt;20.5,"Yes","No")</f>
        <v>No</v>
      </c>
      <c r="C560" s="34" t="str">
        <f>IF(J560&lt;160000,"Yes","")</f>
        <v>Yes</v>
      </c>
      <c r="D560" s="34" t="str">
        <f>IF(J560&gt;375000,IF((K560/J560)&lt;-0.4,"FP40%",IF((K560/J560)&lt;-0.35,"FP35%",IF((K560/J560)&lt;-0.3,"FP30%",IF((K560/J560)&lt;-0.25,"FP25%",IF((K560/J560)&lt;-0.2,"FP20%",IF((K560/J560)&lt;-0.15,"FP15%",IF((K560/J560)&lt;-0.1,"FP10%",IF((K560/J560)&lt;-0.05,"FP5%","")))))))),"")</f>
        <v/>
      </c>
      <c r="E560" s="34" t="str">
        <f t="shared" si="10"/>
        <v/>
      </c>
      <c r="F560" s="89" t="str">
        <f>IF(AP560="N/A","",IF(AP560&gt;AJ560,IF(AP560&gt;AM560,"P",""),""))</f>
        <v/>
      </c>
      <c r="G560" s="34" t="str">
        <f>IF(D560="",IF(E560="",F560,E560),D560)</f>
        <v/>
      </c>
      <c r="H560" s="19"/>
      <c r="I560" s="21"/>
      <c r="J560" s="20"/>
      <c r="K560" s="20">
        <f>M560-J560</f>
        <v>0</v>
      </c>
      <c r="L560" s="20"/>
      <c r="M560" s="20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39" t="str">
        <f>IF(AK560=0,"",AVERAGE(N560:AI560))</f>
        <v/>
      </c>
      <c r="AK560" s="39">
        <f>IF(COUNTBLANK(N560:AI560)=0,22,IF(COUNTBLANK(N560:AI560)=1,21,IF(COUNTBLANK(N560:AI560)=2,20,IF(COUNTBLANK(N560:AI560)=3,19,IF(COUNTBLANK(N560:AI560)=4,18,IF(COUNTBLANK(N560:AI560)=5,17,IF(COUNTBLANK(N560:AI560)=6,16,IF(COUNTBLANK(N560:AI560)=7,15,IF(COUNTBLANK(N560:AI560)=8,14,IF(COUNTBLANK(N560:AI560)=9,13,IF(COUNTBLANK(N560:AI560)=10,12,IF(COUNTBLANK(N560:AI560)=11,11,IF(COUNTBLANK(N560:AI560)=12,10,IF(COUNTBLANK(N560:AI560)=13,9,IF(COUNTBLANK(N560:AI560)=14,8,IF(COUNTBLANK(N560:AI560)=15,7,IF(COUNTBLANK(N560:AI560)=16,6,IF(COUNTBLANK(N560:AI560)=17,5,IF(COUNTBLANK(N560:AI560)=18,4,IF(COUNTBLANK(N560:AI560)=19,3,IF(COUNTBLANK(N560:AI560)=20,2,IF(COUNTBLANK(N560:AI560)=21,1,IF(COUNTBLANK(N560:AI560)=22,0,"Error")))))))))))))))))))))))</f>
        <v>0</v>
      </c>
      <c r="AL560" s="39" t="str">
        <f>IF(AK560=0,"",IF(COUNTBLANK(AG560:AI560)=0,AVERAGE(AG560:AI560),IF(COUNTBLANK(AF560:AI560)&lt;1.5,AVERAGE(AF560:AI560),IF(COUNTBLANK(AE560:AI560)&lt;2.5,AVERAGE(AE560:AI560),IF(COUNTBLANK(AD560:AI560)&lt;3.5,AVERAGE(AD560:AI560),IF(COUNTBLANK(AC560:AI560)&lt;4.5,AVERAGE(AC560:AI560),IF(COUNTBLANK(AB560:AI560)&lt;5.5,AVERAGE(AB560:AI560),IF(COUNTBLANK(AA560:AI560)&lt;6.5,AVERAGE(AA560:AI560),IF(COUNTBLANK(Z560:AI560)&lt;7.5,AVERAGE(Z560:AI560),IF(COUNTBLANK(Y560:AI560)&lt;8.5,AVERAGE(Y560:AI560),IF(COUNTBLANK(X560:AI560)&lt;9.5,AVERAGE(X560:AI560),IF(COUNTBLANK(W560:AI560)&lt;10.5,AVERAGE(W560:AI560),IF(COUNTBLANK(V560:AI560)&lt;11.5,AVERAGE(V560:AI560),IF(COUNTBLANK(U560:AI560)&lt;12.5,AVERAGE(U560:AI560),IF(COUNTBLANK(T560:AI560)&lt;13.5,AVERAGE(T560:AI560),IF(COUNTBLANK(S560:AI560)&lt;14.5,AVERAGE(S560:AI560),IF(COUNTBLANK(R560:AI560)&lt;15.5,AVERAGE(R560:AI560),IF(COUNTBLANK(Q560:AI560)&lt;16.5,AVERAGE(Q560:AI560),IF(COUNTBLANK(P560:AI560)&lt;17.5,AVERAGE(P560:AI560),IF(COUNTBLANK(O560:AI560)&lt;18.5,AVERAGE(O560:AI560),AVERAGE(N560:AI560)))))))))))))))))))))</f>
        <v/>
      </c>
      <c r="AM560" s="22" t="str">
        <f>IF(AK560=0,"",IF(COUNTBLANK(AH560:AI560)=0,AVERAGE(AH560:AI560),IF(COUNTBLANK(AG560:AI560)&lt;1.5,AVERAGE(AG560:AI560),IF(COUNTBLANK(AF560:AI560)&lt;2.5,AVERAGE(AF560:AI560),IF(COUNTBLANK(AE560:AI560)&lt;3.5,AVERAGE(AE560:AI560),IF(COUNTBLANK(AD560:AI560)&lt;4.5,AVERAGE(AD560:AI560),IF(COUNTBLANK(AC560:AI560)&lt;5.5,AVERAGE(AC560:AI560),IF(COUNTBLANK(AB560:AI560)&lt;6.5,AVERAGE(AB560:AI560),IF(COUNTBLANK(AA560:AI560)&lt;7.5,AVERAGE(AA560:AI560),IF(COUNTBLANK(Z560:AI560)&lt;8.5,AVERAGE(Z560:AI560),IF(COUNTBLANK(Y560:AI560)&lt;9.5,AVERAGE(Y560:AI560),IF(COUNTBLANK(X560:AI560)&lt;10.5,AVERAGE(X560:AI560),IF(COUNTBLANK(W560:AI560)&lt;11.5,AVERAGE(W560:AI560),IF(COUNTBLANK(V560:AI560)&lt;12.5,AVERAGE(V560:AI560),IF(COUNTBLANK(U560:AI560)&lt;13.5,AVERAGE(U560:AI560),IF(COUNTBLANK(T560:AI560)&lt;14.5,AVERAGE(T560:AI560),IF(COUNTBLANK(S560:AI560)&lt;15.5,AVERAGE(S560:AI560),IF(COUNTBLANK(R560:AI560)&lt;16.5,AVERAGE(R560:AI560),IF(COUNTBLANK(Q560:AI560)&lt;17.5,AVERAGE(Q560:AI560),IF(COUNTBLANK(P560:AI560)&lt;18.5,AVERAGE(P560:AI560),IF(COUNTBLANK(O560:AI560)&lt;19.5,AVERAGE(O560:AI560),AVERAGE(N560:AI560))))))))))))))))))))))</f>
        <v/>
      </c>
      <c r="AN560" s="23">
        <f>IF(AK560&lt;1.5,M560,(0.75*M560)+(0.25*((AM560*2/3+AJ560*1/3)*$AW$1)))</f>
        <v>0</v>
      </c>
      <c r="AO560" s="24">
        <f>AN560-M560</f>
        <v>0</v>
      </c>
      <c r="AP560" s="22" t="str">
        <f>IF(AK560&lt;1.5,"N/A",3*((M560/$AW$1)-(AM560*2/3)))</f>
        <v>N/A</v>
      </c>
      <c r="AQ560" s="20" t="str">
        <f>IF(AK560=0,"",AL560*$AV$1)</f>
        <v/>
      </c>
      <c r="AR560" s="20" t="str">
        <f>IF(AK560=0,"",AJ560*$AV$1)</f>
        <v/>
      </c>
      <c r="AS560" s="23" t="str">
        <f>IF(F560="P","P","")</f>
        <v/>
      </c>
    </row>
    <row r="561" spans="1:45" ht="13.5">
      <c r="A561" s="19"/>
      <c r="B561" s="23" t="str">
        <f>IF(COUNTBLANK(N561:AI561)&lt;20.5,"Yes","No")</f>
        <v>No</v>
      </c>
      <c r="C561" s="34" t="str">
        <f>IF(J561&lt;160000,"Yes","")</f>
        <v>Yes</v>
      </c>
      <c r="D561" s="34" t="str">
        <f>IF(J561&gt;375000,IF((K561/J561)&lt;-0.4,"FP40%",IF((K561/J561)&lt;-0.35,"FP35%",IF((K561/J561)&lt;-0.3,"FP30%",IF((K561/J561)&lt;-0.25,"FP25%",IF((K561/J561)&lt;-0.2,"FP20%",IF((K561/J561)&lt;-0.15,"FP15%",IF((K561/J561)&lt;-0.1,"FP10%",IF((K561/J561)&lt;-0.05,"FP5%","")))))))),"")</f>
        <v/>
      </c>
      <c r="E561" s="34" t="str">
        <f t="shared" si="10"/>
        <v/>
      </c>
      <c r="F561" s="89" t="str">
        <f>IF(AP561="N/A","",IF(AP561&gt;AJ561,IF(AP561&gt;AM561,"P",""),""))</f>
        <v/>
      </c>
      <c r="G561" s="34" t="str">
        <f>IF(D561="",IF(E561="",F561,E561),D561)</f>
        <v/>
      </c>
      <c r="H561" s="19"/>
      <c r="I561" s="21"/>
      <c r="J561" s="20"/>
      <c r="K561" s="20">
        <f>M561-J561</f>
        <v>0</v>
      </c>
      <c r="L561" s="20"/>
      <c r="M561" s="20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39" t="str">
        <f>IF(AK561=0,"",AVERAGE(N561:AI561))</f>
        <v/>
      </c>
      <c r="AK561" s="39">
        <f>IF(COUNTBLANK(N561:AI561)=0,22,IF(COUNTBLANK(N561:AI561)=1,21,IF(COUNTBLANK(N561:AI561)=2,20,IF(COUNTBLANK(N561:AI561)=3,19,IF(COUNTBLANK(N561:AI561)=4,18,IF(COUNTBLANK(N561:AI561)=5,17,IF(COUNTBLANK(N561:AI561)=6,16,IF(COUNTBLANK(N561:AI561)=7,15,IF(COUNTBLANK(N561:AI561)=8,14,IF(COUNTBLANK(N561:AI561)=9,13,IF(COUNTBLANK(N561:AI561)=10,12,IF(COUNTBLANK(N561:AI561)=11,11,IF(COUNTBLANK(N561:AI561)=12,10,IF(COUNTBLANK(N561:AI561)=13,9,IF(COUNTBLANK(N561:AI561)=14,8,IF(COUNTBLANK(N561:AI561)=15,7,IF(COUNTBLANK(N561:AI561)=16,6,IF(COUNTBLANK(N561:AI561)=17,5,IF(COUNTBLANK(N561:AI561)=18,4,IF(COUNTBLANK(N561:AI561)=19,3,IF(COUNTBLANK(N561:AI561)=20,2,IF(COUNTBLANK(N561:AI561)=21,1,IF(COUNTBLANK(N561:AI561)=22,0,"Error")))))))))))))))))))))))</f>
        <v>0</v>
      </c>
      <c r="AL561" s="39" t="str">
        <f>IF(AK561=0,"",IF(COUNTBLANK(AG561:AI561)=0,AVERAGE(AG561:AI561),IF(COUNTBLANK(AF561:AI561)&lt;1.5,AVERAGE(AF561:AI561),IF(COUNTBLANK(AE561:AI561)&lt;2.5,AVERAGE(AE561:AI561),IF(COUNTBLANK(AD561:AI561)&lt;3.5,AVERAGE(AD561:AI561),IF(COUNTBLANK(AC561:AI561)&lt;4.5,AVERAGE(AC561:AI561),IF(COUNTBLANK(AB561:AI561)&lt;5.5,AVERAGE(AB561:AI561),IF(COUNTBLANK(AA561:AI561)&lt;6.5,AVERAGE(AA561:AI561),IF(COUNTBLANK(Z561:AI561)&lt;7.5,AVERAGE(Z561:AI561),IF(COUNTBLANK(Y561:AI561)&lt;8.5,AVERAGE(Y561:AI561),IF(COUNTBLANK(X561:AI561)&lt;9.5,AVERAGE(X561:AI561),IF(COUNTBLANK(W561:AI561)&lt;10.5,AVERAGE(W561:AI561),IF(COUNTBLANK(V561:AI561)&lt;11.5,AVERAGE(V561:AI561),IF(COUNTBLANK(U561:AI561)&lt;12.5,AVERAGE(U561:AI561),IF(COUNTBLANK(T561:AI561)&lt;13.5,AVERAGE(T561:AI561),IF(COUNTBLANK(S561:AI561)&lt;14.5,AVERAGE(S561:AI561),IF(COUNTBLANK(R561:AI561)&lt;15.5,AVERAGE(R561:AI561),IF(COUNTBLANK(Q561:AI561)&lt;16.5,AVERAGE(Q561:AI561),IF(COUNTBLANK(P561:AI561)&lt;17.5,AVERAGE(P561:AI561),IF(COUNTBLANK(O561:AI561)&lt;18.5,AVERAGE(O561:AI561),AVERAGE(N561:AI561)))))))))))))))))))))</f>
        <v/>
      </c>
      <c r="AM561" s="22" t="str">
        <f>IF(AK561=0,"",IF(COUNTBLANK(AH561:AI561)=0,AVERAGE(AH561:AI561),IF(COUNTBLANK(AG561:AI561)&lt;1.5,AVERAGE(AG561:AI561),IF(COUNTBLANK(AF561:AI561)&lt;2.5,AVERAGE(AF561:AI561),IF(COUNTBLANK(AE561:AI561)&lt;3.5,AVERAGE(AE561:AI561),IF(COUNTBLANK(AD561:AI561)&lt;4.5,AVERAGE(AD561:AI561),IF(COUNTBLANK(AC561:AI561)&lt;5.5,AVERAGE(AC561:AI561),IF(COUNTBLANK(AB561:AI561)&lt;6.5,AVERAGE(AB561:AI561),IF(COUNTBLANK(AA561:AI561)&lt;7.5,AVERAGE(AA561:AI561),IF(COUNTBLANK(Z561:AI561)&lt;8.5,AVERAGE(Z561:AI561),IF(COUNTBLANK(Y561:AI561)&lt;9.5,AVERAGE(Y561:AI561),IF(COUNTBLANK(X561:AI561)&lt;10.5,AVERAGE(X561:AI561),IF(COUNTBLANK(W561:AI561)&lt;11.5,AVERAGE(W561:AI561),IF(COUNTBLANK(V561:AI561)&lt;12.5,AVERAGE(V561:AI561),IF(COUNTBLANK(U561:AI561)&lt;13.5,AVERAGE(U561:AI561),IF(COUNTBLANK(T561:AI561)&lt;14.5,AVERAGE(T561:AI561),IF(COUNTBLANK(S561:AI561)&lt;15.5,AVERAGE(S561:AI561),IF(COUNTBLANK(R561:AI561)&lt;16.5,AVERAGE(R561:AI561),IF(COUNTBLANK(Q561:AI561)&lt;17.5,AVERAGE(Q561:AI561),IF(COUNTBLANK(P561:AI561)&lt;18.5,AVERAGE(P561:AI561),IF(COUNTBLANK(O561:AI561)&lt;19.5,AVERAGE(O561:AI561),AVERAGE(N561:AI561))))))))))))))))))))))</f>
        <v/>
      </c>
      <c r="AN561" s="23">
        <f>IF(AK561&lt;1.5,M561,(0.75*M561)+(0.25*((AM561*2/3+AJ561*1/3)*$AW$1)))</f>
        <v>0</v>
      </c>
      <c r="AO561" s="24">
        <f>AN561-M561</f>
        <v>0</v>
      </c>
      <c r="AP561" s="22" t="str">
        <f>IF(AK561&lt;1.5,"N/A",3*((M561/$AW$1)-(AM561*2/3)))</f>
        <v>N/A</v>
      </c>
      <c r="AQ561" s="20" t="str">
        <f>IF(AK561=0,"",AL561*$AV$1)</f>
        <v/>
      </c>
      <c r="AR561" s="20" t="str">
        <f>IF(AK561=0,"",AJ561*$AV$1)</f>
        <v/>
      </c>
      <c r="AS561" s="23" t="str">
        <f>IF(F561="P","P","")</f>
        <v/>
      </c>
    </row>
    <row r="562" spans="1:45" ht="13.5">
      <c r="A562" s="19"/>
      <c r="B562" s="23" t="str">
        <f>IF(COUNTBLANK(N562:AI562)&lt;20.5,"Yes","No")</f>
        <v>No</v>
      </c>
      <c r="C562" s="34" t="str">
        <f>IF(J562&lt;160000,"Yes","")</f>
        <v>Yes</v>
      </c>
      <c r="D562" s="34" t="str">
        <f>IF(J562&gt;375000,IF((K562/J562)&lt;-0.4,"FP40%",IF((K562/J562)&lt;-0.35,"FP35%",IF((K562/J562)&lt;-0.3,"FP30%",IF((K562/J562)&lt;-0.25,"FP25%",IF((K562/J562)&lt;-0.2,"FP20%",IF((K562/J562)&lt;-0.15,"FP15%",IF((K562/J562)&lt;-0.1,"FP10%",IF((K562/J562)&lt;-0.05,"FP5%","")))))))),"")</f>
        <v/>
      </c>
      <c r="E562" s="34" t="str">
        <f t="shared" si="10"/>
        <v/>
      </c>
      <c r="F562" s="89" t="str">
        <f>IF(AP562="N/A","",IF(AP562&gt;AJ562,IF(AP562&gt;AM562,"P",""),""))</f>
        <v/>
      </c>
      <c r="G562" s="34" t="str">
        <f>IF(D562="",IF(E562="",F562,E562),D562)</f>
        <v/>
      </c>
      <c r="H562" s="19"/>
      <c r="I562" s="21"/>
      <c r="J562" s="20"/>
      <c r="K562" s="20">
        <f>M562-J562</f>
        <v>0</v>
      </c>
      <c r="L562" s="20"/>
      <c r="M562" s="20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39" t="str">
        <f>IF(AK562=0,"",AVERAGE(N562:AI562))</f>
        <v/>
      </c>
      <c r="AK562" s="39">
        <f>IF(COUNTBLANK(N562:AI562)=0,22,IF(COUNTBLANK(N562:AI562)=1,21,IF(COUNTBLANK(N562:AI562)=2,20,IF(COUNTBLANK(N562:AI562)=3,19,IF(COUNTBLANK(N562:AI562)=4,18,IF(COUNTBLANK(N562:AI562)=5,17,IF(COUNTBLANK(N562:AI562)=6,16,IF(COUNTBLANK(N562:AI562)=7,15,IF(COUNTBLANK(N562:AI562)=8,14,IF(COUNTBLANK(N562:AI562)=9,13,IF(COUNTBLANK(N562:AI562)=10,12,IF(COUNTBLANK(N562:AI562)=11,11,IF(COUNTBLANK(N562:AI562)=12,10,IF(COUNTBLANK(N562:AI562)=13,9,IF(COUNTBLANK(N562:AI562)=14,8,IF(COUNTBLANK(N562:AI562)=15,7,IF(COUNTBLANK(N562:AI562)=16,6,IF(COUNTBLANK(N562:AI562)=17,5,IF(COUNTBLANK(N562:AI562)=18,4,IF(COUNTBLANK(N562:AI562)=19,3,IF(COUNTBLANK(N562:AI562)=20,2,IF(COUNTBLANK(N562:AI562)=21,1,IF(COUNTBLANK(N562:AI562)=22,0,"Error")))))))))))))))))))))))</f>
        <v>0</v>
      </c>
      <c r="AL562" s="39" t="str">
        <f>IF(AK562=0,"",IF(COUNTBLANK(AG562:AI562)=0,AVERAGE(AG562:AI562),IF(COUNTBLANK(AF562:AI562)&lt;1.5,AVERAGE(AF562:AI562),IF(COUNTBLANK(AE562:AI562)&lt;2.5,AVERAGE(AE562:AI562),IF(COUNTBLANK(AD562:AI562)&lt;3.5,AVERAGE(AD562:AI562),IF(COUNTBLANK(AC562:AI562)&lt;4.5,AVERAGE(AC562:AI562),IF(COUNTBLANK(AB562:AI562)&lt;5.5,AVERAGE(AB562:AI562),IF(COUNTBLANK(AA562:AI562)&lt;6.5,AVERAGE(AA562:AI562),IF(COUNTBLANK(Z562:AI562)&lt;7.5,AVERAGE(Z562:AI562),IF(COUNTBLANK(Y562:AI562)&lt;8.5,AVERAGE(Y562:AI562),IF(COUNTBLANK(X562:AI562)&lt;9.5,AVERAGE(X562:AI562),IF(COUNTBLANK(W562:AI562)&lt;10.5,AVERAGE(W562:AI562),IF(COUNTBLANK(V562:AI562)&lt;11.5,AVERAGE(V562:AI562),IF(COUNTBLANK(U562:AI562)&lt;12.5,AVERAGE(U562:AI562),IF(COUNTBLANK(T562:AI562)&lt;13.5,AVERAGE(T562:AI562),IF(COUNTBLANK(S562:AI562)&lt;14.5,AVERAGE(S562:AI562),IF(COUNTBLANK(R562:AI562)&lt;15.5,AVERAGE(R562:AI562),IF(COUNTBLANK(Q562:AI562)&lt;16.5,AVERAGE(Q562:AI562),IF(COUNTBLANK(P562:AI562)&lt;17.5,AVERAGE(P562:AI562),IF(COUNTBLANK(O562:AI562)&lt;18.5,AVERAGE(O562:AI562),AVERAGE(N562:AI562)))))))))))))))))))))</f>
        <v/>
      </c>
      <c r="AM562" s="22" t="str">
        <f>IF(AK562=0,"",IF(COUNTBLANK(AH562:AI562)=0,AVERAGE(AH562:AI562),IF(COUNTBLANK(AG562:AI562)&lt;1.5,AVERAGE(AG562:AI562),IF(COUNTBLANK(AF562:AI562)&lt;2.5,AVERAGE(AF562:AI562),IF(COUNTBLANK(AE562:AI562)&lt;3.5,AVERAGE(AE562:AI562),IF(COUNTBLANK(AD562:AI562)&lt;4.5,AVERAGE(AD562:AI562),IF(COUNTBLANK(AC562:AI562)&lt;5.5,AVERAGE(AC562:AI562),IF(COUNTBLANK(AB562:AI562)&lt;6.5,AVERAGE(AB562:AI562),IF(COUNTBLANK(AA562:AI562)&lt;7.5,AVERAGE(AA562:AI562),IF(COUNTBLANK(Z562:AI562)&lt;8.5,AVERAGE(Z562:AI562),IF(COUNTBLANK(Y562:AI562)&lt;9.5,AVERAGE(Y562:AI562),IF(COUNTBLANK(X562:AI562)&lt;10.5,AVERAGE(X562:AI562),IF(COUNTBLANK(W562:AI562)&lt;11.5,AVERAGE(W562:AI562),IF(COUNTBLANK(V562:AI562)&lt;12.5,AVERAGE(V562:AI562),IF(COUNTBLANK(U562:AI562)&lt;13.5,AVERAGE(U562:AI562),IF(COUNTBLANK(T562:AI562)&lt;14.5,AVERAGE(T562:AI562),IF(COUNTBLANK(S562:AI562)&lt;15.5,AVERAGE(S562:AI562),IF(COUNTBLANK(R562:AI562)&lt;16.5,AVERAGE(R562:AI562),IF(COUNTBLANK(Q562:AI562)&lt;17.5,AVERAGE(Q562:AI562),IF(COUNTBLANK(P562:AI562)&lt;18.5,AVERAGE(P562:AI562),IF(COUNTBLANK(O562:AI562)&lt;19.5,AVERAGE(O562:AI562),AVERAGE(N562:AI562))))))))))))))))))))))</f>
        <v/>
      </c>
      <c r="AN562" s="23">
        <f>IF(AK562&lt;1.5,M562,(0.75*M562)+(0.25*((AM562*2/3+AJ562*1/3)*$AW$1)))</f>
        <v>0</v>
      </c>
      <c r="AO562" s="24">
        <f>AN562-M562</f>
        <v>0</v>
      </c>
      <c r="AP562" s="22" t="str">
        <f>IF(AK562&lt;1.5,"N/A",3*((M562/$AW$1)-(AM562*2/3)))</f>
        <v>N/A</v>
      </c>
      <c r="AQ562" s="20" t="str">
        <f>IF(AK562=0,"",AL562*$AV$1)</f>
        <v/>
      </c>
      <c r="AR562" s="20" t="str">
        <f>IF(AK562=0,"",AJ562*$AV$1)</f>
        <v/>
      </c>
      <c r="AS562" s="23" t="str">
        <f>IF(F562="P","P","")</f>
        <v/>
      </c>
    </row>
    <row r="563" spans="1:45" ht="13.5">
      <c r="A563" s="19"/>
      <c r="B563" s="23" t="str">
        <f>IF(COUNTBLANK(N563:AI563)&lt;20.5,"Yes","No")</f>
        <v>No</v>
      </c>
      <c r="C563" s="34" t="str">
        <f>IF(J563&lt;160000,"Yes","")</f>
        <v>Yes</v>
      </c>
      <c r="D563" s="34" t="str">
        <f>IF(J563&gt;375000,IF((K563/J563)&lt;-0.4,"FP40%",IF((K563/J563)&lt;-0.35,"FP35%",IF((K563/J563)&lt;-0.3,"FP30%",IF((K563/J563)&lt;-0.25,"FP25%",IF((K563/J563)&lt;-0.2,"FP20%",IF((K563/J563)&lt;-0.15,"FP15%",IF((K563/J563)&lt;-0.1,"FP10%",IF((K563/J563)&lt;-0.05,"FP5%","")))))))),"")</f>
        <v/>
      </c>
      <c r="E563" s="34" t="str">
        <f t="shared" si="10"/>
        <v/>
      </c>
      <c r="F563" s="89" t="str">
        <f>IF(AP563="N/A","",IF(AP563&gt;AJ563,IF(AP563&gt;AM563,"P",""),""))</f>
        <v/>
      </c>
      <c r="G563" s="34" t="str">
        <f>IF(D563="",IF(E563="",F563,E563),D563)</f>
        <v/>
      </c>
      <c r="H563" s="19"/>
      <c r="I563" s="21"/>
      <c r="J563" s="20"/>
      <c r="K563" s="20">
        <f>M563-J563</f>
        <v>0</v>
      </c>
      <c r="L563" s="20"/>
      <c r="M563" s="20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39" t="str">
        <f>IF(AK563=0,"",AVERAGE(N563:AI563))</f>
        <v/>
      </c>
      <c r="AK563" s="39">
        <f>IF(COUNTBLANK(N563:AI563)=0,22,IF(COUNTBLANK(N563:AI563)=1,21,IF(COUNTBLANK(N563:AI563)=2,20,IF(COUNTBLANK(N563:AI563)=3,19,IF(COUNTBLANK(N563:AI563)=4,18,IF(COUNTBLANK(N563:AI563)=5,17,IF(COUNTBLANK(N563:AI563)=6,16,IF(COUNTBLANK(N563:AI563)=7,15,IF(COUNTBLANK(N563:AI563)=8,14,IF(COUNTBLANK(N563:AI563)=9,13,IF(COUNTBLANK(N563:AI563)=10,12,IF(COUNTBLANK(N563:AI563)=11,11,IF(COUNTBLANK(N563:AI563)=12,10,IF(COUNTBLANK(N563:AI563)=13,9,IF(COUNTBLANK(N563:AI563)=14,8,IF(COUNTBLANK(N563:AI563)=15,7,IF(COUNTBLANK(N563:AI563)=16,6,IF(COUNTBLANK(N563:AI563)=17,5,IF(COUNTBLANK(N563:AI563)=18,4,IF(COUNTBLANK(N563:AI563)=19,3,IF(COUNTBLANK(N563:AI563)=20,2,IF(COUNTBLANK(N563:AI563)=21,1,IF(COUNTBLANK(N563:AI563)=22,0,"Error")))))))))))))))))))))))</f>
        <v>0</v>
      </c>
      <c r="AL563" s="39" t="str">
        <f>IF(AK563=0,"",IF(COUNTBLANK(AG563:AI563)=0,AVERAGE(AG563:AI563),IF(COUNTBLANK(AF563:AI563)&lt;1.5,AVERAGE(AF563:AI563),IF(COUNTBLANK(AE563:AI563)&lt;2.5,AVERAGE(AE563:AI563),IF(COUNTBLANK(AD563:AI563)&lt;3.5,AVERAGE(AD563:AI563),IF(COUNTBLANK(AC563:AI563)&lt;4.5,AVERAGE(AC563:AI563),IF(COUNTBLANK(AB563:AI563)&lt;5.5,AVERAGE(AB563:AI563),IF(COUNTBLANK(AA563:AI563)&lt;6.5,AVERAGE(AA563:AI563),IF(COUNTBLANK(Z563:AI563)&lt;7.5,AVERAGE(Z563:AI563),IF(COUNTBLANK(Y563:AI563)&lt;8.5,AVERAGE(Y563:AI563),IF(COUNTBLANK(X563:AI563)&lt;9.5,AVERAGE(X563:AI563),IF(COUNTBLANK(W563:AI563)&lt;10.5,AVERAGE(W563:AI563),IF(COUNTBLANK(V563:AI563)&lt;11.5,AVERAGE(V563:AI563),IF(COUNTBLANK(U563:AI563)&lt;12.5,AVERAGE(U563:AI563),IF(COUNTBLANK(T563:AI563)&lt;13.5,AVERAGE(T563:AI563),IF(COUNTBLANK(S563:AI563)&lt;14.5,AVERAGE(S563:AI563),IF(COUNTBLANK(R563:AI563)&lt;15.5,AVERAGE(R563:AI563),IF(COUNTBLANK(Q563:AI563)&lt;16.5,AVERAGE(Q563:AI563),IF(COUNTBLANK(P563:AI563)&lt;17.5,AVERAGE(P563:AI563),IF(COUNTBLANK(O563:AI563)&lt;18.5,AVERAGE(O563:AI563),AVERAGE(N563:AI563)))))))))))))))))))))</f>
        <v/>
      </c>
      <c r="AM563" s="22" t="str">
        <f>IF(AK563=0,"",IF(COUNTBLANK(AH563:AI563)=0,AVERAGE(AH563:AI563),IF(COUNTBLANK(AG563:AI563)&lt;1.5,AVERAGE(AG563:AI563),IF(COUNTBLANK(AF563:AI563)&lt;2.5,AVERAGE(AF563:AI563),IF(COUNTBLANK(AE563:AI563)&lt;3.5,AVERAGE(AE563:AI563),IF(COUNTBLANK(AD563:AI563)&lt;4.5,AVERAGE(AD563:AI563),IF(COUNTBLANK(AC563:AI563)&lt;5.5,AVERAGE(AC563:AI563),IF(COUNTBLANK(AB563:AI563)&lt;6.5,AVERAGE(AB563:AI563),IF(COUNTBLANK(AA563:AI563)&lt;7.5,AVERAGE(AA563:AI563),IF(COUNTBLANK(Z563:AI563)&lt;8.5,AVERAGE(Z563:AI563),IF(COUNTBLANK(Y563:AI563)&lt;9.5,AVERAGE(Y563:AI563),IF(COUNTBLANK(X563:AI563)&lt;10.5,AVERAGE(X563:AI563),IF(COUNTBLANK(W563:AI563)&lt;11.5,AVERAGE(W563:AI563),IF(COUNTBLANK(V563:AI563)&lt;12.5,AVERAGE(V563:AI563),IF(COUNTBLANK(U563:AI563)&lt;13.5,AVERAGE(U563:AI563),IF(COUNTBLANK(T563:AI563)&lt;14.5,AVERAGE(T563:AI563),IF(COUNTBLANK(S563:AI563)&lt;15.5,AVERAGE(S563:AI563),IF(COUNTBLANK(R563:AI563)&lt;16.5,AVERAGE(R563:AI563),IF(COUNTBLANK(Q563:AI563)&lt;17.5,AVERAGE(Q563:AI563),IF(COUNTBLANK(P563:AI563)&lt;18.5,AVERAGE(P563:AI563),IF(COUNTBLANK(O563:AI563)&lt;19.5,AVERAGE(O563:AI563),AVERAGE(N563:AI563))))))))))))))))))))))</f>
        <v/>
      </c>
      <c r="AN563" s="23">
        <f>IF(AK563&lt;1.5,M563,(0.75*M563)+(0.25*((AM563*2/3+AJ563*1/3)*$AW$1)))</f>
        <v>0</v>
      </c>
      <c r="AO563" s="24">
        <f>AN563-M563</f>
        <v>0</v>
      </c>
      <c r="AP563" s="22" t="str">
        <f>IF(AK563&lt;1.5,"N/A",3*((M563/$AW$1)-(AM563*2/3)))</f>
        <v>N/A</v>
      </c>
      <c r="AQ563" s="20" t="str">
        <f>IF(AK563=0,"",AL563*$AV$1)</f>
        <v/>
      </c>
      <c r="AR563" s="20" t="str">
        <f>IF(AK563=0,"",AJ563*$AV$1)</f>
        <v/>
      </c>
      <c r="AS563" s="23" t="str">
        <f>IF(F563="P","P","")</f>
        <v/>
      </c>
    </row>
    <row r="564" spans="1:45" ht="13.5">
      <c r="A564" s="19"/>
      <c r="B564" s="23" t="str">
        <f>IF(COUNTBLANK(N564:AI564)&lt;20.5,"Yes","No")</f>
        <v>No</v>
      </c>
      <c r="C564" s="34" t="str">
        <f>IF(J564&lt;160000,"Yes","")</f>
        <v>Yes</v>
      </c>
      <c r="D564" s="34" t="str">
        <f>IF(J564&gt;375000,IF((K564/J564)&lt;-0.4,"FP40%",IF((K564/J564)&lt;-0.35,"FP35%",IF((K564/J564)&lt;-0.3,"FP30%",IF((K564/J564)&lt;-0.25,"FP25%",IF((K564/J564)&lt;-0.2,"FP20%",IF((K564/J564)&lt;-0.15,"FP15%",IF((K564/J564)&lt;-0.1,"FP10%",IF((K564/J564)&lt;-0.05,"FP5%","")))))))),"")</f>
        <v/>
      </c>
      <c r="E564" s="34" t="str">
        <f t="shared" si="10"/>
        <v/>
      </c>
      <c r="F564" s="89" t="str">
        <f>IF(AP564="N/A","",IF(AP564&gt;AJ564,IF(AP564&gt;AM564,"P",""),""))</f>
        <v/>
      </c>
      <c r="G564" s="34" t="str">
        <f>IF(D564="",IF(E564="",F564,E564),D564)</f>
        <v/>
      </c>
      <c r="H564" s="19"/>
      <c r="I564" s="21"/>
      <c r="J564" s="20"/>
      <c r="K564" s="20">
        <f>M564-J564</f>
        <v>0</v>
      </c>
      <c r="L564" s="20"/>
      <c r="M564" s="20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39" t="str">
        <f>IF(AK564=0,"",AVERAGE(N564:AI564))</f>
        <v/>
      </c>
      <c r="AK564" s="39">
        <f>IF(COUNTBLANK(N564:AI564)=0,22,IF(COUNTBLANK(N564:AI564)=1,21,IF(COUNTBLANK(N564:AI564)=2,20,IF(COUNTBLANK(N564:AI564)=3,19,IF(COUNTBLANK(N564:AI564)=4,18,IF(COUNTBLANK(N564:AI564)=5,17,IF(COUNTBLANK(N564:AI564)=6,16,IF(COUNTBLANK(N564:AI564)=7,15,IF(COUNTBLANK(N564:AI564)=8,14,IF(COUNTBLANK(N564:AI564)=9,13,IF(COUNTBLANK(N564:AI564)=10,12,IF(COUNTBLANK(N564:AI564)=11,11,IF(COUNTBLANK(N564:AI564)=12,10,IF(COUNTBLANK(N564:AI564)=13,9,IF(COUNTBLANK(N564:AI564)=14,8,IF(COUNTBLANK(N564:AI564)=15,7,IF(COUNTBLANK(N564:AI564)=16,6,IF(COUNTBLANK(N564:AI564)=17,5,IF(COUNTBLANK(N564:AI564)=18,4,IF(COUNTBLANK(N564:AI564)=19,3,IF(COUNTBLANK(N564:AI564)=20,2,IF(COUNTBLANK(N564:AI564)=21,1,IF(COUNTBLANK(N564:AI564)=22,0,"Error")))))))))))))))))))))))</f>
        <v>0</v>
      </c>
      <c r="AL564" s="39" t="str">
        <f>IF(AK564=0,"",IF(COUNTBLANK(AG564:AI564)=0,AVERAGE(AG564:AI564),IF(COUNTBLANK(AF564:AI564)&lt;1.5,AVERAGE(AF564:AI564),IF(COUNTBLANK(AE564:AI564)&lt;2.5,AVERAGE(AE564:AI564),IF(COUNTBLANK(AD564:AI564)&lt;3.5,AVERAGE(AD564:AI564),IF(COUNTBLANK(AC564:AI564)&lt;4.5,AVERAGE(AC564:AI564),IF(COUNTBLANK(AB564:AI564)&lt;5.5,AVERAGE(AB564:AI564),IF(COUNTBLANK(AA564:AI564)&lt;6.5,AVERAGE(AA564:AI564),IF(COUNTBLANK(Z564:AI564)&lt;7.5,AVERAGE(Z564:AI564),IF(COUNTBLANK(Y564:AI564)&lt;8.5,AVERAGE(Y564:AI564),IF(COUNTBLANK(X564:AI564)&lt;9.5,AVERAGE(X564:AI564),IF(COUNTBLANK(W564:AI564)&lt;10.5,AVERAGE(W564:AI564),IF(COUNTBLANK(V564:AI564)&lt;11.5,AVERAGE(V564:AI564),IF(COUNTBLANK(U564:AI564)&lt;12.5,AVERAGE(U564:AI564),IF(COUNTBLANK(T564:AI564)&lt;13.5,AVERAGE(T564:AI564),IF(COUNTBLANK(S564:AI564)&lt;14.5,AVERAGE(S564:AI564),IF(COUNTBLANK(R564:AI564)&lt;15.5,AVERAGE(R564:AI564),IF(COUNTBLANK(Q564:AI564)&lt;16.5,AVERAGE(Q564:AI564),IF(COUNTBLANK(P564:AI564)&lt;17.5,AVERAGE(P564:AI564),IF(COUNTBLANK(O564:AI564)&lt;18.5,AVERAGE(O564:AI564),AVERAGE(N564:AI564)))))))))))))))))))))</f>
        <v/>
      </c>
      <c r="AM564" s="22" t="str">
        <f>IF(AK564=0,"",IF(COUNTBLANK(AH564:AI564)=0,AVERAGE(AH564:AI564),IF(COUNTBLANK(AG564:AI564)&lt;1.5,AVERAGE(AG564:AI564),IF(COUNTBLANK(AF564:AI564)&lt;2.5,AVERAGE(AF564:AI564),IF(COUNTBLANK(AE564:AI564)&lt;3.5,AVERAGE(AE564:AI564),IF(COUNTBLANK(AD564:AI564)&lt;4.5,AVERAGE(AD564:AI564),IF(COUNTBLANK(AC564:AI564)&lt;5.5,AVERAGE(AC564:AI564),IF(COUNTBLANK(AB564:AI564)&lt;6.5,AVERAGE(AB564:AI564),IF(COUNTBLANK(AA564:AI564)&lt;7.5,AVERAGE(AA564:AI564),IF(COUNTBLANK(Z564:AI564)&lt;8.5,AVERAGE(Z564:AI564),IF(COUNTBLANK(Y564:AI564)&lt;9.5,AVERAGE(Y564:AI564),IF(COUNTBLANK(X564:AI564)&lt;10.5,AVERAGE(X564:AI564),IF(COUNTBLANK(W564:AI564)&lt;11.5,AVERAGE(W564:AI564),IF(COUNTBLANK(V564:AI564)&lt;12.5,AVERAGE(V564:AI564),IF(COUNTBLANK(U564:AI564)&lt;13.5,AVERAGE(U564:AI564),IF(COUNTBLANK(T564:AI564)&lt;14.5,AVERAGE(T564:AI564),IF(COUNTBLANK(S564:AI564)&lt;15.5,AVERAGE(S564:AI564),IF(COUNTBLANK(R564:AI564)&lt;16.5,AVERAGE(R564:AI564),IF(COUNTBLANK(Q564:AI564)&lt;17.5,AVERAGE(Q564:AI564),IF(COUNTBLANK(P564:AI564)&lt;18.5,AVERAGE(P564:AI564),IF(COUNTBLANK(O564:AI564)&lt;19.5,AVERAGE(O564:AI564),AVERAGE(N564:AI564))))))))))))))))))))))</f>
        <v/>
      </c>
      <c r="AN564" s="23">
        <f>IF(AK564&lt;1.5,M564,(0.75*M564)+(0.25*((AM564*2/3+AJ564*1/3)*$AW$1)))</f>
        <v>0</v>
      </c>
      <c r="AO564" s="24">
        <f>AN564-M564</f>
        <v>0</v>
      </c>
      <c r="AP564" s="22" t="str">
        <f>IF(AK564&lt;1.5,"N/A",3*((M564/$AW$1)-(AM564*2/3)))</f>
        <v>N/A</v>
      </c>
      <c r="AQ564" s="20" t="str">
        <f>IF(AK564=0,"",AL564*$AV$1)</f>
        <v/>
      </c>
      <c r="AR564" s="20" t="str">
        <f>IF(AK564=0,"",AJ564*$AV$1)</f>
        <v/>
      </c>
      <c r="AS564" s="23" t="str">
        <f>IF(F564="P","P","")</f>
        <v/>
      </c>
    </row>
    <row r="565" spans="1:45" ht="13.5">
      <c r="A565" s="19"/>
      <c r="B565" s="23" t="str">
        <f>IF(COUNTBLANK(N565:AI565)&lt;20.5,"Yes","No")</f>
        <v>No</v>
      </c>
      <c r="C565" s="34" t="str">
        <f>IF(J565&lt;160000,"Yes","")</f>
        <v>Yes</v>
      </c>
      <c r="D565" s="34" t="str">
        <f>IF(J565&gt;375000,IF((K565/J565)&lt;-0.4,"FP40%",IF((K565/J565)&lt;-0.35,"FP35%",IF((K565/J565)&lt;-0.3,"FP30%",IF((K565/J565)&lt;-0.25,"FP25%",IF((K565/J565)&lt;-0.2,"FP20%",IF((K565/J565)&lt;-0.15,"FP15%",IF((K565/J565)&lt;-0.1,"FP10%",IF((K565/J565)&lt;-0.05,"FP5%","")))))))),"")</f>
        <v/>
      </c>
      <c r="E565" s="34" t="str">
        <f t="shared" si="10"/>
        <v/>
      </c>
      <c r="F565" s="89" t="str">
        <f>IF(AP565="N/A","",IF(AP565&gt;AJ565,IF(AP565&gt;AM565,"P",""),""))</f>
        <v/>
      </c>
      <c r="G565" s="34" t="str">
        <f>IF(D565="",IF(E565="",F565,E565),D565)</f>
        <v/>
      </c>
      <c r="H565" s="19"/>
      <c r="I565" s="21"/>
      <c r="J565" s="20"/>
      <c r="K565" s="20">
        <f>M565-J565</f>
        <v>0</v>
      </c>
      <c r="L565" s="20"/>
      <c r="M565" s="20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39" t="str">
        <f>IF(AK565=0,"",AVERAGE(N565:AI565))</f>
        <v/>
      </c>
      <c r="AK565" s="39">
        <f>IF(COUNTBLANK(N565:AI565)=0,22,IF(COUNTBLANK(N565:AI565)=1,21,IF(COUNTBLANK(N565:AI565)=2,20,IF(COUNTBLANK(N565:AI565)=3,19,IF(COUNTBLANK(N565:AI565)=4,18,IF(COUNTBLANK(N565:AI565)=5,17,IF(COUNTBLANK(N565:AI565)=6,16,IF(COUNTBLANK(N565:AI565)=7,15,IF(COUNTBLANK(N565:AI565)=8,14,IF(COUNTBLANK(N565:AI565)=9,13,IF(COUNTBLANK(N565:AI565)=10,12,IF(COUNTBLANK(N565:AI565)=11,11,IF(COUNTBLANK(N565:AI565)=12,10,IF(COUNTBLANK(N565:AI565)=13,9,IF(COUNTBLANK(N565:AI565)=14,8,IF(COUNTBLANK(N565:AI565)=15,7,IF(COUNTBLANK(N565:AI565)=16,6,IF(COUNTBLANK(N565:AI565)=17,5,IF(COUNTBLANK(N565:AI565)=18,4,IF(COUNTBLANK(N565:AI565)=19,3,IF(COUNTBLANK(N565:AI565)=20,2,IF(COUNTBLANK(N565:AI565)=21,1,IF(COUNTBLANK(N565:AI565)=22,0,"Error")))))))))))))))))))))))</f>
        <v>0</v>
      </c>
      <c r="AL565" s="39" t="str">
        <f>IF(AK565=0,"",IF(COUNTBLANK(AG565:AI565)=0,AVERAGE(AG565:AI565),IF(COUNTBLANK(AF565:AI565)&lt;1.5,AVERAGE(AF565:AI565),IF(COUNTBLANK(AE565:AI565)&lt;2.5,AVERAGE(AE565:AI565),IF(COUNTBLANK(AD565:AI565)&lt;3.5,AVERAGE(AD565:AI565),IF(COUNTBLANK(AC565:AI565)&lt;4.5,AVERAGE(AC565:AI565),IF(COUNTBLANK(AB565:AI565)&lt;5.5,AVERAGE(AB565:AI565),IF(COUNTBLANK(AA565:AI565)&lt;6.5,AVERAGE(AA565:AI565),IF(COUNTBLANK(Z565:AI565)&lt;7.5,AVERAGE(Z565:AI565),IF(COUNTBLANK(Y565:AI565)&lt;8.5,AVERAGE(Y565:AI565),IF(COUNTBLANK(X565:AI565)&lt;9.5,AVERAGE(X565:AI565),IF(COUNTBLANK(W565:AI565)&lt;10.5,AVERAGE(W565:AI565),IF(COUNTBLANK(V565:AI565)&lt;11.5,AVERAGE(V565:AI565),IF(COUNTBLANK(U565:AI565)&lt;12.5,AVERAGE(U565:AI565),IF(COUNTBLANK(T565:AI565)&lt;13.5,AVERAGE(T565:AI565),IF(COUNTBLANK(S565:AI565)&lt;14.5,AVERAGE(S565:AI565),IF(COUNTBLANK(R565:AI565)&lt;15.5,AVERAGE(R565:AI565),IF(COUNTBLANK(Q565:AI565)&lt;16.5,AVERAGE(Q565:AI565),IF(COUNTBLANK(P565:AI565)&lt;17.5,AVERAGE(P565:AI565),IF(COUNTBLANK(O565:AI565)&lt;18.5,AVERAGE(O565:AI565),AVERAGE(N565:AI565)))))))))))))))))))))</f>
        <v/>
      </c>
      <c r="AM565" s="22" t="str">
        <f>IF(AK565=0,"",IF(COUNTBLANK(AH565:AI565)=0,AVERAGE(AH565:AI565),IF(COUNTBLANK(AG565:AI565)&lt;1.5,AVERAGE(AG565:AI565),IF(COUNTBLANK(AF565:AI565)&lt;2.5,AVERAGE(AF565:AI565),IF(COUNTBLANK(AE565:AI565)&lt;3.5,AVERAGE(AE565:AI565),IF(COUNTBLANK(AD565:AI565)&lt;4.5,AVERAGE(AD565:AI565),IF(COUNTBLANK(AC565:AI565)&lt;5.5,AVERAGE(AC565:AI565),IF(COUNTBLANK(AB565:AI565)&lt;6.5,AVERAGE(AB565:AI565),IF(COUNTBLANK(AA565:AI565)&lt;7.5,AVERAGE(AA565:AI565),IF(COUNTBLANK(Z565:AI565)&lt;8.5,AVERAGE(Z565:AI565),IF(COUNTBLANK(Y565:AI565)&lt;9.5,AVERAGE(Y565:AI565),IF(COUNTBLANK(X565:AI565)&lt;10.5,AVERAGE(X565:AI565),IF(COUNTBLANK(W565:AI565)&lt;11.5,AVERAGE(W565:AI565),IF(COUNTBLANK(V565:AI565)&lt;12.5,AVERAGE(V565:AI565),IF(COUNTBLANK(U565:AI565)&lt;13.5,AVERAGE(U565:AI565),IF(COUNTBLANK(T565:AI565)&lt;14.5,AVERAGE(T565:AI565),IF(COUNTBLANK(S565:AI565)&lt;15.5,AVERAGE(S565:AI565),IF(COUNTBLANK(R565:AI565)&lt;16.5,AVERAGE(R565:AI565),IF(COUNTBLANK(Q565:AI565)&lt;17.5,AVERAGE(Q565:AI565),IF(COUNTBLANK(P565:AI565)&lt;18.5,AVERAGE(P565:AI565),IF(COUNTBLANK(O565:AI565)&lt;19.5,AVERAGE(O565:AI565),AVERAGE(N565:AI565))))))))))))))))))))))</f>
        <v/>
      </c>
      <c r="AN565" s="23">
        <f>IF(AK565&lt;1.5,M565,(0.75*M565)+(0.25*((AM565*2/3+AJ565*1/3)*$AW$1)))</f>
        <v>0</v>
      </c>
      <c r="AO565" s="24">
        <f>AN565-M565</f>
        <v>0</v>
      </c>
      <c r="AP565" s="22" t="str">
        <f>IF(AK565&lt;1.5,"N/A",3*((M565/$AW$1)-(AM565*2/3)))</f>
        <v>N/A</v>
      </c>
      <c r="AQ565" s="20" t="str">
        <f>IF(AK565=0,"",AL565*$AV$1)</f>
        <v/>
      </c>
      <c r="AR565" s="20" t="str">
        <f>IF(AK565=0,"",AJ565*$AV$1)</f>
        <v/>
      </c>
      <c r="AS565" s="23" t="str">
        <f>IF(F565="P","P","")</f>
        <v/>
      </c>
    </row>
    <row r="566" spans="1:45" ht="13.5">
      <c r="A566" s="19"/>
      <c r="B566" s="23" t="str">
        <f>IF(COUNTBLANK(N566:AI566)&lt;20.5,"Yes","No")</f>
        <v>No</v>
      </c>
      <c r="C566" s="34" t="str">
        <f>IF(J566&lt;160000,"Yes","")</f>
        <v>Yes</v>
      </c>
      <c r="D566" s="34" t="str">
        <f>IF(J566&gt;375000,IF((K566/J566)&lt;-0.4,"FP40%",IF((K566/J566)&lt;-0.35,"FP35%",IF((K566/J566)&lt;-0.3,"FP30%",IF((K566/J566)&lt;-0.25,"FP25%",IF((K566/J566)&lt;-0.2,"FP20%",IF((K566/J566)&lt;-0.15,"FP15%",IF((K566/J566)&lt;-0.1,"FP10%",IF((K566/J566)&lt;-0.05,"FP5%","")))))))),"")</f>
        <v/>
      </c>
      <c r="E566" s="34" t="str">
        <f t="shared" si="10"/>
        <v/>
      </c>
      <c r="F566" s="89" t="str">
        <f>IF(AP566="N/A","",IF(AP566&gt;AJ566,IF(AP566&gt;AM566,"P",""),""))</f>
        <v/>
      </c>
      <c r="G566" s="34" t="str">
        <f>IF(D566="",IF(E566="",F566,E566),D566)</f>
        <v/>
      </c>
      <c r="H566" s="19"/>
      <c r="I566" s="21"/>
      <c r="J566" s="20"/>
      <c r="K566" s="20">
        <f>M566-J566</f>
        <v>0</v>
      </c>
      <c r="L566" s="20"/>
      <c r="M566" s="20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39" t="str">
        <f>IF(AK566=0,"",AVERAGE(N566:AI566))</f>
        <v/>
      </c>
      <c r="AK566" s="39">
        <f>IF(COUNTBLANK(N566:AI566)=0,22,IF(COUNTBLANK(N566:AI566)=1,21,IF(COUNTBLANK(N566:AI566)=2,20,IF(COUNTBLANK(N566:AI566)=3,19,IF(COUNTBLANK(N566:AI566)=4,18,IF(COUNTBLANK(N566:AI566)=5,17,IF(COUNTBLANK(N566:AI566)=6,16,IF(COUNTBLANK(N566:AI566)=7,15,IF(COUNTBLANK(N566:AI566)=8,14,IF(COUNTBLANK(N566:AI566)=9,13,IF(COUNTBLANK(N566:AI566)=10,12,IF(COUNTBLANK(N566:AI566)=11,11,IF(COUNTBLANK(N566:AI566)=12,10,IF(COUNTBLANK(N566:AI566)=13,9,IF(COUNTBLANK(N566:AI566)=14,8,IF(COUNTBLANK(N566:AI566)=15,7,IF(COUNTBLANK(N566:AI566)=16,6,IF(COUNTBLANK(N566:AI566)=17,5,IF(COUNTBLANK(N566:AI566)=18,4,IF(COUNTBLANK(N566:AI566)=19,3,IF(COUNTBLANK(N566:AI566)=20,2,IF(COUNTBLANK(N566:AI566)=21,1,IF(COUNTBLANK(N566:AI566)=22,0,"Error")))))))))))))))))))))))</f>
        <v>0</v>
      </c>
      <c r="AL566" s="39" t="str">
        <f>IF(AK566=0,"",IF(COUNTBLANK(AG566:AI566)=0,AVERAGE(AG566:AI566),IF(COUNTBLANK(AF566:AI566)&lt;1.5,AVERAGE(AF566:AI566),IF(COUNTBLANK(AE566:AI566)&lt;2.5,AVERAGE(AE566:AI566),IF(COUNTBLANK(AD566:AI566)&lt;3.5,AVERAGE(AD566:AI566),IF(COUNTBLANK(AC566:AI566)&lt;4.5,AVERAGE(AC566:AI566),IF(COUNTBLANK(AB566:AI566)&lt;5.5,AVERAGE(AB566:AI566),IF(COUNTBLANK(AA566:AI566)&lt;6.5,AVERAGE(AA566:AI566),IF(COUNTBLANK(Z566:AI566)&lt;7.5,AVERAGE(Z566:AI566),IF(COUNTBLANK(Y566:AI566)&lt;8.5,AVERAGE(Y566:AI566),IF(COUNTBLANK(X566:AI566)&lt;9.5,AVERAGE(X566:AI566),IF(COUNTBLANK(W566:AI566)&lt;10.5,AVERAGE(W566:AI566),IF(COUNTBLANK(V566:AI566)&lt;11.5,AVERAGE(V566:AI566),IF(COUNTBLANK(U566:AI566)&lt;12.5,AVERAGE(U566:AI566),IF(COUNTBLANK(T566:AI566)&lt;13.5,AVERAGE(T566:AI566),IF(COUNTBLANK(S566:AI566)&lt;14.5,AVERAGE(S566:AI566),IF(COUNTBLANK(R566:AI566)&lt;15.5,AVERAGE(R566:AI566),IF(COUNTBLANK(Q566:AI566)&lt;16.5,AVERAGE(Q566:AI566),IF(COUNTBLANK(P566:AI566)&lt;17.5,AVERAGE(P566:AI566),IF(COUNTBLANK(O566:AI566)&lt;18.5,AVERAGE(O566:AI566),AVERAGE(N566:AI566)))))))))))))))))))))</f>
        <v/>
      </c>
      <c r="AM566" s="22" t="str">
        <f>IF(AK566=0,"",IF(COUNTBLANK(AH566:AI566)=0,AVERAGE(AH566:AI566),IF(COUNTBLANK(AG566:AI566)&lt;1.5,AVERAGE(AG566:AI566),IF(COUNTBLANK(AF566:AI566)&lt;2.5,AVERAGE(AF566:AI566),IF(COUNTBLANK(AE566:AI566)&lt;3.5,AVERAGE(AE566:AI566),IF(COUNTBLANK(AD566:AI566)&lt;4.5,AVERAGE(AD566:AI566),IF(COUNTBLANK(AC566:AI566)&lt;5.5,AVERAGE(AC566:AI566),IF(COUNTBLANK(AB566:AI566)&lt;6.5,AVERAGE(AB566:AI566),IF(COUNTBLANK(AA566:AI566)&lt;7.5,AVERAGE(AA566:AI566),IF(COUNTBLANK(Z566:AI566)&lt;8.5,AVERAGE(Z566:AI566),IF(COUNTBLANK(Y566:AI566)&lt;9.5,AVERAGE(Y566:AI566),IF(COUNTBLANK(X566:AI566)&lt;10.5,AVERAGE(X566:AI566),IF(COUNTBLANK(W566:AI566)&lt;11.5,AVERAGE(W566:AI566),IF(COUNTBLANK(V566:AI566)&lt;12.5,AVERAGE(V566:AI566),IF(COUNTBLANK(U566:AI566)&lt;13.5,AVERAGE(U566:AI566),IF(COUNTBLANK(T566:AI566)&lt;14.5,AVERAGE(T566:AI566),IF(COUNTBLANK(S566:AI566)&lt;15.5,AVERAGE(S566:AI566),IF(COUNTBLANK(R566:AI566)&lt;16.5,AVERAGE(R566:AI566),IF(COUNTBLANK(Q566:AI566)&lt;17.5,AVERAGE(Q566:AI566),IF(COUNTBLANK(P566:AI566)&lt;18.5,AVERAGE(P566:AI566),IF(COUNTBLANK(O566:AI566)&lt;19.5,AVERAGE(O566:AI566),AVERAGE(N566:AI566))))))))))))))))))))))</f>
        <v/>
      </c>
      <c r="AN566" s="23">
        <f>IF(AK566&lt;1.5,M566,(0.75*M566)+(0.25*((AM566*2/3+AJ566*1/3)*$AW$1)))</f>
        <v>0</v>
      </c>
      <c r="AO566" s="24">
        <f>AN566-M566</f>
        <v>0</v>
      </c>
      <c r="AP566" s="22" t="str">
        <f>IF(AK566&lt;1.5,"N/A",3*((M566/$AW$1)-(AM566*2/3)))</f>
        <v>N/A</v>
      </c>
      <c r="AQ566" s="20" t="str">
        <f>IF(AK566=0,"",AL566*$AV$1)</f>
        <v/>
      </c>
      <c r="AR566" s="20" t="str">
        <f>IF(AK566=0,"",AJ566*$AV$1)</f>
        <v/>
      </c>
      <c r="AS566" s="23" t="str">
        <f>IF(F566="P","P","")</f>
        <v/>
      </c>
    </row>
    <row r="567" spans="1:45" ht="13.5">
      <c r="A567" s="19"/>
      <c r="B567" s="23" t="str">
        <f>IF(COUNTBLANK(N567:AI567)&lt;20.5,"Yes","No")</f>
        <v>No</v>
      </c>
      <c r="C567" s="34" t="str">
        <f>IF(J567&lt;160000,"Yes","")</f>
        <v>Yes</v>
      </c>
      <c r="D567" s="34" t="str">
        <f>IF(J567&gt;375000,IF((K567/J567)&lt;-0.4,"FP40%",IF((K567/J567)&lt;-0.35,"FP35%",IF((K567/J567)&lt;-0.3,"FP30%",IF((K567/J567)&lt;-0.25,"FP25%",IF((K567/J567)&lt;-0.2,"FP20%",IF((K567/J567)&lt;-0.15,"FP15%",IF((K567/J567)&lt;-0.1,"FP10%",IF((K567/J567)&lt;-0.05,"FP5%","")))))))),"")</f>
        <v/>
      </c>
      <c r="E567" s="34" t="str">
        <f t="shared" si="10"/>
        <v/>
      </c>
      <c r="F567" s="89" t="str">
        <f>IF(AP567="N/A","",IF(AP567&gt;AJ567,IF(AP567&gt;AM567,"P",""),""))</f>
        <v/>
      </c>
      <c r="G567" s="34" t="str">
        <f>IF(D567="",IF(E567="",F567,E567),D567)</f>
        <v/>
      </c>
      <c r="H567" s="19"/>
      <c r="I567" s="21"/>
      <c r="J567" s="20"/>
      <c r="K567" s="20">
        <f>M567-J567</f>
        <v>0</v>
      </c>
      <c r="L567" s="20"/>
      <c r="M567" s="20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39" t="str">
        <f>IF(AK567=0,"",AVERAGE(N567:AI567))</f>
        <v/>
      </c>
      <c r="AK567" s="39">
        <f>IF(COUNTBLANK(N567:AI567)=0,22,IF(COUNTBLANK(N567:AI567)=1,21,IF(COUNTBLANK(N567:AI567)=2,20,IF(COUNTBLANK(N567:AI567)=3,19,IF(COUNTBLANK(N567:AI567)=4,18,IF(COUNTBLANK(N567:AI567)=5,17,IF(COUNTBLANK(N567:AI567)=6,16,IF(COUNTBLANK(N567:AI567)=7,15,IF(COUNTBLANK(N567:AI567)=8,14,IF(COUNTBLANK(N567:AI567)=9,13,IF(COUNTBLANK(N567:AI567)=10,12,IF(COUNTBLANK(N567:AI567)=11,11,IF(COUNTBLANK(N567:AI567)=12,10,IF(COUNTBLANK(N567:AI567)=13,9,IF(COUNTBLANK(N567:AI567)=14,8,IF(COUNTBLANK(N567:AI567)=15,7,IF(COUNTBLANK(N567:AI567)=16,6,IF(COUNTBLANK(N567:AI567)=17,5,IF(COUNTBLANK(N567:AI567)=18,4,IF(COUNTBLANK(N567:AI567)=19,3,IF(COUNTBLANK(N567:AI567)=20,2,IF(COUNTBLANK(N567:AI567)=21,1,IF(COUNTBLANK(N567:AI567)=22,0,"Error")))))))))))))))))))))))</f>
        <v>0</v>
      </c>
      <c r="AL567" s="39" t="str">
        <f>IF(AK567=0,"",IF(COUNTBLANK(AG567:AI567)=0,AVERAGE(AG567:AI567),IF(COUNTBLANK(AF567:AI567)&lt;1.5,AVERAGE(AF567:AI567),IF(COUNTBLANK(AE567:AI567)&lt;2.5,AVERAGE(AE567:AI567),IF(COUNTBLANK(AD567:AI567)&lt;3.5,AVERAGE(AD567:AI567),IF(COUNTBLANK(AC567:AI567)&lt;4.5,AVERAGE(AC567:AI567),IF(COUNTBLANK(AB567:AI567)&lt;5.5,AVERAGE(AB567:AI567),IF(COUNTBLANK(AA567:AI567)&lt;6.5,AVERAGE(AA567:AI567),IF(COUNTBLANK(Z567:AI567)&lt;7.5,AVERAGE(Z567:AI567),IF(COUNTBLANK(Y567:AI567)&lt;8.5,AVERAGE(Y567:AI567),IF(COUNTBLANK(X567:AI567)&lt;9.5,AVERAGE(X567:AI567),IF(COUNTBLANK(W567:AI567)&lt;10.5,AVERAGE(W567:AI567),IF(COUNTBLANK(V567:AI567)&lt;11.5,AVERAGE(V567:AI567),IF(COUNTBLANK(U567:AI567)&lt;12.5,AVERAGE(U567:AI567),IF(COUNTBLANK(T567:AI567)&lt;13.5,AVERAGE(T567:AI567),IF(COUNTBLANK(S567:AI567)&lt;14.5,AVERAGE(S567:AI567),IF(COUNTBLANK(R567:AI567)&lt;15.5,AVERAGE(R567:AI567),IF(COUNTBLANK(Q567:AI567)&lt;16.5,AVERAGE(Q567:AI567),IF(COUNTBLANK(P567:AI567)&lt;17.5,AVERAGE(P567:AI567),IF(COUNTBLANK(O567:AI567)&lt;18.5,AVERAGE(O567:AI567),AVERAGE(N567:AI567)))))))))))))))))))))</f>
        <v/>
      </c>
      <c r="AM567" s="22" t="str">
        <f>IF(AK567=0,"",IF(COUNTBLANK(AH567:AI567)=0,AVERAGE(AH567:AI567),IF(COUNTBLANK(AG567:AI567)&lt;1.5,AVERAGE(AG567:AI567),IF(COUNTBLANK(AF567:AI567)&lt;2.5,AVERAGE(AF567:AI567),IF(COUNTBLANK(AE567:AI567)&lt;3.5,AVERAGE(AE567:AI567),IF(COUNTBLANK(AD567:AI567)&lt;4.5,AVERAGE(AD567:AI567),IF(COUNTBLANK(AC567:AI567)&lt;5.5,AVERAGE(AC567:AI567),IF(COUNTBLANK(AB567:AI567)&lt;6.5,AVERAGE(AB567:AI567),IF(COUNTBLANK(AA567:AI567)&lt;7.5,AVERAGE(AA567:AI567),IF(COUNTBLANK(Z567:AI567)&lt;8.5,AVERAGE(Z567:AI567),IF(COUNTBLANK(Y567:AI567)&lt;9.5,AVERAGE(Y567:AI567),IF(COUNTBLANK(X567:AI567)&lt;10.5,AVERAGE(X567:AI567),IF(COUNTBLANK(W567:AI567)&lt;11.5,AVERAGE(W567:AI567),IF(COUNTBLANK(V567:AI567)&lt;12.5,AVERAGE(V567:AI567),IF(COUNTBLANK(U567:AI567)&lt;13.5,AVERAGE(U567:AI567),IF(COUNTBLANK(T567:AI567)&lt;14.5,AVERAGE(T567:AI567),IF(COUNTBLANK(S567:AI567)&lt;15.5,AVERAGE(S567:AI567),IF(COUNTBLANK(R567:AI567)&lt;16.5,AVERAGE(R567:AI567),IF(COUNTBLANK(Q567:AI567)&lt;17.5,AVERAGE(Q567:AI567),IF(COUNTBLANK(P567:AI567)&lt;18.5,AVERAGE(P567:AI567),IF(COUNTBLANK(O567:AI567)&lt;19.5,AVERAGE(O567:AI567),AVERAGE(N567:AI567))))))))))))))))))))))</f>
        <v/>
      </c>
      <c r="AN567" s="23">
        <f>IF(AK567&lt;1.5,M567,(0.75*M567)+(0.25*((AM567*2/3+AJ567*1/3)*$AW$1)))</f>
        <v>0</v>
      </c>
      <c r="AO567" s="24">
        <f>AN567-M567</f>
        <v>0</v>
      </c>
      <c r="AP567" s="22" t="str">
        <f>IF(AK567&lt;1.5,"N/A",3*((M567/$AW$1)-(AM567*2/3)))</f>
        <v>N/A</v>
      </c>
      <c r="AQ567" s="20" t="str">
        <f>IF(AK567=0,"",AL567*$AV$1)</f>
        <v/>
      </c>
      <c r="AR567" s="20" t="str">
        <f>IF(AK567=0,"",AJ567*$AV$1)</f>
        <v/>
      </c>
      <c r="AS567" s="23" t="str">
        <f>IF(F567="P","P","")</f>
        <v/>
      </c>
    </row>
    <row r="568" spans="1:45" ht="13.5">
      <c r="A568" s="19"/>
      <c r="B568" s="23" t="str">
        <f>IF(COUNTBLANK(N568:AI568)&lt;20.5,"Yes","No")</f>
        <v>No</v>
      </c>
      <c r="C568" s="34" t="str">
        <f>IF(J568&lt;160000,"Yes","")</f>
        <v>Yes</v>
      </c>
      <c r="D568" s="34" t="str">
        <f>IF(J568&gt;375000,IF((K568/J568)&lt;-0.4,"FP40%",IF((K568/J568)&lt;-0.35,"FP35%",IF((K568/J568)&lt;-0.3,"FP30%",IF((K568/J568)&lt;-0.25,"FP25%",IF((K568/J568)&lt;-0.2,"FP20%",IF((K568/J568)&lt;-0.15,"FP15%",IF((K568/J568)&lt;-0.1,"FP10%",IF((K568/J568)&lt;-0.05,"FP5%","")))))))),"")</f>
        <v/>
      </c>
      <c r="E568" s="34" t="str">
        <f t="shared" si="10"/>
        <v/>
      </c>
      <c r="F568" s="89" t="str">
        <f>IF(AP568="N/A","",IF(AP568&gt;AJ568,IF(AP568&gt;AM568,"P",""),""))</f>
        <v/>
      </c>
      <c r="G568" s="34" t="str">
        <f>IF(D568="",IF(E568="",F568,E568),D568)</f>
        <v/>
      </c>
      <c r="H568" s="19"/>
      <c r="I568" s="21"/>
      <c r="J568" s="20"/>
      <c r="K568" s="20">
        <f>M568-J568</f>
        <v>0</v>
      </c>
      <c r="L568" s="20"/>
      <c r="M568" s="20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39" t="str">
        <f>IF(AK568=0,"",AVERAGE(N568:AI568))</f>
        <v/>
      </c>
      <c r="AK568" s="39">
        <f>IF(COUNTBLANK(N568:AI568)=0,22,IF(COUNTBLANK(N568:AI568)=1,21,IF(COUNTBLANK(N568:AI568)=2,20,IF(COUNTBLANK(N568:AI568)=3,19,IF(COUNTBLANK(N568:AI568)=4,18,IF(COUNTBLANK(N568:AI568)=5,17,IF(COUNTBLANK(N568:AI568)=6,16,IF(COUNTBLANK(N568:AI568)=7,15,IF(COUNTBLANK(N568:AI568)=8,14,IF(COUNTBLANK(N568:AI568)=9,13,IF(COUNTBLANK(N568:AI568)=10,12,IF(COUNTBLANK(N568:AI568)=11,11,IF(COUNTBLANK(N568:AI568)=12,10,IF(COUNTBLANK(N568:AI568)=13,9,IF(COUNTBLANK(N568:AI568)=14,8,IF(COUNTBLANK(N568:AI568)=15,7,IF(COUNTBLANK(N568:AI568)=16,6,IF(COUNTBLANK(N568:AI568)=17,5,IF(COUNTBLANK(N568:AI568)=18,4,IF(COUNTBLANK(N568:AI568)=19,3,IF(COUNTBLANK(N568:AI568)=20,2,IF(COUNTBLANK(N568:AI568)=21,1,IF(COUNTBLANK(N568:AI568)=22,0,"Error")))))))))))))))))))))))</f>
        <v>0</v>
      </c>
      <c r="AL568" s="39" t="str">
        <f>IF(AK568=0,"",IF(COUNTBLANK(AG568:AI568)=0,AVERAGE(AG568:AI568),IF(COUNTBLANK(AF568:AI568)&lt;1.5,AVERAGE(AF568:AI568),IF(COUNTBLANK(AE568:AI568)&lt;2.5,AVERAGE(AE568:AI568),IF(COUNTBLANK(AD568:AI568)&lt;3.5,AVERAGE(AD568:AI568),IF(COUNTBLANK(AC568:AI568)&lt;4.5,AVERAGE(AC568:AI568),IF(COUNTBLANK(AB568:AI568)&lt;5.5,AVERAGE(AB568:AI568),IF(COUNTBLANK(AA568:AI568)&lt;6.5,AVERAGE(AA568:AI568),IF(COUNTBLANK(Z568:AI568)&lt;7.5,AVERAGE(Z568:AI568),IF(COUNTBLANK(Y568:AI568)&lt;8.5,AVERAGE(Y568:AI568),IF(COUNTBLANK(X568:AI568)&lt;9.5,AVERAGE(X568:AI568),IF(COUNTBLANK(W568:AI568)&lt;10.5,AVERAGE(W568:AI568),IF(COUNTBLANK(V568:AI568)&lt;11.5,AVERAGE(V568:AI568),IF(COUNTBLANK(U568:AI568)&lt;12.5,AVERAGE(U568:AI568),IF(COUNTBLANK(T568:AI568)&lt;13.5,AVERAGE(T568:AI568),IF(COUNTBLANK(S568:AI568)&lt;14.5,AVERAGE(S568:AI568),IF(COUNTBLANK(R568:AI568)&lt;15.5,AVERAGE(R568:AI568),IF(COUNTBLANK(Q568:AI568)&lt;16.5,AVERAGE(Q568:AI568),IF(COUNTBLANK(P568:AI568)&lt;17.5,AVERAGE(P568:AI568),IF(COUNTBLANK(O568:AI568)&lt;18.5,AVERAGE(O568:AI568),AVERAGE(N568:AI568)))))))))))))))))))))</f>
        <v/>
      </c>
      <c r="AM568" s="22" t="str">
        <f>IF(AK568=0,"",IF(COUNTBLANK(AH568:AI568)=0,AVERAGE(AH568:AI568),IF(COUNTBLANK(AG568:AI568)&lt;1.5,AVERAGE(AG568:AI568),IF(COUNTBLANK(AF568:AI568)&lt;2.5,AVERAGE(AF568:AI568),IF(COUNTBLANK(AE568:AI568)&lt;3.5,AVERAGE(AE568:AI568),IF(COUNTBLANK(AD568:AI568)&lt;4.5,AVERAGE(AD568:AI568),IF(COUNTBLANK(AC568:AI568)&lt;5.5,AVERAGE(AC568:AI568),IF(COUNTBLANK(AB568:AI568)&lt;6.5,AVERAGE(AB568:AI568),IF(COUNTBLANK(AA568:AI568)&lt;7.5,AVERAGE(AA568:AI568),IF(COUNTBLANK(Z568:AI568)&lt;8.5,AVERAGE(Z568:AI568),IF(COUNTBLANK(Y568:AI568)&lt;9.5,AVERAGE(Y568:AI568),IF(COUNTBLANK(X568:AI568)&lt;10.5,AVERAGE(X568:AI568),IF(COUNTBLANK(W568:AI568)&lt;11.5,AVERAGE(W568:AI568),IF(COUNTBLANK(V568:AI568)&lt;12.5,AVERAGE(V568:AI568),IF(COUNTBLANK(U568:AI568)&lt;13.5,AVERAGE(U568:AI568),IF(COUNTBLANK(T568:AI568)&lt;14.5,AVERAGE(T568:AI568),IF(COUNTBLANK(S568:AI568)&lt;15.5,AVERAGE(S568:AI568),IF(COUNTBLANK(R568:AI568)&lt;16.5,AVERAGE(R568:AI568),IF(COUNTBLANK(Q568:AI568)&lt;17.5,AVERAGE(Q568:AI568),IF(COUNTBLANK(P568:AI568)&lt;18.5,AVERAGE(P568:AI568),IF(COUNTBLANK(O568:AI568)&lt;19.5,AVERAGE(O568:AI568),AVERAGE(N568:AI568))))))))))))))))))))))</f>
        <v/>
      </c>
      <c r="AN568" s="23">
        <f>IF(AK568&lt;1.5,M568,(0.75*M568)+(0.25*((AM568*2/3+AJ568*1/3)*$AW$1)))</f>
        <v>0</v>
      </c>
      <c r="AO568" s="24">
        <f>AN568-M568</f>
        <v>0</v>
      </c>
      <c r="AP568" s="22" t="str">
        <f>IF(AK568&lt;1.5,"N/A",3*((M568/$AW$1)-(AM568*2/3)))</f>
        <v>N/A</v>
      </c>
      <c r="AQ568" s="20" t="str">
        <f>IF(AK568=0,"",AL568*$AV$1)</f>
        <v/>
      </c>
      <c r="AR568" s="20" t="str">
        <f>IF(AK568=0,"",AJ568*$AV$1)</f>
        <v/>
      </c>
      <c r="AS568" s="23" t="str">
        <f>IF(F568="P","P","")</f>
        <v/>
      </c>
    </row>
    <row r="569" spans="1:45" ht="13.5">
      <c r="A569" s="19"/>
      <c r="B569" s="23" t="str">
        <f>IF(COUNTBLANK(N569:AI569)&lt;20.5,"Yes","No")</f>
        <v>No</v>
      </c>
      <c r="C569" s="34" t="str">
        <f>IF(J569&lt;160000,"Yes","")</f>
        <v>Yes</v>
      </c>
      <c r="D569" s="34" t="str">
        <f>IF(J569&gt;375000,IF((K569/J569)&lt;-0.4,"FP40%",IF((K569/J569)&lt;-0.35,"FP35%",IF((K569/J569)&lt;-0.3,"FP30%",IF((K569/J569)&lt;-0.25,"FP25%",IF((K569/J569)&lt;-0.2,"FP20%",IF((K569/J569)&lt;-0.15,"FP15%",IF((K569/J569)&lt;-0.1,"FP10%",IF((K569/J569)&lt;-0.05,"FP5%","")))))))),"")</f>
        <v/>
      </c>
      <c r="E569" s="34" t="str">
        <f t="shared" si="10"/>
        <v/>
      </c>
      <c r="F569" s="89" t="str">
        <f>IF(AP569="N/A","",IF(AP569&gt;AJ569,IF(AP569&gt;AM569,"P",""),""))</f>
        <v/>
      </c>
      <c r="G569" s="34" t="str">
        <f>IF(D569="",IF(E569="",F569,E569),D569)</f>
        <v/>
      </c>
      <c r="H569" s="19"/>
      <c r="I569" s="21"/>
      <c r="J569" s="20"/>
      <c r="K569" s="20">
        <f>M569-J569</f>
        <v>0</v>
      </c>
      <c r="L569" s="20"/>
      <c r="M569" s="20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39" t="str">
        <f>IF(AK569=0,"",AVERAGE(N569:AI569))</f>
        <v/>
      </c>
      <c r="AK569" s="39">
        <f>IF(COUNTBLANK(N569:AI569)=0,22,IF(COUNTBLANK(N569:AI569)=1,21,IF(COUNTBLANK(N569:AI569)=2,20,IF(COUNTBLANK(N569:AI569)=3,19,IF(COUNTBLANK(N569:AI569)=4,18,IF(COUNTBLANK(N569:AI569)=5,17,IF(COUNTBLANK(N569:AI569)=6,16,IF(COUNTBLANK(N569:AI569)=7,15,IF(COUNTBLANK(N569:AI569)=8,14,IF(COUNTBLANK(N569:AI569)=9,13,IF(COUNTBLANK(N569:AI569)=10,12,IF(COUNTBLANK(N569:AI569)=11,11,IF(COUNTBLANK(N569:AI569)=12,10,IF(COUNTBLANK(N569:AI569)=13,9,IF(COUNTBLANK(N569:AI569)=14,8,IF(COUNTBLANK(N569:AI569)=15,7,IF(COUNTBLANK(N569:AI569)=16,6,IF(COUNTBLANK(N569:AI569)=17,5,IF(COUNTBLANK(N569:AI569)=18,4,IF(COUNTBLANK(N569:AI569)=19,3,IF(COUNTBLANK(N569:AI569)=20,2,IF(COUNTBLANK(N569:AI569)=21,1,IF(COUNTBLANK(N569:AI569)=22,0,"Error")))))))))))))))))))))))</f>
        <v>0</v>
      </c>
      <c r="AL569" s="39" t="str">
        <f>IF(AK569=0,"",IF(COUNTBLANK(AG569:AI569)=0,AVERAGE(AG569:AI569),IF(COUNTBLANK(AF569:AI569)&lt;1.5,AVERAGE(AF569:AI569),IF(COUNTBLANK(AE569:AI569)&lt;2.5,AVERAGE(AE569:AI569),IF(COUNTBLANK(AD569:AI569)&lt;3.5,AVERAGE(AD569:AI569),IF(COUNTBLANK(AC569:AI569)&lt;4.5,AVERAGE(AC569:AI569),IF(COUNTBLANK(AB569:AI569)&lt;5.5,AVERAGE(AB569:AI569),IF(COUNTBLANK(AA569:AI569)&lt;6.5,AVERAGE(AA569:AI569),IF(COUNTBLANK(Z569:AI569)&lt;7.5,AVERAGE(Z569:AI569),IF(COUNTBLANK(Y569:AI569)&lt;8.5,AVERAGE(Y569:AI569),IF(COUNTBLANK(X569:AI569)&lt;9.5,AVERAGE(X569:AI569),IF(COUNTBLANK(W569:AI569)&lt;10.5,AVERAGE(W569:AI569),IF(COUNTBLANK(V569:AI569)&lt;11.5,AVERAGE(V569:AI569),IF(COUNTBLANK(U569:AI569)&lt;12.5,AVERAGE(U569:AI569),IF(COUNTBLANK(T569:AI569)&lt;13.5,AVERAGE(T569:AI569),IF(COUNTBLANK(S569:AI569)&lt;14.5,AVERAGE(S569:AI569),IF(COUNTBLANK(R569:AI569)&lt;15.5,AVERAGE(R569:AI569),IF(COUNTBLANK(Q569:AI569)&lt;16.5,AVERAGE(Q569:AI569),IF(COUNTBLANK(P569:AI569)&lt;17.5,AVERAGE(P569:AI569),IF(COUNTBLANK(O569:AI569)&lt;18.5,AVERAGE(O569:AI569),AVERAGE(N569:AI569)))))))))))))))))))))</f>
        <v/>
      </c>
      <c r="AM569" s="22" t="str">
        <f>IF(AK569=0,"",IF(COUNTBLANK(AH569:AI569)=0,AVERAGE(AH569:AI569),IF(COUNTBLANK(AG569:AI569)&lt;1.5,AVERAGE(AG569:AI569),IF(COUNTBLANK(AF569:AI569)&lt;2.5,AVERAGE(AF569:AI569),IF(COUNTBLANK(AE569:AI569)&lt;3.5,AVERAGE(AE569:AI569),IF(COUNTBLANK(AD569:AI569)&lt;4.5,AVERAGE(AD569:AI569),IF(COUNTBLANK(AC569:AI569)&lt;5.5,AVERAGE(AC569:AI569),IF(COUNTBLANK(AB569:AI569)&lt;6.5,AVERAGE(AB569:AI569),IF(COUNTBLANK(AA569:AI569)&lt;7.5,AVERAGE(AA569:AI569),IF(COUNTBLANK(Z569:AI569)&lt;8.5,AVERAGE(Z569:AI569),IF(COUNTBLANK(Y569:AI569)&lt;9.5,AVERAGE(Y569:AI569),IF(COUNTBLANK(X569:AI569)&lt;10.5,AVERAGE(X569:AI569),IF(COUNTBLANK(W569:AI569)&lt;11.5,AVERAGE(W569:AI569),IF(COUNTBLANK(V569:AI569)&lt;12.5,AVERAGE(V569:AI569),IF(COUNTBLANK(U569:AI569)&lt;13.5,AVERAGE(U569:AI569),IF(COUNTBLANK(T569:AI569)&lt;14.5,AVERAGE(T569:AI569),IF(COUNTBLANK(S569:AI569)&lt;15.5,AVERAGE(S569:AI569),IF(COUNTBLANK(R569:AI569)&lt;16.5,AVERAGE(R569:AI569),IF(COUNTBLANK(Q569:AI569)&lt;17.5,AVERAGE(Q569:AI569),IF(COUNTBLANK(P569:AI569)&lt;18.5,AVERAGE(P569:AI569),IF(COUNTBLANK(O569:AI569)&lt;19.5,AVERAGE(O569:AI569),AVERAGE(N569:AI569))))))))))))))))))))))</f>
        <v/>
      </c>
      <c r="AN569" s="23">
        <f>IF(AK569&lt;1.5,M569,(0.75*M569)+(0.25*((AM569*2/3+AJ569*1/3)*$AW$1)))</f>
        <v>0</v>
      </c>
      <c r="AO569" s="24">
        <f>AN569-M569</f>
        <v>0</v>
      </c>
      <c r="AP569" s="22" t="str">
        <f>IF(AK569&lt;1.5,"N/A",3*((M569/$AW$1)-(AM569*2/3)))</f>
        <v>N/A</v>
      </c>
      <c r="AQ569" s="20" t="str">
        <f>IF(AK569=0,"",AL569*$AV$1)</f>
        <v/>
      </c>
      <c r="AR569" s="20" t="str">
        <f>IF(AK569=0,"",AJ569*$AV$1)</f>
        <v/>
      </c>
      <c r="AS569" s="23" t="str">
        <f>IF(F569="P","P","")</f>
        <v/>
      </c>
    </row>
    <row r="570" spans="1:45" ht="13.5">
      <c r="A570" s="19"/>
      <c r="B570" s="23" t="str">
        <f>IF(COUNTBLANK(N570:AI570)&lt;20.5,"Yes","No")</f>
        <v>No</v>
      </c>
      <c r="C570" s="34" t="str">
        <f>IF(J570&lt;160000,"Yes","")</f>
        <v>Yes</v>
      </c>
      <c r="D570" s="34" t="str">
        <f>IF(J570&gt;375000,IF((K570/J570)&lt;-0.4,"FP40%",IF((K570/J570)&lt;-0.35,"FP35%",IF((K570/J570)&lt;-0.3,"FP30%",IF((K570/J570)&lt;-0.25,"FP25%",IF((K570/J570)&lt;-0.2,"FP20%",IF((K570/J570)&lt;-0.15,"FP15%",IF((K570/J570)&lt;-0.1,"FP10%",IF((K570/J570)&lt;-0.05,"FP5%","")))))))),"")</f>
        <v/>
      </c>
      <c r="E570" s="34" t="str">
        <f t="shared" si="10"/>
        <v/>
      </c>
      <c r="F570" s="89" t="str">
        <f>IF(AP570="N/A","",IF(AP570&gt;AJ570,IF(AP570&gt;AM570,"P",""),""))</f>
        <v/>
      </c>
      <c r="G570" s="34" t="str">
        <f>IF(D570="",IF(E570="",F570,E570),D570)</f>
        <v/>
      </c>
      <c r="H570" s="19"/>
      <c r="I570" s="21"/>
      <c r="J570" s="20"/>
      <c r="K570" s="20">
        <f>M570-J570</f>
        <v>0</v>
      </c>
      <c r="L570" s="20"/>
      <c r="M570" s="20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39" t="str">
        <f>IF(AK570=0,"",AVERAGE(N570:AI570))</f>
        <v/>
      </c>
      <c r="AK570" s="39">
        <f>IF(COUNTBLANK(N570:AI570)=0,22,IF(COUNTBLANK(N570:AI570)=1,21,IF(COUNTBLANK(N570:AI570)=2,20,IF(COUNTBLANK(N570:AI570)=3,19,IF(COUNTBLANK(N570:AI570)=4,18,IF(COUNTBLANK(N570:AI570)=5,17,IF(COUNTBLANK(N570:AI570)=6,16,IF(COUNTBLANK(N570:AI570)=7,15,IF(COUNTBLANK(N570:AI570)=8,14,IF(COUNTBLANK(N570:AI570)=9,13,IF(COUNTBLANK(N570:AI570)=10,12,IF(COUNTBLANK(N570:AI570)=11,11,IF(COUNTBLANK(N570:AI570)=12,10,IF(COUNTBLANK(N570:AI570)=13,9,IF(COUNTBLANK(N570:AI570)=14,8,IF(COUNTBLANK(N570:AI570)=15,7,IF(COUNTBLANK(N570:AI570)=16,6,IF(COUNTBLANK(N570:AI570)=17,5,IF(COUNTBLANK(N570:AI570)=18,4,IF(COUNTBLANK(N570:AI570)=19,3,IF(COUNTBLANK(N570:AI570)=20,2,IF(COUNTBLANK(N570:AI570)=21,1,IF(COUNTBLANK(N570:AI570)=22,0,"Error")))))))))))))))))))))))</f>
        <v>0</v>
      </c>
      <c r="AL570" s="39" t="str">
        <f>IF(AK570=0,"",IF(COUNTBLANK(AG570:AI570)=0,AVERAGE(AG570:AI570),IF(COUNTBLANK(AF570:AI570)&lt;1.5,AVERAGE(AF570:AI570),IF(COUNTBLANK(AE570:AI570)&lt;2.5,AVERAGE(AE570:AI570),IF(COUNTBLANK(AD570:AI570)&lt;3.5,AVERAGE(AD570:AI570),IF(COUNTBLANK(AC570:AI570)&lt;4.5,AVERAGE(AC570:AI570),IF(COUNTBLANK(AB570:AI570)&lt;5.5,AVERAGE(AB570:AI570),IF(COUNTBLANK(AA570:AI570)&lt;6.5,AVERAGE(AA570:AI570),IF(COUNTBLANK(Z570:AI570)&lt;7.5,AVERAGE(Z570:AI570),IF(COUNTBLANK(Y570:AI570)&lt;8.5,AVERAGE(Y570:AI570),IF(COUNTBLANK(X570:AI570)&lt;9.5,AVERAGE(X570:AI570),IF(COUNTBLANK(W570:AI570)&lt;10.5,AVERAGE(W570:AI570),IF(COUNTBLANK(V570:AI570)&lt;11.5,AVERAGE(V570:AI570),IF(COUNTBLANK(U570:AI570)&lt;12.5,AVERAGE(U570:AI570),IF(COUNTBLANK(T570:AI570)&lt;13.5,AVERAGE(T570:AI570),IF(COUNTBLANK(S570:AI570)&lt;14.5,AVERAGE(S570:AI570),IF(COUNTBLANK(R570:AI570)&lt;15.5,AVERAGE(R570:AI570),IF(COUNTBLANK(Q570:AI570)&lt;16.5,AVERAGE(Q570:AI570),IF(COUNTBLANK(P570:AI570)&lt;17.5,AVERAGE(P570:AI570),IF(COUNTBLANK(O570:AI570)&lt;18.5,AVERAGE(O570:AI570),AVERAGE(N570:AI570)))))))))))))))))))))</f>
        <v/>
      </c>
      <c r="AM570" s="22" t="str">
        <f>IF(AK570=0,"",IF(COUNTBLANK(AH570:AI570)=0,AVERAGE(AH570:AI570),IF(COUNTBLANK(AG570:AI570)&lt;1.5,AVERAGE(AG570:AI570),IF(COUNTBLANK(AF570:AI570)&lt;2.5,AVERAGE(AF570:AI570),IF(COUNTBLANK(AE570:AI570)&lt;3.5,AVERAGE(AE570:AI570),IF(COUNTBLANK(AD570:AI570)&lt;4.5,AVERAGE(AD570:AI570),IF(COUNTBLANK(AC570:AI570)&lt;5.5,AVERAGE(AC570:AI570),IF(COUNTBLANK(AB570:AI570)&lt;6.5,AVERAGE(AB570:AI570),IF(COUNTBLANK(AA570:AI570)&lt;7.5,AVERAGE(AA570:AI570),IF(COUNTBLANK(Z570:AI570)&lt;8.5,AVERAGE(Z570:AI570),IF(COUNTBLANK(Y570:AI570)&lt;9.5,AVERAGE(Y570:AI570),IF(COUNTBLANK(X570:AI570)&lt;10.5,AVERAGE(X570:AI570),IF(COUNTBLANK(W570:AI570)&lt;11.5,AVERAGE(W570:AI570),IF(COUNTBLANK(V570:AI570)&lt;12.5,AVERAGE(V570:AI570),IF(COUNTBLANK(U570:AI570)&lt;13.5,AVERAGE(U570:AI570),IF(COUNTBLANK(T570:AI570)&lt;14.5,AVERAGE(T570:AI570),IF(COUNTBLANK(S570:AI570)&lt;15.5,AVERAGE(S570:AI570),IF(COUNTBLANK(R570:AI570)&lt;16.5,AVERAGE(R570:AI570),IF(COUNTBLANK(Q570:AI570)&lt;17.5,AVERAGE(Q570:AI570),IF(COUNTBLANK(P570:AI570)&lt;18.5,AVERAGE(P570:AI570),IF(COUNTBLANK(O570:AI570)&lt;19.5,AVERAGE(O570:AI570),AVERAGE(N570:AI570))))))))))))))))))))))</f>
        <v/>
      </c>
      <c r="AN570" s="23">
        <f>IF(AK570&lt;1.5,M570,(0.75*M570)+(0.25*((AM570*2/3+AJ570*1/3)*$AW$1)))</f>
        <v>0</v>
      </c>
      <c r="AO570" s="24">
        <f>AN570-M570</f>
        <v>0</v>
      </c>
      <c r="AP570" s="22" t="str">
        <f>IF(AK570&lt;1.5,"N/A",3*((M570/$AW$1)-(AM570*2/3)))</f>
        <v>N/A</v>
      </c>
      <c r="AQ570" s="20" t="str">
        <f>IF(AK570=0,"",AL570*$AV$1)</f>
        <v/>
      </c>
      <c r="AR570" s="20" t="str">
        <f>IF(AK570=0,"",AJ570*$AV$1)</f>
        <v/>
      </c>
      <c r="AS570" s="23" t="str">
        <f>IF(F570="P","P","")</f>
        <v/>
      </c>
    </row>
    <row r="571" spans="1:45" ht="13.5">
      <c r="A571" s="19"/>
      <c r="B571" s="23" t="str">
        <f>IF(COUNTBLANK(N571:AI571)&lt;20.5,"Yes","No")</f>
        <v>No</v>
      </c>
      <c r="C571" s="34" t="str">
        <f>IF(J571&lt;160000,"Yes","")</f>
        <v>Yes</v>
      </c>
      <c r="D571" s="34" t="str">
        <f>IF(J571&gt;375000,IF((K571/J571)&lt;-0.4,"FP40%",IF((K571/J571)&lt;-0.35,"FP35%",IF((K571/J571)&lt;-0.3,"FP30%",IF((K571/J571)&lt;-0.25,"FP25%",IF((K571/J571)&lt;-0.2,"FP20%",IF((K571/J571)&lt;-0.15,"FP15%",IF((K571/J571)&lt;-0.1,"FP10%",IF((K571/J571)&lt;-0.05,"FP5%","")))))))),"")</f>
        <v/>
      </c>
      <c r="E571" s="34" t="str">
        <f t="shared" si="10"/>
        <v/>
      </c>
      <c r="F571" s="89" t="str">
        <f>IF(AP571="N/A","",IF(AP571&gt;AJ571,IF(AP571&gt;AM571,"P",""),""))</f>
        <v/>
      </c>
      <c r="G571" s="34" t="str">
        <f>IF(D571="",IF(E571="",F571,E571),D571)</f>
        <v/>
      </c>
      <c r="H571" s="19"/>
      <c r="I571" s="21"/>
      <c r="J571" s="20"/>
      <c r="K571" s="20">
        <f>M571-J571</f>
        <v>0</v>
      </c>
      <c r="L571" s="20"/>
      <c r="M571" s="20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39" t="str">
        <f>IF(AK571=0,"",AVERAGE(N571:AI571))</f>
        <v/>
      </c>
      <c r="AK571" s="39">
        <f>IF(COUNTBLANK(N571:AI571)=0,22,IF(COUNTBLANK(N571:AI571)=1,21,IF(COUNTBLANK(N571:AI571)=2,20,IF(COUNTBLANK(N571:AI571)=3,19,IF(COUNTBLANK(N571:AI571)=4,18,IF(COUNTBLANK(N571:AI571)=5,17,IF(COUNTBLANK(N571:AI571)=6,16,IF(COUNTBLANK(N571:AI571)=7,15,IF(COUNTBLANK(N571:AI571)=8,14,IF(COUNTBLANK(N571:AI571)=9,13,IF(COUNTBLANK(N571:AI571)=10,12,IF(COUNTBLANK(N571:AI571)=11,11,IF(COUNTBLANK(N571:AI571)=12,10,IF(COUNTBLANK(N571:AI571)=13,9,IF(COUNTBLANK(N571:AI571)=14,8,IF(COUNTBLANK(N571:AI571)=15,7,IF(COUNTBLANK(N571:AI571)=16,6,IF(COUNTBLANK(N571:AI571)=17,5,IF(COUNTBLANK(N571:AI571)=18,4,IF(COUNTBLANK(N571:AI571)=19,3,IF(COUNTBLANK(N571:AI571)=20,2,IF(COUNTBLANK(N571:AI571)=21,1,IF(COUNTBLANK(N571:AI571)=22,0,"Error")))))))))))))))))))))))</f>
        <v>0</v>
      </c>
      <c r="AL571" s="39" t="str">
        <f>IF(AK571=0,"",IF(COUNTBLANK(AG571:AI571)=0,AVERAGE(AG571:AI571),IF(COUNTBLANK(AF571:AI571)&lt;1.5,AVERAGE(AF571:AI571),IF(COUNTBLANK(AE571:AI571)&lt;2.5,AVERAGE(AE571:AI571),IF(COUNTBLANK(AD571:AI571)&lt;3.5,AVERAGE(AD571:AI571),IF(COUNTBLANK(AC571:AI571)&lt;4.5,AVERAGE(AC571:AI571),IF(COUNTBLANK(AB571:AI571)&lt;5.5,AVERAGE(AB571:AI571),IF(COUNTBLANK(AA571:AI571)&lt;6.5,AVERAGE(AA571:AI571),IF(COUNTBLANK(Z571:AI571)&lt;7.5,AVERAGE(Z571:AI571),IF(COUNTBLANK(Y571:AI571)&lt;8.5,AVERAGE(Y571:AI571),IF(COUNTBLANK(X571:AI571)&lt;9.5,AVERAGE(X571:AI571),IF(COUNTBLANK(W571:AI571)&lt;10.5,AVERAGE(W571:AI571),IF(COUNTBLANK(V571:AI571)&lt;11.5,AVERAGE(V571:AI571),IF(COUNTBLANK(U571:AI571)&lt;12.5,AVERAGE(U571:AI571),IF(COUNTBLANK(T571:AI571)&lt;13.5,AVERAGE(T571:AI571),IF(COUNTBLANK(S571:AI571)&lt;14.5,AVERAGE(S571:AI571),IF(COUNTBLANK(R571:AI571)&lt;15.5,AVERAGE(R571:AI571),IF(COUNTBLANK(Q571:AI571)&lt;16.5,AVERAGE(Q571:AI571),IF(COUNTBLANK(P571:AI571)&lt;17.5,AVERAGE(P571:AI571),IF(COUNTBLANK(O571:AI571)&lt;18.5,AVERAGE(O571:AI571),AVERAGE(N571:AI571)))))))))))))))))))))</f>
        <v/>
      </c>
      <c r="AM571" s="22" t="str">
        <f>IF(AK571=0,"",IF(COUNTBLANK(AH571:AI571)=0,AVERAGE(AH571:AI571),IF(COUNTBLANK(AG571:AI571)&lt;1.5,AVERAGE(AG571:AI571),IF(COUNTBLANK(AF571:AI571)&lt;2.5,AVERAGE(AF571:AI571),IF(COUNTBLANK(AE571:AI571)&lt;3.5,AVERAGE(AE571:AI571),IF(COUNTBLANK(AD571:AI571)&lt;4.5,AVERAGE(AD571:AI571),IF(COUNTBLANK(AC571:AI571)&lt;5.5,AVERAGE(AC571:AI571),IF(COUNTBLANK(AB571:AI571)&lt;6.5,AVERAGE(AB571:AI571),IF(COUNTBLANK(AA571:AI571)&lt;7.5,AVERAGE(AA571:AI571),IF(COUNTBLANK(Z571:AI571)&lt;8.5,AVERAGE(Z571:AI571),IF(COUNTBLANK(Y571:AI571)&lt;9.5,AVERAGE(Y571:AI571),IF(COUNTBLANK(X571:AI571)&lt;10.5,AVERAGE(X571:AI571),IF(COUNTBLANK(W571:AI571)&lt;11.5,AVERAGE(W571:AI571),IF(COUNTBLANK(V571:AI571)&lt;12.5,AVERAGE(V571:AI571),IF(COUNTBLANK(U571:AI571)&lt;13.5,AVERAGE(U571:AI571),IF(COUNTBLANK(T571:AI571)&lt;14.5,AVERAGE(T571:AI571),IF(COUNTBLANK(S571:AI571)&lt;15.5,AVERAGE(S571:AI571),IF(COUNTBLANK(R571:AI571)&lt;16.5,AVERAGE(R571:AI571),IF(COUNTBLANK(Q571:AI571)&lt;17.5,AVERAGE(Q571:AI571),IF(COUNTBLANK(P571:AI571)&lt;18.5,AVERAGE(P571:AI571),IF(COUNTBLANK(O571:AI571)&lt;19.5,AVERAGE(O571:AI571),AVERAGE(N571:AI571))))))))))))))))))))))</f>
        <v/>
      </c>
      <c r="AN571" s="23">
        <f>IF(AK571&lt;1.5,M571,(0.75*M571)+(0.25*((AM571*2/3+AJ571*1/3)*$AW$1)))</f>
        <v>0</v>
      </c>
      <c r="AO571" s="24">
        <f>AN571-M571</f>
        <v>0</v>
      </c>
      <c r="AP571" s="22" t="str">
        <f>IF(AK571&lt;1.5,"N/A",3*((M571/$AW$1)-(AM571*2/3)))</f>
        <v>N/A</v>
      </c>
      <c r="AQ571" s="20" t="str">
        <f>IF(AK571=0,"",AL571*$AV$1)</f>
        <v/>
      </c>
      <c r="AR571" s="20" t="str">
        <f>IF(AK571=0,"",AJ571*$AV$1)</f>
        <v/>
      </c>
      <c r="AS571" s="23" t="str">
        <f>IF(F571="P","P","")</f>
        <v/>
      </c>
    </row>
    <row r="572" spans="1:45" ht="13.5">
      <c r="A572" s="19"/>
      <c r="B572" s="23" t="str">
        <f>IF(COUNTBLANK(N572:AI572)&lt;20.5,"Yes","No")</f>
        <v>No</v>
      </c>
      <c r="C572" s="34" t="str">
        <f>IF(J572&lt;160000,"Yes","")</f>
        <v>Yes</v>
      </c>
      <c r="D572" s="34" t="str">
        <f>IF(J572&gt;375000,IF((K572/J572)&lt;-0.4,"FP40%",IF((K572/J572)&lt;-0.35,"FP35%",IF((K572/J572)&lt;-0.3,"FP30%",IF((K572/J572)&lt;-0.25,"FP25%",IF((K572/J572)&lt;-0.2,"FP20%",IF((K572/J572)&lt;-0.15,"FP15%",IF((K572/J572)&lt;-0.1,"FP10%",IF((K572/J572)&lt;-0.05,"FP5%","")))))))),"")</f>
        <v/>
      </c>
      <c r="E572" s="34" t="str">
        <f t="shared" si="10"/>
        <v/>
      </c>
      <c r="F572" s="89" t="str">
        <f>IF(AP572="N/A","",IF(AP572&gt;AJ572,IF(AP572&gt;AM572,"P",""),""))</f>
        <v/>
      </c>
      <c r="G572" s="34" t="str">
        <f>IF(D572="",IF(E572="",F572,E572),D572)</f>
        <v/>
      </c>
      <c r="H572" s="19"/>
      <c r="I572" s="21"/>
      <c r="J572" s="20"/>
      <c r="K572" s="20">
        <f>M572-J572</f>
        <v>0</v>
      </c>
      <c r="L572" s="20"/>
      <c r="M572" s="20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39" t="str">
        <f>IF(AK572=0,"",AVERAGE(N572:AI572))</f>
        <v/>
      </c>
      <c r="AK572" s="39">
        <f>IF(COUNTBLANK(N572:AI572)=0,22,IF(COUNTBLANK(N572:AI572)=1,21,IF(COUNTBLANK(N572:AI572)=2,20,IF(COUNTBLANK(N572:AI572)=3,19,IF(COUNTBLANK(N572:AI572)=4,18,IF(COUNTBLANK(N572:AI572)=5,17,IF(COUNTBLANK(N572:AI572)=6,16,IF(COUNTBLANK(N572:AI572)=7,15,IF(COUNTBLANK(N572:AI572)=8,14,IF(COUNTBLANK(N572:AI572)=9,13,IF(COUNTBLANK(N572:AI572)=10,12,IF(COUNTBLANK(N572:AI572)=11,11,IF(COUNTBLANK(N572:AI572)=12,10,IF(COUNTBLANK(N572:AI572)=13,9,IF(COUNTBLANK(N572:AI572)=14,8,IF(COUNTBLANK(N572:AI572)=15,7,IF(COUNTBLANK(N572:AI572)=16,6,IF(COUNTBLANK(N572:AI572)=17,5,IF(COUNTBLANK(N572:AI572)=18,4,IF(COUNTBLANK(N572:AI572)=19,3,IF(COUNTBLANK(N572:AI572)=20,2,IF(COUNTBLANK(N572:AI572)=21,1,IF(COUNTBLANK(N572:AI572)=22,0,"Error")))))))))))))))))))))))</f>
        <v>0</v>
      </c>
      <c r="AL572" s="39" t="str">
        <f>IF(AK572=0,"",IF(COUNTBLANK(AG572:AI572)=0,AVERAGE(AG572:AI572),IF(COUNTBLANK(AF572:AI572)&lt;1.5,AVERAGE(AF572:AI572),IF(COUNTBLANK(AE572:AI572)&lt;2.5,AVERAGE(AE572:AI572),IF(COUNTBLANK(AD572:AI572)&lt;3.5,AVERAGE(AD572:AI572),IF(COUNTBLANK(AC572:AI572)&lt;4.5,AVERAGE(AC572:AI572),IF(COUNTBLANK(AB572:AI572)&lt;5.5,AVERAGE(AB572:AI572),IF(COUNTBLANK(AA572:AI572)&lt;6.5,AVERAGE(AA572:AI572),IF(COUNTBLANK(Z572:AI572)&lt;7.5,AVERAGE(Z572:AI572),IF(COUNTBLANK(Y572:AI572)&lt;8.5,AVERAGE(Y572:AI572),IF(COUNTBLANK(X572:AI572)&lt;9.5,AVERAGE(X572:AI572),IF(COUNTBLANK(W572:AI572)&lt;10.5,AVERAGE(W572:AI572),IF(COUNTBLANK(V572:AI572)&lt;11.5,AVERAGE(V572:AI572),IF(COUNTBLANK(U572:AI572)&lt;12.5,AVERAGE(U572:AI572),IF(COUNTBLANK(T572:AI572)&lt;13.5,AVERAGE(T572:AI572),IF(COUNTBLANK(S572:AI572)&lt;14.5,AVERAGE(S572:AI572),IF(COUNTBLANK(R572:AI572)&lt;15.5,AVERAGE(R572:AI572),IF(COUNTBLANK(Q572:AI572)&lt;16.5,AVERAGE(Q572:AI572),IF(COUNTBLANK(P572:AI572)&lt;17.5,AVERAGE(P572:AI572),IF(COUNTBLANK(O572:AI572)&lt;18.5,AVERAGE(O572:AI572),AVERAGE(N572:AI572)))))))))))))))))))))</f>
        <v/>
      </c>
      <c r="AM572" s="22" t="str">
        <f>IF(AK572=0,"",IF(COUNTBLANK(AH572:AI572)=0,AVERAGE(AH572:AI572),IF(COUNTBLANK(AG572:AI572)&lt;1.5,AVERAGE(AG572:AI572),IF(COUNTBLANK(AF572:AI572)&lt;2.5,AVERAGE(AF572:AI572),IF(COUNTBLANK(AE572:AI572)&lt;3.5,AVERAGE(AE572:AI572),IF(COUNTBLANK(AD572:AI572)&lt;4.5,AVERAGE(AD572:AI572),IF(COUNTBLANK(AC572:AI572)&lt;5.5,AVERAGE(AC572:AI572),IF(COUNTBLANK(AB572:AI572)&lt;6.5,AVERAGE(AB572:AI572),IF(COUNTBLANK(AA572:AI572)&lt;7.5,AVERAGE(AA572:AI572),IF(COUNTBLANK(Z572:AI572)&lt;8.5,AVERAGE(Z572:AI572),IF(COUNTBLANK(Y572:AI572)&lt;9.5,AVERAGE(Y572:AI572),IF(COUNTBLANK(X572:AI572)&lt;10.5,AVERAGE(X572:AI572),IF(COUNTBLANK(W572:AI572)&lt;11.5,AVERAGE(W572:AI572),IF(COUNTBLANK(V572:AI572)&lt;12.5,AVERAGE(V572:AI572),IF(COUNTBLANK(U572:AI572)&lt;13.5,AVERAGE(U572:AI572),IF(COUNTBLANK(T572:AI572)&lt;14.5,AVERAGE(T572:AI572),IF(COUNTBLANK(S572:AI572)&lt;15.5,AVERAGE(S572:AI572),IF(COUNTBLANK(R572:AI572)&lt;16.5,AVERAGE(R572:AI572),IF(COUNTBLANK(Q572:AI572)&lt;17.5,AVERAGE(Q572:AI572),IF(COUNTBLANK(P572:AI572)&lt;18.5,AVERAGE(P572:AI572),IF(COUNTBLANK(O572:AI572)&lt;19.5,AVERAGE(O572:AI572),AVERAGE(N572:AI572))))))))))))))))))))))</f>
        <v/>
      </c>
      <c r="AN572" s="23">
        <f>IF(AK572&lt;1.5,M572,(0.75*M572)+(0.25*((AM572*2/3+AJ572*1/3)*$AW$1)))</f>
        <v>0</v>
      </c>
      <c r="AO572" s="24">
        <f>AN572-M572</f>
        <v>0</v>
      </c>
      <c r="AP572" s="22" t="str">
        <f>IF(AK572&lt;1.5,"N/A",3*((M572/$AW$1)-(AM572*2/3)))</f>
        <v>N/A</v>
      </c>
      <c r="AQ572" s="20" t="str">
        <f>IF(AK572=0,"",AL572*$AV$1)</f>
        <v/>
      </c>
      <c r="AR572" s="20" t="str">
        <f>IF(AK572=0,"",AJ572*$AV$1)</f>
        <v/>
      </c>
      <c r="AS572" s="23" t="str">
        <f>IF(F572="P","P","")</f>
        <v/>
      </c>
    </row>
    <row r="573" spans="1:45" ht="13.5">
      <c r="A573" s="19"/>
      <c r="B573" s="23" t="str">
        <f>IF(COUNTBLANK(N573:AI573)&lt;20.5,"Yes","No")</f>
        <v>No</v>
      </c>
      <c r="C573" s="34" t="str">
        <f>IF(J573&lt;160000,"Yes","")</f>
        <v>Yes</v>
      </c>
      <c r="D573" s="34" t="str">
        <f>IF(J573&gt;375000,IF((K573/J573)&lt;-0.4,"FP40%",IF((K573/J573)&lt;-0.35,"FP35%",IF((K573/J573)&lt;-0.3,"FP30%",IF((K573/J573)&lt;-0.25,"FP25%",IF((K573/J573)&lt;-0.2,"FP20%",IF((K573/J573)&lt;-0.15,"FP15%",IF((K573/J573)&lt;-0.1,"FP10%",IF((K573/J573)&lt;-0.05,"FP5%","")))))))),"")</f>
        <v/>
      </c>
      <c r="E573" s="34" t="str">
        <f t="shared" si="10"/>
        <v/>
      </c>
      <c r="F573" s="89" t="str">
        <f>IF(AP573="N/A","",IF(AP573&gt;AJ573,IF(AP573&gt;AM573,"P",""),""))</f>
        <v/>
      </c>
      <c r="G573" s="34" t="str">
        <f>IF(D573="",IF(E573="",F573,E573),D573)</f>
        <v/>
      </c>
      <c r="H573" s="19"/>
      <c r="I573" s="21"/>
      <c r="J573" s="20"/>
      <c r="K573" s="20">
        <f>M573-J573</f>
        <v>0</v>
      </c>
      <c r="L573" s="20"/>
      <c r="M573" s="20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39" t="str">
        <f>IF(AK573=0,"",AVERAGE(N573:AI573))</f>
        <v/>
      </c>
      <c r="AK573" s="39">
        <f>IF(COUNTBLANK(N573:AI573)=0,22,IF(COUNTBLANK(N573:AI573)=1,21,IF(COUNTBLANK(N573:AI573)=2,20,IF(COUNTBLANK(N573:AI573)=3,19,IF(COUNTBLANK(N573:AI573)=4,18,IF(COUNTBLANK(N573:AI573)=5,17,IF(COUNTBLANK(N573:AI573)=6,16,IF(COUNTBLANK(N573:AI573)=7,15,IF(COUNTBLANK(N573:AI573)=8,14,IF(COUNTBLANK(N573:AI573)=9,13,IF(COUNTBLANK(N573:AI573)=10,12,IF(COUNTBLANK(N573:AI573)=11,11,IF(COUNTBLANK(N573:AI573)=12,10,IF(COUNTBLANK(N573:AI573)=13,9,IF(COUNTBLANK(N573:AI573)=14,8,IF(COUNTBLANK(N573:AI573)=15,7,IF(COUNTBLANK(N573:AI573)=16,6,IF(COUNTBLANK(N573:AI573)=17,5,IF(COUNTBLANK(N573:AI573)=18,4,IF(COUNTBLANK(N573:AI573)=19,3,IF(COUNTBLANK(N573:AI573)=20,2,IF(COUNTBLANK(N573:AI573)=21,1,IF(COUNTBLANK(N573:AI573)=22,0,"Error")))))))))))))))))))))))</f>
        <v>0</v>
      </c>
      <c r="AL573" s="39" t="str">
        <f>IF(AK573=0,"",IF(COUNTBLANK(AG573:AI573)=0,AVERAGE(AG573:AI573),IF(COUNTBLANK(AF573:AI573)&lt;1.5,AVERAGE(AF573:AI573),IF(COUNTBLANK(AE573:AI573)&lt;2.5,AVERAGE(AE573:AI573),IF(COUNTBLANK(AD573:AI573)&lt;3.5,AVERAGE(AD573:AI573),IF(COUNTBLANK(AC573:AI573)&lt;4.5,AVERAGE(AC573:AI573),IF(COUNTBLANK(AB573:AI573)&lt;5.5,AVERAGE(AB573:AI573),IF(COUNTBLANK(AA573:AI573)&lt;6.5,AVERAGE(AA573:AI573),IF(COUNTBLANK(Z573:AI573)&lt;7.5,AVERAGE(Z573:AI573),IF(COUNTBLANK(Y573:AI573)&lt;8.5,AVERAGE(Y573:AI573),IF(COUNTBLANK(X573:AI573)&lt;9.5,AVERAGE(X573:AI573),IF(COUNTBLANK(W573:AI573)&lt;10.5,AVERAGE(W573:AI573),IF(COUNTBLANK(V573:AI573)&lt;11.5,AVERAGE(V573:AI573),IF(COUNTBLANK(U573:AI573)&lt;12.5,AVERAGE(U573:AI573),IF(COUNTBLANK(T573:AI573)&lt;13.5,AVERAGE(T573:AI573),IF(COUNTBLANK(S573:AI573)&lt;14.5,AVERAGE(S573:AI573),IF(COUNTBLANK(R573:AI573)&lt;15.5,AVERAGE(R573:AI573),IF(COUNTBLANK(Q573:AI573)&lt;16.5,AVERAGE(Q573:AI573),IF(COUNTBLANK(P573:AI573)&lt;17.5,AVERAGE(P573:AI573),IF(COUNTBLANK(O573:AI573)&lt;18.5,AVERAGE(O573:AI573),AVERAGE(N573:AI573)))))))))))))))))))))</f>
        <v/>
      </c>
      <c r="AM573" s="22" t="str">
        <f>IF(AK573=0,"",IF(COUNTBLANK(AH573:AI573)=0,AVERAGE(AH573:AI573),IF(COUNTBLANK(AG573:AI573)&lt;1.5,AVERAGE(AG573:AI573),IF(COUNTBLANK(AF573:AI573)&lt;2.5,AVERAGE(AF573:AI573),IF(COUNTBLANK(AE573:AI573)&lt;3.5,AVERAGE(AE573:AI573),IF(COUNTBLANK(AD573:AI573)&lt;4.5,AVERAGE(AD573:AI573),IF(COUNTBLANK(AC573:AI573)&lt;5.5,AVERAGE(AC573:AI573),IF(COUNTBLANK(AB573:AI573)&lt;6.5,AVERAGE(AB573:AI573),IF(COUNTBLANK(AA573:AI573)&lt;7.5,AVERAGE(AA573:AI573),IF(COUNTBLANK(Z573:AI573)&lt;8.5,AVERAGE(Z573:AI573),IF(COUNTBLANK(Y573:AI573)&lt;9.5,AVERAGE(Y573:AI573),IF(COUNTBLANK(X573:AI573)&lt;10.5,AVERAGE(X573:AI573),IF(COUNTBLANK(W573:AI573)&lt;11.5,AVERAGE(W573:AI573),IF(COUNTBLANK(V573:AI573)&lt;12.5,AVERAGE(V573:AI573),IF(COUNTBLANK(U573:AI573)&lt;13.5,AVERAGE(U573:AI573),IF(COUNTBLANK(T573:AI573)&lt;14.5,AVERAGE(T573:AI573),IF(COUNTBLANK(S573:AI573)&lt;15.5,AVERAGE(S573:AI573),IF(COUNTBLANK(R573:AI573)&lt;16.5,AVERAGE(R573:AI573),IF(COUNTBLANK(Q573:AI573)&lt;17.5,AVERAGE(Q573:AI573),IF(COUNTBLANK(P573:AI573)&lt;18.5,AVERAGE(P573:AI573),IF(COUNTBLANK(O573:AI573)&lt;19.5,AVERAGE(O573:AI573),AVERAGE(N573:AI573))))))))))))))))))))))</f>
        <v/>
      </c>
      <c r="AN573" s="23">
        <f>IF(AK573&lt;1.5,M573,(0.75*M573)+(0.25*((AM573*2/3+AJ573*1/3)*$AW$1)))</f>
        <v>0</v>
      </c>
      <c r="AO573" s="24">
        <f>AN573-M573</f>
        <v>0</v>
      </c>
      <c r="AP573" s="22" t="str">
        <f>IF(AK573&lt;1.5,"N/A",3*((M573/$AW$1)-(AM573*2/3)))</f>
        <v>N/A</v>
      </c>
      <c r="AQ573" s="20" t="str">
        <f>IF(AK573=0,"",AL573*$AV$1)</f>
        <v/>
      </c>
      <c r="AR573" s="20" t="str">
        <f>IF(AK573=0,"",AJ573*$AV$1)</f>
        <v/>
      </c>
      <c r="AS573" s="23" t="str">
        <f>IF(F573="P","P","")</f>
        <v/>
      </c>
    </row>
    <row r="574" spans="1:45" ht="13.5">
      <c r="A574" s="19"/>
      <c r="B574" s="23" t="str">
        <f>IF(COUNTBLANK(N574:AI574)&lt;20.5,"Yes","No")</f>
        <v>No</v>
      </c>
      <c r="C574" s="34" t="str">
        <f>IF(J574&lt;160000,"Yes","")</f>
        <v>Yes</v>
      </c>
      <c r="D574" s="34" t="str">
        <f>IF(J574&gt;375000,IF((K574/J574)&lt;-0.4,"FP40%",IF((K574/J574)&lt;-0.35,"FP35%",IF((K574/J574)&lt;-0.3,"FP30%",IF((K574/J574)&lt;-0.25,"FP25%",IF((K574/J574)&lt;-0.2,"FP20%",IF((K574/J574)&lt;-0.15,"FP15%",IF((K574/J574)&lt;-0.1,"FP10%",IF((K574/J574)&lt;-0.05,"FP5%","")))))))),"")</f>
        <v/>
      </c>
      <c r="E574" s="34" t="str">
        <f t="shared" si="10"/>
        <v/>
      </c>
      <c r="F574" s="89" t="str">
        <f>IF(AP574="N/A","",IF(AP574&gt;AJ574,IF(AP574&gt;AM574,"P",""),""))</f>
        <v/>
      </c>
      <c r="G574" s="34" t="str">
        <f>IF(D574="",IF(E574="",F574,E574),D574)</f>
        <v/>
      </c>
      <c r="H574" s="19"/>
      <c r="I574" s="21"/>
      <c r="J574" s="20"/>
      <c r="K574" s="20">
        <f>M574-J574</f>
        <v>0</v>
      </c>
      <c r="L574" s="20"/>
      <c r="M574" s="20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39" t="str">
        <f>IF(AK574=0,"",AVERAGE(N574:AI574))</f>
        <v/>
      </c>
      <c r="AK574" s="39">
        <f>IF(COUNTBLANK(N574:AI574)=0,22,IF(COUNTBLANK(N574:AI574)=1,21,IF(COUNTBLANK(N574:AI574)=2,20,IF(COUNTBLANK(N574:AI574)=3,19,IF(COUNTBLANK(N574:AI574)=4,18,IF(COUNTBLANK(N574:AI574)=5,17,IF(COUNTBLANK(N574:AI574)=6,16,IF(COUNTBLANK(N574:AI574)=7,15,IF(COUNTBLANK(N574:AI574)=8,14,IF(COUNTBLANK(N574:AI574)=9,13,IF(COUNTBLANK(N574:AI574)=10,12,IF(COUNTBLANK(N574:AI574)=11,11,IF(COUNTBLANK(N574:AI574)=12,10,IF(COUNTBLANK(N574:AI574)=13,9,IF(COUNTBLANK(N574:AI574)=14,8,IF(COUNTBLANK(N574:AI574)=15,7,IF(COUNTBLANK(N574:AI574)=16,6,IF(COUNTBLANK(N574:AI574)=17,5,IF(COUNTBLANK(N574:AI574)=18,4,IF(COUNTBLANK(N574:AI574)=19,3,IF(COUNTBLANK(N574:AI574)=20,2,IF(COUNTBLANK(N574:AI574)=21,1,IF(COUNTBLANK(N574:AI574)=22,0,"Error")))))))))))))))))))))))</f>
        <v>0</v>
      </c>
      <c r="AL574" s="39" t="str">
        <f>IF(AK574=0,"",IF(COUNTBLANK(AG574:AI574)=0,AVERAGE(AG574:AI574),IF(COUNTBLANK(AF574:AI574)&lt;1.5,AVERAGE(AF574:AI574),IF(COUNTBLANK(AE574:AI574)&lt;2.5,AVERAGE(AE574:AI574),IF(COUNTBLANK(AD574:AI574)&lt;3.5,AVERAGE(AD574:AI574),IF(COUNTBLANK(AC574:AI574)&lt;4.5,AVERAGE(AC574:AI574),IF(COUNTBLANK(AB574:AI574)&lt;5.5,AVERAGE(AB574:AI574),IF(COUNTBLANK(AA574:AI574)&lt;6.5,AVERAGE(AA574:AI574),IF(COUNTBLANK(Z574:AI574)&lt;7.5,AVERAGE(Z574:AI574),IF(COUNTBLANK(Y574:AI574)&lt;8.5,AVERAGE(Y574:AI574),IF(COUNTBLANK(X574:AI574)&lt;9.5,AVERAGE(X574:AI574),IF(COUNTBLANK(W574:AI574)&lt;10.5,AVERAGE(W574:AI574),IF(COUNTBLANK(V574:AI574)&lt;11.5,AVERAGE(V574:AI574),IF(COUNTBLANK(U574:AI574)&lt;12.5,AVERAGE(U574:AI574),IF(COUNTBLANK(T574:AI574)&lt;13.5,AVERAGE(T574:AI574),IF(COUNTBLANK(S574:AI574)&lt;14.5,AVERAGE(S574:AI574),IF(COUNTBLANK(R574:AI574)&lt;15.5,AVERAGE(R574:AI574),IF(COUNTBLANK(Q574:AI574)&lt;16.5,AVERAGE(Q574:AI574),IF(COUNTBLANK(P574:AI574)&lt;17.5,AVERAGE(P574:AI574),IF(COUNTBLANK(O574:AI574)&lt;18.5,AVERAGE(O574:AI574),AVERAGE(N574:AI574)))))))))))))))))))))</f>
        <v/>
      </c>
      <c r="AM574" s="22" t="str">
        <f>IF(AK574=0,"",IF(COUNTBLANK(AH574:AI574)=0,AVERAGE(AH574:AI574),IF(COUNTBLANK(AG574:AI574)&lt;1.5,AVERAGE(AG574:AI574),IF(COUNTBLANK(AF574:AI574)&lt;2.5,AVERAGE(AF574:AI574),IF(COUNTBLANK(AE574:AI574)&lt;3.5,AVERAGE(AE574:AI574),IF(COUNTBLANK(AD574:AI574)&lt;4.5,AVERAGE(AD574:AI574),IF(COUNTBLANK(AC574:AI574)&lt;5.5,AVERAGE(AC574:AI574),IF(COUNTBLANK(AB574:AI574)&lt;6.5,AVERAGE(AB574:AI574),IF(COUNTBLANK(AA574:AI574)&lt;7.5,AVERAGE(AA574:AI574),IF(COUNTBLANK(Z574:AI574)&lt;8.5,AVERAGE(Z574:AI574),IF(COUNTBLANK(Y574:AI574)&lt;9.5,AVERAGE(Y574:AI574),IF(COUNTBLANK(X574:AI574)&lt;10.5,AVERAGE(X574:AI574),IF(COUNTBLANK(W574:AI574)&lt;11.5,AVERAGE(W574:AI574),IF(COUNTBLANK(V574:AI574)&lt;12.5,AVERAGE(V574:AI574),IF(COUNTBLANK(U574:AI574)&lt;13.5,AVERAGE(U574:AI574),IF(COUNTBLANK(T574:AI574)&lt;14.5,AVERAGE(T574:AI574),IF(COUNTBLANK(S574:AI574)&lt;15.5,AVERAGE(S574:AI574),IF(COUNTBLANK(R574:AI574)&lt;16.5,AVERAGE(R574:AI574),IF(COUNTBLANK(Q574:AI574)&lt;17.5,AVERAGE(Q574:AI574),IF(COUNTBLANK(P574:AI574)&lt;18.5,AVERAGE(P574:AI574),IF(COUNTBLANK(O574:AI574)&lt;19.5,AVERAGE(O574:AI574),AVERAGE(N574:AI574))))))))))))))))))))))</f>
        <v/>
      </c>
      <c r="AN574" s="23">
        <f>IF(AK574&lt;1.5,M574,(0.75*M574)+(0.25*((AM574*2/3+AJ574*1/3)*$AW$1)))</f>
        <v>0</v>
      </c>
      <c r="AO574" s="24">
        <f>AN574-M574</f>
        <v>0</v>
      </c>
      <c r="AP574" s="22" t="str">
        <f>IF(AK574&lt;1.5,"N/A",3*((M574/$AW$1)-(AM574*2/3)))</f>
        <v>N/A</v>
      </c>
      <c r="AQ574" s="20" t="str">
        <f>IF(AK574=0,"",AL574*$AV$1)</f>
        <v/>
      </c>
      <c r="AR574" s="20" t="str">
        <f>IF(AK574=0,"",AJ574*$AV$1)</f>
        <v/>
      </c>
      <c r="AS574" s="23" t="str">
        <f>IF(F574="P","P","")</f>
        <v/>
      </c>
    </row>
    <row r="575" spans="1:45" ht="13.5">
      <c r="A575" s="19"/>
      <c r="B575" s="23" t="str">
        <f>IF(COUNTBLANK(N575:AI575)&lt;20.5,"Yes","No")</f>
        <v>No</v>
      </c>
      <c r="C575" s="34" t="str">
        <f>IF(J575&lt;160000,"Yes","")</f>
        <v>Yes</v>
      </c>
      <c r="D575" s="34" t="str">
        <f>IF(J575&gt;375000,IF((K575/J575)&lt;-0.4,"FP40%",IF((K575/J575)&lt;-0.35,"FP35%",IF((K575/J575)&lt;-0.3,"FP30%",IF((K575/J575)&lt;-0.25,"FP25%",IF((K575/J575)&lt;-0.2,"FP20%",IF((K575/J575)&lt;-0.15,"FP15%",IF((K575/J575)&lt;-0.1,"FP10%",IF((K575/J575)&lt;-0.05,"FP5%","")))))))),"")</f>
        <v/>
      </c>
      <c r="E575" s="34" t="str">
        <f t="shared" si="10"/>
        <v/>
      </c>
      <c r="F575" s="89" t="str">
        <f>IF(AP575="N/A","",IF(AP575&gt;AJ575,IF(AP575&gt;AM575,"P",""),""))</f>
        <v/>
      </c>
      <c r="G575" s="34" t="str">
        <f>IF(D575="",IF(E575="",F575,E575),D575)</f>
        <v/>
      </c>
      <c r="H575" s="19"/>
      <c r="I575" s="21"/>
      <c r="J575" s="20"/>
      <c r="K575" s="20">
        <f>M575-J575</f>
        <v>0</v>
      </c>
      <c r="L575" s="20"/>
      <c r="M575" s="20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39" t="str">
        <f>IF(AK575=0,"",AVERAGE(N575:AI575))</f>
        <v/>
      </c>
      <c r="AK575" s="39">
        <f>IF(COUNTBLANK(N575:AI575)=0,22,IF(COUNTBLANK(N575:AI575)=1,21,IF(COUNTBLANK(N575:AI575)=2,20,IF(COUNTBLANK(N575:AI575)=3,19,IF(COUNTBLANK(N575:AI575)=4,18,IF(COUNTBLANK(N575:AI575)=5,17,IF(COUNTBLANK(N575:AI575)=6,16,IF(COUNTBLANK(N575:AI575)=7,15,IF(COUNTBLANK(N575:AI575)=8,14,IF(COUNTBLANK(N575:AI575)=9,13,IF(COUNTBLANK(N575:AI575)=10,12,IF(COUNTBLANK(N575:AI575)=11,11,IF(COUNTBLANK(N575:AI575)=12,10,IF(COUNTBLANK(N575:AI575)=13,9,IF(COUNTBLANK(N575:AI575)=14,8,IF(COUNTBLANK(N575:AI575)=15,7,IF(COUNTBLANK(N575:AI575)=16,6,IF(COUNTBLANK(N575:AI575)=17,5,IF(COUNTBLANK(N575:AI575)=18,4,IF(COUNTBLANK(N575:AI575)=19,3,IF(COUNTBLANK(N575:AI575)=20,2,IF(COUNTBLANK(N575:AI575)=21,1,IF(COUNTBLANK(N575:AI575)=22,0,"Error")))))))))))))))))))))))</f>
        <v>0</v>
      </c>
      <c r="AL575" s="39" t="str">
        <f>IF(AK575=0,"",IF(COUNTBLANK(AG575:AI575)=0,AVERAGE(AG575:AI575),IF(COUNTBLANK(AF575:AI575)&lt;1.5,AVERAGE(AF575:AI575),IF(COUNTBLANK(AE575:AI575)&lt;2.5,AVERAGE(AE575:AI575),IF(COUNTBLANK(AD575:AI575)&lt;3.5,AVERAGE(AD575:AI575),IF(COUNTBLANK(AC575:AI575)&lt;4.5,AVERAGE(AC575:AI575),IF(COUNTBLANK(AB575:AI575)&lt;5.5,AVERAGE(AB575:AI575),IF(COUNTBLANK(AA575:AI575)&lt;6.5,AVERAGE(AA575:AI575),IF(COUNTBLANK(Z575:AI575)&lt;7.5,AVERAGE(Z575:AI575),IF(COUNTBLANK(Y575:AI575)&lt;8.5,AVERAGE(Y575:AI575),IF(COUNTBLANK(X575:AI575)&lt;9.5,AVERAGE(X575:AI575),IF(COUNTBLANK(W575:AI575)&lt;10.5,AVERAGE(W575:AI575),IF(COUNTBLANK(V575:AI575)&lt;11.5,AVERAGE(V575:AI575),IF(COUNTBLANK(U575:AI575)&lt;12.5,AVERAGE(U575:AI575),IF(COUNTBLANK(T575:AI575)&lt;13.5,AVERAGE(T575:AI575),IF(COUNTBLANK(S575:AI575)&lt;14.5,AVERAGE(S575:AI575),IF(COUNTBLANK(R575:AI575)&lt;15.5,AVERAGE(R575:AI575),IF(COUNTBLANK(Q575:AI575)&lt;16.5,AVERAGE(Q575:AI575),IF(COUNTBLANK(P575:AI575)&lt;17.5,AVERAGE(P575:AI575),IF(COUNTBLANK(O575:AI575)&lt;18.5,AVERAGE(O575:AI575),AVERAGE(N575:AI575)))))))))))))))))))))</f>
        <v/>
      </c>
      <c r="AM575" s="22" t="str">
        <f>IF(AK575=0,"",IF(COUNTBLANK(AH575:AI575)=0,AVERAGE(AH575:AI575),IF(COUNTBLANK(AG575:AI575)&lt;1.5,AVERAGE(AG575:AI575),IF(COUNTBLANK(AF575:AI575)&lt;2.5,AVERAGE(AF575:AI575),IF(COUNTBLANK(AE575:AI575)&lt;3.5,AVERAGE(AE575:AI575),IF(COUNTBLANK(AD575:AI575)&lt;4.5,AVERAGE(AD575:AI575),IF(COUNTBLANK(AC575:AI575)&lt;5.5,AVERAGE(AC575:AI575),IF(COUNTBLANK(AB575:AI575)&lt;6.5,AVERAGE(AB575:AI575),IF(COUNTBLANK(AA575:AI575)&lt;7.5,AVERAGE(AA575:AI575),IF(COUNTBLANK(Z575:AI575)&lt;8.5,AVERAGE(Z575:AI575),IF(COUNTBLANK(Y575:AI575)&lt;9.5,AVERAGE(Y575:AI575),IF(COUNTBLANK(X575:AI575)&lt;10.5,AVERAGE(X575:AI575),IF(COUNTBLANK(W575:AI575)&lt;11.5,AVERAGE(W575:AI575),IF(COUNTBLANK(V575:AI575)&lt;12.5,AVERAGE(V575:AI575),IF(COUNTBLANK(U575:AI575)&lt;13.5,AVERAGE(U575:AI575),IF(COUNTBLANK(T575:AI575)&lt;14.5,AVERAGE(T575:AI575),IF(COUNTBLANK(S575:AI575)&lt;15.5,AVERAGE(S575:AI575),IF(COUNTBLANK(R575:AI575)&lt;16.5,AVERAGE(R575:AI575),IF(COUNTBLANK(Q575:AI575)&lt;17.5,AVERAGE(Q575:AI575),IF(COUNTBLANK(P575:AI575)&lt;18.5,AVERAGE(P575:AI575),IF(COUNTBLANK(O575:AI575)&lt;19.5,AVERAGE(O575:AI575),AVERAGE(N575:AI575))))))))))))))))))))))</f>
        <v/>
      </c>
      <c r="AN575" s="23">
        <f>IF(AK575&lt;1.5,M575,(0.75*M575)+(0.25*((AM575*2/3+AJ575*1/3)*$AW$1)))</f>
        <v>0</v>
      </c>
      <c r="AO575" s="24">
        <f>AN575-M575</f>
        <v>0</v>
      </c>
      <c r="AP575" s="22" t="str">
        <f>IF(AK575&lt;1.5,"N/A",3*((M575/$AW$1)-(AM575*2/3)))</f>
        <v>N/A</v>
      </c>
      <c r="AQ575" s="20" t="str">
        <f>IF(AK575=0,"",AL575*$AV$1)</f>
        <v/>
      </c>
      <c r="AR575" s="20" t="str">
        <f>IF(AK575=0,"",AJ575*$AV$1)</f>
        <v/>
      </c>
      <c r="AS575" s="23" t="str">
        <f>IF(F575="P","P","")</f>
        <v/>
      </c>
    </row>
    <row r="576" spans="1:45" ht="13.5">
      <c r="A576" s="19"/>
      <c r="B576" s="23" t="str">
        <f>IF(COUNTBLANK(N576:AI576)&lt;20.5,"Yes","No")</f>
        <v>No</v>
      </c>
      <c r="C576" s="34" t="str">
        <f>IF(J576&lt;160000,"Yes","")</f>
        <v>Yes</v>
      </c>
      <c r="D576" s="34" t="str">
        <f>IF(J576&gt;375000,IF((K576/J576)&lt;-0.4,"FP40%",IF((K576/J576)&lt;-0.35,"FP35%",IF((K576/J576)&lt;-0.3,"FP30%",IF((K576/J576)&lt;-0.25,"FP25%",IF((K576/J576)&lt;-0.2,"FP20%",IF((K576/J576)&lt;-0.15,"FP15%",IF((K576/J576)&lt;-0.1,"FP10%",IF((K576/J576)&lt;-0.05,"FP5%","")))))))),"")</f>
        <v/>
      </c>
      <c r="E576" s="34" t="str">
        <f t="shared" si="10"/>
        <v/>
      </c>
      <c r="F576" s="89" t="str">
        <f>IF(AP576="N/A","",IF(AP576&gt;AJ576,IF(AP576&gt;AM576,"P",""),""))</f>
        <v/>
      </c>
      <c r="G576" s="34" t="str">
        <f>IF(D576="",IF(E576="",F576,E576),D576)</f>
        <v/>
      </c>
      <c r="H576" s="19"/>
      <c r="I576" s="21"/>
      <c r="J576" s="20"/>
      <c r="K576" s="20">
        <f>M576-J576</f>
        <v>0</v>
      </c>
      <c r="L576" s="20"/>
      <c r="M576" s="20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39" t="str">
        <f>IF(AK576=0,"",AVERAGE(N576:AI576))</f>
        <v/>
      </c>
      <c r="AK576" s="39">
        <f>IF(COUNTBLANK(N576:AI576)=0,22,IF(COUNTBLANK(N576:AI576)=1,21,IF(COUNTBLANK(N576:AI576)=2,20,IF(COUNTBLANK(N576:AI576)=3,19,IF(COUNTBLANK(N576:AI576)=4,18,IF(COUNTBLANK(N576:AI576)=5,17,IF(COUNTBLANK(N576:AI576)=6,16,IF(COUNTBLANK(N576:AI576)=7,15,IF(COUNTBLANK(N576:AI576)=8,14,IF(COUNTBLANK(N576:AI576)=9,13,IF(COUNTBLANK(N576:AI576)=10,12,IF(COUNTBLANK(N576:AI576)=11,11,IF(COUNTBLANK(N576:AI576)=12,10,IF(COUNTBLANK(N576:AI576)=13,9,IF(COUNTBLANK(N576:AI576)=14,8,IF(COUNTBLANK(N576:AI576)=15,7,IF(COUNTBLANK(N576:AI576)=16,6,IF(COUNTBLANK(N576:AI576)=17,5,IF(COUNTBLANK(N576:AI576)=18,4,IF(COUNTBLANK(N576:AI576)=19,3,IF(COUNTBLANK(N576:AI576)=20,2,IF(COUNTBLANK(N576:AI576)=21,1,IF(COUNTBLANK(N576:AI576)=22,0,"Error")))))))))))))))))))))))</f>
        <v>0</v>
      </c>
      <c r="AL576" s="39" t="str">
        <f>IF(AK576=0,"",IF(COUNTBLANK(AG576:AI576)=0,AVERAGE(AG576:AI576),IF(COUNTBLANK(AF576:AI576)&lt;1.5,AVERAGE(AF576:AI576),IF(COUNTBLANK(AE576:AI576)&lt;2.5,AVERAGE(AE576:AI576),IF(COUNTBLANK(AD576:AI576)&lt;3.5,AVERAGE(AD576:AI576),IF(COUNTBLANK(AC576:AI576)&lt;4.5,AVERAGE(AC576:AI576),IF(COUNTBLANK(AB576:AI576)&lt;5.5,AVERAGE(AB576:AI576),IF(COUNTBLANK(AA576:AI576)&lt;6.5,AVERAGE(AA576:AI576),IF(COUNTBLANK(Z576:AI576)&lt;7.5,AVERAGE(Z576:AI576),IF(COUNTBLANK(Y576:AI576)&lt;8.5,AVERAGE(Y576:AI576),IF(COUNTBLANK(X576:AI576)&lt;9.5,AVERAGE(X576:AI576),IF(COUNTBLANK(W576:AI576)&lt;10.5,AVERAGE(W576:AI576),IF(COUNTBLANK(V576:AI576)&lt;11.5,AVERAGE(V576:AI576),IF(COUNTBLANK(U576:AI576)&lt;12.5,AVERAGE(U576:AI576),IF(COUNTBLANK(T576:AI576)&lt;13.5,AVERAGE(T576:AI576),IF(COUNTBLANK(S576:AI576)&lt;14.5,AVERAGE(S576:AI576),IF(COUNTBLANK(R576:AI576)&lt;15.5,AVERAGE(R576:AI576),IF(COUNTBLANK(Q576:AI576)&lt;16.5,AVERAGE(Q576:AI576),IF(COUNTBLANK(P576:AI576)&lt;17.5,AVERAGE(P576:AI576),IF(COUNTBLANK(O576:AI576)&lt;18.5,AVERAGE(O576:AI576),AVERAGE(N576:AI576)))))))))))))))))))))</f>
        <v/>
      </c>
      <c r="AM576" s="22" t="str">
        <f>IF(AK576=0,"",IF(COUNTBLANK(AH576:AI576)=0,AVERAGE(AH576:AI576),IF(COUNTBLANK(AG576:AI576)&lt;1.5,AVERAGE(AG576:AI576),IF(COUNTBLANK(AF576:AI576)&lt;2.5,AVERAGE(AF576:AI576),IF(COUNTBLANK(AE576:AI576)&lt;3.5,AVERAGE(AE576:AI576),IF(COUNTBLANK(AD576:AI576)&lt;4.5,AVERAGE(AD576:AI576),IF(COUNTBLANK(AC576:AI576)&lt;5.5,AVERAGE(AC576:AI576),IF(COUNTBLANK(AB576:AI576)&lt;6.5,AVERAGE(AB576:AI576),IF(COUNTBLANK(AA576:AI576)&lt;7.5,AVERAGE(AA576:AI576),IF(COUNTBLANK(Z576:AI576)&lt;8.5,AVERAGE(Z576:AI576),IF(COUNTBLANK(Y576:AI576)&lt;9.5,AVERAGE(Y576:AI576),IF(COUNTBLANK(X576:AI576)&lt;10.5,AVERAGE(X576:AI576),IF(COUNTBLANK(W576:AI576)&lt;11.5,AVERAGE(W576:AI576),IF(COUNTBLANK(V576:AI576)&lt;12.5,AVERAGE(V576:AI576),IF(COUNTBLANK(U576:AI576)&lt;13.5,AVERAGE(U576:AI576),IF(COUNTBLANK(T576:AI576)&lt;14.5,AVERAGE(T576:AI576),IF(COUNTBLANK(S576:AI576)&lt;15.5,AVERAGE(S576:AI576),IF(COUNTBLANK(R576:AI576)&lt;16.5,AVERAGE(R576:AI576),IF(COUNTBLANK(Q576:AI576)&lt;17.5,AVERAGE(Q576:AI576),IF(COUNTBLANK(P576:AI576)&lt;18.5,AVERAGE(P576:AI576),IF(COUNTBLANK(O576:AI576)&lt;19.5,AVERAGE(O576:AI576),AVERAGE(N576:AI576))))))))))))))))))))))</f>
        <v/>
      </c>
      <c r="AN576" s="23">
        <f>IF(AK576&lt;1.5,M576,(0.75*M576)+(0.25*((AM576*2/3+AJ576*1/3)*$AW$1)))</f>
        <v>0</v>
      </c>
      <c r="AO576" s="24">
        <f>AN576-M576</f>
        <v>0</v>
      </c>
      <c r="AP576" s="22" t="str">
        <f>IF(AK576&lt;1.5,"N/A",3*((M576/$AW$1)-(AM576*2/3)))</f>
        <v>N/A</v>
      </c>
      <c r="AQ576" s="20" t="str">
        <f>IF(AK576=0,"",AL576*$AV$1)</f>
        <v/>
      </c>
      <c r="AR576" s="20" t="str">
        <f>IF(AK576=0,"",AJ576*$AV$1)</f>
        <v/>
      </c>
      <c r="AS576" s="23" t="str">
        <f>IF(F576="P","P","")</f>
        <v/>
      </c>
    </row>
    <row r="577" spans="1:45" ht="13.5">
      <c r="A577" s="19"/>
      <c r="B577" s="23" t="str">
        <f>IF(COUNTBLANK(N577:AI577)&lt;20.5,"Yes","No")</f>
        <v>No</v>
      </c>
      <c r="C577" s="34" t="str">
        <f>IF(J577&lt;160000,"Yes","")</f>
        <v>Yes</v>
      </c>
      <c r="D577" s="34" t="str">
        <f>IF(J577&gt;375000,IF((K577/J577)&lt;-0.4,"FP40%",IF((K577/J577)&lt;-0.35,"FP35%",IF((K577/J577)&lt;-0.3,"FP30%",IF((K577/J577)&lt;-0.25,"FP25%",IF((K577/J577)&lt;-0.2,"FP20%",IF((K577/J577)&lt;-0.15,"FP15%",IF((K577/J577)&lt;-0.1,"FP10%",IF((K577/J577)&lt;-0.05,"FP5%","")))))))),"")</f>
        <v/>
      </c>
      <c r="E577" s="34" t="str">
        <f t="shared" si="10"/>
        <v/>
      </c>
      <c r="F577" s="89" t="str">
        <f>IF(AP577="N/A","",IF(AP577&gt;AJ577,IF(AP577&gt;AM577,"P",""),""))</f>
        <v/>
      </c>
      <c r="G577" s="34" t="str">
        <f>IF(D577="",IF(E577="",F577,E577),D577)</f>
        <v/>
      </c>
      <c r="H577" s="19"/>
      <c r="I577" s="21"/>
      <c r="J577" s="20"/>
      <c r="K577" s="20">
        <f>M577-J577</f>
        <v>0</v>
      </c>
      <c r="L577" s="20"/>
      <c r="M577" s="20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39" t="str">
        <f>IF(AK577=0,"",AVERAGE(N577:AI577))</f>
        <v/>
      </c>
      <c r="AK577" s="39">
        <f>IF(COUNTBLANK(N577:AI577)=0,22,IF(COUNTBLANK(N577:AI577)=1,21,IF(COUNTBLANK(N577:AI577)=2,20,IF(COUNTBLANK(N577:AI577)=3,19,IF(COUNTBLANK(N577:AI577)=4,18,IF(COUNTBLANK(N577:AI577)=5,17,IF(COUNTBLANK(N577:AI577)=6,16,IF(COUNTBLANK(N577:AI577)=7,15,IF(COUNTBLANK(N577:AI577)=8,14,IF(COUNTBLANK(N577:AI577)=9,13,IF(COUNTBLANK(N577:AI577)=10,12,IF(COUNTBLANK(N577:AI577)=11,11,IF(COUNTBLANK(N577:AI577)=12,10,IF(COUNTBLANK(N577:AI577)=13,9,IF(COUNTBLANK(N577:AI577)=14,8,IF(COUNTBLANK(N577:AI577)=15,7,IF(COUNTBLANK(N577:AI577)=16,6,IF(COUNTBLANK(N577:AI577)=17,5,IF(COUNTBLANK(N577:AI577)=18,4,IF(COUNTBLANK(N577:AI577)=19,3,IF(COUNTBLANK(N577:AI577)=20,2,IF(COUNTBLANK(N577:AI577)=21,1,IF(COUNTBLANK(N577:AI577)=22,0,"Error")))))))))))))))))))))))</f>
        <v>0</v>
      </c>
      <c r="AL577" s="39" t="str">
        <f>IF(AK577=0,"",IF(COUNTBLANK(AG577:AI577)=0,AVERAGE(AG577:AI577),IF(COUNTBLANK(AF577:AI577)&lt;1.5,AVERAGE(AF577:AI577),IF(COUNTBLANK(AE577:AI577)&lt;2.5,AVERAGE(AE577:AI577),IF(COUNTBLANK(AD577:AI577)&lt;3.5,AVERAGE(AD577:AI577),IF(COUNTBLANK(AC577:AI577)&lt;4.5,AVERAGE(AC577:AI577),IF(COUNTBLANK(AB577:AI577)&lt;5.5,AVERAGE(AB577:AI577),IF(COUNTBLANK(AA577:AI577)&lt;6.5,AVERAGE(AA577:AI577),IF(COUNTBLANK(Z577:AI577)&lt;7.5,AVERAGE(Z577:AI577),IF(COUNTBLANK(Y577:AI577)&lt;8.5,AVERAGE(Y577:AI577),IF(COUNTBLANK(X577:AI577)&lt;9.5,AVERAGE(X577:AI577),IF(COUNTBLANK(W577:AI577)&lt;10.5,AVERAGE(W577:AI577),IF(COUNTBLANK(V577:AI577)&lt;11.5,AVERAGE(V577:AI577),IF(COUNTBLANK(U577:AI577)&lt;12.5,AVERAGE(U577:AI577),IF(COUNTBLANK(T577:AI577)&lt;13.5,AVERAGE(T577:AI577),IF(COUNTBLANK(S577:AI577)&lt;14.5,AVERAGE(S577:AI577),IF(COUNTBLANK(R577:AI577)&lt;15.5,AVERAGE(R577:AI577),IF(COUNTBLANK(Q577:AI577)&lt;16.5,AVERAGE(Q577:AI577),IF(COUNTBLANK(P577:AI577)&lt;17.5,AVERAGE(P577:AI577),IF(COUNTBLANK(O577:AI577)&lt;18.5,AVERAGE(O577:AI577),AVERAGE(N577:AI577)))))))))))))))))))))</f>
        <v/>
      </c>
      <c r="AM577" s="22" t="str">
        <f>IF(AK577=0,"",IF(COUNTBLANK(AH577:AI577)=0,AVERAGE(AH577:AI577),IF(COUNTBLANK(AG577:AI577)&lt;1.5,AVERAGE(AG577:AI577),IF(COUNTBLANK(AF577:AI577)&lt;2.5,AVERAGE(AF577:AI577),IF(COUNTBLANK(AE577:AI577)&lt;3.5,AVERAGE(AE577:AI577),IF(COUNTBLANK(AD577:AI577)&lt;4.5,AVERAGE(AD577:AI577),IF(COUNTBLANK(AC577:AI577)&lt;5.5,AVERAGE(AC577:AI577),IF(COUNTBLANK(AB577:AI577)&lt;6.5,AVERAGE(AB577:AI577),IF(COUNTBLANK(AA577:AI577)&lt;7.5,AVERAGE(AA577:AI577),IF(COUNTBLANK(Z577:AI577)&lt;8.5,AVERAGE(Z577:AI577),IF(COUNTBLANK(Y577:AI577)&lt;9.5,AVERAGE(Y577:AI577),IF(COUNTBLANK(X577:AI577)&lt;10.5,AVERAGE(X577:AI577),IF(COUNTBLANK(W577:AI577)&lt;11.5,AVERAGE(W577:AI577),IF(COUNTBLANK(V577:AI577)&lt;12.5,AVERAGE(V577:AI577),IF(COUNTBLANK(U577:AI577)&lt;13.5,AVERAGE(U577:AI577),IF(COUNTBLANK(T577:AI577)&lt;14.5,AVERAGE(T577:AI577),IF(COUNTBLANK(S577:AI577)&lt;15.5,AVERAGE(S577:AI577),IF(COUNTBLANK(R577:AI577)&lt;16.5,AVERAGE(R577:AI577),IF(COUNTBLANK(Q577:AI577)&lt;17.5,AVERAGE(Q577:AI577),IF(COUNTBLANK(P577:AI577)&lt;18.5,AVERAGE(P577:AI577),IF(COUNTBLANK(O577:AI577)&lt;19.5,AVERAGE(O577:AI577),AVERAGE(N577:AI577))))))))))))))))))))))</f>
        <v/>
      </c>
      <c r="AN577" s="23">
        <f>IF(AK577&lt;1.5,M577,(0.75*M577)+(0.25*((AM577*2/3+AJ577*1/3)*$AW$1)))</f>
        <v>0</v>
      </c>
      <c r="AO577" s="24">
        <f>AN577-M577</f>
        <v>0</v>
      </c>
      <c r="AP577" s="22" t="str">
        <f>IF(AK577&lt;1.5,"N/A",3*((M577/$AW$1)-(AM577*2/3)))</f>
        <v>N/A</v>
      </c>
      <c r="AQ577" s="20" t="str">
        <f>IF(AK577=0,"",AL577*$AV$1)</f>
        <v/>
      </c>
      <c r="AR577" s="20" t="str">
        <f>IF(AK577=0,"",AJ577*$AV$1)</f>
        <v/>
      </c>
      <c r="AS577" s="23" t="str">
        <f>IF(F577="P","P","")</f>
        <v/>
      </c>
    </row>
    <row r="578" spans="1:45" ht="13.5">
      <c r="A578" s="19"/>
      <c r="B578" s="23" t="str">
        <f>IF(COUNTBLANK(N578:AI578)&lt;20.5,"Yes","No")</f>
        <v>No</v>
      </c>
      <c r="C578" s="34" t="str">
        <f>IF(J578&lt;160000,"Yes","")</f>
        <v>Yes</v>
      </c>
      <c r="D578" s="34" t="str">
        <f>IF(J578&gt;375000,IF((K578/J578)&lt;-0.4,"FP40%",IF((K578/J578)&lt;-0.35,"FP35%",IF((K578/J578)&lt;-0.3,"FP30%",IF((K578/J578)&lt;-0.25,"FP25%",IF((K578/J578)&lt;-0.2,"FP20%",IF((K578/J578)&lt;-0.15,"FP15%",IF((K578/J578)&lt;-0.1,"FP10%",IF((K578/J578)&lt;-0.05,"FP5%","")))))))),"")</f>
        <v/>
      </c>
      <c r="E578" s="34" t="str">
        <f t="shared" si="10"/>
        <v/>
      </c>
      <c r="F578" s="89" t="str">
        <f>IF(AP578="N/A","",IF(AP578&gt;AJ578,IF(AP578&gt;AM578,"P",""),""))</f>
        <v/>
      </c>
      <c r="G578" s="34" t="str">
        <f>IF(D578="",IF(E578="",F578,E578),D578)</f>
        <v/>
      </c>
      <c r="H578" s="19"/>
      <c r="I578" s="21"/>
      <c r="J578" s="20"/>
      <c r="K578" s="20">
        <f>M578-J578</f>
        <v>0</v>
      </c>
      <c r="L578" s="20"/>
      <c r="M578" s="20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39" t="str">
        <f>IF(AK578=0,"",AVERAGE(N578:AI578))</f>
        <v/>
      </c>
      <c r="AK578" s="39">
        <f>IF(COUNTBLANK(N578:AI578)=0,22,IF(COUNTBLANK(N578:AI578)=1,21,IF(COUNTBLANK(N578:AI578)=2,20,IF(COUNTBLANK(N578:AI578)=3,19,IF(COUNTBLANK(N578:AI578)=4,18,IF(COUNTBLANK(N578:AI578)=5,17,IF(COUNTBLANK(N578:AI578)=6,16,IF(COUNTBLANK(N578:AI578)=7,15,IF(COUNTBLANK(N578:AI578)=8,14,IF(COUNTBLANK(N578:AI578)=9,13,IF(COUNTBLANK(N578:AI578)=10,12,IF(COUNTBLANK(N578:AI578)=11,11,IF(COUNTBLANK(N578:AI578)=12,10,IF(COUNTBLANK(N578:AI578)=13,9,IF(COUNTBLANK(N578:AI578)=14,8,IF(COUNTBLANK(N578:AI578)=15,7,IF(COUNTBLANK(N578:AI578)=16,6,IF(COUNTBLANK(N578:AI578)=17,5,IF(COUNTBLANK(N578:AI578)=18,4,IF(COUNTBLANK(N578:AI578)=19,3,IF(COUNTBLANK(N578:AI578)=20,2,IF(COUNTBLANK(N578:AI578)=21,1,IF(COUNTBLANK(N578:AI578)=22,0,"Error")))))))))))))))))))))))</f>
        <v>0</v>
      </c>
      <c r="AL578" s="39" t="str">
        <f>IF(AK578=0,"",IF(COUNTBLANK(AG578:AI578)=0,AVERAGE(AG578:AI578),IF(COUNTBLANK(AF578:AI578)&lt;1.5,AVERAGE(AF578:AI578),IF(COUNTBLANK(AE578:AI578)&lt;2.5,AVERAGE(AE578:AI578),IF(COUNTBLANK(AD578:AI578)&lt;3.5,AVERAGE(AD578:AI578),IF(COUNTBLANK(AC578:AI578)&lt;4.5,AVERAGE(AC578:AI578),IF(COUNTBLANK(AB578:AI578)&lt;5.5,AVERAGE(AB578:AI578),IF(COUNTBLANK(AA578:AI578)&lt;6.5,AVERAGE(AA578:AI578),IF(COUNTBLANK(Z578:AI578)&lt;7.5,AVERAGE(Z578:AI578),IF(COUNTBLANK(Y578:AI578)&lt;8.5,AVERAGE(Y578:AI578),IF(COUNTBLANK(X578:AI578)&lt;9.5,AVERAGE(X578:AI578),IF(COUNTBLANK(W578:AI578)&lt;10.5,AVERAGE(W578:AI578),IF(COUNTBLANK(V578:AI578)&lt;11.5,AVERAGE(V578:AI578),IF(COUNTBLANK(U578:AI578)&lt;12.5,AVERAGE(U578:AI578),IF(COUNTBLANK(T578:AI578)&lt;13.5,AVERAGE(T578:AI578),IF(COUNTBLANK(S578:AI578)&lt;14.5,AVERAGE(S578:AI578),IF(COUNTBLANK(R578:AI578)&lt;15.5,AVERAGE(R578:AI578),IF(COUNTBLANK(Q578:AI578)&lt;16.5,AVERAGE(Q578:AI578),IF(COUNTBLANK(P578:AI578)&lt;17.5,AVERAGE(P578:AI578),IF(COUNTBLANK(O578:AI578)&lt;18.5,AVERAGE(O578:AI578),AVERAGE(N578:AI578)))))))))))))))))))))</f>
        <v/>
      </c>
      <c r="AM578" s="22" t="str">
        <f>IF(AK578=0,"",IF(COUNTBLANK(AH578:AI578)=0,AVERAGE(AH578:AI578),IF(COUNTBLANK(AG578:AI578)&lt;1.5,AVERAGE(AG578:AI578),IF(COUNTBLANK(AF578:AI578)&lt;2.5,AVERAGE(AF578:AI578),IF(COUNTBLANK(AE578:AI578)&lt;3.5,AVERAGE(AE578:AI578),IF(COUNTBLANK(AD578:AI578)&lt;4.5,AVERAGE(AD578:AI578),IF(COUNTBLANK(AC578:AI578)&lt;5.5,AVERAGE(AC578:AI578),IF(COUNTBLANK(AB578:AI578)&lt;6.5,AVERAGE(AB578:AI578),IF(COUNTBLANK(AA578:AI578)&lt;7.5,AVERAGE(AA578:AI578),IF(COUNTBLANK(Z578:AI578)&lt;8.5,AVERAGE(Z578:AI578),IF(COUNTBLANK(Y578:AI578)&lt;9.5,AVERAGE(Y578:AI578),IF(COUNTBLANK(X578:AI578)&lt;10.5,AVERAGE(X578:AI578),IF(COUNTBLANK(W578:AI578)&lt;11.5,AVERAGE(W578:AI578),IF(COUNTBLANK(V578:AI578)&lt;12.5,AVERAGE(V578:AI578),IF(COUNTBLANK(U578:AI578)&lt;13.5,AVERAGE(U578:AI578),IF(COUNTBLANK(T578:AI578)&lt;14.5,AVERAGE(T578:AI578),IF(COUNTBLANK(S578:AI578)&lt;15.5,AVERAGE(S578:AI578),IF(COUNTBLANK(R578:AI578)&lt;16.5,AVERAGE(R578:AI578),IF(COUNTBLANK(Q578:AI578)&lt;17.5,AVERAGE(Q578:AI578),IF(COUNTBLANK(P578:AI578)&lt;18.5,AVERAGE(P578:AI578),IF(COUNTBLANK(O578:AI578)&lt;19.5,AVERAGE(O578:AI578),AVERAGE(N578:AI578))))))))))))))))))))))</f>
        <v/>
      </c>
      <c r="AN578" s="23">
        <f>IF(AK578&lt;1.5,M578,(0.75*M578)+(0.25*((AM578*2/3+AJ578*1/3)*$AW$1)))</f>
        <v>0</v>
      </c>
      <c r="AO578" s="24">
        <f>AN578-M578</f>
        <v>0</v>
      </c>
      <c r="AP578" s="22" t="str">
        <f>IF(AK578&lt;1.5,"N/A",3*((M578/$AW$1)-(AM578*2/3)))</f>
        <v>N/A</v>
      </c>
      <c r="AQ578" s="20" t="str">
        <f>IF(AK578=0,"",AL578*$AV$1)</f>
        <v/>
      </c>
      <c r="AR578" s="20" t="str">
        <f>IF(AK578=0,"",AJ578*$AV$1)</f>
        <v/>
      </c>
      <c r="AS578" s="23" t="str">
        <f>IF(F578="P","P","")</f>
        <v/>
      </c>
    </row>
    <row r="579" spans="1:45" ht="13.5">
      <c r="A579" s="19"/>
      <c r="B579" s="23" t="str">
        <f>IF(COUNTBLANK(N579:AI579)&lt;20.5,"Yes","No")</f>
        <v>No</v>
      </c>
      <c r="C579" s="34" t="str">
        <f>IF(J579&lt;160000,"Yes","")</f>
        <v>Yes</v>
      </c>
      <c r="D579" s="34" t="str">
        <f>IF(J579&gt;375000,IF((K579/J579)&lt;-0.4,"FP40%",IF((K579/J579)&lt;-0.35,"FP35%",IF((K579/J579)&lt;-0.3,"FP30%",IF((K579/J579)&lt;-0.25,"FP25%",IF((K579/J579)&lt;-0.2,"FP20%",IF((K579/J579)&lt;-0.15,"FP15%",IF((K579/J579)&lt;-0.1,"FP10%",IF((K579/J579)&lt;-0.05,"FP5%","")))))))),"")</f>
        <v/>
      </c>
      <c r="E579" s="34" t="str">
        <f t="shared" ref="E579:E642" si="11">IF(AK579&gt;1.9,IF(M579&gt;300000,IF((AR579/M579)&gt;1.3,"B30%",IF((AR579/M579)&gt;1.25,"B25%",IF((AR579/M579)&gt;1.2,"B20%",IF((AR579/M579)&gt;1.15,"B15%",IF((AR579/M579)&gt;1.1,"B10%",""))))),""),"")</f>
        <v/>
      </c>
      <c r="F579" s="89" t="str">
        <f>IF(AP579="N/A","",IF(AP579&gt;AJ579,IF(AP579&gt;AM579,"P",""),""))</f>
        <v/>
      </c>
      <c r="G579" s="34" t="str">
        <f>IF(D579="",IF(E579="",F579,E579),D579)</f>
        <v/>
      </c>
      <c r="H579" s="19"/>
      <c r="I579" s="21"/>
      <c r="J579" s="20"/>
      <c r="K579" s="20">
        <f>M579-J579</f>
        <v>0</v>
      </c>
      <c r="L579" s="20"/>
      <c r="M579" s="20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39" t="str">
        <f>IF(AK579=0,"",AVERAGE(N579:AI579))</f>
        <v/>
      </c>
      <c r="AK579" s="39">
        <f>IF(COUNTBLANK(N579:AI579)=0,22,IF(COUNTBLANK(N579:AI579)=1,21,IF(COUNTBLANK(N579:AI579)=2,20,IF(COUNTBLANK(N579:AI579)=3,19,IF(COUNTBLANK(N579:AI579)=4,18,IF(COUNTBLANK(N579:AI579)=5,17,IF(COUNTBLANK(N579:AI579)=6,16,IF(COUNTBLANK(N579:AI579)=7,15,IF(COUNTBLANK(N579:AI579)=8,14,IF(COUNTBLANK(N579:AI579)=9,13,IF(COUNTBLANK(N579:AI579)=10,12,IF(COUNTBLANK(N579:AI579)=11,11,IF(COUNTBLANK(N579:AI579)=12,10,IF(COUNTBLANK(N579:AI579)=13,9,IF(COUNTBLANK(N579:AI579)=14,8,IF(COUNTBLANK(N579:AI579)=15,7,IF(COUNTBLANK(N579:AI579)=16,6,IF(COUNTBLANK(N579:AI579)=17,5,IF(COUNTBLANK(N579:AI579)=18,4,IF(COUNTBLANK(N579:AI579)=19,3,IF(COUNTBLANK(N579:AI579)=20,2,IF(COUNTBLANK(N579:AI579)=21,1,IF(COUNTBLANK(N579:AI579)=22,0,"Error")))))))))))))))))))))))</f>
        <v>0</v>
      </c>
      <c r="AL579" s="39" t="str">
        <f>IF(AK579=0,"",IF(COUNTBLANK(AG579:AI579)=0,AVERAGE(AG579:AI579),IF(COUNTBLANK(AF579:AI579)&lt;1.5,AVERAGE(AF579:AI579),IF(COUNTBLANK(AE579:AI579)&lt;2.5,AVERAGE(AE579:AI579),IF(COUNTBLANK(AD579:AI579)&lt;3.5,AVERAGE(AD579:AI579),IF(COUNTBLANK(AC579:AI579)&lt;4.5,AVERAGE(AC579:AI579),IF(COUNTBLANK(AB579:AI579)&lt;5.5,AVERAGE(AB579:AI579),IF(COUNTBLANK(AA579:AI579)&lt;6.5,AVERAGE(AA579:AI579),IF(COUNTBLANK(Z579:AI579)&lt;7.5,AVERAGE(Z579:AI579),IF(COUNTBLANK(Y579:AI579)&lt;8.5,AVERAGE(Y579:AI579),IF(COUNTBLANK(X579:AI579)&lt;9.5,AVERAGE(X579:AI579),IF(COUNTBLANK(W579:AI579)&lt;10.5,AVERAGE(W579:AI579),IF(COUNTBLANK(V579:AI579)&lt;11.5,AVERAGE(V579:AI579),IF(COUNTBLANK(U579:AI579)&lt;12.5,AVERAGE(U579:AI579),IF(COUNTBLANK(T579:AI579)&lt;13.5,AVERAGE(T579:AI579),IF(COUNTBLANK(S579:AI579)&lt;14.5,AVERAGE(S579:AI579),IF(COUNTBLANK(R579:AI579)&lt;15.5,AVERAGE(R579:AI579),IF(COUNTBLANK(Q579:AI579)&lt;16.5,AVERAGE(Q579:AI579),IF(COUNTBLANK(P579:AI579)&lt;17.5,AVERAGE(P579:AI579),IF(COUNTBLANK(O579:AI579)&lt;18.5,AVERAGE(O579:AI579),AVERAGE(N579:AI579)))))))))))))))))))))</f>
        <v/>
      </c>
      <c r="AM579" s="22" t="str">
        <f>IF(AK579=0,"",IF(COUNTBLANK(AH579:AI579)=0,AVERAGE(AH579:AI579),IF(COUNTBLANK(AG579:AI579)&lt;1.5,AVERAGE(AG579:AI579),IF(COUNTBLANK(AF579:AI579)&lt;2.5,AVERAGE(AF579:AI579),IF(COUNTBLANK(AE579:AI579)&lt;3.5,AVERAGE(AE579:AI579),IF(COUNTBLANK(AD579:AI579)&lt;4.5,AVERAGE(AD579:AI579),IF(COUNTBLANK(AC579:AI579)&lt;5.5,AVERAGE(AC579:AI579),IF(COUNTBLANK(AB579:AI579)&lt;6.5,AVERAGE(AB579:AI579),IF(COUNTBLANK(AA579:AI579)&lt;7.5,AVERAGE(AA579:AI579),IF(COUNTBLANK(Z579:AI579)&lt;8.5,AVERAGE(Z579:AI579),IF(COUNTBLANK(Y579:AI579)&lt;9.5,AVERAGE(Y579:AI579),IF(COUNTBLANK(X579:AI579)&lt;10.5,AVERAGE(X579:AI579),IF(COUNTBLANK(W579:AI579)&lt;11.5,AVERAGE(W579:AI579),IF(COUNTBLANK(V579:AI579)&lt;12.5,AVERAGE(V579:AI579),IF(COUNTBLANK(U579:AI579)&lt;13.5,AVERAGE(U579:AI579),IF(COUNTBLANK(T579:AI579)&lt;14.5,AVERAGE(T579:AI579),IF(COUNTBLANK(S579:AI579)&lt;15.5,AVERAGE(S579:AI579),IF(COUNTBLANK(R579:AI579)&lt;16.5,AVERAGE(R579:AI579),IF(COUNTBLANK(Q579:AI579)&lt;17.5,AVERAGE(Q579:AI579),IF(COUNTBLANK(P579:AI579)&lt;18.5,AVERAGE(P579:AI579),IF(COUNTBLANK(O579:AI579)&lt;19.5,AVERAGE(O579:AI579),AVERAGE(N579:AI579))))))))))))))))))))))</f>
        <v/>
      </c>
      <c r="AN579" s="23">
        <f>IF(AK579&lt;1.5,M579,(0.75*M579)+(0.25*((AM579*2/3+AJ579*1/3)*$AW$1)))</f>
        <v>0</v>
      </c>
      <c r="AO579" s="24">
        <f>AN579-M579</f>
        <v>0</v>
      </c>
      <c r="AP579" s="22" t="str">
        <f>IF(AK579&lt;1.5,"N/A",3*((M579/$AW$1)-(AM579*2/3)))</f>
        <v>N/A</v>
      </c>
      <c r="AQ579" s="20" t="str">
        <f>IF(AK579=0,"",AL579*$AV$1)</f>
        <v/>
      </c>
      <c r="AR579" s="20" t="str">
        <f>IF(AK579=0,"",AJ579*$AV$1)</f>
        <v/>
      </c>
      <c r="AS579" s="23" t="str">
        <f>IF(F579="P","P","")</f>
        <v/>
      </c>
    </row>
    <row r="580" spans="1:45" ht="13.5">
      <c r="A580" s="19"/>
      <c r="B580" s="23" t="str">
        <f>IF(COUNTBLANK(N580:AI580)&lt;20.5,"Yes","No")</f>
        <v>No</v>
      </c>
      <c r="C580" s="34" t="str">
        <f>IF(J580&lt;160000,"Yes","")</f>
        <v>Yes</v>
      </c>
      <c r="D580" s="34" t="str">
        <f>IF(J580&gt;375000,IF((K580/J580)&lt;-0.4,"FP40%",IF((K580/J580)&lt;-0.35,"FP35%",IF((K580/J580)&lt;-0.3,"FP30%",IF((K580/J580)&lt;-0.25,"FP25%",IF((K580/J580)&lt;-0.2,"FP20%",IF((K580/J580)&lt;-0.15,"FP15%",IF((K580/J580)&lt;-0.1,"FP10%",IF((K580/J580)&lt;-0.05,"FP5%","")))))))),"")</f>
        <v/>
      </c>
      <c r="E580" s="34" t="str">
        <f t="shared" si="11"/>
        <v/>
      </c>
      <c r="F580" s="89" t="str">
        <f>IF(AP580="N/A","",IF(AP580&gt;AJ580,IF(AP580&gt;AM580,"P",""),""))</f>
        <v/>
      </c>
      <c r="G580" s="34" t="str">
        <f>IF(D580="",IF(E580="",F580,E580),D580)</f>
        <v/>
      </c>
      <c r="H580" s="19"/>
      <c r="I580" s="21"/>
      <c r="J580" s="20"/>
      <c r="K580" s="20">
        <f>M580-J580</f>
        <v>0</v>
      </c>
      <c r="L580" s="20"/>
      <c r="M580" s="20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39" t="str">
        <f>IF(AK580=0,"",AVERAGE(N580:AI580))</f>
        <v/>
      </c>
      <c r="AK580" s="39">
        <f>IF(COUNTBLANK(N580:AI580)=0,22,IF(COUNTBLANK(N580:AI580)=1,21,IF(COUNTBLANK(N580:AI580)=2,20,IF(COUNTBLANK(N580:AI580)=3,19,IF(COUNTBLANK(N580:AI580)=4,18,IF(COUNTBLANK(N580:AI580)=5,17,IF(COUNTBLANK(N580:AI580)=6,16,IF(COUNTBLANK(N580:AI580)=7,15,IF(COUNTBLANK(N580:AI580)=8,14,IF(COUNTBLANK(N580:AI580)=9,13,IF(COUNTBLANK(N580:AI580)=10,12,IF(COUNTBLANK(N580:AI580)=11,11,IF(COUNTBLANK(N580:AI580)=12,10,IF(COUNTBLANK(N580:AI580)=13,9,IF(COUNTBLANK(N580:AI580)=14,8,IF(COUNTBLANK(N580:AI580)=15,7,IF(COUNTBLANK(N580:AI580)=16,6,IF(COUNTBLANK(N580:AI580)=17,5,IF(COUNTBLANK(N580:AI580)=18,4,IF(COUNTBLANK(N580:AI580)=19,3,IF(COUNTBLANK(N580:AI580)=20,2,IF(COUNTBLANK(N580:AI580)=21,1,IF(COUNTBLANK(N580:AI580)=22,0,"Error")))))))))))))))))))))))</f>
        <v>0</v>
      </c>
      <c r="AL580" s="39" t="str">
        <f>IF(AK580=0,"",IF(COUNTBLANK(AG580:AI580)=0,AVERAGE(AG580:AI580),IF(COUNTBLANK(AF580:AI580)&lt;1.5,AVERAGE(AF580:AI580),IF(COUNTBLANK(AE580:AI580)&lt;2.5,AVERAGE(AE580:AI580),IF(COUNTBLANK(AD580:AI580)&lt;3.5,AVERAGE(AD580:AI580),IF(COUNTBLANK(AC580:AI580)&lt;4.5,AVERAGE(AC580:AI580),IF(COUNTBLANK(AB580:AI580)&lt;5.5,AVERAGE(AB580:AI580),IF(COUNTBLANK(AA580:AI580)&lt;6.5,AVERAGE(AA580:AI580),IF(COUNTBLANK(Z580:AI580)&lt;7.5,AVERAGE(Z580:AI580),IF(COUNTBLANK(Y580:AI580)&lt;8.5,AVERAGE(Y580:AI580),IF(COUNTBLANK(X580:AI580)&lt;9.5,AVERAGE(X580:AI580),IF(COUNTBLANK(W580:AI580)&lt;10.5,AVERAGE(W580:AI580),IF(COUNTBLANK(V580:AI580)&lt;11.5,AVERAGE(V580:AI580),IF(COUNTBLANK(U580:AI580)&lt;12.5,AVERAGE(U580:AI580),IF(COUNTBLANK(T580:AI580)&lt;13.5,AVERAGE(T580:AI580),IF(COUNTBLANK(S580:AI580)&lt;14.5,AVERAGE(S580:AI580),IF(COUNTBLANK(R580:AI580)&lt;15.5,AVERAGE(R580:AI580),IF(COUNTBLANK(Q580:AI580)&lt;16.5,AVERAGE(Q580:AI580),IF(COUNTBLANK(P580:AI580)&lt;17.5,AVERAGE(P580:AI580),IF(COUNTBLANK(O580:AI580)&lt;18.5,AVERAGE(O580:AI580),AVERAGE(N580:AI580)))))))))))))))))))))</f>
        <v/>
      </c>
      <c r="AM580" s="22" t="str">
        <f>IF(AK580=0,"",IF(COUNTBLANK(AH580:AI580)=0,AVERAGE(AH580:AI580),IF(COUNTBLANK(AG580:AI580)&lt;1.5,AVERAGE(AG580:AI580),IF(COUNTBLANK(AF580:AI580)&lt;2.5,AVERAGE(AF580:AI580),IF(COUNTBLANK(AE580:AI580)&lt;3.5,AVERAGE(AE580:AI580),IF(COUNTBLANK(AD580:AI580)&lt;4.5,AVERAGE(AD580:AI580),IF(COUNTBLANK(AC580:AI580)&lt;5.5,AVERAGE(AC580:AI580),IF(COUNTBLANK(AB580:AI580)&lt;6.5,AVERAGE(AB580:AI580),IF(COUNTBLANK(AA580:AI580)&lt;7.5,AVERAGE(AA580:AI580),IF(COUNTBLANK(Z580:AI580)&lt;8.5,AVERAGE(Z580:AI580),IF(COUNTBLANK(Y580:AI580)&lt;9.5,AVERAGE(Y580:AI580),IF(COUNTBLANK(X580:AI580)&lt;10.5,AVERAGE(X580:AI580),IF(COUNTBLANK(W580:AI580)&lt;11.5,AVERAGE(W580:AI580),IF(COUNTBLANK(V580:AI580)&lt;12.5,AVERAGE(V580:AI580),IF(COUNTBLANK(U580:AI580)&lt;13.5,AVERAGE(U580:AI580),IF(COUNTBLANK(T580:AI580)&lt;14.5,AVERAGE(T580:AI580),IF(COUNTBLANK(S580:AI580)&lt;15.5,AVERAGE(S580:AI580),IF(COUNTBLANK(R580:AI580)&lt;16.5,AVERAGE(R580:AI580),IF(COUNTBLANK(Q580:AI580)&lt;17.5,AVERAGE(Q580:AI580),IF(COUNTBLANK(P580:AI580)&lt;18.5,AVERAGE(P580:AI580),IF(COUNTBLANK(O580:AI580)&lt;19.5,AVERAGE(O580:AI580),AVERAGE(N580:AI580))))))))))))))))))))))</f>
        <v/>
      </c>
      <c r="AN580" s="23">
        <f>IF(AK580&lt;1.5,M580,(0.75*M580)+(0.25*((AM580*2/3+AJ580*1/3)*$AW$1)))</f>
        <v>0</v>
      </c>
      <c r="AO580" s="24">
        <f>AN580-M580</f>
        <v>0</v>
      </c>
      <c r="AP580" s="22" t="str">
        <f>IF(AK580&lt;1.5,"N/A",3*((M580/$AW$1)-(AM580*2/3)))</f>
        <v>N/A</v>
      </c>
      <c r="AQ580" s="20" t="str">
        <f>IF(AK580=0,"",AL580*$AV$1)</f>
        <v/>
      </c>
      <c r="AR580" s="20" t="str">
        <f>IF(AK580=0,"",AJ580*$AV$1)</f>
        <v/>
      </c>
      <c r="AS580" s="23" t="str">
        <f>IF(F580="P","P","")</f>
        <v/>
      </c>
    </row>
    <row r="581" spans="1:45" ht="13.5">
      <c r="A581" s="19"/>
      <c r="B581" s="23" t="str">
        <f>IF(COUNTBLANK(N581:AI581)&lt;20.5,"Yes","No")</f>
        <v>No</v>
      </c>
      <c r="C581" s="34" t="str">
        <f>IF(J581&lt;160000,"Yes","")</f>
        <v>Yes</v>
      </c>
      <c r="D581" s="34" t="str">
        <f>IF(J581&gt;375000,IF((K581/J581)&lt;-0.4,"FP40%",IF((K581/J581)&lt;-0.35,"FP35%",IF((K581/J581)&lt;-0.3,"FP30%",IF((K581/J581)&lt;-0.25,"FP25%",IF((K581/J581)&lt;-0.2,"FP20%",IF((K581/J581)&lt;-0.15,"FP15%",IF((K581/J581)&lt;-0.1,"FP10%",IF((K581/J581)&lt;-0.05,"FP5%","")))))))),"")</f>
        <v/>
      </c>
      <c r="E581" s="34" t="str">
        <f t="shared" si="11"/>
        <v/>
      </c>
      <c r="F581" s="89" t="str">
        <f>IF(AP581="N/A","",IF(AP581&gt;AJ581,IF(AP581&gt;AM581,"P",""),""))</f>
        <v/>
      </c>
      <c r="G581" s="34" t="str">
        <f>IF(D581="",IF(E581="",F581,E581),D581)</f>
        <v/>
      </c>
      <c r="H581" s="19"/>
      <c r="I581" s="21"/>
      <c r="J581" s="20"/>
      <c r="K581" s="20">
        <f>M581-J581</f>
        <v>0</v>
      </c>
      <c r="L581" s="20"/>
      <c r="M581" s="20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39" t="str">
        <f>IF(AK581=0,"",AVERAGE(N581:AI581))</f>
        <v/>
      </c>
      <c r="AK581" s="39">
        <f>IF(COUNTBLANK(N581:AI581)=0,22,IF(COUNTBLANK(N581:AI581)=1,21,IF(COUNTBLANK(N581:AI581)=2,20,IF(COUNTBLANK(N581:AI581)=3,19,IF(COUNTBLANK(N581:AI581)=4,18,IF(COUNTBLANK(N581:AI581)=5,17,IF(COUNTBLANK(N581:AI581)=6,16,IF(COUNTBLANK(N581:AI581)=7,15,IF(COUNTBLANK(N581:AI581)=8,14,IF(COUNTBLANK(N581:AI581)=9,13,IF(COUNTBLANK(N581:AI581)=10,12,IF(COUNTBLANK(N581:AI581)=11,11,IF(COUNTBLANK(N581:AI581)=12,10,IF(COUNTBLANK(N581:AI581)=13,9,IF(COUNTBLANK(N581:AI581)=14,8,IF(COUNTBLANK(N581:AI581)=15,7,IF(COUNTBLANK(N581:AI581)=16,6,IF(COUNTBLANK(N581:AI581)=17,5,IF(COUNTBLANK(N581:AI581)=18,4,IF(COUNTBLANK(N581:AI581)=19,3,IF(COUNTBLANK(N581:AI581)=20,2,IF(COUNTBLANK(N581:AI581)=21,1,IF(COUNTBLANK(N581:AI581)=22,0,"Error")))))))))))))))))))))))</f>
        <v>0</v>
      </c>
      <c r="AL581" s="39" t="str">
        <f>IF(AK581=0,"",IF(COUNTBLANK(AG581:AI581)=0,AVERAGE(AG581:AI581),IF(COUNTBLANK(AF581:AI581)&lt;1.5,AVERAGE(AF581:AI581),IF(COUNTBLANK(AE581:AI581)&lt;2.5,AVERAGE(AE581:AI581),IF(COUNTBLANK(AD581:AI581)&lt;3.5,AVERAGE(AD581:AI581),IF(COUNTBLANK(AC581:AI581)&lt;4.5,AVERAGE(AC581:AI581),IF(COUNTBLANK(AB581:AI581)&lt;5.5,AVERAGE(AB581:AI581),IF(COUNTBLANK(AA581:AI581)&lt;6.5,AVERAGE(AA581:AI581),IF(COUNTBLANK(Z581:AI581)&lt;7.5,AVERAGE(Z581:AI581),IF(COUNTBLANK(Y581:AI581)&lt;8.5,AVERAGE(Y581:AI581),IF(COUNTBLANK(X581:AI581)&lt;9.5,AVERAGE(X581:AI581),IF(COUNTBLANK(W581:AI581)&lt;10.5,AVERAGE(W581:AI581),IF(COUNTBLANK(V581:AI581)&lt;11.5,AVERAGE(V581:AI581),IF(COUNTBLANK(U581:AI581)&lt;12.5,AVERAGE(U581:AI581),IF(COUNTBLANK(T581:AI581)&lt;13.5,AVERAGE(T581:AI581),IF(COUNTBLANK(S581:AI581)&lt;14.5,AVERAGE(S581:AI581),IF(COUNTBLANK(R581:AI581)&lt;15.5,AVERAGE(R581:AI581),IF(COUNTBLANK(Q581:AI581)&lt;16.5,AVERAGE(Q581:AI581),IF(COUNTBLANK(P581:AI581)&lt;17.5,AVERAGE(P581:AI581),IF(COUNTBLANK(O581:AI581)&lt;18.5,AVERAGE(O581:AI581),AVERAGE(N581:AI581)))))))))))))))))))))</f>
        <v/>
      </c>
      <c r="AM581" s="22" t="str">
        <f>IF(AK581=0,"",IF(COUNTBLANK(AH581:AI581)=0,AVERAGE(AH581:AI581),IF(COUNTBLANK(AG581:AI581)&lt;1.5,AVERAGE(AG581:AI581),IF(COUNTBLANK(AF581:AI581)&lt;2.5,AVERAGE(AF581:AI581),IF(COUNTBLANK(AE581:AI581)&lt;3.5,AVERAGE(AE581:AI581),IF(COUNTBLANK(AD581:AI581)&lt;4.5,AVERAGE(AD581:AI581),IF(COUNTBLANK(AC581:AI581)&lt;5.5,AVERAGE(AC581:AI581),IF(COUNTBLANK(AB581:AI581)&lt;6.5,AVERAGE(AB581:AI581),IF(COUNTBLANK(AA581:AI581)&lt;7.5,AVERAGE(AA581:AI581),IF(COUNTBLANK(Z581:AI581)&lt;8.5,AVERAGE(Z581:AI581),IF(COUNTBLANK(Y581:AI581)&lt;9.5,AVERAGE(Y581:AI581),IF(COUNTBLANK(X581:AI581)&lt;10.5,AVERAGE(X581:AI581),IF(COUNTBLANK(W581:AI581)&lt;11.5,AVERAGE(W581:AI581),IF(COUNTBLANK(V581:AI581)&lt;12.5,AVERAGE(V581:AI581),IF(COUNTBLANK(U581:AI581)&lt;13.5,AVERAGE(U581:AI581),IF(COUNTBLANK(T581:AI581)&lt;14.5,AVERAGE(T581:AI581),IF(COUNTBLANK(S581:AI581)&lt;15.5,AVERAGE(S581:AI581),IF(COUNTBLANK(R581:AI581)&lt;16.5,AVERAGE(R581:AI581),IF(COUNTBLANK(Q581:AI581)&lt;17.5,AVERAGE(Q581:AI581),IF(COUNTBLANK(P581:AI581)&lt;18.5,AVERAGE(P581:AI581),IF(COUNTBLANK(O581:AI581)&lt;19.5,AVERAGE(O581:AI581),AVERAGE(N581:AI581))))))))))))))))))))))</f>
        <v/>
      </c>
      <c r="AN581" s="23">
        <f>IF(AK581&lt;1.5,M581,(0.75*M581)+(0.25*((AM581*2/3+AJ581*1/3)*$AW$1)))</f>
        <v>0</v>
      </c>
      <c r="AO581" s="24">
        <f>AN581-M581</f>
        <v>0</v>
      </c>
      <c r="AP581" s="22" t="str">
        <f>IF(AK581&lt;1.5,"N/A",3*((M581/$AW$1)-(AM581*2/3)))</f>
        <v>N/A</v>
      </c>
      <c r="AQ581" s="20" t="str">
        <f>IF(AK581=0,"",AL581*$AV$1)</f>
        <v/>
      </c>
      <c r="AR581" s="20" t="str">
        <f>IF(AK581=0,"",AJ581*$AV$1)</f>
        <v/>
      </c>
      <c r="AS581" s="23" t="str">
        <f>IF(F581="P","P","")</f>
        <v/>
      </c>
    </row>
    <row r="582" spans="1:45" ht="13.5">
      <c r="A582" s="19"/>
      <c r="B582" s="23" t="str">
        <f>IF(COUNTBLANK(N582:AI582)&lt;20.5,"Yes","No")</f>
        <v>No</v>
      </c>
      <c r="C582" s="34" t="str">
        <f>IF(J582&lt;160000,"Yes","")</f>
        <v>Yes</v>
      </c>
      <c r="D582" s="34" t="str">
        <f>IF(J582&gt;375000,IF((K582/J582)&lt;-0.4,"FP40%",IF((K582/J582)&lt;-0.35,"FP35%",IF((K582/J582)&lt;-0.3,"FP30%",IF((K582/J582)&lt;-0.25,"FP25%",IF((K582/J582)&lt;-0.2,"FP20%",IF((K582/J582)&lt;-0.15,"FP15%",IF((K582/J582)&lt;-0.1,"FP10%",IF((K582/J582)&lt;-0.05,"FP5%","")))))))),"")</f>
        <v/>
      </c>
      <c r="E582" s="34" t="str">
        <f t="shared" si="11"/>
        <v/>
      </c>
      <c r="F582" s="89" t="str">
        <f>IF(AP582="N/A","",IF(AP582&gt;AJ582,IF(AP582&gt;AM582,"P",""),""))</f>
        <v/>
      </c>
      <c r="G582" s="34" t="str">
        <f>IF(D582="",IF(E582="",F582,E582),D582)</f>
        <v/>
      </c>
      <c r="H582" s="19"/>
      <c r="I582" s="21"/>
      <c r="J582" s="20"/>
      <c r="K582" s="20">
        <f>M582-J582</f>
        <v>0</v>
      </c>
      <c r="L582" s="20"/>
      <c r="M582" s="20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39" t="str">
        <f>IF(AK582=0,"",AVERAGE(N582:AI582))</f>
        <v/>
      </c>
      <c r="AK582" s="39">
        <f>IF(COUNTBLANK(N582:AI582)=0,22,IF(COUNTBLANK(N582:AI582)=1,21,IF(COUNTBLANK(N582:AI582)=2,20,IF(COUNTBLANK(N582:AI582)=3,19,IF(COUNTBLANK(N582:AI582)=4,18,IF(COUNTBLANK(N582:AI582)=5,17,IF(COUNTBLANK(N582:AI582)=6,16,IF(COUNTBLANK(N582:AI582)=7,15,IF(COUNTBLANK(N582:AI582)=8,14,IF(COUNTBLANK(N582:AI582)=9,13,IF(COUNTBLANK(N582:AI582)=10,12,IF(COUNTBLANK(N582:AI582)=11,11,IF(COUNTBLANK(N582:AI582)=12,10,IF(COUNTBLANK(N582:AI582)=13,9,IF(COUNTBLANK(N582:AI582)=14,8,IF(COUNTBLANK(N582:AI582)=15,7,IF(COUNTBLANK(N582:AI582)=16,6,IF(COUNTBLANK(N582:AI582)=17,5,IF(COUNTBLANK(N582:AI582)=18,4,IF(COUNTBLANK(N582:AI582)=19,3,IF(COUNTBLANK(N582:AI582)=20,2,IF(COUNTBLANK(N582:AI582)=21,1,IF(COUNTBLANK(N582:AI582)=22,0,"Error")))))))))))))))))))))))</f>
        <v>0</v>
      </c>
      <c r="AL582" s="39" t="str">
        <f>IF(AK582=0,"",IF(COUNTBLANK(AG582:AI582)=0,AVERAGE(AG582:AI582),IF(COUNTBLANK(AF582:AI582)&lt;1.5,AVERAGE(AF582:AI582),IF(COUNTBLANK(AE582:AI582)&lt;2.5,AVERAGE(AE582:AI582),IF(COUNTBLANK(AD582:AI582)&lt;3.5,AVERAGE(AD582:AI582),IF(COUNTBLANK(AC582:AI582)&lt;4.5,AVERAGE(AC582:AI582),IF(COUNTBLANK(AB582:AI582)&lt;5.5,AVERAGE(AB582:AI582),IF(COUNTBLANK(AA582:AI582)&lt;6.5,AVERAGE(AA582:AI582),IF(COUNTBLANK(Z582:AI582)&lt;7.5,AVERAGE(Z582:AI582),IF(COUNTBLANK(Y582:AI582)&lt;8.5,AVERAGE(Y582:AI582),IF(COUNTBLANK(X582:AI582)&lt;9.5,AVERAGE(X582:AI582),IF(COUNTBLANK(W582:AI582)&lt;10.5,AVERAGE(W582:AI582),IF(COUNTBLANK(V582:AI582)&lt;11.5,AVERAGE(V582:AI582),IF(COUNTBLANK(U582:AI582)&lt;12.5,AVERAGE(U582:AI582),IF(COUNTBLANK(T582:AI582)&lt;13.5,AVERAGE(T582:AI582),IF(COUNTBLANK(S582:AI582)&lt;14.5,AVERAGE(S582:AI582),IF(COUNTBLANK(R582:AI582)&lt;15.5,AVERAGE(R582:AI582),IF(COUNTBLANK(Q582:AI582)&lt;16.5,AVERAGE(Q582:AI582),IF(COUNTBLANK(P582:AI582)&lt;17.5,AVERAGE(P582:AI582),IF(COUNTBLANK(O582:AI582)&lt;18.5,AVERAGE(O582:AI582),AVERAGE(N582:AI582)))))))))))))))))))))</f>
        <v/>
      </c>
      <c r="AM582" s="22" t="str">
        <f>IF(AK582=0,"",IF(COUNTBLANK(AH582:AI582)=0,AVERAGE(AH582:AI582),IF(COUNTBLANK(AG582:AI582)&lt;1.5,AVERAGE(AG582:AI582),IF(COUNTBLANK(AF582:AI582)&lt;2.5,AVERAGE(AF582:AI582),IF(COUNTBLANK(AE582:AI582)&lt;3.5,AVERAGE(AE582:AI582),IF(COUNTBLANK(AD582:AI582)&lt;4.5,AVERAGE(AD582:AI582),IF(COUNTBLANK(AC582:AI582)&lt;5.5,AVERAGE(AC582:AI582),IF(COUNTBLANK(AB582:AI582)&lt;6.5,AVERAGE(AB582:AI582),IF(COUNTBLANK(AA582:AI582)&lt;7.5,AVERAGE(AA582:AI582),IF(COUNTBLANK(Z582:AI582)&lt;8.5,AVERAGE(Z582:AI582),IF(COUNTBLANK(Y582:AI582)&lt;9.5,AVERAGE(Y582:AI582),IF(COUNTBLANK(X582:AI582)&lt;10.5,AVERAGE(X582:AI582),IF(COUNTBLANK(W582:AI582)&lt;11.5,AVERAGE(W582:AI582),IF(COUNTBLANK(V582:AI582)&lt;12.5,AVERAGE(V582:AI582),IF(COUNTBLANK(U582:AI582)&lt;13.5,AVERAGE(U582:AI582),IF(COUNTBLANK(T582:AI582)&lt;14.5,AVERAGE(T582:AI582),IF(COUNTBLANK(S582:AI582)&lt;15.5,AVERAGE(S582:AI582),IF(COUNTBLANK(R582:AI582)&lt;16.5,AVERAGE(R582:AI582),IF(COUNTBLANK(Q582:AI582)&lt;17.5,AVERAGE(Q582:AI582),IF(COUNTBLANK(P582:AI582)&lt;18.5,AVERAGE(P582:AI582),IF(COUNTBLANK(O582:AI582)&lt;19.5,AVERAGE(O582:AI582),AVERAGE(N582:AI582))))))))))))))))))))))</f>
        <v/>
      </c>
      <c r="AN582" s="23">
        <f>IF(AK582&lt;1.5,M582,(0.75*M582)+(0.25*((AM582*2/3+AJ582*1/3)*$AW$1)))</f>
        <v>0</v>
      </c>
      <c r="AO582" s="24">
        <f>AN582-M582</f>
        <v>0</v>
      </c>
      <c r="AP582" s="22" t="str">
        <f>IF(AK582&lt;1.5,"N/A",3*((M582/$AW$1)-(AM582*2/3)))</f>
        <v>N/A</v>
      </c>
      <c r="AQ582" s="20" t="str">
        <f>IF(AK582=0,"",AL582*$AV$1)</f>
        <v/>
      </c>
      <c r="AR582" s="20" t="str">
        <f>IF(AK582=0,"",AJ582*$AV$1)</f>
        <v/>
      </c>
      <c r="AS582" s="23" t="str">
        <f>IF(F582="P","P","")</f>
        <v/>
      </c>
    </row>
    <row r="583" spans="1:45" ht="13.5">
      <c r="A583" s="19"/>
      <c r="B583" s="23" t="str">
        <f>IF(COUNTBLANK(N583:AI583)&lt;20.5,"Yes","No")</f>
        <v>No</v>
      </c>
      <c r="C583" s="34" t="str">
        <f>IF(J583&lt;160000,"Yes","")</f>
        <v>Yes</v>
      </c>
      <c r="D583" s="34" t="str">
        <f>IF(J583&gt;375000,IF((K583/J583)&lt;-0.4,"FP40%",IF((K583/J583)&lt;-0.35,"FP35%",IF((K583/J583)&lt;-0.3,"FP30%",IF((K583/J583)&lt;-0.25,"FP25%",IF((K583/J583)&lt;-0.2,"FP20%",IF((K583/J583)&lt;-0.15,"FP15%",IF((K583/J583)&lt;-0.1,"FP10%",IF((K583/J583)&lt;-0.05,"FP5%","")))))))),"")</f>
        <v/>
      </c>
      <c r="E583" s="34" t="str">
        <f t="shared" si="11"/>
        <v/>
      </c>
      <c r="F583" s="89" t="str">
        <f>IF(AP583="N/A","",IF(AP583&gt;AJ583,IF(AP583&gt;AM583,"P",""),""))</f>
        <v/>
      </c>
      <c r="G583" s="34" t="str">
        <f>IF(D583="",IF(E583="",F583,E583),D583)</f>
        <v/>
      </c>
      <c r="H583" s="19"/>
      <c r="I583" s="21"/>
      <c r="J583" s="20"/>
      <c r="K583" s="20">
        <f>M583-J583</f>
        <v>0</v>
      </c>
      <c r="L583" s="20"/>
      <c r="M583" s="20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39" t="str">
        <f>IF(AK583=0,"",AVERAGE(N583:AI583))</f>
        <v/>
      </c>
      <c r="AK583" s="39">
        <f>IF(COUNTBLANK(N583:AI583)=0,22,IF(COUNTBLANK(N583:AI583)=1,21,IF(COUNTBLANK(N583:AI583)=2,20,IF(COUNTBLANK(N583:AI583)=3,19,IF(COUNTBLANK(N583:AI583)=4,18,IF(COUNTBLANK(N583:AI583)=5,17,IF(COUNTBLANK(N583:AI583)=6,16,IF(COUNTBLANK(N583:AI583)=7,15,IF(COUNTBLANK(N583:AI583)=8,14,IF(COUNTBLANK(N583:AI583)=9,13,IF(COUNTBLANK(N583:AI583)=10,12,IF(COUNTBLANK(N583:AI583)=11,11,IF(COUNTBLANK(N583:AI583)=12,10,IF(COUNTBLANK(N583:AI583)=13,9,IF(COUNTBLANK(N583:AI583)=14,8,IF(COUNTBLANK(N583:AI583)=15,7,IF(COUNTBLANK(N583:AI583)=16,6,IF(COUNTBLANK(N583:AI583)=17,5,IF(COUNTBLANK(N583:AI583)=18,4,IF(COUNTBLANK(N583:AI583)=19,3,IF(COUNTBLANK(N583:AI583)=20,2,IF(COUNTBLANK(N583:AI583)=21,1,IF(COUNTBLANK(N583:AI583)=22,0,"Error")))))))))))))))))))))))</f>
        <v>0</v>
      </c>
      <c r="AL583" s="39" t="str">
        <f>IF(AK583=0,"",IF(COUNTBLANK(AG583:AI583)=0,AVERAGE(AG583:AI583),IF(COUNTBLANK(AF583:AI583)&lt;1.5,AVERAGE(AF583:AI583),IF(COUNTBLANK(AE583:AI583)&lt;2.5,AVERAGE(AE583:AI583),IF(COUNTBLANK(AD583:AI583)&lt;3.5,AVERAGE(AD583:AI583),IF(COUNTBLANK(AC583:AI583)&lt;4.5,AVERAGE(AC583:AI583),IF(COUNTBLANK(AB583:AI583)&lt;5.5,AVERAGE(AB583:AI583),IF(COUNTBLANK(AA583:AI583)&lt;6.5,AVERAGE(AA583:AI583),IF(COUNTBLANK(Z583:AI583)&lt;7.5,AVERAGE(Z583:AI583),IF(COUNTBLANK(Y583:AI583)&lt;8.5,AVERAGE(Y583:AI583),IF(COUNTBLANK(X583:AI583)&lt;9.5,AVERAGE(X583:AI583),IF(COUNTBLANK(W583:AI583)&lt;10.5,AVERAGE(W583:AI583),IF(COUNTBLANK(V583:AI583)&lt;11.5,AVERAGE(V583:AI583),IF(COUNTBLANK(U583:AI583)&lt;12.5,AVERAGE(U583:AI583),IF(COUNTBLANK(T583:AI583)&lt;13.5,AVERAGE(T583:AI583),IF(COUNTBLANK(S583:AI583)&lt;14.5,AVERAGE(S583:AI583),IF(COUNTBLANK(R583:AI583)&lt;15.5,AVERAGE(R583:AI583),IF(COUNTBLANK(Q583:AI583)&lt;16.5,AVERAGE(Q583:AI583),IF(COUNTBLANK(P583:AI583)&lt;17.5,AVERAGE(P583:AI583),IF(COUNTBLANK(O583:AI583)&lt;18.5,AVERAGE(O583:AI583),AVERAGE(N583:AI583)))))))))))))))))))))</f>
        <v/>
      </c>
      <c r="AM583" s="22" t="str">
        <f>IF(AK583=0,"",IF(COUNTBLANK(AH583:AI583)=0,AVERAGE(AH583:AI583),IF(COUNTBLANK(AG583:AI583)&lt;1.5,AVERAGE(AG583:AI583),IF(COUNTBLANK(AF583:AI583)&lt;2.5,AVERAGE(AF583:AI583),IF(COUNTBLANK(AE583:AI583)&lt;3.5,AVERAGE(AE583:AI583),IF(COUNTBLANK(AD583:AI583)&lt;4.5,AVERAGE(AD583:AI583),IF(COUNTBLANK(AC583:AI583)&lt;5.5,AVERAGE(AC583:AI583),IF(COUNTBLANK(AB583:AI583)&lt;6.5,AVERAGE(AB583:AI583),IF(COUNTBLANK(AA583:AI583)&lt;7.5,AVERAGE(AA583:AI583),IF(COUNTBLANK(Z583:AI583)&lt;8.5,AVERAGE(Z583:AI583),IF(COUNTBLANK(Y583:AI583)&lt;9.5,AVERAGE(Y583:AI583),IF(COUNTBLANK(X583:AI583)&lt;10.5,AVERAGE(X583:AI583),IF(COUNTBLANK(W583:AI583)&lt;11.5,AVERAGE(W583:AI583),IF(COUNTBLANK(V583:AI583)&lt;12.5,AVERAGE(V583:AI583),IF(COUNTBLANK(U583:AI583)&lt;13.5,AVERAGE(U583:AI583),IF(COUNTBLANK(T583:AI583)&lt;14.5,AVERAGE(T583:AI583),IF(COUNTBLANK(S583:AI583)&lt;15.5,AVERAGE(S583:AI583),IF(COUNTBLANK(R583:AI583)&lt;16.5,AVERAGE(R583:AI583),IF(COUNTBLANK(Q583:AI583)&lt;17.5,AVERAGE(Q583:AI583),IF(COUNTBLANK(P583:AI583)&lt;18.5,AVERAGE(P583:AI583),IF(COUNTBLANK(O583:AI583)&lt;19.5,AVERAGE(O583:AI583),AVERAGE(N583:AI583))))))))))))))))))))))</f>
        <v/>
      </c>
      <c r="AN583" s="23">
        <f>IF(AK583&lt;1.5,M583,(0.75*M583)+(0.25*((AM583*2/3+AJ583*1/3)*$AW$1)))</f>
        <v>0</v>
      </c>
      <c r="AO583" s="24">
        <f>AN583-M583</f>
        <v>0</v>
      </c>
      <c r="AP583" s="22" t="str">
        <f>IF(AK583&lt;1.5,"N/A",3*((M583/$AW$1)-(AM583*2/3)))</f>
        <v>N/A</v>
      </c>
      <c r="AQ583" s="20" t="str">
        <f>IF(AK583=0,"",AL583*$AV$1)</f>
        <v/>
      </c>
      <c r="AR583" s="20" t="str">
        <f>IF(AK583=0,"",AJ583*$AV$1)</f>
        <v/>
      </c>
      <c r="AS583" s="23" t="str">
        <f>IF(F583="P","P","")</f>
        <v/>
      </c>
    </row>
    <row r="584" spans="1:45" ht="13.5">
      <c r="A584" s="19"/>
      <c r="B584" s="23" t="str">
        <f>IF(COUNTBLANK(N584:AI584)&lt;20.5,"Yes","No")</f>
        <v>No</v>
      </c>
      <c r="C584" s="34" t="str">
        <f>IF(J584&lt;160000,"Yes","")</f>
        <v>Yes</v>
      </c>
      <c r="D584" s="34" t="str">
        <f>IF(J584&gt;375000,IF((K584/J584)&lt;-0.4,"FP40%",IF((K584/J584)&lt;-0.35,"FP35%",IF((K584/J584)&lt;-0.3,"FP30%",IF((K584/J584)&lt;-0.25,"FP25%",IF((K584/J584)&lt;-0.2,"FP20%",IF((K584/J584)&lt;-0.15,"FP15%",IF((K584/J584)&lt;-0.1,"FP10%",IF((K584/J584)&lt;-0.05,"FP5%","")))))))),"")</f>
        <v/>
      </c>
      <c r="E584" s="34" t="str">
        <f t="shared" si="11"/>
        <v/>
      </c>
      <c r="F584" s="89" t="str">
        <f>IF(AP584="N/A","",IF(AP584&gt;AJ584,IF(AP584&gt;AM584,"P",""),""))</f>
        <v/>
      </c>
      <c r="G584" s="34" t="str">
        <f>IF(D584="",IF(E584="",F584,E584),D584)</f>
        <v/>
      </c>
      <c r="H584" s="19"/>
      <c r="I584" s="21"/>
      <c r="J584" s="20"/>
      <c r="K584" s="20">
        <f>M584-J584</f>
        <v>0</v>
      </c>
      <c r="L584" s="20"/>
      <c r="M584" s="20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39" t="str">
        <f>IF(AK584=0,"",AVERAGE(N584:AI584))</f>
        <v/>
      </c>
      <c r="AK584" s="39">
        <f>IF(COUNTBLANK(N584:AI584)=0,22,IF(COUNTBLANK(N584:AI584)=1,21,IF(COUNTBLANK(N584:AI584)=2,20,IF(COUNTBLANK(N584:AI584)=3,19,IF(COUNTBLANK(N584:AI584)=4,18,IF(COUNTBLANK(N584:AI584)=5,17,IF(COUNTBLANK(N584:AI584)=6,16,IF(COUNTBLANK(N584:AI584)=7,15,IF(COUNTBLANK(N584:AI584)=8,14,IF(COUNTBLANK(N584:AI584)=9,13,IF(COUNTBLANK(N584:AI584)=10,12,IF(COUNTBLANK(N584:AI584)=11,11,IF(COUNTBLANK(N584:AI584)=12,10,IF(COUNTBLANK(N584:AI584)=13,9,IF(COUNTBLANK(N584:AI584)=14,8,IF(COUNTBLANK(N584:AI584)=15,7,IF(COUNTBLANK(N584:AI584)=16,6,IF(COUNTBLANK(N584:AI584)=17,5,IF(COUNTBLANK(N584:AI584)=18,4,IF(COUNTBLANK(N584:AI584)=19,3,IF(COUNTBLANK(N584:AI584)=20,2,IF(COUNTBLANK(N584:AI584)=21,1,IF(COUNTBLANK(N584:AI584)=22,0,"Error")))))))))))))))))))))))</f>
        <v>0</v>
      </c>
      <c r="AL584" s="39" t="str">
        <f>IF(AK584=0,"",IF(COUNTBLANK(AG584:AI584)=0,AVERAGE(AG584:AI584),IF(COUNTBLANK(AF584:AI584)&lt;1.5,AVERAGE(AF584:AI584),IF(COUNTBLANK(AE584:AI584)&lt;2.5,AVERAGE(AE584:AI584),IF(COUNTBLANK(AD584:AI584)&lt;3.5,AVERAGE(AD584:AI584),IF(COUNTBLANK(AC584:AI584)&lt;4.5,AVERAGE(AC584:AI584),IF(COUNTBLANK(AB584:AI584)&lt;5.5,AVERAGE(AB584:AI584),IF(COUNTBLANK(AA584:AI584)&lt;6.5,AVERAGE(AA584:AI584),IF(COUNTBLANK(Z584:AI584)&lt;7.5,AVERAGE(Z584:AI584),IF(COUNTBLANK(Y584:AI584)&lt;8.5,AVERAGE(Y584:AI584),IF(COUNTBLANK(X584:AI584)&lt;9.5,AVERAGE(X584:AI584),IF(COUNTBLANK(W584:AI584)&lt;10.5,AVERAGE(W584:AI584),IF(COUNTBLANK(V584:AI584)&lt;11.5,AVERAGE(V584:AI584),IF(COUNTBLANK(U584:AI584)&lt;12.5,AVERAGE(U584:AI584),IF(COUNTBLANK(T584:AI584)&lt;13.5,AVERAGE(T584:AI584),IF(COUNTBLANK(S584:AI584)&lt;14.5,AVERAGE(S584:AI584),IF(COUNTBLANK(R584:AI584)&lt;15.5,AVERAGE(R584:AI584),IF(COUNTBLANK(Q584:AI584)&lt;16.5,AVERAGE(Q584:AI584),IF(COUNTBLANK(P584:AI584)&lt;17.5,AVERAGE(P584:AI584),IF(COUNTBLANK(O584:AI584)&lt;18.5,AVERAGE(O584:AI584),AVERAGE(N584:AI584)))))))))))))))))))))</f>
        <v/>
      </c>
      <c r="AM584" s="22" t="str">
        <f>IF(AK584=0,"",IF(COUNTBLANK(AH584:AI584)=0,AVERAGE(AH584:AI584),IF(COUNTBLANK(AG584:AI584)&lt;1.5,AVERAGE(AG584:AI584),IF(COUNTBLANK(AF584:AI584)&lt;2.5,AVERAGE(AF584:AI584),IF(COUNTBLANK(AE584:AI584)&lt;3.5,AVERAGE(AE584:AI584),IF(COUNTBLANK(AD584:AI584)&lt;4.5,AVERAGE(AD584:AI584),IF(COUNTBLANK(AC584:AI584)&lt;5.5,AVERAGE(AC584:AI584),IF(COUNTBLANK(AB584:AI584)&lt;6.5,AVERAGE(AB584:AI584),IF(COUNTBLANK(AA584:AI584)&lt;7.5,AVERAGE(AA584:AI584),IF(COUNTBLANK(Z584:AI584)&lt;8.5,AVERAGE(Z584:AI584),IF(COUNTBLANK(Y584:AI584)&lt;9.5,AVERAGE(Y584:AI584),IF(COUNTBLANK(X584:AI584)&lt;10.5,AVERAGE(X584:AI584),IF(COUNTBLANK(W584:AI584)&lt;11.5,AVERAGE(W584:AI584),IF(COUNTBLANK(V584:AI584)&lt;12.5,AVERAGE(V584:AI584),IF(COUNTBLANK(U584:AI584)&lt;13.5,AVERAGE(U584:AI584),IF(COUNTBLANK(T584:AI584)&lt;14.5,AVERAGE(T584:AI584),IF(COUNTBLANK(S584:AI584)&lt;15.5,AVERAGE(S584:AI584),IF(COUNTBLANK(R584:AI584)&lt;16.5,AVERAGE(R584:AI584),IF(COUNTBLANK(Q584:AI584)&lt;17.5,AVERAGE(Q584:AI584),IF(COUNTBLANK(P584:AI584)&lt;18.5,AVERAGE(P584:AI584),IF(COUNTBLANK(O584:AI584)&lt;19.5,AVERAGE(O584:AI584),AVERAGE(N584:AI584))))))))))))))))))))))</f>
        <v/>
      </c>
      <c r="AN584" s="23">
        <f>IF(AK584&lt;1.5,M584,(0.75*M584)+(0.25*((AM584*2/3+AJ584*1/3)*$AW$1)))</f>
        <v>0</v>
      </c>
      <c r="AO584" s="24">
        <f>AN584-M584</f>
        <v>0</v>
      </c>
      <c r="AP584" s="22" t="str">
        <f>IF(AK584&lt;1.5,"N/A",3*((M584/$AW$1)-(AM584*2/3)))</f>
        <v>N/A</v>
      </c>
      <c r="AQ584" s="20" t="str">
        <f>IF(AK584=0,"",AL584*$AV$1)</f>
        <v/>
      </c>
      <c r="AR584" s="20" t="str">
        <f>IF(AK584=0,"",AJ584*$AV$1)</f>
        <v/>
      </c>
      <c r="AS584" s="23" t="str">
        <f>IF(F584="P","P","")</f>
        <v/>
      </c>
    </row>
    <row r="585" spans="1:45" ht="13.5">
      <c r="A585" s="19"/>
      <c r="B585" s="23" t="str">
        <f>IF(COUNTBLANK(N585:AI585)&lt;20.5,"Yes","No")</f>
        <v>No</v>
      </c>
      <c r="C585" s="34" t="str">
        <f>IF(J585&lt;160000,"Yes","")</f>
        <v>Yes</v>
      </c>
      <c r="D585" s="34" t="str">
        <f>IF(J585&gt;375000,IF((K585/J585)&lt;-0.4,"FP40%",IF((K585/J585)&lt;-0.35,"FP35%",IF((K585/J585)&lt;-0.3,"FP30%",IF((K585/J585)&lt;-0.25,"FP25%",IF((K585/J585)&lt;-0.2,"FP20%",IF((K585/J585)&lt;-0.15,"FP15%",IF((K585/J585)&lt;-0.1,"FP10%",IF((K585/J585)&lt;-0.05,"FP5%","")))))))),"")</f>
        <v/>
      </c>
      <c r="E585" s="34" t="str">
        <f t="shared" si="11"/>
        <v/>
      </c>
      <c r="F585" s="89" t="str">
        <f>IF(AP585="N/A","",IF(AP585&gt;AJ585,IF(AP585&gt;AM585,"P",""),""))</f>
        <v/>
      </c>
      <c r="G585" s="34" t="str">
        <f>IF(D585="",IF(E585="",F585,E585),D585)</f>
        <v/>
      </c>
      <c r="H585" s="19"/>
      <c r="I585" s="21"/>
      <c r="J585" s="20"/>
      <c r="K585" s="20">
        <f>M585-J585</f>
        <v>0</v>
      </c>
      <c r="L585" s="20"/>
      <c r="M585" s="20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39" t="str">
        <f>IF(AK585=0,"",AVERAGE(N585:AI585))</f>
        <v/>
      </c>
      <c r="AK585" s="39">
        <f>IF(COUNTBLANK(N585:AI585)=0,22,IF(COUNTBLANK(N585:AI585)=1,21,IF(COUNTBLANK(N585:AI585)=2,20,IF(COUNTBLANK(N585:AI585)=3,19,IF(COUNTBLANK(N585:AI585)=4,18,IF(COUNTBLANK(N585:AI585)=5,17,IF(COUNTBLANK(N585:AI585)=6,16,IF(COUNTBLANK(N585:AI585)=7,15,IF(COUNTBLANK(N585:AI585)=8,14,IF(COUNTBLANK(N585:AI585)=9,13,IF(COUNTBLANK(N585:AI585)=10,12,IF(COUNTBLANK(N585:AI585)=11,11,IF(COUNTBLANK(N585:AI585)=12,10,IF(COUNTBLANK(N585:AI585)=13,9,IF(COUNTBLANK(N585:AI585)=14,8,IF(COUNTBLANK(N585:AI585)=15,7,IF(COUNTBLANK(N585:AI585)=16,6,IF(COUNTBLANK(N585:AI585)=17,5,IF(COUNTBLANK(N585:AI585)=18,4,IF(COUNTBLANK(N585:AI585)=19,3,IF(COUNTBLANK(N585:AI585)=20,2,IF(COUNTBLANK(N585:AI585)=21,1,IF(COUNTBLANK(N585:AI585)=22,0,"Error")))))))))))))))))))))))</f>
        <v>0</v>
      </c>
      <c r="AL585" s="39" t="str">
        <f>IF(AK585=0,"",IF(COUNTBLANK(AG585:AI585)=0,AVERAGE(AG585:AI585),IF(COUNTBLANK(AF585:AI585)&lt;1.5,AVERAGE(AF585:AI585),IF(COUNTBLANK(AE585:AI585)&lt;2.5,AVERAGE(AE585:AI585),IF(COUNTBLANK(AD585:AI585)&lt;3.5,AVERAGE(AD585:AI585),IF(COUNTBLANK(AC585:AI585)&lt;4.5,AVERAGE(AC585:AI585),IF(COUNTBLANK(AB585:AI585)&lt;5.5,AVERAGE(AB585:AI585),IF(COUNTBLANK(AA585:AI585)&lt;6.5,AVERAGE(AA585:AI585),IF(COUNTBLANK(Z585:AI585)&lt;7.5,AVERAGE(Z585:AI585),IF(COUNTBLANK(Y585:AI585)&lt;8.5,AVERAGE(Y585:AI585),IF(COUNTBLANK(X585:AI585)&lt;9.5,AVERAGE(X585:AI585),IF(COUNTBLANK(W585:AI585)&lt;10.5,AVERAGE(W585:AI585),IF(COUNTBLANK(V585:AI585)&lt;11.5,AVERAGE(V585:AI585),IF(COUNTBLANK(U585:AI585)&lt;12.5,AVERAGE(U585:AI585),IF(COUNTBLANK(T585:AI585)&lt;13.5,AVERAGE(T585:AI585),IF(COUNTBLANK(S585:AI585)&lt;14.5,AVERAGE(S585:AI585),IF(COUNTBLANK(R585:AI585)&lt;15.5,AVERAGE(R585:AI585),IF(COUNTBLANK(Q585:AI585)&lt;16.5,AVERAGE(Q585:AI585),IF(COUNTBLANK(P585:AI585)&lt;17.5,AVERAGE(P585:AI585),IF(COUNTBLANK(O585:AI585)&lt;18.5,AVERAGE(O585:AI585),AVERAGE(N585:AI585)))))))))))))))))))))</f>
        <v/>
      </c>
      <c r="AM585" s="22" t="str">
        <f>IF(AK585=0,"",IF(COUNTBLANK(AH585:AI585)=0,AVERAGE(AH585:AI585),IF(COUNTBLANK(AG585:AI585)&lt;1.5,AVERAGE(AG585:AI585),IF(COUNTBLANK(AF585:AI585)&lt;2.5,AVERAGE(AF585:AI585),IF(COUNTBLANK(AE585:AI585)&lt;3.5,AVERAGE(AE585:AI585),IF(COUNTBLANK(AD585:AI585)&lt;4.5,AVERAGE(AD585:AI585),IF(COUNTBLANK(AC585:AI585)&lt;5.5,AVERAGE(AC585:AI585),IF(COUNTBLANK(AB585:AI585)&lt;6.5,AVERAGE(AB585:AI585),IF(COUNTBLANK(AA585:AI585)&lt;7.5,AVERAGE(AA585:AI585),IF(COUNTBLANK(Z585:AI585)&lt;8.5,AVERAGE(Z585:AI585),IF(COUNTBLANK(Y585:AI585)&lt;9.5,AVERAGE(Y585:AI585),IF(COUNTBLANK(X585:AI585)&lt;10.5,AVERAGE(X585:AI585),IF(COUNTBLANK(W585:AI585)&lt;11.5,AVERAGE(W585:AI585),IF(COUNTBLANK(V585:AI585)&lt;12.5,AVERAGE(V585:AI585),IF(COUNTBLANK(U585:AI585)&lt;13.5,AVERAGE(U585:AI585),IF(COUNTBLANK(T585:AI585)&lt;14.5,AVERAGE(T585:AI585),IF(COUNTBLANK(S585:AI585)&lt;15.5,AVERAGE(S585:AI585),IF(COUNTBLANK(R585:AI585)&lt;16.5,AVERAGE(R585:AI585),IF(COUNTBLANK(Q585:AI585)&lt;17.5,AVERAGE(Q585:AI585),IF(COUNTBLANK(P585:AI585)&lt;18.5,AVERAGE(P585:AI585),IF(COUNTBLANK(O585:AI585)&lt;19.5,AVERAGE(O585:AI585),AVERAGE(N585:AI585))))))))))))))))))))))</f>
        <v/>
      </c>
      <c r="AN585" s="23">
        <f>IF(AK585&lt;1.5,M585,(0.75*M585)+(0.25*((AM585*2/3+AJ585*1/3)*$AW$1)))</f>
        <v>0</v>
      </c>
      <c r="AO585" s="24">
        <f>AN585-M585</f>
        <v>0</v>
      </c>
      <c r="AP585" s="22" t="str">
        <f>IF(AK585&lt;1.5,"N/A",3*((M585/$AW$1)-(AM585*2/3)))</f>
        <v>N/A</v>
      </c>
      <c r="AQ585" s="20" t="str">
        <f>IF(AK585=0,"",AL585*$AV$1)</f>
        <v/>
      </c>
      <c r="AR585" s="20" t="str">
        <f>IF(AK585=0,"",AJ585*$AV$1)</f>
        <v/>
      </c>
      <c r="AS585" s="23" t="str">
        <f>IF(F585="P","P","")</f>
        <v/>
      </c>
    </row>
    <row r="586" spans="1:45" ht="13.5">
      <c r="A586" s="19"/>
      <c r="B586" s="23" t="str">
        <f>IF(COUNTBLANK(N586:AI586)&lt;20.5,"Yes","No")</f>
        <v>No</v>
      </c>
      <c r="C586" s="34" t="str">
        <f>IF(J586&lt;160000,"Yes","")</f>
        <v>Yes</v>
      </c>
      <c r="D586" s="34" t="str">
        <f>IF(J586&gt;375000,IF((K586/J586)&lt;-0.4,"FP40%",IF((K586/J586)&lt;-0.35,"FP35%",IF((K586/J586)&lt;-0.3,"FP30%",IF((K586/J586)&lt;-0.25,"FP25%",IF((K586/J586)&lt;-0.2,"FP20%",IF((K586/J586)&lt;-0.15,"FP15%",IF((K586/J586)&lt;-0.1,"FP10%",IF((K586/J586)&lt;-0.05,"FP5%","")))))))),"")</f>
        <v/>
      </c>
      <c r="E586" s="34" t="str">
        <f t="shared" si="11"/>
        <v/>
      </c>
      <c r="F586" s="89" t="str">
        <f>IF(AP586="N/A","",IF(AP586&gt;AJ586,IF(AP586&gt;AM586,"P",""),""))</f>
        <v/>
      </c>
      <c r="G586" s="34" t="str">
        <f>IF(D586="",IF(E586="",F586,E586),D586)</f>
        <v/>
      </c>
      <c r="H586" s="19"/>
      <c r="I586" s="21"/>
      <c r="J586" s="20"/>
      <c r="K586" s="20">
        <f>M586-J586</f>
        <v>0</v>
      </c>
      <c r="L586" s="20"/>
      <c r="M586" s="20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39" t="str">
        <f>IF(AK586=0,"",AVERAGE(N586:AI586))</f>
        <v/>
      </c>
      <c r="AK586" s="39">
        <f>IF(COUNTBLANK(N586:AI586)=0,22,IF(COUNTBLANK(N586:AI586)=1,21,IF(COUNTBLANK(N586:AI586)=2,20,IF(COUNTBLANK(N586:AI586)=3,19,IF(COUNTBLANK(N586:AI586)=4,18,IF(COUNTBLANK(N586:AI586)=5,17,IF(COUNTBLANK(N586:AI586)=6,16,IF(COUNTBLANK(N586:AI586)=7,15,IF(COUNTBLANK(N586:AI586)=8,14,IF(COUNTBLANK(N586:AI586)=9,13,IF(COUNTBLANK(N586:AI586)=10,12,IF(COUNTBLANK(N586:AI586)=11,11,IF(COUNTBLANK(N586:AI586)=12,10,IF(COUNTBLANK(N586:AI586)=13,9,IF(COUNTBLANK(N586:AI586)=14,8,IF(COUNTBLANK(N586:AI586)=15,7,IF(COUNTBLANK(N586:AI586)=16,6,IF(COUNTBLANK(N586:AI586)=17,5,IF(COUNTBLANK(N586:AI586)=18,4,IF(COUNTBLANK(N586:AI586)=19,3,IF(COUNTBLANK(N586:AI586)=20,2,IF(COUNTBLANK(N586:AI586)=21,1,IF(COUNTBLANK(N586:AI586)=22,0,"Error")))))))))))))))))))))))</f>
        <v>0</v>
      </c>
      <c r="AL586" s="39" t="str">
        <f>IF(AK586=0,"",IF(COUNTBLANK(AG586:AI586)=0,AVERAGE(AG586:AI586),IF(COUNTBLANK(AF586:AI586)&lt;1.5,AVERAGE(AF586:AI586),IF(COUNTBLANK(AE586:AI586)&lt;2.5,AVERAGE(AE586:AI586),IF(COUNTBLANK(AD586:AI586)&lt;3.5,AVERAGE(AD586:AI586),IF(COUNTBLANK(AC586:AI586)&lt;4.5,AVERAGE(AC586:AI586),IF(COUNTBLANK(AB586:AI586)&lt;5.5,AVERAGE(AB586:AI586),IF(COUNTBLANK(AA586:AI586)&lt;6.5,AVERAGE(AA586:AI586),IF(COUNTBLANK(Z586:AI586)&lt;7.5,AVERAGE(Z586:AI586),IF(COUNTBLANK(Y586:AI586)&lt;8.5,AVERAGE(Y586:AI586),IF(COUNTBLANK(X586:AI586)&lt;9.5,AVERAGE(X586:AI586),IF(COUNTBLANK(W586:AI586)&lt;10.5,AVERAGE(W586:AI586),IF(COUNTBLANK(V586:AI586)&lt;11.5,AVERAGE(V586:AI586),IF(COUNTBLANK(U586:AI586)&lt;12.5,AVERAGE(U586:AI586),IF(COUNTBLANK(T586:AI586)&lt;13.5,AVERAGE(T586:AI586),IF(COUNTBLANK(S586:AI586)&lt;14.5,AVERAGE(S586:AI586),IF(COUNTBLANK(R586:AI586)&lt;15.5,AVERAGE(R586:AI586),IF(COUNTBLANK(Q586:AI586)&lt;16.5,AVERAGE(Q586:AI586),IF(COUNTBLANK(P586:AI586)&lt;17.5,AVERAGE(P586:AI586),IF(COUNTBLANK(O586:AI586)&lt;18.5,AVERAGE(O586:AI586),AVERAGE(N586:AI586)))))))))))))))))))))</f>
        <v/>
      </c>
      <c r="AM586" s="22" t="str">
        <f>IF(AK586=0,"",IF(COUNTBLANK(AH586:AI586)=0,AVERAGE(AH586:AI586),IF(COUNTBLANK(AG586:AI586)&lt;1.5,AVERAGE(AG586:AI586),IF(COUNTBLANK(AF586:AI586)&lt;2.5,AVERAGE(AF586:AI586),IF(COUNTBLANK(AE586:AI586)&lt;3.5,AVERAGE(AE586:AI586),IF(COUNTBLANK(AD586:AI586)&lt;4.5,AVERAGE(AD586:AI586),IF(COUNTBLANK(AC586:AI586)&lt;5.5,AVERAGE(AC586:AI586),IF(COUNTBLANK(AB586:AI586)&lt;6.5,AVERAGE(AB586:AI586),IF(COUNTBLANK(AA586:AI586)&lt;7.5,AVERAGE(AA586:AI586),IF(COUNTBLANK(Z586:AI586)&lt;8.5,AVERAGE(Z586:AI586),IF(COUNTBLANK(Y586:AI586)&lt;9.5,AVERAGE(Y586:AI586),IF(COUNTBLANK(X586:AI586)&lt;10.5,AVERAGE(X586:AI586),IF(COUNTBLANK(W586:AI586)&lt;11.5,AVERAGE(W586:AI586),IF(COUNTBLANK(V586:AI586)&lt;12.5,AVERAGE(V586:AI586),IF(COUNTBLANK(U586:AI586)&lt;13.5,AVERAGE(U586:AI586),IF(COUNTBLANK(T586:AI586)&lt;14.5,AVERAGE(T586:AI586),IF(COUNTBLANK(S586:AI586)&lt;15.5,AVERAGE(S586:AI586),IF(COUNTBLANK(R586:AI586)&lt;16.5,AVERAGE(R586:AI586),IF(COUNTBLANK(Q586:AI586)&lt;17.5,AVERAGE(Q586:AI586),IF(COUNTBLANK(P586:AI586)&lt;18.5,AVERAGE(P586:AI586),IF(COUNTBLANK(O586:AI586)&lt;19.5,AVERAGE(O586:AI586),AVERAGE(N586:AI586))))))))))))))))))))))</f>
        <v/>
      </c>
      <c r="AN586" s="23">
        <f>IF(AK586&lt;1.5,M586,(0.75*M586)+(0.25*((AM586*2/3+AJ586*1/3)*$AW$1)))</f>
        <v>0</v>
      </c>
      <c r="AO586" s="24">
        <f>AN586-M586</f>
        <v>0</v>
      </c>
      <c r="AP586" s="22" t="str">
        <f>IF(AK586&lt;1.5,"N/A",3*((M586/$AW$1)-(AM586*2/3)))</f>
        <v>N/A</v>
      </c>
      <c r="AQ586" s="20" t="str">
        <f>IF(AK586=0,"",AL586*$AV$1)</f>
        <v/>
      </c>
      <c r="AR586" s="20" t="str">
        <f>IF(AK586=0,"",AJ586*$AV$1)</f>
        <v/>
      </c>
      <c r="AS586" s="23" t="str">
        <f>IF(F586="P","P","")</f>
        <v/>
      </c>
    </row>
    <row r="587" spans="1:45" ht="13.5">
      <c r="A587" s="19"/>
      <c r="B587" s="23" t="str">
        <f>IF(COUNTBLANK(N587:AI587)&lt;20.5,"Yes","No")</f>
        <v>No</v>
      </c>
      <c r="C587" s="34" t="str">
        <f>IF(J587&lt;160000,"Yes","")</f>
        <v>Yes</v>
      </c>
      <c r="D587" s="34" t="str">
        <f>IF(J587&gt;375000,IF((K587/J587)&lt;-0.4,"FP40%",IF((K587/J587)&lt;-0.35,"FP35%",IF((K587/J587)&lt;-0.3,"FP30%",IF((K587/J587)&lt;-0.25,"FP25%",IF((K587/J587)&lt;-0.2,"FP20%",IF((K587/J587)&lt;-0.15,"FP15%",IF((K587/J587)&lt;-0.1,"FP10%",IF((K587/J587)&lt;-0.05,"FP5%","")))))))),"")</f>
        <v/>
      </c>
      <c r="E587" s="34" t="str">
        <f t="shared" si="11"/>
        <v/>
      </c>
      <c r="F587" s="89" t="str">
        <f>IF(AP587="N/A","",IF(AP587&gt;AJ587,IF(AP587&gt;AM587,"P",""),""))</f>
        <v/>
      </c>
      <c r="G587" s="34" t="str">
        <f>IF(D587="",IF(E587="",F587,E587),D587)</f>
        <v/>
      </c>
      <c r="H587" s="19"/>
      <c r="I587" s="21"/>
      <c r="J587" s="20"/>
      <c r="K587" s="20">
        <f>M587-J587</f>
        <v>0</v>
      </c>
      <c r="L587" s="20"/>
      <c r="M587" s="20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39" t="str">
        <f>IF(AK587=0,"",AVERAGE(N587:AI587))</f>
        <v/>
      </c>
      <c r="AK587" s="39">
        <f>IF(COUNTBLANK(N587:AI587)=0,22,IF(COUNTBLANK(N587:AI587)=1,21,IF(COUNTBLANK(N587:AI587)=2,20,IF(COUNTBLANK(N587:AI587)=3,19,IF(COUNTBLANK(N587:AI587)=4,18,IF(COUNTBLANK(N587:AI587)=5,17,IF(COUNTBLANK(N587:AI587)=6,16,IF(COUNTBLANK(N587:AI587)=7,15,IF(COUNTBLANK(N587:AI587)=8,14,IF(COUNTBLANK(N587:AI587)=9,13,IF(COUNTBLANK(N587:AI587)=10,12,IF(COUNTBLANK(N587:AI587)=11,11,IF(COUNTBLANK(N587:AI587)=12,10,IF(COUNTBLANK(N587:AI587)=13,9,IF(COUNTBLANK(N587:AI587)=14,8,IF(COUNTBLANK(N587:AI587)=15,7,IF(COUNTBLANK(N587:AI587)=16,6,IF(COUNTBLANK(N587:AI587)=17,5,IF(COUNTBLANK(N587:AI587)=18,4,IF(COUNTBLANK(N587:AI587)=19,3,IF(COUNTBLANK(N587:AI587)=20,2,IF(COUNTBLANK(N587:AI587)=21,1,IF(COUNTBLANK(N587:AI587)=22,0,"Error")))))))))))))))))))))))</f>
        <v>0</v>
      </c>
      <c r="AL587" s="39" t="str">
        <f>IF(AK587=0,"",IF(COUNTBLANK(AG587:AI587)=0,AVERAGE(AG587:AI587),IF(COUNTBLANK(AF587:AI587)&lt;1.5,AVERAGE(AF587:AI587),IF(COUNTBLANK(AE587:AI587)&lt;2.5,AVERAGE(AE587:AI587),IF(COUNTBLANK(AD587:AI587)&lt;3.5,AVERAGE(AD587:AI587),IF(COUNTBLANK(AC587:AI587)&lt;4.5,AVERAGE(AC587:AI587),IF(COUNTBLANK(AB587:AI587)&lt;5.5,AVERAGE(AB587:AI587),IF(COUNTBLANK(AA587:AI587)&lt;6.5,AVERAGE(AA587:AI587),IF(COUNTBLANK(Z587:AI587)&lt;7.5,AVERAGE(Z587:AI587),IF(COUNTBLANK(Y587:AI587)&lt;8.5,AVERAGE(Y587:AI587),IF(COUNTBLANK(X587:AI587)&lt;9.5,AVERAGE(X587:AI587),IF(COUNTBLANK(W587:AI587)&lt;10.5,AVERAGE(W587:AI587),IF(COUNTBLANK(V587:AI587)&lt;11.5,AVERAGE(V587:AI587),IF(COUNTBLANK(U587:AI587)&lt;12.5,AVERAGE(U587:AI587),IF(COUNTBLANK(T587:AI587)&lt;13.5,AVERAGE(T587:AI587),IF(COUNTBLANK(S587:AI587)&lt;14.5,AVERAGE(S587:AI587),IF(COUNTBLANK(R587:AI587)&lt;15.5,AVERAGE(R587:AI587),IF(COUNTBLANK(Q587:AI587)&lt;16.5,AVERAGE(Q587:AI587),IF(COUNTBLANK(P587:AI587)&lt;17.5,AVERAGE(P587:AI587),IF(COUNTBLANK(O587:AI587)&lt;18.5,AVERAGE(O587:AI587),AVERAGE(N587:AI587)))))))))))))))))))))</f>
        <v/>
      </c>
      <c r="AM587" s="22" t="str">
        <f>IF(AK587=0,"",IF(COUNTBLANK(AH587:AI587)=0,AVERAGE(AH587:AI587),IF(COUNTBLANK(AG587:AI587)&lt;1.5,AVERAGE(AG587:AI587),IF(COUNTBLANK(AF587:AI587)&lt;2.5,AVERAGE(AF587:AI587),IF(COUNTBLANK(AE587:AI587)&lt;3.5,AVERAGE(AE587:AI587),IF(COUNTBLANK(AD587:AI587)&lt;4.5,AVERAGE(AD587:AI587),IF(COUNTBLANK(AC587:AI587)&lt;5.5,AVERAGE(AC587:AI587),IF(COUNTBLANK(AB587:AI587)&lt;6.5,AVERAGE(AB587:AI587),IF(COUNTBLANK(AA587:AI587)&lt;7.5,AVERAGE(AA587:AI587),IF(COUNTBLANK(Z587:AI587)&lt;8.5,AVERAGE(Z587:AI587),IF(COUNTBLANK(Y587:AI587)&lt;9.5,AVERAGE(Y587:AI587),IF(COUNTBLANK(X587:AI587)&lt;10.5,AVERAGE(X587:AI587),IF(COUNTBLANK(W587:AI587)&lt;11.5,AVERAGE(W587:AI587),IF(COUNTBLANK(V587:AI587)&lt;12.5,AVERAGE(V587:AI587),IF(COUNTBLANK(U587:AI587)&lt;13.5,AVERAGE(U587:AI587),IF(COUNTBLANK(T587:AI587)&lt;14.5,AVERAGE(T587:AI587),IF(COUNTBLANK(S587:AI587)&lt;15.5,AVERAGE(S587:AI587),IF(COUNTBLANK(R587:AI587)&lt;16.5,AVERAGE(R587:AI587),IF(COUNTBLANK(Q587:AI587)&lt;17.5,AVERAGE(Q587:AI587),IF(COUNTBLANK(P587:AI587)&lt;18.5,AVERAGE(P587:AI587),IF(COUNTBLANK(O587:AI587)&lt;19.5,AVERAGE(O587:AI587),AVERAGE(N587:AI587))))))))))))))))))))))</f>
        <v/>
      </c>
      <c r="AN587" s="23">
        <f>IF(AK587&lt;1.5,M587,(0.75*M587)+(0.25*((AM587*2/3+AJ587*1/3)*$AW$1)))</f>
        <v>0</v>
      </c>
      <c r="AO587" s="24">
        <f>AN587-M587</f>
        <v>0</v>
      </c>
      <c r="AP587" s="22" t="str">
        <f>IF(AK587&lt;1.5,"N/A",3*((M587/$AW$1)-(AM587*2/3)))</f>
        <v>N/A</v>
      </c>
      <c r="AQ587" s="20" t="str">
        <f>IF(AK587=0,"",AL587*$AV$1)</f>
        <v/>
      </c>
      <c r="AR587" s="20" t="str">
        <f>IF(AK587=0,"",AJ587*$AV$1)</f>
        <v/>
      </c>
      <c r="AS587" s="23" t="str">
        <f>IF(F587="P","P","")</f>
        <v/>
      </c>
    </row>
    <row r="588" spans="1:45" ht="13.5">
      <c r="A588" s="19"/>
      <c r="B588" s="23" t="str">
        <f>IF(COUNTBLANK(N588:AI588)&lt;20.5,"Yes","No")</f>
        <v>No</v>
      </c>
      <c r="C588" s="34" t="str">
        <f>IF(J588&lt;160000,"Yes","")</f>
        <v>Yes</v>
      </c>
      <c r="D588" s="34" t="str">
        <f>IF(J588&gt;375000,IF((K588/J588)&lt;-0.4,"FP40%",IF((K588/J588)&lt;-0.35,"FP35%",IF((K588/J588)&lt;-0.3,"FP30%",IF((K588/J588)&lt;-0.25,"FP25%",IF((K588/J588)&lt;-0.2,"FP20%",IF((K588/J588)&lt;-0.15,"FP15%",IF((K588/J588)&lt;-0.1,"FP10%",IF((K588/J588)&lt;-0.05,"FP5%","")))))))),"")</f>
        <v/>
      </c>
      <c r="E588" s="34" t="str">
        <f t="shared" si="11"/>
        <v/>
      </c>
      <c r="F588" s="89" t="str">
        <f>IF(AP588="N/A","",IF(AP588&gt;AJ588,IF(AP588&gt;AM588,"P",""),""))</f>
        <v/>
      </c>
      <c r="G588" s="34" t="str">
        <f>IF(D588="",IF(E588="",F588,E588),D588)</f>
        <v/>
      </c>
      <c r="H588" s="19"/>
      <c r="I588" s="21"/>
      <c r="J588" s="20"/>
      <c r="K588" s="20">
        <f>M588-J588</f>
        <v>0</v>
      </c>
      <c r="L588" s="20"/>
      <c r="M588" s="20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39" t="str">
        <f>IF(AK588=0,"",AVERAGE(N588:AI588))</f>
        <v/>
      </c>
      <c r="AK588" s="39">
        <f>IF(COUNTBLANK(N588:AI588)=0,22,IF(COUNTBLANK(N588:AI588)=1,21,IF(COUNTBLANK(N588:AI588)=2,20,IF(COUNTBLANK(N588:AI588)=3,19,IF(COUNTBLANK(N588:AI588)=4,18,IF(COUNTBLANK(N588:AI588)=5,17,IF(COUNTBLANK(N588:AI588)=6,16,IF(COUNTBLANK(N588:AI588)=7,15,IF(COUNTBLANK(N588:AI588)=8,14,IF(COUNTBLANK(N588:AI588)=9,13,IF(COUNTBLANK(N588:AI588)=10,12,IF(COUNTBLANK(N588:AI588)=11,11,IF(COUNTBLANK(N588:AI588)=12,10,IF(COUNTBLANK(N588:AI588)=13,9,IF(COUNTBLANK(N588:AI588)=14,8,IF(COUNTBLANK(N588:AI588)=15,7,IF(COUNTBLANK(N588:AI588)=16,6,IF(COUNTBLANK(N588:AI588)=17,5,IF(COUNTBLANK(N588:AI588)=18,4,IF(COUNTBLANK(N588:AI588)=19,3,IF(COUNTBLANK(N588:AI588)=20,2,IF(COUNTBLANK(N588:AI588)=21,1,IF(COUNTBLANK(N588:AI588)=22,0,"Error")))))))))))))))))))))))</f>
        <v>0</v>
      </c>
      <c r="AL588" s="39" t="str">
        <f>IF(AK588=0,"",IF(COUNTBLANK(AG588:AI588)=0,AVERAGE(AG588:AI588),IF(COUNTBLANK(AF588:AI588)&lt;1.5,AVERAGE(AF588:AI588),IF(COUNTBLANK(AE588:AI588)&lt;2.5,AVERAGE(AE588:AI588),IF(COUNTBLANK(AD588:AI588)&lt;3.5,AVERAGE(AD588:AI588),IF(COUNTBLANK(AC588:AI588)&lt;4.5,AVERAGE(AC588:AI588),IF(COUNTBLANK(AB588:AI588)&lt;5.5,AVERAGE(AB588:AI588),IF(COUNTBLANK(AA588:AI588)&lt;6.5,AVERAGE(AA588:AI588),IF(COUNTBLANK(Z588:AI588)&lt;7.5,AVERAGE(Z588:AI588),IF(COUNTBLANK(Y588:AI588)&lt;8.5,AVERAGE(Y588:AI588),IF(COUNTBLANK(X588:AI588)&lt;9.5,AVERAGE(X588:AI588),IF(COUNTBLANK(W588:AI588)&lt;10.5,AVERAGE(W588:AI588),IF(COUNTBLANK(V588:AI588)&lt;11.5,AVERAGE(V588:AI588),IF(COUNTBLANK(U588:AI588)&lt;12.5,AVERAGE(U588:AI588),IF(COUNTBLANK(T588:AI588)&lt;13.5,AVERAGE(T588:AI588),IF(COUNTBLANK(S588:AI588)&lt;14.5,AVERAGE(S588:AI588),IF(COUNTBLANK(R588:AI588)&lt;15.5,AVERAGE(R588:AI588),IF(COUNTBLANK(Q588:AI588)&lt;16.5,AVERAGE(Q588:AI588),IF(COUNTBLANK(P588:AI588)&lt;17.5,AVERAGE(P588:AI588),IF(COUNTBLANK(O588:AI588)&lt;18.5,AVERAGE(O588:AI588),AVERAGE(N588:AI588)))))))))))))))))))))</f>
        <v/>
      </c>
      <c r="AM588" s="22" t="str">
        <f>IF(AK588=0,"",IF(COUNTBLANK(AH588:AI588)=0,AVERAGE(AH588:AI588),IF(COUNTBLANK(AG588:AI588)&lt;1.5,AVERAGE(AG588:AI588),IF(COUNTBLANK(AF588:AI588)&lt;2.5,AVERAGE(AF588:AI588),IF(COUNTBLANK(AE588:AI588)&lt;3.5,AVERAGE(AE588:AI588),IF(COUNTBLANK(AD588:AI588)&lt;4.5,AVERAGE(AD588:AI588),IF(COUNTBLANK(AC588:AI588)&lt;5.5,AVERAGE(AC588:AI588),IF(COUNTBLANK(AB588:AI588)&lt;6.5,AVERAGE(AB588:AI588),IF(COUNTBLANK(AA588:AI588)&lt;7.5,AVERAGE(AA588:AI588),IF(COUNTBLANK(Z588:AI588)&lt;8.5,AVERAGE(Z588:AI588),IF(COUNTBLANK(Y588:AI588)&lt;9.5,AVERAGE(Y588:AI588),IF(COUNTBLANK(X588:AI588)&lt;10.5,AVERAGE(X588:AI588),IF(COUNTBLANK(W588:AI588)&lt;11.5,AVERAGE(W588:AI588),IF(COUNTBLANK(V588:AI588)&lt;12.5,AVERAGE(V588:AI588),IF(COUNTBLANK(U588:AI588)&lt;13.5,AVERAGE(U588:AI588),IF(COUNTBLANK(T588:AI588)&lt;14.5,AVERAGE(T588:AI588),IF(COUNTBLANK(S588:AI588)&lt;15.5,AVERAGE(S588:AI588),IF(COUNTBLANK(R588:AI588)&lt;16.5,AVERAGE(R588:AI588),IF(COUNTBLANK(Q588:AI588)&lt;17.5,AVERAGE(Q588:AI588),IF(COUNTBLANK(P588:AI588)&lt;18.5,AVERAGE(P588:AI588),IF(COUNTBLANK(O588:AI588)&lt;19.5,AVERAGE(O588:AI588),AVERAGE(N588:AI588))))))))))))))))))))))</f>
        <v/>
      </c>
      <c r="AN588" s="23">
        <f>IF(AK588&lt;1.5,M588,(0.75*M588)+(0.25*((AM588*2/3+AJ588*1/3)*$AW$1)))</f>
        <v>0</v>
      </c>
      <c r="AO588" s="24">
        <f>AN588-M588</f>
        <v>0</v>
      </c>
      <c r="AP588" s="22" t="str">
        <f>IF(AK588&lt;1.5,"N/A",3*((M588/$AW$1)-(AM588*2/3)))</f>
        <v>N/A</v>
      </c>
      <c r="AQ588" s="20" t="str">
        <f>IF(AK588=0,"",AL588*$AV$1)</f>
        <v/>
      </c>
      <c r="AR588" s="20" t="str">
        <f>IF(AK588=0,"",AJ588*$AV$1)</f>
        <v/>
      </c>
      <c r="AS588" s="23" t="str">
        <f>IF(F588="P","P","")</f>
        <v/>
      </c>
    </row>
    <row r="589" spans="1:45" ht="13.5">
      <c r="A589" s="19"/>
      <c r="B589" s="23" t="str">
        <f>IF(COUNTBLANK(N589:AI589)&lt;20.5,"Yes","No")</f>
        <v>No</v>
      </c>
      <c r="C589" s="34" t="str">
        <f>IF(J589&lt;160000,"Yes","")</f>
        <v>Yes</v>
      </c>
      <c r="D589" s="34" t="str">
        <f>IF(J589&gt;375000,IF((K589/J589)&lt;-0.4,"FP40%",IF((K589/J589)&lt;-0.35,"FP35%",IF((K589/J589)&lt;-0.3,"FP30%",IF((K589/J589)&lt;-0.25,"FP25%",IF((K589/J589)&lt;-0.2,"FP20%",IF((K589/J589)&lt;-0.15,"FP15%",IF((K589/J589)&lt;-0.1,"FP10%",IF((K589/J589)&lt;-0.05,"FP5%","")))))))),"")</f>
        <v/>
      </c>
      <c r="E589" s="34" t="str">
        <f t="shared" si="11"/>
        <v/>
      </c>
      <c r="F589" s="89" t="str">
        <f>IF(AP589="N/A","",IF(AP589&gt;AJ589,IF(AP589&gt;AM589,"P",""),""))</f>
        <v/>
      </c>
      <c r="G589" s="34" t="str">
        <f>IF(D589="",IF(E589="",F589,E589),D589)</f>
        <v/>
      </c>
      <c r="H589" s="19"/>
      <c r="I589" s="21"/>
      <c r="J589" s="20"/>
      <c r="K589" s="20">
        <f>M589-J589</f>
        <v>0</v>
      </c>
      <c r="L589" s="20"/>
      <c r="M589" s="20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39" t="str">
        <f>IF(AK589=0,"",AVERAGE(N589:AI589))</f>
        <v/>
      </c>
      <c r="AK589" s="39">
        <f>IF(COUNTBLANK(N589:AI589)=0,22,IF(COUNTBLANK(N589:AI589)=1,21,IF(COUNTBLANK(N589:AI589)=2,20,IF(COUNTBLANK(N589:AI589)=3,19,IF(COUNTBLANK(N589:AI589)=4,18,IF(COUNTBLANK(N589:AI589)=5,17,IF(COUNTBLANK(N589:AI589)=6,16,IF(COUNTBLANK(N589:AI589)=7,15,IF(COUNTBLANK(N589:AI589)=8,14,IF(COUNTBLANK(N589:AI589)=9,13,IF(COUNTBLANK(N589:AI589)=10,12,IF(COUNTBLANK(N589:AI589)=11,11,IF(COUNTBLANK(N589:AI589)=12,10,IF(COUNTBLANK(N589:AI589)=13,9,IF(COUNTBLANK(N589:AI589)=14,8,IF(COUNTBLANK(N589:AI589)=15,7,IF(COUNTBLANK(N589:AI589)=16,6,IF(COUNTBLANK(N589:AI589)=17,5,IF(COUNTBLANK(N589:AI589)=18,4,IF(COUNTBLANK(N589:AI589)=19,3,IF(COUNTBLANK(N589:AI589)=20,2,IF(COUNTBLANK(N589:AI589)=21,1,IF(COUNTBLANK(N589:AI589)=22,0,"Error")))))))))))))))))))))))</f>
        <v>0</v>
      </c>
      <c r="AL589" s="39" t="str">
        <f>IF(AK589=0,"",IF(COUNTBLANK(AG589:AI589)=0,AVERAGE(AG589:AI589),IF(COUNTBLANK(AF589:AI589)&lt;1.5,AVERAGE(AF589:AI589),IF(COUNTBLANK(AE589:AI589)&lt;2.5,AVERAGE(AE589:AI589),IF(COUNTBLANK(AD589:AI589)&lt;3.5,AVERAGE(AD589:AI589),IF(COUNTBLANK(AC589:AI589)&lt;4.5,AVERAGE(AC589:AI589),IF(COUNTBLANK(AB589:AI589)&lt;5.5,AVERAGE(AB589:AI589),IF(COUNTBLANK(AA589:AI589)&lt;6.5,AVERAGE(AA589:AI589),IF(COUNTBLANK(Z589:AI589)&lt;7.5,AVERAGE(Z589:AI589),IF(COUNTBLANK(Y589:AI589)&lt;8.5,AVERAGE(Y589:AI589),IF(COUNTBLANK(X589:AI589)&lt;9.5,AVERAGE(X589:AI589),IF(COUNTBLANK(W589:AI589)&lt;10.5,AVERAGE(W589:AI589),IF(COUNTBLANK(V589:AI589)&lt;11.5,AVERAGE(V589:AI589),IF(COUNTBLANK(U589:AI589)&lt;12.5,AVERAGE(U589:AI589),IF(COUNTBLANK(T589:AI589)&lt;13.5,AVERAGE(T589:AI589),IF(COUNTBLANK(S589:AI589)&lt;14.5,AVERAGE(S589:AI589),IF(COUNTBLANK(R589:AI589)&lt;15.5,AVERAGE(R589:AI589),IF(COUNTBLANK(Q589:AI589)&lt;16.5,AVERAGE(Q589:AI589),IF(COUNTBLANK(P589:AI589)&lt;17.5,AVERAGE(P589:AI589),IF(COUNTBLANK(O589:AI589)&lt;18.5,AVERAGE(O589:AI589),AVERAGE(N589:AI589)))))))))))))))))))))</f>
        <v/>
      </c>
      <c r="AM589" s="22" t="str">
        <f>IF(AK589=0,"",IF(COUNTBLANK(AH589:AI589)=0,AVERAGE(AH589:AI589),IF(COUNTBLANK(AG589:AI589)&lt;1.5,AVERAGE(AG589:AI589),IF(COUNTBLANK(AF589:AI589)&lt;2.5,AVERAGE(AF589:AI589),IF(COUNTBLANK(AE589:AI589)&lt;3.5,AVERAGE(AE589:AI589),IF(COUNTBLANK(AD589:AI589)&lt;4.5,AVERAGE(AD589:AI589),IF(COUNTBLANK(AC589:AI589)&lt;5.5,AVERAGE(AC589:AI589),IF(COUNTBLANK(AB589:AI589)&lt;6.5,AVERAGE(AB589:AI589),IF(COUNTBLANK(AA589:AI589)&lt;7.5,AVERAGE(AA589:AI589),IF(COUNTBLANK(Z589:AI589)&lt;8.5,AVERAGE(Z589:AI589),IF(COUNTBLANK(Y589:AI589)&lt;9.5,AVERAGE(Y589:AI589),IF(COUNTBLANK(X589:AI589)&lt;10.5,AVERAGE(X589:AI589),IF(COUNTBLANK(W589:AI589)&lt;11.5,AVERAGE(W589:AI589),IF(COUNTBLANK(V589:AI589)&lt;12.5,AVERAGE(V589:AI589),IF(COUNTBLANK(U589:AI589)&lt;13.5,AVERAGE(U589:AI589),IF(COUNTBLANK(T589:AI589)&lt;14.5,AVERAGE(T589:AI589),IF(COUNTBLANK(S589:AI589)&lt;15.5,AVERAGE(S589:AI589),IF(COUNTBLANK(R589:AI589)&lt;16.5,AVERAGE(R589:AI589),IF(COUNTBLANK(Q589:AI589)&lt;17.5,AVERAGE(Q589:AI589),IF(COUNTBLANK(P589:AI589)&lt;18.5,AVERAGE(P589:AI589),IF(COUNTBLANK(O589:AI589)&lt;19.5,AVERAGE(O589:AI589),AVERAGE(N589:AI589))))))))))))))))))))))</f>
        <v/>
      </c>
      <c r="AN589" s="23">
        <f>IF(AK589&lt;1.5,M589,(0.75*M589)+(0.25*((AM589*2/3+AJ589*1/3)*$AW$1)))</f>
        <v>0</v>
      </c>
      <c r="AO589" s="24">
        <f>AN589-M589</f>
        <v>0</v>
      </c>
      <c r="AP589" s="22" t="str">
        <f>IF(AK589&lt;1.5,"N/A",3*((M589/$AW$1)-(AM589*2/3)))</f>
        <v>N/A</v>
      </c>
      <c r="AQ589" s="20" t="str">
        <f>IF(AK589=0,"",AL589*$AV$1)</f>
        <v/>
      </c>
      <c r="AR589" s="20" t="str">
        <f>IF(AK589=0,"",AJ589*$AV$1)</f>
        <v/>
      </c>
      <c r="AS589" s="23" t="str">
        <f>IF(F589="P","P","")</f>
        <v/>
      </c>
    </row>
    <row r="590" spans="1:45" ht="13.5">
      <c r="A590" s="19"/>
      <c r="B590" s="23" t="str">
        <f>IF(COUNTBLANK(N590:AI590)&lt;20.5,"Yes","No")</f>
        <v>No</v>
      </c>
      <c r="C590" s="34" t="str">
        <f>IF(J590&lt;160000,"Yes","")</f>
        <v>Yes</v>
      </c>
      <c r="D590" s="34" t="str">
        <f>IF(J590&gt;375000,IF((K590/J590)&lt;-0.4,"FP40%",IF((K590/J590)&lt;-0.35,"FP35%",IF((K590/J590)&lt;-0.3,"FP30%",IF((K590/J590)&lt;-0.25,"FP25%",IF((K590/J590)&lt;-0.2,"FP20%",IF((K590/J590)&lt;-0.15,"FP15%",IF((K590/J590)&lt;-0.1,"FP10%",IF((K590/J590)&lt;-0.05,"FP5%","")))))))),"")</f>
        <v/>
      </c>
      <c r="E590" s="34" t="str">
        <f t="shared" si="11"/>
        <v/>
      </c>
      <c r="F590" s="89" t="str">
        <f>IF(AP590="N/A","",IF(AP590&gt;AJ590,IF(AP590&gt;AM590,"P",""),""))</f>
        <v/>
      </c>
      <c r="G590" s="34" t="str">
        <f>IF(D590="",IF(E590="",F590,E590),D590)</f>
        <v/>
      </c>
      <c r="H590" s="19"/>
      <c r="I590" s="21"/>
      <c r="J590" s="20"/>
      <c r="K590" s="20">
        <f>M590-J590</f>
        <v>0</v>
      </c>
      <c r="L590" s="20"/>
      <c r="M590" s="20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39" t="str">
        <f>IF(AK590=0,"",AVERAGE(N590:AI590))</f>
        <v/>
      </c>
      <c r="AK590" s="39">
        <f>IF(COUNTBLANK(N590:AI590)=0,22,IF(COUNTBLANK(N590:AI590)=1,21,IF(COUNTBLANK(N590:AI590)=2,20,IF(COUNTBLANK(N590:AI590)=3,19,IF(COUNTBLANK(N590:AI590)=4,18,IF(COUNTBLANK(N590:AI590)=5,17,IF(COUNTBLANK(N590:AI590)=6,16,IF(COUNTBLANK(N590:AI590)=7,15,IF(COUNTBLANK(N590:AI590)=8,14,IF(COUNTBLANK(N590:AI590)=9,13,IF(COUNTBLANK(N590:AI590)=10,12,IF(COUNTBLANK(N590:AI590)=11,11,IF(COUNTBLANK(N590:AI590)=12,10,IF(COUNTBLANK(N590:AI590)=13,9,IF(COUNTBLANK(N590:AI590)=14,8,IF(COUNTBLANK(N590:AI590)=15,7,IF(COUNTBLANK(N590:AI590)=16,6,IF(COUNTBLANK(N590:AI590)=17,5,IF(COUNTBLANK(N590:AI590)=18,4,IF(COUNTBLANK(N590:AI590)=19,3,IF(COUNTBLANK(N590:AI590)=20,2,IF(COUNTBLANK(N590:AI590)=21,1,IF(COUNTBLANK(N590:AI590)=22,0,"Error")))))))))))))))))))))))</f>
        <v>0</v>
      </c>
      <c r="AL590" s="39" t="str">
        <f>IF(AK590=0,"",IF(COUNTBLANK(AG590:AI590)=0,AVERAGE(AG590:AI590),IF(COUNTBLANK(AF590:AI590)&lt;1.5,AVERAGE(AF590:AI590),IF(COUNTBLANK(AE590:AI590)&lt;2.5,AVERAGE(AE590:AI590),IF(COUNTBLANK(AD590:AI590)&lt;3.5,AVERAGE(AD590:AI590),IF(COUNTBLANK(AC590:AI590)&lt;4.5,AVERAGE(AC590:AI590),IF(COUNTBLANK(AB590:AI590)&lt;5.5,AVERAGE(AB590:AI590),IF(COUNTBLANK(AA590:AI590)&lt;6.5,AVERAGE(AA590:AI590),IF(COUNTBLANK(Z590:AI590)&lt;7.5,AVERAGE(Z590:AI590),IF(COUNTBLANK(Y590:AI590)&lt;8.5,AVERAGE(Y590:AI590),IF(COUNTBLANK(X590:AI590)&lt;9.5,AVERAGE(X590:AI590),IF(COUNTBLANK(W590:AI590)&lt;10.5,AVERAGE(W590:AI590),IF(COUNTBLANK(V590:AI590)&lt;11.5,AVERAGE(V590:AI590),IF(COUNTBLANK(U590:AI590)&lt;12.5,AVERAGE(U590:AI590),IF(COUNTBLANK(T590:AI590)&lt;13.5,AVERAGE(T590:AI590),IF(COUNTBLANK(S590:AI590)&lt;14.5,AVERAGE(S590:AI590),IF(COUNTBLANK(R590:AI590)&lt;15.5,AVERAGE(R590:AI590),IF(COUNTBLANK(Q590:AI590)&lt;16.5,AVERAGE(Q590:AI590),IF(COUNTBLANK(P590:AI590)&lt;17.5,AVERAGE(P590:AI590),IF(COUNTBLANK(O590:AI590)&lt;18.5,AVERAGE(O590:AI590),AVERAGE(N590:AI590)))))))))))))))))))))</f>
        <v/>
      </c>
      <c r="AM590" s="22" t="str">
        <f>IF(AK590=0,"",IF(COUNTBLANK(AH590:AI590)=0,AVERAGE(AH590:AI590),IF(COUNTBLANK(AG590:AI590)&lt;1.5,AVERAGE(AG590:AI590),IF(COUNTBLANK(AF590:AI590)&lt;2.5,AVERAGE(AF590:AI590),IF(COUNTBLANK(AE590:AI590)&lt;3.5,AVERAGE(AE590:AI590),IF(COUNTBLANK(AD590:AI590)&lt;4.5,AVERAGE(AD590:AI590),IF(COUNTBLANK(AC590:AI590)&lt;5.5,AVERAGE(AC590:AI590),IF(COUNTBLANK(AB590:AI590)&lt;6.5,AVERAGE(AB590:AI590),IF(COUNTBLANK(AA590:AI590)&lt;7.5,AVERAGE(AA590:AI590),IF(COUNTBLANK(Z590:AI590)&lt;8.5,AVERAGE(Z590:AI590),IF(COUNTBLANK(Y590:AI590)&lt;9.5,AVERAGE(Y590:AI590),IF(COUNTBLANK(X590:AI590)&lt;10.5,AVERAGE(X590:AI590),IF(COUNTBLANK(W590:AI590)&lt;11.5,AVERAGE(W590:AI590),IF(COUNTBLANK(V590:AI590)&lt;12.5,AVERAGE(V590:AI590),IF(COUNTBLANK(U590:AI590)&lt;13.5,AVERAGE(U590:AI590),IF(COUNTBLANK(T590:AI590)&lt;14.5,AVERAGE(T590:AI590),IF(COUNTBLANK(S590:AI590)&lt;15.5,AVERAGE(S590:AI590),IF(COUNTBLANK(R590:AI590)&lt;16.5,AVERAGE(R590:AI590),IF(COUNTBLANK(Q590:AI590)&lt;17.5,AVERAGE(Q590:AI590),IF(COUNTBLANK(P590:AI590)&lt;18.5,AVERAGE(P590:AI590),IF(COUNTBLANK(O590:AI590)&lt;19.5,AVERAGE(O590:AI590),AVERAGE(N590:AI590))))))))))))))))))))))</f>
        <v/>
      </c>
      <c r="AN590" s="23">
        <f>IF(AK590&lt;1.5,M590,(0.75*M590)+(0.25*((AM590*2/3+AJ590*1/3)*$AW$1)))</f>
        <v>0</v>
      </c>
      <c r="AO590" s="24">
        <f>AN590-M590</f>
        <v>0</v>
      </c>
      <c r="AP590" s="22" t="str">
        <f>IF(AK590&lt;1.5,"N/A",3*((M590/$AW$1)-(AM590*2/3)))</f>
        <v>N/A</v>
      </c>
      <c r="AQ590" s="20" t="str">
        <f>IF(AK590=0,"",AL590*$AV$1)</f>
        <v/>
      </c>
      <c r="AR590" s="20" t="str">
        <f>IF(AK590=0,"",AJ590*$AV$1)</f>
        <v/>
      </c>
      <c r="AS590" s="23" t="str">
        <f>IF(F590="P","P","")</f>
        <v/>
      </c>
    </row>
    <row r="591" spans="1:45" ht="13.5">
      <c r="A591" s="19"/>
      <c r="B591" s="23" t="str">
        <f>IF(COUNTBLANK(N591:AI591)&lt;20.5,"Yes","No")</f>
        <v>No</v>
      </c>
      <c r="C591" s="34" t="str">
        <f>IF(J591&lt;160000,"Yes","")</f>
        <v>Yes</v>
      </c>
      <c r="D591" s="34" t="str">
        <f>IF(J591&gt;375000,IF((K591/J591)&lt;-0.4,"FP40%",IF((K591/J591)&lt;-0.35,"FP35%",IF((K591/J591)&lt;-0.3,"FP30%",IF((K591/J591)&lt;-0.25,"FP25%",IF((K591/J591)&lt;-0.2,"FP20%",IF((K591/J591)&lt;-0.15,"FP15%",IF((K591/J591)&lt;-0.1,"FP10%",IF((K591/J591)&lt;-0.05,"FP5%","")))))))),"")</f>
        <v/>
      </c>
      <c r="E591" s="34" t="str">
        <f t="shared" si="11"/>
        <v/>
      </c>
      <c r="F591" s="89" t="str">
        <f>IF(AP591="N/A","",IF(AP591&gt;AJ591,IF(AP591&gt;AM591,"P",""),""))</f>
        <v/>
      </c>
      <c r="G591" s="34" t="str">
        <f>IF(D591="",IF(E591="",F591,E591),D591)</f>
        <v/>
      </c>
      <c r="H591" s="19"/>
      <c r="I591" s="21"/>
      <c r="J591" s="20"/>
      <c r="K591" s="20">
        <f>M591-J591</f>
        <v>0</v>
      </c>
      <c r="L591" s="20"/>
      <c r="M591" s="20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39" t="str">
        <f>IF(AK591=0,"",AVERAGE(N591:AI591))</f>
        <v/>
      </c>
      <c r="AK591" s="39">
        <f>IF(COUNTBLANK(N591:AI591)=0,22,IF(COUNTBLANK(N591:AI591)=1,21,IF(COUNTBLANK(N591:AI591)=2,20,IF(COUNTBLANK(N591:AI591)=3,19,IF(COUNTBLANK(N591:AI591)=4,18,IF(COUNTBLANK(N591:AI591)=5,17,IF(COUNTBLANK(N591:AI591)=6,16,IF(COUNTBLANK(N591:AI591)=7,15,IF(COUNTBLANK(N591:AI591)=8,14,IF(COUNTBLANK(N591:AI591)=9,13,IF(COUNTBLANK(N591:AI591)=10,12,IF(COUNTBLANK(N591:AI591)=11,11,IF(COUNTBLANK(N591:AI591)=12,10,IF(COUNTBLANK(N591:AI591)=13,9,IF(COUNTBLANK(N591:AI591)=14,8,IF(COUNTBLANK(N591:AI591)=15,7,IF(COUNTBLANK(N591:AI591)=16,6,IF(COUNTBLANK(N591:AI591)=17,5,IF(COUNTBLANK(N591:AI591)=18,4,IF(COUNTBLANK(N591:AI591)=19,3,IF(COUNTBLANK(N591:AI591)=20,2,IF(COUNTBLANK(N591:AI591)=21,1,IF(COUNTBLANK(N591:AI591)=22,0,"Error")))))))))))))))))))))))</f>
        <v>0</v>
      </c>
      <c r="AL591" s="39" t="str">
        <f>IF(AK591=0,"",IF(COUNTBLANK(AG591:AI591)=0,AVERAGE(AG591:AI591),IF(COUNTBLANK(AF591:AI591)&lt;1.5,AVERAGE(AF591:AI591),IF(COUNTBLANK(AE591:AI591)&lt;2.5,AVERAGE(AE591:AI591),IF(COUNTBLANK(AD591:AI591)&lt;3.5,AVERAGE(AD591:AI591),IF(COUNTBLANK(AC591:AI591)&lt;4.5,AVERAGE(AC591:AI591),IF(COUNTBLANK(AB591:AI591)&lt;5.5,AVERAGE(AB591:AI591),IF(COUNTBLANK(AA591:AI591)&lt;6.5,AVERAGE(AA591:AI591),IF(COUNTBLANK(Z591:AI591)&lt;7.5,AVERAGE(Z591:AI591),IF(COUNTBLANK(Y591:AI591)&lt;8.5,AVERAGE(Y591:AI591),IF(COUNTBLANK(X591:AI591)&lt;9.5,AVERAGE(X591:AI591),IF(COUNTBLANK(W591:AI591)&lt;10.5,AVERAGE(W591:AI591),IF(COUNTBLANK(V591:AI591)&lt;11.5,AVERAGE(V591:AI591),IF(COUNTBLANK(U591:AI591)&lt;12.5,AVERAGE(U591:AI591),IF(COUNTBLANK(T591:AI591)&lt;13.5,AVERAGE(T591:AI591),IF(COUNTBLANK(S591:AI591)&lt;14.5,AVERAGE(S591:AI591),IF(COUNTBLANK(R591:AI591)&lt;15.5,AVERAGE(R591:AI591),IF(COUNTBLANK(Q591:AI591)&lt;16.5,AVERAGE(Q591:AI591),IF(COUNTBLANK(P591:AI591)&lt;17.5,AVERAGE(P591:AI591),IF(COUNTBLANK(O591:AI591)&lt;18.5,AVERAGE(O591:AI591),AVERAGE(N591:AI591)))))))))))))))))))))</f>
        <v/>
      </c>
      <c r="AM591" s="22" t="str">
        <f>IF(AK591=0,"",IF(COUNTBLANK(AH591:AI591)=0,AVERAGE(AH591:AI591),IF(COUNTBLANK(AG591:AI591)&lt;1.5,AVERAGE(AG591:AI591),IF(COUNTBLANK(AF591:AI591)&lt;2.5,AVERAGE(AF591:AI591),IF(COUNTBLANK(AE591:AI591)&lt;3.5,AVERAGE(AE591:AI591),IF(COUNTBLANK(AD591:AI591)&lt;4.5,AVERAGE(AD591:AI591),IF(COUNTBLANK(AC591:AI591)&lt;5.5,AVERAGE(AC591:AI591),IF(COUNTBLANK(AB591:AI591)&lt;6.5,AVERAGE(AB591:AI591),IF(COUNTBLANK(AA591:AI591)&lt;7.5,AVERAGE(AA591:AI591),IF(COUNTBLANK(Z591:AI591)&lt;8.5,AVERAGE(Z591:AI591),IF(COUNTBLANK(Y591:AI591)&lt;9.5,AVERAGE(Y591:AI591),IF(COUNTBLANK(X591:AI591)&lt;10.5,AVERAGE(X591:AI591),IF(COUNTBLANK(W591:AI591)&lt;11.5,AVERAGE(W591:AI591),IF(COUNTBLANK(V591:AI591)&lt;12.5,AVERAGE(V591:AI591),IF(COUNTBLANK(U591:AI591)&lt;13.5,AVERAGE(U591:AI591),IF(COUNTBLANK(T591:AI591)&lt;14.5,AVERAGE(T591:AI591),IF(COUNTBLANK(S591:AI591)&lt;15.5,AVERAGE(S591:AI591),IF(COUNTBLANK(R591:AI591)&lt;16.5,AVERAGE(R591:AI591),IF(COUNTBLANK(Q591:AI591)&lt;17.5,AVERAGE(Q591:AI591),IF(COUNTBLANK(P591:AI591)&lt;18.5,AVERAGE(P591:AI591),IF(COUNTBLANK(O591:AI591)&lt;19.5,AVERAGE(O591:AI591),AVERAGE(N591:AI591))))))))))))))))))))))</f>
        <v/>
      </c>
      <c r="AN591" s="23">
        <f>IF(AK591&lt;1.5,M591,(0.75*M591)+(0.25*((AM591*2/3+AJ591*1/3)*$AW$1)))</f>
        <v>0</v>
      </c>
      <c r="AO591" s="24">
        <f>AN591-M591</f>
        <v>0</v>
      </c>
      <c r="AP591" s="22" t="str">
        <f>IF(AK591&lt;1.5,"N/A",3*((M591/$AW$1)-(AM591*2/3)))</f>
        <v>N/A</v>
      </c>
      <c r="AQ591" s="20" t="str">
        <f>IF(AK591=0,"",AL591*$AV$1)</f>
        <v/>
      </c>
      <c r="AR591" s="20" t="str">
        <f>IF(AK591=0,"",AJ591*$AV$1)</f>
        <v/>
      </c>
      <c r="AS591" s="23" t="str">
        <f>IF(F591="P","P","")</f>
        <v/>
      </c>
    </row>
    <row r="592" spans="1:45" ht="13.5">
      <c r="A592" s="19"/>
      <c r="B592" s="23" t="str">
        <f>IF(COUNTBLANK(N592:AI592)&lt;20.5,"Yes","No")</f>
        <v>No</v>
      </c>
      <c r="C592" s="34" t="str">
        <f>IF(J592&lt;160000,"Yes","")</f>
        <v>Yes</v>
      </c>
      <c r="D592" s="34" t="str">
        <f>IF(J592&gt;375000,IF((K592/J592)&lt;-0.4,"FP40%",IF((K592/J592)&lt;-0.35,"FP35%",IF((K592/J592)&lt;-0.3,"FP30%",IF((K592/J592)&lt;-0.25,"FP25%",IF((K592/J592)&lt;-0.2,"FP20%",IF((K592/J592)&lt;-0.15,"FP15%",IF((K592/J592)&lt;-0.1,"FP10%",IF((K592/J592)&lt;-0.05,"FP5%","")))))))),"")</f>
        <v/>
      </c>
      <c r="E592" s="34" t="str">
        <f t="shared" si="11"/>
        <v/>
      </c>
      <c r="F592" s="89" t="str">
        <f>IF(AP592="N/A","",IF(AP592&gt;AJ592,IF(AP592&gt;AM592,"P",""),""))</f>
        <v/>
      </c>
      <c r="G592" s="34" t="str">
        <f>IF(D592="",IF(E592="",F592,E592),D592)</f>
        <v/>
      </c>
      <c r="H592" s="19"/>
      <c r="I592" s="21"/>
      <c r="J592" s="20"/>
      <c r="K592" s="20">
        <f>M592-J592</f>
        <v>0</v>
      </c>
      <c r="L592" s="20"/>
      <c r="M592" s="20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39" t="str">
        <f>IF(AK592=0,"",AVERAGE(N592:AI592))</f>
        <v/>
      </c>
      <c r="AK592" s="39">
        <f>IF(COUNTBLANK(N592:AI592)=0,22,IF(COUNTBLANK(N592:AI592)=1,21,IF(COUNTBLANK(N592:AI592)=2,20,IF(COUNTBLANK(N592:AI592)=3,19,IF(COUNTBLANK(N592:AI592)=4,18,IF(COUNTBLANK(N592:AI592)=5,17,IF(COUNTBLANK(N592:AI592)=6,16,IF(COUNTBLANK(N592:AI592)=7,15,IF(COUNTBLANK(N592:AI592)=8,14,IF(COUNTBLANK(N592:AI592)=9,13,IF(COUNTBLANK(N592:AI592)=10,12,IF(COUNTBLANK(N592:AI592)=11,11,IF(COUNTBLANK(N592:AI592)=12,10,IF(COUNTBLANK(N592:AI592)=13,9,IF(COUNTBLANK(N592:AI592)=14,8,IF(COUNTBLANK(N592:AI592)=15,7,IF(COUNTBLANK(N592:AI592)=16,6,IF(COUNTBLANK(N592:AI592)=17,5,IF(COUNTBLANK(N592:AI592)=18,4,IF(COUNTBLANK(N592:AI592)=19,3,IF(COUNTBLANK(N592:AI592)=20,2,IF(COUNTBLANK(N592:AI592)=21,1,IF(COUNTBLANK(N592:AI592)=22,0,"Error")))))))))))))))))))))))</f>
        <v>0</v>
      </c>
      <c r="AL592" s="39" t="str">
        <f>IF(AK592=0,"",IF(COUNTBLANK(AG592:AI592)=0,AVERAGE(AG592:AI592),IF(COUNTBLANK(AF592:AI592)&lt;1.5,AVERAGE(AF592:AI592),IF(COUNTBLANK(AE592:AI592)&lt;2.5,AVERAGE(AE592:AI592),IF(COUNTBLANK(AD592:AI592)&lt;3.5,AVERAGE(AD592:AI592),IF(COUNTBLANK(AC592:AI592)&lt;4.5,AVERAGE(AC592:AI592),IF(COUNTBLANK(AB592:AI592)&lt;5.5,AVERAGE(AB592:AI592),IF(COUNTBLANK(AA592:AI592)&lt;6.5,AVERAGE(AA592:AI592),IF(COUNTBLANK(Z592:AI592)&lt;7.5,AVERAGE(Z592:AI592),IF(COUNTBLANK(Y592:AI592)&lt;8.5,AVERAGE(Y592:AI592),IF(COUNTBLANK(X592:AI592)&lt;9.5,AVERAGE(X592:AI592),IF(COUNTBLANK(W592:AI592)&lt;10.5,AVERAGE(W592:AI592),IF(COUNTBLANK(V592:AI592)&lt;11.5,AVERAGE(V592:AI592),IF(COUNTBLANK(U592:AI592)&lt;12.5,AVERAGE(U592:AI592),IF(COUNTBLANK(T592:AI592)&lt;13.5,AVERAGE(T592:AI592),IF(COUNTBLANK(S592:AI592)&lt;14.5,AVERAGE(S592:AI592),IF(COUNTBLANK(R592:AI592)&lt;15.5,AVERAGE(R592:AI592),IF(COUNTBLANK(Q592:AI592)&lt;16.5,AVERAGE(Q592:AI592),IF(COUNTBLANK(P592:AI592)&lt;17.5,AVERAGE(P592:AI592),IF(COUNTBLANK(O592:AI592)&lt;18.5,AVERAGE(O592:AI592),AVERAGE(N592:AI592)))))))))))))))))))))</f>
        <v/>
      </c>
      <c r="AM592" s="22" t="str">
        <f>IF(AK592=0,"",IF(COUNTBLANK(AH592:AI592)=0,AVERAGE(AH592:AI592),IF(COUNTBLANK(AG592:AI592)&lt;1.5,AVERAGE(AG592:AI592),IF(COUNTBLANK(AF592:AI592)&lt;2.5,AVERAGE(AF592:AI592),IF(COUNTBLANK(AE592:AI592)&lt;3.5,AVERAGE(AE592:AI592),IF(COUNTBLANK(AD592:AI592)&lt;4.5,AVERAGE(AD592:AI592),IF(COUNTBLANK(AC592:AI592)&lt;5.5,AVERAGE(AC592:AI592),IF(COUNTBLANK(AB592:AI592)&lt;6.5,AVERAGE(AB592:AI592),IF(COUNTBLANK(AA592:AI592)&lt;7.5,AVERAGE(AA592:AI592),IF(COUNTBLANK(Z592:AI592)&lt;8.5,AVERAGE(Z592:AI592),IF(COUNTBLANK(Y592:AI592)&lt;9.5,AVERAGE(Y592:AI592),IF(COUNTBLANK(X592:AI592)&lt;10.5,AVERAGE(X592:AI592),IF(COUNTBLANK(W592:AI592)&lt;11.5,AVERAGE(W592:AI592),IF(COUNTBLANK(V592:AI592)&lt;12.5,AVERAGE(V592:AI592),IF(COUNTBLANK(U592:AI592)&lt;13.5,AVERAGE(U592:AI592),IF(COUNTBLANK(T592:AI592)&lt;14.5,AVERAGE(T592:AI592),IF(COUNTBLANK(S592:AI592)&lt;15.5,AVERAGE(S592:AI592),IF(COUNTBLANK(R592:AI592)&lt;16.5,AVERAGE(R592:AI592),IF(COUNTBLANK(Q592:AI592)&lt;17.5,AVERAGE(Q592:AI592),IF(COUNTBLANK(P592:AI592)&lt;18.5,AVERAGE(P592:AI592),IF(COUNTBLANK(O592:AI592)&lt;19.5,AVERAGE(O592:AI592),AVERAGE(N592:AI592))))))))))))))))))))))</f>
        <v/>
      </c>
      <c r="AN592" s="23">
        <f>IF(AK592&lt;1.5,M592,(0.75*M592)+(0.25*((AM592*2/3+AJ592*1/3)*$AW$1)))</f>
        <v>0</v>
      </c>
      <c r="AO592" s="24">
        <f>AN592-M592</f>
        <v>0</v>
      </c>
      <c r="AP592" s="22" t="str">
        <f>IF(AK592&lt;1.5,"N/A",3*((M592/$AW$1)-(AM592*2/3)))</f>
        <v>N/A</v>
      </c>
      <c r="AQ592" s="20" t="str">
        <f>IF(AK592=0,"",AL592*$AV$1)</f>
        <v/>
      </c>
      <c r="AR592" s="20" t="str">
        <f>IF(AK592=0,"",AJ592*$AV$1)</f>
        <v/>
      </c>
      <c r="AS592" s="23" t="str">
        <f>IF(F592="P","P","")</f>
        <v/>
      </c>
    </row>
    <row r="593" spans="1:45" ht="13.5">
      <c r="A593" s="19"/>
      <c r="B593" s="23" t="str">
        <f>IF(COUNTBLANK(N593:AI593)&lt;20.5,"Yes","No")</f>
        <v>No</v>
      </c>
      <c r="C593" s="34" t="str">
        <f>IF(J593&lt;160000,"Yes","")</f>
        <v>Yes</v>
      </c>
      <c r="D593" s="34" t="str">
        <f>IF(J593&gt;375000,IF((K593/J593)&lt;-0.4,"FP40%",IF((K593/J593)&lt;-0.35,"FP35%",IF((K593/J593)&lt;-0.3,"FP30%",IF((K593/J593)&lt;-0.25,"FP25%",IF((K593/J593)&lt;-0.2,"FP20%",IF((K593/J593)&lt;-0.15,"FP15%",IF((K593/J593)&lt;-0.1,"FP10%",IF((K593/J593)&lt;-0.05,"FP5%","")))))))),"")</f>
        <v/>
      </c>
      <c r="E593" s="34" t="str">
        <f t="shared" si="11"/>
        <v/>
      </c>
      <c r="F593" s="89" t="str">
        <f>IF(AP593="N/A","",IF(AP593&gt;AJ593,IF(AP593&gt;AM593,"P",""),""))</f>
        <v/>
      </c>
      <c r="G593" s="34" t="str">
        <f>IF(D593="",IF(E593="",F593,E593),D593)</f>
        <v/>
      </c>
      <c r="H593" s="19"/>
      <c r="I593" s="21"/>
      <c r="J593" s="20"/>
      <c r="K593" s="20">
        <f>M593-J593</f>
        <v>0</v>
      </c>
      <c r="L593" s="20"/>
      <c r="M593" s="20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39" t="str">
        <f>IF(AK593=0,"",AVERAGE(N593:AI593))</f>
        <v/>
      </c>
      <c r="AK593" s="39">
        <f>IF(COUNTBLANK(N593:AI593)=0,22,IF(COUNTBLANK(N593:AI593)=1,21,IF(COUNTBLANK(N593:AI593)=2,20,IF(COUNTBLANK(N593:AI593)=3,19,IF(COUNTBLANK(N593:AI593)=4,18,IF(COUNTBLANK(N593:AI593)=5,17,IF(COUNTBLANK(N593:AI593)=6,16,IF(COUNTBLANK(N593:AI593)=7,15,IF(COUNTBLANK(N593:AI593)=8,14,IF(COUNTBLANK(N593:AI593)=9,13,IF(COUNTBLANK(N593:AI593)=10,12,IF(COUNTBLANK(N593:AI593)=11,11,IF(COUNTBLANK(N593:AI593)=12,10,IF(COUNTBLANK(N593:AI593)=13,9,IF(COUNTBLANK(N593:AI593)=14,8,IF(COUNTBLANK(N593:AI593)=15,7,IF(COUNTBLANK(N593:AI593)=16,6,IF(COUNTBLANK(N593:AI593)=17,5,IF(COUNTBLANK(N593:AI593)=18,4,IF(COUNTBLANK(N593:AI593)=19,3,IF(COUNTBLANK(N593:AI593)=20,2,IF(COUNTBLANK(N593:AI593)=21,1,IF(COUNTBLANK(N593:AI593)=22,0,"Error")))))))))))))))))))))))</f>
        <v>0</v>
      </c>
      <c r="AL593" s="39" t="str">
        <f>IF(AK593=0,"",IF(COUNTBLANK(AG593:AI593)=0,AVERAGE(AG593:AI593),IF(COUNTBLANK(AF593:AI593)&lt;1.5,AVERAGE(AF593:AI593),IF(COUNTBLANK(AE593:AI593)&lt;2.5,AVERAGE(AE593:AI593),IF(COUNTBLANK(AD593:AI593)&lt;3.5,AVERAGE(AD593:AI593),IF(COUNTBLANK(AC593:AI593)&lt;4.5,AVERAGE(AC593:AI593),IF(COUNTBLANK(AB593:AI593)&lt;5.5,AVERAGE(AB593:AI593),IF(COUNTBLANK(AA593:AI593)&lt;6.5,AVERAGE(AA593:AI593),IF(COUNTBLANK(Z593:AI593)&lt;7.5,AVERAGE(Z593:AI593),IF(COUNTBLANK(Y593:AI593)&lt;8.5,AVERAGE(Y593:AI593),IF(COUNTBLANK(X593:AI593)&lt;9.5,AVERAGE(X593:AI593),IF(COUNTBLANK(W593:AI593)&lt;10.5,AVERAGE(W593:AI593),IF(COUNTBLANK(V593:AI593)&lt;11.5,AVERAGE(V593:AI593),IF(COUNTBLANK(U593:AI593)&lt;12.5,AVERAGE(U593:AI593),IF(COUNTBLANK(T593:AI593)&lt;13.5,AVERAGE(T593:AI593),IF(COUNTBLANK(S593:AI593)&lt;14.5,AVERAGE(S593:AI593),IF(COUNTBLANK(R593:AI593)&lt;15.5,AVERAGE(R593:AI593),IF(COUNTBLANK(Q593:AI593)&lt;16.5,AVERAGE(Q593:AI593),IF(COUNTBLANK(P593:AI593)&lt;17.5,AVERAGE(P593:AI593),IF(COUNTBLANK(O593:AI593)&lt;18.5,AVERAGE(O593:AI593),AVERAGE(N593:AI593)))))))))))))))))))))</f>
        <v/>
      </c>
      <c r="AM593" s="22" t="str">
        <f>IF(AK593=0,"",IF(COUNTBLANK(AH593:AI593)=0,AVERAGE(AH593:AI593),IF(COUNTBLANK(AG593:AI593)&lt;1.5,AVERAGE(AG593:AI593),IF(COUNTBLANK(AF593:AI593)&lt;2.5,AVERAGE(AF593:AI593),IF(COUNTBLANK(AE593:AI593)&lt;3.5,AVERAGE(AE593:AI593),IF(COUNTBLANK(AD593:AI593)&lt;4.5,AVERAGE(AD593:AI593),IF(COUNTBLANK(AC593:AI593)&lt;5.5,AVERAGE(AC593:AI593),IF(COUNTBLANK(AB593:AI593)&lt;6.5,AVERAGE(AB593:AI593),IF(COUNTBLANK(AA593:AI593)&lt;7.5,AVERAGE(AA593:AI593),IF(COUNTBLANK(Z593:AI593)&lt;8.5,AVERAGE(Z593:AI593),IF(COUNTBLANK(Y593:AI593)&lt;9.5,AVERAGE(Y593:AI593),IF(COUNTBLANK(X593:AI593)&lt;10.5,AVERAGE(X593:AI593),IF(COUNTBLANK(W593:AI593)&lt;11.5,AVERAGE(W593:AI593),IF(COUNTBLANK(V593:AI593)&lt;12.5,AVERAGE(V593:AI593),IF(COUNTBLANK(U593:AI593)&lt;13.5,AVERAGE(U593:AI593),IF(COUNTBLANK(T593:AI593)&lt;14.5,AVERAGE(T593:AI593),IF(COUNTBLANK(S593:AI593)&lt;15.5,AVERAGE(S593:AI593),IF(COUNTBLANK(R593:AI593)&lt;16.5,AVERAGE(R593:AI593),IF(COUNTBLANK(Q593:AI593)&lt;17.5,AVERAGE(Q593:AI593),IF(COUNTBLANK(P593:AI593)&lt;18.5,AVERAGE(P593:AI593),IF(COUNTBLANK(O593:AI593)&lt;19.5,AVERAGE(O593:AI593),AVERAGE(N593:AI593))))))))))))))))))))))</f>
        <v/>
      </c>
      <c r="AN593" s="23">
        <f>IF(AK593&lt;1.5,M593,(0.75*M593)+(0.25*((AM593*2/3+AJ593*1/3)*$AW$1)))</f>
        <v>0</v>
      </c>
      <c r="AO593" s="24">
        <f>AN593-M593</f>
        <v>0</v>
      </c>
      <c r="AP593" s="22" t="str">
        <f>IF(AK593&lt;1.5,"N/A",3*((M593/$AW$1)-(AM593*2/3)))</f>
        <v>N/A</v>
      </c>
      <c r="AQ593" s="20" t="str">
        <f>IF(AK593=0,"",AL593*$AV$1)</f>
        <v/>
      </c>
      <c r="AR593" s="20" t="str">
        <f>IF(AK593=0,"",AJ593*$AV$1)</f>
        <v/>
      </c>
      <c r="AS593" s="23" t="str">
        <f>IF(F593="P","P","")</f>
        <v/>
      </c>
    </row>
    <row r="594" spans="1:45" ht="13.5">
      <c r="A594" s="19"/>
      <c r="B594" s="23" t="str">
        <f>IF(COUNTBLANK(N594:AI594)&lt;20.5,"Yes","No")</f>
        <v>No</v>
      </c>
      <c r="C594" s="34" t="str">
        <f>IF(J594&lt;160000,"Yes","")</f>
        <v>Yes</v>
      </c>
      <c r="D594" s="34" t="str">
        <f>IF(J594&gt;375000,IF((K594/J594)&lt;-0.4,"FP40%",IF((K594/J594)&lt;-0.35,"FP35%",IF((K594/J594)&lt;-0.3,"FP30%",IF((K594/J594)&lt;-0.25,"FP25%",IF((K594/J594)&lt;-0.2,"FP20%",IF((K594/J594)&lt;-0.15,"FP15%",IF((K594/J594)&lt;-0.1,"FP10%",IF((K594/J594)&lt;-0.05,"FP5%","")))))))),"")</f>
        <v/>
      </c>
      <c r="E594" s="34" t="str">
        <f t="shared" si="11"/>
        <v/>
      </c>
      <c r="F594" s="89" t="str">
        <f>IF(AP594="N/A","",IF(AP594&gt;AJ594,IF(AP594&gt;AM594,"P",""),""))</f>
        <v/>
      </c>
      <c r="G594" s="34" t="str">
        <f>IF(D594="",IF(E594="",F594,E594),D594)</f>
        <v/>
      </c>
      <c r="H594" s="19"/>
      <c r="I594" s="21"/>
      <c r="J594" s="20"/>
      <c r="K594" s="20">
        <f>M594-J594</f>
        <v>0</v>
      </c>
      <c r="L594" s="20"/>
      <c r="M594" s="20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39" t="str">
        <f>IF(AK594=0,"",AVERAGE(N594:AI594))</f>
        <v/>
      </c>
      <c r="AK594" s="39">
        <f>IF(COUNTBLANK(N594:AI594)=0,22,IF(COUNTBLANK(N594:AI594)=1,21,IF(COUNTBLANK(N594:AI594)=2,20,IF(COUNTBLANK(N594:AI594)=3,19,IF(COUNTBLANK(N594:AI594)=4,18,IF(COUNTBLANK(N594:AI594)=5,17,IF(COUNTBLANK(N594:AI594)=6,16,IF(COUNTBLANK(N594:AI594)=7,15,IF(COUNTBLANK(N594:AI594)=8,14,IF(COUNTBLANK(N594:AI594)=9,13,IF(COUNTBLANK(N594:AI594)=10,12,IF(COUNTBLANK(N594:AI594)=11,11,IF(COUNTBLANK(N594:AI594)=12,10,IF(COUNTBLANK(N594:AI594)=13,9,IF(COUNTBLANK(N594:AI594)=14,8,IF(COUNTBLANK(N594:AI594)=15,7,IF(COUNTBLANK(N594:AI594)=16,6,IF(COUNTBLANK(N594:AI594)=17,5,IF(COUNTBLANK(N594:AI594)=18,4,IF(COUNTBLANK(N594:AI594)=19,3,IF(COUNTBLANK(N594:AI594)=20,2,IF(COUNTBLANK(N594:AI594)=21,1,IF(COUNTBLANK(N594:AI594)=22,0,"Error")))))))))))))))))))))))</f>
        <v>0</v>
      </c>
      <c r="AL594" s="39" t="str">
        <f>IF(AK594=0,"",IF(COUNTBLANK(AG594:AI594)=0,AVERAGE(AG594:AI594),IF(COUNTBLANK(AF594:AI594)&lt;1.5,AVERAGE(AF594:AI594),IF(COUNTBLANK(AE594:AI594)&lt;2.5,AVERAGE(AE594:AI594),IF(COUNTBLANK(AD594:AI594)&lt;3.5,AVERAGE(AD594:AI594),IF(COUNTBLANK(AC594:AI594)&lt;4.5,AVERAGE(AC594:AI594),IF(COUNTBLANK(AB594:AI594)&lt;5.5,AVERAGE(AB594:AI594),IF(COUNTBLANK(AA594:AI594)&lt;6.5,AVERAGE(AA594:AI594),IF(COUNTBLANK(Z594:AI594)&lt;7.5,AVERAGE(Z594:AI594),IF(COUNTBLANK(Y594:AI594)&lt;8.5,AVERAGE(Y594:AI594),IF(COUNTBLANK(X594:AI594)&lt;9.5,AVERAGE(X594:AI594),IF(COUNTBLANK(W594:AI594)&lt;10.5,AVERAGE(W594:AI594),IF(COUNTBLANK(V594:AI594)&lt;11.5,AVERAGE(V594:AI594),IF(COUNTBLANK(U594:AI594)&lt;12.5,AVERAGE(U594:AI594),IF(COUNTBLANK(T594:AI594)&lt;13.5,AVERAGE(T594:AI594),IF(COUNTBLANK(S594:AI594)&lt;14.5,AVERAGE(S594:AI594),IF(COUNTBLANK(R594:AI594)&lt;15.5,AVERAGE(R594:AI594),IF(COUNTBLANK(Q594:AI594)&lt;16.5,AVERAGE(Q594:AI594),IF(COUNTBLANK(P594:AI594)&lt;17.5,AVERAGE(P594:AI594),IF(COUNTBLANK(O594:AI594)&lt;18.5,AVERAGE(O594:AI594),AVERAGE(N594:AI594)))))))))))))))))))))</f>
        <v/>
      </c>
      <c r="AM594" s="22" t="str">
        <f>IF(AK594=0,"",IF(COUNTBLANK(AH594:AI594)=0,AVERAGE(AH594:AI594),IF(COUNTBLANK(AG594:AI594)&lt;1.5,AVERAGE(AG594:AI594),IF(COUNTBLANK(AF594:AI594)&lt;2.5,AVERAGE(AF594:AI594),IF(COUNTBLANK(AE594:AI594)&lt;3.5,AVERAGE(AE594:AI594),IF(COUNTBLANK(AD594:AI594)&lt;4.5,AVERAGE(AD594:AI594),IF(COUNTBLANK(AC594:AI594)&lt;5.5,AVERAGE(AC594:AI594),IF(COUNTBLANK(AB594:AI594)&lt;6.5,AVERAGE(AB594:AI594),IF(COUNTBLANK(AA594:AI594)&lt;7.5,AVERAGE(AA594:AI594),IF(COUNTBLANK(Z594:AI594)&lt;8.5,AVERAGE(Z594:AI594),IF(COUNTBLANK(Y594:AI594)&lt;9.5,AVERAGE(Y594:AI594),IF(COUNTBLANK(X594:AI594)&lt;10.5,AVERAGE(X594:AI594),IF(COUNTBLANK(W594:AI594)&lt;11.5,AVERAGE(W594:AI594),IF(COUNTBLANK(V594:AI594)&lt;12.5,AVERAGE(V594:AI594),IF(COUNTBLANK(U594:AI594)&lt;13.5,AVERAGE(U594:AI594),IF(COUNTBLANK(T594:AI594)&lt;14.5,AVERAGE(T594:AI594),IF(COUNTBLANK(S594:AI594)&lt;15.5,AVERAGE(S594:AI594),IF(COUNTBLANK(R594:AI594)&lt;16.5,AVERAGE(R594:AI594),IF(COUNTBLANK(Q594:AI594)&lt;17.5,AVERAGE(Q594:AI594),IF(COUNTBLANK(P594:AI594)&lt;18.5,AVERAGE(P594:AI594),IF(COUNTBLANK(O594:AI594)&lt;19.5,AVERAGE(O594:AI594),AVERAGE(N594:AI594))))))))))))))))))))))</f>
        <v/>
      </c>
      <c r="AN594" s="23">
        <f>IF(AK594&lt;1.5,M594,(0.75*M594)+(0.25*((AM594*2/3+AJ594*1/3)*$AW$1)))</f>
        <v>0</v>
      </c>
      <c r="AO594" s="24">
        <f>AN594-M594</f>
        <v>0</v>
      </c>
      <c r="AP594" s="22" t="str">
        <f>IF(AK594&lt;1.5,"N/A",3*((M594/$AW$1)-(AM594*2/3)))</f>
        <v>N/A</v>
      </c>
      <c r="AQ594" s="20" t="str">
        <f>IF(AK594=0,"",AL594*$AV$1)</f>
        <v/>
      </c>
      <c r="AR594" s="20" t="str">
        <f>IF(AK594=0,"",AJ594*$AV$1)</f>
        <v/>
      </c>
      <c r="AS594" s="23" t="str">
        <f>IF(F594="P","P","")</f>
        <v/>
      </c>
    </row>
    <row r="595" spans="1:45" ht="13.5">
      <c r="A595" s="19"/>
      <c r="B595" s="23" t="str">
        <f>IF(COUNTBLANK(N595:AI595)&lt;20.5,"Yes","No")</f>
        <v>No</v>
      </c>
      <c r="C595" s="34" t="str">
        <f>IF(J595&lt;160000,"Yes","")</f>
        <v>Yes</v>
      </c>
      <c r="D595" s="34" t="str">
        <f>IF(J595&gt;375000,IF((K595/J595)&lt;-0.4,"FP40%",IF((K595/J595)&lt;-0.35,"FP35%",IF((K595/J595)&lt;-0.3,"FP30%",IF((K595/J595)&lt;-0.25,"FP25%",IF((K595/J595)&lt;-0.2,"FP20%",IF((K595/J595)&lt;-0.15,"FP15%",IF((K595/J595)&lt;-0.1,"FP10%",IF((K595/J595)&lt;-0.05,"FP5%","")))))))),"")</f>
        <v/>
      </c>
      <c r="E595" s="34" t="str">
        <f t="shared" si="11"/>
        <v/>
      </c>
      <c r="F595" s="89" t="str">
        <f>IF(AP595="N/A","",IF(AP595&gt;AJ595,IF(AP595&gt;AM595,"P",""),""))</f>
        <v/>
      </c>
      <c r="G595" s="34" t="str">
        <f>IF(D595="",IF(E595="",F595,E595),D595)</f>
        <v/>
      </c>
      <c r="H595" s="19"/>
      <c r="I595" s="21"/>
      <c r="J595" s="20"/>
      <c r="K595" s="20">
        <f>M595-J595</f>
        <v>0</v>
      </c>
      <c r="L595" s="20"/>
      <c r="M595" s="20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39" t="str">
        <f>IF(AK595=0,"",AVERAGE(N595:AI595))</f>
        <v/>
      </c>
      <c r="AK595" s="39">
        <f>IF(COUNTBLANK(N595:AI595)=0,22,IF(COUNTBLANK(N595:AI595)=1,21,IF(COUNTBLANK(N595:AI595)=2,20,IF(COUNTBLANK(N595:AI595)=3,19,IF(COUNTBLANK(N595:AI595)=4,18,IF(COUNTBLANK(N595:AI595)=5,17,IF(COUNTBLANK(N595:AI595)=6,16,IF(COUNTBLANK(N595:AI595)=7,15,IF(COUNTBLANK(N595:AI595)=8,14,IF(COUNTBLANK(N595:AI595)=9,13,IF(COUNTBLANK(N595:AI595)=10,12,IF(COUNTBLANK(N595:AI595)=11,11,IF(COUNTBLANK(N595:AI595)=12,10,IF(COUNTBLANK(N595:AI595)=13,9,IF(COUNTBLANK(N595:AI595)=14,8,IF(COUNTBLANK(N595:AI595)=15,7,IF(COUNTBLANK(N595:AI595)=16,6,IF(COUNTBLANK(N595:AI595)=17,5,IF(COUNTBLANK(N595:AI595)=18,4,IF(COUNTBLANK(N595:AI595)=19,3,IF(COUNTBLANK(N595:AI595)=20,2,IF(COUNTBLANK(N595:AI595)=21,1,IF(COUNTBLANK(N595:AI595)=22,0,"Error")))))))))))))))))))))))</f>
        <v>0</v>
      </c>
      <c r="AL595" s="39" t="str">
        <f>IF(AK595=0,"",IF(COUNTBLANK(AG595:AI595)=0,AVERAGE(AG595:AI595),IF(COUNTBLANK(AF595:AI595)&lt;1.5,AVERAGE(AF595:AI595),IF(COUNTBLANK(AE595:AI595)&lt;2.5,AVERAGE(AE595:AI595),IF(COUNTBLANK(AD595:AI595)&lt;3.5,AVERAGE(AD595:AI595),IF(COUNTBLANK(AC595:AI595)&lt;4.5,AVERAGE(AC595:AI595),IF(COUNTBLANK(AB595:AI595)&lt;5.5,AVERAGE(AB595:AI595),IF(COUNTBLANK(AA595:AI595)&lt;6.5,AVERAGE(AA595:AI595),IF(COUNTBLANK(Z595:AI595)&lt;7.5,AVERAGE(Z595:AI595),IF(COUNTBLANK(Y595:AI595)&lt;8.5,AVERAGE(Y595:AI595),IF(COUNTBLANK(X595:AI595)&lt;9.5,AVERAGE(X595:AI595),IF(COUNTBLANK(W595:AI595)&lt;10.5,AVERAGE(W595:AI595),IF(COUNTBLANK(V595:AI595)&lt;11.5,AVERAGE(V595:AI595),IF(COUNTBLANK(U595:AI595)&lt;12.5,AVERAGE(U595:AI595),IF(COUNTBLANK(T595:AI595)&lt;13.5,AVERAGE(T595:AI595),IF(COUNTBLANK(S595:AI595)&lt;14.5,AVERAGE(S595:AI595),IF(COUNTBLANK(R595:AI595)&lt;15.5,AVERAGE(R595:AI595),IF(COUNTBLANK(Q595:AI595)&lt;16.5,AVERAGE(Q595:AI595),IF(COUNTBLANK(P595:AI595)&lt;17.5,AVERAGE(P595:AI595),IF(COUNTBLANK(O595:AI595)&lt;18.5,AVERAGE(O595:AI595),AVERAGE(N595:AI595)))))))))))))))))))))</f>
        <v/>
      </c>
      <c r="AM595" s="22" t="str">
        <f>IF(AK595=0,"",IF(COUNTBLANK(AH595:AI595)=0,AVERAGE(AH595:AI595),IF(COUNTBLANK(AG595:AI595)&lt;1.5,AVERAGE(AG595:AI595),IF(COUNTBLANK(AF595:AI595)&lt;2.5,AVERAGE(AF595:AI595),IF(COUNTBLANK(AE595:AI595)&lt;3.5,AVERAGE(AE595:AI595),IF(COUNTBLANK(AD595:AI595)&lt;4.5,AVERAGE(AD595:AI595),IF(COUNTBLANK(AC595:AI595)&lt;5.5,AVERAGE(AC595:AI595),IF(COUNTBLANK(AB595:AI595)&lt;6.5,AVERAGE(AB595:AI595),IF(COUNTBLANK(AA595:AI595)&lt;7.5,AVERAGE(AA595:AI595),IF(COUNTBLANK(Z595:AI595)&lt;8.5,AVERAGE(Z595:AI595),IF(COUNTBLANK(Y595:AI595)&lt;9.5,AVERAGE(Y595:AI595),IF(COUNTBLANK(X595:AI595)&lt;10.5,AVERAGE(X595:AI595),IF(COUNTBLANK(W595:AI595)&lt;11.5,AVERAGE(W595:AI595),IF(COUNTBLANK(V595:AI595)&lt;12.5,AVERAGE(V595:AI595),IF(COUNTBLANK(U595:AI595)&lt;13.5,AVERAGE(U595:AI595),IF(COUNTBLANK(T595:AI595)&lt;14.5,AVERAGE(T595:AI595),IF(COUNTBLANK(S595:AI595)&lt;15.5,AVERAGE(S595:AI595),IF(COUNTBLANK(R595:AI595)&lt;16.5,AVERAGE(R595:AI595),IF(COUNTBLANK(Q595:AI595)&lt;17.5,AVERAGE(Q595:AI595),IF(COUNTBLANK(P595:AI595)&lt;18.5,AVERAGE(P595:AI595),IF(COUNTBLANK(O595:AI595)&lt;19.5,AVERAGE(O595:AI595),AVERAGE(N595:AI595))))))))))))))))))))))</f>
        <v/>
      </c>
      <c r="AN595" s="23">
        <f>IF(AK595&lt;1.5,M595,(0.75*M595)+(0.25*((AM595*2/3+AJ595*1/3)*$AW$1)))</f>
        <v>0</v>
      </c>
      <c r="AO595" s="24">
        <f>AN595-M595</f>
        <v>0</v>
      </c>
      <c r="AP595" s="22" t="str">
        <f>IF(AK595&lt;1.5,"N/A",3*((M595/$AW$1)-(AM595*2/3)))</f>
        <v>N/A</v>
      </c>
      <c r="AQ595" s="20" t="str">
        <f>IF(AK595=0,"",AL595*$AV$1)</f>
        <v/>
      </c>
      <c r="AR595" s="20" t="str">
        <f>IF(AK595=0,"",AJ595*$AV$1)</f>
        <v/>
      </c>
      <c r="AS595" s="23" t="str">
        <f>IF(F595="P","P","")</f>
        <v/>
      </c>
    </row>
    <row r="596" spans="1:45" ht="13.5">
      <c r="A596" s="19"/>
      <c r="B596" s="23" t="str">
        <f>IF(COUNTBLANK(N596:AI596)&lt;20.5,"Yes","No")</f>
        <v>No</v>
      </c>
      <c r="C596" s="34" t="str">
        <f>IF(J596&lt;160000,"Yes","")</f>
        <v>Yes</v>
      </c>
      <c r="D596" s="34" t="str">
        <f>IF(J596&gt;375000,IF((K596/J596)&lt;-0.4,"FP40%",IF((K596/J596)&lt;-0.35,"FP35%",IF((K596/J596)&lt;-0.3,"FP30%",IF((K596/J596)&lt;-0.25,"FP25%",IF((K596/J596)&lt;-0.2,"FP20%",IF((K596/J596)&lt;-0.15,"FP15%",IF((K596/J596)&lt;-0.1,"FP10%",IF((K596/J596)&lt;-0.05,"FP5%","")))))))),"")</f>
        <v/>
      </c>
      <c r="E596" s="34" t="str">
        <f t="shared" si="11"/>
        <v/>
      </c>
      <c r="F596" s="89" t="str">
        <f>IF(AP596="N/A","",IF(AP596&gt;AJ596,IF(AP596&gt;AM596,"P",""),""))</f>
        <v/>
      </c>
      <c r="G596" s="34" t="str">
        <f>IF(D596="",IF(E596="",F596,E596),D596)</f>
        <v/>
      </c>
      <c r="H596" s="19"/>
      <c r="I596" s="21"/>
      <c r="J596" s="20"/>
      <c r="K596" s="20">
        <f>M596-J596</f>
        <v>0</v>
      </c>
      <c r="L596" s="20"/>
      <c r="M596" s="20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39" t="str">
        <f>IF(AK596=0,"",AVERAGE(N596:AI596))</f>
        <v/>
      </c>
      <c r="AK596" s="39">
        <f>IF(COUNTBLANK(N596:AI596)=0,22,IF(COUNTBLANK(N596:AI596)=1,21,IF(COUNTBLANK(N596:AI596)=2,20,IF(COUNTBLANK(N596:AI596)=3,19,IF(COUNTBLANK(N596:AI596)=4,18,IF(COUNTBLANK(N596:AI596)=5,17,IF(COUNTBLANK(N596:AI596)=6,16,IF(COUNTBLANK(N596:AI596)=7,15,IF(COUNTBLANK(N596:AI596)=8,14,IF(COUNTBLANK(N596:AI596)=9,13,IF(COUNTBLANK(N596:AI596)=10,12,IF(COUNTBLANK(N596:AI596)=11,11,IF(COUNTBLANK(N596:AI596)=12,10,IF(COUNTBLANK(N596:AI596)=13,9,IF(COUNTBLANK(N596:AI596)=14,8,IF(COUNTBLANK(N596:AI596)=15,7,IF(COUNTBLANK(N596:AI596)=16,6,IF(COUNTBLANK(N596:AI596)=17,5,IF(COUNTBLANK(N596:AI596)=18,4,IF(COUNTBLANK(N596:AI596)=19,3,IF(COUNTBLANK(N596:AI596)=20,2,IF(COUNTBLANK(N596:AI596)=21,1,IF(COUNTBLANK(N596:AI596)=22,0,"Error")))))))))))))))))))))))</f>
        <v>0</v>
      </c>
      <c r="AL596" s="39" t="str">
        <f>IF(AK596=0,"",IF(COUNTBLANK(AG596:AI596)=0,AVERAGE(AG596:AI596),IF(COUNTBLANK(AF596:AI596)&lt;1.5,AVERAGE(AF596:AI596),IF(COUNTBLANK(AE596:AI596)&lt;2.5,AVERAGE(AE596:AI596),IF(COUNTBLANK(AD596:AI596)&lt;3.5,AVERAGE(AD596:AI596),IF(COUNTBLANK(AC596:AI596)&lt;4.5,AVERAGE(AC596:AI596),IF(COUNTBLANK(AB596:AI596)&lt;5.5,AVERAGE(AB596:AI596),IF(COUNTBLANK(AA596:AI596)&lt;6.5,AVERAGE(AA596:AI596),IF(COUNTBLANK(Z596:AI596)&lt;7.5,AVERAGE(Z596:AI596),IF(COUNTBLANK(Y596:AI596)&lt;8.5,AVERAGE(Y596:AI596),IF(COUNTBLANK(X596:AI596)&lt;9.5,AVERAGE(X596:AI596),IF(COUNTBLANK(W596:AI596)&lt;10.5,AVERAGE(W596:AI596),IF(COUNTBLANK(V596:AI596)&lt;11.5,AVERAGE(V596:AI596),IF(COUNTBLANK(U596:AI596)&lt;12.5,AVERAGE(U596:AI596),IF(COUNTBLANK(T596:AI596)&lt;13.5,AVERAGE(T596:AI596),IF(COUNTBLANK(S596:AI596)&lt;14.5,AVERAGE(S596:AI596),IF(COUNTBLANK(R596:AI596)&lt;15.5,AVERAGE(R596:AI596),IF(COUNTBLANK(Q596:AI596)&lt;16.5,AVERAGE(Q596:AI596),IF(COUNTBLANK(P596:AI596)&lt;17.5,AVERAGE(P596:AI596),IF(COUNTBLANK(O596:AI596)&lt;18.5,AVERAGE(O596:AI596),AVERAGE(N596:AI596)))))))))))))))))))))</f>
        <v/>
      </c>
      <c r="AM596" s="22" t="str">
        <f>IF(AK596=0,"",IF(COUNTBLANK(AH596:AI596)=0,AVERAGE(AH596:AI596),IF(COUNTBLANK(AG596:AI596)&lt;1.5,AVERAGE(AG596:AI596),IF(COUNTBLANK(AF596:AI596)&lt;2.5,AVERAGE(AF596:AI596),IF(COUNTBLANK(AE596:AI596)&lt;3.5,AVERAGE(AE596:AI596),IF(COUNTBLANK(AD596:AI596)&lt;4.5,AVERAGE(AD596:AI596),IF(COUNTBLANK(AC596:AI596)&lt;5.5,AVERAGE(AC596:AI596),IF(COUNTBLANK(AB596:AI596)&lt;6.5,AVERAGE(AB596:AI596),IF(COUNTBLANK(AA596:AI596)&lt;7.5,AVERAGE(AA596:AI596),IF(COUNTBLANK(Z596:AI596)&lt;8.5,AVERAGE(Z596:AI596),IF(COUNTBLANK(Y596:AI596)&lt;9.5,AVERAGE(Y596:AI596),IF(COUNTBLANK(X596:AI596)&lt;10.5,AVERAGE(X596:AI596),IF(COUNTBLANK(W596:AI596)&lt;11.5,AVERAGE(W596:AI596),IF(COUNTBLANK(V596:AI596)&lt;12.5,AVERAGE(V596:AI596),IF(COUNTBLANK(U596:AI596)&lt;13.5,AVERAGE(U596:AI596),IF(COUNTBLANK(T596:AI596)&lt;14.5,AVERAGE(T596:AI596),IF(COUNTBLANK(S596:AI596)&lt;15.5,AVERAGE(S596:AI596),IF(COUNTBLANK(R596:AI596)&lt;16.5,AVERAGE(R596:AI596),IF(COUNTBLANK(Q596:AI596)&lt;17.5,AVERAGE(Q596:AI596),IF(COUNTBLANK(P596:AI596)&lt;18.5,AVERAGE(P596:AI596),IF(COUNTBLANK(O596:AI596)&lt;19.5,AVERAGE(O596:AI596),AVERAGE(N596:AI596))))))))))))))))))))))</f>
        <v/>
      </c>
      <c r="AN596" s="23">
        <f>IF(AK596&lt;1.5,M596,(0.75*M596)+(0.25*((AM596*2/3+AJ596*1/3)*$AW$1)))</f>
        <v>0</v>
      </c>
      <c r="AO596" s="24">
        <f>AN596-M596</f>
        <v>0</v>
      </c>
      <c r="AP596" s="22" t="str">
        <f>IF(AK596&lt;1.5,"N/A",3*((M596/$AW$1)-(AM596*2/3)))</f>
        <v>N/A</v>
      </c>
      <c r="AQ596" s="20" t="str">
        <f>IF(AK596=0,"",AL596*$AV$1)</f>
        <v/>
      </c>
      <c r="AR596" s="20" t="str">
        <f>IF(AK596=0,"",AJ596*$AV$1)</f>
        <v/>
      </c>
      <c r="AS596" s="23" t="str">
        <f>IF(F596="P","P","")</f>
        <v/>
      </c>
    </row>
    <row r="597" spans="1:45" ht="13.5">
      <c r="A597" s="19"/>
      <c r="B597" s="23" t="str">
        <f>IF(COUNTBLANK(N597:AI597)&lt;20.5,"Yes","No")</f>
        <v>No</v>
      </c>
      <c r="C597" s="34" t="str">
        <f>IF(J597&lt;160000,"Yes","")</f>
        <v>Yes</v>
      </c>
      <c r="D597" s="34" t="str">
        <f>IF(J597&gt;375000,IF((K597/J597)&lt;-0.4,"FP40%",IF((K597/J597)&lt;-0.35,"FP35%",IF((K597/J597)&lt;-0.3,"FP30%",IF((K597/J597)&lt;-0.25,"FP25%",IF((K597/J597)&lt;-0.2,"FP20%",IF((K597/J597)&lt;-0.15,"FP15%",IF((K597/J597)&lt;-0.1,"FP10%",IF((K597/J597)&lt;-0.05,"FP5%","")))))))),"")</f>
        <v/>
      </c>
      <c r="E597" s="34" t="str">
        <f t="shared" si="11"/>
        <v/>
      </c>
      <c r="F597" s="89" t="str">
        <f>IF(AP597="N/A","",IF(AP597&gt;AJ597,IF(AP597&gt;AM597,"P",""),""))</f>
        <v/>
      </c>
      <c r="G597" s="34" t="str">
        <f>IF(D597="",IF(E597="",F597,E597),D597)</f>
        <v/>
      </c>
      <c r="H597" s="19"/>
      <c r="I597" s="21"/>
      <c r="J597" s="20"/>
      <c r="K597" s="20">
        <f>M597-J597</f>
        <v>0</v>
      </c>
      <c r="L597" s="20"/>
      <c r="M597" s="20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39" t="str">
        <f>IF(AK597=0,"",AVERAGE(N597:AI597))</f>
        <v/>
      </c>
      <c r="AK597" s="39">
        <f>IF(COUNTBLANK(N597:AI597)=0,22,IF(COUNTBLANK(N597:AI597)=1,21,IF(COUNTBLANK(N597:AI597)=2,20,IF(COUNTBLANK(N597:AI597)=3,19,IF(COUNTBLANK(N597:AI597)=4,18,IF(COUNTBLANK(N597:AI597)=5,17,IF(COUNTBLANK(N597:AI597)=6,16,IF(COUNTBLANK(N597:AI597)=7,15,IF(COUNTBLANK(N597:AI597)=8,14,IF(COUNTBLANK(N597:AI597)=9,13,IF(COUNTBLANK(N597:AI597)=10,12,IF(COUNTBLANK(N597:AI597)=11,11,IF(COUNTBLANK(N597:AI597)=12,10,IF(COUNTBLANK(N597:AI597)=13,9,IF(COUNTBLANK(N597:AI597)=14,8,IF(COUNTBLANK(N597:AI597)=15,7,IF(COUNTBLANK(N597:AI597)=16,6,IF(COUNTBLANK(N597:AI597)=17,5,IF(COUNTBLANK(N597:AI597)=18,4,IF(COUNTBLANK(N597:AI597)=19,3,IF(COUNTBLANK(N597:AI597)=20,2,IF(COUNTBLANK(N597:AI597)=21,1,IF(COUNTBLANK(N597:AI597)=22,0,"Error")))))))))))))))))))))))</f>
        <v>0</v>
      </c>
      <c r="AL597" s="39" t="str">
        <f>IF(AK597=0,"",IF(COUNTBLANK(AG597:AI597)=0,AVERAGE(AG597:AI597),IF(COUNTBLANK(AF597:AI597)&lt;1.5,AVERAGE(AF597:AI597),IF(COUNTBLANK(AE597:AI597)&lt;2.5,AVERAGE(AE597:AI597),IF(COUNTBLANK(AD597:AI597)&lt;3.5,AVERAGE(AD597:AI597),IF(COUNTBLANK(AC597:AI597)&lt;4.5,AVERAGE(AC597:AI597),IF(COUNTBLANK(AB597:AI597)&lt;5.5,AVERAGE(AB597:AI597),IF(COUNTBLANK(AA597:AI597)&lt;6.5,AVERAGE(AA597:AI597),IF(COUNTBLANK(Z597:AI597)&lt;7.5,AVERAGE(Z597:AI597),IF(COUNTBLANK(Y597:AI597)&lt;8.5,AVERAGE(Y597:AI597),IF(COUNTBLANK(X597:AI597)&lt;9.5,AVERAGE(X597:AI597),IF(COUNTBLANK(W597:AI597)&lt;10.5,AVERAGE(W597:AI597),IF(COUNTBLANK(V597:AI597)&lt;11.5,AVERAGE(V597:AI597),IF(COUNTBLANK(U597:AI597)&lt;12.5,AVERAGE(U597:AI597),IF(COUNTBLANK(T597:AI597)&lt;13.5,AVERAGE(T597:AI597),IF(COUNTBLANK(S597:AI597)&lt;14.5,AVERAGE(S597:AI597),IF(COUNTBLANK(R597:AI597)&lt;15.5,AVERAGE(R597:AI597),IF(COUNTBLANK(Q597:AI597)&lt;16.5,AVERAGE(Q597:AI597),IF(COUNTBLANK(P597:AI597)&lt;17.5,AVERAGE(P597:AI597),IF(COUNTBLANK(O597:AI597)&lt;18.5,AVERAGE(O597:AI597),AVERAGE(N597:AI597)))))))))))))))))))))</f>
        <v/>
      </c>
      <c r="AM597" s="22" t="str">
        <f>IF(AK597=0,"",IF(COUNTBLANK(AH597:AI597)=0,AVERAGE(AH597:AI597),IF(COUNTBLANK(AG597:AI597)&lt;1.5,AVERAGE(AG597:AI597),IF(COUNTBLANK(AF597:AI597)&lt;2.5,AVERAGE(AF597:AI597),IF(COUNTBLANK(AE597:AI597)&lt;3.5,AVERAGE(AE597:AI597),IF(COUNTBLANK(AD597:AI597)&lt;4.5,AVERAGE(AD597:AI597),IF(COUNTBLANK(AC597:AI597)&lt;5.5,AVERAGE(AC597:AI597),IF(COUNTBLANK(AB597:AI597)&lt;6.5,AVERAGE(AB597:AI597),IF(COUNTBLANK(AA597:AI597)&lt;7.5,AVERAGE(AA597:AI597),IF(COUNTBLANK(Z597:AI597)&lt;8.5,AVERAGE(Z597:AI597),IF(COUNTBLANK(Y597:AI597)&lt;9.5,AVERAGE(Y597:AI597),IF(COUNTBLANK(X597:AI597)&lt;10.5,AVERAGE(X597:AI597),IF(COUNTBLANK(W597:AI597)&lt;11.5,AVERAGE(W597:AI597),IF(COUNTBLANK(V597:AI597)&lt;12.5,AVERAGE(V597:AI597),IF(COUNTBLANK(U597:AI597)&lt;13.5,AVERAGE(U597:AI597),IF(COUNTBLANK(T597:AI597)&lt;14.5,AVERAGE(T597:AI597),IF(COUNTBLANK(S597:AI597)&lt;15.5,AVERAGE(S597:AI597),IF(COUNTBLANK(R597:AI597)&lt;16.5,AVERAGE(R597:AI597),IF(COUNTBLANK(Q597:AI597)&lt;17.5,AVERAGE(Q597:AI597),IF(COUNTBLANK(P597:AI597)&lt;18.5,AVERAGE(P597:AI597),IF(COUNTBLANK(O597:AI597)&lt;19.5,AVERAGE(O597:AI597),AVERAGE(N597:AI597))))))))))))))))))))))</f>
        <v/>
      </c>
      <c r="AN597" s="23">
        <f>IF(AK597&lt;1.5,M597,(0.75*M597)+(0.25*((AM597*2/3+AJ597*1/3)*$AW$1)))</f>
        <v>0</v>
      </c>
      <c r="AO597" s="24">
        <f>AN597-M597</f>
        <v>0</v>
      </c>
      <c r="AP597" s="22" t="str">
        <f>IF(AK597&lt;1.5,"N/A",3*((M597/$AW$1)-(AM597*2/3)))</f>
        <v>N/A</v>
      </c>
      <c r="AQ597" s="20" t="str">
        <f>IF(AK597=0,"",AL597*$AV$1)</f>
        <v/>
      </c>
      <c r="AR597" s="20" t="str">
        <f>IF(AK597=0,"",AJ597*$AV$1)</f>
        <v/>
      </c>
      <c r="AS597" s="23" t="str">
        <f>IF(F597="P","P","")</f>
        <v/>
      </c>
    </row>
    <row r="598" spans="1:45">
      <c r="A598" s="19"/>
      <c r="B598" s="23" t="str">
        <f>IF(COUNTBLANK(N598:AI598)&lt;20.5,"Yes","No")</f>
        <v>No</v>
      </c>
      <c r="C598" s="34" t="str">
        <f>IF(J598&lt;160000,"Yes","")</f>
        <v>Yes</v>
      </c>
      <c r="D598" s="34" t="str">
        <f>IF(J598&gt;375000,IF((K598/J598)&lt;-0.4,"FP40%",IF((K598/J598)&lt;-0.35,"FP35%",IF((K598/J598)&lt;-0.3,"FP30%",IF((K598/J598)&lt;-0.25,"FP25%",IF((K598/J598)&lt;-0.2,"FP20%",IF((K598/J598)&lt;-0.15,"FP15%",IF((K598/J598)&lt;-0.1,"FP10%",IF((K598/J598)&lt;-0.05,"FP5%","")))))))),"")</f>
        <v/>
      </c>
      <c r="E598" s="34" t="str">
        <f t="shared" si="11"/>
        <v/>
      </c>
      <c r="F598" s="89" t="str">
        <f>IF(AP598="N/A","",IF(AP598&gt;AJ598,IF(AP598&gt;AM598,"P",""),""))</f>
        <v/>
      </c>
      <c r="G598" s="34" t="str">
        <f>IF(D598="",IF(E598="",F598,E598),D598)</f>
        <v/>
      </c>
      <c r="H598" s="19"/>
      <c r="I598" s="21"/>
      <c r="J598" s="20"/>
      <c r="K598" s="20">
        <f>M598-J598</f>
        <v>0</v>
      </c>
      <c r="L598" s="20"/>
      <c r="M598" s="20"/>
      <c r="N598" s="21"/>
      <c r="O598" s="21"/>
      <c r="P598" s="21"/>
      <c r="Q598" s="21"/>
      <c r="R598" s="21"/>
      <c r="S598" s="21"/>
      <c r="T598" s="21"/>
      <c r="U598" s="21"/>
      <c r="AJ598" s="39" t="str">
        <f>IF(AK598=0,"",AVERAGE(N598:AI598))</f>
        <v/>
      </c>
      <c r="AK598" s="39">
        <f>IF(COUNTBLANK(N598:AI598)=0,22,IF(COUNTBLANK(N598:AI598)=1,21,IF(COUNTBLANK(N598:AI598)=2,20,IF(COUNTBLANK(N598:AI598)=3,19,IF(COUNTBLANK(N598:AI598)=4,18,IF(COUNTBLANK(N598:AI598)=5,17,IF(COUNTBLANK(N598:AI598)=6,16,IF(COUNTBLANK(N598:AI598)=7,15,IF(COUNTBLANK(N598:AI598)=8,14,IF(COUNTBLANK(N598:AI598)=9,13,IF(COUNTBLANK(N598:AI598)=10,12,IF(COUNTBLANK(N598:AI598)=11,11,IF(COUNTBLANK(N598:AI598)=12,10,IF(COUNTBLANK(N598:AI598)=13,9,IF(COUNTBLANK(N598:AI598)=14,8,IF(COUNTBLANK(N598:AI598)=15,7,IF(COUNTBLANK(N598:AI598)=16,6,IF(COUNTBLANK(N598:AI598)=17,5,IF(COUNTBLANK(N598:AI598)=18,4,IF(COUNTBLANK(N598:AI598)=19,3,IF(COUNTBLANK(N598:AI598)=20,2,IF(COUNTBLANK(N598:AI598)=21,1,IF(COUNTBLANK(N598:AI598)=22,0,"Error")))))))))))))))))))))))</f>
        <v>0</v>
      </c>
      <c r="AL598" s="39" t="str">
        <f>IF(AK598=0,"",IF(COUNTBLANK(AG598:AI598)=0,AVERAGE(AG598:AI598),IF(COUNTBLANK(AF598:AI598)&lt;1.5,AVERAGE(AF598:AI598),IF(COUNTBLANK(AE598:AI598)&lt;2.5,AVERAGE(AE598:AI598),IF(COUNTBLANK(AD598:AI598)&lt;3.5,AVERAGE(AD598:AI598),IF(COUNTBLANK(AC598:AI598)&lt;4.5,AVERAGE(AC598:AI598),IF(COUNTBLANK(AB598:AI598)&lt;5.5,AVERAGE(AB598:AI598),IF(COUNTBLANK(AA598:AI598)&lt;6.5,AVERAGE(AA598:AI598),IF(COUNTBLANK(Z598:AI598)&lt;7.5,AVERAGE(Z598:AI598),IF(COUNTBLANK(Y598:AI598)&lt;8.5,AVERAGE(Y598:AI598),IF(COUNTBLANK(X598:AI598)&lt;9.5,AVERAGE(X598:AI598),IF(COUNTBLANK(W598:AI598)&lt;10.5,AVERAGE(W598:AI598),IF(COUNTBLANK(V598:AI598)&lt;11.5,AVERAGE(V598:AI598),IF(COUNTBLANK(U598:AI598)&lt;12.5,AVERAGE(U598:AI598),IF(COUNTBLANK(T598:AI598)&lt;13.5,AVERAGE(T598:AI598),IF(COUNTBLANK(S598:AI598)&lt;14.5,AVERAGE(S598:AI598),IF(COUNTBLANK(R598:AI598)&lt;15.5,AVERAGE(R598:AI598),IF(COUNTBLANK(Q598:AI598)&lt;16.5,AVERAGE(Q598:AI598),IF(COUNTBLANK(P598:AI598)&lt;17.5,AVERAGE(P598:AI598),IF(COUNTBLANK(O598:AI598)&lt;18.5,AVERAGE(O598:AI598),AVERAGE(N598:AI598)))))))))))))))))))))</f>
        <v/>
      </c>
      <c r="AM598" s="22" t="str">
        <f>IF(AK598=0,"",IF(COUNTBLANK(AH598:AI598)=0,AVERAGE(AH598:AI598),IF(COUNTBLANK(AG598:AI598)&lt;1.5,AVERAGE(AG598:AI598),IF(COUNTBLANK(AF598:AI598)&lt;2.5,AVERAGE(AF598:AI598),IF(COUNTBLANK(AE598:AI598)&lt;3.5,AVERAGE(AE598:AI598),IF(COUNTBLANK(AD598:AI598)&lt;4.5,AVERAGE(AD598:AI598),IF(COUNTBLANK(AC598:AI598)&lt;5.5,AVERAGE(AC598:AI598),IF(COUNTBLANK(AB598:AI598)&lt;6.5,AVERAGE(AB598:AI598),IF(COUNTBLANK(AA598:AI598)&lt;7.5,AVERAGE(AA598:AI598),IF(COUNTBLANK(Z598:AI598)&lt;8.5,AVERAGE(Z598:AI598),IF(COUNTBLANK(Y598:AI598)&lt;9.5,AVERAGE(Y598:AI598),IF(COUNTBLANK(X598:AI598)&lt;10.5,AVERAGE(X598:AI598),IF(COUNTBLANK(W598:AI598)&lt;11.5,AVERAGE(W598:AI598),IF(COUNTBLANK(V598:AI598)&lt;12.5,AVERAGE(V598:AI598),IF(COUNTBLANK(U598:AI598)&lt;13.5,AVERAGE(U598:AI598),IF(COUNTBLANK(T598:AI598)&lt;14.5,AVERAGE(T598:AI598),IF(COUNTBLANK(S598:AI598)&lt;15.5,AVERAGE(S598:AI598),IF(COUNTBLANK(R598:AI598)&lt;16.5,AVERAGE(R598:AI598),IF(COUNTBLANK(Q598:AI598)&lt;17.5,AVERAGE(Q598:AI598),IF(COUNTBLANK(P598:AI598)&lt;18.5,AVERAGE(P598:AI598),IF(COUNTBLANK(O598:AI598)&lt;19.5,AVERAGE(O598:AI598),AVERAGE(N598:AI598))))))))))))))))))))))</f>
        <v/>
      </c>
      <c r="AN598" s="23">
        <f>IF(AK598&lt;1.5,M598,(0.75*M598)+(0.25*((AM598*2/3+AJ598*1/3)*$AW$1)))</f>
        <v>0</v>
      </c>
      <c r="AO598" s="24">
        <f>AN598-M598</f>
        <v>0</v>
      </c>
      <c r="AP598" s="22" t="str">
        <f>IF(AK598&lt;1.5,"N/A",3*((M598/$AW$1)-(AM598*2/3)))</f>
        <v>N/A</v>
      </c>
      <c r="AQ598" s="20" t="str">
        <f>IF(AK598=0,"",AL598*$AV$1)</f>
        <v/>
      </c>
      <c r="AR598" s="20" t="str">
        <f>IF(AK598=0,"",AJ598*$AV$1)</f>
        <v/>
      </c>
      <c r="AS598" s="23" t="str">
        <f>IF(F598="P","P","")</f>
        <v/>
      </c>
    </row>
    <row r="599" spans="1:45">
      <c r="A599" s="19"/>
      <c r="B599" s="23" t="str">
        <f>IF(COUNTBLANK(N599:AI599)&lt;20.5,"Yes","No")</f>
        <v>No</v>
      </c>
      <c r="C599" s="34" t="str">
        <f>IF(J599&lt;160000,"Yes","")</f>
        <v>Yes</v>
      </c>
      <c r="D599" s="34" t="str">
        <f>IF(J599&gt;375000,IF((K599/J599)&lt;-0.4,"FP40%",IF((K599/J599)&lt;-0.35,"FP35%",IF((K599/J599)&lt;-0.3,"FP30%",IF((K599/J599)&lt;-0.25,"FP25%",IF((K599/J599)&lt;-0.2,"FP20%",IF((K599/J599)&lt;-0.15,"FP15%",IF((K599/J599)&lt;-0.1,"FP10%",IF((K599/J599)&lt;-0.05,"FP5%","")))))))),"")</f>
        <v/>
      </c>
      <c r="E599" s="34" t="str">
        <f t="shared" si="11"/>
        <v/>
      </c>
      <c r="F599" s="89" t="str">
        <f>IF(AP599="N/A","",IF(AP599&gt;AJ599,IF(AP599&gt;AM599,"P",""),""))</f>
        <v/>
      </c>
      <c r="G599" s="34" t="str">
        <f>IF(D599="",IF(E599="",F599,E599),D599)</f>
        <v/>
      </c>
      <c r="H599" s="19"/>
      <c r="I599" s="21"/>
      <c r="J599" s="20"/>
      <c r="K599" s="20">
        <f>M599-J599</f>
        <v>0</v>
      </c>
      <c r="L599" s="20"/>
      <c r="M599" s="20"/>
      <c r="N599" s="21"/>
      <c r="O599" s="21"/>
      <c r="P599" s="21"/>
      <c r="Q599" s="21"/>
      <c r="R599" s="21"/>
      <c r="S599" s="21"/>
      <c r="T599" s="21"/>
      <c r="U599" s="21"/>
      <c r="AJ599" s="39" t="str">
        <f>IF(AK599=0,"",AVERAGE(N599:AI599))</f>
        <v/>
      </c>
      <c r="AK599" s="39">
        <f>IF(COUNTBLANK(N599:AI599)=0,22,IF(COUNTBLANK(N599:AI599)=1,21,IF(COUNTBLANK(N599:AI599)=2,20,IF(COUNTBLANK(N599:AI599)=3,19,IF(COUNTBLANK(N599:AI599)=4,18,IF(COUNTBLANK(N599:AI599)=5,17,IF(COUNTBLANK(N599:AI599)=6,16,IF(COUNTBLANK(N599:AI599)=7,15,IF(COUNTBLANK(N599:AI599)=8,14,IF(COUNTBLANK(N599:AI599)=9,13,IF(COUNTBLANK(N599:AI599)=10,12,IF(COUNTBLANK(N599:AI599)=11,11,IF(COUNTBLANK(N599:AI599)=12,10,IF(COUNTBLANK(N599:AI599)=13,9,IF(COUNTBLANK(N599:AI599)=14,8,IF(COUNTBLANK(N599:AI599)=15,7,IF(COUNTBLANK(N599:AI599)=16,6,IF(COUNTBLANK(N599:AI599)=17,5,IF(COUNTBLANK(N599:AI599)=18,4,IF(COUNTBLANK(N599:AI599)=19,3,IF(COUNTBLANK(N599:AI599)=20,2,IF(COUNTBLANK(N599:AI599)=21,1,IF(COUNTBLANK(N599:AI599)=22,0,"Error")))))))))))))))))))))))</f>
        <v>0</v>
      </c>
      <c r="AL599" s="39" t="str">
        <f>IF(AK599=0,"",IF(COUNTBLANK(AG599:AI599)=0,AVERAGE(AG599:AI599),IF(COUNTBLANK(AF599:AI599)&lt;1.5,AVERAGE(AF599:AI599),IF(COUNTBLANK(AE599:AI599)&lt;2.5,AVERAGE(AE599:AI599),IF(COUNTBLANK(AD599:AI599)&lt;3.5,AVERAGE(AD599:AI599),IF(COUNTBLANK(AC599:AI599)&lt;4.5,AVERAGE(AC599:AI599),IF(COUNTBLANK(AB599:AI599)&lt;5.5,AVERAGE(AB599:AI599),IF(COUNTBLANK(AA599:AI599)&lt;6.5,AVERAGE(AA599:AI599),IF(COUNTBLANK(Z599:AI599)&lt;7.5,AVERAGE(Z599:AI599),IF(COUNTBLANK(Y599:AI599)&lt;8.5,AVERAGE(Y599:AI599),IF(COUNTBLANK(X599:AI599)&lt;9.5,AVERAGE(X599:AI599),IF(COUNTBLANK(W599:AI599)&lt;10.5,AVERAGE(W599:AI599),IF(COUNTBLANK(V599:AI599)&lt;11.5,AVERAGE(V599:AI599),IF(COUNTBLANK(U599:AI599)&lt;12.5,AVERAGE(U599:AI599),IF(COUNTBLANK(T599:AI599)&lt;13.5,AVERAGE(T599:AI599),IF(COUNTBLANK(S599:AI599)&lt;14.5,AVERAGE(S599:AI599),IF(COUNTBLANK(R599:AI599)&lt;15.5,AVERAGE(R599:AI599),IF(COUNTBLANK(Q599:AI599)&lt;16.5,AVERAGE(Q599:AI599),IF(COUNTBLANK(P599:AI599)&lt;17.5,AVERAGE(P599:AI599),IF(COUNTBLANK(O599:AI599)&lt;18.5,AVERAGE(O599:AI599),AVERAGE(N599:AI599)))))))))))))))))))))</f>
        <v/>
      </c>
      <c r="AM599" s="22" t="str">
        <f>IF(AK599=0,"",IF(COUNTBLANK(AH599:AI599)=0,AVERAGE(AH599:AI599),IF(COUNTBLANK(AG599:AI599)&lt;1.5,AVERAGE(AG599:AI599),IF(COUNTBLANK(AF599:AI599)&lt;2.5,AVERAGE(AF599:AI599),IF(COUNTBLANK(AE599:AI599)&lt;3.5,AVERAGE(AE599:AI599),IF(COUNTBLANK(AD599:AI599)&lt;4.5,AVERAGE(AD599:AI599),IF(COUNTBLANK(AC599:AI599)&lt;5.5,AVERAGE(AC599:AI599),IF(COUNTBLANK(AB599:AI599)&lt;6.5,AVERAGE(AB599:AI599),IF(COUNTBLANK(AA599:AI599)&lt;7.5,AVERAGE(AA599:AI599),IF(COUNTBLANK(Z599:AI599)&lt;8.5,AVERAGE(Z599:AI599),IF(COUNTBLANK(Y599:AI599)&lt;9.5,AVERAGE(Y599:AI599),IF(COUNTBLANK(X599:AI599)&lt;10.5,AVERAGE(X599:AI599),IF(COUNTBLANK(W599:AI599)&lt;11.5,AVERAGE(W599:AI599),IF(COUNTBLANK(V599:AI599)&lt;12.5,AVERAGE(V599:AI599),IF(COUNTBLANK(U599:AI599)&lt;13.5,AVERAGE(U599:AI599),IF(COUNTBLANK(T599:AI599)&lt;14.5,AVERAGE(T599:AI599),IF(COUNTBLANK(S599:AI599)&lt;15.5,AVERAGE(S599:AI599),IF(COUNTBLANK(R599:AI599)&lt;16.5,AVERAGE(R599:AI599),IF(COUNTBLANK(Q599:AI599)&lt;17.5,AVERAGE(Q599:AI599),IF(COUNTBLANK(P599:AI599)&lt;18.5,AVERAGE(P599:AI599),IF(COUNTBLANK(O599:AI599)&lt;19.5,AVERAGE(O599:AI599),AVERAGE(N599:AI599))))))))))))))))))))))</f>
        <v/>
      </c>
      <c r="AN599" s="23">
        <f>IF(AK599&lt;1.5,M599,(0.75*M599)+(0.25*((AM599*2/3+AJ599*1/3)*$AW$1)))</f>
        <v>0</v>
      </c>
      <c r="AO599" s="24">
        <f>AN599-M599</f>
        <v>0</v>
      </c>
      <c r="AP599" s="22" t="str">
        <f>IF(AK599&lt;1.5,"N/A",3*((M599/$AW$1)-(AM599*2/3)))</f>
        <v>N/A</v>
      </c>
      <c r="AQ599" s="20" t="str">
        <f>IF(AK599=0,"",AL599*$AV$1)</f>
        <v/>
      </c>
      <c r="AR599" s="20" t="str">
        <f>IF(AK599=0,"",AJ599*$AV$1)</f>
        <v/>
      </c>
      <c r="AS599" s="23" t="str">
        <f>IF(F599="P","P","")</f>
        <v/>
      </c>
    </row>
    <row r="600" spans="1:45">
      <c r="A600" s="19"/>
      <c r="B600" s="23" t="str">
        <f>IF(COUNTBLANK(N600:AI600)&lt;20.5,"Yes","No")</f>
        <v>No</v>
      </c>
      <c r="C600" s="34" t="str">
        <f>IF(J600&lt;160000,"Yes","")</f>
        <v>Yes</v>
      </c>
      <c r="D600" s="34" t="str">
        <f>IF(J600&gt;375000,IF((K600/J600)&lt;-0.4,"FP40%",IF((K600/J600)&lt;-0.35,"FP35%",IF((K600/J600)&lt;-0.3,"FP30%",IF((K600/J600)&lt;-0.25,"FP25%",IF((K600/J600)&lt;-0.2,"FP20%",IF((K600/J600)&lt;-0.15,"FP15%",IF((K600/J600)&lt;-0.1,"FP10%",IF((K600/J600)&lt;-0.05,"FP5%","")))))))),"")</f>
        <v/>
      </c>
      <c r="E600" s="34" t="str">
        <f t="shared" si="11"/>
        <v/>
      </c>
      <c r="F600" s="89" t="str">
        <f>IF(AP600="N/A","",IF(AP600&gt;AJ600,IF(AP600&gt;AM600,"P",""),""))</f>
        <v/>
      </c>
      <c r="G600" s="34" t="str">
        <f>IF(D600="",IF(E600="",F600,E600),D600)</f>
        <v/>
      </c>
      <c r="H600" s="19"/>
      <c r="I600" s="21"/>
      <c r="J600" s="20"/>
      <c r="K600" s="20">
        <f>M600-J600</f>
        <v>0</v>
      </c>
      <c r="L600" s="20"/>
      <c r="M600" s="20"/>
      <c r="N600" s="21"/>
      <c r="O600" s="21"/>
      <c r="P600" s="21"/>
      <c r="Q600" s="21"/>
      <c r="R600" s="21"/>
      <c r="S600" s="21"/>
      <c r="T600" s="21"/>
      <c r="U600" s="21"/>
      <c r="AJ600" s="39" t="str">
        <f>IF(AK600=0,"",AVERAGE(N600:AI600))</f>
        <v/>
      </c>
      <c r="AK600" s="39">
        <f>IF(COUNTBLANK(N600:AI600)=0,22,IF(COUNTBLANK(N600:AI600)=1,21,IF(COUNTBLANK(N600:AI600)=2,20,IF(COUNTBLANK(N600:AI600)=3,19,IF(COUNTBLANK(N600:AI600)=4,18,IF(COUNTBLANK(N600:AI600)=5,17,IF(COUNTBLANK(N600:AI600)=6,16,IF(COUNTBLANK(N600:AI600)=7,15,IF(COUNTBLANK(N600:AI600)=8,14,IF(COUNTBLANK(N600:AI600)=9,13,IF(COUNTBLANK(N600:AI600)=10,12,IF(COUNTBLANK(N600:AI600)=11,11,IF(COUNTBLANK(N600:AI600)=12,10,IF(COUNTBLANK(N600:AI600)=13,9,IF(COUNTBLANK(N600:AI600)=14,8,IF(COUNTBLANK(N600:AI600)=15,7,IF(COUNTBLANK(N600:AI600)=16,6,IF(COUNTBLANK(N600:AI600)=17,5,IF(COUNTBLANK(N600:AI600)=18,4,IF(COUNTBLANK(N600:AI600)=19,3,IF(COUNTBLANK(N600:AI600)=20,2,IF(COUNTBLANK(N600:AI600)=21,1,IF(COUNTBLANK(N600:AI600)=22,0,"Error")))))))))))))))))))))))</f>
        <v>0</v>
      </c>
      <c r="AL600" s="39" t="str">
        <f>IF(AK600=0,"",IF(COUNTBLANK(AG600:AI600)=0,AVERAGE(AG600:AI600),IF(COUNTBLANK(AF600:AI600)&lt;1.5,AVERAGE(AF600:AI600),IF(COUNTBLANK(AE600:AI600)&lt;2.5,AVERAGE(AE600:AI600),IF(COUNTBLANK(AD600:AI600)&lt;3.5,AVERAGE(AD600:AI600),IF(COUNTBLANK(AC600:AI600)&lt;4.5,AVERAGE(AC600:AI600),IF(COUNTBLANK(AB600:AI600)&lt;5.5,AVERAGE(AB600:AI600),IF(COUNTBLANK(AA600:AI600)&lt;6.5,AVERAGE(AA600:AI600),IF(COUNTBLANK(Z600:AI600)&lt;7.5,AVERAGE(Z600:AI600),IF(COUNTBLANK(Y600:AI600)&lt;8.5,AVERAGE(Y600:AI600),IF(COUNTBLANK(X600:AI600)&lt;9.5,AVERAGE(X600:AI600),IF(COUNTBLANK(W600:AI600)&lt;10.5,AVERAGE(W600:AI600),IF(COUNTBLANK(V600:AI600)&lt;11.5,AVERAGE(V600:AI600),IF(COUNTBLANK(U600:AI600)&lt;12.5,AVERAGE(U600:AI600),IF(COUNTBLANK(T600:AI600)&lt;13.5,AVERAGE(T600:AI600),IF(COUNTBLANK(S600:AI600)&lt;14.5,AVERAGE(S600:AI600),IF(COUNTBLANK(R600:AI600)&lt;15.5,AVERAGE(R600:AI600),IF(COUNTBLANK(Q600:AI600)&lt;16.5,AVERAGE(Q600:AI600),IF(COUNTBLANK(P600:AI600)&lt;17.5,AVERAGE(P600:AI600),IF(COUNTBLANK(O600:AI600)&lt;18.5,AVERAGE(O600:AI600),AVERAGE(N600:AI600)))))))))))))))))))))</f>
        <v/>
      </c>
      <c r="AM600" s="22" t="str">
        <f>IF(AK600=0,"",IF(COUNTBLANK(AH600:AI600)=0,AVERAGE(AH600:AI600),IF(COUNTBLANK(AG600:AI600)&lt;1.5,AVERAGE(AG600:AI600),IF(COUNTBLANK(AF600:AI600)&lt;2.5,AVERAGE(AF600:AI600),IF(COUNTBLANK(AE600:AI600)&lt;3.5,AVERAGE(AE600:AI600),IF(COUNTBLANK(AD600:AI600)&lt;4.5,AVERAGE(AD600:AI600),IF(COUNTBLANK(AC600:AI600)&lt;5.5,AVERAGE(AC600:AI600),IF(COUNTBLANK(AB600:AI600)&lt;6.5,AVERAGE(AB600:AI600),IF(COUNTBLANK(AA600:AI600)&lt;7.5,AVERAGE(AA600:AI600),IF(COUNTBLANK(Z600:AI600)&lt;8.5,AVERAGE(Z600:AI600),IF(COUNTBLANK(Y600:AI600)&lt;9.5,AVERAGE(Y600:AI600),IF(COUNTBLANK(X600:AI600)&lt;10.5,AVERAGE(X600:AI600),IF(COUNTBLANK(W600:AI600)&lt;11.5,AVERAGE(W600:AI600),IF(COUNTBLANK(V600:AI600)&lt;12.5,AVERAGE(V600:AI600),IF(COUNTBLANK(U600:AI600)&lt;13.5,AVERAGE(U600:AI600),IF(COUNTBLANK(T600:AI600)&lt;14.5,AVERAGE(T600:AI600),IF(COUNTBLANK(S600:AI600)&lt;15.5,AVERAGE(S600:AI600),IF(COUNTBLANK(R600:AI600)&lt;16.5,AVERAGE(R600:AI600),IF(COUNTBLANK(Q600:AI600)&lt;17.5,AVERAGE(Q600:AI600),IF(COUNTBLANK(P600:AI600)&lt;18.5,AVERAGE(P600:AI600),IF(COUNTBLANK(O600:AI600)&lt;19.5,AVERAGE(O600:AI600),AVERAGE(N600:AI600))))))))))))))))))))))</f>
        <v/>
      </c>
      <c r="AN600" s="23">
        <f>IF(AK600&lt;1.5,M600,(0.75*M600)+(0.25*((AM600*2/3+AJ600*1/3)*$AW$1)))</f>
        <v>0</v>
      </c>
      <c r="AO600" s="24">
        <f>AN600-M600</f>
        <v>0</v>
      </c>
      <c r="AP600" s="22" t="str">
        <f>IF(AK600&lt;1.5,"N/A",3*((M600/$AW$1)-(AM600*2/3)))</f>
        <v>N/A</v>
      </c>
      <c r="AQ600" s="20" t="str">
        <f>IF(AK600=0,"",AL600*$AV$1)</f>
        <v/>
      </c>
      <c r="AR600" s="20" t="str">
        <f>IF(AK600=0,"",AJ600*$AV$1)</f>
        <v/>
      </c>
      <c r="AS600" s="23" t="str">
        <f>IF(F600="P","P","")</f>
        <v/>
      </c>
    </row>
    <row r="601" spans="1:45">
      <c r="A601" s="19"/>
      <c r="B601" s="23" t="str">
        <f>IF(COUNTBLANK(N601:AI601)&lt;20.5,"Yes","No")</f>
        <v>No</v>
      </c>
      <c r="C601" s="34" t="str">
        <f>IF(J601&lt;160000,"Yes","")</f>
        <v>Yes</v>
      </c>
      <c r="D601" s="34" t="str">
        <f>IF(J601&gt;375000,IF((K601/J601)&lt;-0.4,"FP40%",IF((K601/J601)&lt;-0.35,"FP35%",IF((K601/J601)&lt;-0.3,"FP30%",IF((K601/J601)&lt;-0.25,"FP25%",IF((K601/J601)&lt;-0.2,"FP20%",IF((K601/J601)&lt;-0.15,"FP15%",IF((K601/J601)&lt;-0.1,"FP10%",IF((K601/J601)&lt;-0.05,"FP5%","")))))))),"")</f>
        <v/>
      </c>
      <c r="E601" s="34" t="str">
        <f t="shared" si="11"/>
        <v/>
      </c>
      <c r="F601" s="89" t="str">
        <f>IF(AP601="N/A","",IF(AP601&gt;AJ601,IF(AP601&gt;AM601,"P",""),""))</f>
        <v/>
      </c>
      <c r="G601" s="34" t="str">
        <f>IF(D601="",IF(E601="",F601,E601),D601)</f>
        <v/>
      </c>
      <c r="H601" s="19"/>
      <c r="I601" s="21"/>
      <c r="J601" s="20"/>
      <c r="K601" s="20">
        <f>M601-J601</f>
        <v>0</v>
      </c>
      <c r="L601" s="20"/>
      <c r="M601" s="20"/>
      <c r="N601" s="21"/>
      <c r="O601" s="21"/>
      <c r="P601" s="21"/>
      <c r="Q601" s="21"/>
      <c r="R601" s="21"/>
      <c r="S601" s="21"/>
      <c r="T601" s="21"/>
      <c r="U601" s="21"/>
      <c r="AJ601" s="39" t="str">
        <f>IF(AK601=0,"",AVERAGE(N601:AI601))</f>
        <v/>
      </c>
      <c r="AK601" s="39">
        <f>IF(COUNTBLANK(N601:AI601)=0,22,IF(COUNTBLANK(N601:AI601)=1,21,IF(COUNTBLANK(N601:AI601)=2,20,IF(COUNTBLANK(N601:AI601)=3,19,IF(COUNTBLANK(N601:AI601)=4,18,IF(COUNTBLANK(N601:AI601)=5,17,IF(COUNTBLANK(N601:AI601)=6,16,IF(COUNTBLANK(N601:AI601)=7,15,IF(COUNTBLANK(N601:AI601)=8,14,IF(COUNTBLANK(N601:AI601)=9,13,IF(COUNTBLANK(N601:AI601)=10,12,IF(COUNTBLANK(N601:AI601)=11,11,IF(COUNTBLANK(N601:AI601)=12,10,IF(COUNTBLANK(N601:AI601)=13,9,IF(COUNTBLANK(N601:AI601)=14,8,IF(COUNTBLANK(N601:AI601)=15,7,IF(COUNTBLANK(N601:AI601)=16,6,IF(COUNTBLANK(N601:AI601)=17,5,IF(COUNTBLANK(N601:AI601)=18,4,IF(COUNTBLANK(N601:AI601)=19,3,IF(COUNTBLANK(N601:AI601)=20,2,IF(COUNTBLANK(N601:AI601)=21,1,IF(COUNTBLANK(N601:AI601)=22,0,"Error")))))))))))))))))))))))</f>
        <v>0</v>
      </c>
      <c r="AL601" s="39" t="str">
        <f>IF(AK601=0,"",IF(COUNTBLANK(AG601:AI601)=0,AVERAGE(AG601:AI601),IF(COUNTBLANK(AF601:AI601)&lt;1.5,AVERAGE(AF601:AI601),IF(COUNTBLANK(AE601:AI601)&lt;2.5,AVERAGE(AE601:AI601),IF(COUNTBLANK(AD601:AI601)&lt;3.5,AVERAGE(AD601:AI601),IF(COUNTBLANK(AC601:AI601)&lt;4.5,AVERAGE(AC601:AI601),IF(COUNTBLANK(AB601:AI601)&lt;5.5,AVERAGE(AB601:AI601),IF(COUNTBLANK(AA601:AI601)&lt;6.5,AVERAGE(AA601:AI601),IF(COUNTBLANK(Z601:AI601)&lt;7.5,AVERAGE(Z601:AI601),IF(COUNTBLANK(Y601:AI601)&lt;8.5,AVERAGE(Y601:AI601),IF(COUNTBLANK(X601:AI601)&lt;9.5,AVERAGE(X601:AI601),IF(COUNTBLANK(W601:AI601)&lt;10.5,AVERAGE(W601:AI601),IF(COUNTBLANK(V601:AI601)&lt;11.5,AVERAGE(V601:AI601),IF(COUNTBLANK(U601:AI601)&lt;12.5,AVERAGE(U601:AI601),IF(COUNTBLANK(T601:AI601)&lt;13.5,AVERAGE(T601:AI601),IF(COUNTBLANK(S601:AI601)&lt;14.5,AVERAGE(S601:AI601),IF(COUNTBLANK(R601:AI601)&lt;15.5,AVERAGE(R601:AI601),IF(COUNTBLANK(Q601:AI601)&lt;16.5,AVERAGE(Q601:AI601),IF(COUNTBLANK(P601:AI601)&lt;17.5,AVERAGE(P601:AI601),IF(COUNTBLANK(O601:AI601)&lt;18.5,AVERAGE(O601:AI601),AVERAGE(N601:AI601)))))))))))))))))))))</f>
        <v/>
      </c>
      <c r="AM601" s="22" t="str">
        <f>IF(AK601=0,"",IF(COUNTBLANK(AH601:AI601)=0,AVERAGE(AH601:AI601),IF(COUNTBLANK(AG601:AI601)&lt;1.5,AVERAGE(AG601:AI601),IF(COUNTBLANK(AF601:AI601)&lt;2.5,AVERAGE(AF601:AI601),IF(COUNTBLANK(AE601:AI601)&lt;3.5,AVERAGE(AE601:AI601),IF(COUNTBLANK(AD601:AI601)&lt;4.5,AVERAGE(AD601:AI601),IF(COUNTBLANK(AC601:AI601)&lt;5.5,AVERAGE(AC601:AI601),IF(COUNTBLANK(AB601:AI601)&lt;6.5,AVERAGE(AB601:AI601),IF(COUNTBLANK(AA601:AI601)&lt;7.5,AVERAGE(AA601:AI601),IF(COUNTBLANK(Z601:AI601)&lt;8.5,AVERAGE(Z601:AI601),IF(COUNTBLANK(Y601:AI601)&lt;9.5,AVERAGE(Y601:AI601),IF(COUNTBLANK(X601:AI601)&lt;10.5,AVERAGE(X601:AI601),IF(COUNTBLANK(W601:AI601)&lt;11.5,AVERAGE(W601:AI601),IF(COUNTBLANK(V601:AI601)&lt;12.5,AVERAGE(V601:AI601),IF(COUNTBLANK(U601:AI601)&lt;13.5,AVERAGE(U601:AI601),IF(COUNTBLANK(T601:AI601)&lt;14.5,AVERAGE(T601:AI601),IF(COUNTBLANK(S601:AI601)&lt;15.5,AVERAGE(S601:AI601),IF(COUNTBLANK(R601:AI601)&lt;16.5,AVERAGE(R601:AI601),IF(COUNTBLANK(Q601:AI601)&lt;17.5,AVERAGE(Q601:AI601),IF(COUNTBLANK(P601:AI601)&lt;18.5,AVERAGE(P601:AI601),IF(COUNTBLANK(O601:AI601)&lt;19.5,AVERAGE(O601:AI601),AVERAGE(N601:AI601))))))))))))))))))))))</f>
        <v/>
      </c>
      <c r="AN601" s="23">
        <f>IF(AK601&lt;1.5,M601,(0.75*M601)+(0.25*((AM601*2/3+AJ601*1/3)*$AW$1)))</f>
        <v>0</v>
      </c>
      <c r="AO601" s="24">
        <f>AN601-M601</f>
        <v>0</v>
      </c>
      <c r="AP601" s="22" t="str">
        <f>IF(AK601&lt;1.5,"N/A",3*((M601/$AW$1)-(AM601*2/3)))</f>
        <v>N/A</v>
      </c>
      <c r="AQ601" s="20" t="str">
        <f>IF(AK601=0,"",AL601*$AV$1)</f>
        <v/>
      </c>
      <c r="AR601" s="20" t="str">
        <f>IF(AK601=0,"",AJ601*$AV$1)</f>
        <v/>
      </c>
      <c r="AS601" s="23" t="str">
        <f>IF(F601="P","P","")</f>
        <v/>
      </c>
    </row>
    <row r="602" spans="1:45">
      <c r="A602" s="19"/>
      <c r="B602" s="23" t="str">
        <f>IF(COUNTBLANK(N602:AI602)&lt;20.5,"Yes","No")</f>
        <v>No</v>
      </c>
      <c r="C602" s="34" t="str">
        <f>IF(J602&lt;160000,"Yes","")</f>
        <v>Yes</v>
      </c>
      <c r="D602" s="34" t="str">
        <f>IF(J602&gt;375000,IF((K602/J602)&lt;-0.4,"FP40%",IF((K602/J602)&lt;-0.35,"FP35%",IF((K602/J602)&lt;-0.3,"FP30%",IF((K602/J602)&lt;-0.25,"FP25%",IF((K602/J602)&lt;-0.2,"FP20%",IF((K602/J602)&lt;-0.15,"FP15%",IF((K602/J602)&lt;-0.1,"FP10%",IF((K602/J602)&lt;-0.05,"FP5%","")))))))),"")</f>
        <v/>
      </c>
      <c r="E602" s="34" t="str">
        <f t="shared" si="11"/>
        <v/>
      </c>
      <c r="F602" s="89" t="str">
        <f>IF(AP602="N/A","",IF(AP602&gt;AJ602,IF(AP602&gt;AM602,"P",""),""))</f>
        <v/>
      </c>
      <c r="G602" s="34" t="str">
        <f>IF(D602="",IF(E602="",F602,E602),D602)</f>
        <v/>
      </c>
      <c r="H602" s="19"/>
      <c r="I602" s="21"/>
      <c r="J602" s="20"/>
      <c r="K602" s="20">
        <f>M602-J602</f>
        <v>0</v>
      </c>
      <c r="L602" s="20"/>
      <c r="M602" s="20"/>
      <c r="N602" s="21"/>
      <c r="O602" s="21"/>
      <c r="P602" s="21"/>
      <c r="Q602" s="21"/>
      <c r="R602" s="21"/>
      <c r="S602" s="21"/>
      <c r="T602" s="21"/>
      <c r="U602" s="21"/>
      <c r="AJ602" s="39" t="str">
        <f>IF(AK602=0,"",AVERAGE(N602:AI602))</f>
        <v/>
      </c>
      <c r="AK602" s="39">
        <f>IF(COUNTBLANK(N602:AI602)=0,22,IF(COUNTBLANK(N602:AI602)=1,21,IF(COUNTBLANK(N602:AI602)=2,20,IF(COUNTBLANK(N602:AI602)=3,19,IF(COUNTBLANK(N602:AI602)=4,18,IF(COUNTBLANK(N602:AI602)=5,17,IF(COUNTBLANK(N602:AI602)=6,16,IF(COUNTBLANK(N602:AI602)=7,15,IF(COUNTBLANK(N602:AI602)=8,14,IF(COUNTBLANK(N602:AI602)=9,13,IF(COUNTBLANK(N602:AI602)=10,12,IF(COUNTBLANK(N602:AI602)=11,11,IF(COUNTBLANK(N602:AI602)=12,10,IF(COUNTBLANK(N602:AI602)=13,9,IF(COUNTBLANK(N602:AI602)=14,8,IF(COUNTBLANK(N602:AI602)=15,7,IF(COUNTBLANK(N602:AI602)=16,6,IF(COUNTBLANK(N602:AI602)=17,5,IF(COUNTBLANK(N602:AI602)=18,4,IF(COUNTBLANK(N602:AI602)=19,3,IF(COUNTBLANK(N602:AI602)=20,2,IF(COUNTBLANK(N602:AI602)=21,1,IF(COUNTBLANK(N602:AI602)=22,0,"Error")))))))))))))))))))))))</f>
        <v>0</v>
      </c>
      <c r="AL602" s="39" t="str">
        <f>IF(AK602=0,"",IF(COUNTBLANK(AG602:AI602)=0,AVERAGE(AG602:AI602),IF(COUNTBLANK(AF602:AI602)&lt;1.5,AVERAGE(AF602:AI602),IF(COUNTBLANK(AE602:AI602)&lt;2.5,AVERAGE(AE602:AI602),IF(COUNTBLANK(AD602:AI602)&lt;3.5,AVERAGE(AD602:AI602),IF(COUNTBLANK(AC602:AI602)&lt;4.5,AVERAGE(AC602:AI602),IF(COUNTBLANK(AB602:AI602)&lt;5.5,AVERAGE(AB602:AI602),IF(COUNTBLANK(AA602:AI602)&lt;6.5,AVERAGE(AA602:AI602),IF(COUNTBLANK(Z602:AI602)&lt;7.5,AVERAGE(Z602:AI602),IF(COUNTBLANK(Y602:AI602)&lt;8.5,AVERAGE(Y602:AI602),IF(COUNTBLANK(X602:AI602)&lt;9.5,AVERAGE(X602:AI602),IF(COUNTBLANK(W602:AI602)&lt;10.5,AVERAGE(W602:AI602),IF(COUNTBLANK(V602:AI602)&lt;11.5,AVERAGE(V602:AI602),IF(COUNTBLANK(U602:AI602)&lt;12.5,AVERAGE(U602:AI602),IF(COUNTBLANK(T602:AI602)&lt;13.5,AVERAGE(T602:AI602),IF(COUNTBLANK(S602:AI602)&lt;14.5,AVERAGE(S602:AI602),IF(COUNTBLANK(R602:AI602)&lt;15.5,AVERAGE(R602:AI602),IF(COUNTBLANK(Q602:AI602)&lt;16.5,AVERAGE(Q602:AI602),IF(COUNTBLANK(P602:AI602)&lt;17.5,AVERAGE(P602:AI602),IF(COUNTBLANK(O602:AI602)&lt;18.5,AVERAGE(O602:AI602),AVERAGE(N602:AI602)))))))))))))))))))))</f>
        <v/>
      </c>
      <c r="AM602" s="22" t="str">
        <f>IF(AK602=0,"",IF(COUNTBLANK(AH602:AI602)=0,AVERAGE(AH602:AI602),IF(COUNTBLANK(AG602:AI602)&lt;1.5,AVERAGE(AG602:AI602),IF(COUNTBLANK(AF602:AI602)&lt;2.5,AVERAGE(AF602:AI602),IF(COUNTBLANK(AE602:AI602)&lt;3.5,AVERAGE(AE602:AI602),IF(COUNTBLANK(AD602:AI602)&lt;4.5,AVERAGE(AD602:AI602),IF(COUNTBLANK(AC602:AI602)&lt;5.5,AVERAGE(AC602:AI602),IF(COUNTBLANK(AB602:AI602)&lt;6.5,AVERAGE(AB602:AI602),IF(COUNTBLANK(AA602:AI602)&lt;7.5,AVERAGE(AA602:AI602),IF(COUNTBLANK(Z602:AI602)&lt;8.5,AVERAGE(Z602:AI602),IF(COUNTBLANK(Y602:AI602)&lt;9.5,AVERAGE(Y602:AI602),IF(COUNTBLANK(X602:AI602)&lt;10.5,AVERAGE(X602:AI602),IF(COUNTBLANK(W602:AI602)&lt;11.5,AVERAGE(W602:AI602),IF(COUNTBLANK(V602:AI602)&lt;12.5,AVERAGE(V602:AI602),IF(COUNTBLANK(U602:AI602)&lt;13.5,AVERAGE(U602:AI602),IF(COUNTBLANK(T602:AI602)&lt;14.5,AVERAGE(T602:AI602),IF(COUNTBLANK(S602:AI602)&lt;15.5,AVERAGE(S602:AI602),IF(COUNTBLANK(R602:AI602)&lt;16.5,AVERAGE(R602:AI602),IF(COUNTBLANK(Q602:AI602)&lt;17.5,AVERAGE(Q602:AI602),IF(COUNTBLANK(P602:AI602)&lt;18.5,AVERAGE(P602:AI602),IF(COUNTBLANK(O602:AI602)&lt;19.5,AVERAGE(O602:AI602),AVERAGE(N602:AI602))))))))))))))))))))))</f>
        <v/>
      </c>
      <c r="AN602" s="23">
        <f>IF(AK602&lt;1.5,M602,(0.75*M602)+(0.25*((AM602*2/3+AJ602*1/3)*$AW$1)))</f>
        <v>0</v>
      </c>
      <c r="AO602" s="24">
        <f>AN602-M602</f>
        <v>0</v>
      </c>
      <c r="AP602" s="22" t="str">
        <f>IF(AK602&lt;1.5,"N/A",3*((M602/$AW$1)-(AM602*2/3)))</f>
        <v>N/A</v>
      </c>
      <c r="AQ602" s="20" t="str">
        <f>IF(AK602=0,"",AL602*$AV$1)</f>
        <v/>
      </c>
      <c r="AR602" s="20" t="str">
        <f>IF(AK602=0,"",AJ602*$AV$1)</f>
        <v/>
      </c>
      <c r="AS602" s="23" t="str">
        <f>IF(F602="P","P","")</f>
        <v/>
      </c>
    </row>
    <row r="603" spans="1:45">
      <c r="A603" s="19"/>
      <c r="B603" s="23" t="str">
        <f>IF(COUNTBLANK(N603:AI603)&lt;20.5,"Yes","No")</f>
        <v>No</v>
      </c>
      <c r="C603" s="34" t="str">
        <f>IF(J603&lt;160000,"Yes","")</f>
        <v>Yes</v>
      </c>
      <c r="D603" s="34" t="str">
        <f>IF(J603&gt;375000,IF((K603/J603)&lt;-0.4,"FP40%",IF((K603/J603)&lt;-0.35,"FP35%",IF((K603/J603)&lt;-0.3,"FP30%",IF((K603/J603)&lt;-0.25,"FP25%",IF((K603/J603)&lt;-0.2,"FP20%",IF((K603/J603)&lt;-0.15,"FP15%",IF((K603/J603)&lt;-0.1,"FP10%",IF((K603/J603)&lt;-0.05,"FP5%","")))))))),"")</f>
        <v/>
      </c>
      <c r="E603" s="34" t="str">
        <f t="shared" si="11"/>
        <v/>
      </c>
      <c r="F603" s="89" t="str">
        <f>IF(AP603="N/A","",IF(AP603&gt;AJ603,IF(AP603&gt;AM603,"P",""),""))</f>
        <v/>
      </c>
      <c r="G603" s="34" t="str">
        <f>IF(D603="",IF(E603="",F603,E603),D603)</f>
        <v/>
      </c>
      <c r="H603" s="19"/>
      <c r="I603" s="21"/>
      <c r="J603" s="20"/>
      <c r="K603" s="20">
        <f>M603-J603</f>
        <v>0</v>
      </c>
      <c r="L603" s="20"/>
      <c r="M603" s="20"/>
      <c r="N603" s="21"/>
      <c r="O603" s="21"/>
      <c r="P603" s="21"/>
      <c r="Q603" s="21"/>
      <c r="R603" s="21"/>
      <c r="S603" s="21"/>
      <c r="T603" s="21"/>
      <c r="U603" s="21"/>
      <c r="AJ603" s="39" t="str">
        <f>IF(AK603=0,"",AVERAGE(N603:AI603))</f>
        <v/>
      </c>
      <c r="AK603" s="39">
        <f>IF(COUNTBLANK(N603:AI603)=0,22,IF(COUNTBLANK(N603:AI603)=1,21,IF(COUNTBLANK(N603:AI603)=2,20,IF(COUNTBLANK(N603:AI603)=3,19,IF(COUNTBLANK(N603:AI603)=4,18,IF(COUNTBLANK(N603:AI603)=5,17,IF(COUNTBLANK(N603:AI603)=6,16,IF(COUNTBLANK(N603:AI603)=7,15,IF(COUNTBLANK(N603:AI603)=8,14,IF(COUNTBLANK(N603:AI603)=9,13,IF(COUNTBLANK(N603:AI603)=10,12,IF(COUNTBLANK(N603:AI603)=11,11,IF(COUNTBLANK(N603:AI603)=12,10,IF(COUNTBLANK(N603:AI603)=13,9,IF(COUNTBLANK(N603:AI603)=14,8,IF(COUNTBLANK(N603:AI603)=15,7,IF(COUNTBLANK(N603:AI603)=16,6,IF(COUNTBLANK(N603:AI603)=17,5,IF(COUNTBLANK(N603:AI603)=18,4,IF(COUNTBLANK(N603:AI603)=19,3,IF(COUNTBLANK(N603:AI603)=20,2,IF(COUNTBLANK(N603:AI603)=21,1,IF(COUNTBLANK(N603:AI603)=22,0,"Error")))))))))))))))))))))))</f>
        <v>0</v>
      </c>
      <c r="AL603" s="39" t="str">
        <f>IF(AK603=0,"",IF(COUNTBLANK(AG603:AI603)=0,AVERAGE(AG603:AI603),IF(COUNTBLANK(AF603:AI603)&lt;1.5,AVERAGE(AF603:AI603),IF(COUNTBLANK(AE603:AI603)&lt;2.5,AVERAGE(AE603:AI603),IF(COUNTBLANK(AD603:AI603)&lt;3.5,AVERAGE(AD603:AI603),IF(COUNTBLANK(AC603:AI603)&lt;4.5,AVERAGE(AC603:AI603),IF(COUNTBLANK(AB603:AI603)&lt;5.5,AVERAGE(AB603:AI603),IF(COUNTBLANK(AA603:AI603)&lt;6.5,AVERAGE(AA603:AI603),IF(COUNTBLANK(Z603:AI603)&lt;7.5,AVERAGE(Z603:AI603),IF(COUNTBLANK(Y603:AI603)&lt;8.5,AVERAGE(Y603:AI603),IF(COUNTBLANK(X603:AI603)&lt;9.5,AVERAGE(X603:AI603),IF(COUNTBLANK(W603:AI603)&lt;10.5,AVERAGE(W603:AI603),IF(COUNTBLANK(V603:AI603)&lt;11.5,AVERAGE(V603:AI603),IF(COUNTBLANK(U603:AI603)&lt;12.5,AVERAGE(U603:AI603),IF(COUNTBLANK(T603:AI603)&lt;13.5,AVERAGE(T603:AI603),IF(COUNTBLANK(S603:AI603)&lt;14.5,AVERAGE(S603:AI603),IF(COUNTBLANK(R603:AI603)&lt;15.5,AVERAGE(R603:AI603),IF(COUNTBLANK(Q603:AI603)&lt;16.5,AVERAGE(Q603:AI603),IF(COUNTBLANK(P603:AI603)&lt;17.5,AVERAGE(P603:AI603),IF(COUNTBLANK(O603:AI603)&lt;18.5,AVERAGE(O603:AI603),AVERAGE(N603:AI603)))))))))))))))))))))</f>
        <v/>
      </c>
      <c r="AM603" s="22" t="str">
        <f>IF(AK603=0,"",IF(COUNTBLANK(AH603:AI603)=0,AVERAGE(AH603:AI603),IF(COUNTBLANK(AG603:AI603)&lt;1.5,AVERAGE(AG603:AI603),IF(COUNTBLANK(AF603:AI603)&lt;2.5,AVERAGE(AF603:AI603),IF(COUNTBLANK(AE603:AI603)&lt;3.5,AVERAGE(AE603:AI603),IF(COUNTBLANK(AD603:AI603)&lt;4.5,AVERAGE(AD603:AI603),IF(COUNTBLANK(AC603:AI603)&lt;5.5,AVERAGE(AC603:AI603),IF(COUNTBLANK(AB603:AI603)&lt;6.5,AVERAGE(AB603:AI603),IF(COUNTBLANK(AA603:AI603)&lt;7.5,AVERAGE(AA603:AI603),IF(COUNTBLANK(Z603:AI603)&lt;8.5,AVERAGE(Z603:AI603),IF(COUNTBLANK(Y603:AI603)&lt;9.5,AVERAGE(Y603:AI603),IF(COUNTBLANK(X603:AI603)&lt;10.5,AVERAGE(X603:AI603),IF(COUNTBLANK(W603:AI603)&lt;11.5,AVERAGE(W603:AI603),IF(COUNTBLANK(V603:AI603)&lt;12.5,AVERAGE(V603:AI603),IF(COUNTBLANK(U603:AI603)&lt;13.5,AVERAGE(U603:AI603),IF(COUNTBLANK(T603:AI603)&lt;14.5,AVERAGE(T603:AI603),IF(COUNTBLANK(S603:AI603)&lt;15.5,AVERAGE(S603:AI603),IF(COUNTBLANK(R603:AI603)&lt;16.5,AVERAGE(R603:AI603),IF(COUNTBLANK(Q603:AI603)&lt;17.5,AVERAGE(Q603:AI603),IF(COUNTBLANK(P603:AI603)&lt;18.5,AVERAGE(P603:AI603),IF(COUNTBLANK(O603:AI603)&lt;19.5,AVERAGE(O603:AI603),AVERAGE(N603:AI603))))))))))))))))))))))</f>
        <v/>
      </c>
      <c r="AN603" s="23">
        <f>IF(AK603&lt;1.5,M603,(0.75*M603)+(0.25*((AM603*2/3+AJ603*1/3)*$AW$1)))</f>
        <v>0</v>
      </c>
      <c r="AO603" s="24">
        <f>AN603-M603</f>
        <v>0</v>
      </c>
      <c r="AP603" s="22" t="str">
        <f>IF(AK603&lt;1.5,"N/A",3*((M603/$AW$1)-(AM603*2/3)))</f>
        <v>N/A</v>
      </c>
      <c r="AQ603" s="20" t="str">
        <f>IF(AK603=0,"",AL603*$AV$1)</f>
        <v/>
      </c>
      <c r="AR603" s="20" t="str">
        <f>IF(AK603=0,"",AJ603*$AV$1)</f>
        <v/>
      </c>
      <c r="AS603" s="23" t="str">
        <f>IF(F603="P","P","")</f>
        <v/>
      </c>
    </row>
    <row r="604" spans="1:45">
      <c r="A604" s="19"/>
      <c r="B604" s="23" t="str">
        <f>IF(COUNTBLANK(N604:AI604)&lt;20.5,"Yes","No")</f>
        <v>No</v>
      </c>
      <c r="C604" s="34" t="str">
        <f>IF(J604&lt;160000,"Yes","")</f>
        <v>Yes</v>
      </c>
      <c r="D604" s="34" t="str">
        <f>IF(J604&gt;375000,IF((K604/J604)&lt;-0.4,"FP40%",IF((K604/J604)&lt;-0.35,"FP35%",IF((K604/J604)&lt;-0.3,"FP30%",IF((K604/J604)&lt;-0.25,"FP25%",IF((K604/J604)&lt;-0.2,"FP20%",IF((K604/J604)&lt;-0.15,"FP15%",IF((K604/J604)&lt;-0.1,"FP10%",IF((K604/J604)&lt;-0.05,"FP5%","")))))))),"")</f>
        <v/>
      </c>
      <c r="E604" s="34" t="str">
        <f t="shared" si="11"/>
        <v/>
      </c>
      <c r="F604" s="89" t="str">
        <f>IF(AP604="N/A","",IF(AP604&gt;AJ604,IF(AP604&gt;AM604,"P",""),""))</f>
        <v/>
      </c>
      <c r="G604" s="34" t="str">
        <f>IF(D604="",IF(E604="",F604,E604),D604)</f>
        <v/>
      </c>
      <c r="H604" s="19"/>
      <c r="I604" s="21"/>
      <c r="J604" s="20"/>
      <c r="K604" s="20">
        <f>M604-J604</f>
        <v>0</v>
      </c>
      <c r="L604" s="20"/>
      <c r="M604" s="20"/>
      <c r="N604" s="21"/>
      <c r="O604" s="21"/>
      <c r="P604" s="21"/>
      <c r="Q604" s="21"/>
      <c r="R604" s="21"/>
      <c r="S604" s="21"/>
      <c r="T604" s="21"/>
      <c r="U604" s="21"/>
      <c r="AJ604" s="39" t="str">
        <f>IF(AK604=0,"",AVERAGE(N604:AI604))</f>
        <v/>
      </c>
      <c r="AK604" s="39">
        <f>IF(COUNTBLANK(N604:AI604)=0,22,IF(COUNTBLANK(N604:AI604)=1,21,IF(COUNTBLANK(N604:AI604)=2,20,IF(COUNTBLANK(N604:AI604)=3,19,IF(COUNTBLANK(N604:AI604)=4,18,IF(COUNTBLANK(N604:AI604)=5,17,IF(COUNTBLANK(N604:AI604)=6,16,IF(COUNTBLANK(N604:AI604)=7,15,IF(COUNTBLANK(N604:AI604)=8,14,IF(COUNTBLANK(N604:AI604)=9,13,IF(COUNTBLANK(N604:AI604)=10,12,IF(COUNTBLANK(N604:AI604)=11,11,IF(COUNTBLANK(N604:AI604)=12,10,IF(COUNTBLANK(N604:AI604)=13,9,IF(COUNTBLANK(N604:AI604)=14,8,IF(COUNTBLANK(N604:AI604)=15,7,IF(COUNTBLANK(N604:AI604)=16,6,IF(COUNTBLANK(N604:AI604)=17,5,IF(COUNTBLANK(N604:AI604)=18,4,IF(COUNTBLANK(N604:AI604)=19,3,IF(COUNTBLANK(N604:AI604)=20,2,IF(COUNTBLANK(N604:AI604)=21,1,IF(COUNTBLANK(N604:AI604)=22,0,"Error")))))))))))))))))))))))</f>
        <v>0</v>
      </c>
      <c r="AL604" s="39" t="str">
        <f>IF(AK604=0,"",IF(COUNTBLANK(AG604:AI604)=0,AVERAGE(AG604:AI604),IF(COUNTBLANK(AF604:AI604)&lt;1.5,AVERAGE(AF604:AI604),IF(COUNTBLANK(AE604:AI604)&lt;2.5,AVERAGE(AE604:AI604),IF(COUNTBLANK(AD604:AI604)&lt;3.5,AVERAGE(AD604:AI604),IF(COUNTBLANK(AC604:AI604)&lt;4.5,AVERAGE(AC604:AI604),IF(COUNTBLANK(AB604:AI604)&lt;5.5,AVERAGE(AB604:AI604),IF(COUNTBLANK(AA604:AI604)&lt;6.5,AVERAGE(AA604:AI604),IF(COUNTBLANK(Z604:AI604)&lt;7.5,AVERAGE(Z604:AI604),IF(COUNTBLANK(Y604:AI604)&lt;8.5,AVERAGE(Y604:AI604),IF(COUNTBLANK(X604:AI604)&lt;9.5,AVERAGE(X604:AI604),IF(COUNTBLANK(W604:AI604)&lt;10.5,AVERAGE(W604:AI604),IF(COUNTBLANK(V604:AI604)&lt;11.5,AVERAGE(V604:AI604),IF(COUNTBLANK(U604:AI604)&lt;12.5,AVERAGE(U604:AI604),IF(COUNTBLANK(T604:AI604)&lt;13.5,AVERAGE(T604:AI604),IF(COUNTBLANK(S604:AI604)&lt;14.5,AVERAGE(S604:AI604),IF(COUNTBLANK(R604:AI604)&lt;15.5,AVERAGE(R604:AI604),IF(COUNTBLANK(Q604:AI604)&lt;16.5,AVERAGE(Q604:AI604),IF(COUNTBLANK(P604:AI604)&lt;17.5,AVERAGE(P604:AI604),IF(COUNTBLANK(O604:AI604)&lt;18.5,AVERAGE(O604:AI604),AVERAGE(N604:AI604)))))))))))))))))))))</f>
        <v/>
      </c>
      <c r="AM604" s="22" t="str">
        <f>IF(AK604=0,"",IF(COUNTBLANK(AH604:AI604)=0,AVERAGE(AH604:AI604),IF(COUNTBLANK(AG604:AI604)&lt;1.5,AVERAGE(AG604:AI604),IF(COUNTBLANK(AF604:AI604)&lt;2.5,AVERAGE(AF604:AI604),IF(COUNTBLANK(AE604:AI604)&lt;3.5,AVERAGE(AE604:AI604),IF(COUNTBLANK(AD604:AI604)&lt;4.5,AVERAGE(AD604:AI604),IF(COUNTBLANK(AC604:AI604)&lt;5.5,AVERAGE(AC604:AI604),IF(COUNTBLANK(AB604:AI604)&lt;6.5,AVERAGE(AB604:AI604),IF(COUNTBLANK(AA604:AI604)&lt;7.5,AVERAGE(AA604:AI604),IF(COUNTBLANK(Z604:AI604)&lt;8.5,AVERAGE(Z604:AI604),IF(COUNTBLANK(Y604:AI604)&lt;9.5,AVERAGE(Y604:AI604),IF(COUNTBLANK(X604:AI604)&lt;10.5,AVERAGE(X604:AI604),IF(COUNTBLANK(W604:AI604)&lt;11.5,AVERAGE(W604:AI604),IF(COUNTBLANK(V604:AI604)&lt;12.5,AVERAGE(V604:AI604),IF(COUNTBLANK(U604:AI604)&lt;13.5,AVERAGE(U604:AI604),IF(COUNTBLANK(T604:AI604)&lt;14.5,AVERAGE(T604:AI604),IF(COUNTBLANK(S604:AI604)&lt;15.5,AVERAGE(S604:AI604),IF(COUNTBLANK(R604:AI604)&lt;16.5,AVERAGE(R604:AI604),IF(COUNTBLANK(Q604:AI604)&lt;17.5,AVERAGE(Q604:AI604),IF(COUNTBLANK(P604:AI604)&lt;18.5,AVERAGE(P604:AI604),IF(COUNTBLANK(O604:AI604)&lt;19.5,AVERAGE(O604:AI604),AVERAGE(N604:AI604))))))))))))))))))))))</f>
        <v/>
      </c>
      <c r="AN604" s="23">
        <f>IF(AK604&lt;1.5,M604,(0.75*M604)+(0.25*((AM604*2/3+AJ604*1/3)*$AW$1)))</f>
        <v>0</v>
      </c>
      <c r="AO604" s="24">
        <f>AN604-M604</f>
        <v>0</v>
      </c>
      <c r="AP604" s="22" t="str">
        <f>IF(AK604&lt;1.5,"N/A",3*((M604/$AW$1)-(AM604*2/3)))</f>
        <v>N/A</v>
      </c>
      <c r="AQ604" s="20" t="str">
        <f>IF(AK604=0,"",AL604*$AV$1)</f>
        <v/>
      </c>
      <c r="AR604" s="20" t="str">
        <f>IF(AK604=0,"",AJ604*$AV$1)</f>
        <v/>
      </c>
      <c r="AS604" s="23" t="str">
        <f>IF(F604="P","P","")</f>
        <v/>
      </c>
    </row>
    <row r="605" spans="1:45">
      <c r="A605" s="19"/>
      <c r="B605" s="23" t="str">
        <f>IF(COUNTBLANK(N605:AI605)&lt;20.5,"Yes","No")</f>
        <v>No</v>
      </c>
      <c r="C605" s="34" t="str">
        <f>IF(J605&lt;160000,"Yes","")</f>
        <v>Yes</v>
      </c>
      <c r="D605" s="34" t="str">
        <f>IF(J605&gt;375000,IF((K605/J605)&lt;-0.4,"FP40%",IF((K605/J605)&lt;-0.35,"FP35%",IF((K605/J605)&lt;-0.3,"FP30%",IF((K605/J605)&lt;-0.25,"FP25%",IF((K605/J605)&lt;-0.2,"FP20%",IF((K605/J605)&lt;-0.15,"FP15%",IF((K605/J605)&lt;-0.1,"FP10%",IF((K605/J605)&lt;-0.05,"FP5%","")))))))),"")</f>
        <v/>
      </c>
      <c r="E605" s="34" t="str">
        <f t="shared" si="11"/>
        <v/>
      </c>
      <c r="F605" s="89" t="str">
        <f>IF(AP605="N/A","",IF(AP605&gt;AJ605,IF(AP605&gt;AM605,"P",""),""))</f>
        <v/>
      </c>
      <c r="G605" s="34" t="str">
        <f>IF(D605="",IF(E605="",F605,E605),D605)</f>
        <v/>
      </c>
      <c r="H605" s="19"/>
      <c r="I605" s="21"/>
      <c r="J605" s="20"/>
      <c r="K605" s="20">
        <f>M605-J605</f>
        <v>0</v>
      </c>
      <c r="L605" s="20"/>
      <c r="M605" s="20"/>
      <c r="N605" s="21"/>
      <c r="O605" s="21"/>
      <c r="P605" s="21"/>
      <c r="Q605" s="21"/>
      <c r="R605" s="21"/>
      <c r="S605" s="21"/>
      <c r="T605" s="21"/>
      <c r="U605" s="21"/>
      <c r="AJ605" s="39" t="str">
        <f>IF(AK605=0,"",AVERAGE(N605:AI605))</f>
        <v/>
      </c>
      <c r="AK605" s="39">
        <f>IF(COUNTBLANK(N605:AI605)=0,22,IF(COUNTBLANK(N605:AI605)=1,21,IF(COUNTBLANK(N605:AI605)=2,20,IF(COUNTBLANK(N605:AI605)=3,19,IF(COUNTBLANK(N605:AI605)=4,18,IF(COUNTBLANK(N605:AI605)=5,17,IF(COUNTBLANK(N605:AI605)=6,16,IF(COUNTBLANK(N605:AI605)=7,15,IF(COUNTBLANK(N605:AI605)=8,14,IF(COUNTBLANK(N605:AI605)=9,13,IF(COUNTBLANK(N605:AI605)=10,12,IF(COUNTBLANK(N605:AI605)=11,11,IF(COUNTBLANK(N605:AI605)=12,10,IF(COUNTBLANK(N605:AI605)=13,9,IF(COUNTBLANK(N605:AI605)=14,8,IF(COUNTBLANK(N605:AI605)=15,7,IF(COUNTBLANK(N605:AI605)=16,6,IF(COUNTBLANK(N605:AI605)=17,5,IF(COUNTBLANK(N605:AI605)=18,4,IF(COUNTBLANK(N605:AI605)=19,3,IF(COUNTBLANK(N605:AI605)=20,2,IF(COUNTBLANK(N605:AI605)=21,1,IF(COUNTBLANK(N605:AI605)=22,0,"Error")))))))))))))))))))))))</f>
        <v>0</v>
      </c>
      <c r="AL605" s="39" t="str">
        <f>IF(AK605=0,"",IF(COUNTBLANK(AG605:AI605)=0,AVERAGE(AG605:AI605),IF(COUNTBLANK(AF605:AI605)&lt;1.5,AVERAGE(AF605:AI605),IF(COUNTBLANK(AE605:AI605)&lt;2.5,AVERAGE(AE605:AI605),IF(COUNTBLANK(AD605:AI605)&lt;3.5,AVERAGE(AD605:AI605),IF(COUNTBLANK(AC605:AI605)&lt;4.5,AVERAGE(AC605:AI605),IF(COUNTBLANK(AB605:AI605)&lt;5.5,AVERAGE(AB605:AI605),IF(COUNTBLANK(AA605:AI605)&lt;6.5,AVERAGE(AA605:AI605),IF(COUNTBLANK(Z605:AI605)&lt;7.5,AVERAGE(Z605:AI605),IF(COUNTBLANK(Y605:AI605)&lt;8.5,AVERAGE(Y605:AI605),IF(COUNTBLANK(X605:AI605)&lt;9.5,AVERAGE(X605:AI605),IF(COUNTBLANK(W605:AI605)&lt;10.5,AVERAGE(W605:AI605),IF(COUNTBLANK(V605:AI605)&lt;11.5,AVERAGE(V605:AI605),IF(COUNTBLANK(U605:AI605)&lt;12.5,AVERAGE(U605:AI605),IF(COUNTBLANK(T605:AI605)&lt;13.5,AVERAGE(T605:AI605),IF(COUNTBLANK(S605:AI605)&lt;14.5,AVERAGE(S605:AI605),IF(COUNTBLANK(R605:AI605)&lt;15.5,AVERAGE(R605:AI605),IF(COUNTBLANK(Q605:AI605)&lt;16.5,AVERAGE(Q605:AI605),IF(COUNTBLANK(P605:AI605)&lt;17.5,AVERAGE(P605:AI605),IF(COUNTBLANK(O605:AI605)&lt;18.5,AVERAGE(O605:AI605),AVERAGE(N605:AI605)))))))))))))))))))))</f>
        <v/>
      </c>
      <c r="AM605" s="22" t="str">
        <f>IF(AK605=0,"",IF(COUNTBLANK(AH605:AI605)=0,AVERAGE(AH605:AI605),IF(COUNTBLANK(AG605:AI605)&lt;1.5,AVERAGE(AG605:AI605),IF(COUNTBLANK(AF605:AI605)&lt;2.5,AVERAGE(AF605:AI605),IF(COUNTBLANK(AE605:AI605)&lt;3.5,AVERAGE(AE605:AI605),IF(COUNTBLANK(AD605:AI605)&lt;4.5,AVERAGE(AD605:AI605),IF(COUNTBLANK(AC605:AI605)&lt;5.5,AVERAGE(AC605:AI605),IF(COUNTBLANK(AB605:AI605)&lt;6.5,AVERAGE(AB605:AI605),IF(COUNTBLANK(AA605:AI605)&lt;7.5,AVERAGE(AA605:AI605),IF(COUNTBLANK(Z605:AI605)&lt;8.5,AVERAGE(Z605:AI605),IF(COUNTBLANK(Y605:AI605)&lt;9.5,AVERAGE(Y605:AI605),IF(COUNTBLANK(X605:AI605)&lt;10.5,AVERAGE(X605:AI605),IF(COUNTBLANK(W605:AI605)&lt;11.5,AVERAGE(W605:AI605),IF(COUNTBLANK(V605:AI605)&lt;12.5,AVERAGE(V605:AI605),IF(COUNTBLANK(U605:AI605)&lt;13.5,AVERAGE(U605:AI605),IF(COUNTBLANK(T605:AI605)&lt;14.5,AVERAGE(T605:AI605),IF(COUNTBLANK(S605:AI605)&lt;15.5,AVERAGE(S605:AI605),IF(COUNTBLANK(R605:AI605)&lt;16.5,AVERAGE(R605:AI605),IF(COUNTBLANK(Q605:AI605)&lt;17.5,AVERAGE(Q605:AI605),IF(COUNTBLANK(P605:AI605)&lt;18.5,AVERAGE(P605:AI605),IF(COUNTBLANK(O605:AI605)&lt;19.5,AVERAGE(O605:AI605),AVERAGE(N605:AI605))))))))))))))))))))))</f>
        <v/>
      </c>
      <c r="AN605" s="23">
        <f>IF(AK605&lt;1.5,M605,(0.75*M605)+(0.25*((AM605*2/3+AJ605*1/3)*$AW$1)))</f>
        <v>0</v>
      </c>
      <c r="AO605" s="24">
        <f>AN605-M605</f>
        <v>0</v>
      </c>
      <c r="AP605" s="22" t="str">
        <f>IF(AK605&lt;1.5,"N/A",3*((M605/$AW$1)-(AM605*2/3)))</f>
        <v>N/A</v>
      </c>
      <c r="AQ605" s="20" t="str">
        <f>IF(AK605=0,"",AL605*$AV$1)</f>
        <v/>
      </c>
      <c r="AR605" s="20" t="str">
        <f>IF(AK605=0,"",AJ605*$AV$1)</f>
        <v/>
      </c>
      <c r="AS605" s="23" t="str">
        <f>IF(F605="P","P","")</f>
        <v/>
      </c>
    </row>
    <row r="606" spans="1:45">
      <c r="A606" s="19"/>
      <c r="B606" s="23" t="str">
        <f>IF(COUNTBLANK(N606:AI606)&lt;20.5,"Yes","No")</f>
        <v>No</v>
      </c>
      <c r="C606" s="34" t="str">
        <f>IF(J606&lt;160000,"Yes","")</f>
        <v>Yes</v>
      </c>
      <c r="D606" s="34" t="str">
        <f>IF(J606&gt;375000,IF((K606/J606)&lt;-0.4,"FP40%",IF((K606/J606)&lt;-0.35,"FP35%",IF((K606/J606)&lt;-0.3,"FP30%",IF((K606/J606)&lt;-0.25,"FP25%",IF((K606/J606)&lt;-0.2,"FP20%",IF((K606/J606)&lt;-0.15,"FP15%",IF((K606/J606)&lt;-0.1,"FP10%",IF((K606/J606)&lt;-0.05,"FP5%","")))))))),"")</f>
        <v/>
      </c>
      <c r="E606" s="34" t="str">
        <f t="shared" si="11"/>
        <v/>
      </c>
      <c r="F606" s="89" t="str">
        <f>IF(AP606="N/A","",IF(AP606&gt;AJ606,IF(AP606&gt;AM606,"P",""),""))</f>
        <v/>
      </c>
      <c r="G606" s="34" t="str">
        <f>IF(D606="",IF(E606="",F606,E606),D606)</f>
        <v/>
      </c>
      <c r="H606" s="19"/>
      <c r="I606" s="21"/>
      <c r="J606" s="20"/>
      <c r="K606" s="20">
        <f>M606-J606</f>
        <v>0</v>
      </c>
      <c r="L606" s="20"/>
      <c r="M606" s="20"/>
      <c r="N606" s="21"/>
      <c r="O606" s="21"/>
      <c r="P606" s="21"/>
      <c r="Q606" s="21"/>
      <c r="R606" s="21"/>
      <c r="S606" s="21"/>
      <c r="T606" s="21"/>
      <c r="U606" s="21"/>
      <c r="AJ606" s="39" t="str">
        <f>IF(AK606=0,"",AVERAGE(N606:AI606))</f>
        <v/>
      </c>
      <c r="AK606" s="39">
        <f>IF(COUNTBLANK(N606:AI606)=0,22,IF(COUNTBLANK(N606:AI606)=1,21,IF(COUNTBLANK(N606:AI606)=2,20,IF(COUNTBLANK(N606:AI606)=3,19,IF(COUNTBLANK(N606:AI606)=4,18,IF(COUNTBLANK(N606:AI606)=5,17,IF(COUNTBLANK(N606:AI606)=6,16,IF(COUNTBLANK(N606:AI606)=7,15,IF(COUNTBLANK(N606:AI606)=8,14,IF(COUNTBLANK(N606:AI606)=9,13,IF(COUNTBLANK(N606:AI606)=10,12,IF(COUNTBLANK(N606:AI606)=11,11,IF(COUNTBLANK(N606:AI606)=12,10,IF(COUNTBLANK(N606:AI606)=13,9,IF(COUNTBLANK(N606:AI606)=14,8,IF(COUNTBLANK(N606:AI606)=15,7,IF(COUNTBLANK(N606:AI606)=16,6,IF(COUNTBLANK(N606:AI606)=17,5,IF(COUNTBLANK(N606:AI606)=18,4,IF(COUNTBLANK(N606:AI606)=19,3,IF(COUNTBLANK(N606:AI606)=20,2,IF(COUNTBLANK(N606:AI606)=21,1,IF(COUNTBLANK(N606:AI606)=22,0,"Error")))))))))))))))))))))))</f>
        <v>0</v>
      </c>
      <c r="AL606" s="39" t="str">
        <f>IF(AK606=0,"",IF(COUNTBLANK(AG606:AI606)=0,AVERAGE(AG606:AI606),IF(COUNTBLANK(AF606:AI606)&lt;1.5,AVERAGE(AF606:AI606),IF(COUNTBLANK(AE606:AI606)&lt;2.5,AVERAGE(AE606:AI606),IF(COUNTBLANK(AD606:AI606)&lt;3.5,AVERAGE(AD606:AI606),IF(COUNTBLANK(AC606:AI606)&lt;4.5,AVERAGE(AC606:AI606),IF(COUNTBLANK(AB606:AI606)&lt;5.5,AVERAGE(AB606:AI606),IF(COUNTBLANK(AA606:AI606)&lt;6.5,AVERAGE(AA606:AI606),IF(COUNTBLANK(Z606:AI606)&lt;7.5,AVERAGE(Z606:AI606),IF(COUNTBLANK(Y606:AI606)&lt;8.5,AVERAGE(Y606:AI606),IF(COUNTBLANK(X606:AI606)&lt;9.5,AVERAGE(X606:AI606),IF(COUNTBLANK(W606:AI606)&lt;10.5,AVERAGE(W606:AI606),IF(COUNTBLANK(V606:AI606)&lt;11.5,AVERAGE(V606:AI606),IF(COUNTBLANK(U606:AI606)&lt;12.5,AVERAGE(U606:AI606),IF(COUNTBLANK(T606:AI606)&lt;13.5,AVERAGE(T606:AI606),IF(COUNTBLANK(S606:AI606)&lt;14.5,AVERAGE(S606:AI606),IF(COUNTBLANK(R606:AI606)&lt;15.5,AVERAGE(R606:AI606),IF(COUNTBLANK(Q606:AI606)&lt;16.5,AVERAGE(Q606:AI606),IF(COUNTBLANK(P606:AI606)&lt;17.5,AVERAGE(P606:AI606),IF(COUNTBLANK(O606:AI606)&lt;18.5,AVERAGE(O606:AI606),AVERAGE(N606:AI606)))))))))))))))))))))</f>
        <v/>
      </c>
      <c r="AM606" s="22" t="str">
        <f>IF(AK606=0,"",IF(COUNTBLANK(AH606:AI606)=0,AVERAGE(AH606:AI606),IF(COUNTBLANK(AG606:AI606)&lt;1.5,AVERAGE(AG606:AI606),IF(COUNTBLANK(AF606:AI606)&lt;2.5,AVERAGE(AF606:AI606),IF(COUNTBLANK(AE606:AI606)&lt;3.5,AVERAGE(AE606:AI606),IF(COUNTBLANK(AD606:AI606)&lt;4.5,AVERAGE(AD606:AI606),IF(COUNTBLANK(AC606:AI606)&lt;5.5,AVERAGE(AC606:AI606),IF(COUNTBLANK(AB606:AI606)&lt;6.5,AVERAGE(AB606:AI606),IF(COUNTBLANK(AA606:AI606)&lt;7.5,AVERAGE(AA606:AI606),IF(COUNTBLANK(Z606:AI606)&lt;8.5,AVERAGE(Z606:AI606),IF(COUNTBLANK(Y606:AI606)&lt;9.5,AVERAGE(Y606:AI606),IF(COUNTBLANK(X606:AI606)&lt;10.5,AVERAGE(X606:AI606),IF(COUNTBLANK(W606:AI606)&lt;11.5,AVERAGE(W606:AI606),IF(COUNTBLANK(V606:AI606)&lt;12.5,AVERAGE(V606:AI606),IF(COUNTBLANK(U606:AI606)&lt;13.5,AVERAGE(U606:AI606),IF(COUNTBLANK(T606:AI606)&lt;14.5,AVERAGE(T606:AI606),IF(COUNTBLANK(S606:AI606)&lt;15.5,AVERAGE(S606:AI606),IF(COUNTBLANK(R606:AI606)&lt;16.5,AVERAGE(R606:AI606),IF(COUNTBLANK(Q606:AI606)&lt;17.5,AVERAGE(Q606:AI606),IF(COUNTBLANK(P606:AI606)&lt;18.5,AVERAGE(P606:AI606),IF(COUNTBLANK(O606:AI606)&lt;19.5,AVERAGE(O606:AI606),AVERAGE(N606:AI606))))))))))))))))))))))</f>
        <v/>
      </c>
      <c r="AN606" s="23">
        <f>IF(AK606&lt;1.5,M606,(0.75*M606)+(0.25*((AM606*2/3+AJ606*1/3)*$AW$1)))</f>
        <v>0</v>
      </c>
      <c r="AO606" s="24">
        <f>AN606-M606</f>
        <v>0</v>
      </c>
      <c r="AP606" s="22" t="str">
        <f>IF(AK606&lt;1.5,"N/A",3*((M606/$AW$1)-(AM606*2/3)))</f>
        <v>N/A</v>
      </c>
      <c r="AQ606" s="20" t="str">
        <f>IF(AK606=0,"",AL606*$AV$1)</f>
        <v/>
      </c>
      <c r="AR606" s="20" t="str">
        <f>IF(AK606=0,"",AJ606*$AV$1)</f>
        <v/>
      </c>
      <c r="AS606" s="23" t="str">
        <f>IF(F606="P","P","")</f>
        <v/>
      </c>
    </row>
    <row r="607" spans="1:45">
      <c r="A607" s="19"/>
      <c r="B607" s="23" t="str">
        <f>IF(COUNTBLANK(N607:AI607)&lt;20.5,"Yes","No")</f>
        <v>No</v>
      </c>
      <c r="C607" s="34" t="str">
        <f>IF(J607&lt;160000,"Yes","")</f>
        <v>Yes</v>
      </c>
      <c r="D607" s="34" t="str">
        <f>IF(J607&gt;375000,IF((K607/J607)&lt;-0.4,"FP40%",IF((K607/J607)&lt;-0.35,"FP35%",IF((K607/J607)&lt;-0.3,"FP30%",IF((K607/J607)&lt;-0.25,"FP25%",IF((K607/J607)&lt;-0.2,"FP20%",IF((K607/J607)&lt;-0.15,"FP15%",IF((K607/J607)&lt;-0.1,"FP10%",IF((K607/J607)&lt;-0.05,"FP5%","")))))))),"")</f>
        <v/>
      </c>
      <c r="E607" s="34" t="str">
        <f t="shared" si="11"/>
        <v/>
      </c>
      <c r="F607" s="89" t="str">
        <f>IF(AP607="N/A","",IF(AP607&gt;AJ607,IF(AP607&gt;AM607,"P",""),""))</f>
        <v/>
      </c>
      <c r="G607" s="34" t="str">
        <f>IF(D607="",IF(E607="",F607,E607),D607)</f>
        <v/>
      </c>
      <c r="H607" s="19"/>
      <c r="I607" s="21"/>
      <c r="J607" s="20"/>
      <c r="K607" s="20">
        <f>M607-J607</f>
        <v>0</v>
      </c>
      <c r="L607" s="20"/>
      <c r="M607" s="20"/>
      <c r="N607" s="21"/>
      <c r="O607" s="21"/>
      <c r="P607" s="21"/>
      <c r="Q607" s="21"/>
      <c r="R607" s="21"/>
      <c r="S607" s="21"/>
      <c r="T607" s="21"/>
      <c r="U607" s="21"/>
      <c r="AJ607" s="39" t="str">
        <f>IF(AK607=0,"",AVERAGE(N607:AI607))</f>
        <v/>
      </c>
      <c r="AK607" s="39">
        <f>IF(COUNTBLANK(N607:AI607)=0,22,IF(COUNTBLANK(N607:AI607)=1,21,IF(COUNTBLANK(N607:AI607)=2,20,IF(COUNTBLANK(N607:AI607)=3,19,IF(COUNTBLANK(N607:AI607)=4,18,IF(COUNTBLANK(N607:AI607)=5,17,IF(COUNTBLANK(N607:AI607)=6,16,IF(COUNTBLANK(N607:AI607)=7,15,IF(COUNTBLANK(N607:AI607)=8,14,IF(COUNTBLANK(N607:AI607)=9,13,IF(COUNTBLANK(N607:AI607)=10,12,IF(COUNTBLANK(N607:AI607)=11,11,IF(COUNTBLANK(N607:AI607)=12,10,IF(COUNTBLANK(N607:AI607)=13,9,IF(COUNTBLANK(N607:AI607)=14,8,IF(COUNTBLANK(N607:AI607)=15,7,IF(COUNTBLANK(N607:AI607)=16,6,IF(COUNTBLANK(N607:AI607)=17,5,IF(COUNTBLANK(N607:AI607)=18,4,IF(COUNTBLANK(N607:AI607)=19,3,IF(COUNTBLANK(N607:AI607)=20,2,IF(COUNTBLANK(N607:AI607)=21,1,IF(COUNTBLANK(N607:AI607)=22,0,"Error")))))))))))))))))))))))</f>
        <v>0</v>
      </c>
      <c r="AL607" s="39" t="str">
        <f>IF(AK607=0,"",IF(COUNTBLANK(AG607:AI607)=0,AVERAGE(AG607:AI607),IF(COUNTBLANK(AF607:AI607)&lt;1.5,AVERAGE(AF607:AI607),IF(COUNTBLANK(AE607:AI607)&lt;2.5,AVERAGE(AE607:AI607),IF(COUNTBLANK(AD607:AI607)&lt;3.5,AVERAGE(AD607:AI607),IF(COUNTBLANK(AC607:AI607)&lt;4.5,AVERAGE(AC607:AI607),IF(COUNTBLANK(AB607:AI607)&lt;5.5,AVERAGE(AB607:AI607),IF(COUNTBLANK(AA607:AI607)&lt;6.5,AVERAGE(AA607:AI607),IF(COUNTBLANK(Z607:AI607)&lt;7.5,AVERAGE(Z607:AI607),IF(COUNTBLANK(Y607:AI607)&lt;8.5,AVERAGE(Y607:AI607),IF(COUNTBLANK(X607:AI607)&lt;9.5,AVERAGE(X607:AI607),IF(COUNTBLANK(W607:AI607)&lt;10.5,AVERAGE(W607:AI607),IF(COUNTBLANK(V607:AI607)&lt;11.5,AVERAGE(V607:AI607),IF(COUNTBLANK(U607:AI607)&lt;12.5,AVERAGE(U607:AI607),IF(COUNTBLANK(T607:AI607)&lt;13.5,AVERAGE(T607:AI607),IF(COUNTBLANK(S607:AI607)&lt;14.5,AVERAGE(S607:AI607),IF(COUNTBLANK(R607:AI607)&lt;15.5,AVERAGE(R607:AI607),IF(COUNTBLANK(Q607:AI607)&lt;16.5,AVERAGE(Q607:AI607),IF(COUNTBLANK(P607:AI607)&lt;17.5,AVERAGE(P607:AI607),IF(COUNTBLANK(O607:AI607)&lt;18.5,AVERAGE(O607:AI607),AVERAGE(N607:AI607)))))))))))))))))))))</f>
        <v/>
      </c>
      <c r="AM607" s="22" t="str">
        <f>IF(AK607=0,"",IF(COUNTBLANK(AH607:AI607)=0,AVERAGE(AH607:AI607),IF(COUNTBLANK(AG607:AI607)&lt;1.5,AVERAGE(AG607:AI607),IF(COUNTBLANK(AF607:AI607)&lt;2.5,AVERAGE(AF607:AI607),IF(COUNTBLANK(AE607:AI607)&lt;3.5,AVERAGE(AE607:AI607),IF(COUNTBLANK(AD607:AI607)&lt;4.5,AVERAGE(AD607:AI607),IF(COUNTBLANK(AC607:AI607)&lt;5.5,AVERAGE(AC607:AI607),IF(COUNTBLANK(AB607:AI607)&lt;6.5,AVERAGE(AB607:AI607),IF(COUNTBLANK(AA607:AI607)&lt;7.5,AVERAGE(AA607:AI607),IF(COUNTBLANK(Z607:AI607)&lt;8.5,AVERAGE(Z607:AI607),IF(COUNTBLANK(Y607:AI607)&lt;9.5,AVERAGE(Y607:AI607),IF(COUNTBLANK(X607:AI607)&lt;10.5,AVERAGE(X607:AI607),IF(COUNTBLANK(W607:AI607)&lt;11.5,AVERAGE(W607:AI607),IF(COUNTBLANK(V607:AI607)&lt;12.5,AVERAGE(V607:AI607),IF(COUNTBLANK(U607:AI607)&lt;13.5,AVERAGE(U607:AI607),IF(COUNTBLANK(T607:AI607)&lt;14.5,AVERAGE(T607:AI607),IF(COUNTBLANK(S607:AI607)&lt;15.5,AVERAGE(S607:AI607),IF(COUNTBLANK(R607:AI607)&lt;16.5,AVERAGE(R607:AI607),IF(COUNTBLANK(Q607:AI607)&lt;17.5,AVERAGE(Q607:AI607),IF(COUNTBLANK(P607:AI607)&lt;18.5,AVERAGE(P607:AI607),IF(COUNTBLANK(O607:AI607)&lt;19.5,AVERAGE(O607:AI607),AVERAGE(N607:AI607))))))))))))))))))))))</f>
        <v/>
      </c>
      <c r="AN607" s="23">
        <f>IF(AK607&lt;1.5,M607,(0.75*M607)+(0.25*((AM607*2/3+AJ607*1/3)*$AW$1)))</f>
        <v>0</v>
      </c>
      <c r="AO607" s="24">
        <f>AN607-M607</f>
        <v>0</v>
      </c>
      <c r="AP607" s="22" t="str">
        <f>IF(AK607&lt;1.5,"N/A",3*((M607/$AW$1)-(AM607*2/3)))</f>
        <v>N/A</v>
      </c>
      <c r="AQ607" s="20" t="str">
        <f>IF(AK607=0,"",AL607*$AV$1)</f>
        <v/>
      </c>
      <c r="AR607" s="20" t="str">
        <f>IF(AK607=0,"",AJ607*$AV$1)</f>
        <v/>
      </c>
      <c r="AS607" s="23" t="str">
        <f>IF(F607="P","P","")</f>
        <v/>
      </c>
    </row>
    <row r="608" spans="1:45">
      <c r="A608" s="19"/>
      <c r="B608" s="23" t="str">
        <f>IF(COUNTBLANK(N608:AI608)&lt;20.5,"Yes","No")</f>
        <v>No</v>
      </c>
      <c r="C608" s="34" t="str">
        <f>IF(J608&lt;160000,"Yes","")</f>
        <v>Yes</v>
      </c>
      <c r="D608" s="34" t="str">
        <f>IF(J608&gt;375000,IF((K608/J608)&lt;-0.4,"FP40%",IF((K608/J608)&lt;-0.35,"FP35%",IF((K608/J608)&lt;-0.3,"FP30%",IF((K608/J608)&lt;-0.25,"FP25%",IF((K608/J608)&lt;-0.2,"FP20%",IF((K608/J608)&lt;-0.15,"FP15%",IF((K608/J608)&lt;-0.1,"FP10%",IF((K608/J608)&lt;-0.05,"FP5%","")))))))),"")</f>
        <v/>
      </c>
      <c r="E608" s="34" t="str">
        <f t="shared" si="11"/>
        <v/>
      </c>
      <c r="F608" s="89" t="str">
        <f>IF(AP608="N/A","",IF(AP608&gt;AJ608,IF(AP608&gt;AM608,"P",""),""))</f>
        <v/>
      </c>
      <c r="G608" s="34" t="str">
        <f>IF(D608="",IF(E608="",F608,E608),D608)</f>
        <v/>
      </c>
      <c r="H608" s="19"/>
      <c r="I608" s="21"/>
      <c r="J608" s="20"/>
      <c r="K608" s="20">
        <f>M608-J608</f>
        <v>0</v>
      </c>
      <c r="L608" s="20"/>
      <c r="M608" s="20"/>
      <c r="N608" s="21"/>
      <c r="O608" s="21"/>
      <c r="P608" s="21"/>
      <c r="Q608" s="21"/>
      <c r="R608" s="21"/>
      <c r="S608" s="21"/>
      <c r="T608" s="21"/>
      <c r="U608" s="21"/>
      <c r="AJ608" s="39" t="str">
        <f>IF(AK608=0,"",AVERAGE(N608:AI608))</f>
        <v/>
      </c>
      <c r="AK608" s="39">
        <f>IF(COUNTBLANK(N608:AI608)=0,22,IF(COUNTBLANK(N608:AI608)=1,21,IF(COUNTBLANK(N608:AI608)=2,20,IF(COUNTBLANK(N608:AI608)=3,19,IF(COUNTBLANK(N608:AI608)=4,18,IF(COUNTBLANK(N608:AI608)=5,17,IF(COUNTBLANK(N608:AI608)=6,16,IF(COUNTBLANK(N608:AI608)=7,15,IF(COUNTBLANK(N608:AI608)=8,14,IF(COUNTBLANK(N608:AI608)=9,13,IF(COUNTBLANK(N608:AI608)=10,12,IF(COUNTBLANK(N608:AI608)=11,11,IF(COUNTBLANK(N608:AI608)=12,10,IF(COUNTBLANK(N608:AI608)=13,9,IF(COUNTBLANK(N608:AI608)=14,8,IF(COUNTBLANK(N608:AI608)=15,7,IF(COUNTBLANK(N608:AI608)=16,6,IF(COUNTBLANK(N608:AI608)=17,5,IF(COUNTBLANK(N608:AI608)=18,4,IF(COUNTBLANK(N608:AI608)=19,3,IF(COUNTBLANK(N608:AI608)=20,2,IF(COUNTBLANK(N608:AI608)=21,1,IF(COUNTBLANK(N608:AI608)=22,0,"Error")))))))))))))))))))))))</f>
        <v>0</v>
      </c>
      <c r="AL608" s="39" t="str">
        <f>IF(AK608=0,"",IF(COUNTBLANK(AG608:AI608)=0,AVERAGE(AG608:AI608),IF(COUNTBLANK(AF608:AI608)&lt;1.5,AVERAGE(AF608:AI608),IF(COUNTBLANK(AE608:AI608)&lt;2.5,AVERAGE(AE608:AI608),IF(COUNTBLANK(AD608:AI608)&lt;3.5,AVERAGE(AD608:AI608),IF(COUNTBLANK(AC608:AI608)&lt;4.5,AVERAGE(AC608:AI608),IF(COUNTBLANK(AB608:AI608)&lt;5.5,AVERAGE(AB608:AI608),IF(COUNTBLANK(AA608:AI608)&lt;6.5,AVERAGE(AA608:AI608),IF(COUNTBLANK(Z608:AI608)&lt;7.5,AVERAGE(Z608:AI608),IF(COUNTBLANK(Y608:AI608)&lt;8.5,AVERAGE(Y608:AI608),IF(COUNTBLANK(X608:AI608)&lt;9.5,AVERAGE(X608:AI608),IF(COUNTBLANK(W608:AI608)&lt;10.5,AVERAGE(W608:AI608),IF(COUNTBLANK(V608:AI608)&lt;11.5,AVERAGE(V608:AI608),IF(COUNTBLANK(U608:AI608)&lt;12.5,AVERAGE(U608:AI608),IF(COUNTBLANK(T608:AI608)&lt;13.5,AVERAGE(T608:AI608),IF(COUNTBLANK(S608:AI608)&lt;14.5,AVERAGE(S608:AI608),IF(COUNTBLANK(R608:AI608)&lt;15.5,AVERAGE(R608:AI608),IF(COUNTBLANK(Q608:AI608)&lt;16.5,AVERAGE(Q608:AI608),IF(COUNTBLANK(P608:AI608)&lt;17.5,AVERAGE(P608:AI608),IF(COUNTBLANK(O608:AI608)&lt;18.5,AVERAGE(O608:AI608),AVERAGE(N608:AI608)))))))))))))))))))))</f>
        <v/>
      </c>
      <c r="AM608" s="22" t="str">
        <f>IF(AK608=0,"",IF(COUNTBLANK(AH608:AI608)=0,AVERAGE(AH608:AI608),IF(COUNTBLANK(AG608:AI608)&lt;1.5,AVERAGE(AG608:AI608),IF(COUNTBLANK(AF608:AI608)&lt;2.5,AVERAGE(AF608:AI608),IF(COUNTBLANK(AE608:AI608)&lt;3.5,AVERAGE(AE608:AI608),IF(COUNTBLANK(AD608:AI608)&lt;4.5,AVERAGE(AD608:AI608),IF(COUNTBLANK(AC608:AI608)&lt;5.5,AVERAGE(AC608:AI608),IF(COUNTBLANK(AB608:AI608)&lt;6.5,AVERAGE(AB608:AI608),IF(COUNTBLANK(AA608:AI608)&lt;7.5,AVERAGE(AA608:AI608),IF(COUNTBLANK(Z608:AI608)&lt;8.5,AVERAGE(Z608:AI608),IF(COUNTBLANK(Y608:AI608)&lt;9.5,AVERAGE(Y608:AI608),IF(COUNTBLANK(X608:AI608)&lt;10.5,AVERAGE(X608:AI608),IF(COUNTBLANK(W608:AI608)&lt;11.5,AVERAGE(W608:AI608),IF(COUNTBLANK(V608:AI608)&lt;12.5,AVERAGE(V608:AI608),IF(COUNTBLANK(U608:AI608)&lt;13.5,AVERAGE(U608:AI608),IF(COUNTBLANK(T608:AI608)&lt;14.5,AVERAGE(T608:AI608),IF(COUNTBLANK(S608:AI608)&lt;15.5,AVERAGE(S608:AI608),IF(COUNTBLANK(R608:AI608)&lt;16.5,AVERAGE(R608:AI608),IF(COUNTBLANK(Q608:AI608)&lt;17.5,AVERAGE(Q608:AI608),IF(COUNTBLANK(P608:AI608)&lt;18.5,AVERAGE(P608:AI608),IF(COUNTBLANK(O608:AI608)&lt;19.5,AVERAGE(O608:AI608),AVERAGE(N608:AI608))))))))))))))))))))))</f>
        <v/>
      </c>
      <c r="AN608" s="23">
        <f>IF(AK608&lt;1.5,M608,(0.75*M608)+(0.25*((AM608*2/3+AJ608*1/3)*$AW$1)))</f>
        <v>0</v>
      </c>
      <c r="AO608" s="24">
        <f>AN608-M608</f>
        <v>0</v>
      </c>
      <c r="AP608" s="22" t="str">
        <f>IF(AK608&lt;1.5,"N/A",3*((M608/$AW$1)-(AM608*2/3)))</f>
        <v>N/A</v>
      </c>
      <c r="AQ608" s="20" t="str">
        <f>IF(AK608=0,"",AL608*$AV$1)</f>
        <v/>
      </c>
      <c r="AR608" s="20" t="str">
        <f>IF(AK608=0,"",AJ608*$AV$1)</f>
        <v/>
      </c>
      <c r="AS608" s="23" t="str">
        <f>IF(F608="P","P","")</f>
        <v/>
      </c>
    </row>
    <row r="609" spans="1:45">
      <c r="A609" s="19"/>
      <c r="B609" s="23" t="str">
        <f>IF(COUNTBLANK(N609:AI609)&lt;20.5,"Yes","No")</f>
        <v>No</v>
      </c>
      <c r="C609" s="34" t="str">
        <f>IF(J609&lt;160000,"Yes","")</f>
        <v>Yes</v>
      </c>
      <c r="D609" s="34" t="str">
        <f>IF(J609&gt;375000,IF((K609/J609)&lt;-0.4,"FP40%",IF((K609/J609)&lt;-0.35,"FP35%",IF((K609/J609)&lt;-0.3,"FP30%",IF((K609/J609)&lt;-0.25,"FP25%",IF((K609/J609)&lt;-0.2,"FP20%",IF((K609/J609)&lt;-0.15,"FP15%",IF((K609/J609)&lt;-0.1,"FP10%",IF((K609/J609)&lt;-0.05,"FP5%","")))))))),"")</f>
        <v/>
      </c>
      <c r="E609" s="34" t="str">
        <f t="shared" si="11"/>
        <v/>
      </c>
      <c r="F609" s="89" t="str">
        <f>IF(AP609="N/A","",IF(AP609&gt;AJ609,IF(AP609&gt;AM609,"P",""),""))</f>
        <v/>
      </c>
      <c r="G609" s="34" t="str">
        <f>IF(D609="",IF(E609="",F609,E609),D609)</f>
        <v/>
      </c>
      <c r="H609" s="19"/>
      <c r="I609" s="21"/>
      <c r="J609" s="20"/>
      <c r="K609" s="20">
        <f>M609-J609</f>
        <v>0</v>
      </c>
      <c r="L609" s="20"/>
      <c r="M609" s="20"/>
      <c r="N609" s="21"/>
      <c r="O609" s="21"/>
      <c r="P609" s="21"/>
      <c r="Q609" s="21"/>
      <c r="R609" s="21"/>
      <c r="S609" s="21"/>
      <c r="T609" s="21"/>
      <c r="U609" s="21"/>
      <c r="AJ609" s="39" t="str">
        <f>IF(AK609=0,"",AVERAGE(N609:AI609))</f>
        <v/>
      </c>
      <c r="AK609" s="39">
        <f>IF(COUNTBLANK(N609:AI609)=0,22,IF(COUNTBLANK(N609:AI609)=1,21,IF(COUNTBLANK(N609:AI609)=2,20,IF(COUNTBLANK(N609:AI609)=3,19,IF(COUNTBLANK(N609:AI609)=4,18,IF(COUNTBLANK(N609:AI609)=5,17,IF(COUNTBLANK(N609:AI609)=6,16,IF(COUNTBLANK(N609:AI609)=7,15,IF(COUNTBLANK(N609:AI609)=8,14,IF(COUNTBLANK(N609:AI609)=9,13,IF(COUNTBLANK(N609:AI609)=10,12,IF(COUNTBLANK(N609:AI609)=11,11,IF(COUNTBLANK(N609:AI609)=12,10,IF(COUNTBLANK(N609:AI609)=13,9,IF(COUNTBLANK(N609:AI609)=14,8,IF(COUNTBLANK(N609:AI609)=15,7,IF(COUNTBLANK(N609:AI609)=16,6,IF(COUNTBLANK(N609:AI609)=17,5,IF(COUNTBLANK(N609:AI609)=18,4,IF(COUNTBLANK(N609:AI609)=19,3,IF(COUNTBLANK(N609:AI609)=20,2,IF(COUNTBLANK(N609:AI609)=21,1,IF(COUNTBLANK(N609:AI609)=22,0,"Error")))))))))))))))))))))))</f>
        <v>0</v>
      </c>
      <c r="AL609" s="39" t="str">
        <f>IF(AK609=0,"",IF(COUNTBLANK(AG609:AI609)=0,AVERAGE(AG609:AI609),IF(COUNTBLANK(AF609:AI609)&lt;1.5,AVERAGE(AF609:AI609),IF(COUNTBLANK(AE609:AI609)&lt;2.5,AVERAGE(AE609:AI609),IF(COUNTBLANK(AD609:AI609)&lt;3.5,AVERAGE(AD609:AI609),IF(COUNTBLANK(AC609:AI609)&lt;4.5,AVERAGE(AC609:AI609),IF(COUNTBLANK(AB609:AI609)&lt;5.5,AVERAGE(AB609:AI609),IF(COUNTBLANK(AA609:AI609)&lt;6.5,AVERAGE(AA609:AI609),IF(COUNTBLANK(Z609:AI609)&lt;7.5,AVERAGE(Z609:AI609),IF(COUNTBLANK(Y609:AI609)&lt;8.5,AVERAGE(Y609:AI609),IF(COUNTBLANK(X609:AI609)&lt;9.5,AVERAGE(X609:AI609),IF(COUNTBLANK(W609:AI609)&lt;10.5,AVERAGE(W609:AI609),IF(COUNTBLANK(V609:AI609)&lt;11.5,AVERAGE(V609:AI609),IF(COUNTBLANK(U609:AI609)&lt;12.5,AVERAGE(U609:AI609),IF(COUNTBLANK(T609:AI609)&lt;13.5,AVERAGE(T609:AI609),IF(COUNTBLANK(S609:AI609)&lt;14.5,AVERAGE(S609:AI609),IF(COUNTBLANK(R609:AI609)&lt;15.5,AVERAGE(R609:AI609),IF(COUNTBLANK(Q609:AI609)&lt;16.5,AVERAGE(Q609:AI609),IF(COUNTBLANK(P609:AI609)&lt;17.5,AVERAGE(P609:AI609),IF(COUNTBLANK(O609:AI609)&lt;18.5,AVERAGE(O609:AI609),AVERAGE(N609:AI609)))))))))))))))))))))</f>
        <v/>
      </c>
      <c r="AM609" s="22" t="str">
        <f>IF(AK609=0,"",IF(COUNTBLANK(AH609:AI609)=0,AVERAGE(AH609:AI609),IF(COUNTBLANK(AG609:AI609)&lt;1.5,AVERAGE(AG609:AI609),IF(COUNTBLANK(AF609:AI609)&lt;2.5,AVERAGE(AF609:AI609),IF(COUNTBLANK(AE609:AI609)&lt;3.5,AVERAGE(AE609:AI609),IF(COUNTBLANK(AD609:AI609)&lt;4.5,AVERAGE(AD609:AI609),IF(COUNTBLANK(AC609:AI609)&lt;5.5,AVERAGE(AC609:AI609),IF(COUNTBLANK(AB609:AI609)&lt;6.5,AVERAGE(AB609:AI609),IF(COUNTBLANK(AA609:AI609)&lt;7.5,AVERAGE(AA609:AI609),IF(COUNTBLANK(Z609:AI609)&lt;8.5,AVERAGE(Z609:AI609),IF(COUNTBLANK(Y609:AI609)&lt;9.5,AVERAGE(Y609:AI609),IF(COUNTBLANK(X609:AI609)&lt;10.5,AVERAGE(X609:AI609),IF(COUNTBLANK(W609:AI609)&lt;11.5,AVERAGE(W609:AI609),IF(COUNTBLANK(V609:AI609)&lt;12.5,AVERAGE(V609:AI609),IF(COUNTBLANK(U609:AI609)&lt;13.5,AVERAGE(U609:AI609),IF(COUNTBLANK(T609:AI609)&lt;14.5,AVERAGE(T609:AI609),IF(COUNTBLANK(S609:AI609)&lt;15.5,AVERAGE(S609:AI609),IF(COUNTBLANK(R609:AI609)&lt;16.5,AVERAGE(R609:AI609),IF(COUNTBLANK(Q609:AI609)&lt;17.5,AVERAGE(Q609:AI609),IF(COUNTBLANK(P609:AI609)&lt;18.5,AVERAGE(P609:AI609),IF(COUNTBLANK(O609:AI609)&lt;19.5,AVERAGE(O609:AI609),AVERAGE(N609:AI609))))))))))))))))))))))</f>
        <v/>
      </c>
      <c r="AN609" s="23">
        <f>IF(AK609&lt;1.5,M609,(0.75*M609)+(0.25*((AM609*2/3+AJ609*1/3)*$AW$1)))</f>
        <v>0</v>
      </c>
      <c r="AO609" s="24">
        <f>AN609-M609</f>
        <v>0</v>
      </c>
      <c r="AP609" s="22" t="str">
        <f>IF(AK609&lt;1.5,"N/A",3*((M609/$AW$1)-(AM609*2/3)))</f>
        <v>N/A</v>
      </c>
      <c r="AQ609" s="20" t="str">
        <f>IF(AK609=0,"",AL609*$AV$1)</f>
        <v/>
      </c>
      <c r="AR609" s="20" t="str">
        <f>IF(AK609=0,"",AJ609*$AV$1)</f>
        <v/>
      </c>
      <c r="AS609" s="23" t="str">
        <f>IF(F609="P","P","")</f>
        <v/>
      </c>
    </row>
    <row r="610" spans="1:45">
      <c r="A610" s="19"/>
      <c r="B610" s="23" t="str">
        <f>IF(COUNTBLANK(N610:AI610)&lt;20.5,"Yes","No")</f>
        <v>No</v>
      </c>
      <c r="C610" s="34" t="str">
        <f>IF(J610&lt;160000,"Yes","")</f>
        <v>Yes</v>
      </c>
      <c r="D610" s="34" t="str">
        <f>IF(J610&gt;375000,IF((K610/J610)&lt;-0.4,"FP40%",IF((K610/J610)&lt;-0.35,"FP35%",IF((K610/J610)&lt;-0.3,"FP30%",IF((K610/J610)&lt;-0.25,"FP25%",IF((K610/J610)&lt;-0.2,"FP20%",IF((K610/J610)&lt;-0.15,"FP15%",IF((K610/J610)&lt;-0.1,"FP10%",IF((K610/J610)&lt;-0.05,"FP5%","")))))))),"")</f>
        <v/>
      </c>
      <c r="E610" s="34" t="str">
        <f t="shared" si="11"/>
        <v/>
      </c>
      <c r="F610" s="89" t="str">
        <f>IF(AP610="N/A","",IF(AP610&gt;AJ610,IF(AP610&gt;AM610,"P",""),""))</f>
        <v/>
      </c>
      <c r="G610" s="34" t="str">
        <f>IF(D610="",IF(E610="",F610,E610),D610)</f>
        <v/>
      </c>
      <c r="H610" s="19"/>
      <c r="I610" s="21"/>
      <c r="J610" s="20"/>
      <c r="K610" s="20">
        <f>M610-J610</f>
        <v>0</v>
      </c>
      <c r="L610" s="20"/>
      <c r="M610" s="20"/>
      <c r="N610" s="21"/>
      <c r="O610" s="21"/>
      <c r="P610" s="21"/>
      <c r="Q610" s="21"/>
      <c r="R610" s="21"/>
      <c r="S610" s="21"/>
      <c r="T610" s="21"/>
      <c r="U610" s="21"/>
      <c r="AJ610" s="39" t="str">
        <f>IF(AK610=0,"",AVERAGE(N610:AI610))</f>
        <v/>
      </c>
      <c r="AK610" s="39">
        <f>IF(COUNTBLANK(N610:AI610)=0,22,IF(COUNTBLANK(N610:AI610)=1,21,IF(COUNTBLANK(N610:AI610)=2,20,IF(COUNTBLANK(N610:AI610)=3,19,IF(COUNTBLANK(N610:AI610)=4,18,IF(COUNTBLANK(N610:AI610)=5,17,IF(COUNTBLANK(N610:AI610)=6,16,IF(COUNTBLANK(N610:AI610)=7,15,IF(COUNTBLANK(N610:AI610)=8,14,IF(COUNTBLANK(N610:AI610)=9,13,IF(COUNTBLANK(N610:AI610)=10,12,IF(COUNTBLANK(N610:AI610)=11,11,IF(COUNTBLANK(N610:AI610)=12,10,IF(COUNTBLANK(N610:AI610)=13,9,IF(COUNTBLANK(N610:AI610)=14,8,IF(COUNTBLANK(N610:AI610)=15,7,IF(COUNTBLANK(N610:AI610)=16,6,IF(COUNTBLANK(N610:AI610)=17,5,IF(COUNTBLANK(N610:AI610)=18,4,IF(COUNTBLANK(N610:AI610)=19,3,IF(COUNTBLANK(N610:AI610)=20,2,IF(COUNTBLANK(N610:AI610)=21,1,IF(COUNTBLANK(N610:AI610)=22,0,"Error")))))))))))))))))))))))</f>
        <v>0</v>
      </c>
      <c r="AL610" s="39" t="str">
        <f>IF(AK610=0,"",IF(COUNTBLANK(AG610:AI610)=0,AVERAGE(AG610:AI610),IF(COUNTBLANK(AF610:AI610)&lt;1.5,AVERAGE(AF610:AI610),IF(COUNTBLANK(AE610:AI610)&lt;2.5,AVERAGE(AE610:AI610),IF(COUNTBLANK(AD610:AI610)&lt;3.5,AVERAGE(AD610:AI610),IF(COUNTBLANK(AC610:AI610)&lt;4.5,AVERAGE(AC610:AI610),IF(COUNTBLANK(AB610:AI610)&lt;5.5,AVERAGE(AB610:AI610),IF(COUNTBLANK(AA610:AI610)&lt;6.5,AVERAGE(AA610:AI610),IF(COUNTBLANK(Z610:AI610)&lt;7.5,AVERAGE(Z610:AI610),IF(COUNTBLANK(Y610:AI610)&lt;8.5,AVERAGE(Y610:AI610),IF(COUNTBLANK(X610:AI610)&lt;9.5,AVERAGE(X610:AI610),IF(COUNTBLANK(W610:AI610)&lt;10.5,AVERAGE(W610:AI610),IF(COUNTBLANK(V610:AI610)&lt;11.5,AVERAGE(V610:AI610),IF(COUNTBLANK(U610:AI610)&lt;12.5,AVERAGE(U610:AI610),IF(COUNTBLANK(T610:AI610)&lt;13.5,AVERAGE(T610:AI610),IF(COUNTBLANK(S610:AI610)&lt;14.5,AVERAGE(S610:AI610),IF(COUNTBLANK(R610:AI610)&lt;15.5,AVERAGE(R610:AI610),IF(COUNTBLANK(Q610:AI610)&lt;16.5,AVERAGE(Q610:AI610),IF(COUNTBLANK(P610:AI610)&lt;17.5,AVERAGE(P610:AI610),IF(COUNTBLANK(O610:AI610)&lt;18.5,AVERAGE(O610:AI610),AVERAGE(N610:AI610)))))))))))))))))))))</f>
        <v/>
      </c>
      <c r="AM610" s="22" t="str">
        <f>IF(AK610=0,"",IF(COUNTBLANK(AH610:AI610)=0,AVERAGE(AH610:AI610),IF(COUNTBLANK(AG610:AI610)&lt;1.5,AVERAGE(AG610:AI610),IF(COUNTBLANK(AF610:AI610)&lt;2.5,AVERAGE(AF610:AI610),IF(COUNTBLANK(AE610:AI610)&lt;3.5,AVERAGE(AE610:AI610),IF(COUNTBLANK(AD610:AI610)&lt;4.5,AVERAGE(AD610:AI610),IF(COUNTBLANK(AC610:AI610)&lt;5.5,AVERAGE(AC610:AI610),IF(COUNTBLANK(AB610:AI610)&lt;6.5,AVERAGE(AB610:AI610),IF(COUNTBLANK(AA610:AI610)&lt;7.5,AVERAGE(AA610:AI610),IF(COUNTBLANK(Z610:AI610)&lt;8.5,AVERAGE(Z610:AI610),IF(COUNTBLANK(Y610:AI610)&lt;9.5,AVERAGE(Y610:AI610),IF(COUNTBLANK(X610:AI610)&lt;10.5,AVERAGE(X610:AI610),IF(COUNTBLANK(W610:AI610)&lt;11.5,AVERAGE(W610:AI610),IF(COUNTBLANK(V610:AI610)&lt;12.5,AVERAGE(V610:AI610),IF(COUNTBLANK(U610:AI610)&lt;13.5,AVERAGE(U610:AI610),IF(COUNTBLANK(T610:AI610)&lt;14.5,AVERAGE(T610:AI610),IF(COUNTBLANK(S610:AI610)&lt;15.5,AVERAGE(S610:AI610),IF(COUNTBLANK(R610:AI610)&lt;16.5,AVERAGE(R610:AI610),IF(COUNTBLANK(Q610:AI610)&lt;17.5,AVERAGE(Q610:AI610),IF(COUNTBLANK(P610:AI610)&lt;18.5,AVERAGE(P610:AI610),IF(COUNTBLANK(O610:AI610)&lt;19.5,AVERAGE(O610:AI610),AVERAGE(N610:AI610))))))))))))))))))))))</f>
        <v/>
      </c>
      <c r="AN610" s="23">
        <f>IF(AK610&lt;1.5,M610,(0.75*M610)+(0.25*((AM610*2/3+AJ610*1/3)*$AW$1)))</f>
        <v>0</v>
      </c>
      <c r="AO610" s="24">
        <f>AN610-M610</f>
        <v>0</v>
      </c>
      <c r="AP610" s="22" t="str">
        <f>IF(AK610&lt;1.5,"N/A",3*((M610/$AW$1)-(AM610*2/3)))</f>
        <v>N/A</v>
      </c>
      <c r="AQ610" s="20" t="str">
        <f>IF(AK610=0,"",AL610*$AV$1)</f>
        <v/>
      </c>
      <c r="AR610" s="20" t="str">
        <f>IF(AK610=0,"",AJ610*$AV$1)</f>
        <v/>
      </c>
      <c r="AS610" s="23" t="str">
        <f>IF(F610="P","P","")</f>
        <v/>
      </c>
    </row>
    <row r="611" spans="1:45">
      <c r="A611" s="19"/>
      <c r="B611" s="23" t="str">
        <f>IF(COUNTBLANK(N611:AI611)&lt;20.5,"Yes","No")</f>
        <v>No</v>
      </c>
      <c r="C611" s="34" t="str">
        <f>IF(J611&lt;160000,"Yes","")</f>
        <v>Yes</v>
      </c>
      <c r="D611" s="34" t="str">
        <f>IF(J611&gt;375000,IF((K611/J611)&lt;-0.4,"FP40%",IF((K611/J611)&lt;-0.35,"FP35%",IF((K611/J611)&lt;-0.3,"FP30%",IF((K611/J611)&lt;-0.25,"FP25%",IF((K611/J611)&lt;-0.2,"FP20%",IF((K611/J611)&lt;-0.15,"FP15%",IF((K611/J611)&lt;-0.1,"FP10%",IF((K611/J611)&lt;-0.05,"FP5%","")))))))),"")</f>
        <v/>
      </c>
      <c r="E611" s="34" t="str">
        <f t="shared" si="11"/>
        <v/>
      </c>
      <c r="F611" s="89" t="str">
        <f>IF(AP611="N/A","",IF(AP611&gt;AJ611,IF(AP611&gt;AM611,"P",""),""))</f>
        <v/>
      </c>
      <c r="G611" s="34" t="str">
        <f>IF(D611="",IF(E611="",F611,E611),D611)</f>
        <v/>
      </c>
      <c r="H611" s="19"/>
      <c r="I611" s="21"/>
      <c r="J611" s="20"/>
      <c r="K611" s="20">
        <f>M611-J611</f>
        <v>0</v>
      </c>
      <c r="L611" s="20"/>
      <c r="M611" s="20"/>
      <c r="N611" s="21"/>
      <c r="O611" s="21"/>
      <c r="P611" s="21"/>
      <c r="Q611" s="21"/>
      <c r="R611" s="21"/>
      <c r="S611" s="21"/>
      <c r="T611" s="21"/>
      <c r="U611" s="21"/>
      <c r="AJ611" s="39" t="str">
        <f>IF(AK611=0,"",AVERAGE(N611:AI611))</f>
        <v/>
      </c>
      <c r="AK611" s="39">
        <f>IF(COUNTBLANK(N611:AI611)=0,22,IF(COUNTBLANK(N611:AI611)=1,21,IF(COUNTBLANK(N611:AI611)=2,20,IF(COUNTBLANK(N611:AI611)=3,19,IF(COUNTBLANK(N611:AI611)=4,18,IF(COUNTBLANK(N611:AI611)=5,17,IF(COUNTBLANK(N611:AI611)=6,16,IF(COUNTBLANK(N611:AI611)=7,15,IF(COUNTBLANK(N611:AI611)=8,14,IF(COUNTBLANK(N611:AI611)=9,13,IF(COUNTBLANK(N611:AI611)=10,12,IF(COUNTBLANK(N611:AI611)=11,11,IF(COUNTBLANK(N611:AI611)=12,10,IF(COUNTBLANK(N611:AI611)=13,9,IF(COUNTBLANK(N611:AI611)=14,8,IF(COUNTBLANK(N611:AI611)=15,7,IF(COUNTBLANK(N611:AI611)=16,6,IF(COUNTBLANK(N611:AI611)=17,5,IF(COUNTBLANK(N611:AI611)=18,4,IF(COUNTBLANK(N611:AI611)=19,3,IF(COUNTBLANK(N611:AI611)=20,2,IF(COUNTBLANK(N611:AI611)=21,1,IF(COUNTBLANK(N611:AI611)=22,0,"Error")))))))))))))))))))))))</f>
        <v>0</v>
      </c>
      <c r="AL611" s="39" t="str">
        <f>IF(AK611=0,"",IF(COUNTBLANK(AG611:AI611)=0,AVERAGE(AG611:AI611),IF(COUNTBLANK(AF611:AI611)&lt;1.5,AVERAGE(AF611:AI611),IF(COUNTBLANK(AE611:AI611)&lt;2.5,AVERAGE(AE611:AI611),IF(COUNTBLANK(AD611:AI611)&lt;3.5,AVERAGE(AD611:AI611),IF(COUNTBLANK(AC611:AI611)&lt;4.5,AVERAGE(AC611:AI611),IF(COUNTBLANK(AB611:AI611)&lt;5.5,AVERAGE(AB611:AI611),IF(COUNTBLANK(AA611:AI611)&lt;6.5,AVERAGE(AA611:AI611),IF(COUNTBLANK(Z611:AI611)&lt;7.5,AVERAGE(Z611:AI611),IF(COUNTBLANK(Y611:AI611)&lt;8.5,AVERAGE(Y611:AI611),IF(COUNTBLANK(X611:AI611)&lt;9.5,AVERAGE(X611:AI611),IF(COUNTBLANK(W611:AI611)&lt;10.5,AVERAGE(W611:AI611),IF(COUNTBLANK(V611:AI611)&lt;11.5,AVERAGE(V611:AI611),IF(COUNTBLANK(U611:AI611)&lt;12.5,AVERAGE(U611:AI611),IF(COUNTBLANK(T611:AI611)&lt;13.5,AVERAGE(T611:AI611),IF(COUNTBLANK(S611:AI611)&lt;14.5,AVERAGE(S611:AI611),IF(COUNTBLANK(R611:AI611)&lt;15.5,AVERAGE(R611:AI611),IF(COUNTBLANK(Q611:AI611)&lt;16.5,AVERAGE(Q611:AI611),IF(COUNTBLANK(P611:AI611)&lt;17.5,AVERAGE(P611:AI611),IF(COUNTBLANK(O611:AI611)&lt;18.5,AVERAGE(O611:AI611),AVERAGE(N611:AI611)))))))))))))))))))))</f>
        <v/>
      </c>
      <c r="AM611" s="22" t="str">
        <f>IF(AK611=0,"",IF(COUNTBLANK(AH611:AI611)=0,AVERAGE(AH611:AI611),IF(COUNTBLANK(AG611:AI611)&lt;1.5,AVERAGE(AG611:AI611),IF(COUNTBLANK(AF611:AI611)&lt;2.5,AVERAGE(AF611:AI611),IF(COUNTBLANK(AE611:AI611)&lt;3.5,AVERAGE(AE611:AI611),IF(COUNTBLANK(AD611:AI611)&lt;4.5,AVERAGE(AD611:AI611),IF(COUNTBLANK(AC611:AI611)&lt;5.5,AVERAGE(AC611:AI611),IF(COUNTBLANK(AB611:AI611)&lt;6.5,AVERAGE(AB611:AI611),IF(COUNTBLANK(AA611:AI611)&lt;7.5,AVERAGE(AA611:AI611),IF(COUNTBLANK(Z611:AI611)&lt;8.5,AVERAGE(Z611:AI611),IF(COUNTBLANK(Y611:AI611)&lt;9.5,AVERAGE(Y611:AI611),IF(COUNTBLANK(X611:AI611)&lt;10.5,AVERAGE(X611:AI611),IF(COUNTBLANK(W611:AI611)&lt;11.5,AVERAGE(W611:AI611),IF(COUNTBLANK(V611:AI611)&lt;12.5,AVERAGE(V611:AI611),IF(COUNTBLANK(U611:AI611)&lt;13.5,AVERAGE(U611:AI611),IF(COUNTBLANK(T611:AI611)&lt;14.5,AVERAGE(T611:AI611),IF(COUNTBLANK(S611:AI611)&lt;15.5,AVERAGE(S611:AI611),IF(COUNTBLANK(R611:AI611)&lt;16.5,AVERAGE(R611:AI611),IF(COUNTBLANK(Q611:AI611)&lt;17.5,AVERAGE(Q611:AI611),IF(COUNTBLANK(P611:AI611)&lt;18.5,AVERAGE(P611:AI611),IF(COUNTBLANK(O611:AI611)&lt;19.5,AVERAGE(O611:AI611),AVERAGE(N611:AI611))))))))))))))))))))))</f>
        <v/>
      </c>
      <c r="AN611" s="23">
        <f>IF(AK611&lt;1.5,M611,(0.75*M611)+(0.25*((AM611*2/3+AJ611*1/3)*$AW$1)))</f>
        <v>0</v>
      </c>
      <c r="AO611" s="24">
        <f>AN611-M611</f>
        <v>0</v>
      </c>
      <c r="AP611" s="22" t="str">
        <f>IF(AK611&lt;1.5,"N/A",3*((M611/$AW$1)-(AM611*2/3)))</f>
        <v>N/A</v>
      </c>
      <c r="AQ611" s="20" t="str">
        <f>IF(AK611=0,"",AL611*$AV$1)</f>
        <v/>
      </c>
      <c r="AR611" s="20" t="str">
        <f>IF(AK611=0,"",AJ611*$AV$1)</f>
        <v/>
      </c>
      <c r="AS611" s="23" t="str">
        <f>IF(F611="P","P","")</f>
        <v/>
      </c>
    </row>
    <row r="612" spans="1:45">
      <c r="A612" s="19"/>
      <c r="B612" s="23" t="str">
        <f>IF(COUNTBLANK(N612:AI612)&lt;20.5,"Yes","No")</f>
        <v>No</v>
      </c>
      <c r="C612" s="34" t="str">
        <f>IF(J612&lt;160000,"Yes","")</f>
        <v>Yes</v>
      </c>
      <c r="D612" s="34" t="str">
        <f>IF(J612&gt;375000,IF((K612/J612)&lt;-0.4,"FP40%",IF((K612/J612)&lt;-0.35,"FP35%",IF((K612/J612)&lt;-0.3,"FP30%",IF((K612/J612)&lt;-0.25,"FP25%",IF((K612/J612)&lt;-0.2,"FP20%",IF((K612/J612)&lt;-0.15,"FP15%",IF((K612/J612)&lt;-0.1,"FP10%",IF((K612/J612)&lt;-0.05,"FP5%","")))))))),"")</f>
        <v/>
      </c>
      <c r="E612" s="34" t="str">
        <f t="shared" si="11"/>
        <v/>
      </c>
      <c r="F612" s="89" t="str">
        <f>IF(AP612="N/A","",IF(AP612&gt;AJ612,IF(AP612&gt;AM612,"P",""),""))</f>
        <v/>
      </c>
      <c r="G612" s="34" t="str">
        <f>IF(D612="",IF(E612="",F612,E612),D612)</f>
        <v/>
      </c>
      <c r="H612" s="19"/>
      <c r="I612" s="21"/>
      <c r="J612" s="20"/>
      <c r="K612" s="20">
        <f>M612-J612</f>
        <v>0</v>
      </c>
      <c r="L612" s="20"/>
      <c r="M612" s="20"/>
      <c r="N612" s="21"/>
      <c r="O612" s="21"/>
      <c r="P612" s="21"/>
      <c r="Q612" s="21"/>
      <c r="R612" s="21"/>
      <c r="S612" s="21"/>
      <c r="T612" s="21"/>
      <c r="U612" s="21"/>
      <c r="AJ612" s="39" t="str">
        <f>IF(AK612=0,"",AVERAGE(N612:AI612))</f>
        <v/>
      </c>
      <c r="AK612" s="39">
        <f>IF(COUNTBLANK(N612:AI612)=0,22,IF(COUNTBLANK(N612:AI612)=1,21,IF(COUNTBLANK(N612:AI612)=2,20,IF(COUNTBLANK(N612:AI612)=3,19,IF(COUNTBLANK(N612:AI612)=4,18,IF(COUNTBLANK(N612:AI612)=5,17,IF(COUNTBLANK(N612:AI612)=6,16,IF(COUNTBLANK(N612:AI612)=7,15,IF(COUNTBLANK(N612:AI612)=8,14,IF(COUNTBLANK(N612:AI612)=9,13,IF(COUNTBLANK(N612:AI612)=10,12,IF(COUNTBLANK(N612:AI612)=11,11,IF(COUNTBLANK(N612:AI612)=12,10,IF(COUNTBLANK(N612:AI612)=13,9,IF(COUNTBLANK(N612:AI612)=14,8,IF(COUNTBLANK(N612:AI612)=15,7,IF(COUNTBLANK(N612:AI612)=16,6,IF(COUNTBLANK(N612:AI612)=17,5,IF(COUNTBLANK(N612:AI612)=18,4,IF(COUNTBLANK(N612:AI612)=19,3,IF(COUNTBLANK(N612:AI612)=20,2,IF(COUNTBLANK(N612:AI612)=21,1,IF(COUNTBLANK(N612:AI612)=22,0,"Error")))))))))))))))))))))))</f>
        <v>0</v>
      </c>
      <c r="AL612" s="39" t="str">
        <f>IF(AK612=0,"",IF(COUNTBLANK(AG612:AI612)=0,AVERAGE(AG612:AI612),IF(COUNTBLANK(AF612:AI612)&lt;1.5,AVERAGE(AF612:AI612),IF(COUNTBLANK(AE612:AI612)&lt;2.5,AVERAGE(AE612:AI612),IF(COUNTBLANK(AD612:AI612)&lt;3.5,AVERAGE(AD612:AI612),IF(COUNTBLANK(AC612:AI612)&lt;4.5,AVERAGE(AC612:AI612),IF(COUNTBLANK(AB612:AI612)&lt;5.5,AVERAGE(AB612:AI612),IF(COUNTBLANK(AA612:AI612)&lt;6.5,AVERAGE(AA612:AI612),IF(COUNTBLANK(Z612:AI612)&lt;7.5,AVERAGE(Z612:AI612),IF(COUNTBLANK(Y612:AI612)&lt;8.5,AVERAGE(Y612:AI612),IF(COUNTBLANK(X612:AI612)&lt;9.5,AVERAGE(X612:AI612),IF(COUNTBLANK(W612:AI612)&lt;10.5,AVERAGE(W612:AI612),IF(COUNTBLANK(V612:AI612)&lt;11.5,AVERAGE(V612:AI612),IF(COUNTBLANK(U612:AI612)&lt;12.5,AVERAGE(U612:AI612),IF(COUNTBLANK(T612:AI612)&lt;13.5,AVERAGE(T612:AI612),IF(COUNTBLANK(S612:AI612)&lt;14.5,AVERAGE(S612:AI612),IF(COUNTBLANK(R612:AI612)&lt;15.5,AVERAGE(R612:AI612),IF(COUNTBLANK(Q612:AI612)&lt;16.5,AVERAGE(Q612:AI612),IF(COUNTBLANK(P612:AI612)&lt;17.5,AVERAGE(P612:AI612),IF(COUNTBLANK(O612:AI612)&lt;18.5,AVERAGE(O612:AI612),AVERAGE(N612:AI612)))))))))))))))))))))</f>
        <v/>
      </c>
      <c r="AM612" s="22" t="str">
        <f>IF(AK612=0,"",IF(COUNTBLANK(AH612:AI612)=0,AVERAGE(AH612:AI612),IF(COUNTBLANK(AG612:AI612)&lt;1.5,AVERAGE(AG612:AI612),IF(COUNTBLANK(AF612:AI612)&lt;2.5,AVERAGE(AF612:AI612),IF(COUNTBLANK(AE612:AI612)&lt;3.5,AVERAGE(AE612:AI612),IF(COUNTBLANK(AD612:AI612)&lt;4.5,AVERAGE(AD612:AI612),IF(COUNTBLANK(AC612:AI612)&lt;5.5,AVERAGE(AC612:AI612),IF(COUNTBLANK(AB612:AI612)&lt;6.5,AVERAGE(AB612:AI612),IF(COUNTBLANK(AA612:AI612)&lt;7.5,AVERAGE(AA612:AI612),IF(COUNTBLANK(Z612:AI612)&lt;8.5,AVERAGE(Z612:AI612),IF(COUNTBLANK(Y612:AI612)&lt;9.5,AVERAGE(Y612:AI612),IF(COUNTBLANK(X612:AI612)&lt;10.5,AVERAGE(X612:AI612),IF(COUNTBLANK(W612:AI612)&lt;11.5,AVERAGE(W612:AI612),IF(COUNTBLANK(V612:AI612)&lt;12.5,AVERAGE(V612:AI612),IF(COUNTBLANK(U612:AI612)&lt;13.5,AVERAGE(U612:AI612),IF(COUNTBLANK(T612:AI612)&lt;14.5,AVERAGE(T612:AI612),IF(COUNTBLANK(S612:AI612)&lt;15.5,AVERAGE(S612:AI612),IF(COUNTBLANK(R612:AI612)&lt;16.5,AVERAGE(R612:AI612),IF(COUNTBLANK(Q612:AI612)&lt;17.5,AVERAGE(Q612:AI612),IF(COUNTBLANK(P612:AI612)&lt;18.5,AVERAGE(P612:AI612),IF(COUNTBLANK(O612:AI612)&lt;19.5,AVERAGE(O612:AI612),AVERAGE(N612:AI612))))))))))))))))))))))</f>
        <v/>
      </c>
      <c r="AN612" s="23">
        <f>IF(AK612&lt;1.5,M612,(0.75*M612)+(0.25*((AM612*2/3+AJ612*1/3)*$AW$1)))</f>
        <v>0</v>
      </c>
      <c r="AO612" s="24">
        <f>AN612-M612</f>
        <v>0</v>
      </c>
      <c r="AP612" s="22" t="str">
        <f>IF(AK612&lt;1.5,"N/A",3*((M612/$AW$1)-(AM612*2/3)))</f>
        <v>N/A</v>
      </c>
      <c r="AQ612" s="20" t="str">
        <f>IF(AK612=0,"",AL612*$AV$1)</f>
        <v/>
      </c>
      <c r="AR612" s="20" t="str">
        <f>IF(AK612=0,"",AJ612*$AV$1)</f>
        <v/>
      </c>
      <c r="AS612" s="23" t="str">
        <f>IF(F612="P","P","")</f>
        <v/>
      </c>
    </row>
    <row r="613" spans="1:45">
      <c r="A613" s="19"/>
      <c r="B613" s="23" t="str">
        <f>IF(COUNTBLANK(N613:AI613)&lt;20.5,"Yes","No")</f>
        <v>No</v>
      </c>
      <c r="C613" s="34" t="str">
        <f>IF(J613&lt;160000,"Yes","")</f>
        <v>Yes</v>
      </c>
      <c r="D613" s="34" t="str">
        <f>IF(J613&gt;375000,IF((K613/J613)&lt;-0.4,"FP40%",IF((K613/J613)&lt;-0.35,"FP35%",IF((K613/J613)&lt;-0.3,"FP30%",IF((K613/J613)&lt;-0.25,"FP25%",IF((K613/J613)&lt;-0.2,"FP20%",IF((K613/J613)&lt;-0.15,"FP15%",IF((K613/J613)&lt;-0.1,"FP10%",IF((K613/J613)&lt;-0.05,"FP5%","")))))))),"")</f>
        <v/>
      </c>
      <c r="E613" s="34" t="str">
        <f t="shared" si="11"/>
        <v/>
      </c>
      <c r="F613" s="89" t="str">
        <f>IF(AP613="N/A","",IF(AP613&gt;AJ613,IF(AP613&gt;AM613,"P",""),""))</f>
        <v/>
      </c>
      <c r="G613" s="34" t="str">
        <f>IF(D613="",IF(E613="",F613,E613),D613)</f>
        <v/>
      </c>
      <c r="H613" s="19"/>
      <c r="I613" s="21"/>
      <c r="J613" s="20"/>
      <c r="K613" s="20">
        <f>M613-J613</f>
        <v>0</v>
      </c>
      <c r="L613" s="20"/>
      <c r="M613" s="20"/>
      <c r="N613" s="21"/>
      <c r="O613" s="21"/>
      <c r="P613" s="21"/>
      <c r="Q613" s="21"/>
      <c r="R613" s="21"/>
      <c r="S613" s="21"/>
      <c r="T613" s="21"/>
      <c r="U613" s="21"/>
      <c r="AJ613" s="39" t="str">
        <f>IF(AK613=0,"",AVERAGE(N613:AI613))</f>
        <v/>
      </c>
      <c r="AK613" s="39">
        <f>IF(COUNTBLANK(N613:AI613)=0,22,IF(COUNTBLANK(N613:AI613)=1,21,IF(COUNTBLANK(N613:AI613)=2,20,IF(COUNTBLANK(N613:AI613)=3,19,IF(COUNTBLANK(N613:AI613)=4,18,IF(COUNTBLANK(N613:AI613)=5,17,IF(COUNTBLANK(N613:AI613)=6,16,IF(COUNTBLANK(N613:AI613)=7,15,IF(COUNTBLANK(N613:AI613)=8,14,IF(COUNTBLANK(N613:AI613)=9,13,IF(COUNTBLANK(N613:AI613)=10,12,IF(COUNTBLANK(N613:AI613)=11,11,IF(COUNTBLANK(N613:AI613)=12,10,IF(COUNTBLANK(N613:AI613)=13,9,IF(COUNTBLANK(N613:AI613)=14,8,IF(COUNTBLANK(N613:AI613)=15,7,IF(COUNTBLANK(N613:AI613)=16,6,IF(COUNTBLANK(N613:AI613)=17,5,IF(COUNTBLANK(N613:AI613)=18,4,IF(COUNTBLANK(N613:AI613)=19,3,IF(COUNTBLANK(N613:AI613)=20,2,IF(COUNTBLANK(N613:AI613)=21,1,IF(COUNTBLANK(N613:AI613)=22,0,"Error")))))))))))))))))))))))</f>
        <v>0</v>
      </c>
      <c r="AL613" s="39" t="str">
        <f>IF(AK613=0,"",IF(COUNTBLANK(AG613:AI613)=0,AVERAGE(AG613:AI613),IF(COUNTBLANK(AF613:AI613)&lt;1.5,AVERAGE(AF613:AI613),IF(COUNTBLANK(AE613:AI613)&lt;2.5,AVERAGE(AE613:AI613),IF(COUNTBLANK(AD613:AI613)&lt;3.5,AVERAGE(AD613:AI613),IF(COUNTBLANK(AC613:AI613)&lt;4.5,AVERAGE(AC613:AI613),IF(COUNTBLANK(AB613:AI613)&lt;5.5,AVERAGE(AB613:AI613),IF(COUNTBLANK(AA613:AI613)&lt;6.5,AVERAGE(AA613:AI613),IF(COUNTBLANK(Z613:AI613)&lt;7.5,AVERAGE(Z613:AI613),IF(COUNTBLANK(Y613:AI613)&lt;8.5,AVERAGE(Y613:AI613),IF(COUNTBLANK(X613:AI613)&lt;9.5,AVERAGE(X613:AI613),IF(COUNTBLANK(W613:AI613)&lt;10.5,AVERAGE(W613:AI613),IF(COUNTBLANK(V613:AI613)&lt;11.5,AVERAGE(V613:AI613),IF(COUNTBLANK(U613:AI613)&lt;12.5,AVERAGE(U613:AI613),IF(COUNTBLANK(T613:AI613)&lt;13.5,AVERAGE(T613:AI613),IF(COUNTBLANK(S613:AI613)&lt;14.5,AVERAGE(S613:AI613),IF(COUNTBLANK(R613:AI613)&lt;15.5,AVERAGE(R613:AI613),IF(COUNTBLANK(Q613:AI613)&lt;16.5,AVERAGE(Q613:AI613),IF(COUNTBLANK(P613:AI613)&lt;17.5,AVERAGE(P613:AI613),IF(COUNTBLANK(O613:AI613)&lt;18.5,AVERAGE(O613:AI613),AVERAGE(N613:AI613)))))))))))))))))))))</f>
        <v/>
      </c>
      <c r="AM613" s="22" t="str">
        <f>IF(AK613=0,"",IF(COUNTBLANK(AH613:AI613)=0,AVERAGE(AH613:AI613),IF(COUNTBLANK(AG613:AI613)&lt;1.5,AVERAGE(AG613:AI613),IF(COUNTBLANK(AF613:AI613)&lt;2.5,AVERAGE(AF613:AI613),IF(COUNTBLANK(AE613:AI613)&lt;3.5,AVERAGE(AE613:AI613),IF(COUNTBLANK(AD613:AI613)&lt;4.5,AVERAGE(AD613:AI613),IF(COUNTBLANK(AC613:AI613)&lt;5.5,AVERAGE(AC613:AI613),IF(COUNTBLANK(AB613:AI613)&lt;6.5,AVERAGE(AB613:AI613),IF(COUNTBLANK(AA613:AI613)&lt;7.5,AVERAGE(AA613:AI613),IF(COUNTBLANK(Z613:AI613)&lt;8.5,AVERAGE(Z613:AI613),IF(COUNTBLANK(Y613:AI613)&lt;9.5,AVERAGE(Y613:AI613),IF(COUNTBLANK(X613:AI613)&lt;10.5,AVERAGE(X613:AI613),IF(COUNTBLANK(W613:AI613)&lt;11.5,AVERAGE(W613:AI613),IF(COUNTBLANK(V613:AI613)&lt;12.5,AVERAGE(V613:AI613),IF(COUNTBLANK(U613:AI613)&lt;13.5,AVERAGE(U613:AI613),IF(COUNTBLANK(T613:AI613)&lt;14.5,AVERAGE(T613:AI613),IF(COUNTBLANK(S613:AI613)&lt;15.5,AVERAGE(S613:AI613),IF(COUNTBLANK(R613:AI613)&lt;16.5,AVERAGE(R613:AI613),IF(COUNTBLANK(Q613:AI613)&lt;17.5,AVERAGE(Q613:AI613),IF(COUNTBLANK(P613:AI613)&lt;18.5,AVERAGE(P613:AI613),IF(COUNTBLANK(O613:AI613)&lt;19.5,AVERAGE(O613:AI613),AVERAGE(N613:AI613))))))))))))))))))))))</f>
        <v/>
      </c>
      <c r="AN613" s="23">
        <f>IF(AK613&lt;1.5,M613,(0.75*M613)+(0.25*((AM613*2/3+AJ613*1/3)*$AW$1)))</f>
        <v>0</v>
      </c>
      <c r="AO613" s="24">
        <f>AN613-M613</f>
        <v>0</v>
      </c>
      <c r="AP613" s="22" t="str">
        <f>IF(AK613&lt;1.5,"N/A",3*((M613/$AW$1)-(AM613*2/3)))</f>
        <v>N/A</v>
      </c>
      <c r="AQ613" s="20" t="str">
        <f>IF(AK613=0,"",AL613*$AV$1)</f>
        <v/>
      </c>
      <c r="AR613" s="20" t="str">
        <f>IF(AK613=0,"",AJ613*$AV$1)</f>
        <v/>
      </c>
      <c r="AS613" s="23" t="str">
        <f>IF(F613="P","P","")</f>
        <v/>
      </c>
    </row>
    <row r="614" spans="1:45">
      <c r="A614" s="19"/>
      <c r="B614" s="23" t="str">
        <f>IF(COUNTBLANK(N614:AI614)&lt;20.5,"Yes","No")</f>
        <v>No</v>
      </c>
      <c r="C614" s="34" t="str">
        <f>IF(J614&lt;160000,"Yes","")</f>
        <v>Yes</v>
      </c>
      <c r="D614" s="34" t="str">
        <f>IF(J614&gt;375000,IF((K614/J614)&lt;-0.4,"FP40%",IF((K614/J614)&lt;-0.35,"FP35%",IF((K614/J614)&lt;-0.3,"FP30%",IF((K614/J614)&lt;-0.25,"FP25%",IF((K614/J614)&lt;-0.2,"FP20%",IF((K614/J614)&lt;-0.15,"FP15%",IF((K614/J614)&lt;-0.1,"FP10%",IF((K614/J614)&lt;-0.05,"FP5%","")))))))),"")</f>
        <v/>
      </c>
      <c r="E614" s="34" t="str">
        <f t="shared" si="11"/>
        <v/>
      </c>
      <c r="F614" s="89" t="str">
        <f>IF(AP614="N/A","",IF(AP614&gt;AJ614,IF(AP614&gt;AM614,"P",""),""))</f>
        <v/>
      </c>
      <c r="G614" s="34" t="str">
        <f>IF(D614="",IF(E614="",F614,E614),D614)</f>
        <v/>
      </c>
      <c r="H614" s="19"/>
      <c r="I614" s="21"/>
      <c r="J614" s="20"/>
      <c r="K614" s="20">
        <f>M614-J614</f>
        <v>0</v>
      </c>
      <c r="L614" s="20"/>
      <c r="M614" s="20"/>
      <c r="N614" s="21"/>
      <c r="O614" s="21"/>
      <c r="P614" s="21"/>
      <c r="Q614" s="21"/>
      <c r="R614" s="21"/>
      <c r="S614" s="21"/>
      <c r="T614" s="21"/>
      <c r="U614" s="21"/>
      <c r="AJ614" s="39" t="str">
        <f>IF(AK614=0,"",AVERAGE(N614:AI614))</f>
        <v/>
      </c>
      <c r="AK614" s="39">
        <f>IF(COUNTBLANK(N614:AI614)=0,22,IF(COUNTBLANK(N614:AI614)=1,21,IF(COUNTBLANK(N614:AI614)=2,20,IF(COUNTBLANK(N614:AI614)=3,19,IF(COUNTBLANK(N614:AI614)=4,18,IF(COUNTBLANK(N614:AI614)=5,17,IF(COUNTBLANK(N614:AI614)=6,16,IF(COUNTBLANK(N614:AI614)=7,15,IF(COUNTBLANK(N614:AI614)=8,14,IF(COUNTBLANK(N614:AI614)=9,13,IF(COUNTBLANK(N614:AI614)=10,12,IF(COUNTBLANK(N614:AI614)=11,11,IF(COUNTBLANK(N614:AI614)=12,10,IF(COUNTBLANK(N614:AI614)=13,9,IF(COUNTBLANK(N614:AI614)=14,8,IF(COUNTBLANK(N614:AI614)=15,7,IF(COUNTBLANK(N614:AI614)=16,6,IF(COUNTBLANK(N614:AI614)=17,5,IF(COUNTBLANK(N614:AI614)=18,4,IF(COUNTBLANK(N614:AI614)=19,3,IF(COUNTBLANK(N614:AI614)=20,2,IF(COUNTBLANK(N614:AI614)=21,1,IF(COUNTBLANK(N614:AI614)=22,0,"Error")))))))))))))))))))))))</f>
        <v>0</v>
      </c>
      <c r="AL614" s="39" t="str">
        <f>IF(AK614=0,"",IF(COUNTBLANK(AG614:AI614)=0,AVERAGE(AG614:AI614),IF(COUNTBLANK(AF614:AI614)&lt;1.5,AVERAGE(AF614:AI614),IF(COUNTBLANK(AE614:AI614)&lt;2.5,AVERAGE(AE614:AI614),IF(COUNTBLANK(AD614:AI614)&lt;3.5,AVERAGE(AD614:AI614),IF(COUNTBLANK(AC614:AI614)&lt;4.5,AVERAGE(AC614:AI614),IF(COUNTBLANK(AB614:AI614)&lt;5.5,AVERAGE(AB614:AI614),IF(COUNTBLANK(AA614:AI614)&lt;6.5,AVERAGE(AA614:AI614),IF(COUNTBLANK(Z614:AI614)&lt;7.5,AVERAGE(Z614:AI614),IF(COUNTBLANK(Y614:AI614)&lt;8.5,AVERAGE(Y614:AI614),IF(COUNTBLANK(X614:AI614)&lt;9.5,AVERAGE(X614:AI614),IF(COUNTBLANK(W614:AI614)&lt;10.5,AVERAGE(W614:AI614),IF(COUNTBLANK(V614:AI614)&lt;11.5,AVERAGE(V614:AI614),IF(COUNTBLANK(U614:AI614)&lt;12.5,AVERAGE(U614:AI614),IF(COUNTBLANK(T614:AI614)&lt;13.5,AVERAGE(T614:AI614),IF(COUNTBLANK(S614:AI614)&lt;14.5,AVERAGE(S614:AI614),IF(COUNTBLANK(R614:AI614)&lt;15.5,AVERAGE(R614:AI614),IF(COUNTBLANK(Q614:AI614)&lt;16.5,AVERAGE(Q614:AI614),IF(COUNTBLANK(P614:AI614)&lt;17.5,AVERAGE(P614:AI614),IF(COUNTBLANK(O614:AI614)&lt;18.5,AVERAGE(O614:AI614),AVERAGE(N614:AI614)))))))))))))))))))))</f>
        <v/>
      </c>
      <c r="AM614" s="22" t="str">
        <f>IF(AK614=0,"",IF(COUNTBLANK(AH614:AI614)=0,AVERAGE(AH614:AI614),IF(COUNTBLANK(AG614:AI614)&lt;1.5,AVERAGE(AG614:AI614),IF(COUNTBLANK(AF614:AI614)&lt;2.5,AVERAGE(AF614:AI614),IF(COUNTBLANK(AE614:AI614)&lt;3.5,AVERAGE(AE614:AI614),IF(COUNTBLANK(AD614:AI614)&lt;4.5,AVERAGE(AD614:AI614),IF(COUNTBLANK(AC614:AI614)&lt;5.5,AVERAGE(AC614:AI614),IF(COUNTBLANK(AB614:AI614)&lt;6.5,AVERAGE(AB614:AI614),IF(COUNTBLANK(AA614:AI614)&lt;7.5,AVERAGE(AA614:AI614),IF(COUNTBLANK(Z614:AI614)&lt;8.5,AVERAGE(Z614:AI614),IF(COUNTBLANK(Y614:AI614)&lt;9.5,AVERAGE(Y614:AI614),IF(COUNTBLANK(X614:AI614)&lt;10.5,AVERAGE(X614:AI614),IF(COUNTBLANK(W614:AI614)&lt;11.5,AVERAGE(W614:AI614),IF(COUNTBLANK(V614:AI614)&lt;12.5,AVERAGE(V614:AI614),IF(COUNTBLANK(U614:AI614)&lt;13.5,AVERAGE(U614:AI614),IF(COUNTBLANK(T614:AI614)&lt;14.5,AVERAGE(T614:AI614),IF(COUNTBLANK(S614:AI614)&lt;15.5,AVERAGE(S614:AI614),IF(COUNTBLANK(R614:AI614)&lt;16.5,AVERAGE(R614:AI614),IF(COUNTBLANK(Q614:AI614)&lt;17.5,AVERAGE(Q614:AI614),IF(COUNTBLANK(P614:AI614)&lt;18.5,AVERAGE(P614:AI614),IF(COUNTBLANK(O614:AI614)&lt;19.5,AVERAGE(O614:AI614),AVERAGE(N614:AI614))))))))))))))))))))))</f>
        <v/>
      </c>
      <c r="AN614" s="23">
        <f>IF(AK614&lt;1.5,M614,(0.75*M614)+(0.25*((AM614*2/3+AJ614*1/3)*$AW$1)))</f>
        <v>0</v>
      </c>
      <c r="AO614" s="24">
        <f>AN614-M614</f>
        <v>0</v>
      </c>
      <c r="AP614" s="22" t="str">
        <f>IF(AK614&lt;1.5,"N/A",3*((M614/$AW$1)-(AM614*2/3)))</f>
        <v>N/A</v>
      </c>
      <c r="AQ614" s="20" t="str">
        <f>IF(AK614=0,"",AL614*$AV$1)</f>
        <v/>
      </c>
      <c r="AR614" s="20" t="str">
        <f>IF(AK614=0,"",AJ614*$AV$1)</f>
        <v/>
      </c>
      <c r="AS614" s="23" t="str">
        <f>IF(F614="P","P","")</f>
        <v/>
      </c>
    </row>
    <row r="615" spans="1:45">
      <c r="A615" s="19"/>
      <c r="B615" s="23" t="str">
        <f>IF(COUNTBLANK(N615:AI615)&lt;20.5,"Yes","No")</f>
        <v>No</v>
      </c>
      <c r="C615" s="34" t="str">
        <f>IF(J615&lt;160000,"Yes","")</f>
        <v>Yes</v>
      </c>
      <c r="D615" s="34" t="str">
        <f>IF(J615&gt;375000,IF((K615/J615)&lt;-0.4,"FP40%",IF((K615/J615)&lt;-0.35,"FP35%",IF((K615/J615)&lt;-0.3,"FP30%",IF((K615/J615)&lt;-0.25,"FP25%",IF((K615/J615)&lt;-0.2,"FP20%",IF((K615/J615)&lt;-0.15,"FP15%",IF((K615/J615)&lt;-0.1,"FP10%",IF((K615/J615)&lt;-0.05,"FP5%","")))))))),"")</f>
        <v/>
      </c>
      <c r="E615" s="34" t="str">
        <f t="shared" si="11"/>
        <v/>
      </c>
      <c r="F615" s="89" t="str">
        <f>IF(AP615="N/A","",IF(AP615&gt;AJ615,IF(AP615&gt;AM615,"P",""),""))</f>
        <v/>
      </c>
      <c r="G615" s="34" t="str">
        <f>IF(D615="",IF(E615="",F615,E615),D615)</f>
        <v/>
      </c>
      <c r="H615" s="19"/>
      <c r="I615" s="21"/>
      <c r="J615" s="20"/>
      <c r="K615" s="20">
        <f>M615-J615</f>
        <v>0</v>
      </c>
      <c r="L615" s="20"/>
      <c r="M615" s="20"/>
      <c r="N615" s="21"/>
      <c r="O615" s="21"/>
      <c r="P615" s="21"/>
      <c r="Q615" s="21"/>
      <c r="R615" s="21"/>
      <c r="S615" s="21"/>
      <c r="T615" s="21"/>
      <c r="U615" s="21"/>
      <c r="AJ615" s="39" t="str">
        <f>IF(AK615=0,"",AVERAGE(N615:AI615))</f>
        <v/>
      </c>
      <c r="AK615" s="39">
        <f>IF(COUNTBLANK(N615:AI615)=0,22,IF(COUNTBLANK(N615:AI615)=1,21,IF(COUNTBLANK(N615:AI615)=2,20,IF(COUNTBLANK(N615:AI615)=3,19,IF(COUNTBLANK(N615:AI615)=4,18,IF(COUNTBLANK(N615:AI615)=5,17,IF(COUNTBLANK(N615:AI615)=6,16,IF(COUNTBLANK(N615:AI615)=7,15,IF(COUNTBLANK(N615:AI615)=8,14,IF(COUNTBLANK(N615:AI615)=9,13,IF(COUNTBLANK(N615:AI615)=10,12,IF(COUNTBLANK(N615:AI615)=11,11,IF(COUNTBLANK(N615:AI615)=12,10,IF(COUNTBLANK(N615:AI615)=13,9,IF(COUNTBLANK(N615:AI615)=14,8,IF(COUNTBLANK(N615:AI615)=15,7,IF(COUNTBLANK(N615:AI615)=16,6,IF(COUNTBLANK(N615:AI615)=17,5,IF(COUNTBLANK(N615:AI615)=18,4,IF(COUNTBLANK(N615:AI615)=19,3,IF(COUNTBLANK(N615:AI615)=20,2,IF(COUNTBLANK(N615:AI615)=21,1,IF(COUNTBLANK(N615:AI615)=22,0,"Error")))))))))))))))))))))))</f>
        <v>0</v>
      </c>
      <c r="AL615" s="39" t="str">
        <f>IF(AK615=0,"",IF(COUNTBLANK(AG615:AI615)=0,AVERAGE(AG615:AI615),IF(COUNTBLANK(AF615:AI615)&lt;1.5,AVERAGE(AF615:AI615),IF(COUNTBLANK(AE615:AI615)&lt;2.5,AVERAGE(AE615:AI615),IF(COUNTBLANK(AD615:AI615)&lt;3.5,AVERAGE(AD615:AI615),IF(COUNTBLANK(AC615:AI615)&lt;4.5,AVERAGE(AC615:AI615),IF(COUNTBLANK(AB615:AI615)&lt;5.5,AVERAGE(AB615:AI615),IF(COUNTBLANK(AA615:AI615)&lt;6.5,AVERAGE(AA615:AI615),IF(COUNTBLANK(Z615:AI615)&lt;7.5,AVERAGE(Z615:AI615),IF(COUNTBLANK(Y615:AI615)&lt;8.5,AVERAGE(Y615:AI615),IF(COUNTBLANK(X615:AI615)&lt;9.5,AVERAGE(X615:AI615),IF(COUNTBLANK(W615:AI615)&lt;10.5,AVERAGE(W615:AI615),IF(COUNTBLANK(V615:AI615)&lt;11.5,AVERAGE(V615:AI615),IF(COUNTBLANK(U615:AI615)&lt;12.5,AVERAGE(U615:AI615),IF(COUNTBLANK(T615:AI615)&lt;13.5,AVERAGE(T615:AI615),IF(COUNTBLANK(S615:AI615)&lt;14.5,AVERAGE(S615:AI615),IF(COUNTBLANK(R615:AI615)&lt;15.5,AVERAGE(R615:AI615),IF(COUNTBLANK(Q615:AI615)&lt;16.5,AVERAGE(Q615:AI615),IF(COUNTBLANK(P615:AI615)&lt;17.5,AVERAGE(P615:AI615),IF(COUNTBLANK(O615:AI615)&lt;18.5,AVERAGE(O615:AI615),AVERAGE(N615:AI615)))))))))))))))))))))</f>
        <v/>
      </c>
      <c r="AM615" s="22" t="str">
        <f>IF(AK615=0,"",IF(COUNTBLANK(AH615:AI615)=0,AVERAGE(AH615:AI615),IF(COUNTBLANK(AG615:AI615)&lt;1.5,AVERAGE(AG615:AI615),IF(COUNTBLANK(AF615:AI615)&lt;2.5,AVERAGE(AF615:AI615),IF(COUNTBLANK(AE615:AI615)&lt;3.5,AVERAGE(AE615:AI615),IF(COUNTBLANK(AD615:AI615)&lt;4.5,AVERAGE(AD615:AI615),IF(COUNTBLANK(AC615:AI615)&lt;5.5,AVERAGE(AC615:AI615),IF(COUNTBLANK(AB615:AI615)&lt;6.5,AVERAGE(AB615:AI615),IF(COUNTBLANK(AA615:AI615)&lt;7.5,AVERAGE(AA615:AI615),IF(COUNTBLANK(Z615:AI615)&lt;8.5,AVERAGE(Z615:AI615),IF(COUNTBLANK(Y615:AI615)&lt;9.5,AVERAGE(Y615:AI615),IF(COUNTBLANK(X615:AI615)&lt;10.5,AVERAGE(X615:AI615),IF(COUNTBLANK(W615:AI615)&lt;11.5,AVERAGE(W615:AI615),IF(COUNTBLANK(V615:AI615)&lt;12.5,AVERAGE(V615:AI615),IF(COUNTBLANK(U615:AI615)&lt;13.5,AVERAGE(U615:AI615),IF(COUNTBLANK(T615:AI615)&lt;14.5,AVERAGE(T615:AI615),IF(COUNTBLANK(S615:AI615)&lt;15.5,AVERAGE(S615:AI615),IF(COUNTBLANK(R615:AI615)&lt;16.5,AVERAGE(R615:AI615),IF(COUNTBLANK(Q615:AI615)&lt;17.5,AVERAGE(Q615:AI615),IF(COUNTBLANK(P615:AI615)&lt;18.5,AVERAGE(P615:AI615),IF(COUNTBLANK(O615:AI615)&lt;19.5,AVERAGE(O615:AI615),AVERAGE(N615:AI615))))))))))))))))))))))</f>
        <v/>
      </c>
      <c r="AN615" s="23">
        <f>IF(AK615&lt;1.5,M615,(0.75*M615)+(0.25*((AM615*2/3+AJ615*1/3)*$AW$1)))</f>
        <v>0</v>
      </c>
      <c r="AO615" s="24">
        <f>AN615-M615</f>
        <v>0</v>
      </c>
      <c r="AP615" s="22" t="str">
        <f>IF(AK615&lt;1.5,"N/A",3*((M615/$AW$1)-(AM615*2/3)))</f>
        <v>N/A</v>
      </c>
      <c r="AQ615" s="20" t="str">
        <f>IF(AK615=0,"",AL615*$AV$1)</f>
        <v/>
      </c>
      <c r="AR615" s="20" t="str">
        <f>IF(AK615=0,"",AJ615*$AV$1)</f>
        <v/>
      </c>
      <c r="AS615" s="23" t="str">
        <f>IF(F615="P","P","")</f>
        <v/>
      </c>
    </row>
    <row r="616" spans="1:45">
      <c r="A616" s="19"/>
      <c r="B616" s="23" t="str">
        <f>IF(COUNTBLANK(N616:AI616)&lt;20.5,"Yes","No")</f>
        <v>No</v>
      </c>
      <c r="C616" s="34" t="str">
        <f>IF(J616&lt;160000,"Yes","")</f>
        <v>Yes</v>
      </c>
      <c r="D616" s="34" t="str">
        <f>IF(J616&gt;375000,IF((K616/J616)&lt;-0.4,"FP40%",IF((K616/J616)&lt;-0.35,"FP35%",IF((K616/J616)&lt;-0.3,"FP30%",IF((K616/J616)&lt;-0.25,"FP25%",IF((K616/J616)&lt;-0.2,"FP20%",IF((K616/J616)&lt;-0.15,"FP15%",IF((K616/J616)&lt;-0.1,"FP10%",IF((K616/J616)&lt;-0.05,"FP5%","")))))))),"")</f>
        <v/>
      </c>
      <c r="E616" s="34" t="str">
        <f t="shared" si="11"/>
        <v/>
      </c>
      <c r="F616" s="89" t="str">
        <f>IF(AP616="N/A","",IF(AP616&gt;AJ616,IF(AP616&gt;AM616,"P",""),""))</f>
        <v/>
      </c>
      <c r="G616" s="34" t="str">
        <f>IF(D616="",IF(E616="",F616,E616),D616)</f>
        <v/>
      </c>
      <c r="H616" s="19"/>
      <c r="I616" s="21"/>
      <c r="J616" s="20"/>
      <c r="K616" s="20">
        <f>M616-J616</f>
        <v>0</v>
      </c>
      <c r="L616" s="20"/>
      <c r="M616" s="20"/>
      <c r="N616" s="21"/>
      <c r="O616" s="21"/>
      <c r="P616" s="21"/>
      <c r="Q616" s="21"/>
      <c r="R616" s="21"/>
      <c r="S616" s="21"/>
      <c r="T616" s="21"/>
      <c r="U616" s="21"/>
      <c r="AJ616" s="39" t="str">
        <f>IF(AK616=0,"",AVERAGE(N616:AI616))</f>
        <v/>
      </c>
      <c r="AK616" s="39">
        <f>IF(COUNTBLANK(N616:AI616)=0,22,IF(COUNTBLANK(N616:AI616)=1,21,IF(COUNTBLANK(N616:AI616)=2,20,IF(COUNTBLANK(N616:AI616)=3,19,IF(COUNTBLANK(N616:AI616)=4,18,IF(COUNTBLANK(N616:AI616)=5,17,IF(COUNTBLANK(N616:AI616)=6,16,IF(COUNTBLANK(N616:AI616)=7,15,IF(COUNTBLANK(N616:AI616)=8,14,IF(COUNTBLANK(N616:AI616)=9,13,IF(COUNTBLANK(N616:AI616)=10,12,IF(COUNTBLANK(N616:AI616)=11,11,IF(COUNTBLANK(N616:AI616)=12,10,IF(COUNTBLANK(N616:AI616)=13,9,IF(COUNTBLANK(N616:AI616)=14,8,IF(COUNTBLANK(N616:AI616)=15,7,IF(COUNTBLANK(N616:AI616)=16,6,IF(COUNTBLANK(N616:AI616)=17,5,IF(COUNTBLANK(N616:AI616)=18,4,IF(COUNTBLANK(N616:AI616)=19,3,IF(COUNTBLANK(N616:AI616)=20,2,IF(COUNTBLANK(N616:AI616)=21,1,IF(COUNTBLANK(N616:AI616)=22,0,"Error")))))))))))))))))))))))</f>
        <v>0</v>
      </c>
      <c r="AL616" s="39" t="str">
        <f>IF(AK616=0,"",IF(COUNTBLANK(AG616:AI616)=0,AVERAGE(AG616:AI616),IF(COUNTBLANK(AF616:AI616)&lt;1.5,AVERAGE(AF616:AI616),IF(COUNTBLANK(AE616:AI616)&lt;2.5,AVERAGE(AE616:AI616),IF(COUNTBLANK(AD616:AI616)&lt;3.5,AVERAGE(AD616:AI616),IF(COUNTBLANK(AC616:AI616)&lt;4.5,AVERAGE(AC616:AI616),IF(COUNTBLANK(AB616:AI616)&lt;5.5,AVERAGE(AB616:AI616),IF(COUNTBLANK(AA616:AI616)&lt;6.5,AVERAGE(AA616:AI616),IF(COUNTBLANK(Z616:AI616)&lt;7.5,AVERAGE(Z616:AI616),IF(COUNTBLANK(Y616:AI616)&lt;8.5,AVERAGE(Y616:AI616),IF(COUNTBLANK(X616:AI616)&lt;9.5,AVERAGE(X616:AI616),IF(COUNTBLANK(W616:AI616)&lt;10.5,AVERAGE(W616:AI616),IF(COUNTBLANK(V616:AI616)&lt;11.5,AVERAGE(V616:AI616),IF(COUNTBLANK(U616:AI616)&lt;12.5,AVERAGE(U616:AI616),IF(COUNTBLANK(T616:AI616)&lt;13.5,AVERAGE(T616:AI616),IF(COUNTBLANK(S616:AI616)&lt;14.5,AVERAGE(S616:AI616),IF(COUNTBLANK(R616:AI616)&lt;15.5,AVERAGE(R616:AI616),IF(COUNTBLANK(Q616:AI616)&lt;16.5,AVERAGE(Q616:AI616),IF(COUNTBLANK(P616:AI616)&lt;17.5,AVERAGE(P616:AI616),IF(COUNTBLANK(O616:AI616)&lt;18.5,AVERAGE(O616:AI616),AVERAGE(N616:AI616)))))))))))))))))))))</f>
        <v/>
      </c>
      <c r="AM616" s="22" t="str">
        <f>IF(AK616=0,"",IF(COUNTBLANK(AH616:AI616)=0,AVERAGE(AH616:AI616),IF(COUNTBLANK(AG616:AI616)&lt;1.5,AVERAGE(AG616:AI616),IF(COUNTBLANK(AF616:AI616)&lt;2.5,AVERAGE(AF616:AI616),IF(COUNTBLANK(AE616:AI616)&lt;3.5,AVERAGE(AE616:AI616),IF(COUNTBLANK(AD616:AI616)&lt;4.5,AVERAGE(AD616:AI616),IF(COUNTBLANK(AC616:AI616)&lt;5.5,AVERAGE(AC616:AI616),IF(COUNTBLANK(AB616:AI616)&lt;6.5,AVERAGE(AB616:AI616),IF(COUNTBLANK(AA616:AI616)&lt;7.5,AVERAGE(AA616:AI616),IF(COUNTBLANK(Z616:AI616)&lt;8.5,AVERAGE(Z616:AI616),IF(COUNTBLANK(Y616:AI616)&lt;9.5,AVERAGE(Y616:AI616),IF(COUNTBLANK(X616:AI616)&lt;10.5,AVERAGE(X616:AI616),IF(COUNTBLANK(W616:AI616)&lt;11.5,AVERAGE(W616:AI616),IF(COUNTBLANK(V616:AI616)&lt;12.5,AVERAGE(V616:AI616),IF(COUNTBLANK(U616:AI616)&lt;13.5,AVERAGE(U616:AI616),IF(COUNTBLANK(T616:AI616)&lt;14.5,AVERAGE(T616:AI616),IF(COUNTBLANK(S616:AI616)&lt;15.5,AVERAGE(S616:AI616),IF(COUNTBLANK(R616:AI616)&lt;16.5,AVERAGE(R616:AI616),IF(COUNTBLANK(Q616:AI616)&lt;17.5,AVERAGE(Q616:AI616),IF(COUNTBLANK(P616:AI616)&lt;18.5,AVERAGE(P616:AI616),IF(COUNTBLANK(O616:AI616)&lt;19.5,AVERAGE(O616:AI616),AVERAGE(N616:AI616))))))))))))))))))))))</f>
        <v/>
      </c>
      <c r="AN616" s="23">
        <f>IF(AK616&lt;1.5,M616,(0.75*M616)+(0.25*((AM616*2/3+AJ616*1/3)*$AW$1)))</f>
        <v>0</v>
      </c>
      <c r="AO616" s="24">
        <f>AN616-M616</f>
        <v>0</v>
      </c>
      <c r="AP616" s="22" t="str">
        <f>IF(AK616&lt;1.5,"N/A",3*((M616/$AW$1)-(AM616*2/3)))</f>
        <v>N/A</v>
      </c>
      <c r="AQ616" s="20" t="str">
        <f>IF(AK616=0,"",AL616*$AV$1)</f>
        <v/>
      </c>
      <c r="AR616" s="20" t="str">
        <f>IF(AK616=0,"",AJ616*$AV$1)</f>
        <v/>
      </c>
      <c r="AS616" s="23" t="str">
        <f>IF(F616="P","P","")</f>
        <v/>
      </c>
    </row>
    <row r="617" spans="1:45">
      <c r="A617" s="19"/>
      <c r="B617" s="23" t="str">
        <f>IF(COUNTBLANK(N617:AI617)&lt;20.5,"Yes","No")</f>
        <v>No</v>
      </c>
      <c r="C617" s="34" t="str">
        <f>IF(J617&lt;160000,"Yes","")</f>
        <v>Yes</v>
      </c>
      <c r="D617" s="34" t="str">
        <f>IF(J617&gt;375000,IF((K617/J617)&lt;-0.4,"FP40%",IF((K617/J617)&lt;-0.35,"FP35%",IF((K617/J617)&lt;-0.3,"FP30%",IF((K617/J617)&lt;-0.25,"FP25%",IF((K617/J617)&lt;-0.2,"FP20%",IF((K617/J617)&lt;-0.15,"FP15%",IF((K617/J617)&lt;-0.1,"FP10%",IF((K617/J617)&lt;-0.05,"FP5%","")))))))),"")</f>
        <v/>
      </c>
      <c r="E617" s="34" t="str">
        <f t="shared" si="11"/>
        <v/>
      </c>
      <c r="F617" s="89" t="str">
        <f>IF(AP617="N/A","",IF(AP617&gt;AJ617,IF(AP617&gt;AM617,"P",""),""))</f>
        <v/>
      </c>
      <c r="G617" s="34" t="str">
        <f>IF(D617="",IF(E617="",F617,E617),D617)</f>
        <v/>
      </c>
      <c r="H617" s="19"/>
      <c r="I617" s="21"/>
      <c r="J617" s="20"/>
      <c r="K617" s="20">
        <f>M617-J617</f>
        <v>0</v>
      </c>
      <c r="L617" s="20"/>
      <c r="M617" s="20"/>
      <c r="N617" s="21"/>
      <c r="O617" s="21"/>
      <c r="P617" s="21"/>
      <c r="Q617" s="21"/>
      <c r="R617" s="21"/>
      <c r="S617" s="21"/>
      <c r="T617" s="21"/>
      <c r="U617" s="21"/>
      <c r="AJ617" s="39" t="str">
        <f>IF(AK617=0,"",AVERAGE(N617:AI617))</f>
        <v/>
      </c>
      <c r="AK617" s="39">
        <f>IF(COUNTBLANK(N617:AI617)=0,22,IF(COUNTBLANK(N617:AI617)=1,21,IF(COUNTBLANK(N617:AI617)=2,20,IF(COUNTBLANK(N617:AI617)=3,19,IF(COUNTBLANK(N617:AI617)=4,18,IF(COUNTBLANK(N617:AI617)=5,17,IF(COUNTBLANK(N617:AI617)=6,16,IF(COUNTBLANK(N617:AI617)=7,15,IF(COUNTBLANK(N617:AI617)=8,14,IF(COUNTBLANK(N617:AI617)=9,13,IF(COUNTBLANK(N617:AI617)=10,12,IF(COUNTBLANK(N617:AI617)=11,11,IF(COUNTBLANK(N617:AI617)=12,10,IF(COUNTBLANK(N617:AI617)=13,9,IF(COUNTBLANK(N617:AI617)=14,8,IF(COUNTBLANK(N617:AI617)=15,7,IF(COUNTBLANK(N617:AI617)=16,6,IF(COUNTBLANK(N617:AI617)=17,5,IF(COUNTBLANK(N617:AI617)=18,4,IF(COUNTBLANK(N617:AI617)=19,3,IF(COUNTBLANK(N617:AI617)=20,2,IF(COUNTBLANK(N617:AI617)=21,1,IF(COUNTBLANK(N617:AI617)=22,0,"Error")))))))))))))))))))))))</f>
        <v>0</v>
      </c>
      <c r="AL617" s="39" t="str">
        <f>IF(AK617=0,"",IF(COUNTBLANK(AG617:AI617)=0,AVERAGE(AG617:AI617),IF(COUNTBLANK(AF617:AI617)&lt;1.5,AVERAGE(AF617:AI617),IF(COUNTBLANK(AE617:AI617)&lt;2.5,AVERAGE(AE617:AI617),IF(COUNTBLANK(AD617:AI617)&lt;3.5,AVERAGE(AD617:AI617),IF(COUNTBLANK(AC617:AI617)&lt;4.5,AVERAGE(AC617:AI617),IF(COUNTBLANK(AB617:AI617)&lt;5.5,AVERAGE(AB617:AI617),IF(COUNTBLANK(AA617:AI617)&lt;6.5,AVERAGE(AA617:AI617),IF(COUNTBLANK(Z617:AI617)&lt;7.5,AVERAGE(Z617:AI617),IF(COUNTBLANK(Y617:AI617)&lt;8.5,AVERAGE(Y617:AI617),IF(COUNTBLANK(X617:AI617)&lt;9.5,AVERAGE(X617:AI617),IF(COUNTBLANK(W617:AI617)&lt;10.5,AVERAGE(W617:AI617),IF(COUNTBLANK(V617:AI617)&lt;11.5,AVERAGE(V617:AI617),IF(COUNTBLANK(U617:AI617)&lt;12.5,AVERAGE(U617:AI617),IF(COUNTBLANK(T617:AI617)&lt;13.5,AVERAGE(T617:AI617),IF(COUNTBLANK(S617:AI617)&lt;14.5,AVERAGE(S617:AI617),IF(COUNTBLANK(R617:AI617)&lt;15.5,AVERAGE(R617:AI617),IF(COUNTBLANK(Q617:AI617)&lt;16.5,AVERAGE(Q617:AI617),IF(COUNTBLANK(P617:AI617)&lt;17.5,AVERAGE(P617:AI617),IF(COUNTBLANK(O617:AI617)&lt;18.5,AVERAGE(O617:AI617),AVERAGE(N617:AI617)))))))))))))))))))))</f>
        <v/>
      </c>
      <c r="AM617" s="22" t="str">
        <f>IF(AK617=0,"",IF(COUNTBLANK(AH617:AI617)=0,AVERAGE(AH617:AI617),IF(COUNTBLANK(AG617:AI617)&lt;1.5,AVERAGE(AG617:AI617),IF(COUNTBLANK(AF617:AI617)&lt;2.5,AVERAGE(AF617:AI617),IF(COUNTBLANK(AE617:AI617)&lt;3.5,AVERAGE(AE617:AI617),IF(COUNTBLANK(AD617:AI617)&lt;4.5,AVERAGE(AD617:AI617),IF(COUNTBLANK(AC617:AI617)&lt;5.5,AVERAGE(AC617:AI617),IF(COUNTBLANK(AB617:AI617)&lt;6.5,AVERAGE(AB617:AI617),IF(COUNTBLANK(AA617:AI617)&lt;7.5,AVERAGE(AA617:AI617),IF(COUNTBLANK(Z617:AI617)&lt;8.5,AVERAGE(Z617:AI617),IF(COUNTBLANK(Y617:AI617)&lt;9.5,AVERAGE(Y617:AI617),IF(COUNTBLANK(X617:AI617)&lt;10.5,AVERAGE(X617:AI617),IF(COUNTBLANK(W617:AI617)&lt;11.5,AVERAGE(W617:AI617),IF(COUNTBLANK(V617:AI617)&lt;12.5,AVERAGE(V617:AI617),IF(COUNTBLANK(U617:AI617)&lt;13.5,AVERAGE(U617:AI617),IF(COUNTBLANK(T617:AI617)&lt;14.5,AVERAGE(T617:AI617),IF(COUNTBLANK(S617:AI617)&lt;15.5,AVERAGE(S617:AI617),IF(COUNTBLANK(R617:AI617)&lt;16.5,AVERAGE(R617:AI617),IF(COUNTBLANK(Q617:AI617)&lt;17.5,AVERAGE(Q617:AI617),IF(COUNTBLANK(P617:AI617)&lt;18.5,AVERAGE(P617:AI617),IF(COUNTBLANK(O617:AI617)&lt;19.5,AVERAGE(O617:AI617),AVERAGE(N617:AI617))))))))))))))))))))))</f>
        <v/>
      </c>
      <c r="AN617" s="23">
        <f>IF(AK617&lt;1.5,M617,(0.75*M617)+(0.25*((AM617*2/3+AJ617*1/3)*$AW$1)))</f>
        <v>0</v>
      </c>
      <c r="AO617" s="24">
        <f>AN617-M617</f>
        <v>0</v>
      </c>
      <c r="AP617" s="22" t="str">
        <f>IF(AK617&lt;1.5,"N/A",3*((M617/$AW$1)-(AM617*2/3)))</f>
        <v>N/A</v>
      </c>
      <c r="AQ617" s="20" t="str">
        <f>IF(AK617=0,"",AL617*$AV$1)</f>
        <v/>
      </c>
      <c r="AR617" s="20" t="str">
        <f>IF(AK617=0,"",AJ617*$AV$1)</f>
        <v/>
      </c>
      <c r="AS617" s="23" t="str">
        <f>IF(F617="P","P","")</f>
        <v/>
      </c>
    </row>
    <row r="618" spans="1:45">
      <c r="A618" s="19"/>
      <c r="B618" s="23" t="str">
        <f>IF(COUNTBLANK(N618:AI618)&lt;20.5,"Yes","No")</f>
        <v>No</v>
      </c>
      <c r="C618" s="34" t="str">
        <f>IF(J618&lt;160000,"Yes","")</f>
        <v>Yes</v>
      </c>
      <c r="D618" s="34" t="str">
        <f>IF(J618&gt;375000,IF((K618/J618)&lt;-0.4,"FP40%",IF((K618/J618)&lt;-0.35,"FP35%",IF((K618/J618)&lt;-0.3,"FP30%",IF((K618/J618)&lt;-0.25,"FP25%",IF((K618/J618)&lt;-0.2,"FP20%",IF((K618/J618)&lt;-0.15,"FP15%",IF((K618/J618)&lt;-0.1,"FP10%",IF((K618/J618)&lt;-0.05,"FP5%","")))))))),"")</f>
        <v/>
      </c>
      <c r="E618" s="34" t="str">
        <f t="shared" si="11"/>
        <v/>
      </c>
      <c r="F618" s="89" t="str">
        <f>IF(AP618="N/A","",IF(AP618&gt;AJ618,IF(AP618&gt;AM618,"P",""),""))</f>
        <v/>
      </c>
      <c r="G618" s="34" t="str">
        <f>IF(D618="",IF(E618="",F618,E618),D618)</f>
        <v/>
      </c>
      <c r="H618" s="19"/>
      <c r="I618" s="21"/>
      <c r="J618" s="20"/>
      <c r="K618" s="20">
        <f>M618-J618</f>
        <v>0</v>
      </c>
      <c r="L618" s="20"/>
      <c r="M618" s="20"/>
      <c r="N618" s="21"/>
      <c r="O618" s="21"/>
      <c r="P618" s="21"/>
      <c r="Q618" s="21"/>
      <c r="R618" s="21"/>
      <c r="S618" s="21"/>
      <c r="T618" s="21"/>
      <c r="U618" s="21"/>
      <c r="AJ618" s="39" t="str">
        <f>IF(AK618=0,"",AVERAGE(N618:AI618))</f>
        <v/>
      </c>
      <c r="AK618" s="39">
        <f>IF(COUNTBLANK(N618:AI618)=0,22,IF(COUNTBLANK(N618:AI618)=1,21,IF(COUNTBLANK(N618:AI618)=2,20,IF(COUNTBLANK(N618:AI618)=3,19,IF(COUNTBLANK(N618:AI618)=4,18,IF(COUNTBLANK(N618:AI618)=5,17,IF(COUNTBLANK(N618:AI618)=6,16,IF(COUNTBLANK(N618:AI618)=7,15,IF(COUNTBLANK(N618:AI618)=8,14,IF(COUNTBLANK(N618:AI618)=9,13,IF(COUNTBLANK(N618:AI618)=10,12,IF(COUNTBLANK(N618:AI618)=11,11,IF(COUNTBLANK(N618:AI618)=12,10,IF(COUNTBLANK(N618:AI618)=13,9,IF(COUNTBLANK(N618:AI618)=14,8,IF(COUNTBLANK(N618:AI618)=15,7,IF(COUNTBLANK(N618:AI618)=16,6,IF(COUNTBLANK(N618:AI618)=17,5,IF(COUNTBLANK(N618:AI618)=18,4,IF(COUNTBLANK(N618:AI618)=19,3,IF(COUNTBLANK(N618:AI618)=20,2,IF(COUNTBLANK(N618:AI618)=21,1,IF(COUNTBLANK(N618:AI618)=22,0,"Error")))))))))))))))))))))))</f>
        <v>0</v>
      </c>
      <c r="AL618" s="39" t="str">
        <f>IF(AK618=0,"",IF(COUNTBLANK(AG618:AI618)=0,AVERAGE(AG618:AI618),IF(COUNTBLANK(AF618:AI618)&lt;1.5,AVERAGE(AF618:AI618),IF(COUNTBLANK(AE618:AI618)&lt;2.5,AVERAGE(AE618:AI618),IF(COUNTBLANK(AD618:AI618)&lt;3.5,AVERAGE(AD618:AI618),IF(COUNTBLANK(AC618:AI618)&lt;4.5,AVERAGE(AC618:AI618),IF(COUNTBLANK(AB618:AI618)&lt;5.5,AVERAGE(AB618:AI618),IF(COUNTBLANK(AA618:AI618)&lt;6.5,AVERAGE(AA618:AI618),IF(COUNTBLANK(Z618:AI618)&lt;7.5,AVERAGE(Z618:AI618),IF(COUNTBLANK(Y618:AI618)&lt;8.5,AVERAGE(Y618:AI618),IF(COUNTBLANK(X618:AI618)&lt;9.5,AVERAGE(X618:AI618),IF(COUNTBLANK(W618:AI618)&lt;10.5,AVERAGE(W618:AI618),IF(COUNTBLANK(V618:AI618)&lt;11.5,AVERAGE(V618:AI618),IF(COUNTBLANK(U618:AI618)&lt;12.5,AVERAGE(U618:AI618),IF(COUNTBLANK(T618:AI618)&lt;13.5,AVERAGE(T618:AI618),IF(COUNTBLANK(S618:AI618)&lt;14.5,AVERAGE(S618:AI618),IF(COUNTBLANK(R618:AI618)&lt;15.5,AVERAGE(R618:AI618),IF(COUNTBLANK(Q618:AI618)&lt;16.5,AVERAGE(Q618:AI618),IF(COUNTBLANK(P618:AI618)&lt;17.5,AVERAGE(P618:AI618),IF(COUNTBLANK(O618:AI618)&lt;18.5,AVERAGE(O618:AI618),AVERAGE(N618:AI618)))))))))))))))))))))</f>
        <v/>
      </c>
      <c r="AM618" s="22" t="str">
        <f>IF(AK618=0,"",IF(COUNTBLANK(AH618:AI618)=0,AVERAGE(AH618:AI618),IF(COUNTBLANK(AG618:AI618)&lt;1.5,AVERAGE(AG618:AI618),IF(COUNTBLANK(AF618:AI618)&lt;2.5,AVERAGE(AF618:AI618),IF(COUNTBLANK(AE618:AI618)&lt;3.5,AVERAGE(AE618:AI618),IF(COUNTBLANK(AD618:AI618)&lt;4.5,AVERAGE(AD618:AI618),IF(COUNTBLANK(AC618:AI618)&lt;5.5,AVERAGE(AC618:AI618),IF(COUNTBLANK(AB618:AI618)&lt;6.5,AVERAGE(AB618:AI618),IF(COUNTBLANK(AA618:AI618)&lt;7.5,AVERAGE(AA618:AI618),IF(COUNTBLANK(Z618:AI618)&lt;8.5,AVERAGE(Z618:AI618),IF(COUNTBLANK(Y618:AI618)&lt;9.5,AVERAGE(Y618:AI618),IF(COUNTBLANK(X618:AI618)&lt;10.5,AVERAGE(X618:AI618),IF(COUNTBLANK(W618:AI618)&lt;11.5,AVERAGE(W618:AI618),IF(COUNTBLANK(V618:AI618)&lt;12.5,AVERAGE(V618:AI618),IF(COUNTBLANK(U618:AI618)&lt;13.5,AVERAGE(U618:AI618),IF(COUNTBLANK(T618:AI618)&lt;14.5,AVERAGE(T618:AI618),IF(COUNTBLANK(S618:AI618)&lt;15.5,AVERAGE(S618:AI618),IF(COUNTBLANK(R618:AI618)&lt;16.5,AVERAGE(R618:AI618),IF(COUNTBLANK(Q618:AI618)&lt;17.5,AVERAGE(Q618:AI618),IF(COUNTBLANK(P618:AI618)&lt;18.5,AVERAGE(P618:AI618),IF(COUNTBLANK(O618:AI618)&lt;19.5,AVERAGE(O618:AI618),AVERAGE(N618:AI618))))))))))))))))))))))</f>
        <v/>
      </c>
      <c r="AN618" s="23">
        <f>IF(AK618&lt;1.5,M618,(0.75*M618)+(0.25*((AM618*2/3+AJ618*1/3)*$AW$1)))</f>
        <v>0</v>
      </c>
      <c r="AO618" s="24">
        <f>AN618-M618</f>
        <v>0</v>
      </c>
      <c r="AP618" s="22" t="str">
        <f>IF(AK618&lt;1.5,"N/A",3*((M618/$AW$1)-(AM618*2/3)))</f>
        <v>N/A</v>
      </c>
      <c r="AQ618" s="20" t="str">
        <f>IF(AK618=0,"",AL618*$AV$1)</f>
        <v/>
      </c>
      <c r="AR618" s="20" t="str">
        <f>IF(AK618=0,"",AJ618*$AV$1)</f>
        <v/>
      </c>
      <c r="AS618" s="23" t="str">
        <f>IF(F618="P","P","")</f>
        <v/>
      </c>
    </row>
    <row r="619" spans="1:45">
      <c r="A619" s="19"/>
      <c r="B619" s="23" t="str">
        <f>IF(COUNTBLANK(N619:AI619)&lt;20.5,"Yes","No")</f>
        <v>No</v>
      </c>
      <c r="C619" s="34" t="str">
        <f>IF(J619&lt;160000,"Yes","")</f>
        <v>Yes</v>
      </c>
      <c r="D619" s="34" t="str">
        <f>IF(J619&gt;375000,IF((K619/J619)&lt;-0.4,"FP40%",IF((K619/J619)&lt;-0.35,"FP35%",IF((K619/J619)&lt;-0.3,"FP30%",IF((K619/J619)&lt;-0.25,"FP25%",IF((K619/J619)&lt;-0.2,"FP20%",IF((K619/J619)&lt;-0.15,"FP15%",IF((K619/J619)&lt;-0.1,"FP10%",IF((K619/J619)&lt;-0.05,"FP5%","")))))))),"")</f>
        <v/>
      </c>
      <c r="E619" s="34" t="str">
        <f t="shared" si="11"/>
        <v/>
      </c>
      <c r="F619" s="89" t="str">
        <f>IF(AP619="N/A","",IF(AP619&gt;AJ619,IF(AP619&gt;AM619,"P",""),""))</f>
        <v/>
      </c>
      <c r="G619" s="34" t="str">
        <f>IF(D619="",IF(E619="",F619,E619),D619)</f>
        <v/>
      </c>
      <c r="H619" s="19"/>
      <c r="I619" s="21"/>
      <c r="J619" s="20"/>
      <c r="K619" s="20">
        <f>M619-J619</f>
        <v>0</v>
      </c>
      <c r="L619" s="20"/>
      <c r="M619" s="20"/>
      <c r="N619" s="21"/>
      <c r="O619" s="21"/>
      <c r="P619" s="21"/>
      <c r="Q619" s="21"/>
      <c r="R619" s="21"/>
      <c r="S619" s="21"/>
      <c r="T619" s="21"/>
      <c r="U619" s="21"/>
      <c r="AJ619" s="39" t="str">
        <f>IF(AK619=0,"",AVERAGE(N619:AI619))</f>
        <v/>
      </c>
      <c r="AK619" s="39">
        <f>IF(COUNTBLANK(N619:AI619)=0,22,IF(COUNTBLANK(N619:AI619)=1,21,IF(COUNTBLANK(N619:AI619)=2,20,IF(COUNTBLANK(N619:AI619)=3,19,IF(COUNTBLANK(N619:AI619)=4,18,IF(COUNTBLANK(N619:AI619)=5,17,IF(COUNTBLANK(N619:AI619)=6,16,IF(COUNTBLANK(N619:AI619)=7,15,IF(COUNTBLANK(N619:AI619)=8,14,IF(COUNTBLANK(N619:AI619)=9,13,IF(COUNTBLANK(N619:AI619)=10,12,IF(COUNTBLANK(N619:AI619)=11,11,IF(COUNTBLANK(N619:AI619)=12,10,IF(COUNTBLANK(N619:AI619)=13,9,IF(COUNTBLANK(N619:AI619)=14,8,IF(COUNTBLANK(N619:AI619)=15,7,IF(COUNTBLANK(N619:AI619)=16,6,IF(COUNTBLANK(N619:AI619)=17,5,IF(COUNTBLANK(N619:AI619)=18,4,IF(COUNTBLANK(N619:AI619)=19,3,IF(COUNTBLANK(N619:AI619)=20,2,IF(COUNTBLANK(N619:AI619)=21,1,IF(COUNTBLANK(N619:AI619)=22,0,"Error")))))))))))))))))))))))</f>
        <v>0</v>
      </c>
      <c r="AL619" s="39" t="str">
        <f>IF(AK619=0,"",IF(COUNTBLANK(AG619:AI619)=0,AVERAGE(AG619:AI619),IF(COUNTBLANK(AF619:AI619)&lt;1.5,AVERAGE(AF619:AI619),IF(COUNTBLANK(AE619:AI619)&lt;2.5,AVERAGE(AE619:AI619),IF(COUNTBLANK(AD619:AI619)&lt;3.5,AVERAGE(AD619:AI619),IF(COUNTBLANK(AC619:AI619)&lt;4.5,AVERAGE(AC619:AI619),IF(COUNTBLANK(AB619:AI619)&lt;5.5,AVERAGE(AB619:AI619),IF(COUNTBLANK(AA619:AI619)&lt;6.5,AVERAGE(AA619:AI619),IF(COUNTBLANK(Z619:AI619)&lt;7.5,AVERAGE(Z619:AI619),IF(COUNTBLANK(Y619:AI619)&lt;8.5,AVERAGE(Y619:AI619),IF(COUNTBLANK(X619:AI619)&lt;9.5,AVERAGE(X619:AI619),IF(COUNTBLANK(W619:AI619)&lt;10.5,AVERAGE(W619:AI619),IF(COUNTBLANK(V619:AI619)&lt;11.5,AVERAGE(V619:AI619),IF(COUNTBLANK(U619:AI619)&lt;12.5,AVERAGE(U619:AI619),IF(COUNTBLANK(T619:AI619)&lt;13.5,AVERAGE(T619:AI619),IF(COUNTBLANK(S619:AI619)&lt;14.5,AVERAGE(S619:AI619),IF(COUNTBLANK(R619:AI619)&lt;15.5,AVERAGE(R619:AI619),IF(COUNTBLANK(Q619:AI619)&lt;16.5,AVERAGE(Q619:AI619),IF(COUNTBLANK(P619:AI619)&lt;17.5,AVERAGE(P619:AI619),IF(COUNTBLANK(O619:AI619)&lt;18.5,AVERAGE(O619:AI619),AVERAGE(N619:AI619)))))))))))))))))))))</f>
        <v/>
      </c>
      <c r="AM619" s="22" t="str">
        <f>IF(AK619=0,"",IF(COUNTBLANK(AH619:AI619)=0,AVERAGE(AH619:AI619),IF(COUNTBLANK(AG619:AI619)&lt;1.5,AVERAGE(AG619:AI619),IF(COUNTBLANK(AF619:AI619)&lt;2.5,AVERAGE(AF619:AI619),IF(COUNTBLANK(AE619:AI619)&lt;3.5,AVERAGE(AE619:AI619),IF(COUNTBLANK(AD619:AI619)&lt;4.5,AVERAGE(AD619:AI619),IF(COUNTBLANK(AC619:AI619)&lt;5.5,AVERAGE(AC619:AI619),IF(COUNTBLANK(AB619:AI619)&lt;6.5,AVERAGE(AB619:AI619),IF(COUNTBLANK(AA619:AI619)&lt;7.5,AVERAGE(AA619:AI619),IF(COUNTBLANK(Z619:AI619)&lt;8.5,AVERAGE(Z619:AI619),IF(COUNTBLANK(Y619:AI619)&lt;9.5,AVERAGE(Y619:AI619),IF(COUNTBLANK(X619:AI619)&lt;10.5,AVERAGE(X619:AI619),IF(COUNTBLANK(W619:AI619)&lt;11.5,AVERAGE(W619:AI619),IF(COUNTBLANK(V619:AI619)&lt;12.5,AVERAGE(V619:AI619),IF(COUNTBLANK(U619:AI619)&lt;13.5,AVERAGE(U619:AI619),IF(COUNTBLANK(T619:AI619)&lt;14.5,AVERAGE(T619:AI619),IF(COUNTBLANK(S619:AI619)&lt;15.5,AVERAGE(S619:AI619),IF(COUNTBLANK(R619:AI619)&lt;16.5,AVERAGE(R619:AI619),IF(COUNTBLANK(Q619:AI619)&lt;17.5,AVERAGE(Q619:AI619),IF(COUNTBLANK(P619:AI619)&lt;18.5,AVERAGE(P619:AI619),IF(COUNTBLANK(O619:AI619)&lt;19.5,AVERAGE(O619:AI619),AVERAGE(N619:AI619))))))))))))))))))))))</f>
        <v/>
      </c>
      <c r="AN619" s="23">
        <f>IF(AK619&lt;1.5,M619,(0.75*M619)+(0.25*((AM619*2/3+AJ619*1/3)*$AW$1)))</f>
        <v>0</v>
      </c>
      <c r="AO619" s="24">
        <f>AN619-M619</f>
        <v>0</v>
      </c>
      <c r="AP619" s="22" t="str">
        <f>IF(AK619&lt;1.5,"N/A",3*((M619/$AW$1)-(AM619*2/3)))</f>
        <v>N/A</v>
      </c>
      <c r="AQ619" s="20" t="str">
        <f>IF(AK619=0,"",AL619*$AV$1)</f>
        <v/>
      </c>
      <c r="AR619" s="20" t="str">
        <f>IF(AK619=0,"",AJ619*$AV$1)</f>
        <v/>
      </c>
      <c r="AS619" s="23" t="str">
        <f>IF(F619="P","P","")</f>
        <v/>
      </c>
    </row>
    <row r="620" spans="1:45">
      <c r="A620" s="19"/>
      <c r="B620" s="23" t="str">
        <f>IF(COUNTBLANK(N620:AI620)&lt;20.5,"Yes","No")</f>
        <v>No</v>
      </c>
      <c r="C620" s="34" t="str">
        <f>IF(J620&lt;160000,"Yes","")</f>
        <v>Yes</v>
      </c>
      <c r="D620" s="34" t="str">
        <f>IF(J620&gt;375000,IF((K620/J620)&lt;-0.4,"FP40%",IF((K620/J620)&lt;-0.35,"FP35%",IF((K620/J620)&lt;-0.3,"FP30%",IF((K620/J620)&lt;-0.25,"FP25%",IF((K620/J620)&lt;-0.2,"FP20%",IF((K620/J620)&lt;-0.15,"FP15%",IF((K620/J620)&lt;-0.1,"FP10%",IF((K620/J620)&lt;-0.05,"FP5%","")))))))),"")</f>
        <v/>
      </c>
      <c r="E620" s="34" t="str">
        <f t="shared" si="11"/>
        <v/>
      </c>
      <c r="F620" s="89" t="str">
        <f>IF(AP620="N/A","",IF(AP620&gt;AJ620,IF(AP620&gt;AM620,"P",""),""))</f>
        <v/>
      </c>
      <c r="G620" s="34" t="str">
        <f>IF(D620="",IF(E620="",F620,E620),D620)</f>
        <v/>
      </c>
      <c r="H620" s="19"/>
      <c r="I620" s="21"/>
      <c r="J620" s="20"/>
      <c r="K620" s="20">
        <f>M620-J620</f>
        <v>0</v>
      </c>
      <c r="L620" s="20"/>
      <c r="M620" s="20"/>
      <c r="N620" s="21"/>
      <c r="O620" s="21"/>
      <c r="P620" s="21"/>
      <c r="Q620" s="21"/>
      <c r="R620" s="21"/>
      <c r="S620" s="21"/>
      <c r="T620" s="21"/>
      <c r="U620" s="21"/>
      <c r="AJ620" s="39" t="str">
        <f>IF(AK620=0,"",AVERAGE(N620:AI620))</f>
        <v/>
      </c>
      <c r="AK620" s="39">
        <f>IF(COUNTBLANK(N620:AI620)=0,22,IF(COUNTBLANK(N620:AI620)=1,21,IF(COUNTBLANK(N620:AI620)=2,20,IF(COUNTBLANK(N620:AI620)=3,19,IF(COUNTBLANK(N620:AI620)=4,18,IF(COUNTBLANK(N620:AI620)=5,17,IF(COUNTBLANK(N620:AI620)=6,16,IF(COUNTBLANK(N620:AI620)=7,15,IF(COUNTBLANK(N620:AI620)=8,14,IF(COUNTBLANK(N620:AI620)=9,13,IF(COUNTBLANK(N620:AI620)=10,12,IF(COUNTBLANK(N620:AI620)=11,11,IF(COUNTBLANK(N620:AI620)=12,10,IF(COUNTBLANK(N620:AI620)=13,9,IF(COUNTBLANK(N620:AI620)=14,8,IF(COUNTBLANK(N620:AI620)=15,7,IF(COUNTBLANK(N620:AI620)=16,6,IF(COUNTBLANK(N620:AI620)=17,5,IF(COUNTBLANK(N620:AI620)=18,4,IF(COUNTBLANK(N620:AI620)=19,3,IF(COUNTBLANK(N620:AI620)=20,2,IF(COUNTBLANK(N620:AI620)=21,1,IF(COUNTBLANK(N620:AI620)=22,0,"Error")))))))))))))))))))))))</f>
        <v>0</v>
      </c>
      <c r="AL620" s="39" t="str">
        <f>IF(AK620=0,"",IF(COUNTBLANK(AG620:AI620)=0,AVERAGE(AG620:AI620),IF(COUNTBLANK(AF620:AI620)&lt;1.5,AVERAGE(AF620:AI620),IF(COUNTBLANK(AE620:AI620)&lt;2.5,AVERAGE(AE620:AI620),IF(COUNTBLANK(AD620:AI620)&lt;3.5,AVERAGE(AD620:AI620),IF(COUNTBLANK(AC620:AI620)&lt;4.5,AVERAGE(AC620:AI620),IF(COUNTBLANK(AB620:AI620)&lt;5.5,AVERAGE(AB620:AI620),IF(COUNTBLANK(AA620:AI620)&lt;6.5,AVERAGE(AA620:AI620),IF(COUNTBLANK(Z620:AI620)&lt;7.5,AVERAGE(Z620:AI620),IF(COUNTBLANK(Y620:AI620)&lt;8.5,AVERAGE(Y620:AI620),IF(COUNTBLANK(X620:AI620)&lt;9.5,AVERAGE(X620:AI620),IF(COUNTBLANK(W620:AI620)&lt;10.5,AVERAGE(W620:AI620),IF(COUNTBLANK(V620:AI620)&lt;11.5,AVERAGE(V620:AI620),IF(COUNTBLANK(U620:AI620)&lt;12.5,AVERAGE(U620:AI620),IF(COUNTBLANK(T620:AI620)&lt;13.5,AVERAGE(T620:AI620),IF(COUNTBLANK(S620:AI620)&lt;14.5,AVERAGE(S620:AI620),IF(COUNTBLANK(R620:AI620)&lt;15.5,AVERAGE(R620:AI620),IF(COUNTBLANK(Q620:AI620)&lt;16.5,AVERAGE(Q620:AI620),IF(COUNTBLANK(P620:AI620)&lt;17.5,AVERAGE(P620:AI620),IF(COUNTBLANK(O620:AI620)&lt;18.5,AVERAGE(O620:AI620),AVERAGE(N620:AI620)))))))))))))))))))))</f>
        <v/>
      </c>
      <c r="AM620" s="22" t="str">
        <f>IF(AK620=0,"",IF(COUNTBLANK(AH620:AI620)=0,AVERAGE(AH620:AI620),IF(COUNTBLANK(AG620:AI620)&lt;1.5,AVERAGE(AG620:AI620),IF(COUNTBLANK(AF620:AI620)&lt;2.5,AVERAGE(AF620:AI620),IF(COUNTBLANK(AE620:AI620)&lt;3.5,AVERAGE(AE620:AI620),IF(COUNTBLANK(AD620:AI620)&lt;4.5,AVERAGE(AD620:AI620),IF(COUNTBLANK(AC620:AI620)&lt;5.5,AVERAGE(AC620:AI620),IF(COUNTBLANK(AB620:AI620)&lt;6.5,AVERAGE(AB620:AI620),IF(COUNTBLANK(AA620:AI620)&lt;7.5,AVERAGE(AA620:AI620),IF(COUNTBLANK(Z620:AI620)&lt;8.5,AVERAGE(Z620:AI620),IF(COUNTBLANK(Y620:AI620)&lt;9.5,AVERAGE(Y620:AI620),IF(COUNTBLANK(X620:AI620)&lt;10.5,AVERAGE(X620:AI620),IF(COUNTBLANK(W620:AI620)&lt;11.5,AVERAGE(W620:AI620),IF(COUNTBLANK(V620:AI620)&lt;12.5,AVERAGE(V620:AI620),IF(COUNTBLANK(U620:AI620)&lt;13.5,AVERAGE(U620:AI620),IF(COUNTBLANK(T620:AI620)&lt;14.5,AVERAGE(T620:AI620),IF(COUNTBLANK(S620:AI620)&lt;15.5,AVERAGE(S620:AI620),IF(COUNTBLANK(R620:AI620)&lt;16.5,AVERAGE(R620:AI620),IF(COUNTBLANK(Q620:AI620)&lt;17.5,AVERAGE(Q620:AI620),IF(COUNTBLANK(P620:AI620)&lt;18.5,AVERAGE(P620:AI620),IF(COUNTBLANK(O620:AI620)&lt;19.5,AVERAGE(O620:AI620),AVERAGE(N620:AI620))))))))))))))))))))))</f>
        <v/>
      </c>
      <c r="AN620" s="23">
        <f>IF(AK620&lt;1.5,M620,(0.75*M620)+(0.25*((AM620*2/3+AJ620*1/3)*$AW$1)))</f>
        <v>0</v>
      </c>
      <c r="AO620" s="24">
        <f>AN620-M620</f>
        <v>0</v>
      </c>
      <c r="AP620" s="22" t="str">
        <f>IF(AK620&lt;1.5,"N/A",3*((M620/$AW$1)-(AM620*2/3)))</f>
        <v>N/A</v>
      </c>
      <c r="AQ620" s="20" t="str">
        <f>IF(AK620=0,"",AL620*$AV$1)</f>
        <v/>
      </c>
      <c r="AR620" s="20" t="str">
        <f>IF(AK620=0,"",AJ620*$AV$1)</f>
        <v/>
      </c>
      <c r="AS620" s="23" t="str">
        <f>IF(F620="P","P","")</f>
        <v/>
      </c>
    </row>
    <row r="621" spans="1:45">
      <c r="A621" s="19"/>
      <c r="B621" s="23" t="str">
        <f>IF(COUNTBLANK(N621:AI621)&lt;20.5,"Yes","No")</f>
        <v>No</v>
      </c>
      <c r="C621" s="34" t="str">
        <f>IF(J621&lt;160000,"Yes","")</f>
        <v>Yes</v>
      </c>
      <c r="D621" s="34" t="str">
        <f>IF(J621&gt;375000,IF((K621/J621)&lt;-0.4,"FP40%",IF((K621/J621)&lt;-0.35,"FP35%",IF((K621/J621)&lt;-0.3,"FP30%",IF((K621/J621)&lt;-0.25,"FP25%",IF((K621/J621)&lt;-0.2,"FP20%",IF((K621/J621)&lt;-0.15,"FP15%",IF((K621/J621)&lt;-0.1,"FP10%",IF((K621/J621)&lt;-0.05,"FP5%","")))))))),"")</f>
        <v/>
      </c>
      <c r="E621" s="34" t="str">
        <f t="shared" si="11"/>
        <v/>
      </c>
      <c r="F621" s="89" t="str">
        <f>IF(AP621="N/A","",IF(AP621&gt;AJ621,IF(AP621&gt;AM621,"P",""),""))</f>
        <v/>
      </c>
      <c r="G621" s="34" t="str">
        <f>IF(D621="",IF(E621="",F621,E621),D621)</f>
        <v/>
      </c>
      <c r="H621" s="19"/>
      <c r="I621" s="21"/>
      <c r="J621" s="20"/>
      <c r="K621" s="20">
        <f>M621-J621</f>
        <v>0</v>
      </c>
      <c r="L621" s="20"/>
      <c r="M621" s="20"/>
      <c r="N621" s="21"/>
      <c r="O621" s="21"/>
      <c r="P621" s="21"/>
      <c r="Q621" s="21"/>
      <c r="R621" s="21"/>
      <c r="S621" s="21"/>
      <c r="T621" s="21"/>
      <c r="U621" s="21"/>
      <c r="AJ621" s="39" t="str">
        <f>IF(AK621=0,"",AVERAGE(N621:AI621))</f>
        <v/>
      </c>
      <c r="AK621" s="39">
        <f>IF(COUNTBLANK(N621:AI621)=0,22,IF(COUNTBLANK(N621:AI621)=1,21,IF(COUNTBLANK(N621:AI621)=2,20,IF(COUNTBLANK(N621:AI621)=3,19,IF(COUNTBLANK(N621:AI621)=4,18,IF(COUNTBLANK(N621:AI621)=5,17,IF(COUNTBLANK(N621:AI621)=6,16,IF(COUNTBLANK(N621:AI621)=7,15,IF(COUNTBLANK(N621:AI621)=8,14,IF(COUNTBLANK(N621:AI621)=9,13,IF(COUNTBLANK(N621:AI621)=10,12,IF(COUNTBLANK(N621:AI621)=11,11,IF(COUNTBLANK(N621:AI621)=12,10,IF(COUNTBLANK(N621:AI621)=13,9,IF(COUNTBLANK(N621:AI621)=14,8,IF(COUNTBLANK(N621:AI621)=15,7,IF(COUNTBLANK(N621:AI621)=16,6,IF(COUNTBLANK(N621:AI621)=17,5,IF(COUNTBLANK(N621:AI621)=18,4,IF(COUNTBLANK(N621:AI621)=19,3,IF(COUNTBLANK(N621:AI621)=20,2,IF(COUNTBLANK(N621:AI621)=21,1,IF(COUNTBLANK(N621:AI621)=22,0,"Error")))))))))))))))))))))))</f>
        <v>0</v>
      </c>
      <c r="AL621" s="39" t="str">
        <f>IF(AK621=0,"",IF(COUNTBLANK(AG621:AI621)=0,AVERAGE(AG621:AI621),IF(COUNTBLANK(AF621:AI621)&lt;1.5,AVERAGE(AF621:AI621),IF(COUNTBLANK(AE621:AI621)&lt;2.5,AVERAGE(AE621:AI621),IF(COUNTBLANK(AD621:AI621)&lt;3.5,AVERAGE(AD621:AI621),IF(COUNTBLANK(AC621:AI621)&lt;4.5,AVERAGE(AC621:AI621),IF(COUNTBLANK(AB621:AI621)&lt;5.5,AVERAGE(AB621:AI621),IF(COUNTBLANK(AA621:AI621)&lt;6.5,AVERAGE(AA621:AI621),IF(COUNTBLANK(Z621:AI621)&lt;7.5,AVERAGE(Z621:AI621),IF(COUNTBLANK(Y621:AI621)&lt;8.5,AVERAGE(Y621:AI621),IF(COUNTBLANK(X621:AI621)&lt;9.5,AVERAGE(X621:AI621),IF(COUNTBLANK(W621:AI621)&lt;10.5,AVERAGE(W621:AI621),IF(COUNTBLANK(V621:AI621)&lt;11.5,AVERAGE(V621:AI621),IF(COUNTBLANK(U621:AI621)&lt;12.5,AVERAGE(U621:AI621),IF(COUNTBLANK(T621:AI621)&lt;13.5,AVERAGE(T621:AI621),IF(COUNTBLANK(S621:AI621)&lt;14.5,AVERAGE(S621:AI621),IF(COUNTBLANK(R621:AI621)&lt;15.5,AVERAGE(R621:AI621),IF(COUNTBLANK(Q621:AI621)&lt;16.5,AVERAGE(Q621:AI621),IF(COUNTBLANK(P621:AI621)&lt;17.5,AVERAGE(P621:AI621),IF(COUNTBLANK(O621:AI621)&lt;18.5,AVERAGE(O621:AI621),AVERAGE(N621:AI621)))))))))))))))))))))</f>
        <v/>
      </c>
      <c r="AM621" s="22" t="str">
        <f>IF(AK621=0,"",IF(COUNTBLANK(AH621:AI621)=0,AVERAGE(AH621:AI621),IF(COUNTBLANK(AG621:AI621)&lt;1.5,AVERAGE(AG621:AI621),IF(COUNTBLANK(AF621:AI621)&lt;2.5,AVERAGE(AF621:AI621),IF(COUNTBLANK(AE621:AI621)&lt;3.5,AVERAGE(AE621:AI621),IF(COUNTBLANK(AD621:AI621)&lt;4.5,AVERAGE(AD621:AI621),IF(COUNTBLANK(AC621:AI621)&lt;5.5,AVERAGE(AC621:AI621),IF(COUNTBLANK(AB621:AI621)&lt;6.5,AVERAGE(AB621:AI621),IF(COUNTBLANK(AA621:AI621)&lt;7.5,AVERAGE(AA621:AI621),IF(COUNTBLANK(Z621:AI621)&lt;8.5,AVERAGE(Z621:AI621),IF(COUNTBLANK(Y621:AI621)&lt;9.5,AVERAGE(Y621:AI621),IF(COUNTBLANK(X621:AI621)&lt;10.5,AVERAGE(X621:AI621),IF(COUNTBLANK(W621:AI621)&lt;11.5,AVERAGE(W621:AI621),IF(COUNTBLANK(V621:AI621)&lt;12.5,AVERAGE(V621:AI621),IF(COUNTBLANK(U621:AI621)&lt;13.5,AVERAGE(U621:AI621),IF(COUNTBLANK(T621:AI621)&lt;14.5,AVERAGE(T621:AI621),IF(COUNTBLANK(S621:AI621)&lt;15.5,AVERAGE(S621:AI621),IF(COUNTBLANK(R621:AI621)&lt;16.5,AVERAGE(R621:AI621),IF(COUNTBLANK(Q621:AI621)&lt;17.5,AVERAGE(Q621:AI621),IF(COUNTBLANK(P621:AI621)&lt;18.5,AVERAGE(P621:AI621),IF(COUNTBLANK(O621:AI621)&lt;19.5,AVERAGE(O621:AI621),AVERAGE(N621:AI621))))))))))))))))))))))</f>
        <v/>
      </c>
      <c r="AN621" s="23">
        <f>IF(AK621&lt;1.5,M621,(0.75*M621)+(0.25*((AM621*2/3+AJ621*1/3)*$AW$1)))</f>
        <v>0</v>
      </c>
      <c r="AO621" s="24">
        <f>AN621-M621</f>
        <v>0</v>
      </c>
      <c r="AP621" s="22" t="str">
        <f>IF(AK621&lt;1.5,"N/A",3*((M621/$AW$1)-(AM621*2/3)))</f>
        <v>N/A</v>
      </c>
      <c r="AQ621" s="20" t="str">
        <f>IF(AK621=0,"",AL621*$AV$1)</f>
        <v/>
      </c>
      <c r="AR621" s="20" t="str">
        <f>IF(AK621=0,"",AJ621*$AV$1)</f>
        <v/>
      </c>
      <c r="AS621" s="23" t="str">
        <f>IF(F621="P","P","")</f>
        <v/>
      </c>
    </row>
    <row r="622" spans="1:45">
      <c r="A622" s="19"/>
      <c r="B622" s="23" t="str">
        <f>IF(COUNTBLANK(N622:AI622)&lt;20.5,"Yes","No")</f>
        <v>No</v>
      </c>
      <c r="C622" s="34" t="str">
        <f>IF(J622&lt;160000,"Yes","")</f>
        <v>Yes</v>
      </c>
      <c r="D622" s="34" t="str">
        <f>IF(J622&gt;375000,IF((K622/J622)&lt;-0.4,"FP40%",IF((K622/J622)&lt;-0.35,"FP35%",IF((K622/J622)&lt;-0.3,"FP30%",IF((K622/J622)&lt;-0.25,"FP25%",IF((K622/J622)&lt;-0.2,"FP20%",IF((K622/J622)&lt;-0.15,"FP15%",IF((K622/J622)&lt;-0.1,"FP10%",IF((K622/J622)&lt;-0.05,"FP5%","")))))))),"")</f>
        <v/>
      </c>
      <c r="E622" s="34" t="str">
        <f t="shared" si="11"/>
        <v/>
      </c>
      <c r="F622" s="89" t="str">
        <f>IF(AP622="N/A","",IF(AP622&gt;AJ622,IF(AP622&gt;AM622,"P",""),""))</f>
        <v/>
      </c>
      <c r="G622" s="34" t="str">
        <f>IF(D622="",IF(E622="",F622,E622),D622)</f>
        <v/>
      </c>
      <c r="H622" s="19"/>
      <c r="I622" s="21"/>
      <c r="J622" s="20"/>
      <c r="K622" s="20">
        <f>M622-J622</f>
        <v>0</v>
      </c>
      <c r="L622" s="20"/>
      <c r="M622" s="20"/>
      <c r="N622" s="21"/>
      <c r="O622" s="21"/>
      <c r="P622" s="21"/>
      <c r="Q622" s="21"/>
      <c r="R622" s="21"/>
      <c r="S622" s="21"/>
      <c r="T622" s="21"/>
      <c r="U622" s="21"/>
      <c r="AJ622" s="39" t="str">
        <f>IF(AK622=0,"",AVERAGE(N622:AI622))</f>
        <v/>
      </c>
      <c r="AK622" s="39">
        <f>IF(COUNTBLANK(N622:AI622)=0,22,IF(COUNTBLANK(N622:AI622)=1,21,IF(COUNTBLANK(N622:AI622)=2,20,IF(COUNTBLANK(N622:AI622)=3,19,IF(COUNTBLANK(N622:AI622)=4,18,IF(COUNTBLANK(N622:AI622)=5,17,IF(COUNTBLANK(N622:AI622)=6,16,IF(COUNTBLANK(N622:AI622)=7,15,IF(COUNTBLANK(N622:AI622)=8,14,IF(COUNTBLANK(N622:AI622)=9,13,IF(COUNTBLANK(N622:AI622)=10,12,IF(COUNTBLANK(N622:AI622)=11,11,IF(COUNTBLANK(N622:AI622)=12,10,IF(COUNTBLANK(N622:AI622)=13,9,IF(COUNTBLANK(N622:AI622)=14,8,IF(COUNTBLANK(N622:AI622)=15,7,IF(COUNTBLANK(N622:AI622)=16,6,IF(COUNTBLANK(N622:AI622)=17,5,IF(COUNTBLANK(N622:AI622)=18,4,IF(COUNTBLANK(N622:AI622)=19,3,IF(COUNTBLANK(N622:AI622)=20,2,IF(COUNTBLANK(N622:AI622)=21,1,IF(COUNTBLANK(N622:AI622)=22,0,"Error")))))))))))))))))))))))</f>
        <v>0</v>
      </c>
      <c r="AL622" s="39" t="str">
        <f>IF(AK622=0,"",IF(COUNTBLANK(AG622:AI622)=0,AVERAGE(AG622:AI622),IF(COUNTBLANK(AF622:AI622)&lt;1.5,AVERAGE(AF622:AI622),IF(COUNTBLANK(AE622:AI622)&lt;2.5,AVERAGE(AE622:AI622),IF(COUNTBLANK(AD622:AI622)&lt;3.5,AVERAGE(AD622:AI622),IF(COUNTBLANK(AC622:AI622)&lt;4.5,AVERAGE(AC622:AI622),IF(COUNTBLANK(AB622:AI622)&lt;5.5,AVERAGE(AB622:AI622),IF(COUNTBLANK(AA622:AI622)&lt;6.5,AVERAGE(AA622:AI622),IF(COUNTBLANK(Z622:AI622)&lt;7.5,AVERAGE(Z622:AI622),IF(COUNTBLANK(Y622:AI622)&lt;8.5,AVERAGE(Y622:AI622),IF(COUNTBLANK(X622:AI622)&lt;9.5,AVERAGE(X622:AI622),IF(COUNTBLANK(W622:AI622)&lt;10.5,AVERAGE(W622:AI622),IF(COUNTBLANK(V622:AI622)&lt;11.5,AVERAGE(V622:AI622),IF(COUNTBLANK(U622:AI622)&lt;12.5,AVERAGE(U622:AI622),IF(COUNTBLANK(T622:AI622)&lt;13.5,AVERAGE(T622:AI622),IF(COUNTBLANK(S622:AI622)&lt;14.5,AVERAGE(S622:AI622),IF(COUNTBLANK(R622:AI622)&lt;15.5,AVERAGE(R622:AI622),IF(COUNTBLANK(Q622:AI622)&lt;16.5,AVERAGE(Q622:AI622),IF(COUNTBLANK(P622:AI622)&lt;17.5,AVERAGE(P622:AI622),IF(COUNTBLANK(O622:AI622)&lt;18.5,AVERAGE(O622:AI622),AVERAGE(N622:AI622)))))))))))))))))))))</f>
        <v/>
      </c>
      <c r="AM622" s="22" t="str">
        <f>IF(AK622=0,"",IF(COUNTBLANK(AH622:AI622)=0,AVERAGE(AH622:AI622),IF(COUNTBLANK(AG622:AI622)&lt;1.5,AVERAGE(AG622:AI622),IF(COUNTBLANK(AF622:AI622)&lt;2.5,AVERAGE(AF622:AI622),IF(COUNTBLANK(AE622:AI622)&lt;3.5,AVERAGE(AE622:AI622),IF(COUNTBLANK(AD622:AI622)&lt;4.5,AVERAGE(AD622:AI622),IF(COUNTBLANK(AC622:AI622)&lt;5.5,AVERAGE(AC622:AI622),IF(COUNTBLANK(AB622:AI622)&lt;6.5,AVERAGE(AB622:AI622),IF(COUNTBLANK(AA622:AI622)&lt;7.5,AVERAGE(AA622:AI622),IF(COUNTBLANK(Z622:AI622)&lt;8.5,AVERAGE(Z622:AI622),IF(COUNTBLANK(Y622:AI622)&lt;9.5,AVERAGE(Y622:AI622),IF(COUNTBLANK(X622:AI622)&lt;10.5,AVERAGE(X622:AI622),IF(COUNTBLANK(W622:AI622)&lt;11.5,AVERAGE(W622:AI622),IF(COUNTBLANK(V622:AI622)&lt;12.5,AVERAGE(V622:AI622),IF(COUNTBLANK(U622:AI622)&lt;13.5,AVERAGE(U622:AI622),IF(COUNTBLANK(T622:AI622)&lt;14.5,AVERAGE(T622:AI622),IF(COUNTBLANK(S622:AI622)&lt;15.5,AVERAGE(S622:AI622),IF(COUNTBLANK(R622:AI622)&lt;16.5,AVERAGE(R622:AI622),IF(COUNTBLANK(Q622:AI622)&lt;17.5,AVERAGE(Q622:AI622),IF(COUNTBLANK(P622:AI622)&lt;18.5,AVERAGE(P622:AI622),IF(COUNTBLANK(O622:AI622)&lt;19.5,AVERAGE(O622:AI622),AVERAGE(N622:AI622))))))))))))))))))))))</f>
        <v/>
      </c>
      <c r="AN622" s="23">
        <f>IF(AK622&lt;1.5,M622,(0.75*M622)+(0.25*((AM622*2/3+AJ622*1/3)*$AW$1)))</f>
        <v>0</v>
      </c>
      <c r="AO622" s="24">
        <f>AN622-M622</f>
        <v>0</v>
      </c>
      <c r="AP622" s="22" t="str">
        <f>IF(AK622&lt;1.5,"N/A",3*((M622/$AW$1)-(AM622*2/3)))</f>
        <v>N/A</v>
      </c>
      <c r="AQ622" s="20" t="str">
        <f>IF(AK622=0,"",AL622*$AV$1)</f>
        <v/>
      </c>
      <c r="AR622" s="20" t="str">
        <f>IF(AK622=0,"",AJ622*$AV$1)</f>
        <v/>
      </c>
      <c r="AS622" s="23" t="str">
        <f>IF(F622="P","P","")</f>
        <v/>
      </c>
    </row>
    <row r="623" spans="1:45">
      <c r="A623" s="19"/>
      <c r="B623" s="23" t="str">
        <f>IF(COUNTBLANK(N623:AI623)&lt;20.5,"Yes","No")</f>
        <v>No</v>
      </c>
      <c r="C623" s="34" t="str">
        <f>IF(J623&lt;160000,"Yes","")</f>
        <v>Yes</v>
      </c>
      <c r="D623" s="34" t="str">
        <f>IF(J623&gt;375000,IF((K623/J623)&lt;-0.4,"FP40%",IF((K623/J623)&lt;-0.35,"FP35%",IF((K623/J623)&lt;-0.3,"FP30%",IF((K623/J623)&lt;-0.25,"FP25%",IF((K623/J623)&lt;-0.2,"FP20%",IF((K623/J623)&lt;-0.15,"FP15%",IF((K623/J623)&lt;-0.1,"FP10%",IF((K623/J623)&lt;-0.05,"FP5%","")))))))),"")</f>
        <v/>
      </c>
      <c r="E623" s="34" t="str">
        <f t="shared" si="11"/>
        <v/>
      </c>
      <c r="F623" s="89" t="str">
        <f>IF(AP623="N/A","",IF(AP623&gt;AJ623,IF(AP623&gt;AM623,"P",""),""))</f>
        <v/>
      </c>
      <c r="G623" s="34" t="str">
        <f>IF(D623="",IF(E623="",F623,E623),D623)</f>
        <v/>
      </c>
      <c r="H623" s="19"/>
      <c r="I623" s="21"/>
      <c r="J623" s="20"/>
      <c r="K623" s="20">
        <f>M623-J623</f>
        <v>0</v>
      </c>
      <c r="L623" s="20"/>
      <c r="M623" s="20"/>
      <c r="N623" s="21"/>
      <c r="O623" s="21"/>
      <c r="P623" s="21"/>
      <c r="Q623" s="21"/>
      <c r="R623" s="21"/>
      <c r="S623" s="21"/>
      <c r="T623" s="21"/>
      <c r="U623" s="21"/>
      <c r="AJ623" s="39" t="str">
        <f>IF(AK623=0,"",AVERAGE(N623:AI623))</f>
        <v/>
      </c>
      <c r="AK623" s="39">
        <f>IF(COUNTBLANK(N623:AI623)=0,22,IF(COUNTBLANK(N623:AI623)=1,21,IF(COUNTBLANK(N623:AI623)=2,20,IF(COUNTBLANK(N623:AI623)=3,19,IF(COUNTBLANK(N623:AI623)=4,18,IF(COUNTBLANK(N623:AI623)=5,17,IF(COUNTBLANK(N623:AI623)=6,16,IF(COUNTBLANK(N623:AI623)=7,15,IF(COUNTBLANK(N623:AI623)=8,14,IF(COUNTBLANK(N623:AI623)=9,13,IF(COUNTBLANK(N623:AI623)=10,12,IF(COUNTBLANK(N623:AI623)=11,11,IF(COUNTBLANK(N623:AI623)=12,10,IF(COUNTBLANK(N623:AI623)=13,9,IF(COUNTBLANK(N623:AI623)=14,8,IF(COUNTBLANK(N623:AI623)=15,7,IF(COUNTBLANK(N623:AI623)=16,6,IF(COUNTBLANK(N623:AI623)=17,5,IF(COUNTBLANK(N623:AI623)=18,4,IF(COUNTBLANK(N623:AI623)=19,3,IF(COUNTBLANK(N623:AI623)=20,2,IF(COUNTBLANK(N623:AI623)=21,1,IF(COUNTBLANK(N623:AI623)=22,0,"Error")))))))))))))))))))))))</f>
        <v>0</v>
      </c>
      <c r="AL623" s="39" t="str">
        <f>IF(AK623=0,"",IF(COUNTBLANK(AG623:AI623)=0,AVERAGE(AG623:AI623),IF(COUNTBLANK(AF623:AI623)&lt;1.5,AVERAGE(AF623:AI623),IF(COUNTBLANK(AE623:AI623)&lt;2.5,AVERAGE(AE623:AI623),IF(COUNTBLANK(AD623:AI623)&lt;3.5,AVERAGE(AD623:AI623),IF(COUNTBLANK(AC623:AI623)&lt;4.5,AVERAGE(AC623:AI623),IF(COUNTBLANK(AB623:AI623)&lt;5.5,AVERAGE(AB623:AI623),IF(COUNTBLANK(AA623:AI623)&lt;6.5,AVERAGE(AA623:AI623),IF(COUNTBLANK(Z623:AI623)&lt;7.5,AVERAGE(Z623:AI623),IF(COUNTBLANK(Y623:AI623)&lt;8.5,AVERAGE(Y623:AI623),IF(COUNTBLANK(X623:AI623)&lt;9.5,AVERAGE(X623:AI623),IF(COUNTBLANK(W623:AI623)&lt;10.5,AVERAGE(W623:AI623),IF(COUNTBLANK(V623:AI623)&lt;11.5,AVERAGE(V623:AI623),IF(COUNTBLANK(U623:AI623)&lt;12.5,AVERAGE(U623:AI623),IF(COUNTBLANK(T623:AI623)&lt;13.5,AVERAGE(T623:AI623),IF(COUNTBLANK(S623:AI623)&lt;14.5,AVERAGE(S623:AI623),IF(COUNTBLANK(R623:AI623)&lt;15.5,AVERAGE(R623:AI623),IF(COUNTBLANK(Q623:AI623)&lt;16.5,AVERAGE(Q623:AI623),IF(COUNTBLANK(P623:AI623)&lt;17.5,AVERAGE(P623:AI623),IF(COUNTBLANK(O623:AI623)&lt;18.5,AVERAGE(O623:AI623),AVERAGE(N623:AI623)))))))))))))))))))))</f>
        <v/>
      </c>
      <c r="AM623" s="22" t="str">
        <f>IF(AK623=0,"",IF(COUNTBLANK(AH623:AI623)=0,AVERAGE(AH623:AI623),IF(COUNTBLANK(AG623:AI623)&lt;1.5,AVERAGE(AG623:AI623),IF(COUNTBLANK(AF623:AI623)&lt;2.5,AVERAGE(AF623:AI623),IF(COUNTBLANK(AE623:AI623)&lt;3.5,AVERAGE(AE623:AI623),IF(COUNTBLANK(AD623:AI623)&lt;4.5,AVERAGE(AD623:AI623),IF(COUNTBLANK(AC623:AI623)&lt;5.5,AVERAGE(AC623:AI623),IF(COUNTBLANK(AB623:AI623)&lt;6.5,AVERAGE(AB623:AI623),IF(COUNTBLANK(AA623:AI623)&lt;7.5,AVERAGE(AA623:AI623),IF(COUNTBLANK(Z623:AI623)&lt;8.5,AVERAGE(Z623:AI623),IF(COUNTBLANK(Y623:AI623)&lt;9.5,AVERAGE(Y623:AI623),IF(COUNTBLANK(X623:AI623)&lt;10.5,AVERAGE(X623:AI623),IF(COUNTBLANK(W623:AI623)&lt;11.5,AVERAGE(W623:AI623),IF(COUNTBLANK(V623:AI623)&lt;12.5,AVERAGE(V623:AI623),IF(COUNTBLANK(U623:AI623)&lt;13.5,AVERAGE(U623:AI623),IF(COUNTBLANK(T623:AI623)&lt;14.5,AVERAGE(T623:AI623),IF(COUNTBLANK(S623:AI623)&lt;15.5,AVERAGE(S623:AI623),IF(COUNTBLANK(R623:AI623)&lt;16.5,AVERAGE(R623:AI623),IF(COUNTBLANK(Q623:AI623)&lt;17.5,AVERAGE(Q623:AI623),IF(COUNTBLANK(P623:AI623)&lt;18.5,AVERAGE(P623:AI623),IF(COUNTBLANK(O623:AI623)&lt;19.5,AVERAGE(O623:AI623),AVERAGE(N623:AI623))))))))))))))))))))))</f>
        <v/>
      </c>
      <c r="AN623" s="23">
        <f>IF(AK623&lt;1.5,M623,(0.75*M623)+(0.25*((AM623*2/3+AJ623*1/3)*$AW$1)))</f>
        <v>0</v>
      </c>
      <c r="AO623" s="24">
        <f>AN623-M623</f>
        <v>0</v>
      </c>
      <c r="AP623" s="22" t="str">
        <f>IF(AK623&lt;1.5,"N/A",3*((M623/$AW$1)-(AM623*2/3)))</f>
        <v>N/A</v>
      </c>
      <c r="AQ623" s="20" t="str">
        <f>IF(AK623=0,"",AL623*$AV$1)</f>
        <v/>
      </c>
      <c r="AR623" s="20" t="str">
        <f>IF(AK623=0,"",AJ623*$AV$1)</f>
        <v/>
      </c>
      <c r="AS623" s="23" t="str">
        <f>IF(F623="P","P","")</f>
        <v/>
      </c>
    </row>
    <row r="624" spans="1:45">
      <c r="A624" s="19"/>
      <c r="B624" s="23" t="str">
        <f>IF(COUNTBLANK(N624:AI624)&lt;20.5,"Yes","No")</f>
        <v>No</v>
      </c>
      <c r="C624" s="34" t="str">
        <f>IF(J624&lt;160000,"Yes","")</f>
        <v>Yes</v>
      </c>
      <c r="D624" s="34" t="str">
        <f>IF(J624&gt;375000,IF((K624/J624)&lt;-0.4,"FP40%",IF((K624/J624)&lt;-0.35,"FP35%",IF((K624/J624)&lt;-0.3,"FP30%",IF((K624/J624)&lt;-0.25,"FP25%",IF((K624/J624)&lt;-0.2,"FP20%",IF((K624/J624)&lt;-0.15,"FP15%",IF((K624/J624)&lt;-0.1,"FP10%",IF((K624/J624)&lt;-0.05,"FP5%","")))))))),"")</f>
        <v/>
      </c>
      <c r="E624" s="34" t="str">
        <f t="shared" si="11"/>
        <v/>
      </c>
      <c r="F624" s="89" t="str">
        <f>IF(AP624="N/A","",IF(AP624&gt;AJ624,IF(AP624&gt;AM624,"P",""),""))</f>
        <v/>
      </c>
      <c r="G624" s="34" t="str">
        <f>IF(D624="",IF(E624="",F624,E624),D624)</f>
        <v/>
      </c>
      <c r="H624" s="19"/>
      <c r="I624" s="21"/>
      <c r="J624" s="20"/>
      <c r="K624" s="20">
        <f>M624-J624</f>
        <v>0</v>
      </c>
      <c r="L624" s="20"/>
      <c r="M624" s="20"/>
      <c r="N624" s="21"/>
      <c r="O624" s="21"/>
      <c r="P624" s="21"/>
      <c r="Q624" s="21"/>
      <c r="R624" s="21"/>
      <c r="S624" s="21"/>
      <c r="T624" s="21"/>
      <c r="U624" s="21"/>
      <c r="AJ624" s="39" t="str">
        <f>IF(AK624=0,"",AVERAGE(N624:AI624))</f>
        <v/>
      </c>
      <c r="AK624" s="39">
        <f>IF(COUNTBLANK(N624:AI624)=0,22,IF(COUNTBLANK(N624:AI624)=1,21,IF(COUNTBLANK(N624:AI624)=2,20,IF(COUNTBLANK(N624:AI624)=3,19,IF(COUNTBLANK(N624:AI624)=4,18,IF(COUNTBLANK(N624:AI624)=5,17,IF(COUNTBLANK(N624:AI624)=6,16,IF(COUNTBLANK(N624:AI624)=7,15,IF(COUNTBLANK(N624:AI624)=8,14,IF(COUNTBLANK(N624:AI624)=9,13,IF(COUNTBLANK(N624:AI624)=10,12,IF(COUNTBLANK(N624:AI624)=11,11,IF(COUNTBLANK(N624:AI624)=12,10,IF(COUNTBLANK(N624:AI624)=13,9,IF(COUNTBLANK(N624:AI624)=14,8,IF(COUNTBLANK(N624:AI624)=15,7,IF(COUNTBLANK(N624:AI624)=16,6,IF(COUNTBLANK(N624:AI624)=17,5,IF(COUNTBLANK(N624:AI624)=18,4,IF(COUNTBLANK(N624:AI624)=19,3,IF(COUNTBLANK(N624:AI624)=20,2,IF(COUNTBLANK(N624:AI624)=21,1,IF(COUNTBLANK(N624:AI624)=22,0,"Error")))))))))))))))))))))))</f>
        <v>0</v>
      </c>
      <c r="AL624" s="39" t="str">
        <f>IF(AK624=0,"",IF(COUNTBLANK(AG624:AI624)=0,AVERAGE(AG624:AI624),IF(COUNTBLANK(AF624:AI624)&lt;1.5,AVERAGE(AF624:AI624),IF(COUNTBLANK(AE624:AI624)&lt;2.5,AVERAGE(AE624:AI624),IF(COUNTBLANK(AD624:AI624)&lt;3.5,AVERAGE(AD624:AI624),IF(COUNTBLANK(AC624:AI624)&lt;4.5,AVERAGE(AC624:AI624),IF(COUNTBLANK(AB624:AI624)&lt;5.5,AVERAGE(AB624:AI624),IF(COUNTBLANK(AA624:AI624)&lt;6.5,AVERAGE(AA624:AI624),IF(COUNTBLANK(Z624:AI624)&lt;7.5,AVERAGE(Z624:AI624),IF(COUNTBLANK(Y624:AI624)&lt;8.5,AVERAGE(Y624:AI624),IF(COUNTBLANK(X624:AI624)&lt;9.5,AVERAGE(X624:AI624),IF(COUNTBLANK(W624:AI624)&lt;10.5,AVERAGE(W624:AI624),IF(COUNTBLANK(V624:AI624)&lt;11.5,AVERAGE(V624:AI624),IF(COUNTBLANK(U624:AI624)&lt;12.5,AVERAGE(U624:AI624),IF(COUNTBLANK(T624:AI624)&lt;13.5,AVERAGE(T624:AI624),IF(COUNTBLANK(S624:AI624)&lt;14.5,AVERAGE(S624:AI624),IF(COUNTBLANK(R624:AI624)&lt;15.5,AVERAGE(R624:AI624),IF(COUNTBLANK(Q624:AI624)&lt;16.5,AVERAGE(Q624:AI624),IF(COUNTBLANK(P624:AI624)&lt;17.5,AVERAGE(P624:AI624),IF(COUNTBLANK(O624:AI624)&lt;18.5,AVERAGE(O624:AI624),AVERAGE(N624:AI624)))))))))))))))))))))</f>
        <v/>
      </c>
      <c r="AM624" s="22" t="str">
        <f>IF(AK624=0,"",IF(COUNTBLANK(AH624:AI624)=0,AVERAGE(AH624:AI624),IF(COUNTBLANK(AG624:AI624)&lt;1.5,AVERAGE(AG624:AI624),IF(COUNTBLANK(AF624:AI624)&lt;2.5,AVERAGE(AF624:AI624),IF(COUNTBLANK(AE624:AI624)&lt;3.5,AVERAGE(AE624:AI624),IF(COUNTBLANK(AD624:AI624)&lt;4.5,AVERAGE(AD624:AI624),IF(COUNTBLANK(AC624:AI624)&lt;5.5,AVERAGE(AC624:AI624),IF(COUNTBLANK(AB624:AI624)&lt;6.5,AVERAGE(AB624:AI624),IF(COUNTBLANK(AA624:AI624)&lt;7.5,AVERAGE(AA624:AI624),IF(COUNTBLANK(Z624:AI624)&lt;8.5,AVERAGE(Z624:AI624),IF(COUNTBLANK(Y624:AI624)&lt;9.5,AVERAGE(Y624:AI624),IF(COUNTBLANK(X624:AI624)&lt;10.5,AVERAGE(X624:AI624),IF(COUNTBLANK(W624:AI624)&lt;11.5,AVERAGE(W624:AI624),IF(COUNTBLANK(V624:AI624)&lt;12.5,AVERAGE(V624:AI624),IF(COUNTBLANK(U624:AI624)&lt;13.5,AVERAGE(U624:AI624),IF(COUNTBLANK(T624:AI624)&lt;14.5,AVERAGE(T624:AI624),IF(COUNTBLANK(S624:AI624)&lt;15.5,AVERAGE(S624:AI624),IF(COUNTBLANK(R624:AI624)&lt;16.5,AVERAGE(R624:AI624),IF(COUNTBLANK(Q624:AI624)&lt;17.5,AVERAGE(Q624:AI624),IF(COUNTBLANK(P624:AI624)&lt;18.5,AVERAGE(P624:AI624),IF(COUNTBLANK(O624:AI624)&lt;19.5,AVERAGE(O624:AI624),AVERAGE(N624:AI624))))))))))))))))))))))</f>
        <v/>
      </c>
      <c r="AN624" s="23">
        <f>IF(AK624&lt;1.5,M624,(0.75*M624)+(0.25*((AM624*2/3+AJ624*1/3)*$AW$1)))</f>
        <v>0</v>
      </c>
      <c r="AO624" s="24">
        <f>AN624-M624</f>
        <v>0</v>
      </c>
      <c r="AP624" s="22" t="str">
        <f>IF(AK624&lt;1.5,"N/A",3*((M624/$AW$1)-(AM624*2/3)))</f>
        <v>N/A</v>
      </c>
      <c r="AQ624" s="20" t="str">
        <f>IF(AK624=0,"",AL624*$AV$1)</f>
        <v/>
      </c>
      <c r="AR624" s="20" t="str">
        <f>IF(AK624=0,"",AJ624*$AV$1)</f>
        <v/>
      </c>
      <c r="AS624" s="23" t="str">
        <f>IF(F624="P","P","")</f>
        <v/>
      </c>
    </row>
    <row r="625" spans="1:45">
      <c r="A625" s="19"/>
      <c r="B625" s="23" t="str">
        <f>IF(COUNTBLANK(N625:AI625)&lt;20.5,"Yes","No")</f>
        <v>No</v>
      </c>
      <c r="C625" s="34" t="str">
        <f>IF(J625&lt;160000,"Yes","")</f>
        <v>Yes</v>
      </c>
      <c r="D625" s="34" t="str">
        <f>IF(J625&gt;375000,IF((K625/J625)&lt;-0.4,"FP40%",IF((K625/J625)&lt;-0.35,"FP35%",IF((K625/J625)&lt;-0.3,"FP30%",IF((K625/J625)&lt;-0.25,"FP25%",IF((K625/J625)&lt;-0.2,"FP20%",IF((K625/J625)&lt;-0.15,"FP15%",IF((K625/J625)&lt;-0.1,"FP10%",IF((K625/J625)&lt;-0.05,"FP5%","")))))))),"")</f>
        <v/>
      </c>
      <c r="E625" s="34" t="str">
        <f t="shared" si="11"/>
        <v/>
      </c>
      <c r="F625" s="89" t="str">
        <f>IF(AP625="N/A","",IF(AP625&gt;AJ625,IF(AP625&gt;AM625,"P",""),""))</f>
        <v/>
      </c>
      <c r="G625" s="34" t="str">
        <f>IF(D625="",IF(E625="",F625,E625),D625)</f>
        <v/>
      </c>
      <c r="H625" s="19"/>
      <c r="I625" s="21"/>
      <c r="J625" s="20"/>
      <c r="K625" s="20">
        <f>M625-J625</f>
        <v>0</v>
      </c>
      <c r="L625" s="20"/>
      <c r="M625" s="20"/>
      <c r="N625" s="21"/>
      <c r="O625" s="21"/>
      <c r="P625" s="21"/>
      <c r="Q625" s="21"/>
      <c r="R625" s="21"/>
      <c r="S625" s="21"/>
      <c r="T625" s="21"/>
      <c r="U625" s="21"/>
      <c r="AJ625" s="39" t="str">
        <f>IF(AK625=0,"",AVERAGE(N625:AI625))</f>
        <v/>
      </c>
      <c r="AK625" s="39">
        <f>IF(COUNTBLANK(N625:AI625)=0,22,IF(COUNTBLANK(N625:AI625)=1,21,IF(COUNTBLANK(N625:AI625)=2,20,IF(COUNTBLANK(N625:AI625)=3,19,IF(COUNTBLANK(N625:AI625)=4,18,IF(COUNTBLANK(N625:AI625)=5,17,IF(COUNTBLANK(N625:AI625)=6,16,IF(COUNTBLANK(N625:AI625)=7,15,IF(COUNTBLANK(N625:AI625)=8,14,IF(COUNTBLANK(N625:AI625)=9,13,IF(COUNTBLANK(N625:AI625)=10,12,IF(COUNTBLANK(N625:AI625)=11,11,IF(COUNTBLANK(N625:AI625)=12,10,IF(COUNTBLANK(N625:AI625)=13,9,IF(COUNTBLANK(N625:AI625)=14,8,IF(COUNTBLANK(N625:AI625)=15,7,IF(COUNTBLANK(N625:AI625)=16,6,IF(COUNTBLANK(N625:AI625)=17,5,IF(COUNTBLANK(N625:AI625)=18,4,IF(COUNTBLANK(N625:AI625)=19,3,IF(COUNTBLANK(N625:AI625)=20,2,IF(COUNTBLANK(N625:AI625)=21,1,IF(COUNTBLANK(N625:AI625)=22,0,"Error")))))))))))))))))))))))</f>
        <v>0</v>
      </c>
      <c r="AL625" s="39" t="str">
        <f>IF(AK625=0,"",IF(COUNTBLANK(AG625:AI625)=0,AVERAGE(AG625:AI625),IF(COUNTBLANK(AF625:AI625)&lt;1.5,AVERAGE(AF625:AI625),IF(COUNTBLANK(AE625:AI625)&lt;2.5,AVERAGE(AE625:AI625),IF(COUNTBLANK(AD625:AI625)&lt;3.5,AVERAGE(AD625:AI625),IF(COUNTBLANK(AC625:AI625)&lt;4.5,AVERAGE(AC625:AI625),IF(COUNTBLANK(AB625:AI625)&lt;5.5,AVERAGE(AB625:AI625),IF(COUNTBLANK(AA625:AI625)&lt;6.5,AVERAGE(AA625:AI625),IF(COUNTBLANK(Z625:AI625)&lt;7.5,AVERAGE(Z625:AI625),IF(COUNTBLANK(Y625:AI625)&lt;8.5,AVERAGE(Y625:AI625),IF(COUNTBLANK(X625:AI625)&lt;9.5,AVERAGE(X625:AI625),IF(COUNTBLANK(W625:AI625)&lt;10.5,AVERAGE(W625:AI625),IF(COUNTBLANK(V625:AI625)&lt;11.5,AVERAGE(V625:AI625),IF(COUNTBLANK(U625:AI625)&lt;12.5,AVERAGE(U625:AI625),IF(COUNTBLANK(T625:AI625)&lt;13.5,AVERAGE(T625:AI625),IF(COUNTBLANK(S625:AI625)&lt;14.5,AVERAGE(S625:AI625),IF(COUNTBLANK(R625:AI625)&lt;15.5,AVERAGE(R625:AI625),IF(COUNTBLANK(Q625:AI625)&lt;16.5,AVERAGE(Q625:AI625),IF(COUNTBLANK(P625:AI625)&lt;17.5,AVERAGE(P625:AI625),IF(COUNTBLANK(O625:AI625)&lt;18.5,AVERAGE(O625:AI625),AVERAGE(N625:AI625)))))))))))))))))))))</f>
        <v/>
      </c>
      <c r="AM625" s="22" t="str">
        <f>IF(AK625=0,"",IF(COUNTBLANK(AH625:AI625)=0,AVERAGE(AH625:AI625),IF(COUNTBLANK(AG625:AI625)&lt;1.5,AVERAGE(AG625:AI625),IF(COUNTBLANK(AF625:AI625)&lt;2.5,AVERAGE(AF625:AI625),IF(COUNTBLANK(AE625:AI625)&lt;3.5,AVERAGE(AE625:AI625),IF(COUNTBLANK(AD625:AI625)&lt;4.5,AVERAGE(AD625:AI625),IF(COUNTBLANK(AC625:AI625)&lt;5.5,AVERAGE(AC625:AI625),IF(COUNTBLANK(AB625:AI625)&lt;6.5,AVERAGE(AB625:AI625),IF(COUNTBLANK(AA625:AI625)&lt;7.5,AVERAGE(AA625:AI625),IF(COUNTBLANK(Z625:AI625)&lt;8.5,AVERAGE(Z625:AI625),IF(COUNTBLANK(Y625:AI625)&lt;9.5,AVERAGE(Y625:AI625),IF(COUNTBLANK(X625:AI625)&lt;10.5,AVERAGE(X625:AI625),IF(COUNTBLANK(W625:AI625)&lt;11.5,AVERAGE(W625:AI625),IF(COUNTBLANK(V625:AI625)&lt;12.5,AVERAGE(V625:AI625),IF(COUNTBLANK(U625:AI625)&lt;13.5,AVERAGE(U625:AI625),IF(COUNTBLANK(T625:AI625)&lt;14.5,AVERAGE(T625:AI625),IF(COUNTBLANK(S625:AI625)&lt;15.5,AVERAGE(S625:AI625),IF(COUNTBLANK(R625:AI625)&lt;16.5,AVERAGE(R625:AI625),IF(COUNTBLANK(Q625:AI625)&lt;17.5,AVERAGE(Q625:AI625),IF(COUNTBLANK(P625:AI625)&lt;18.5,AVERAGE(P625:AI625),IF(COUNTBLANK(O625:AI625)&lt;19.5,AVERAGE(O625:AI625),AVERAGE(N625:AI625))))))))))))))))))))))</f>
        <v/>
      </c>
      <c r="AN625" s="23">
        <f>IF(AK625&lt;1.5,M625,(0.75*M625)+(0.25*((AM625*2/3+AJ625*1/3)*$AW$1)))</f>
        <v>0</v>
      </c>
      <c r="AO625" s="24">
        <f>AN625-M625</f>
        <v>0</v>
      </c>
      <c r="AP625" s="22" t="str">
        <f>IF(AK625&lt;1.5,"N/A",3*((M625/$AW$1)-(AM625*2/3)))</f>
        <v>N/A</v>
      </c>
      <c r="AQ625" s="20" t="str">
        <f>IF(AK625=0,"",AL625*$AV$1)</f>
        <v/>
      </c>
      <c r="AR625" s="20" t="str">
        <f>IF(AK625=0,"",AJ625*$AV$1)</f>
        <v/>
      </c>
      <c r="AS625" s="23" t="str">
        <f>IF(F625="P","P","")</f>
        <v/>
      </c>
    </row>
    <row r="626" spans="1:45">
      <c r="A626" s="19"/>
      <c r="B626" s="23" t="str">
        <f>IF(COUNTBLANK(N626:AI626)&lt;20.5,"Yes","No")</f>
        <v>No</v>
      </c>
      <c r="C626" s="34" t="str">
        <f>IF(J626&lt;160000,"Yes","")</f>
        <v>Yes</v>
      </c>
      <c r="D626" s="34" t="str">
        <f>IF(J626&gt;375000,IF((K626/J626)&lt;-0.4,"FP40%",IF((K626/J626)&lt;-0.35,"FP35%",IF((K626/J626)&lt;-0.3,"FP30%",IF((K626/J626)&lt;-0.25,"FP25%",IF((K626/J626)&lt;-0.2,"FP20%",IF((K626/J626)&lt;-0.15,"FP15%",IF((K626/J626)&lt;-0.1,"FP10%",IF((K626/J626)&lt;-0.05,"FP5%","")))))))),"")</f>
        <v/>
      </c>
      <c r="E626" s="34" t="str">
        <f t="shared" si="11"/>
        <v/>
      </c>
      <c r="F626" s="89" t="str">
        <f>IF(AP626="N/A","",IF(AP626&gt;AJ626,IF(AP626&gt;AM626,"P",""),""))</f>
        <v/>
      </c>
      <c r="G626" s="34" t="str">
        <f>IF(D626="",IF(E626="",F626,E626),D626)</f>
        <v/>
      </c>
      <c r="H626" s="19"/>
      <c r="I626" s="21"/>
      <c r="J626" s="20"/>
      <c r="K626" s="20">
        <f>M626-J626</f>
        <v>0</v>
      </c>
      <c r="L626" s="20"/>
      <c r="M626" s="20"/>
      <c r="N626" s="21"/>
      <c r="O626" s="21"/>
      <c r="P626" s="21"/>
      <c r="Q626" s="21"/>
      <c r="R626" s="21"/>
      <c r="S626" s="21"/>
      <c r="T626" s="21"/>
      <c r="U626" s="21"/>
      <c r="AJ626" s="39" t="str">
        <f>IF(AK626=0,"",AVERAGE(N626:AI626))</f>
        <v/>
      </c>
      <c r="AK626" s="39">
        <f>IF(COUNTBLANK(N626:AI626)=0,22,IF(COUNTBLANK(N626:AI626)=1,21,IF(COUNTBLANK(N626:AI626)=2,20,IF(COUNTBLANK(N626:AI626)=3,19,IF(COUNTBLANK(N626:AI626)=4,18,IF(COUNTBLANK(N626:AI626)=5,17,IF(COUNTBLANK(N626:AI626)=6,16,IF(COUNTBLANK(N626:AI626)=7,15,IF(COUNTBLANK(N626:AI626)=8,14,IF(COUNTBLANK(N626:AI626)=9,13,IF(COUNTBLANK(N626:AI626)=10,12,IF(COUNTBLANK(N626:AI626)=11,11,IF(COUNTBLANK(N626:AI626)=12,10,IF(COUNTBLANK(N626:AI626)=13,9,IF(COUNTBLANK(N626:AI626)=14,8,IF(COUNTBLANK(N626:AI626)=15,7,IF(COUNTBLANK(N626:AI626)=16,6,IF(COUNTBLANK(N626:AI626)=17,5,IF(COUNTBLANK(N626:AI626)=18,4,IF(COUNTBLANK(N626:AI626)=19,3,IF(COUNTBLANK(N626:AI626)=20,2,IF(COUNTBLANK(N626:AI626)=21,1,IF(COUNTBLANK(N626:AI626)=22,0,"Error")))))))))))))))))))))))</f>
        <v>0</v>
      </c>
      <c r="AL626" s="39" t="str">
        <f>IF(AK626=0,"",IF(COUNTBLANK(AG626:AI626)=0,AVERAGE(AG626:AI626),IF(COUNTBLANK(AF626:AI626)&lt;1.5,AVERAGE(AF626:AI626),IF(COUNTBLANK(AE626:AI626)&lt;2.5,AVERAGE(AE626:AI626),IF(COUNTBLANK(AD626:AI626)&lt;3.5,AVERAGE(AD626:AI626),IF(COUNTBLANK(AC626:AI626)&lt;4.5,AVERAGE(AC626:AI626),IF(COUNTBLANK(AB626:AI626)&lt;5.5,AVERAGE(AB626:AI626),IF(COUNTBLANK(AA626:AI626)&lt;6.5,AVERAGE(AA626:AI626),IF(COUNTBLANK(Z626:AI626)&lt;7.5,AVERAGE(Z626:AI626),IF(COUNTBLANK(Y626:AI626)&lt;8.5,AVERAGE(Y626:AI626),IF(COUNTBLANK(X626:AI626)&lt;9.5,AVERAGE(X626:AI626),IF(COUNTBLANK(W626:AI626)&lt;10.5,AVERAGE(W626:AI626),IF(COUNTBLANK(V626:AI626)&lt;11.5,AVERAGE(V626:AI626),IF(COUNTBLANK(U626:AI626)&lt;12.5,AVERAGE(U626:AI626),IF(COUNTBLANK(T626:AI626)&lt;13.5,AVERAGE(T626:AI626),IF(COUNTBLANK(S626:AI626)&lt;14.5,AVERAGE(S626:AI626),IF(COUNTBLANK(R626:AI626)&lt;15.5,AVERAGE(R626:AI626),IF(COUNTBLANK(Q626:AI626)&lt;16.5,AVERAGE(Q626:AI626),IF(COUNTBLANK(P626:AI626)&lt;17.5,AVERAGE(P626:AI626),IF(COUNTBLANK(O626:AI626)&lt;18.5,AVERAGE(O626:AI626),AVERAGE(N626:AI626)))))))))))))))))))))</f>
        <v/>
      </c>
      <c r="AM626" s="22" t="str">
        <f>IF(AK626=0,"",IF(COUNTBLANK(AH626:AI626)=0,AVERAGE(AH626:AI626),IF(COUNTBLANK(AG626:AI626)&lt;1.5,AVERAGE(AG626:AI626),IF(COUNTBLANK(AF626:AI626)&lt;2.5,AVERAGE(AF626:AI626),IF(COUNTBLANK(AE626:AI626)&lt;3.5,AVERAGE(AE626:AI626),IF(COUNTBLANK(AD626:AI626)&lt;4.5,AVERAGE(AD626:AI626),IF(COUNTBLANK(AC626:AI626)&lt;5.5,AVERAGE(AC626:AI626),IF(COUNTBLANK(AB626:AI626)&lt;6.5,AVERAGE(AB626:AI626),IF(COUNTBLANK(AA626:AI626)&lt;7.5,AVERAGE(AA626:AI626),IF(COUNTBLANK(Z626:AI626)&lt;8.5,AVERAGE(Z626:AI626),IF(COUNTBLANK(Y626:AI626)&lt;9.5,AVERAGE(Y626:AI626),IF(COUNTBLANK(X626:AI626)&lt;10.5,AVERAGE(X626:AI626),IF(COUNTBLANK(W626:AI626)&lt;11.5,AVERAGE(W626:AI626),IF(COUNTBLANK(V626:AI626)&lt;12.5,AVERAGE(V626:AI626),IF(COUNTBLANK(U626:AI626)&lt;13.5,AVERAGE(U626:AI626),IF(COUNTBLANK(T626:AI626)&lt;14.5,AVERAGE(T626:AI626),IF(COUNTBLANK(S626:AI626)&lt;15.5,AVERAGE(S626:AI626),IF(COUNTBLANK(R626:AI626)&lt;16.5,AVERAGE(R626:AI626),IF(COUNTBLANK(Q626:AI626)&lt;17.5,AVERAGE(Q626:AI626),IF(COUNTBLANK(P626:AI626)&lt;18.5,AVERAGE(P626:AI626),IF(COUNTBLANK(O626:AI626)&lt;19.5,AVERAGE(O626:AI626),AVERAGE(N626:AI626))))))))))))))))))))))</f>
        <v/>
      </c>
      <c r="AN626" s="23">
        <f>IF(AK626&lt;1.5,M626,(0.75*M626)+(0.25*((AM626*2/3+AJ626*1/3)*$AW$1)))</f>
        <v>0</v>
      </c>
      <c r="AO626" s="24">
        <f>AN626-M626</f>
        <v>0</v>
      </c>
      <c r="AP626" s="22" t="str">
        <f>IF(AK626&lt;1.5,"N/A",3*((M626/$AW$1)-(AM626*2/3)))</f>
        <v>N/A</v>
      </c>
      <c r="AQ626" s="20" t="str">
        <f>IF(AK626=0,"",AL626*$AV$1)</f>
        <v/>
      </c>
      <c r="AR626" s="20" t="str">
        <f>IF(AK626=0,"",AJ626*$AV$1)</f>
        <v/>
      </c>
      <c r="AS626" s="23" t="str">
        <f>IF(F626="P","P","")</f>
        <v/>
      </c>
    </row>
    <row r="627" spans="1:45">
      <c r="A627" s="19"/>
      <c r="B627" s="23" t="str">
        <f>IF(COUNTBLANK(N627:AI627)&lt;20.5,"Yes","No")</f>
        <v>No</v>
      </c>
      <c r="C627" s="34" t="str">
        <f>IF(J627&lt;160000,"Yes","")</f>
        <v>Yes</v>
      </c>
      <c r="D627" s="34" t="str">
        <f>IF(J627&gt;375000,IF((K627/J627)&lt;-0.4,"FP40%",IF((K627/J627)&lt;-0.35,"FP35%",IF((K627/J627)&lt;-0.3,"FP30%",IF((K627/J627)&lt;-0.25,"FP25%",IF((K627/J627)&lt;-0.2,"FP20%",IF((K627/J627)&lt;-0.15,"FP15%",IF((K627/J627)&lt;-0.1,"FP10%",IF((K627/J627)&lt;-0.05,"FP5%","")))))))),"")</f>
        <v/>
      </c>
      <c r="E627" s="34" t="str">
        <f t="shared" si="11"/>
        <v/>
      </c>
      <c r="F627" s="89" t="str">
        <f>IF(AP627="N/A","",IF(AP627&gt;AJ627,IF(AP627&gt;AM627,"P",""),""))</f>
        <v/>
      </c>
      <c r="G627" s="34" t="str">
        <f>IF(D627="",IF(E627="",F627,E627),D627)</f>
        <v/>
      </c>
      <c r="H627" s="19"/>
      <c r="I627" s="21"/>
      <c r="J627" s="20"/>
      <c r="K627" s="20">
        <f>M627-J627</f>
        <v>0</v>
      </c>
      <c r="L627" s="20"/>
      <c r="M627" s="20"/>
      <c r="N627" s="21"/>
      <c r="O627" s="21"/>
      <c r="P627" s="21"/>
      <c r="Q627" s="21"/>
      <c r="R627" s="21"/>
      <c r="S627" s="21"/>
      <c r="T627" s="21"/>
      <c r="U627" s="21"/>
      <c r="AJ627" s="39" t="str">
        <f>IF(AK627=0,"",AVERAGE(N627:AI627))</f>
        <v/>
      </c>
      <c r="AK627" s="39">
        <f>IF(COUNTBLANK(N627:AI627)=0,22,IF(COUNTBLANK(N627:AI627)=1,21,IF(COUNTBLANK(N627:AI627)=2,20,IF(COUNTBLANK(N627:AI627)=3,19,IF(COUNTBLANK(N627:AI627)=4,18,IF(COUNTBLANK(N627:AI627)=5,17,IF(COUNTBLANK(N627:AI627)=6,16,IF(COUNTBLANK(N627:AI627)=7,15,IF(COUNTBLANK(N627:AI627)=8,14,IF(COUNTBLANK(N627:AI627)=9,13,IF(COUNTBLANK(N627:AI627)=10,12,IF(COUNTBLANK(N627:AI627)=11,11,IF(COUNTBLANK(N627:AI627)=12,10,IF(COUNTBLANK(N627:AI627)=13,9,IF(COUNTBLANK(N627:AI627)=14,8,IF(COUNTBLANK(N627:AI627)=15,7,IF(COUNTBLANK(N627:AI627)=16,6,IF(COUNTBLANK(N627:AI627)=17,5,IF(COUNTBLANK(N627:AI627)=18,4,IF(COUNTBLANK(N627:AI627)=19,3,IF(COUNTBLANK(N627:AI627)=20,2,IF(COUNTBLANK(N627:AI627)=21,1,IF(COUNTBLANK(N627:AI627)=22,0,"Error")))))))))))))))))))))))</f>
        <v>0</v>
      </c>
      <c r="AL627" s="39" t="str">
        <f>IF(AK627=0,"",IF(COUNTBLANK(AG627:AI627)=0,AVERAGE(AG627:AI627),IF(COUNTBLANK(AF627:AI627)&lt;1.5,AVERAGE(AF627:AI627),IF(COUNTBLANK(AE627:AI627)&lt;2.5,AVERAGE(AE627:AI627),IF(COUNTBLANK(AD627:AI627)&lt;3.5,AVERAGE(AD627:AI627),IF(COUNTBLANK(AC627:AI627)&lt;4.5,AVERAGE(AC627:AI627),IF(COUNTBLANK(AB627:AI627)&lt;5.5,AVERAGE(AB627:AI627),IF(COUNTBLANK(AA627:AI627)&lt;6.5,AVERAGE(AA627:AI627),IF(COUNTBLANK(Z627:AI627)&lt;7.5,AVERAGE(Z627:AI627),IF(COUNTBLANK(Y627:AI627)&lt;8.5,AVERAGE(Y627:AI627),IF(COUNTBLANK(X627:AI627)&lt;9.5,AVERAGE(X627:AI627),IF(COUNTBLANK(W627:AI627)&lt;10.5,AVERAGE(W627:AI627),IF(COUNTBLANK(V627:AI627)&lt;11.5,AVERAGE(V627:AI627),IF(COUNTBLANK(U627:AI627)&lt;12.5,AVERAGE(U627:AI627),IF(COUNTBLANK(T627:AI627)&lt;13.5,AVERAGE(T627:AI627),IF(COUNTBLANK(S627:AI627)&lt;14.5,AVERAGE(S627:AI627),IF(COUNTBLANK(R627:AI627)&lt;15.5,AVERAGE(R627:AI627),IF(COUNTBLANK(Q627:AI627)&lt;16.5,AVERAGE(Q627:AI627),IF(COUNTBLANK(P627:AI627)&lt;17.5,AVERAGE(P627:AI627),IF(COUNTBLANK(O627:AI627)&lt;18.5,AVERAGE(O627:AI627),AVERAGE(N627:AI627)))))))))))))))))))))</f>
        <v/>
      </c>
      <c r="AM627" s="22" t="str">
        <f>IF(AK627=0,"",IF(COUNTBLANK(AH627:AI627)=0,AVERAGE(AH627:AI627),IF(COUNTBLANK(AG627:AI627)&lt;1.5,AVERAGE(AG627:AI627),IF(COUNTBLANK(AF627:AI627)&lt;2.5,AVERAGE(AF627:AI627),IF(COUNTBLANK(AE627:AI627)&lt;3.5,AVERAGE(AE627:AI627),IF(COUNTBLANK(AD627:AI627)&lt;4.5,AVERAGE(AD627:AI627),IF(COUNTBLANK(AC627:AI627)&lt;5.5,AVERAGE(AC627:AI627),IF(COUNTBLANK(AB627:AI627)&lt;6.5,AVERAGE(AB627:AI627),IF(COUNTBLANK(AA627:AI627)&lt;7.5,AVERAGE(AA627:AI627),IF(COUNTBLANK(Z627:AI627)&lt;8.5,AVERAGE(Z627:AI627),IF(COUNTBLANK(Y627:AI627)&lt;9.5,AVERAGE(Y627:AI627),IF(COUNTBLANK(X627:AI627)&lt;10.5,AVERAGE(X627:AI627),IF(COUNTBLANK(W627:AI627)&lt;11.5,AVERAGE(W627:AI627),IF(COUNTBLANK(V627:AI627)&lt;12.5,AVERAGE(V627:AI627),IF(COUNTBLANK(U627:AI627)&lt;13.5,AVERAGE(U627:AI627),IF(COUNTBLANK(T627:AI627)&lt;14.5,AVERAGE(T627:AI627),IF(COUNTBLANK(S627:AI627)&lt;15.5,AVERAGE(S627:AI627),IF(COUNTBLANK(R627:AI627)&lt;16.5,AVERAGE(R627:AI627),IF(COUNTBLANK(Q627:AI627)&lt;17.5,AVERAGE(Q627:AI627),IF(COUNTBLANK(P627:AI627)&lt;18.5,AVERAGE(P627:AI627),IF(COUNTBLANK(O627:AI627)&lt;19.5,AVERAGE(O627:AI627),AVERAGE(N627:AI627))))))))))))))))))))))</f>
        <v/>
      </c>
      <c r="AN627" s="23">
        <f>IF(AK627&lt;1.5,M627,(0.75*M627)+(0.25*((AM627*2/3+AJ627*1/3)*$AW$1)))</f>
        <v>0</v>
      </c>
      <c r="AO627" s="24">
        <f>AN627-M627</f>
        <v>0</v>
      </c>
      <c r="AP627" s="22" t="str">
        <f>IF(AK627&lt;1.5,"N/A",3*((M627/$AW$1)-(AM627*2/3)))</f>
        <v>N/A</v>
      </c>
      <c r="AQ627" s="20" t="str">
        <f>IF(AK627=0,"",AL627*$AV$1)</f>
        <v/>
      </c>
      <c r="AR627" s="20" t="str">
        <f>IF(AK627=0,"",AJ627*$AV$1)</f>
        <v/>
      </c>
      <c r="AS627" s="23" t="str">
        <f>IF(F627="P","P","")</f>
        <v/>
      </c>
    </row>
    <row r="628" spans="1:45">
      <c r="A628" s="19"/>
      <c r="B628" s="23" t="str">
        <f>IF(COUNTBLANK(N628:AI628)&lt;20.5,"Yes","No")</f>
        <v>No</v>
      </c>
      <c r="C628" s="34" t="str">
        <f>IF(J628&lt;160000,"Yes","")</f>
        <v>Yes</v>
      </c>
      <c r="D628" s="34" t="str">
        <f>IF(J628&gt;375000,IF((K628/J628)&lt;-0.4,"FP40%",IF((K628/J628)&lt;-0.35,"FP35%",IF((K628/J628)&lt;-0.3,"FP30%",IF((K628/J628)&lt;-0.25,"FP25%",IF((K628/J628)&lt;-0.2,"FP20%",IF((K628/J628)&lt;-0.15,"FP15%",IF((K628/J628)&lt;-0.1,"FP10%",IF((K628/J628)&lt;-0.05,"FP5%","")))))))),"")</f>
        <v/>
      </c>
      <c r="E628" s="34" t="str">
        <f t="shared" si="11"/>
        <v/>
      </c>
      <c r="F628" s="89" t="str">
        <f>IF(AP628="N/A","",IF(AP628&gt;AJ628,IF(AP628&gt;AM628,"P",""),""))</f>
        <v/>
      </c>
      <c r="G628" s="34" t="str">
        <f>IF(D628="",IF(E628="",F628,E628),D628)</f>
        <v/>
      </c>
      <c r="H628" s="19"/>
      <c r="I628" s="21"/>
      <c r="J628" s="20"/>
      <c r="K628" s="20">
        <f>M628-J628</f>
        <v>0</v>
      </c>
      <c r="L628" s="20"/>
      <c r="M628" s="20"/>
      <c r="N628" s="21"/>
      <c r="O628" s="21"/>
      <c r="P628" s="21"/>
      <c r="Q628" s="21"/>
      <c r="R628" s="21"/>
      <c r="S628" s="21"/>
      <c r="T628" s="21"/>
      <c r="U628" s="21"/>
      <c r="AJ628" s="39" t="str">
        <f>IF(AK628=0,"",AVERAGE(N628:AI628))</f>
        <v/>
      </c>
      <c r="AK628" s="39">
        <f>IF(COUNTBLANK(N628:AI628)=0,22,IF(COUNTBLANK(N628:AI628)=1,21,IF(COUNTBLANK(N628:AI628)=2,20,IF(COUNTBLANK(N628:AI628)=3,19,IF(COUNTBLANK(N628:AI628)=4,18,IF(COUNTBLANK(N628:AI628)=5,17,IF(COUNTBLANK(N628:AI628)=6,16,IF(COUNTBLANK(N628:AI628)=7,15,IF(COUNTBLANK(N628:AI628)=8,14,IF(COUNTBLANK(N628:AI628)=9,13,IF(COUNTBLANK(N628:AI628)=10,12,IF(COUNTBLANK(N628:AI628)=11,11,IF(COUNTBLANK(N628:AI628)=12,10,IF(COUNTBLANK(N628:AI628)=13,9,IF(COUNTBLANK(N628:AI628)=14,8,IF(COUNTBLANK(N628:AI628)=15,7,IF(COUNTBLANK(N628:AI628)=16,6,IF(COUNTBLANK(N628:AI628)=17,5,IF(COUNTBLANK(N628:AI628)=18,4,IF(COUNTBLANK(N628:AI628)=19,3,IF(COUNTBLANK(N628:AI628)=20,2,IF(COUNTBLANK(N628:AI628)=21,1,IF(COUNTBLANK(N628:AI628)=22,0,"Error")))))))))))))))))))))))</f>
        <v>0</v>
      </c>
      <c r="AL628" s="39" t="str">
        <f>IF(AK628=0,"",IF(COUNTBLANK(AG628:AI628)=0,AVERAGE(AG628:AI628),IF(COUNTBLANK(AF628:AI628)&lt;1.5,AVERAGE(AF628:AI628),IF(COUNTBLANK(AE628:AI628)&lt;2.5,AVERAGE(AE628:AI628),IF(COUNTBLANK(AD628:AI628)&lt;3.5,AVERAGE(AD628:AI628),IF(COUNTBLANK(AC628:AI628)&lt;4.5,AVERAGE(AC628:AI628),IF(COUNTBLANK(AB628:AI628)&lt;5.5,AVERAGE(AB628:AI628),IF(COUNTBLANK(AA628:AI628)&lt;6.5,AVERAGE(AA628:AI628),IF(COUNTBLANK(Z628:AI628)&lt;7.5,AVERAGE(Z628:AI628),IF(COUNTBLANK(Y628:AI628)&lt;8.5,AVERAGE(Y628:AI628),IF(COUNTBLANK(X628:AI628)&lt;9.5,AVERAGE(X628:AI628),IF(COUNTBLANK(W628:AI628)&lt;10.5,AVERAGE(W628:AI628),IF(COUNTBLANK(V628:AI628)&lt;11.5,AVERAGE(V628:AI628),IF(COUNTBLANK(U628:AI628)&lt;12.5,AVERAGE(U628:AI628),IF(COUNTBLANK(T628:AI628)&lt;13.5,AVERAGE(T628:AI628),IF(COUNTBLANK(S628:AI628)&lt;14.5,AVERAGE(S628:AI628),IF(COUNTBLANK(R628:AI628)&lt;15.5,AVERAGE(R628:AI628),IF(COUNTBLANK(Q628:AI628)&lt;16.5,AVERAGE(Q628:AI628),IF(COUNTBLANK(P628:AI628)&lt;17.5,AVERAGE(P628:AI628),IF(COUNTBLANK(O628:AI628)&lt;18.5,AVERAGE(O628:AI628),AVERAGE(N628:AI628)))))))))))))))))))))</f>
        <v/>
      </c>
      <c r="AM628" s="22" t="str">
        <f>IF(AK628=0,"",IF(COUNTBLANK(AH628:AI628)=0,AVERAGE(AH628:AI628),IF(COUNTBLANK(AG628:AI628)&lt;1.5,AVERAGE(AG628:AI628),IF(COUNTBLANK(AF628:AI628)&lt;2.5,AVERAGE(AF628:AI628),IF(COUNTBLANK(AE628:AI628)&lt;3.5,AVERAGE(AE628:AI628),IF(COUNTBLANK(AD628:AI628)&lt;4.5,AVERAGE(AD628:AI628),IF(COUNTBLANK(AC628:AI628)&lt;5.5,AVERAGE(AC628:AI628),IF(COUNTBLANK(AB628:AI628)&lt;6.5,AVERAGE(AB628:AI628),IF(COUNTBLANK(AA628:AI628)&lt;7.5,AVERAGE(AA628:AI628),IF(COUNTBLANK(Z628:AI628)&lt;8.5,AVERAGE(Z628:AI628),IF(COUNTBLANK(Y628:AI628)&lt;9.5,AVERAGE(Y628:AI628),IF(COUNTBLANK(X628:AI628)&lt;10.5,AVERAGE(X628:AI628),IF(COUNTBLANK(W628:AI628)&lt;11.5,AVERAGE(W628:AI628),IF(COUNTBLANK(V628:AI628)&lt;12.5,AVERAGE(V628:AI628),IF(COUNTBLANK(U628:AI628)&lt;13.5,AVERAGE(U628:AI628),IF(COUNTBLANK(T628:AI628)&lt;14.5,AVERAGE(T628:AI628),IF(COUNTBLANK(S628:AI628)&lt;15.5,AVERAGE(S628:AI628),IF(COUNTBLANK(R628:AI628)&lt;16.5,AVERAGE(R628:AI628),IF(COUNTBLANK(Q628:AI628)&lt;17.5,AVERAGE(Q628:AI628),IF(COUNTBLANK(P628:AI628)&lt;18.5,AVERAGE(P628:AI628),IF(COUNTBLANK(O628:AI628)&lt;19.5,AVERAGE(O628:AI628),AVERAGE(N628:AI628))))))))))))))))))))))</f>
        <v/>
      </c>
      <c r="AN628" s="23">
        <f>IF(AK628&lt;1.5,M628,(0.75*M628)+(0.25*((AM628*2/3+AJ628*1/3)*$AW$1)))</f>
        <v>0</v>
      </c>
      <c r="AO628" s="24">
        <f>AN628-M628</f>
        <v>0</v>
      </c>
      <c r="AP628" s="22" t="str">
        <f>IF(AK628&lt;1.5,"N/A",3*((M628/$AW$1)-(AM628*2/3)))</f>
        <v>N/A</v>
      </c>
      <c r="AQ628" s="20" t="str">
        <f>IF(AK628=0,"",AL628*$AV$1)</f>
        <v/>
      </c>
      <c r="AR628" s="20" t="str">
        <f>IF(AK628=0,"",AJ628*$AV$1)</f>
        <v/>
      </c>
      <c r="AS628" s="23" t="str">
        <f>IF(F628="P","P","")</f>
        <v/>
      </c>
    </row>
    <row r="629" spans="1:45">
      <c r="A629" s="19"/>
      <c r="B629" s="23" t="str">
        <f>IF(COUNTBLANK(N629:AI629)&lt;20.5,"Yes","No")</f>
        <v>No</v>
      </c>
      <c r="C629" s="34" t="str">
        <f>IF(J629&lt;160000,"Yes","")</f>
        <v>Yes</v>
      </c>
      <c r="D629" s="34" t="str">
        <f>IF(J629&gt;375000,IF((K629/J629)&lt;-0.4,"FP40%",IF((K629/J629)&lt;-0.35,"FP35%",IF((K629/J629)&lt;-0.3,"FP30%",IF((K629/J629)&lt;-0.25,"FP25%",IF((K629/J629)&lt;-0.2,"FP20%",IF((K629/J629)&lt;-0.15,"FP15%",IF((K629/J629)&lt;-0.1,"FP10%",IF((K629/J629)&lt;-0.05,"FP5%","")))))))),"")</f>
        <v/>
      </c>
      <c r="E629" s="34" t="str">
        <f t="shared" si="11"/>
        <v/>
      </c>
      <c r="F629" s="89" t="str">
        <f>IF(AP629="N/A","",IF(AP629&gt;AJ629,IF(AP629&gt;AM629,"P",""),""))</f>
        <v/>
      </c>
      <c r="G629" s="34" t="str">
        <f>IF(D629="",IF(E629="",F629,E629),D629)</f>
        <v/>
      </c>
      <c r="H629" s="19"/>
      <c r="I629" s="21"/>
      <c r="J629" s="20"/>
      <c r="K629" s="20">
        <f>M629-J629</f>
        <v>0</v>
      </c>
      <c r="L629" s="20"/>
      <c r="M629" s="20"/>
      <c r="N629" s="21"/>
      <c r="O629" s="21"/>
      <c r="P629" s="21"/>
      <c r="Q629" s="21"/>
      <c r="R629" s="21"/>
      <c r="S629" s="21"/>
      <c r="T629" s="21"/>
      <c r="U629" s="21"/>
      <c r="AJ629" s="39" t="str">
        <f>IF(AK629=0,"",AVERAGE(N629:AI629))</f>
        <v/>
      </c>
      <c r="AK629" s="39">
        <f>IF(COUNTBLANK(N629:AI629)=0,22,IF(COUNTBLANK(N629:AI629)=1,21,IF(COUNTBLANK(N629:AI629)=2,20,IF(COUNTBLANK(N629:AI629)=3,19,IF(COUNTBLANK(N629:AI629)=4,18,IF(COUNTBLANK(N629:AI629)=5,17,IF(COUNTBLANK(N629:AI629)=6,16,IF(COUNTBLANK(N629:AI629)=7,15,IF(COUNTBLANK(N629:AI629)=8,14,IF(COUNTBLANK(N629:AI629)=9,13,IF(COUNTBLANK(N629:AI629)=10,12,IF(COUNTBLANK(N629:AI629)=11,11,IF(COUNTBLANK(N629:AI629)=12,10,IF(COUNTBLANK(N629:AI629)=13,9,IF(COUNTBLANK(N629:AI629)=14,8,IF(COUNTBLANK(N629:AI629)=15,7,IF(COUNTBLANK(N629:AI629)=16,6,IF(COUNTBLANK(N629:AI629)=17,5,IF(COUNTBLANK(N629:AI629)=18,4,IF(COUNTBLANK(N629:AI629)=19,3,IF(COUNTBLANK(N629:AI629)=20,2,IF(COUNTBLANK(N629:AI629)=21,1,IF(COUNTBLANK(N629:AI629)=22,0,"Error")))))))))))))))))))))))</f>
        <v>0</v>
      </c>
      <c r="AL629" s="39" t="str">
        <f>IF(AK629=0,"",IF(COUNTBLANK(AG629:AI629)=0,AVERAGE(AG629:AI629),IF(COUNTBLANK(AF629:AI629)&lt;1.5,AVERAGE(AF629:AI629),IF(COUNTBLANK(AE629:AI629)&lt;2.5,AVERAGE(AE629:AI629),IF(COUNTBLANK(AD629:AI629)&lt;3.5,AVERAGE(AD629:AI629),IF(COUNTBLANK(AC629:AI629)&lt;4.5,AVERAGE(AC629:AI629),IF(COUNTBLANK(AB629:AI629)&lt;5.5,AVERAGE(AB629:AI629),IF(COUNTBLANK(AA629:AI629)&lt;6.5,AVERAGE(AA629:AI629),IF(COUNTBLANK(Z629:AI629)&lt;7.5,AVERAGE(Z629:AI629),IF(COUNTBLANK(Y629:AI629)&lt;8.5,AVERAGE(Y629:AI629),IF(COUNTBLANK(X629:AI629)&lt;9.5,AVERAGE(X629:AI629),IF(COUNTBLANK(W629:AI629)&lt;10.5,AVERAGE(W629:AI629),IF(COUNTBLANK(V629:AI629)&lt;11.5,AVERAGE(V629:AI629),IF(COUNTBLANK(U629:AI629)&lt;12.5,AVERAGE(U629:AI629),IF(COUNTBLANK(T629:AI629)&lt;13.5,AVERAGE(T629:AI629),IF(COUNTBLANK(S629:AI629)&lt;14.5,AVERAGE(S629:AI629),IF(COUNTBLANK(R629:AI629)&lt;15.5,AVERAGE(R629:AI629),IF(COUNTBLANK(Q629:AI629)&lt;16.5,AVERAGE(Q629:AI629),IF(COUNTBLANK(P629:AI629)&lt;17.5,AVERAGE(P629:AI629),IF(COUNTBLANK(O629:AI629)&lt;18.5,AVERAGE(O629:AI629),AVERAGE(N629:AI629)))))))))))))))))))))</f>
        <v/>
      </c>
      <c r="AM629" s="22" t="str">
        <f>IF(AK629=0,"",IF(COUNTBLANK(AH629:AI629)=0,AVERAGE(AH629:AI629),IF(COUNTBLANK(AG629:AI629)&lt;1.5,AVERAGE(AG629:AI629),IF(COUNTBLANK(AF629:AI629)&lt;2.5,AVERAGE(AF629:AI629),IF(COUNTBLANK(AE629:AI629)&lt;3.5,AVERAGE(AE629:AI629),IF(COUNTBLANK(AD629:AI629)&lt;4.5,AVERAGE(AD629:AI629),IF(COUNTBLANK(AC629:AI629)&lt;5.5,AVERAGE(AC629:AI629),IF(COUNTBLANK(AB629:AI629)&lt;6.5,AVERAGE(AB629:AI629),IF(COUNTBLANK(AA629:AI629)&lt;7.5,AVERAGE(AA629:AI629),IF(COUNTBLANK(Z629:AI629)&lt;8.5,AVERAGE(Z629:AI629),IF(COUNTBLANK(Y629:AI629)&lt;9.5,AVERAGE(Y629:AI629),IF(COUNTBLANK(X629:AI629)&lt;10.5,AVERAGE(X629:AI629),IF(COUNTBLANK(W629:AI629)&lt;11.5,AVERAGE(W629:AI629),IF(COUNTBLANK(V629:AI629)&lt;12.5,AVERAGE(V629:AI629),IF(COUNTBLANK(U629:AI629)&lt;13.5,AVERAGE(U629:AI629),IF(COUNTBLANK(T629:AI629)&lt;14.5,AVERAGE(T629:AI629),IF(COUNTBLANK(S629:AI629)&lt;15.5,AVERAGE(S629:AI629),IF(COUNTBLANK(R629:AI629)&lt;16.5,AVERAGE(R629:AI629),IF(COUNTBLANK(Q629:AI629)&lt;17.5,AVERAGE(Q629:AI629),IF(COUNTBLANK(P629:AI629)&lt;18.5,AVERAGE(P629:AI629),IF(COUNTBLANK(O629:AI629)&lt;19.5,AVERAGE(O629:AI629),AVERAGE(N629:AI629))))))))))))))))))))))</f>
        <v/>
      </c>
      <c r="AN629" s="23">
        <f>IF(AK629&lt;1.5,M629,(0.75*M629)+(0.25*((AM629*2/3+AJ629*1/3)*$AW$1)))</f>
        <v>0</v>
      </c>
      <c r="AO629" s="24">
        <f>AN629-M629</f>
        <v>0</v>
      </c>
      <c r="AP629" s="22" t="str">
        <f>IF(AK629&lt;1.5,"N/A",3*((M629/$AW$1)-(AM629*2/3)))</f>
        <v>N/A</v>
      </c>
      <c r="AQ629" s="20" t="str">
        <f>IF(AK629=0,"",AL629*$AV$1)</f>
        <v/>
      </c>
      <c r="AR629" s="20" t="str">
        <f>IF(AK629=0,"",AJ629*$AV$1)</f>
        <v/>
      </c>
      <c r="AS629" s="23" t="str">
        <f>IF(F629="P","P","")</f>
        <v/>
      </c>
    </row>
    <row r="630" spans="1:45">
      <c r="A630" s="19"/>
      <c r="B630" s="23" t="str">
        <f>IF(COUNTBLANK(N630:AI630)&lt;20.5,"Yes","No")</f>
        <v>No</v>
      </c>
      <c r="C630" s="34" t="str">
        <f>IF(J630&lt;160000,"Yes","")</f>
        <v>Yes</v>
      </c>
      <c r="D630" s="34" t="str">
        <f>IF(J630&gt;375000,IF((K630/J630)&lt;-0.4,"FP40%",IF((K630/J630)&lt;-0.35,"FP35%",IF((K630/J630)&lt;-0.3,"FP30%",IF((K630/J630)&lt;-0.25,"FP25%",IF((K630/J630)&lt;-0.2,"FP20%",IF((K630/J630)&lt;-0.15,"FP15%",IF((K630/J630)&lt;-0.1,"FP10%",IF((K630/J630)&lt;-0.05,"FP5%","")))))))),"")</f>
        <v/>
      </c>
      <c r="E630" s="34" t="str">
        <f t="shared" si="11"/>
        <v/>
      </c>
      <c r="F630" s="89" t="str">
        <f>IF(AP630="N/A","",IF(AP630&gt;AJ630,IF(AP630&gt;AM630,"P",""),""))</f>
        <v/>
      </c>
      <c r="G630" s="34" t="str">
        <f>IF(D630="",IF(E630="",F630,E630),D630)</f>
        <v/>
      </c>
      <c r="H630" s="19"/>
      <c r="I630" s="21"/>
      <c r="J630" s="20"/>
      <c r="K630" s="20">
        <f>M630-J630</f>
        <v>0</v>
      </c>
      <c r="L630" s="20"/>
      <c r="M630" s="20"/>
      <c r="N630" s="21"/>
      <c r="O630" s="21"/>
      <c r="P630" s="21"/>
      <c r="Q630" s="21"/>
      <c r="R630" s="21"/>
      <c r="S630" s="21"/>
      <c r="T630" s="21"/>
      <c r="U630" s="21"/>
      <c r="AJ630" s="39" t="str">
        <f>IF(AK630=0,"",AVERAGE(N630:AI630))</f>
        <v/>
      </c>
      <c r="AK630" s="39">
        <f>IF(COUNTBLANK(N630:AI630)=0,22,IF(COUNTBLANK(N630:AI630)=1,21,IF(COUNTBLANK(N630:AI630)=2,20,IF(COUNTBLANK(N630:AI630)=3,19,IF(COUNTBLANK(N630:AI630)=4,18,IF(COUNTBLANK(N630:AI630)=5,17,IF(COUNTBLANK(N630:AI630)=6,16,IF(COUNTBLANK(N630:AI630)=7,15,IF(COUNTBLANK(N630:AI630)=8,14,IF(COUNTBLANK(N630:AI630)=9,13,IF(COUNTBLANK(N630:AI630)=10,12,IF(COUNTBLANK(N630:AI630)=11,11,IF(COUNTBLANK(N630:AI630)=12,10,IF(COUNTBLANK(N630:AI630)=13,9,IF(COUNTBLANK(N630:AI630)=14,8,IF(COUNTBLANK(N630:AI630)=15,7,IF(COUNTBLANK(N630:AI630)=16,6,IF(COUNTBLANK(N630:AI630)=17,5,IF(COUNTBLANK(N630:AI630)=18,4,IF(COUNTBLANK(N630:AI630)=19,3,IF(COUNTBLANK(N630:AI630)=20,2,IF(COUNTBLANK(N630:AI630)=21,1,IF(COUNTBLANK(N630:AI630)=22,0,"Error")))))))))))))))))))))))</f>
        <v>0</v>
      </c>
      <c r="AL630" s="39" t="str">
        <f>IF(AK630=0,"",IF(COUNTBLANK(AG630:AI630)=0,AVERAGE(AG630:AI630),IF(COUNTBLANK(AF630:AI630)&lt;1.5,AVERAGE(AF630:AI630),IF(COUNTBLANK(AE630:AI630)&lt;2.5,AVERAGE(AE630:AI630),IF(COUNTBLANK(AD630:AI630)&lt;3.5,AVERAGE(AD630:AI630),IF(COUNTBLANK(AC630:AI630)&lt;4.5,AVERAGE(AC630:AI630),IF(COUNTBLANK(AB630:AI630)&lt;5.5,AVERAGE(AB630:AI630),IF(COUNTBLANK(AA630:AI630)&lt;6.5,AVERAGE(AA630:AI630),IF(COUNTBLANK(Z630:AI630)&lt;7.5,AVERAGE(Z630:AI630),IF(COUNTBLANK(Y630:AI630)&lt;8.5,AVERAGE(Y630:AI630),IF(COUNTBLANK(X630:AI630)&lt;9.5,AVERAGE(X630:AI630),IF(COUNTBLANK(W630:AI630)&lt;10.5,AVERAGE(W630:AI630),IF(COUNTBLANK(V630:AI630)&lt;11.5,AVERAGE(V630:AI630),IF(COUNTBLANK(U630:AI630)&lt;12.5,AVERAGE(U630:AI630),IF(COUNTBLANK(T630:AI630)&lt;13.5,AVERAGE(T630:AI630),IF(COUNTBLANK(S630:AI630)&lt;14.5,AVERAGE(S630:AI630),IF(COUNTBLANK(R630:AI630)&lt;15.5,AVERAGE(R630:AI630),IF(COUNTBLANK(Q630:AI630)&lt;16.5,AVERAGE(Q630:AI630),IF(COUNTBLANK(P630:AI630)&lt;17.5,AVERAGE(P630:AI630),IF(COUNTBLANK(O630:AI630)&lt;18.5,AVERAGE(O630:AI630),AVERAGE(N630:AI630)))))))))))))))))))))</f>
        <v/>
      </c>
      <c r="AM630" s="22" t="str">
        <f>IF(AK630=0,"",IF(COUNTBLANK(AH630:AI630)=0,AVERAGE(AH630:AI630),IF(COUNTBLANK(AG630:AI630)&lt;1.5,AVERAGE(AG630:AI630),IF(COUNTBLANK(AF630:AI630)&lt;2.5,AVERAGE(AF630:AI630),IF(COUNTBLANK(AE630:AI630)&lt;3.5,AVERAGE(AE630:AI630),IF(COUNTBLANK(AD630:AI630)&lt;4.5,AVERAGE(AD630:AI630),IF(COUNTBLANK(AC630:AI630)&lt;5.5,AVERAGE(AC630:AI630),IF(COUNTBLANK(AB630:AI630)&lt;6.5,AVERAGE(AB630:AI630),IF(COUNTBLANK(AA630:AI630)&lt;7.5,AVERAGE(AA630:AI630),IF(COUNTBLANK(Z630:AI630)&lt;8.5,AVERAGE(Z630:AI630),IF(COUNTBLANK(Y630:AI630)&lt;9.5,AVERAGE(Y630:AI630),IF(COUNTBLANK(X630:AI630)&lt;10.5,AVERAGE(X630:AI630),IF(COUNTBLANK(W630:AI630)&lt;11.5,AVERAGE(W630:AI630),IF(COUNTBLANK(V630:AI630)&lt;12.5,AVERAGE(V630:AI630),IF(COUNTBLANK(U630:AI630)&lt;13.5,AVERAGE(U630:AI630),IF(COUNTBLANK(T630:AI630)&lt;14.5,AVERAGE(T630:AI630),IF(COUNTBLANK(S630:AI630)&lt;15.5,AVERAGE(S630:AI630),IF(COUNTBLANK(R630:AI630)&lt;16.5,AVERAGE(R630:AI630),IF(COUNTBLANK(Q630:AI630)&lt;17.5,AVERAGE(Q630:AI630),IF(COUNTBLANK(P630:AI630)&lt;18.5,AVERAGE(P630:AI630),IF(COUNTBLANK(O630:AI630)&lt;19.5,AVERAGE(O630:AI630),AVERAGE(N630:AI630))))))))))))))))))))))</f>
        <v/>
      </c>
      <c r="AN630" s="23">
        <f>IF(AK630&lt;1.5,M630,(0.75*M630)+(0.25*((AM630*2/3+AJ630*1/3)*$AW$1)))</f>
        <v>0</v>
      </c>
      <c r="AO630" s="24">
        <f>AN630-M630</f>
        <v>0</v>
      </c>
      <c r="AP630" s="22" t="str">
        <f>IF(AK630&lt;1.5,"N/A",3*((M630/$AW$1)-(AM630*2/3)))</f>
        <v>N/A</v>
      </c>
      <c r="AQ630" s="20" t="str">
        <f>IF(AK630=0,"",AL630*$AV$1)</f>
        <v/>
      </c>
      <c r="AR630" s="20" t="str">
        <f>IF(AK630=0,"",AJ630*$AV$1)</f>
        <v/>
      </c>
      <c r="AS630" s="23" t="str">
        <f>IF(F630="P","P","")</f>
        <v/>
      </c>
    </row>
    <row r="631" spans="1:45">
      <c r="A631" s="19"/>
      <c r="B631" s="23" t="str">
        <f>IF(COUNTBLANK(N631:AI631)&lt;20.5,"Yes","No")</f>
        <v>No</v>
      </c>
      <c r="C631" s="34" t="str">
        <f>IF(J631&lt;160000,"Yes","")</f>
        <v>Yes</v>
      </c>
      <c r="D631" s="34" t="str">
        <f>IF(J631&gt;375000,IF((K631/J631)&lt;-0.4,"FP40%",IF((K631/J631)&lt;-0.35,"FP35%",IF((K631/J631)&lt;-0.3,"FP30%",IF((K631/J631)&lt;-0.25,"FP25%",IF((K631/J631)&lt;-0.2,"FP20%",IF((K631/J631)&lt;-0.15,"FP15%",IF((K631/J631)&lt;-0.1,"FP10%",IF((K631/J631)&lt;-0.05,"FP5%","")))))))),"")</f>
        <v/>
      </c>
      <c r="E631" s="34" t="str">
        <f t="shared" si="11"/>
        <v/>
      </c>
      <c r="F631" s="89" t="str">
        <f>IF(AP631="N/A","",IF(AP631&gt;AJ631,IF(AP631&gt;AM631,"P",""),""))</f>
        <v/>
      </c>
      <c r="G631" s="34" t="str">
        <f>IF(D631="",IF(E631="",F631,E631),D631)</f>
        <v/>
      </c>
      <c r="H631" s="19"/>
      <c r="I631" s="21"/>
      <c r="J631" s="20"/>
      <c r="K631" s="20">
        <f>M631-J631</f>
        <v>0</v>
      </c>
      <c r="L631" s="20"/>
      <c r="M631" s="20"/>
      <c r="N631" s="21"/>
      <c r="O631" s="21"/>
      <c r="P631" s="21"/>
      <c r="Q631" s="21"/>
      <c r="R631" s="21"/>
      <c r="S631" s="21"/>
      <c r="T631" s="21"/>
      <c r="U631" s="21"/>
      <c r="AJ631" s="39" t="str">
        <f>IF(AK631=0,"",AVERAGE(N631:AI631))</f>
        <v/>
      </c>
      <c r="AK631" s="39">
        <f>IF(COUNTBLANK(N631:AI631)=0,22,IF(COUNTBLANK(N631:AI631)=1,21,IF(COUNTBLANK(N631:AI631)=2,20,IF(COUNTBLANK(N631:AI631)=3,19,IF(COUNTBLANK(N631:AI631)=4,18,IF(COUNTBLANK(N631:AI631)=5,17,IF(COUNTBLANK(N631:AI631)=6,16,IF(COUNTBLANK(N631:AI631)=7,15,IF(COUNTBLANK(N631:AI631)=8,14,IF(COUNTBLANK(N631:AI631)=9,13,IF(COUNTBLANK(N631:AI631)=10,12,IF(COUNTBLANK(N631:AI631)=11,11,IF(COUNTBLANK(N631:AI631)=12,10,IF(COUNTBLANK(N631:AI631)=13,9,IF(COUNTBLANK(N631:AI631)=14,8,IF(COUNTBLANK(N631:AI631)=15,7,IF(COUNTBLANK(N631:AI631)=16,6,IF(COUNTBLANK(N631:AI631)=17,5,IF(COUNTBLANK(N631:AI631)=18,4,IF(COUNTBLANK(N631:AI631)=19,3,IF(COUNTBLANK(N631:AI631)=20,2,IF(COUNTBLANK(N631:AI631)=21,1,IF(COUNTBLANK(N631:AI631)=22,0,"Error")))))))))))))))))))))))</f>
        <v>0</v>
      </c>
      <c r="AL631" s="39" t="str">
        <f>IF(AK631=0,"",IF(COUNTBLANK(AG631:AI631)=0,AVERAGE(AG631:AI631),IF(COUNTBLANK(AF631:AI631)&lt;1.5,AVERAGE(AF631:AI631),IF(COUNTBLANK(AE631:AI631)&lt;2.5,AVERAGE(AE631:AI631),IF(COUNTBLANK(AD631:AI631)&lt;3.5,AVERAGE(AD631:AI631),IF(COUNTBLANK(AC631:AI631)&lt;4.5,AVERAGE(AC631:AI631),IF(COUNTBLANK(AB631:AI631)&lt;5.5,AVERAGE(AB631:AI631),IF(COUNTBLANK(AA631:AI631)&lt;6.5,AVERAGE(AA631:AI631),IF(COUNTBLANK(Z631:AI631)&lt;7.5,AVERAGE(Z631:AI631),IF(COUNTBLANK(Y631:AI631)&lt;8.5,AVERAGE(Y631:AI631),IF(COUNTBLANK(X631:AI631)&lt;9.5,AVERAGE(X631:AI631),IF(COUNTBLANK(W631:AI631)&lt;10.5,AVERAGE(W631:AI631),IF(COUNTBLANK(V631:AI631)&lt;11.5,AVERAGE(V631:AI631),IF(COUNTBLANK(U631:AI631)&lt;12.5,AVERAGE(U631:AI631),IF(COUNTBLANK(T631:AI631)&lt;13.5,AVERAGE(T631:AI631),IF(COUNTBLANK(S631:AI631)&lt;14.5,AVERAGE(S631:AI631),IF(COUNTBLANK(R631:AI631)&lt;15.5,AVERAGE(R631:AI631),IF(COUNTBLANK(Q631:AI631)&lt;16.5,AVERAGE(Q631:AI631),IF(COUNTBLANK(P631:AI631)&lt;17.5,AVERAGE(P631:AI631),IF(COUNTBLANK(O631:AI631)&lt;18.5,AVERAGE(O631:AI631),AVERAGE(N631:AI631)))))))))))))))))))))</f>
        <v/>
      </c>
      <c r="AM631" s="22" t="str">
        <f>IF(AK631=0,"",IF(COUNTBLANK(AH631:AI631)=0,AVERAGE(AH631:AI631),IF(COUNTBLANK(AG631:AI631)&lt;1.5,AVERAGE(AG631:AI631),IF(COUNTBLANK(AF631:AI631)&lt;2.5,AVERAGE(AF631:AI631),IF(COUNTBLANK(AE631:AI631)&lt;3.5,AVERAGE(AE631:AI631),IF(COUNTBLANK(AD631:AI631)&lt;4.5,AVERAGE(AD631:AI631),IF(COUNTBLANK(AC631:AI631)&lt;5.5,AVERAGE(AC631:AI631),IF(COUNTBLANK(AB631:AI631)&lt;6.5,AVERAGE(AB631:AI631),IF(COUNTBLANK(AA631:AI631)&lt;7.5,AVERAGE(AA631:AI631),IF(COUNTBLANK(Z631:AI631)&lt;8.5,AVERAGE(Z631:AI631),IF(COUNTBLANK(Y631:AI631)&lt;9.5,AVERAGE(Y631:AI631),IF(COUNTBLANK(X631:AI631)&lt;10.5,AVERAGE(X631:AI631),IF(COUNTBLANK(W631:AI631)&lt;11.5,AVERAGE(W631:AI631),IF(COUNTBLANK(V631:AI631)&lt;12.5,AVERAGE(V631:AI631),IF(COUNTBLANK(U631:AI631)&lt;13.5,AVERAGE(U631:AI631),IF(COUNTBLANK(T631:AI631)&lt;14.5,AVERAGE(T631:AI631),IF(COUNTBLANK(S631:AI631)&lt;15.5,AVERAGE(S631:AI631),IF(COUNTBLANK(R631:AI631)&lt;16.5,AVERAGE(R631:AI631),IF(COUNTBLANK(Q631:AI631)&lt;17.5,AVERAGE(Q631:AI631),IF(COUNTBLANK(P631:AI631)&lt;18.5,AVERAGE(P631:AI631),IF(COUNTBLANK(O631:AI631)&lt;19.5,AVERAGE(O631:AI631),AVERAGE(N631:AI631))))))))))))))))))))))</f>
        <v/>
      </c>
      <c r="AN631" s="23">
        <f>IF(AK631&lt;1.5,M631,(0.75*M631)+(0.25*((AM631*2/3+AJ631*1/3)*$AW$1)))</f>
        <v>0</v>
      </c>
      <c r="AO631" s="24">
        <f>AN631-M631</f>
        <v>0</v>
      </c>
      <c r="AP631" s="22" t="str">
        <f>IF(AK631&lt;1.5,"N/A",3*((M631/$AW$1)-(AM631*2/3)))</f>
        <v>N/A</v>
      </c>
      <c r="AQ631" s="20" t="str">
        <f>IF(AK631=0,"",AL631*$AV$1)</f>
        <v/>
      </c>
      <c r="AR631" s="20" t="str">
        <f>IF(AK631=0,"",AJ631*$AV$1)</f>
        <v/>
      </c>
      <c r="AS631" s="23" t="str">
        <f>IF(F631="P","P","")</f>
        <v/>
      </c>
    </row>
    <row r="632" spans="1:45">
      <c r="A632" s="19"/>
      <c r="B632" s="23" t="str">
        <f>IF(COUNTBLANK(N632:AI632)&lt;20.5,"Yes","No")</f>
        <v>No</v>
      </c>
      <c r="C632" s="34" t="str">
        <f>IF(J632&lt;160000,"Yes","")</f>
        <v>Yes</v>
      </c>
      <c r="D632" s="34" t="str">
        <f>IF(J632&gt;375000,IF((K632/J632)&lt;-0.4,"FP40%",IF((K632/J632)&lt;-0.35,"FP35%",IF((K632/J632)&lt;-0.3,"FP30%",IF((K632/J632)&lt;-0.25,"FP25%",IF((K632/J632)&lt;-0.2,"FP20%",IF((K632/J632)&lt;-0.15,"FP15%",IF((K632/J632)&lt;-0.1,"FP10%",IF((K632/J632)&lt;-0.05,"FP5%","")))))))),"")</f>
        <v/>
      </c>
      <c r="E632" s="34" t="str">
        <f t="shared" si="11"/>
        <v/>
      </c>
      <c r="F632" s="89" t="str">
        <f>IF(AP632="N/A","",IF(AP632&gt;AJ632,IF(AP632&gt;AM632,"P",""),""))</f>
        <v/>
      </c>
      <c r="G632" s="34" t="str">
        <f>IF(D632="",IF(E632="",F632,E632),D632)</f>
        <v/>
      </c>
      <c r="H632" s="19"/>
      <c r="I632" s="21"/>
      <c r="J632" s="20"/>
      <c r="K632" s="20">
        <f>M632-J632</f>
        <v>0</v>
      </c>
      <c r="L632" s="20"/>
      <c r="M632" s="20"/>
      <c r="N632" s="21"/>
      <c r="O632" s="21"/>
      <c r="P632" s="21"/>
      <c r="Q632" s="21"/>
      <c r="R632" s="21"/>
      <c r="S632" s="21"/>
      <c r="T632" s="21"/>
      <c r="U632" s="21"/>
      <c r="AJ632" s="39" t="str">
        <f>IF(AK632=0,"",AVERAGE(N632:AI632))</f>
        <v/>
      </c>
      <c r="AK632" s="39">
        <f>IF(COUNTBLANK(N632:AI632)=0,22,IF(COUNTBLANK(N632:AI632)=1,21,IF(COUNTBLANK(N632:AI632)=2,20,IF(COUNTBLANK(N632:AI632)=3,19,IF(COUNTBLANK(N632:AI632)=4,18,IF(COUNTBLANK(N632:AI632)=5,17,IF(COUNTBLANK(N632:AI632)=6,16,IF(COUNTBLANK(N632:AI632)=7,15,IF(COUNTBLANK(N632:AI632)=8,14,IF(COUNTBLANK(N632:AI632)=9,13,IF(COUNTBLANK(N632:AI632)=10,12,IF(COUNTBLANK(N632:AI632)=11,11,IF(COUNTBLANK(N632:AI632)=12,10,IF(COUNTBLANK(N632:AI632)=13,9,IF(COUNTBLANK(N632:AI632)=14,8,IF(COUNTBLANK(N632:AI632)=15,7,IF(COUNTBLANK(N632:AI632)=16,6,IF(COUNTBLANK(N632:AI632)=17,5,IF(COUNTBLANK(N632:AI632)=18,4,IF(COUNTBLANK(N632:AI632)=19,3,IF(COUNTBLANK(N632:AI632)=20,2,IF(COUNTBLANK(N632:AI632)=21,1,IF(COUNTBLANK(N632:AI632)=22,0,"Error")))))))))))))))))))))))</f>
        <v>0</v>
      </c>
      <c r="AL632" s="39" t="str">
        <f>IF(AK632=0,"",IF(COUNTBLANK(AG632:AI632)=0,AVERAGE(AG632:AI632),IF(COUNTBLANK(AF632:AI632)&lt;1.5,AVERAGE(AF632:AI632),IF(COUNTBLANK(AE632:AI632)&lt;2.5,AVERAGE(AE632:AI632),IF(COUNTBLANK(AD632:AI632)&lt;3.5,AVERAGE(AD632:AI632),IF(COUNTBLANK(AC632:AI632)&lt;4.5,AVERAGE(AC632:AI632),IF(COUNTBLANK(AB632:AI632)&lt;5.5,AVERAGE(AB632:AI632),IF(COUNTBLANK(AA632:AI632)&lt;6.5,AVERAGE(AA632:AI632),IF(COUNTBLANK(Z632:AI632)&lt;7.5,AVERAGE(Z632:AI632),IF(COUNTBLANK(Y632:AI632)&lt;8.5,AVERAGE(Y632:AI632),IF(COUNTBLANK(X632:AI632)&lt;9.5,AVERAGE(X632:AI632),IF(COUNTBLANK(W632:AI632)&lt;10.5,AVERAGE(W632:AI632),IF(COUNTBLANK(V632:AI632)&lt;11.5,AVERAGE(V632:AI632),IF(COUNTBLANK(U632:AI632)&lt;12.5,AVERAGE(U632:AI632),IF(COUNTBLANK(T632:AI632)&lt;13.5,AVERAGE(T632:AI632),IF(COUNTBLANK(S632:AI632)&lt;14.5,AVERAGE(S632:AI632),IF(COUNTBLANK(R632:AI632)&lt;15.5,AVERAGE(R632:AI632),IF(COUNTBLANK(Q632:AI632)&lt;16.5,AVERAGE(Q632:AI632),IF(COUNTBLANK(P632:AI632)&lt;17.5,AVERAGE(P632:AI632),IF(COUNTBLANK(O632:AI632)&lt;18.5,AVERAGE(O632:AI632),AVERAGE(N632:AI632)))))))))))))))))))))</f>
        <v/>
      </c>
      <c r="AM632" s="22" t="str">
        <f>IF(AK632=0,"",IF(COUNTBLANK(AH632:AI632)=0,AVERAGE(AH632:AI632),IF(COUNTBLANK(AG632:AI632)&lt;1.5,AVERAGE(AG632:AI632),IF(COUNTBLANK(AF632:AI632)&lt;2.5,AVERAGE(AF632:AI632),IF(COUNTBLANK(AE632:AI632)&lt;3.5,AVERAGE(AE632:AI632),IF(COUNTBLANK(AD632:AI632)&lt;4.5,AVERAGE(AD632:AI632),IF(COUNTBLANK(AC632:AI632)&lt;5.5,AVERAGE(AC632:AI632),IF(COUNTBLANK(AB632:AI632)&lt;6.5,AVERAGE(AB632:AI632),IF(COUNTBLANK(AA632:AI632)&lt;7.5,AVERAGE(AA632:AI632),IF(COUNTBLANK(Z632:AI632)&lt;8.5,AVERAGE(Z632:AI632),IF(COUNTBLANK(Y632:AI632)&lt;9.5,AVERAGE(Y632:AI632),IF(COUNTBLANK(X632:AI632)&lt;10.5,AVERAGE(X632:AI632),IF(COUNTBLANK(W632:AI632)&lt;11.5,AVERAGE(W632:AI632),IF(COUNTBLANK(V632:AI632)&lt;12.5,AVERAGE(V632:AI632),IF(COUNTBLANK(U632:AI632)&lt;13.5,AVERAGE(U632:AI632),IF(COUNTBLANK(T632:AI632)&lt;14.5,AVERAGE(T632:AI632),IF(COUNTBLANK(S632:AI632)&lt;15.5,AVERAGE(S632:AI632),IF(COUNTBLANK(R632:AI632)&lt;16.5,AVERAGE(R632:AI632),IF(COUNTBLANK(Q632:AI632)&lt;17.5,AVERAGE(Q632:AI632),IF(COUNTBLANK(P632:AI632)&lt;18.5,AVERAGE(P632:AI632),IF(COUNTBLANK(O632:AI632)&lt;19.5,AVERAGE(O632:AI632),AVERAGE(N632:AI632))))))))))))))))))))))</f>
        <v/>
      </c>
      <c r="AN632" s="23">
        <f>IF(AK632&lt;1.5,M632,(0.75*M632)+(0.25*((AM632*2/3+AJ632*1/3)*$AW$1)))</f>
        <v>0</v>
      </c>
      <c r="AO632" s="24">
        <f>AN632-M632</f>
        <v>0</v>
      </c>
      <c r="AP632" s="22" t="str">
        <f>IF(AK632&lt;1.5,"N/A",3*((M632/$AW$1)-(AM632*2/3)))</f>
        <v>N/A</v>
      </c>
      <c r="AQ632" s="20" t="str">
        <f>IF(AK632=0,"",AL632*$AV$1)</f>
        <v/>
      </c>
      <c r="AR632" s="20" t="str">
        <f>IF(AK632=0,"",AJ632*$AV$1)</f>
        <v/>
      </c>
      <c r="AS632" s="23" t="str">
        <f>IF(F632="P","P","")</f>
        <v/>
      </c>
    </row>
    <row r="633" spans="1:45">
      <c r="A633" s="19"/>
      <c r="B633" s="23" t="str">
        <f>IF(COUNTBLANK(N633:AI633)&lt;20.5,"Yes","No")</f>
        <v>No</v>
      </c>
      <c r="C633" s="34" t="str">
        <f>IF(J633&lt;160000,"Yes","")</f>
        <v>Yes</v>
      </c>
      <c r="D633" s="34" t="str">
        <f>IF(J633&gt;375000,IF((K633/J633)&lt;-0.4,"FP40%",IF((K633/J633)&lt;-0.35,"FP35%",IF((K633/J633)&lt;-0.3,"FP30%",IF((K633/J633)&lt;-0.25,"FP25%",IF((K633/J633)&lt;-0.2,"FP20%",IF((K633/J633)&lt;-0.15,"FP15%",IF((K633/J633)&lt;-0.1,"FP10%",IF((K633/J633)&lt;-0.05,"FP5%","")))))))),"")</f>
        <v/>
      </c>
      <c r="E633" s="34" t="str">
        <f t="shared" si="11"/>
        <v/>
      </c>
      <c r="F633" s="89" t="str">
        <f>IF(AP633="N/A","",IF(AP633&gt;AJ633,IF(AP633&gt;AM633,"P",""),""))</f>
        <v/>
      </c>
      <c r="G633" s="34" t="str">
        <f>IF(D633="",IF(E633="",F633,E633),D633)</f>
        <v/>
      </c>
      <c r="H633" s="19"/>
      <c r="I633" s="21"/>
      <c r="J633" s="20"/>
      <c r="K633" s="20">
        <f>M633-J633</f>
        <v>0</v>
      </c>
      <c r="L633" s="20"/>
      <c r="M633" s="20"/>
      <c r="N633" s="21"/>
      <c r="O633" s="21"/>
      <c r="P633" s="21"/>
      <c r="Q633" s="21"/>
      <c r="R633" s="21"/>
      <c r="S633" s="21"/>
      <c r="T633" s="21"/>
      <c r="U633" s="21"/>
      <c r="AJ633" s="39" t="str">
        <f>IF(AK633=0,"",AVERAGE(N633:AI633))</f>
        <v/>
      </c>
      <c r="AK633" s="39">
        <f>IF(COUNTBLANK(N633:AI633)=0,22,IF(COUNTBLANK(N633:AI633)=1,21,IF(COUNTBLANK(N633:AI633)=2,20,IF(COUNTBLANK(N633:AI633)=3,19,IF(COUNTBLANK(N633:AI633)=4,18,IF(COUNTBLANK(N633:AI633)=5,17,IF(COUNTBLANK(N633:AI633)=6,16,IF(COUNTBLANK(N633:AI633)=7,15,IF(COUNTBLANK(N633:AI633)=8,14,IF(COUNTBLANK(N633:AI633)=9,13,IF(COUNTBLANK(N633:AI633)=10,12,IF(COUNTBLANK(N633:AI633)=11,11,IF(COUNTBLANK(N633:AI633)=12,10,IF(COUNTBLANK(N633:AI633)=13,9,IF(COUNTBLANK(N633:AI633)=14,8,IF(COUNTBLANK(N633:AI633)=15,7,IF(COUNTBLANK(N633:AI633)=16,6,IF(COUNTBLANK(N633:AI633)=17,5,IF(COUNTBLANK(N633:AI633)=18,4,IF(COUNTBLANK(N633:AI633)=19,3,IF(COUNTBLANK(N633:AI633)=20,2,IF(COUNTBLANK(N633:AI633)=21,1,IF(COUNTBLANK(N633:AI633)=22,0,"Error")))))))))))))))))))))))</f>
        <v>0</v>
      </c>
      <c r="AL633" s="39" t="str">
        <f>IF(AK633=0,"",IF(COUNTBLANK(AG633:AI633)=0,AVERAGE(AG633:AI633),IF(COUNTBLANK(AF633:AI633)&lt;1.5,AVERAGE(AF633:AI633),IF(COUNTBLANK(AE633:AI633)&lt;2.5,AVERAGE(AE633:AI633),IF(COUNTBLANK(AD633:AI633)&lt;3.5,AVERAGE(AD633:AI633),IF(COUNTBLANK(AC633:AI633)&lt;4.5,AVERAGE(AC633:AI633),IF(COUNTBLANK(AB633:AI633)&lt;5.5,AVERAGE(AB633:AI633),IF(COUNTBLANK(AA633:AI633)&lt;6.5,AVERAGE(AA633:AI633),IF(COUNTBLANK(Z633:AI633)&lt;7.5,AVERAGE(Z633:AI633),IF(COUNTBLANK(Y633:AI633)&lt;8.5,AVERAGE(Y633:AI633),IF(COUNTBLANK(X633:AI633)&lt;9.5,AVERAGE(X633:AI633),IF(COUNTBLANK(W633:AI633)&lt;10.5,AVERAGE(W633:AI633),IF(COUNTBLANK(V633:AI633)&lt;11.5,AVERAGE(V633:AI633),IF(COUNTBLANK(U633:AI633)&lt;12.5,AVERAGE(U633:AI633),IF(COUNTBLANK(T633:AI633)&lt;13.5,AVERAGE(T633:AI633),IF(COUNTBLANK(S633:AI633)&lt;14.5,AVERAGE(S633:AI633),IF(COUNTBLANK(R633:AI633)&lt;15.5,AVERAGE(R633:AI633),IF(COUNTBLANK(Q633:AI633)&lt;16.5,AVERAGE(Q633:AI633),IF(COUNTBLANK(P633:AI633)&lt;17.5,AVERAGE(P633:AI633),IF(COUNTBLANK(O633:AI633)&lt;18.5,AVERAGE(O633:AI633),AVERAGE(N633:AI633)))))))))))))))))))))</f>
        <v/>
      </c>
      <c r="AM633" s="22" t="str">
        <f>IF(AK633=0,"",IF(COUNTBLANK(AH633:AI633)=0,AVERAGE(AH633:AI633),IF(COUNTBLANK(AG633:AI633)&lt;1.5,AVERAGE(AG633:AI633),IF(COUNTBLANK(AF633:AI633)&lt;2.5,AVERAGE(AF633:AI633),IF(COUNTBLANK(AE633:AI633)&lt;3.5,AVERAGE(AE633:AI633),IF(COUNTBLANK(AD633:AI633)&lt;4.5,AVERAGE(AD633:AI633),IF(COUNTBLANK(AC633:AI633)&lt;5.5,AVERAGE(AC633:AI633),IF(COUNTBLANK(AB633:AI633)&lt;6.5,AVERAGE(AB633:AI633),IF(COUNTBLANK(AA633:AI633)&lt;7.5,AVERAGE(AA633:AI633),IF(COUNTBLANK(Z633:AI633)&lt;8.5,AVERAGE(Z633:AI633),IF(COUNTBLANK(Y633:AI633)&lt;9.5,AVERAGE(Y633:AI633),IF(COUNTBLANK(X633:AI633)&lt;10.5,AVERAGE(X633:AI633),IF(COUNTBLANK(W633:AI633)&lt;11.5,AVERAGE(W633:AI633),IF(COUNTBLANK(V633:AI633)&lt;12.5,AVERAGE(V633:AI633),IF(COUNTBLANK(U633:AI633)&lt;13.5,AVERAGE(U633:AI633),IF(COUNTBLANK(T633:AI633)&lt;14.5,AVERAGE(T633:AI633),IF(COUNTBLANK(S633:AI633)&lt;15.5,AVERAGE(S633:AI633),IF(COUNTBLANK(R633:AI633)&lt;16.5,AVERAGE(R633:AI633),IF(COUNTBLANK(Q633:AI633)&lt;17.5,AVERAGE(Q633:AI633),IF(COUNTBLANK(P633:AI633)&lt;18.5,AVERAGE(P633:AI633),IF(COUNTBLANK(O633:AI633)&lt;19.5,AVERAGE(O633:AI633),AVERAGE(N633:AI633))))))))))))))))))))))</f>
        <v/>
      </c>
      <c r="AN633" s="23">
        <f>IF(AK633&lt;1.5,M633,(0.75*M633)+(0.25*((AM633*2/3+AJ633*1/3)*$AW$1)))</f>
        <v>0</v>
      </c>
      <c r="AO633" s="24">
        <f>AN633-M633</f>
        <v>0</v>
      </c>
      <c r="AP633" s="22" t="str">
        <f>IF(AK633&lt;1.5,"N/A",3*((M633/$AW$1)-(AM633*2/3)))</f>
        <v>N/A</v>
      </c>
      <c r="AQ633" s="20" t="str">
        <f>IF(AK633=0,"",AL633*$AV$1)</f>
        <v/>
      </c>
      <c r="AR633" s="20" t="str">
        <f>IF(AK633=0,"",AJ633*$AV$1)</f>
        <v/>
      </c>
      <c r="AS633" s="23" t="str">
        <f>IF(F633="P","P","")</f>
        <v/>
      </c>
    </row>
    <row r="634" spans="1:45">
      <c r="A634" s="19"/>
      <c r="B634" s="23" t="str">
        <f>IF(COUNTBLANK(N634:AI634)&lt;20.5,"Yes","No")</f>
        <v>No</v>
      </c>
      <c r="C634" s="34" t="str">
        <f>IF(J634&lt;160000,"Yes","")</f>
        <v>Yes</v>
      </c>
      <c r="D634" s="34" t="str">
        <f>IF(J634&gt;375000,IF((K634/J634)&lt;-0.4,"FP40%",IF((K634/J634)&lt;-0.35,"FP35%",IF((K634/J634)&lt;-0.3,"FP30%",IF((K634/J634)&lt;-0.25,"FP25%",IF((K634/J634)&lt;-0.2,"FP20%",IF((K634/J634)&lt;-0.15,"FP15%",IF((K634/J634)&lt;-0.1,"FP10%",IF((K634/J634)&lt;-0.05,"FP5%","")))))))),"")</f>
        <v/>
      </c>
      <c r="E634" s="34" t="str">
        <f t="shared" si="11"/>
        <v/>
      </c>
      <c r="F634" s="89" t="str">
        <f>IF(AP634="N/A","",IF(AP634&gt;AJ634,IF(AP634&gt;AM634,"P",""),""))</f>
        <v/>
      </c>
      <c r="G634" s="34" t="str">
        <f>IF(D634="",IF(E634="",F634,E634),D634)</f>
        <v/>
      </c>
      <c r="H634" s="19"/>
      <c r="I634" s="21"/>
      <c r="J634" s="20"/>
      <c r="K634" s="20">
        <f>M634-J634</f>
        <v>0</v>
      </c>
      <c r="L634" s="20"/>
      <c r="M634" s="20"/>
      <c r="N634" s="21"/>
      <c r="O634" s="21"/>
      <c r="P634" s="21"/>
      <c r="Q634" s="21"/>
      <c r="R634" s="21"/>
      <c r="S634" s="21"/>
      <c r="T634" s="21"/>
      <c r="U634" s="21"/>
      <c r="AJ634" s="39" t="str">
        <f>IF(AK634=0,"",AVERAGE(N634:AI634))</f>
        <v/>
      </c>
      <c r="AK634" s="39">
        <f>IF(COUNTBLANK(N634:AI634)=0,22,IF(COUNTBLANK(N634:AI634)=1,21,IF(COUNTBLANK(N634:AI634)=2,20,IF(COUNTBLANK(N634:AI634)=3,19,IF(COUNTBLANK(N634:AI634)=4,18,IF(COUNTBLANK(N634:AI634)=5,17,IF(COUNTBLANK(N634:AI634)=6,16,IF(COUNTBLANK(N634:AI634)=7,15,IF(COUNTBLANK(N634:AI634)=8,14,IF(COUNTBLANK(N634:AI634)=9,13,IF(COUNTBLANK(N634:AI634)=10,12,IF(COUNTBLANK(N634:AI634)=11,11,IF(COUNTBLANK(N634:AI634)=12,10,IF(COUNTBLANK(N634:AI634)=13,9,IF(COUNTBLANK(N634:AI634)=14,8,IF(COUNTBLANK(N634:AI634)=15,7,IF(COUNTBLANK(N634:AI634)=16,6,IF(COUNTBLANK(N634:AI634)=17,5,IF(COUNTBLANK(N634:AI634)=18,4,IF(COUNTBLANK(N634:AI634)=19,3,IF(COUNTBLANK(N634:AI634)=20,2,IF(COUNTBLANK(N634:AI634)=21,1,IF(COUNTBLANK(N634:AI634)=22,0,"Error")))))))))))))))))))))))</f>
        <v>0</v>
      </c>
      <c r="AL634" s="39" t="str">
        <f>IF(AK634=0,"",IF(COUNTBLANK(AG634:AI634)=0,AVERAGE(AG634:AI634),IF(COUNTBLANK(AF634:AI634)&lt;1.5,AVERAGE(AF634:AI634),IF(COUNTBLANK(AE634:AI634)&lt;2.5,AVERAGE(AE634:AI634),IF(COUNTBLANK(AD634:AI634)&lt;3.5,AVERAGE(AD634:AI634),IF(COUNTBLANK(AC634:AI634)&lt;4.5,AVERAGE(AC634:AI634),IF(COUNTBLANK(AB634:AI634)&lt;5.5,AVERAGE(AB634:AI634),IF(COUNTBLANK(AA634:AI634)&lt;6.5,AVERAGE(AA634:AI634),IF(COUNTBLANK(Z634:AI634)&lt;7.5,AVERAGE(Z634:AI634),IF(COUNTBLANK(Y634:AI634)&lt;8.5,AVERAGE(Y634:AI634),IF(COUNTBLANK(X634:AI634)&lt;9.5,AVERAGE(X634:AI634),IF(COUNTBLANK(W634:AI634)&lt;10.5,AVERAGE(W634:AI634),IF(COUNTBLANK(V634:AI634)&lt;11.5,AVERAGE(V634:AI634),IF(COUNTBLANK(U634:AI634)&lt;12.5,AVERAGE(U634:AI634),IF(COUNTBLANK(T634:AI634)&lt;13.5,AVERAGE(T634:AI634),IF(COUNTBLANK(S634:AI634)&lt;14.5,AVERAGE(S634:AI634),IF(COUNTBLANK(R634:AI634)&lt;15.5,AVERAGE(R634:AI634),IF(COUNTBLANK(Q634:AI634)&lt;16.5,AVERAGE(Q634:AI634),IF(COUNTBLANK(P634:AI634)&lt;17.5,AVERAGE(P634:AI634),IF(COUNTBLANK(O634:AI634)&lt;18.5,AVERAGE(O634:AI634),AVERAGE(N634:AI634)))))))))))))))))))))</f>
        <v/>
      </c>
      <c r="AM634" s="22" t="str">
        <f>IF(AK634=0,"",IF(COUNTBLANK(AH634:AI634)=0,AVERAGE(AH634:AI634),IF(COUNTBLANK(AG634:AI634)&lt;1.5,AVERAGE(AG634:AI634),IF(COUNTBLANK(AF634:AI634)&lt;2.5,AVERAGE(AF634:AI634),IF(COUNTBLANK(AE634:AI634)&lt;3.5,AVERAGE(AE634:AI634),IF(COUNTBLANK(AD634:AI634)&lt;4.5,AVERAGE(AD634:AI634),IF(COUNTBLANK(AC634:AI634)&lt;5.5,AVERAGE(AC634:AI634),IF(COUNTBLANK(AB634:AI634)&lt;6.5,AVERAGE(AB634:AI634),IF(COUNTBLANK(AA634:AI634)&lt;7.5,AVERAGE(AA634:AI634),IF(COUNTBLANK(Z634:AI634)&lt;8.5,AVERAGE(Z634:AI634),IF(COUNTBLANK(Y634:AI634)&lt;9.5,AVERAGE(Y634:AI634),IF(COUNTBLANK(X634:AI634)&lt;10.5,AVERAGE(X634:AI634),IF(COUNTBLANK(W634:AI634)&lt;11.5,AVERAGE(W634:AI634),IF(COUNTBLANK(V634:AI634)&lt;12.5,AVERAGE(V634:AI634),IF(COUNTBLANK(U634:AI634)&lt;13.5,AVERAGE(U634:AI634),IF(COUNTBLANK(T634:AI634)&lt;14.5,AVERAGE(T634:AI634),IF(COUNTBLANK(S634:AI634)&lt;15.5,AVERAGE(S634:AI634),IF(COUNTBLANK(R634:AI634)&lt;16.5,AVERAGE(R634:AI634),IF(COUNTBLANK(Q634:AI634)&lt;17.5,AVERAGE(Q634:AI634),IF(COUNTBLANK(P634:AI634)&lt;18.5,AVERAGE(P634:AI634),IF(COUNTBLANK(O634:AI634)&lt;19.5,AVERAGE(O634:AI634),AVERAGE(N634:AI634))))))))))))))))))))))</f>
        <v/>
      </c>
      <c r="AN634" s="23">
        <f>IF(AK634&lt;1.5,M634,(0.75*M634)+(0.25*((AM634*2/3+AJ634*1/3)*$AW$1)))</f>
        <v>0</v>
      </c>
      <c r="AO634" s="24">
        <f>AN634-M634</f>
        <v>0</v>
      </c>
      <c r="AP634" s="22" t="str">
        <f>IF(AK634&lt;1.5,"N/A",3*((M634/$AW$1)-(AM634*2/3)))</f>
        <v>N/A</v>
      </c>
      <c r="AQ634" s="20" t="str">
        <f>IF(AK634=0,"",AL634*$AV$1)</f>
        <v/>
      </c>
      <c r="AR634" s="20" t="str">
        <f>IF(AK634=0,"",AJ634*$AV$1)</f>
        <v/>
      </c>
      <c r="AS634" s="23" t="str">
        <f>IF(F634="P","P","")</f>
        <v/>
      </c>
    </row>
    <row r="635" spans="1:45">
      <c r="A635" s="19"/>
      <c r="B635" s="23" t="str">
        <f>IF(COUNTBLANK(N635:AI635)&lt;20.5,"Yes","No")</f>
        <v>No</v>
      </c>
      <c r="C635" s="34" t="str">
        <f>IF(J635&lt;160000,"Yes","")</f>
        <v>Yes</v>
      </c>
      <c r="D635" s="34" t="str">
        <f>IF(J635&gt;375000,IF((K635/J635)&lt;-0.4,"FP40%",IF((K635/J635)&lt;-0.35,"FP35%",IF((K635/J635)&lt;-0.3,"FP30%",IF((K635/J635)&lt;-0.25,"FP25%",IF((K635/J635)&lt;-0.2,"FP20%",IF((K635/J635)&lt;-0.15,"FP15%",IF((K635/J635)&lt;-0.1,"FP10%",IF((K635/J635)&lt;-0.05,"FP5%","")))))))),"")</f>
        <v/>
      </c>
      <c r="E635" s="34" t="str">
        <f t="shared" si="11"/>
        <v/>
      </c>
      <c r="F635" s="89" t="str">
        <f>IF(AP635="N/A","",IF(AP635&gt;AJ635,IF(AP635&gt;AM635,"P",""),""))</f>
        <v/>
      </c>
      <c r="G635" s="34" t="str">
        <f>IF(D635="",IF(E635="",F635,E635),D635)</f>
        <v/>
      </c>
      <c r="H635" s="19"/>
      <c r="I635" s="21"/>
      <c r="J635" s="20"/>
      <c r="K635" s="20">
        <f>M635-J635</f>
        <v>0</v>
      </c>
      <c r="L635" s="20"/>
      <c r="M635" s="20"/>
      <c r="N635" s="21"/>
      <c r="O635" s="21"/>
      <c r="P635" s="21"/>
      <c r="Q635" s="21"/>
      <c r="R635" s="21"/>
      <c r="S635" s="21"/>
      <c r="T635" s="21"/>
      <c r="U635" s="21"/>
      <c r="AJ635" s="39" t="str">
        <f>IF(AK635=0,"",AVERAGE(N635:AI635))</f>
        <v/>
      </c>
      <c r="AK635" s="39">
        <f>IF(COUNTBLANK(N635:AI635)=0,22,IF(COUNTBLANK(N635:AI635)=1,21,IF(COUNTBLANK(N635:AI635)=2,20,IF(COUNTBLANK(N635:AI635)=3,19,IF(COUNTBLANK(N635:AI635)=4,18,IF(COUNTBLANK(N635:AI635)=5,17,IF(COUNTBLANK(N635:AI635)=6,16,IF(COUNTBLANK(N635:AI635)=7,15,IF(COUNTBLANK(N635:AI635)=8,14,IF(COUNTBLANK(N635:AI635)=9,13,IF(COUNTBLANK(N635:AI635)=10,12,IF(COUNTBLANK(N635:AI635)=11,11,IF(COUNTBLANK(N635:AI635)=12,10,IF(COUNTBLANK(N635:AI635)=13,9,IF(COUNTBLANK(N635:AI635)=14,8,IF(COUNTBLANK(N635:AI635)=15,7,IF(COUNTBLANK(N635:AI635)=16,6,IF(COUNTBLANK(N635:AI635)=17,5,IF(COUNTBLANK(N635:AI635)=18,4,IF(COUNTBLANK(N635:AI635)=19,3,IF(COUNTBLANK(N635:AI635)=20,2,IF(COUNTBLANK(N635:AI635)=21,1,IF(COUNTBLANK(N635:AI635)=22,0,"Error")))))))))))))))))))))))</f>
        <v>0</v>
      </c>
      <c r="AL635" s="39" t="str">
        <f>IF(AK635=0,"",IF(COUNTBLANK(AG635:AI635)=0,AVERAGE(AG635:AI635),IF(COUNTBLANK(AF635:AI635)&lt;1.5,AVERAGE(AF635:AI635),IF(COUNTBLANK(AE635:AI635)&lt;2.5,AVERAGE(AE635:AI635),IF(COUNTBLANK(AD635:AI635)&lt;3.5,AVERAGE(AD635:AI635),IF(COUNTBLANK(AC635:AI635)&lt;4.5,AVERAGE(AC635:AI635),IF(COUNTBLANK(AB635:AI635)&lt;5.5,AVERAGE(AB635:AI635),IF(COUNTBLANK(AA635:AI635)&lt;6.5,AVERAGE(AA635:AI635),IF(COUNTBLANK(Z635:AI635)&lt;7.5,AVERAGE(Z635:AI635),IF(COUNTBLANK(Y635:AI635)&lt;8.5,AVERAGE(Y635:AI635),IF(COUNTBLANK(X635:AI635)&lt;9.5,AVERAGE(X635:AI635),IF(COUNTBLANK(W635:AI635)&lt;10.5,AVERAGE(W635:AI635),IF(COUNTBLANK(V635:AI635)&lt;11.5,AVERAGE(V635:AI635),IF(COUNTBLANK(U635:AI635)&lt;12.5,AVERAGE(U635:AI635),IF(COUNTBLANK(T635:AI635)&lt;13.5,AVERAGE(T635:AI635),IF(COUNTBLANK(S635:AI635)&lt;14.5,AVERAGE(S635:AI635),IF(COUNTBLANK(R635:AI635)&lt;15.5,AVERAGE(R635:AI635),IF(COUNTBLANK(Q635:AI635)&lt;16.5,AVERAGE(Q635:AI635),IF(COUNTBLANK(P635:AI635)&lt;17.5,AVERAGE(P635:AI635),IF(COUNTBLANK(O635:AI635)&lt;18.5,AVERAGE(O635:AI635),AVERAGE(N635:AI635)))))))))))))))))))))</f>
        <v/>
      </c>
      <c r="AM635" s="22" t="str">
        <f>IF(AK635=0,"",IF(COUNTBLANK(AH635:AI635)=0,AVERAGE(AH635:AI635),IF(COUNTBLANK(AG635:AI635)&lt;1.5,AVERAGE(AG635:AI635),IF(COUNTBLANK(AF635:AI635)&lt;2.5,AVERAGE(AF635:AI635),IF(COUNTBLANK(AE635:AI635)&lt;3.5,AVERAGE(AE635:AI635),IF(COUNTBLANK(AD635:AI635)&lt;4.5,AVERAGE(AD635:AI635),IF(COUNTBLANK(AC635:AI635)&lt;5.5,AVERAGE(AC635:AI635),IF(COUNTBLANK(AB635:AI635)&lt;6.5,AVERAGE(AB635:AI635),IF(COUNTBLANK(AA635:AI635)&lt;7.5,AVERAGE(AA635:AI635),IF(COUNTBLANK(Z635:AI635)&lt;8.5,AVERAGE(Z635:AI635),IF(COUNTBLANK(Y635:AI635)&lt;9.5,AVERAGE(Y635:AI635),IF(COUNTBLANK(X635:AI635)&lt;10.5,AVERAGE(X635:AI635),IF(COUNTBLANK(W635:AI635)&lt;11.5,AVERAGE(W635:AI635),IF(COUNTBLANK(V635:AI635)&lt;12.5,AVERAGE(V635:AI635),IF(COUNTBLANK(U635:AI635)&lt;13.5,AVERAGE(U635:AI635),IF(COUNTBLANK(T635:AI635)&lt;14.5,AVERAGE(T635:AI635),IF(COUNTBLANK(S635:AI635)&lt;15.5,AVERAGE(S635:AI635),IF(COUNTBLANK(R635:AI635)&lt;16.5,AVERAGE(R635:AI635),IF(COUNTBLANK(Q635:AI635)&lt;17.5,AVERAGE(Q635:AI635),IF(COUNTBLANK(P635:AI635)&lt;18.5,AVERAGE(P635:AI635),IF(COUNTBLANK(O635:AI635)&lt;19.5,AVERAGE(O635:AI635),AVERAGE(N635:AI635))))))))))))))))))))))</f>
        <v/>
      </c>
      <c r="AN635" s="23">
        <f>IF(AK635&lt;1.5,M635,(0.75*M635)+(0.25*((AM635*2/3+AJ635*1/3)*$AW$1)))</f>
        <v>0</v>
      </c>
      <c r="AO635" s="24">
        <f>AN635-M635</f>
        <v>0</v>
      </c>
      <c r="AP635" s="22" t="str">
        <f>IF(AK635&lt;1.5,"N/A",3*((M635/$AW$1)-(AM635*2/3)))</f>
        <v>N/A</v>
      </c>
      <c r="AQ635" s="20" t="str">
        <f>IF(AK635=0,"",AL635*$AV$1)</f>
        <v/>
      </c>
      <c r="AR635" s="20" t="str">
        <f>IF(AK635=0,"",AJ635*$AV$1)</f>
        <v/>
      </c>
      <c r="AS635" s="23" t="str">
        <f>IF(F635="P","P","")</f>
        <v/>
      </c>
    </row>
    <row r="636" spans="1:45">
      <c r="A636" s="19"/>
      <c r="B636" s="23" t="str">
        <f>IF(COUNTBLANK(N636:AI636)&lt;20.5,"Yes","No")</f>
        <v>No</v>
      </c>
      <c r="C636" s="34" t="str">
        <f>IF(J636&lt;160000,"Yes","")</f>
        <v>Yes</v>
      </c>
      <c r="D636" s="34" t="str">
        <f>IF(J636&gt;375000,IF((K636/J636)&lt;-0.4,"FP40%",IF((K636/J636)&lt;-0.35,"FP35%",IF((K636/J636)&lt;-0.3,"FP30%",IF((K636/J636)&lt;-0.25,"FP25%",IF((K636/J636)&lt;-0.2,"FP20%",IF((K636/J636)&lt;-0.15,"FP15%",IF((K636/J636)&lt;-0.1,"FP10%",IF((K636/J636)&lt;-0.05,"FP5%","")))))))),"")</f>
        <v/>
      </c>
      <c r="E636" s="34" t="str">
        <f t="shared" si="11"/>
        <v/>
      </c>
      <c r="F636" s="89" t="str">
        <f>IF(AP636="N/A","",IF(AP636&gt;AJ636,IF(AP636&gt;AM636,"P",""),""))</f>
        <v/>
      </c>
      <c r="G636" s="34" t="str">
        <f>IF(D636="",IF(E636="",F636,E636),D636)</f>
        <v/>
      </c>
      <c r="H636" s="19"/>
      <c r="I636" s="21"/>
      <c r="J636" s="20"/>
      <c r="K636" s="20">
        <f>M636-J636</f>
        <v>0</v>
      </c>
      <c r="L636" s="20"/>
      <c r="M636" s="20"/>
      <c r="N636" s="21"/>
      <c r="O636" s="21"/>
      <c r="P636" s="21"/>
      <c r="Q636" s="21"/>
      <c r="R636" s="21"/>
      <c r="S636" s="21"/>
      <c r="T636" s="21"/>
      <c r="U636" s="21"/>
      <c r="AJ636" s="39" t="str">
        <f>IF(AK636=0,"",AVERAGE(N636:AI636))</f>
        <v/>
      </c>
      <c r="AK636" s="39">
        <f>IF(COUNTBLANK(N636:AI636)=0,22,IF(COUNTBLANK(N636:AI636)=1,21,IF(COUNTBLANK(N636:AI636)=2,20,IF(COUNTBLANK(N636:AI636)=3,19,IF(COUNTBLANK(N636:AI636)=4,18,IF(COUNTBLANK(N636:AI636)=5,17,IF(COUNTBLANK(N636:AI636)=6,16,IF(COUNTBLANK(N636:AI636)=7,15,IF(COUNTBLANK(N636:AI636)=8,14,IF(COUNTBLANK(N636:AI636)=9,13,IF(COUNTBLANK(N636:AI636)=10,12,IF(COUNTBLANK(N636:AI636)=11,11,IF(COUNTBLANK(N636:AI636)=12,10,IF(COUNTBLANK(N636:AI636)=13,9,IF(COUNTBLANK(N636:AI636)=14,8,IF(COUNTBLANK(N636:AI636)=15,7,IF(COUNTBLANK(N636:AI636)=16,6,IF(COUNTBLANK(N636:AI636)=17,5,IF(COUNTBLANK(N636:AI636)=18,4,IF(COUNTBLANK(N636:AI636)=19,3,IF(COUNTBLANK(N636:AI636)=20,2,IF(COUNTBLANK(N636:AI636)=21,1,IF(COUNTBLANK(N636:AI636)=22,0,"Error")))))))))))))))))))))))</f>
        <v>0</v>
      </c>
      <c r="AL636" s="39" t="str">
        <f>IF(AK636=0,"",IF(COUNTBLANK(AG636:AI636)=0,AVERAGE(AG636:AI636),IF(COUNTBLANK(AF636:AI636)&lt;1.5,AVERAGE(AF636:AI636),IF(COUNTBLANK(AE636:AI636)&lt;2.5,AVERAGE(AE636:AI636),IF(COUNTBLANK(AD636:AI636)&lt;3.5,AVERAGE(AD636:AI636),IF(COUNTBLANK(AC636:AI636)&lt;4.5,AVERAGE(AC636:AI636),IF(COUNTBLANK(AB636:AI636)&lt;5.5,AVERAGE(AB636:AI636),IF(COUNTBLANK(AA636:AI636)&lt;6.5,AVERAGE(AA636:AI636),IF(COUNTBLANK(Z636:AI636)&lt;7.5,AVERAGE(Z636:AI636),IF(COUNTBLANK(Y636:AI636)&lt;8.5,AVERAGE(Y636:AI636),IF(COUNTBLANK(X636:AI636)&lt;9.5,AVERAGE(X636:AI636),IF(COUNTBLANK(W636:AI636)&lt;10.5,AVERAGE(W636:AI636),IF(COUNTBLANK(V636:AI636)&lt;11.5,AVERAGE(V636:AI636),IF(COUNTBLANK(U636:AI636)&lt;12.5,AVERAGE(U636:AI636),IF(COUNTBLANK(T636:AI636)&lt;13.5,AVERAGE(T636:AI636),IF(COUNTBLANK(S636:AI636)&lt;14.5,AVERAGE(S636:AI636),IF(COUNTBLANK(R636:AI636)&lt;15.5,AVERAGE(R636:AI636),IF(COUNTBLANK(Q636:AI636)&lt;16.5,AVERAGE(Q636:AI636),IF(COUNTBLANK(P636:AI636)&lt;17.5,AVERAGE(P636:AI636),IF(COUNTBLANK(O636:AI636)&lt;18.5,AVERAGE(O636:AI636),AVERAGE(N636:AI636)))))))))))))))))))))</f>
        <v/>
      </c>
      <c r="AM636" s="22" t="str">
        <f>IF(AK636=0,"",IF(COUNTBLANK(AH636:AI636)=0,AVERAGE(AH636:AI636),IF(COUNTBLANK(AG636:AI636)&lt;1.5,AVERAGE(AG636:AI636),IF(COUNTBLANK(AF636:AI636)&lt;2.5,AVERAGE(AF636:AI636),IF(COUNTBLANK(AE636:AI636)&lt;3.5,AVERAGE(AE636:AI636),IF(COUNTBLANK(AD636:AI636)&lt;4.5,AVERAGE(AD636:AI636),IF(COUNTBLANK(AC636:AI636)&lt;5.5,AVERAGE(AC636:AI636),IF(COUNTBLANK(AB636:AI636)&lt;6.5,AVERAGE(AB636:AI636),IF(COUNTBLANK(AA636:AI636)&lt;7.5,AVERAGE(AA636:AI636),IF(COUNTBLANK(Z636:AI636)&lt;8.5,AVERAGE(Z636:AI636),IF(COUNTBLANK(Y636:AI636)&lt;9.5,AVERAGE(Y636:AI636),IF(COUNTBLANK(X636:AI636)&lt;10.5,AVERAGE(X636:AI636),IF(COUNTBLANK(W636:AI636)&lt;11.5,AVERAGE(W636:AI636),IF(COUNTBLANK(V636:AI636)&lt;12.5,AVERAGE(V636:AI636),IF(COUNTBLANK(U636:AI636)&lt;13.5,AVERAGE(U636:AI636),IF(COUNTBLANK(T636:AI636)&lt;14.5,AVERAGE(T636:AI636),IF(COUNTBLANK(S636:AI636)&lt;15.5,AVERAGE(S636:AI636),IF(COUNTBLANK(R636:AI636)&lt;16.5,AVERAGE(R636:AI636),IF(COUNTBLANK(Q636:AI636)&lt;17.5,AVERAGE(Q636:AI636),IF(COUNTBLANK(P636:AI636)&lt;18.5,AVERAGE(P636:AI636),IF(COUNTBLANK(O636:AI636)&lt;19.5,AVERAGE(O636:AI636),AVERAGE(N636:AI636))))))))))))))))))))))</f>
        <v/>
      </c>
      <c r="AN636" s="23">
        <f>IF(AK636&lt;1.5,M636,(0.75*M636)+(0.25*((AM636*2/3+AJ636*1/3)*$AW$1)))</f>
        <v>0</v>
      </c>
      <c r="AO636" s="24">
        <f>AN636-M636</f>
        <v>0</v>
      </c>
      <c r="AP636" s="22" t="str">
        <f>IF(AK636&lt;1.5,"N/A",3*((M636/$AW$1)-(AM636*2/3)))</f>
        <v>N/A</v>
      </c>
      <c r="AQ636" s="20" t="str">
        <f>IF(AK636=0,"",AL636*$AV$1)</f>
        <v/>
      </c>
      <c r="AR636" s="20" t="str">
        <f>IF(AK636=0,"",AJ636*$AV$1)</f>
        <v/>
      </c>
      <c r="AS636" s="23" t="str">
        <f>IF(F636="P","P","")</f>
        <v/>
      </c>
    </row>
    <row r="637" spans="1:45">
      <c r="A637" s="19"/>
      <c r="B637" s="23" t="str">
        <f>IF(COUNTBLANK(N637:AI637)&lt;20.5,"Yes","No")</f>
        <v>No</v>
      </c>
      <c r="C637" s="34" t="str">
        <f>IF(J637&lt;160000,"Yes","")</f>
        <v>Yes</v>
      </c>
      <c r="D637" s="34" t="str">
        <f>IF(J637&gt;375000,IF((K637/J637)&lt;-0.4,"FP40%",IF((K637/J637)&lt;-0.35,"FP35%",IF((K637/J637)&lt;-0.3,"FP30%",IF((K637/J637)&lt;-0.25,"FP25%",IF((K637/J637)&lt;-0.2,"FP20%",IF((K637/J637)&lt;-0.15,"FP15%",IF((K637/J637)&lt;-0.1,"FP10%",IF((K637/J637)&lt;-0.05,"FP5%","")))))))),"")</f>
        <v/>
      </c>
      <c r="E637" s="34" t="str">
        <f t="shared" si="11"/>
        <v/>
      </c>
      <c r="F637" s="89" t="str">
        <f>IF(AP637="N/A","",IF(AP637&gt;AJ637,IF(AP637&gt;AM637,"P",""),""))</f>
        <v/>
      </c>
      <c r="G637" s="34" t="str">
        <f>IF(D637="",IF(E637="",F637,E637),D637)</f>
        <v/>
      </c>
      <c r="H637" s="19"/>
      <c r="I637" s="21"/>
      <c r="J637" s="20"/>
      <c r="K637" s="20">
        <f>M637-J637</f>
        <v>0</v>
      </c>
      <c r="L637" s="20"/>
      <c r="M637" s="20"/>
      <c r="N637" s="21"/>
      <c r="O637" s="21"/>
      <c r="P637" s="21"/>
      <c r="Q637" s="21"/>
      <c r="R637" s="21"/>
      <c r="S637" s="21"/>
      <c r="T637" s="21"/>
      <c r="U637" s="21"/>
      <c r="AJ637" s="39" t="str">
        <f>IF(AK637=0,"",AVERAGE(N637:AI637))</f>
        <v/>
      </c>
      <c r="AK637" s="39">
        <f>IF(COUNTBLANK(N637:AI637)=0,22,IF(COUNTBLANK(N637:AI637)=1,21,IF(COUNTBLANK(N637:AI637)=2,20,IF(COUNTBLANK(N637:AI637)=3,19,IF(COUNTBLANK(N637:AI637)=4,18,IF(COUNTBLANK(N637:AI637)=5,17,IF(COUNTBLANK(N637:AI637)=6,16,IF(COUNTBLANK(N637:AI637)=7,15,IF(COUNTBLANK(N637:AI637)=8,14,IF(COUNTBLANK(N637:AI637)=9,13,IF(COUNTBLANK(N637:AI637)=10,12,IF(COUNTBLANK(N637:AI637)=11,11,IF(COUNTBLANK(N637:AI637)=12,10,IF(COUNTBLANK(N637:AI637)=13,9,IF(COUNTBLANK(N637:AI637)=14,8,IF(COUNTBLANK(N637:AI637)=15,7,IF(COUNTBLANK(N637:AI637)=16,6,IF(COUNTBLANK(N637:AI637)=17,5,IF(COUNTBLANK(N637:AI637)=18,4,IF(COUNTBLANK(N637:AI637)=19,3,IF(COUNTBLANK(N637:AI637)=20,2,IF(COUNTBLANK(N637:AI637)=21,1,IF(COUNTBLANK(N637:AI637)=22,0,"Error")))))))))))))))))))))))</f>
        <v>0</v>
      </c>
      <c r="AL637" s="39" t="str">
        <f>IF(AK637=0,"",IF(COUNTBLANK(AG637:AI637)=0,AVERAGE(AG637:AI637),IF(COUNTBLANK(AF637:AI637)&lt;1.5,AVERAGE(AF637:AI637),IF(COUNTBLANK(AE637:AI637)&lt;2.5,AVERAGE(AE637:AI637),IF(COUNTBLANK(AD637:AI637)&lt;3.5,AVERAGE(AD637:AI637),IF(COUNTBLANK(AC637:AI637)&lt;4.5,AVERAGE(AC637:AI637),IF(COUNTBLANK(AB637:AI637)&lt;5.5,AVERAGE(AB637:AI637),IF(COUNTBLANK(AA637:AI637)&lt;6.5,AVERAGE(AA637:AI637),IF(COUNTBLANK(Z637:AI637)&lt;7.5,AVERAGE(Z637:AI637),IF(COUNTBLANK(Y637:AI637)&lt;8.5,AVERAGE(Y637:AI637),IF(COUNTBLANK(X637:AI637)&lt;9.5,AVERAGE(X637:AI637),IF(COUNTBLANK(W637:AI637)&lt;10.5,AVERAGE(W637:AI637),IF(COUNTBLANK(V637:AI637)&lt;11.5,AVERAGE(V637:AI637),IF(COUNTBLANK(U637:AI637)&lt;12.5,AVERAGE(U637:AI637),IF(COUNTBLANK(T637:AI637)&lt;13.5,AVERAGE(T637:AI637),IF(COUNTBLANK(S637:AI637)&lt;14.5,AVERAGE(S637:AI637),IF(COUNTBLANK(R637:AI637)&lt;15.5,AVERAGE(R637:AI637),IF(COUNTBLANK(Q637:AI637)&lt;16.5,AVERAGE(Q637:AI637),IF(COUNTBLANK(P637:AI637)&lt;17.5,AVERAGE(P637:AI637),IF(COUNTBLANK(O637:AI637)&lt;18.5,AVERAGE(O637:AI637),AVERAGE(N637:AI637)))))))))))))))))))))</f>
        <v/>
      </c>
      <c r="AM637" s="22" t="str">
        <f>IF(AK637=0,"",IF(COUNTBLANK(AH637:AI637)=0,AVERAGE(AH637:AI637),IF(COUNTBLANK(AG637:AI637)&lt;1.5,AVERAGE(AG637:AI637),IF(COUNTBLANK(AF637:AI637)&lt;2.5,AVERAGE(AF637:AI637),IF(COUNTBLANK(AE637:AI637)&lt;3.5,AVERAGE(AE637:AI637),IF(COUNTBLANK(AD637:AI637)&lt;4.5,AVERAGE(AD637:AI637),IF(COUNTBLANK(AC637:AI637)&lt;5.5,AVERAGE(AC637:AI637),IF(COUNTBLANK(AB637:AI637)&lt;6.5,AVERAGE(AB637:AI637),IF(COUNTBLANK(AA637:AI637)&lt;7.5,AVERAGE(AA637:AI637),IF(COUNTBLANK(Z637:AI637)&lt;8.5,AVERAGE(Z637:AI637),IF(COUNTBLANK(Y637:AI637)&lt;9.5,AVERAGE(Y637:AI637),IF(COUNTBLANK(X637:AI637)&lt;10.5,AVERAGE(X637:AI637),IF(COUNTBLANK(W637:AI637)&lt;11.5,AVERAGE(W637:AI637),IF(COUNTBLANK(V637:AI637)&lt;12.5,AVERAGE(V637:AI637),IF(COUNTBLANK(U637:AI637)&lt;13.5,AVERAGE(U637:AI637),IF(COUNTBLANK(T637:AI637)&lt;14.5,AVERAGE(T637:AI637),IF(COUNTBLANK(S637:AI637)&lt;15.5,AVERAGE(S637:AI637),IF(COUNTBLANK(R637:AI637)&lt;16.5,AVERAGE(R637:AI637),IF(COUNTBLANK(Q637:AI637)&lt;17.5,AVERAGE(Q637:AI637),IF(COUNTBLANK(P637:AI637)&lt;18.5,AVERAGE(P637:AI637),IF(COUNTBLANK(O637:AI637)&lt;19.5,AVERAGE(O637:AI637),AVERAGE(N637:AI637))))))))))))))))))))))</f>
        <v/>
      </c>
      <c r="AN637" s="23">
        <f>IF(AK637&lt;1.5,M637,(0.75*M637)+(0.25*((AM637*2/3+AJ637*1/3)*$AW$1)))</f>
        <v>0</v>
      </c>
      <c r="AO637" s="24">
        <f>AN637-M637</f>
        <v>0</v>
      </c>
      <c r="AP637" s="22" t="str">
        <f>IF(AK637&lt;1.5,"N/A",3*((M637/$AW$1)-(AM637*2/3)))</f>
        <v>N/A</v>
      </c>
      <c r="AQ637" s="20" t="str">
        <f>IF(AK637=0,"",AL637*$AV$1)</f>
        <v/>
      </c>
      <c r="AR637" s="20" t="str">
        <f>IF(AK637=0,"",AJ637*$AV$1)</f>
        <v/>
      </c>
      <c r="AS637" s="23" t="str">
        <f>IF(F637="P","P","")</f>
        <v/>
      </c>
    </row>
    <row r="638" spans="1:45">
      <c r="A638" s="19"/>
      <c r="B638" s="23" t="str">
        <f>IF(COUNTBLANK(N638:AI638)&lt;20.5,"Yes","No")</f>
        <v>No</v>
      </c>
      <c r="C638" s="34" t="str">
        <f>IF(J638&lt;160000,"Yes","")</f>
        <v>Yes</v>
      </c>
      <c r="D638" s="34" t="str">
        <f>IF(J638&gt;375000,IF((K638/J638)&lt;-0.4,"FP40%",IF((K638/J638)&lt;-0.35,"FP35%",IF((K638/J638)&lt;-0.3,"FP30%",IF((K638/J638)&lt;-0.25,"FP25%",IF((K638/J638)&lt;-0.2,"FP20%",IF((K638/J638)&lt;-0.15,"FP15%",IF((K638/J638)&lt;-0.1,"FP10%",IF((K638/J638)&lt;-0.05,"FP5%","")))))))),"")</f>
        <v/>
      </c>
      <c r="E638" s="34" t="str">
        <f t="shared" si="11"/>
        <v/>
      </c>
      <c r="F638" s="89" t="str">
        <f>IF(AP638="N/A","",IF(AP638&gt;AJ638,IF(AP638&gt;AM638,"P",""),""))</f>
        <v/>
      </c>
      <c r="G638" s="34" t="str">
        <f>IF(D638="",IF(E638="",F638,E638),D638)</f>
        <v/>
      </c>
      <c r="H638" s="19"/>
      <c r="I638" s="21"/>
      <c r="J638" s="20"/>
      <c r="K638" s="20">
        <f>M638-J638</f>
        <v>0</v>
      </c>
      <c r="L638" s="20"/>
      <c r="M638" s="20"/>
      <c r="N638" s="21"/>
      <c r="O638" s="21"/>
      <c r="P638" s="21"/>
      <c r="Q638" s="21"/>
      <c r="R638" s="21"/>
      <c r="S638" s="21"/>
      <c r="T638" s="21"/>
      <c r="U638" s="21"/>
      <c r="AJ638" s="39" t="str">
        <f>IF(AK638=0,"",AVERAGE(N638:AI638))</f>
        <v/>
      </c>
      <c r="AK638" s="39">
        <f>IF(COUNTBLANK(N638:AI638)=0,22,IF(COUNTBLANK(N638:AI638)=1,21,IF(COUNTBLANK(N638:AI638)=2,20,IF(COUNTBLANK(N638:AI638)=3,19,IF(COUNTBLANK(N638:AI638)=4,18,IF(COUNTBLANK(N638:AI638)=5,17,IF(COUNTBLANK(N638:AI638)=6,16,IF(COUNTBLANK(N638:AI638)=7,15,IF(COUNTBLANK(N638:AI638)=8,14,IF(COUNTBLANK(N638:AI638)=9,13,IF(COUNTBLANK(N638:AI638)=10,12,IF(COUNTBLANK(N638:AI638)=11,11,IF(COUNTBLANK(N638:AI638)=12,10,IF(COUNTBLANK(N638:AI638)=13,9,IF(COUNTBLANK(N638:AI638)=14,8,IF(COUNTBLANK(N638:AI638)=15,7,IF(COUNTBLANK(N638:AI638)=16,6,IF(COUNTBLANK(N638:AI638)=17,5,IF(COUNTBLANK(N638:AI638)=18,4,IF(COUNTBLANK(N638:AI638)=19,3,IF(COUNTBLANK(N638:AI638)=20,2,IF(COUNTBLANK(N638:AI638)=21,1,IF(COUNTBLANK(N638:AI638)=22,0,"Error")))))))))))))))))))))))</f>
        <v>0</v>
      </c>
      <c r="AL638" s="39" t="str">
        <f>IF(AK638=0,"",IF(COUNTBLANK(AG638:AI638)=0,AVERAGE(AG638:AI638),IF(COUNTBLANK(AF638:AI638)&lt;1.5,AVERAGE(AF638:AI638),IF(COUNTBLANK(AE638:AI638)&lt;2.5,AVERAGE(AE638:AI638),IF(COUNTBLANK(AD638:AI638)&lt;3.5,AVERAGE(AD638:AI638),IF(COUNTBLANK(AC638:AI638)&lt;4.5,AVERAGE(AC638:AI638),IF(COUNTBLANK(AB638:AI638)&lt;5.5,AVERAGE(AB638:AI638),IF(COUNTBLANK(AA638:AI638)&lt;6.5,AVERAGE(AA638:AI638),IF(COUNTBLANK(Z638:AI638)&lt;7.5,AVERAGE(Z638:AI638),IF(COUNTBLANK(Y638:AI638)&lt;8.5,AVERAGE(Y638:AI638),IF(COUNTBLANK(X638:AI638)&lt;9.5,AVERAGE(X638:AI638),IF(COUNTBLANK(W638:AI638)&lt;10.5,AVERAGE(W638:AI638),IF(COUNTBLANK(V638:AI638)&lt;11.5,AVERAGE(V638:AI638),IF(COUNTBLANK(U638:AI638)&lt;12.5,AVERAGE(U638:AI638),IF(COUNTBLANK(T638:AI638)&lt;13.5,AVERAGE(T638:AI638),IF(COUNTBLANK(S638:AI638)&lt;14.5,AVERAGE(S638:AI638),IF(COUNTBLANK(R638:AI638)&lt;15.5,AVERAGE(R638:AI638),IF(COUNTBLANK(Q638:AI638)&lt;16.5,AVERAGE(Q638:AI638),IF(COUNTBLANK(P638:AI638)&lt;17.5,AVERAGE(P638:AI638),IF(COUNTBLANK(O638:AI638)&lt;18.5,AVERAGE(O638:AI638),AVERAGE(N638:AI638)))))))))))))))))))))</f>
        <v/>
      </c>
      <c r="AM638" s="22" t="str">
        <f>IF(AK638=0,"",IF(COUNTBLANK(AH638:AI638)=0,AVERAGE(AH638:AI638),IF(COUNTBLANK(AG638:AI638)&lt;1.5,AVERAGE(AG638:AI638),IF(COUNTBLANK(AF638:AI638)&lt;2.5,AVERAGE(AF638:AI638),IF(COUNTBLANK(AE638:AI638)&lt;3.5,AVERAGE(AE638:AI638),IF(COUNTBLANK(AD638:AI638)&lt;4.5,AVERAGE(AD638:AI638),IF(COUNTBLANK(AC638:AI638)&lt;5.5,AVERAGE(AC638:AI638),IF(COUNTBLANK(AB638:AI638)&lt;6.5,AVERAGE(AB638:AI638),IF(COUNTBLANK(AA638:AI638)&lt;7.5,AVERAGE(AA638:AI638),IF(COUNTBLANK(Z638:AI638)&lt;8.5,AVERAGE(Z638:AI638),IF(COUNTBLANK(Y638:AI638)&lt;9.5,AVERAGE(Y638:AI638),IF(COUNTBLANK(X638:AI638)&lt;10.5,AVERAGE(X638:AI638),IF(COUNTBLANK(W638:AI638)&lt;11.5,AVERAGE(W638:AI638),IF(COUNTBLANK(V638:AI638)&lt;12.5,AVERAGE(V638:AI638),IF(COUNTBLANK(U638:AI638)&lt;13.5,AVERAGE(U638:AI638),IF(COUNTBLANK(T638:AI638)&lt;14.5,AVERAGE(T638:AI638),IF(COUNTBLANK(S638:AI638)&lt;15.5,AVERAGE(S638:AI638),IF(COUNTBLANK(R638:AI638)&lt;16.5,AVERAGE(R638:AI638),IF(COUNTBLANK(Q638:AI638)&lt;17.5,AVERAGE(Q638:AI638),IF(COUNTBLANK(P638:AI638)&lt;18.5,AVERAGE(P638:AI638),IF(COUNTBLANK(O638:AI638)&lt;19.5,AVERAGE(O638:AI638),AVERAGE(N638:AI638))))))))))))))))))))))</f>
        <v/>
      </c>
      <c r="AN638" s="23">
        <f>IF(AK638&lt;1.5,M638,(0.75*M638)+(0.25*((AM638*2/3+AJ638*1/3)*$AW$1)))</f>
        <v>0</v>
      </c>
      <c r="AO638" s="24">
        <f>AN638-M638</f>
        <v>0</v>
      </c>
      <c r="AP638" s="22" t="str">
        <f>IF(AK638&lt;1.5,"N/A",3*((M638/$AW$1)-(AM638*2/3)))</f>
        <v>N/A</v>
      </c>
      <c r="AQ638" s="20" t="str">
        <f>IF(AK638=0,"",AL638*$AV$1)</f>
        <v/>
      </c>
      <c r="AR638" s="20" t="str">
        <f>IF(AK638=0,"",AJ638*$AV$1)</f>
        <v/>
      </c>
      <c r="AS638" s="23" t="str">
        <f>IF(F638="P","P","")</f>
        <v/>
      </c>
    </row>
    <row r="639" spans="1:45">
      <c r="A639" s="19"/>
      <c r="B639" s="23" t="str">
        <f>IF(COUNTBLANK(N639:AI639)&lt;20.5,"Yes","No")</f>
        <v>No</v>
      </c>
      <c r="C639" s="34" t="str">
        <f>IF(J639&lt;160000,"Yes","")</f>
        <v>Yes</v>
      </c>
      <c r="D639" s="34" t="str">
        <f>IF(J639&gt;375000,IF((K639/J639)&lt;-0.4,"FP40%",IF((K639/J639)&lt;-0.35,"FP35%",IF((K639/J639)&lt;-0.3,"FP30%",IF((K639/J639)&lt;-0.25,"FP25%",IF((K639/J639)&lt;-0.2,"FP20%",IF((K639/J639)&lt;-0.15,"FP15%",IF((K639/J639)&lt;-0.1,"FP10%",IF((K639/J639)&lt;-0.05,"FP5%","")))))))),"")</f>
        <v/>
      </c>
      <c r="E639" s="34" t="str">
        <f t="shared" si="11"/>
        <v/>
      </c>
      <c r="F639" s="89" t="str">
        <f>IF(AP639="N/A","",IF(AP639&gt;AJ639,IF(AP639&gt;AM639,"P",""),""))</f>
        <v/>
      </c>
      <c r="G639" s="34" t="str">
        <f>IF(D639="",IF(E639="",F639,E639),D639)</f>
        <v/>
      </c>
      <c r="H639" s="19"/>
      <c r="I639" s="21"/>
      <c r="J639" s="20"/>
      <c r="K639" s="20">
        <f>M639-J639</f>
        <v>0</v>
      </c>
      <c r="L639" s="20"/>
      <c r="M639" s="20"/>
      <c r="N639" s="21"/>
      <c r="O639" s="21"/>
      <c r="P639" s="21"/>
      <c r="Q639" s="21"/>
      <c r="R639" s="21"/>
      <c r="S639" s="21"/>
      <c r="T639" s="21"/>
      <c r="U639" s="21"/>
      <c r="AJ639" s="39" t="str">
        <f>IF(AK639=0,"",AVERAGE(N639:AI639))</f>
        <v/>
      </c>
      <c r="AK639" s="39">
        <f>IF(COUNTBLANK(N639:AI639)=0,22,IF(COUNTBLANK(N639:AI639)=1,21,IF(COUNTBLANK(N639:AI639)=2,20,IF(COUNTBLANK(N639:AI639)=3,19,IF(COUNTBLANK(N639:AI639)=4,18,IF(COUNTBLANK(N639:AI639)=5,17,IF(COUNTBLANK(N639:AI639)=6,16,IF(COUNTBLANK(N639:AI639)=7,15,IF(COUNTBLANK(N639:AI639)=8,14,IF(COUNTBLANK(N639:AI639)=9,13,IF(COUNTBLANK(N639:AI639)=10,12,IF(COUNTBLANK(N639:AI639)=11,11,IF(COUNTBLANK(N639:AI639)=12,10,IF(COUNTBLANK(N639:AI639)=13,9,IF(COUNTBLANK(N639:AI639)=14,8,IF(COUNTBLANK(N639:AI639)=15,7,IF(COUNTBLANK(N639:AI639)=16,6,IF(COUNTBLANK(N639:AI639)=17,5,IF(COUNTBLANK(N639:AI639)=18,4,IF(COUNTBLANK(N639:AI639)=19,3,IF(COUNTBLANK(N639:AI639)=20,2,IF(COUNTBLANK(N639:AI639)=21,1,IF(COUNTBLANK(N639:AI639)=22,0,"Error")))))))))))))))))))))))</f>
        <v>0</v>
      </c>
      <c r="AL639" s="39" t="str">
        <f>IF(AK639=0,"",IF(COUNTBLANK(AG639:AI639)=0,AVERAGE(AG639:AI639),IF(COUNTBLANK(AF639:AI639)&lt;1.5,AVERAGE(AF639:AI639),IF(COUNTBLANK(AE639:AI639)&lt;2.5,AVERAGE(AE639:AI639),IF(COUNTBLANK(AD639:AI639)&lt;3.5,AVERAGE(AD639:AI639),IF(COUNTBLANK(AC639:AI639)&lt;4.5,AVERAGE(AC639:AI639),IF(COUNTBLANK(AB639:AI639)&lt;5.5,AVERAGE(AB639:AI639),IF(COUNTBLANK(AA639:AI639)&lt;6.5,AVERAGE(AA639:AI639),IF(COUNTBLANK(Z639:AI639)&lt;7.5,AVERAGE(Z639:AI639),IF(COUNTBLANK(Y639:AI639)&lt;8.5,AVERAGE(Y639:AI639),IF(COUNTBLANK(X639:AI639)&lt;9.5,AVERAGE(X639:AI639),IF(COUNTBLANK(W639:AI639)&lt;10.5,AVERAGE(W639:AI639),IF(COUNTBLANK(V639:AI639)&lt;11.5,AVERAGE(V639:AI639),IF(COUNTBLANK(U639:AI639)&lt;12.5,AVERAGE(U639:AI639),IF(COUNTBLANK(T639:AI639)&lt;13.5,AVERAGE(T639:AI639),IF(COUNTBLANK(S639:AI639)&lt;14.5,AVERAGE(S639:AI639),IF(COUNTBLANK(R639:AI639)&lt;15.5,AVERAGE(R639:AI639),IF(COUNTBLANK(Q639:AI639)&lt;16.5,AVERAGE(Q639:AI639),IF(COUNTBLANK(P639:AI639)&lt;17.5,AVERAGE(P639:AI639),IF(COUNTBLANK(O639:AI639)&lt;18.5,AVERAGE(O639:AI639),AVERAGE(N639:AI639)))))))))))))))))))))</f>
        <v/>
      </c>
      <c r="AM639" s="22" t="str">
        <f>IF(AK639=0,"",IF(COUNTBLANK(AH639:AI639)=0,AVERAGE(AH639:AI639),IF(COUNTBLANK(AG639:AI639)&lt;1.5,AVERAGE(AG639:AI639),IF(COUNTBLANK(AF639:AI639)&lt;2.5,AVERAGE(AF639:AI639),IF(COUNTBLANK(AE639:AI639)&lt;3.5,AVERAGE(AE639:AI639),IF(COUNTBLANK(AD639:AI639)&lt;4.5,AVERAGE(AD639:AI639),IF(COUNTBLANK(AC639:AI639)&lt;5.5,AVERAGE(AC639:AI639),IF(COUNTBLANK(AB639:AI639)&lt;6.5,AVERAGE(AB639:AI639),IF(COUNTBLANK(AA639:AI639)&lt;7.5,AVERAGE(AA639:AI639),IF(COUNTBLANK(Z639:AI639)&lt;8.5,AVERAGE(Z639:AI639),IF(COUNTBLANK(Y639:AI639)&lt;9.5,AVERAGE(Y639:AI639),IF(COUNTBLANK(X639:AI639)&lt;10.5,AVERAGE(X639:AI639),IF(COUNTBLANK(W639:AI639)&lt;11.5,AVERAGE(W639:AI639),IF(COUNTBLANK(V639:AI639)&lt;12.5,AVERAGE(V639:AI639),IF(COUNTBLANK(U639:AI639)&lt;13.5,AVERAGE(U639:AI639),IF(COUNTBLANK(T639:AI639)&lt;14.5,AVERAGE(T639:AI639),IF(COUNTBLANK(S639:AI639)&lt;15.5,AVERAGE(S639:AI639),IF(COUNTBLANK(R639:AI639)&lt;16.5,AVERAGE(R639:AI639),IF(COUNTBLANK(Q639:AI639)&lt;17.5,AVERAGE(Q639:AI639),IF(COUNTBLANK(P639:AI639)&lt;18.5,AVERAGE(P639:AI639),IF(COUNTBLANK(O639:AI639)&lt;19.5,AVERAGE(O639:AI639),AVERAGE(N639:AI639))))))))))))))))))))))</f>
        <v/>
      </c>
      <c r="AN639" s="23">
        <f>IF(AK639&lt;1.5,M639,(0.75*M639)+(0.25*((AM639*2/3+AJ639*1/3)*$AW$1)))</f>
        <v>0</v>
      </c>
      <c r="AO639" s="24">
        <f>AN639-M639</f>
        <v>0</v>
      </c>
      <c r="AP639" s="22" t="str">
        <f>IF(AK639&lt;1.5,"N/A",3*((M639/$AW$1)-(AM639*2/3)))</f>
        <v>N/A</v>
      </c>
      <c r="AQ639" s="20" t="str">
        <f>IF(AK639=0,"",AL639*$AV$1)</f>
        <v/>
      </c>
      <c r="AR639" s="20" t="str">
        <f>IF(AK639=0,"",AJ639*$AV$1)</f>
        <v/>
      </c>
      <c r="AS639" s="23" t="str">
        <f>IF(F639="P","P","")</f>
        <v/>
      </c>
    </row>
    <row r="640" spans="1:45">
      <c r="A640" s="19"/>
      <c r="B640" s="23" t="str">
        <f>IF(COUNTBLANK(N640:AI640)&lt;20.5,"Yes","No")</f>
        <v>No</v>
      </c>
      <c r="C640" s="34" t="str">
        <f>IF(J640&lt;160000,"Yes","")</f>
        <v>Yes</v>
      </c>
      <c r="D640" s="34" t="str">
        <f>IF(J640&gt;375000,IF((K640/J640)&lt;-0.4,"FP40%",IF((K640/J640)&lt;-0.35,"FP35%",IF((K640/J640)&lt;-0.3,"FP30%",IF((K640/J640)&lt;-0.25,"FP25%",IF((K640/J640)&lt;-0.2,"FP20%",IF((K640/J640)&lt;-0.15,"FP15%",IF((K640/J640)&lt;-0.1,"FP10%",IF((K640/J640)&lt;-0.05,"FP5%","")))))))),"")</f>
        <v/>
      </c>
      <c r="E640" s="34" t="str">
        <f t="shared" si="11"/>
        <v/>
      </c>
      <c r="F640" s="89" t="str">
        <f>IF(AP640="N/A","",IF(AP640&gt;AJ640,IF(AP640&gt;AM640,"P",""),""))</f>
        <v/>
      </c>
      <c r="G640" s="34" t="str">
        <f>IF(D640="",IF(E640="",F640,E640),D640)</f>
        <v/>
      </c>
      <c r="H640" s="19"/>
      <c r="I640" s="21"/>
      <c r="J640" s="20"/>
      <c r="K640" s="20">
        <f>M640-J640</f>
        <v>0</v>
      </c>
      <c r="L640" s="20"/>
      <c r="M640" s="20"/>
      <c r="N640" s="21"/>
      <c r="O640" s="21"/>
      <c r="P640" s="21"/>
      <c r="Q640" s="21"/>
      <c r="R640" s="21"/>
      <c r="S640" s="21"/>
      <c r="T640" s="21"/>
      <c r="U640" s="21"/>
      <c r="AJ640" s="39" t="str">
        <f>IF(AK640=0,"",AVERAGE(N640:AI640))</f>
        <v/>
      </c>
      <c r="AK640" s="39">
        <f>IF(COUNTBLANK(N640:AI640)=0,22,IF(COUNTBLANK(N640:AI640)=1,21,IF(COUNTBLANK(N640:AI640)=2,20,IF(COUNTBLANK(N640:AI640)=3,19,IF(COUNTBLANK(N640:AI640)=4,18,IF(COUNTBLANK(N640:AI640)=5,17,IF(COUNTBLANK(N640:AI640)=6,16,IF(COUNTBLANK(N640:AI640)=7,15,IF(COUNTBLANK(N640:AI640)=8,14,IF(COUNTBLANK(N640:AI640)=9,13,IF(COUNTBLANK(N640:AI640)=10,12,IF(COUNTBLANK(N640:AI640)=11,11,IF(COUNTBLANK(N640:AI640)=12,10,IF(COUNTBLANK(N640:AI640)=13,9,IF(COUNTBLANK(N640:AI640)=14,8,IF(COUNTBLANK(N640:AI640)=15,7,IF(COUNTBLANK(N640:AI640)=16,6,IF(COUNTBLANK(N640:AI640)=17,5,IF(COUNTBLANK(N640:AI640)=18,4,IF(COUNTBLANK(N640:AI640)=19,3,IF(COUNTBLANK(N640:AI640)=20,2,IF(COUNTBLANK(N640:AI640)=21,1,IF(COUNTBLANK(N640:AI640)=22,0,"Error")))))))))))))))))))))))</f>
        <v>0</v>
      </c>
      <c r="AL640" s="39" t="str">
        <f>IF(AK640=0,"",IF(COUNTBLANK(AG640:AI640)=0,AVERAGE(AG640:AI640),IF(COUNTBLANK(AF640:AI640)&lt;1.5,AVERAGE(AF640:AI640),IF(COUNTBLANK(AE640:AI640)&lt;2.5,AVERAGE(AE640:AI640),IF(COUNTBLANK(AD640:AI640)&lt;3.5,AVERAGE(AD640:AI640),IF(COUNTBLANK(AC640:AI640)&lt;4.5,AVERAGE(AC640:AI640),IF(COUNTBLANK(AB640:AI640)&lt;5.5,AVERAGE(AB640:AI640),IF(COUNTBLANK(AA640:AI640)&lt;6.5,AVERAGE(AA640:AI640),IF(COUNTBLANK(Z640:AI640)&lt;7.5,AVERAGE(Z640:AI640),IF(COUNTBLANK(Y640:AI640)&lt;8.5,AVERAGE(Y640:AI640),IF(COUNTBLANK(X640:AI640)&lt;9.5,AVERAGE(X640:AI640),IF(COUNTBLANK(W640:AI640)&lt;10.5,AVERAGE(W640:AI640),IF(COUNTBLANK(V640:AI640)&lt;11.5,AVERAGE(V640:AI640),IF(COUNTBLANK(U640:AI640)&lt;12.5,AVERAGE(U640:AI640),IF(COUNTBLANK(T640:AI640)&lt;13.5,AVERAGE(T640:AI640),IF(COUNTBLANK(S640:AI640)&lt;14.5,AVERAGE(S640:AI640),IF(COUNTBLANK(R640:AI640)&lt;15.5,AVERAGE(R640:AI640),IF(COUNTBLANK(Q640:AI640)&lt;16.5,AVERAGE(Q640:AI640),IF(COUNTBLANK(P640:AI640)&lt;17.5,AVERAGE(P640:AI640),IF(COUNTBLANK(O640:AI640)&lt;18.5,AVERAGE(O640:AI640),AVERAGE(N640:AI640)))))))))))))))))))))</f>
        <v/>
      </c>
      <c r="AM640" s="22" t="str">
        <f>IF(AK640=0,"",IF(COUNTBLANK(AH640:AI640)=0,AVERAGE(AH640:AI640),IF(COUNTBLANK(AG640:AI640)&lt;1.5,AVERAGE(AG640:AI640),IF(COUNTBLANK(AF640:AI640)&lt;2.5,AVERAGE(AF640:AI640),IF(COUNTBLANK(AE640:AI640)&lt;3.5,AVERAGE(AE640:AI640),IF(COUNTBLANK(AD640:AI640)&lt;4.5,AVERAGE(AD640:AI640),IF(COUNTBLANK(AC640:AI640)&lt;5.5,AVERAGE(AC640:AI640),IF(COUNTBLANK(AB640:AI640)&lt;6.5,AVERAGE(AB640:AI640),IF(COUNTBLANK(AA640:AI640)&lt;7.5,AVERAGE(AA640:AI640),IF(COUNTBLANK(Z640:AI640)&lt;8.5,AVERAGE(Z640:AI640),IF(COUNTBLANK(Y640:AI640)&lt;9.5,AVERAGE(Y640:AI640),IF(COUNTBLANK(X640:AI640)&lt;10.5,AVERAGE(X640:AI640),IF(COUNTBLANK(W640:AI640)&lt;11.5,AVERAGE(W640:AI640),IF(COUNTBLANK(V640:AI640)&lt;12.5,AVERAGE(V640:AI640),IF(COUNTBLANK(U640:AI640)&lt;13.5,AVERAGE(U640:AI640),IF(COUNTBLANK(T640:AI640)&lt;14.5,AVERAGE(T640:AI640),IF(COUNTBLANK(S640:AI640)&lt;15.5,AVERAGE(S640:AI640),IF(COUNTBLANK(R640:AI640)&lt;16.5,AVERAGE(R640:AI640),IF(COUNTBLANK(Q640:AI640)&lt;17.5,AVERAGE(Q640:AI640),IF(COUNTBLANK(P640:AI640)&lt;18.5,AVERAGE(P640:AI640),IF(COUNTBLANK(O640:AI640)&lt;19.5,AVERAGE(O640:AI640),AVERAGE(N640:AI640))))))))))))))))))))))</f>
        <v/>
      </c>
      <c r="AN640" s="23">
        <f>IF(AK640&lt;1.5,M640,(0.75*M640)+(0.25*((AM640*2/3+AJ640*1/3)*$AW$1)))</f>
        <v>0</v>
      </c>
      <c r="AO640" s="24">
        <f>AN640-M640</f>
        <v>0</v>
      </c>
      <c r="AP640" s="22" t="str">
        <f>IF(AK640&lt;1.5,"N/A",3*((M640/$AW$1)-(AM640*2/3)))</f>
        <v>N/A</v>
      </c>
      <c r="AQ640" s="20" t="str">
        <f>IF(AK640=0,"",AL640*$AV$1)</f>
        <v/>
      </c>
      <c r="AR640" s="20" t="str">
        <f>IF(AK640=0,"",AJ640*$AV$1)</f>
        <v/>
      </c>
      <c r="AS640" s="23" t="str">
        <f>IF(F640="P","P","")</f>
        <v/>
      </c>
    </row>
    <row r="641" spans="1:45">
      <c r="A641" s="19"/>
      <c r="B641" s="23" t="str">
        <f>IF(COUNTBLANK(N641:AI641)&lt;20.5,"Yes","No")</f>
        <v>No</v>
      </c>
      <c r="C641" s="34" t="str">
        <f>IF(J641&lt;160000,"Yes","")</f>
        <v>Yes</v>
      </c>
      <c r="D641" s="34" t="str">
        <f>IF(J641&gt;375000,IF((K641/J641)&lt;-0.4,"FP40%",IF((K641/J641)&lt;-0.35,"FP35%",IF((K641/J641)&lt;-0.3,"FP30%",IF((K641/J641)&lt;-0.25,"FP25%",IF((K641/J641)&lt;-0.2,"FP20%",IF((K641/J641)&lt;-0.15,"FP15%",IF((K641/J641)&lt;-0.1,"FP10%",IF((K641/J641)&lt;-0.05,"FP5%","")))))))),"")</f>
        <v/>
      </c>
      <c r="E641" s="34" t="str">
        <f t="shared" si="11"/>
        <v/>
      </c>
      <c r="F641" s="89" t="str">
        <f>IF(AP641="N/A","",IF(AP641&gt;AJ641,IF(AP641&gt;AM641,"P",""),""))</f>
        <v/>
      </c>
      <c r="G641" s="34" t="str">
        <f>IF(D641="",IF(E641="",F641,E641),D641)</f>
        <v/>
      </c>
      <c r="H641" s="19"/>
      <c r="I641" s="21"/>
      <c r="J641" s="20"/>
      <c r="K641" s="20">
        <f>M641-J641</f>
        <v>0</v>
      </c>
      <c r="L641" s="20"/>
      <c r="M641" s="20"/>
      <c r="N641" s="21"/>
      <c r="O641" s="21"/>
      <c r="P641" s="21"/>
      <c r="Q641" s="21"/>
      <c r="R641" s="21"/>
      <c r="S641" s="21"/>
      <c r="T641" s="21"/>
      <c r="U641" s="21"/>
      <c r="AJ641" s="39" t="str">
        <f>IF(AK641=0,"",AVERAGE(N641:AI641))</f>
        <v/>
      </c>
      <c r="AK641" s="39">
        <f>IF(COUNTBLANK(N641:AI641)=0,22,IF(COUNTBLANK(N641:AI641)=1,21,IF(COUNTBLANK(N641:AI641)=2,20,IF(COUNTBLANK(N641:AI641)=3,19,IF(COUNTBLANK(N641:AI641)=4,18,IF(COUNTBLANK(N641:AI641)=5,17,IF(COUNTBLANK(N641:AI641)=6,16,IF(COUNTBLANK(N641:AI641)=7,15,IF(COUNTBLANK(N641:AI641)=8,14,IF(COUNTBLANK(N641:AI641)=9,13,IF(COUNTBLANK(N641:AI641)=10,12,IF(COUNTBLANK(N641:AI641)=11,11,IF(COUNTBLANK(N641:AI641)=12,10,IF(COUNTBLANK(N641:AI641)=13,9,IF(COUNTBLANK(N641:AI641)=14,8,IF(COUNTBLANK(N641:AI641)=15,7,IF(COUNTBLANK(N641:AI641)=16,6,IF(COUNTBLANK(N641:AI641)=17,5,IF(COUNTBLANK(N641:AI641)=18,4,IF(COUNTBLANK(N641:AI641)=19,3,IF(COUNTBLANK(N641:AI641)=20,2,IF(COUNTBLANK(N641:AI641)=21,1,IF(COUNTBLANK(N641:AI641)=22,0,"Error")))))))))))))))))))))))</f>
        <v>0</v>
      </c>
      <c r="AL641" s="39" t="str">
        <f>IF(AK641=0,"",IF(COUNTBLANK(AG641:AI641)=0,AVERAGE(AG641:AI641),IF(COUNTBLANK(AF641:AI641)&lt;1.5,AVERAGE(AF641:AI641),IF(COUNTBLANK(AE641:AI641)&lt;2.5,AVERAGE(AE641:AI641),IF(COUNTBLANK(AD641:AI641)&lt;3.5,AVERAGE(AD641:AI641),IF(COUNTBLANK(AC641:AI641)&lt;4.5,AVERAGE(AC641:AI641),IF(COUNTBLANK(AB641:AI641)&lt;5.5,AVERAGE(AB641:AI641),IF(COUNTBLANK(AA641:AI641)&lt;6.5,AVERAGE(AA641:AI641),IF(COUNTBLANK(Z641:AI641)&lt;7.5,AVERAGE(Z641:AI641),IF(COUNTBLANK(Y641:AI641)&lt;8.5,AVERAGE(Y641:AI641),IF(COUNTBLANK(X641:AI641)&lt;9.5,AVERAGE(X641:AI641),IF(COUNTBLANK(W641:AI641)&lt;10.5,AVERAGE(W641:AI641),IF(COUNTBLANK(V641:AI641)&lt;11.5,AVERAGE(V641:AI641),IF(COUNTBLANK(U641:AI641)&lt;12.5,AVERAGE(U641:AI641),IF(COUNTBLANK(T641:AI641)&lt;13.5,AVERAGE(T641:AI641),IF(COUNTBLANK(S641:AI641)&lt;14.5,AVERAGE(S641:AI641),IF(COUNTBLANK(R641:AI641)&lt;15.5,AVERAGE(R641:AI641),IF(COUNTBLANK(Q641:AI641)&lt;16.5,AVERAGE(Q641:AI641),IF(COUNTBLANK(P641:AI641)&lt;17.5,AVERAGE(P641:AI641),IF(COUNTBLANK(O641:AI641)&lt;18.5,AVERAGE(O641:AI641),AVERAGE(N641:AI641)))))))))))))))))))))</f>
        <v/>
      </c>
      <c r="AM641" s="22" t="str">
        <f>IF(AK641=0,"",IF(COUNTBLANK(AH641:AI641)=0,AVERAGE(AH641:AI641),IF(COUNTBLANK(AG641:AI641)&lt;1.5,AVERAGE(AG641:AI641),IF(COUNTBLANK(AF641:AI641)&lt;2.5,AVERAGE(AF641:AI641),IF(COUNTBLANK(AE641:AI641)&lt;3.5,AVERAGE(AE641:AI641),IF(COUNTBLANK(AD641:AI641)&lt;4.5,AVERAGE(AD641:AI641),IF(COUNTBLANK(AC641:AI641)&lt;5.5,AVERAGE(AC641:AI641),IF(COUNTBLANK(AB641:AI641)&lt;6.5,AVERAGE(AB641:AI641),IF(COUNTBLANK(AA641:AI641)&lt;7.5,AVERAGE(AA641:AI641),IF(COUNTBLANK(Z641:AI641)&lt;8.5,AVERAGE(Z641:AI641),IF(COUNTBLANK(Y641:AI641)&lt;9.5,AVERAGE(Y641:AI641),IF(COUNTBLANK(X641:AI641)&lt;10.5,AVERAGE(X641:AI641),IF(COUNTBLANK(W641:AI641)&lt;11.5,AVERAGE(W641:AI641),IF(COUNTBLANK(V641:AI641)&lt;12.5,AVERAGE(V641:AI641),IF(COUNTBLANK(U641:AI641)&lt;13.5,AVERAGE(U641:AI641),IF(COUNTBLANK(T641:AI641)&lt;14.5,AVERAGE(T641:AI641),IF(COUNTBLANK(S641:AI641)&lt;15.5,AVERAGE(S641:AI641),IF(COUNTBLANK(R641:AI641)&lt;16.5,AVERAGE(R641:AI641),IF(COUNTBLANK(Q641:AI641)&lt;17.5,AVERAGE(Q641:AI641),IF(COUNTBLANK(P641:AI641)&lt;18.5,AVERAGE(P641:AI641),IF(COUNTBLANK(O641:AI641)&lt;19.5,AVERAGE(O641:AI641),AVERAGE(N641:AI641))))))))))))))))))))))</f>
        <v/>
      </c>
      <c r="AN641" s="23">
        <f>IF(AK641&lt;1.5,M641,(0.75*M641)+(0.25*((AM641*2/3+AJ641*1/3)*$AW$1)))</f>
        <v>0</v>
      </c>
      <c r="AO641" s="24">
        <f>AN641-M641</f>
        <v>0</v>
      </c>
      <c r="AP641" s="22" t="str">
        <f>IF(AK641&lt;1.5,"N/A",3*((M641/$AW$1)-(AM641*2/3)))</f>
        <v>N/A</v>
      </c>
      <c r="AQ641" s="20" t="str">
        <f>IF(AK641=0,"",AL641*$AV$1)</f>
        <v/>
      </c>
      <c r="AR641" s="20" t="str">
        <f>IF(AK641=0,"",AJ641*$AV$1)</f>
        <v/>
      </c>
      <c r="AS641" s="23" t="str">
        <f>IF(F641="P","P","")</f>
        <v/>
      </c>
    </row>
    <row r="642" spans="1:45">
      <c r="A642" s="19"/>
      <c r="B642" s="23" t="str">
        <f>IF(COUNTBLANK(N642:AI642)&lt;20.5,"Yes","No")</f>
        <v>No</v>
      </c>
      <c r="C642" s="34" t="str">
        <f>IF(J642&lt;160000,"Yes","")</f>
        <v>Yes</v>
      </c>
      <c r="D642" s="34" t="str">
        <f>IF(J642&gt;375000,IF((K642/J642)&lt;-0.4,"FP40%",IF((K642/J642)&lt;-0.35,"FP35%",IF((K642/J642)&lt;-0.3,"FP30%",IF((K642/J642)&lt;-0.25,"FP25%",IF((K642/J642)&lt;-0.2,"FP20%",IF((K642/J642)&lt;-0.15,"FP15%",IF((K642/J642)&lt;-0.1,"FP10%",IF((K642/J642)&lt;-0.05,"FP5%","")))))))),"")</f>
        <v/>
      </c>
      <c r="E642" s="34" t="str">
        <f t="shared" si="11"/>
        <v/>
      </c>
      <c r="F642" s="89" t="str">
        <f>IF(AP642="N/A","",IF(AP642&gt;AJ642,IF(AP642&gt;AM642,"P",""),""))</f>
        <v/>
      </c>
      <c r="G642" s="34" t="str">
        <f>IF(D642="",IF(E642="",F642,E642),D642)</f>
        <v/>
      </c>
      <c r="H642" s="19"/>
      <c r="I642" s="21"/>
      <c r="J642" s="20"/>
      <c r="K642" s="20">
        <f>M642-J642</f>
        <v>0</v>
      </c>
      <c r="L642" s="20"/>
      <c r="M642" s="20"/>
      <c r="N642" s="21"/>
      <c r="O642" s="21"/>
      <c r="P642" s="21"/>
      <c r="Q642" s="21"/>
      <c r="R642" s="21"/>
      <c r="S642" s="21"/>
      <c r="T642" s="21"/>
      <c r="U642" s="21"/>
      <c r="AJ642" s="39" t="str">
        <f>IF(AK642=0,"",AVERAGE(N642:AI642))</f>
        <v/>
      </c>
      <c r="AK642" s="39">
        <f>IF(COUNTBLANK(N642:AI642)=0,22,IF(COUNTBLANK(N642:AI642)=1,21,IF(COUNTBLANK(N642:AI642)=2,20,IF(COUNTBLANK(N642:AI642)=3,19,IF(COUNTBLANK(N642:AI642)=4,18,IF(COUNTBLANK(N642:AI642)=5,17,IF(COUNTBLANK(N642:AI642)=6,16,IF(COUNTBLANK(N642:AI642)=7,15,IF(COUNTBLANK(N642:AI642)=8,14,IF(COUNTBLANK(N642:AI642)=9,13,IF(COUNTBLANK(N642:AI642)=10,12,IF(COUNTBLANK(N642:AI642)=11,11,IF(COUNTBLANK(N642:AI642)=12,10,IF(COUNTBLANK(N642:AI642)=13,9,IF(COUNTBLANK(N642:AI642)=14,8,IF(COUNTBLANK(N642:AI642)=15,7,IF(COUNTBLANK(N642:AI642)=16,6,IF(COUNTBLANK(N642:AI642)=17,5,IF(COUNTBLANK(N642:AI642)=18,4,IF(COUNTBLANK(N642:AI642)=19,3,IF(COUNTBLANK(N642:AI642)=20,2,IF(COUNTBLANK(N642:AI642)=21,1,IF(COUNTBLANK(N642:AI642)=22,0,"Error")))))))))))))))))))))))</f>
        <v>0</v>
      </c>
      <c r="AL642" s="39" t="str">
        <f>IF(AK642=0,"",IF(COUNTBLANK(AG642:AI642)=0,AVERAGE(AG642:AI642),IF(COUNTBLANK(AF642:AI642)&lt;1.5,AVERAGE(AF642:AI642),IF(COUNTBLANK(AE642:AI642)&lt;2.5,AVERAGE(AE642:AI642),IF(COUNTBLANK(AD642:AI642)&lt;3.5,AVERAGE(AD642:AI642),IF(COUNTBLANK(AC642:AI642)&lt;4.5,AVERAGE(AC642:AI642),IF(COUNTBLANK(AB642:AI642)&lt;5.5,AVERAGE(AB642:AI642),IF(COUNTBLANK(AA642:AI642)&lt;6.5,AVERAGE(AA642:AI642),IF(COUNTBLANK(Z642:AI642)&lt;7.5,AVERAGE(Z642:AI642),IF(COUNTBLANK(Y642:AI642)&lt;8.5,AVERAGE(Y642:AI642),IF(COUNTBLANK(X642:AI642)&lt;9.5,AVERAGE(X642:AI642),IF(COUNTBLANK(W642:AI642)&lt;10.5,AVERAGE(W642:AI642),IF(COUNTBLANK(V642:AI642)&lt;11.5,AVERAGE(V642:AI642),IF(COUNTBLANK(U642:AI642)&lt;12.5,AVERAGE(U642:AI642),IF(COUNTBLANK(T642:AI642)&lt;13.5,AVERAGE(T642:AI642),IF(COUNTBLANK(S642:AI642)&lt;14.5,AVERAGE(S642:AI642),IF(COUNTBLANK(R642:AI642)&lt;15.5,AVERAGE(R642:AI642),IF(COUNTBLANK(Q642:AI642)&lt;16.5,AVERAGE(Q642:AI642),IF(COUNTBLANK(P642:AI642)&lt;17.5,AVERAGE(P642:AI642),IF(COUNTBLANK(O642:AI642)&lt;18.5,AVERAGE(O642:AI642),AVERAGE(N642:AI642)))))))))))))))))))))</f>
        <v/>
      </c>
      <c r="AM642" s="22" t="str">
        <f>IF(AK642=0,"",IF(COUNTBLANK(AH642:AI642)=0,AVERAGE(AH642:AI642),IF(COUNTBLANK(AG642:AI642)&lt;1.5,AVERAGE(AG642:AI642),IF(COUNTBLANK(AF642:AI642)&lt;2.5,AVERAGE(AF642:AI642),IF(COUNTBLANK(AE642:AI642)&lt;3.5,AVERAGE(AE642:AI642),IF(COUNTBLANK(AD642:AI642)&lt;4.5,AVERAGE(AD642:AI642),IF(COUNTBLANK(AC642:AI642)&lt;5.5,AVERAGE(AC642:AI642),IF(COUNTBLANK(AB642:AI642)&lt;6.5,AVERAGE(AB642:AI642),IF(COUNTBLANK(AA642:AI642)&lt;7.5,AVERAGE(AA642:AI642),IF(COUNTBLANK(Z642:AI642)&lt;8.5,AVERAGE(Z642:AI642),IF(COUNTBLANK(Y642:AI642)&lt;9.5,AVERAGE(Y642:AI642),IF(COUNTBLANK(X642:AI642)&lt;10.5,AVERAGE(X642:AI642),IF(COUNTBLANK(W642:AI642)&lt;11.5,AVERAGE(W642:AI642),IF(COUNTBLANK(V642:AI642)&lt;12.5,AVERAGE(V642:AI642),IF(COUNTBLANK(U642:AI642)&lt;13.5,AVERAGE(U642:AI642),IF(COUNTBLANK(T642:AI642)&lt;14.5,AVERAGE(T642:AI642),IF(COUNTBLANK(S642:AI642)&lt;15.5,AVERAGE(S642:AI642),IF(COUNTBLANK(R642:AI642)&lt;16.5,AVERAGE(R642:AI642),IF(COUNTBLANK(Q642:AI642)&lt;17.5,AVERAGE(Q642:AI642),IF(COUNTBLANK(P642:AI642)&lt;18.5,AVERAGE(P642:AI642),IF(COUNTBLANK(O642:AI642)&lt;19.5,AVERAGE(O642:AI642),AVERAGE(N642:AI642))))))))))))))))))))))</f>
        <v/>
      </c>
      <c r="AN642" s="23">
        <f>IF(AK642&lt;1.5,M642,(0.75*M642)+(0.25*((AM642*2/3+AJ642*1/3)*$AW$1)))</f>
        <v>0</v>
      </c>
      <c r="AO642" s="24">
        <f>AN642-M642</f>
        <v>0</v>
      </c>
      <c r="AP642" s="22" t="str">
        <f>IF(AK642&lt;1.5,"N/A",3*((M642/$AW$1)-(AM642*2/3)))</f>
        <v>N/A</v>
      </c>
      <c r="AQ642" s="20" t="str">
        <f>IF(AK642=0,"",AL642*$AV$1)</f>
        <v/>
      </c>
      <c r="AR642" s="20" t="str">
        <f>IF(AK642=0,"",AJ642*$AV$1)</f>
        <v/>
      </c>
      <c r="AS642" s="23" t="str">
        <f>IF(F642="P","P","")</f>
        <v/>
      </c>
    </row>
    <row r="643" spans="1:45">
      <c r="A643" s="19"/>
      <c r="B643" s="23" t="str">
        <f>IF(COUNTBLANK(N643:AI643)&lt;20.5,"Yes","No")</f>
        <v>No</v>
      </c>
      <c r="C643" s="34" t="str">
        <f>IF(J643&lt;160000,"Yes","")</f>
        <v>Yes</v>
      </c>
      <c r="D643" s="34" t="str">
        <f>IF(J643&gt;375000,IF((K643/J643)&lt;-0.4,"FP40%",IF((K643/J643)&lt;-0.35,"FP35%",IF((K643/J643)&lt;-0.3,"FP30%",IF((K643/J643)&lt;-0.25,"FP25%",IF((K643/J643)&lt;-0.2,"FP20%",IF((K643/J643)&lt;-0.15,"FP15%",IF((K643/J643)&lt;-0.1,"FP10%",IF((K643/J643)&lt;-0.05,"FP5%","")))))))),"")</f>
        <v/>
      </c>
      <c r="E643" s="34" t="str">
        <f t="shared" ref="E643:E706" si="12">IF(AK643&gt;1.9,IF(M643&gt;300000,IF((AR643/M643)&gt;1.3,"B30%",IF((AR643/M643)&gt;1.25,"B25%",IF((AR643/M643)&gt;1.2,"B20%",IF((AR643/M643)&gt;1.15,"B15%",IF((AR643/M643)&gt;1.1,"B10%",""))))),""),"")</f>
        <v/>
      </c>
      <c r="F643" s="89" t="str">
        <f>IF(AP643="N/A","",IF(AP643&gt;AJ643,IF(AP643&gt;AM643,"P",""),""))</f>
        <v/>
      </c>
      <c r="G643" s="34" t="str">
        <f>IF(D643="",IF(E643="",F643,E643),D643)</f>
        <v/>
      </c>
      <c r="H643" s="19"/>
      <c r="I643" s="21"/>
      <c r="J643" s="20"/>
      <c r="K643" s="20">
        <f>M643-J643</f>
        <v>0</v>
      </c>
      <c r="L643" s="20"/>
      <c r="M643" s="20"/>
      <c r="N643" s="21"/>
      <c r="O643" s="21"/>
      <c r="P643" s="21"/>
      <c r="Q643" s="21"/>
      <c r="R643" s="21"/>
      <c r="S643" s="21"/>
      <c r="T643" s="21"/>
      <c r="U643" s="21"/>
      <c r="AJ643" s="39" t="str">
        <f>IF(AK643=0,"",AVERAGE(N643:AI643))</f>
        <v/>
      </c>
      <c r="AK643" s="39">
        <f>IF(COUNTBLANK(N643:AI643)=0,22,IF(COUNTBLANK(N643:AI643)=1,21,IF(COUNTBLANK(N643:AI643)=2,20,IF(COUNTBLANK(N643:AI643)=3,19,IF(COUNTBLANK(N643:AI643)=4,18,IF(COUNTBLANK(N643:AI643)=5,17,IF(COUNTBLANK(N643:AI643)=6,16,IF(COUNTBLANK(N643:AI643)=7,15,IF(COUNTBLANK(N643:AI643)=8,14,IF(COUNTBLANK(N643:AI643)=9,13,IF(COUNTBLANK(N643:AI643)=10,12,IF(COUNTBLANK(N643:AI643)=11,11,IF(COUNTBLANK(N643:AI643)=12,10,IF(COUNTBLANK(N643:AI643)=13,9,IF(COUNTBLANK(N643:AI643)=14,8,IF(COUNTBLANK(N643:AI643)=15,7,IF(COUNTBLANK(N643:AI643)=16,6,IF(COUNTBLANK(N643:AI643)=17,5,IF(COUNTBLANK(N643:AI643)=18,4,IF(COUNTBLANK(N643:AI643)=19,3,IF(COUNTBLANK(N643:AI643)=20,2,IF(COUNTBLANK(N643:AI643)=21,1,IF(COUNTBLANK(N643:AI643)=22,0,"Error")))))))))))))))))))))))</f>
        <v>0</v>
      </c>
      <c r="AL643" s="39" t="str">
        <f>IF(AK643=0,"",IF(COUNTBLANK(AG643:AI643)=0,AVERAGE(AG643:AI643),IF(COUNTBLANK(AF643:AI643)&lt;1.5,AVERAGE(AF643:AI643),IF(COUNTBLANK(AE643:AI643)&lt;2.5,AVERAGE(AE643:AI643),IF(COUNTBLANK(AD643:AI643)&lt;3.5,AVERAGE(AD643:AI643),IF(COUNTBLANK(AC643:AI643)&lt;4.5,AVERAGE(AC643:AI643),IF(COUNTBLANK(AB643:AI643)&lt;5.5,AVERAGE(AB643:AI643),IF(COUNTBLANK(AA643:AI643)&lt;6.5,AVERAGE(AA643:AI643),IF(COUNTBLANK(Z643:AI643)&lt;7.5,AVERAGE(Z643:AI643),IF(COUNTBLANK(Y643:AI643)&lt;8.5,AVERAGE(Y643:AI643),IF(COUNTBLANK(X643:AI643)&lt;9.5,AVERAGE(X643:AI643),IF(COUNTBLANK(W643:AI643)&lt;10.5,AVERAGE(W643:AI643),IF(COUNTBLANK(V643:AI643)&lt;11.5,AVERAGE(V643:AI643),IF(COUNTBLANK(U643:AI643)&lt;12.5,AVERAGE(U643:AI643),IF(COUNTBLANK(T643:AI643)&lt;13.5,AVERAGE(T643:AI643),IF(COUNTBLANK(S643:AI643)&lt;14.5,AVERAGE(S643:AI643),IF(COUNTBLANK(R643:AI643)&lt;15.5,AVERAGE(R643:AI643),IF(COUNTBLANK(Q643:AI643)&lt;16.5,AVERAGE(Q643:AI643),IF(COUNTBLANK(P643:AI643)&lt;17.5,AVERAGE(P643:AI643),IF(COUNTBLANK(O643:AI643)&lt;18.5,AVERAGE(O643:AI643),AVERAGE(N643:AI643)))))))))))))))))))))</f>
        <v/>
      </c>
      <c r="AM643" s="22" t="str">
        <f>IF(AK643=0,"",IF(COUNTBLANK(AH643:AI643)=0,AVERAGE(AH643:AI643),IF(COUNTBLANK(AG643:AI643)&lt;1.5,AVERAGE(AG643:AI643),IF(COUNTBLANK(AF643:AI643)&lt;2.5,AVERAGE(AF643:AI643),IF(COUNTBLANK(AE643:AI643)&lt;3.5,AVERAGE(AE643:AI643),IF(COUNTBLANK(AD643:AI643)&lt;4.5,AVERAGE(AD643:AI643),IF(COUNTBLANK(AC643:AI643)&lt;5.5,AVERAGE(AC643:AI643),IF(COUNTBLANK(AB643:AI643)&lt;6.5,AVERAGE(AB643:AI643),IF(COUNTBLANK(AA643:AI643)&lt;7.5,AVERAGE(AA643:AI643),IF(COUNTBLANK(Z643:AI643)&lt;8.5,AVERAGE(Z643:AI643),IF(COUNTBLANK(Y643:AI643)&lt;9.5,AVERAGE(Y643:AI643),IF(COUNTBLANK(X643:AI643)&lt;10.5,AVERAGE(X643:AI643),IF(COUNTBLANK(W643:AI643)&lt;11.5,AVERAGE(W643:AI643),IF(COUNTBLANK(V643:AI643)&lt;12.5,AVERAGE(V643:AI643),IF(COUNTBLANK(U643:AI643)&lt;13.5,AVERAGE(U643:AI643),IF(COUNTBLANK(T643:AI643)&lt;14.5,AVERAGE(T643:AI643),IF(COUNTBLANK(S643:AI643)&lt;15.5,AVERAGE(S643:AI643),IF(COUNTBLANK(R643:AI643)&lt;16.5,AVERAGE(R643:AI643),IF(COUNTBLANK(Q643:AI643)&lt;17.5,AVERAGE(Q643:AI643),IF(COUNTBLANK(P643:AI643)&lt;18.5,AVERAGE(P643:AI643),IF(COUNTBLANK(O643:AI643)&lt;19.5,AVERAGE(O643:AI643),AVERAGE(N643:AI643))))))))))))))))))))))</f>
        <v/>
      </c>
      <c r="AN643" s="23">
        <f>IF(AK643&lt;1.5,M643,(0.75*M643)+(0.25*((AM643*2/3+AJ643*1/3)*$AW$1)))</f>
        <v>0</v>
      </c>
      <c r="AO643" s="24">
        <f>AN643-M643</f>
        <v>0</v>
      </c>
      <c r="AP643" s="22" t="str">
        <f>IF(AK643&lt;1.5,"N/A",3*((M643/$AW$1)-(AM643*2/3)))</f>
        <v>N/A</v>
      </c>
      <c r="AQ643" s="20" t="str">
        <f>IF(AK643=0,"",AL643*$AV$1)</f>
        <v/>
      </c>
      <c r="AR643" s="20" t="str">
        <f>IF(AK643=0,"",AJ643*$AV$1)</f>
        <v/>
      </c>
      <c r="AS643" s="23" t="str">
        <f>IF(F643="P","P","")</f>
        <v/>
      </c>
    </row>
    <row r="644" spans="1:45">
      <c r="A644" s="19"/>
      <c r="B644" s="23" t="str">
        <f>IF(COUNTBLANK(N644:AI644)&lt;20.5,"Yes","No")</f>
        <v>No</v>
      </c>
      <c r="C644" s="34" t="str">
        <f>IF(J644&lt;160000,"Yes","")</f>
        <v>Yes</v>
      </c>
      <c r="D644" s="34" t="str">
        <f>IF(J644&gt;375000,IF((K644/J644)&lt;-0.4,"FP40%",IF((K644/J644)&lt;-0.35,"FP35%",IF((K644/J644)&lt;-0.3,"FP30%",IF((K644/J644)&lt;-0.25,"FP25%",IF((K644/J644)&lt;-0.2,"FP20%",IF((K644/J644)&lt;-0.15,"FP15%",IF((K644/J644)&lt;-0.1,"FP10%",IF((K644/J644)&lt;-0.05,"FP5%","")))))))),"")</f>
        <v/>
      </c>
      <c r="E644" s="34" t="str">
        <f t="shared" si="12"/>
        <v/>
      </c>
      <c r="F644" s="89" t="str">
        <f>IF(AP644="N/A","",IF(AP644&gt;AJ644,IF(AP644&gt;AM644,"P",""),""))</f>
        <v/>
      </c>
      <c r="G644" s="34" t="str">
        <f>IF(D644="",IF(E644="",F644,E644),D644)</f>
        <v/>
      </c>
      <c r="H644" s="19"/>
      <c r="I644" s="21"/>
      <c r="J644" s="20"/>
      <c r="K644" s="20">
        <f>M644-J644</f>
        <v>0</v>
      </c>
      <c r="L644" s="20"/>
      <c r="M644" s="20"/>
      <c r="N644" s="21"/>
      <c r="O644" s="21"/>
      <c r="P644" s="21"/>
      <c r="Q644" s="21"/>
      <c r="R644" s="21"/>
      <c r="S644" s="21"/>
      <c r="T644" s="21"/>
      <c r="U644" s="21"/>
      <c r="AJ644" s="39" t="str">
        <f>IF(AK644=0,"",AVERAGE(N644:AI644))</f>
        <v/>
      </c>
      <c r="AK644" s="39">
        <f>IF(COUNTBLANK(N644:AI644)=0,22,IF(COUNTBLANK(N644:AI644)=1,21,IF(COUNTBLANK(N644:AI644)=2,20,IF(COUNTBLANK(N644:AI644)=3,19,IF(COUNTBLANK(N644:AI644)=4,18,IF(COUNTBLANK(N644:AI644)=5,17,IF(COUNTBLANK(N644:AI644)=6,16,IF(COUNTBLANK(N644:AI644)=7,15,IF(COUNTBLANK(N644:AI644)=8,14,IF(COUNTBLANK(N644:AI644)=9,13,IF(COUNTBLANK(N644:AI644)=10,12,IF(COUNTBLANK(N644:AI644)=11,11,IF(COUNTBLANK(N644:AI644)=12,10,IF(COUNTBLANK(N644:AI644)=13,9,IF(COUNTBLANK(N644:AI644)=14,8,IF(COUNTBLANK(N644:AI644)=15,7,IF(COUNTBLANK(N644:AI644)=16,6,IF(COUNTBLANK(N644:AI644)=17,5,IF(COUNTBLANK(N644:AI644)=18,4,IF(COUNTBLANK(N644:AI644)=19,3,IF(COUNTBLANK(N644:AI644)=20,2,IF(COUNTBLANK(N644:AI644)=21,1,IF(COUNTBLANK(N644:AI644)=22,0,"Error")))))))))))))))))))))))</f>
        <v>0</v>
      </c>
      <c r="AL644" s="39" t="str">
        <f>IF(AK644=0,"",IF(COUNTBLANK(AG644:AI644)=0,AVERAGE(AG644:AI644),IF(COUNTBLANK(AF644:AI644)&lt;1.5,AVERAGE(AF644:AI644),IF(COUNTBLANK(AE644:AI644)&lt;2.5,AVERAGE(AE644:AI644),IF(COUNTBLANK(AD644:AI644)&lt;3.5,AVERAGE(AD644:AI644),IF(COUNTBLANK(AC644:AI644)&lt;4.5,AVERAGE(AC644:AI644),IF(COUNTBLANK(AB644:AI644)&lt;5.5,AVERAGE(AB644:AI644),IF(COUNTBLANK(AA644:AI644)&lt;6.5,AVERAGE(AA644:AI644),IF(COUNTBLANK(Z644:AI644)&lt;7.5,AVERAGE(Z644:AI644),IF(COUNTBLANK(Y644:AI644)&lt;8.5,AVERAGE(Y644:AI644),IF(COUNTBLANK(X644:AI644)&lt;9.5,AVERAGE(X644:AI644),IF(COUNTBLANK(W644:AI644)&lt;10.5,AVERAGE(W644:AI644),IF(COUNTBLANK(V644:AI644)&lt;11.5,AVERAGE(V644:AI644),IF(COUNTBLANK(U644:AI644)&lt;12.5,AVERAGE(U644:AI644),IF(COUNTBLANK(T644:AI644)&lt;13.5,AVERAGE(T644:AI644),IF(COUNTBLANK(S644:AI644)&lt;14.5,AVERAGE(S644:AI644),IF(COUNTBLANK(R644:AI644)&lt;15.5,AVERAGE(R644:AI644),IF(COUNTBLANK(Q644:AI644)&lt;16.5,AVERAGE(Q644:AI644),IF(COUNTBLANK(P644:AI644)&lt;17.5,AVERAGE(P644:AI644),IF(COUNTBLANK(O644:AI644)&lt;18.5,AVERAGE(O644:AI644),AVERAGE(N644:AI644)))))))))))))))))))))</f>
        <v/>
      </c>
      <c r="AM644" s="22" t="str">
        <f>IF(AK644=0,"",IF(COUNTBLANK(AH644:AI644)=0,AVERAGE(AH644:AI644),IF(COUNTBLANK(AG644:AI644)&lt;1.5,AVERAGE(AG644:AI644),IF(COUNTBLANK(AF644:AI644)&lt;2.5,AVERAGE(AF644:AI644),IF(COUNTBLANK(AE644:AI644)&lt;3.5,AVERAGE(AE644:AI644),IF(COUNTBLANK(AD644:AI644)&lt;4.5,AVERAGE(AD644:AI644),IF(COUNTBLANK(AC644:AI644)&lt;5.5,AVERAGE(AC644:AI644),IF(COUNTBLANK(AB644:AI644)&lt;6.5,AVERAGE(AB644:AI644),IF(COUNTBLANK(AA644:AI644)&lt;7.5,AVERAGE(AA644:AI644),IF(COUNTBLANK(Z644:AI644)&lt;8.5,AVERAGE(Z644:AI644),IF(COUNTBLANK(Y644:AI644)&lt;9.5,AVERAGE(Y644:AI644),IF(COUNTBLANK(X644:AI644)&lt;10.5,AVERAGE(X644:AI644),IF(COUNTBLANK(W644:AI644)&lt;11.5,AVERAGE(W644:AI644),IF(COUNTBLANK(V644:AI644)&lt;12.5,AVERAGE(V644:AI644),IF(COUNTBLANK(U644:AI644)&lt;13.5,AVERAGE(U644:AI644),IF(COUNTBLANK(T644:AI644)&lt;14.5,AVERAGE(T644:AI644),IF(COUNTBLANK(S644:AI644)&lt;15.5,AVERAGE(S644:AI644),IF(COUNTBLANK(R644:AI644)&lt;16.5,AVERAGE(R644:AI644),IF(COUNTBLANK(Q644:AI644)&lt;17.5,AVERAGE(Q644:AI644),IF(COUNTBLANK(P644:AI644)&lt;18.5,AVERAGE(P644:AI644),IF(COUNTBLANK(O644:AI644)&lt;19.5,AVERAGE(O644:AI644),AVERAGE(N644:AI644))))))))))))))))))))))</f>
        <v/>
      </c>
      <c r="AN644" s="23">
        <f>IF(AK644&lt;1.5,M644,(0.75*M644)+(0.25*((AM644*2/3+AJ644*1/3)*$AW$1)))</f>
        <v>0</v>
      </c>
      <c r="AO644" s="24">
        <f>AN644-M644</f>
        <v>0</v>
      </c>
      <c r="AP644" s="22" t="str">
        <f>IF(AK644&lt;1.5,"N/A",3*((M644/$AW$1)-(AM644*2/3)))</f>
        <v>N/A</v>
      </c>
      <c r="AQ644" s="20" t="str">
        <f>IF(AK644=0,"",AL644*$AV$1)</f>
        <v/>
      </c>
      <c r="AR644" s="20" t="str">
        <f>IF(AK644=0,"",AJ644*$AV$1)</f>
        <v/>
      </c>
      <c r="AS644" s="23" t="str">
        <f>IF(F644="P","P","")</f>
        <v/>
      </c>
    </row>
    <row r="645" spans="1:45">
      <c r="A645" s="19"/>
      <c r="B645" s="23" t="str">
        <f>IF(COUNTBLANK(N645:AI645)&lt;20.5,"Yes","No")</f>
        <v>No</v>
      </c>
      <c r="C645" s="34" t="str">
        <f>IF(J645&lt;160000,"Yes","")</f>
        <v>Yes</v>
      </c>
      <c r="D645" s="34" t="str">
        <f>IF(J645&gt;375000,IF((K645/J645)&lt;-0.4,"FP40%",IF((K645/J645)&lt;-0.35,"FP35%",IF((K645/J645)&lt;-0.3,"FP30%",IF((K645/J645)&lt;-0.25,"FP25%",IF((K645/J645)&lt;-0.2,"FP20%",IF((K645/J645)&lt;-0.15,"FP15%",IF((K645/J645)&lt;-0.1,"FP10%",IF((K645/J645)&lt;-0.05,"FP5%","")))))))),"")</f>
        <v/>
      </c>
      <c r="E645" s="34" t="str">
        <f t="shared" si="12"/>
        <v/>
      </c>
      <c r="F645" s="89" t="str">
        <f>IF(AP645="N/A","",IF(AP645&gt;AJ645,IF(AP645&gt;AM645,"P",""),""))</f>
        <v/>
      </c>
      <c r="G645" s="34" t="str">
        <f>IF(D645="",IF(E645="",F645,E645),D645)</f>
        <v/>
      </c>
      <c r="H645" s="19"/>
      <c r="I645" s="21"/>
      <c r="J645" s="20"/>
      <c r="K645" s="20">
        <f>M645-J645</f>
        <v>0</v>
      </c>
      <c r="L645" s="20"/>
      <c r="M645" s="20"/>
      <c r="N645" s="21"/>
      <c r="O645" s="21"/>
      <c r="P645" s="21"/>
      <c r="Q645" s="21"/>
      <c r="R645" s="21"/>
      <c r="S645" s="21"/>
      <c r="T645" s="21"/>
      <c r="U645" s="21"/>
      <c r="AJ645" s="39" t="str">
        <f>IF(AK645=0,"",AVERAGE(N645:AI645))</f>
        <v/>
      </c>
      <c r="AK645" s="39">
        <f>IF(COUNTBLANK(N645:AI645)=0,22,IF(COUNTBLANK(N645:AI645)=1,21,IF(COUNTBLANK(N645:AI645)=2,20,IF(COUNTBLANK(N645:AI645)=3,19,IF(COUNTBLANK(N645:AI645)=4,18,IF(COUNTBLANK(N645:AI645)=5,17,IF(COUNTBLANK(N645:AI645)=6,16,IF(COUNTBLANK(N645:AI645)=7,15,IF(COUNTBLANK(N645:AI645)=8,14,IF(COUNTBLANK(N645:AI645)=9,13,IF(COUNTBLANK(N645:AI645)=10,12,IF(COUNTBLANK(N645:AI645)=11,11,IF(COUNTBLANK(N645:AI645)=12,10,IF(COUNTBLANK(N645:AI645)=13,9,IF(COUNTBLANK(N645:AI645)=14,8,IF(COUNTBLANK(N645:AI645)=15,7,IF(COUNTBLANK(N645:AI645)=16,6,IF(COUNTBLANK(N645:AI645)=17,5,IF(COUNTBLANK(N645:AI645)=18,4,IF(COUNTBLANK(N645:AI645)=19,3,IF(COUNTBLANK(N645:AI645)=20,2,IF(COUNTBLANK(N645:AI645)=21,1,IF(COUNTBLANK(N645:AI645)=22,0,"Error")))))))))))))))))))))))</f>
        <v>0</v>
      </c>
      <c r="AL645" s="39" t="str">
        <f>IF(AK645=0,"",IF(COUNTBLANK(AG645:AI645)=0,AVERAGE(AG645:AI645),IF(COUNTBLANK(AF645:AI645)&lt;1.5,AVERAGE(AF645:AI645),IF(COUNTBLANK(AE645:AI645)&lt;2.5,AVERAGE(AE645:AI645),IF(COUNTBLANK(AD645:AI645)&lt;3.5,AVERAGE(AD645:AI645),IF(COUNTBLANK(AC645:AI645)&lt;4.5,AVERAGE(AC645:AI645),IF(COUNTBLANK(AB645:AI645)&lt;5.5,AVERAGE(AB645:AI645),IF(COUNTBLANK(AA645:AI645)&lt;6.5,AVERAGE(AA645:AI645),IF(COUNTBLANK(Z645:AI645)&lt;7.5,AVERAGE(Z645:AI645),IF(COUNTBLANK(Y645:AI645)&lt;8.5,AVERAGE(Y645:AI645),IF(COUNTBLANK(X645:AI645)&lt;9.5,AVERAGE(X645:AI645),IF(COUNTBLANK(W645:AI645)&lt;10.5,AVERAGE(W645:AI645),IF(COUNTBLANK(V645:AI645)&lt;11.5,AVERAGE(V645:AI645),IF(COUNTBLANK(U645:AI645)&lt;12.5,AVERAGE(U645:AI645),IF(COUNTBLANK(T645:AI645)&lt;13.5,AVERAGE(T645:AI645),IF(COUNTBLANK(S645:AI645)&lt;14.5,AVERAGE(S645:AI645),IF(COUNTBLANK(R645:AI645)&lt;15.5,AVERAGE(R645:AI645),IF(COUNTBLANK(Q645:AI645)&lt;16.5,AVERAGE(Q645:AI645),IF(COUNTBLANK(P645:AI645)&lt;17.5,AVERAGE(P645:AI645),IF(COUNTBLANK(O645:AI645)&lt;18.5,AVERAGE(O645:AI645),AVERAGE(N645:AI645)))))))))))))))))))))</f>
        <v/>
      </c>
      <c r="AM645" s="22" t="str">
        <f>IF(AK645=0,"",IF(COUNTBLANK(AH645:AI645)=0,AVERAGE(AH645:AI645),IF(COUNTBLANK(AG645:AI645)&lt;1.5,AVERAGE(AG645:AI645),IF(COUNTBLANK(AF645:AI645)&lt;2.5,AVERAGE(AF645:AI645),IF(COUNTBLANK(AE645:AI645)&lt;3.5,AVERAGE(AE645:AI645),IF(COUNTBLANK(AD645:AI645)&lt;4.5,AVERAGE(AD645:AI645),IF(COUNTBLANK(AC645:AI645)&lt;5.5,AVERAGE(AC645:AI645),IF(COUNTBLANK(AB645:AI645)&lt;6.5,AVERAGE(AB645:AI645),IF(COUNTBLANK(AA645:AI645)&lt;7.5,AVERAGE(AA645:AI645),IF(COUNTBLANK(Z645:AI645)&lt;8.5,AVERAGE(Z645:AI645),IF(COUNTBLANK(Y645:AI645)&lt;9.5,AVERAGE(Y645:AI645),IF(COUNTBLANK(X645:AI645)&lt;10.5,AVERAGE(X645:AI645),IF(COUNTBLANK(W645:AI645)&lt;11.5,AVERAGE(W645:AI645),IF(COUNTBLANK(V645:AI645)&lt;12.5,AVERAGE(V645:AI645),IF(COUNTBLANK(U645:AI645)&lt;13.5,AVERAGE(U645:AI645),IF(COUNTBLANK(T645:AI645)&lt;14.5,AVERAGE(T645:AI645),IF(COUNTBLANK(S645:AI645)&lt;15.5,AVERAGE(S645:AI645),IF(COUNTBLANK(R645:AI645)&lt;16.5,AVERAGE(R645:AI645),IF(COUNTBLANK(Q645:AI645)&lt;17.5,AVERAGE(Q645:AI645),IF(COUNTBLANK(P645:AI645)&lt;18.5,AVERAGE(P645:AI645),IF(COUNTBLANK(O645:AI645)&lt;19.5,AVERAGE(O645:AI645),AVERAGE(N645:AI645))))))))))))))))))))))</f>
        <v/>
      </c>
      <c r="AN645" s="23">
        <f>IF(AK645&lt;1.5,M645,(0.75*M645)+(0.25*((AM645*2/3+AJ645*1/3)*$AW$1)))</f>
        <v>0</v>
      </c>
      <c r="AO645" s="24">
        <f>AN645-M645</f>
        <v>0</v>
      </c>
      <c r="AP645" s="22" t="str">
        <f>IF(AK645&lt;1.5,"N/A",3*((M645/$AW$1)-(AM645*2/3)))</f>
        <v>N/A</v>
      </c>
      <c r="AQ645" s="20" t="str">
        <f>IF(AK645=0,"",AL645*$AV$1)</f>
        <v/>
      </c>
      <c r="AR645" s="20" t="str">
        <f>IF(AK645=0,"",AJ645*$AV$1)</f>
        <v/>
      </c>
      <c r="AS645" s="23" t="str">
        <f>IF(F645="P","P","")</f>
        <v/>
      </c>
    </row>
    <row r="646" spans="1:45">
      <c r="A646" s="19"/>
      <c r="B646" s="23" t="str">
        <f>IF(COUNTBLANK(N646:AI646)&lt;20.5,"Yes","No")</f>
        <v>No</v>
      </c>
      <c r="C646" s="34" t="str">
        <f>IF(J646&lt;160000,"Yes","")</f>
        <v>Yes</v>
      </c>
      <c r="D646" s="34" t="str">
        <f>IF(J646&gt;375000,IF((K646/J646)&lt;-0.4,"FP40%",IF((K646/J646)&lt;-0.35,"FP35%",IF((K646/J646)&lt;-0.3,"FP30%",IF((K646/J646)&lt;-0.25,"FP25%",IF((K646/J646)&lt;-0.2,"FP20%",IF((K646/J646)&lt;-0.15,"FP15%",IF((K646/J646)&lt;-0.1,"FP10%",IF((K646/J646)&lt;-0.05,"FP5%","")))))))),"")</f>
        <v/>
      </c>
      <c r="E646" s="34" t="str">
        <f t="shared" si="12"/>
        <v/>
      </c>
      <c r="F646" s="89" t="str">
        <f>IF(AP646="N/A","",IF(AP646&gt;AJ646,IF(AP646&gt;AM646,"P",""),""))</f>
        <v/>
      </c>
      <c r="G646" s="34" t="str">
        <f>IF(D646="",IF(E646="",F646,E646),D646)</f>
        <v/>
      </c>
      <c r="H646" s="19"/>
      <c r="I646" s="21"/>
      <c r="J646" s="20"/>
      <c r="K646" s="20">
        <f>M646-J646</f>
        <v>0</v>
      </c>
      <c r="L646" s="20"/>
      <c r="M646" s="20"/>
      <c r="N646" s="21"/>
      <c r="O646" s="21"/>
      <c r="P646" s="21"/>
      <c r="Q646" s="21"/>
      <c r="R646" s="21"/>
      <c r="S646" s="21"/>
      <c r="T646" s="21"/>
      <c r="U646" s="21"/>
      <c r="AJ646" s="39" t="str">
        <f>IF(AK646=0,"",AVERAGE(N646:AI646))</f>
        <v/>
      </c>
      <c r="AK646" s="39">
        <f>IF(COUNTBLANK(N646:AI646)=0,22,IF(COUNTBLANK(N646:AI646)=1,21,IF(COUNTBLANK(N646:AI646)=2,20,IF(COUNTBLANK(N646:AI646)=3,19,IF(COUNTBLANK(N646:AI646)=4,18,IF(COUNTBLANK(N646:AI646)=5,17,IF(COUNTBLANK(N646:AI646)=6,16,IF(COUNTBLANK(N646:AI646)=7,15,IF(COUNTBLANK(N646:AI646)=8,14,IF(COUNTBLANK(N646:AI646)=9,13,IF(COUNTBLANK(N646:AI646)=10,12,IF(COUNTBLANK(N646:AI646)=11,11,IF(COUNTBLANK(N646:AI646)=12,10,IF(COUNTBLANK(N646:AI646)=13,9,IF(COUNTBLANK(N646:AI646)=14,8,IF(COUNTBLANK(N646:AI646)=15,7,IF(COUNTBLANK(N646:AI646)=16,6,IF(COUNTBLANK(N646:AI646)=17,5,IF(COUNTBLANK(N646:AI646)=18,4,IF(COUNTBLANK(N646:AI646)=19,3,IF(COUNTBLANK(N646:AI646)=20,2,IF(COUNTBLANK(N646:AI646)=21,1,IF(COUNTBLANK(N646:AI646)=22,0,"Error")))))))))))))))))))))))</f>
        <v>0</v>
      </c>
      <c r="AL646" s="39" t="str">
        <f>IF(AK646=0,"",IF(COUNTBLANK(AG646:AI646)=0,AVERAGE(AG646:AI646),IF(COUNTBLANK(AF646:AI646)&lt;1.5,AVERAGE(AF646:AI646),IF(COUNTBLANK(AE646:AI646)&lt;2.5,AVERAGE(AE646:AI646),IF(COUNTBLANK(AD646:AI646)&lt;3.5,AVERAGE(AD646:AI646),IF(COUNTBLANK(AC646:AI646)&lt;4.5,AVERAGE(AC646:AI646),IF(COUNTBLANK(AB646:AI646)&lt;5.5,AVERAGE(AB646:AI646),IF(COUNTBLANK(AA646:AI646)&lt;6.5,AVERAGE(AA646:AI646),IF(COUNTBLANK(Z646:AI646)&lt;7.5,AVERAGE(Z646:AI646),IF(COUNTBLANK(Y646:AI646)&lt;8.5,AVERAGE(Y646:AI646),IF(COUNTBLANK(X646:AI646)&lt;9.5,AVERAGE(X646:AI646),IF(COUNTBLANK(W646:AI646)&lt;10.5,AVERAGE(W646:AI646),IF(COUNTBLANK(V646:AI646)&lt;11.5,AVERAGE(V646:AI646),IF(COUNTBLANK(U646:AI646)&lt;12.5,AVERAGE(U646:AI646),IF(COUNTBLANK(T646:AI646)&lt;13.5,AVERAGE(T646:AI646),IF(COUNTBLANK(S646:AI646)&lt;14.5,AVERAGE(S646:AI646),IF(COUNTBLANK(R646:AI646)&lt;15.5,AVERAGE(R646:AI646),IF(COUNTBLANK(Q646:AI646)&lt;16.5,AVERAGE(Q646:AI646),IF(COUNTBLANK(P646:AI646)&lt;17.5,AVERAGE(P646:AI646),IF(COUNTBLANK(O646:AI646)&lt;18.5,AVERAGE(O646:AI646),AVERAGE(N646:AI646)))))))))))))))))))))</f>
        <v/>
      </c>
      <c r="AM646" s="22" t="str">
        <f>IF(AK646=0,"",IF(COUNTBLANK(AH646:AI646)=0,AVERAGE(AH646:AI646),IF(COUNTBLANK(AG646:AI646)&lt;1.5,AVERAGE(AG646:AI646),IF(COUNTBLANK(AF646:AI646)&lt;2.5,AVERAGE(AF646:AI646),IF(COUNTBLANK(AE646:AI646)&lt;3.5,AVERAGE(AE646:AI646),IF(COUNTBLANK(AD646:AI646)&lt;4.5,AVERAGE(AD646:AI646),IF(COUNTBLANK(AC646:AI646)&lt;5.5,AVERAGE(AC646:AI646),IF(COUNTBLANK(AB646:AI646)&lt;6.5,AVERAGE(AB646:AI646),IF(COUNTBLANK(AA646:AI646)&lt;7.5,AVERAGE(AA646:AI646),IF(COUNTBLANK(Z646:AI646)&lt;8.5,AVERAGE(Z646:AI646),IF(COUNTBLANK(Y646:AI646)&lt;9.5,AVERAGE(Y646:AI646),IF(COUNTBLANK(X646:AI646)&lt;10.5,AVERAGE(X646:AI646),IF(COUNTBLANK(W646:AI646)&lt;11.5,AVERAGE(W646:AI646),IF(COUNTBLANK(V646:AI646)&lt;12.5,AVERAGE(V646:AI646),IF(COUNTBLANK(U646:AI646)&lt;13.5,AVERAGE(U646:AI646),IF(COUNTBLANK(T646:AI646)&lt;14.5,AVERAGE(T646:AI646),IF(COUNTBLANK(S646:AI646)&lt;15.5,AVERAGE(S646:AI646),IF(COUNTBLANK(R646:AI646)&lt;16.5,AVERAGE(R646:AI646),IF(COUNTBLANK(Q646:AI646)&lt;17.5,AVERAGE(Q646:AI646),IF(COUNTBLANK(P646:AI646)&lt;18.5,AVERAGE(P646:AI646),IF(COUNTBLANK(O646:AI646)&lt;19.5,AVERAGE(O646:AI646),AVERAGE(N646:AI646))))))))))))))))))))))</f>
        <v/>
      </c>
      <c r="AN646" s="23">
        <f>IF(AK646&lt;1.5,M646,(0.75*M646)+(0.25*((AM646*2/3+AJ646*1/3)*$AW$1)))</f>
        <v>0</v>
      </c>
      <c r="AO646" s="24">
        <f>AN646-M646</f>
        <v>0</v>
      </c>
      <c r="AP646" s="22" t="str">
        <f>IF(AK646&lt;1.5,"N/A",3*((M646/$AW$1)-(AM646*2/3)))</f>
        <v>N/A</v>
      </c>
      <c r="AQ646" s="20" t="str">
        <f>IF(AK646=0,"",AL646*$AV$1)</f>
        <v/>
      </c>
      <c r="AR646" s="20" t="str">
        <f>IF(AK646=0,"",AJ646*$AV$1)</f>
        <v/>
      </c>
      <c r="AS646" s="23" t="str">
        <f>IF(F646="P","P","")</f>
        <v/>
      </c>
    </row>
    <row r="647" spans="1:45">
      <c r="A647" s="19"/>
      <c r="B647" s="23" t="str">
        <f>IF(COUNTBLANK(N647:AI647)&lt;20.5,"Yes","No")</f>
        <v>No</v>
      </c>
      <c r="C647" s="34" t="str">
        <f>IF(J647&lt;160000,"Yes","")</f>
        <v>Yes</v>
      </c>
      <c r="D647" s="34" t="str">
        <f>IF(J647&gt;375000,IF((K647/J647)&lt;-0.4,"FP40%",IF((K647/J647)&lt;-0.35,"FP35%",IF((K647/J647)&lt;-0.3,"FP30%",IF((K647/J647)&lt;-0.25,"FP25%",IF((K647/J647)&lt;-0.2,"FP20%",IF((K647/J647)&lt;-0.15,"FP15%",IF((K647/J647)&lt;-0.1,"FP10%",IF((K647/J647)&lt;-0.05,"FP5%","")))))))),"")</f>
        <v/>
      </c>
      <c r="E647" s="34" t="str">
        <f t="shared" si="12"/>
        <v/>
      </c>
      <c r="F647" s="89" t="str">
        <f>IF(AP647="N/A","",IF(AP647&gt;AJ647,IF(AP647&gt;AM647,"P",""),""))</f>
        <v/>
      </c>
      <c r="G647" s="34" t="str">
        <f>IF(D647="",IF(E647="",F647,E647),D647)</f>
        <v/>
      </c>
      <c r="H647" s="19"/>
      <c r="I647" s="21"/>
      <c r="J647" s="20"/>
      <c r="K647" s="20">
        <f>M647-J647</f>
        <v>0</v>
      </c>
      <c r="L647" s="20"/>
      <c r="M647" s="20"/>
      <c r="N647" s="21"/>
      <c r="O647" s="21"/>
      <c r="P647" s="21"/>
      <c r="Q647" s="21"/>
      <c r="R647" s="21"/>
      <c r="S647" s="21"/>
      <c r="T647" s="21"/>
      <c r="U647" s="21"/>
      <c r="AJ647" s="39" t="str">
        <f>IF(AK647=0,"",AVERAGE(N647:AI647))</f>
        <v/>
      </c>
      <c r="AK647" s="39">
        <f>IF(COUNTBLANK(N647:AI647)=0,22,IF(COUNTBLANK(N647:AI647)=1,21,IF(COUNTBLANK(N647:AI647)=2,20,IF(COUNTBLANK(N647:AI647)=3,19,IF(COUNTBLANK(N647:AI647)=4,18,IF(COUNTBLANK(N647:AI647)=5,17,IF(COUNTBLANK(N647:AI647)=6,16,IF(COUNTBLANK(N647:AI647)=7,15,IF(COUNTBLANK(N647:AI647)=8,14,IF(COUNTBLANK(N647:AI647)=9,13,IF(COUNTBLANK(N647:AI647)=10,12,IF(COUNTBLANK(N647:AI647)=11,11,IF(COUNTBLANK(N647:AI647)=12,10,IF(COUNTBLANK(N647:AI647)=13,9,IF(COUNTBLANK(N647:AI647)=14,8,IF(COUNTBLANK(N647:AI647)=15,7,IF(COUNTBLANK(N647:AI647)=16,6,IF(COUNTBLANK(N647:AI647)=17,5,IF(COUNTBLANK(N647:AI647)=18,4,IF(COUNTBLANK(N647:AI647)=19,3,IF(COUNTBLANK(N647:AI647)=20,2,IF(COUNTBLANK(N647:AI647)=21,1,IF(COUNTBLANK(N647:AI647)=22,0,"Error")))))))))))))))))))))))</f>
        <v>0</v>
      </c>
      <c r="AL647" s="39" t="str">
        <f>IF(AK647=0,"",IF(COUNTBLANK(AG647:AI647)=0,AVERAGE(AG647:AI647),IF(COUNTBLANK(AF647:AI647)&lt;1.5,AVERAGE(AF647:AI647),IF(COUNTBLANK(AE647:AI647)&lt;2.5,AVERAGE(AE647:AI647),IF(COUNTBLANK(AD647:AI647)&lt;3.5,AVERAGE(AD647:AI647),IF(COUNTBLANK(AC647:AI647)&lt;4.5,AVERAGE(AC647:AI647),IF(COUNTBLANK(AB647:AI647)&lt;5.5,AVERAGE(AB647:AI647),IF(COUNTBLANK(AA647:AI647)&lt;6.5,AVERAGE(AA647:AI647),IF(COUNTBLANK(Z647:AI647)&lt;7.5,AVERAGE(Z647:AI647),IF(COUNTBLANK(Y647:AI647)&lt;8.5,AVERAGE(Y647:AI647),IF(COUNTBLANK(X647:AI647)&lt;9.5,AVERAGE(X647:AI647),IF(COUNTBLANK(W647:AI647)&lt;10.5,AVERAGE(W647:AI647),IF(COUNTBLANK(V647:AI647)&lt;11.5,AVERAGE(V647:AI647),IF(COUNTBLANK(U647:AI647)&lt;12.5,AVERAGE(U647:AI647),IF(COUNTBLANK(T647:AI647)&lt;13.5,AVERAGE(T647:AI647),IF(COUNTBLANK(S647:AI647)&lt;14.5,AVERAGE(S647:AI647),IF(COUNTBLANK(R647:AI647)&lt;15.5,AVERAGE(R647:AI647),IF(COUNTBLANK(Q647:AI647)&lt;16.5,AVERAGE(Q647:AI647),IF(COUNTBLANK(P647:AI647)&lt;17.5,AVERAGE(P647:AI647),IF(COUNTBLANK(O647:AI647)&lt;18.5,AVERAGE(O647:AI647),AVERAGE(N647:AI647)))))))))))))))))))))</f>
        <v/>
      </c>
      <c r="AM647" s="22" t="str">
        <f>IF(AK647=0,"",IF(COUNTBLANK(AH647:AI647)=0,AVERAGE(AH647:AI647),IF(COUNTBLANK(AG647:AI647)&lt;1.5,AVERAGE(AG647:AI647),IF(COUNTBLANK(AF647:AI647)&lt;2.5,AVERAGE(AF647:AI647),IF(COUNTBLANK(AE647:AI647)&lt;3.5,AVERAGE(AE647:AI647),IF(COUNTBLANK(AD647:AI647)&lt;4.5,AVERAGE(AD647:AI647),IF(COUNTBLANK(AC647:AI647)&lt;5.5,AVERAGE(AC647:AI647),IF(COUNTBLANK(AB647:AI647)&lt;6.5,AVERAGE(AB647:AI647),IF(COUNTBLANK(AA647:AI647)&lt;7.5,AVERAGE(AA647:AI647),IF(COUNTBLANK(Z647:AI647)&lt;8.5,AVERAGE(Z647:AI647),IF(COUNTBLANK(Y647:AI647)&lt;9.5,AVERAGE(Y647:AI647),IF(COUNTBLANK(X647:AI647)&lt;10.5,AVERAGE(X647:AI647),IF(COUNTBLANK(W647:AI647)&lt;11.5,AVERAGE(W647:AI647),IF(COUNTBLANK(V647:AI647)&lt;12.5,AVERAGE(V647:AI647),IF(COUNTBLANK(U647:AI647)&lt;13.5,AVERAGE(U647:AI647),IF(COUNTBLANK(T647:AI647)&lt;14.5,AVERAGE(T647:AI647),IF(COUNTBLANK(S647:AI647)&lt;15.5,AVERAGE(S647:AI647),IF(COUNTBLANK(R647:AI647)&lt;16.5,AVERAGE(R647:AI647),IF(COUNTBLANK(Q647:AI647)&lt;17.5,AVERAGE(Q647:AI647),IF(COUNTBLANK(P647:AI647)&lt;18.5,AVERAGE(P647:AI647),IF(COUNTBLANK(O647:AI647)&lt;19.5,AVERAGE(O647:AI647),AVERAGE(N647:AI647))))))))))))))))))))))</f>
        <v/>
      </c>
      <c r="AN647" s="23">
        <f>IF(AK647&lt;1.5,M647,(0.75*M647)+(0.25*((AM647*2/3+AJ647*1/3)*$AW$1)))</f>
        <v>0</v>
      </c>
      <c r="AO647" s="24">
        <f>AN647-M647</f>
        <v>0</v>
      </c>
      <c r="AP647" s="22" t="str">
        <f>IF(AK647&lt;1.5,"N/A",3*((M647/$AW$1)-(AM647*2/3)))</f>
        <v>N/A</v>
      </c>
      <c r="AQ647" s="20" t="str">
        <f>IF(AK647=0,"",AL647*$AV$1)</f>
        <v/>
      </c>
      <c r="AR647" s="20" t="str">
        <f>IF(AK647=0,"",AJ647*$AV$1)</f>
        <v/>
      </c>
      <c r="AS647" s="23" t="str">
        <f>IF(F647="P","P","")</f>
        <v/>
      </c>
    </row>
    <row r="648" spans="1:45">
      <c r="A648" s="19"/>
      <c r="B648" s="23" t="str">
        <f>IF(COUNTBLANK(N648:AI648)&lt;20.5,"Yes","No")</f>
        <v>No</v>
      </c>
      <c r="C648" s="34" t="str">
        <f>IF(J648&lt;160000,"Yes","")</f>
        <v>Yes</v>
      </c>
      <c r="D648" s="34" t="str">
        <f>IF(J648&gt;375000,IF((K648/J648)&lt;-0.4,"FP40%",IF((K648/J648)&lt;-0.35,"FP35%",IF((K648/J648)&lt;-0.3,"FP30%",IF((K648/J648)&lt;-0.25,"FP25%",IF((K648/J648)&lt;-0.2,"FP20%",IF((K648/J648)&lt;-0.15,"FP15%",IF((K648/J648)&lt;-0.1,"FP10%",IF((K648/J648)&lt;-0.05,"FP5%","")))))))),"")</f>
        <v/>
      </c>
      <c r="E648" s="34" t="str">
        <f t="shared" si="12"/>
        <v/>
      </c>
      <c r="F648" s="89" t="str">
        <f>IF(AP648="N/A","",IF(AP648&gt;AJ648,IF(AP648&gt;AM648,"P",""),""))</f>
        <v/>
      </c>
      <c r="G648" s="34" t="str">
        <f>IF(D648="",IF(E648="",F648,E648),D648)</f>
        <v/>
      </c>
      <c r="H648" s="19"/>
      <c r="I648" s="21"/>
      <c r="J648" s="20"/>
      <c r="K648" s="20">
        <f>M648-J648</f>
        <v>0</v>
      </c>
      <c r="L648" s="20"/>
      <c r="M648" s="20"/>
      <c r="N648" s="21"/>
      <c r="O648" s="21"/>
      <c r="P648" s="21"/>
      <c r="Q648" s="21"/>
      <c r="R648" s="21"/>
      <c r="S648" s="21"/>
      <c r="T648" s="21"/>
      <c r="U648" s="21"/>
      <c r="AJ648" s="39" t="str">
        <f>IF(AK648=0,"",AVERAGE(N648:AI648))</f>
        <v/>
      </c>
      <c r="AK648" s="39">
        <f>IF(COUNTBLANK(N648:AI648)=0,22,IF(COUNTBLANK(N648:AI648)=1,21,IF(COUNTBLANK(N648:AI648)=2,20,IF(COUNTBLANK(N648:AI648)=3,19,IF(COUNTBLANK(N648:AI648)=4,18,IF(COUNTBLANK(N648:AI648)=5,17,IF(COUNTBLANK(N648:AI648)=6,16,IF(COUNTBLANK(N648:AI648)=7,15,IF(COUNTBLANK(N648:AI648)=8,14,IF(COUNTBLANK(N648:AI648)=9,13,IF(COUNTBLANK(N648:AI648)=10,12,IF(COUNTBLANK(N648:AI648)=11,11,IF(COUNTBLANK(N648:AI648)=12,10,IF(COUNTBLANK(N648:AI648)=13,9,IF(COUNTBLANK(N648:AI648)=14,8,IF(COUNTBLANK(N648:AI648)=15,7,IF(COUNTBLANK(N648:AI648)=16,6,IF(COUNTBLANK(N648:AI648)=17,5,IF(COUNTBLANK(N648:AI648)=18,4,IF(COUNTBLANK(N648:AI648)=19,3,IF(COUNTBLANK(N648:AI648)=20,2,IF(COUNTBLANK(N648:AI648)=21,1,IF(COUNTBLANK(N648:AI648)=22,0,"Error")))))))))))))))))))))))</f>
        <v>0</v>
      </c>
      <c r="AL648" s="39" t="str">
        <f>IF(AK648=0,"",IF(COUNTBLANK(AG648:AI648)=0,AVERAGE(AG648:AI648),IF(COUNTBLANK(AF648:AI648)&lt;1.5,AVERAGE(AF648:AI648),IF(COUNTBLANK(AE648:AI648)&lt;2.5,AVERAGE(AE648:AI648),IF(COUNTBLANK(AD648:AI648)&lt;3.5,AVERAGE(AD648:AI648),IF(COUNTBLANK(AC648:AI648)&lt;4.5,AVERAGE(AC648:AI648),IF(COUNTBLANK(AB648:AI648)&lt;5.5,AVERAGE(AB648:AI648),IF(COUNTBLANK(AA648:AI648)&lt;6.5,AVERAGE(AA648:AI648),IF(COUNTBLANK(Z648:AI648)&lt;7.5,AVERAGE(Z648:AI648),IF(COUNTBLANK(Y648:AI648)&lt;8.5,AVERAGE(Y648:AI648),IF(COUNTBLANK(X648:AI648)&lt;9.5,AVERAGE(X648:AI648),IF(COUNTBLANK(W648:AI648)&lt;10.5,AVERAGE(W648:AI648),IF(COUNTBLANK(V648:AI648)&lt;11.5,AVERAGE(V648:AI648),IF(COUNTBLANK(U648:AI648)&lt;12.5,AVERAGE(U648:AI648),IF(COUNTBLANK(T648:AI648)&lt;13.5,AVERAGE(T648:AI648),IF(COUNTBLANK(S648:AI648)&lt;14.5,AVERAGE(S648:AI648),IF(COUNTBLANK(R648:AI648)&lt;15.5,AVERAGE(R648:AI648),IF(COUNTBLANK(Q648:AI648)&lt;16.5,AVERAGE(Q648:AI648),IF(COUNTBLANK(P648:AI648)&lt;17.5,AVERAGE(P648:AI648),IF(COUNTBLANK(O648:AI648)&lt;18.5,AVERAGE(O648:AI648),AVERAGE(N648:AI648)))))))))))))))))))))</f>
        <v/>
      </c>
      <c r="AM648" s="22" t="str">
        <f>IF(AK648=0,"",IF(COUNTBLANK(AH648:AI648)=0,AVERAGE(AH648:AI648),IF(COUNTBLANK(AG648:AI648)&lt;1.5,AVERAGE(AG648:AI648),IF(COUNTBLANK(AF648:AI648)&lt;2.5,AVERAGE(AF648:AI648),IF(COUNTBLANK(AE648:AI648)&lt;3.5,AVERAGE(AE648:AI648),IF(COUNTBLANK(AD648:AI648)&lt;4.5,AVERAGE(AD648:AI648),IF(COUNTBLANK(AC648:AI648)&lt;5.5,AVERAGE(AC648:AI648),IF(COUNTBLANK(AB648:AI648)&lt;6.5,AVERAGE(AB648:AI648),IF(COUNTBLANK(AA648:AI648)&lt;7.5,AVERAGE(AA648:AI648),IF(COUNTBLANK(Z648:AI648)&lt;8.5,AVERAGE(Z648:AI648),IF(COUNTBLANK(Y648:AI648)&lt;9.5,AVERAGE(Y648:AI648),IF(COUNTBLANK(X648:AI648)&lt;10.5,AVERAGE(X648:AI648),IF(COUNTBLANK(W648:AI648)&lt;11.5,AVERAGE(W648:AI648),IF(COUNTBLANK(V648:AI648)&lt;12.5,AVERAGE(V648:AI648),IF(COUNTBLANK(U648:AI648)&lt;13.5,AVERAGE(U648:AI648),IF(COUNTBLANK(T648:AI648)&lt;14.5,AVERAGE(T648:AI648),IF(COUNTBLANK(S648:AI648)&lt;15.5,AVERAGE(S648:AI648),IF(COUNTBLANK(R648:AI648)&lt;16.5,AVERAGE(R648:AI648),IF(COUNTBLANK(Q648:AI648)&lt;17.5,AVERAGE(Q648:AI648),IF(COUNTBLANK(P648:AI648)&lt;18.5,AVERAGE(P648:AI648),IF(COUNTBLANK(O648:AI648)&lt;19.5,AVERAGE(O648:AI648),AVERAGE(N648:AI648))))))))))))))))))))))</f>
        <v/>
      </c>
      <c r="AN648" s="23">
        <f>IF(AK648&lt;1.5,M648,(0.75*M648)+(0.25*((AM648*2/3+AJ648*1/3)*$AW$1)))</f>
        <v>0</v>
      </c>
      <c r="AO648" s="24">
        <f>AN648-M648</f>
        <v>0</v>
      </c>
      <c r="AP648" s="22" t="str">
        <f>IF(AK648&lt;1.5,"N/A",3*((M648/$AW$1)-(AM648*2/3)))</f>
        <v>N/A</v>
      </c>
      <c r="AQ648" s="20" t="str">
        <f>IF(AK648=0,"",AL648*$AV$1)</f>
        <v/>
      </c>
      <c r="AR648" s="20" t="str">
        <f>IF(AK648=0,"",AJ648*$AV$1)</f>
        <v/>
      </c>
      <c r="AS648" s="23" t="str">
        <f>IF(F648="P","P","")</f>
        <v/>
      </c>
    </row>
    <row r="649" spans="1:45">
      <c r="A649" s="19"/>
      <c r="B649" s="23" t="str">
        <f>IF(COUNTBLANK(N649:AI649)&lt;20.5,"Yes","No")</f>
        <v>No</v>
      </c>
      <c r="C649" s="34" t="str">
        <f>IF(J649&lt;160000,"Yes","")</f>
        <v>Yes</v>
      </c>
      <c r="D649" s="34" t="str">
        <f>IF(J649&gt;375000,IF((K649/J649)&lt;-0.4,"FP40%",IF((K649/J649)&lt;-0.35,"FP35%",IF((K649/J649)&lt;-0.3,"FP30%",IF((K649/J649)&lt;-0.25,"FP25%",IF((K649/J649)&lt;-0.2,"FP20%",IF((K649/J649)&lt;-0.15,"FP15%",IF((K649/J649)&lt;-0.1,"FP10%",IF((K649/J649)&lt;-0.05,"FP5%","")))))))),"")</f>
        <v/>
      </c>
      <c r="E649" s="34" t="str">
        <f t="shared" si="12"/>
        <v/>
      </c>
      <c r="F649" s="89" t="str">
        <f>IF(AP649="N/A","",IF(AP649&gt;AJ649,IF(AP649&gt;AM649,"P",""),""))</f>
        <v/>
      </c>
      <c r="G649" s="34" t="str">
        <f>IF(D649="",IF(E649="",F649,E649),D649)</f>
        <v/>
      </c>
      <c r="H649" s="19"/>
      <c r="I649" s="21"/>
      <c r="J649" s="20"/>
      <c r="K649" s="20">
        <f>M649-J649</f>
        <v>0</v>
      </c>
      <c r="L649" s="20"/>
      <c r="M649" s="20"/>
      <c r="N649" s="21"/>
      <c r="O649" s="21"/>
      <c r="P649" s="21"/>
      <c r="Q649" s="21"/>
      <c r="R649" s="21"/>
      <c r="S649" s="21"/>
      <c r="T649" s="21"/>
      <c r="U649" s="21"/>
      <c r="AJ649" s="39" t="str">
        <f>IF(AK649=0,"",AVERAGE(N649:AI649))</f>
        <v/>
      </c>
      <c r="AK649" s="39">
        <f>IF(COUNTBLANK(N649:AI649)=0,22,IF(COUNTBLANK(N649:AI649)=1,21,IF(COUNTBLANK(N649:AI649)=2,20,IF(COUNTBLANK(N649:AI649)=3,19,IF(COUNTBLANK(N649:AI649)=4,18,IF(COUNTBLANK(N649:AI649)=5,17,IF(COUNTBLANK(N649:AI649)=6,16,IF(COUNTBLANK(N649:AI649)=7,15,IF(COUNTBLANK(N649:AI649)=8,14,IF(COUNTBLANK(N649:AI649)=9,13,IF(COUNTBLANK(N649:AI649)=10,12,IF(COUNTBLANK(N649:AI649)=11,11,IF(COUNTBLANK(N649:AI649)=12,10,IF(COUNTBLANK(N649:AI649)=13,9,IF(COUNTBLANK(N649:AI649)=14,8,IF(COUNTBLANK(N649:AI649)=15,7,IF(COUNTBLANK(N649:AI649)=16,6,IF(COUNTBLANK(N649:AI649)=17,5,IF(COUNTBLANK(N649:AI649)=18,4,IF(COUNTBLANK(N649:AI649)=19,3,IF(COUNTBLANK(N649:AI649)=20,2,IF(COUNTBLANK(N649:AI649)=21,1,IF(COUNTBLANK(N649:AI649)=22,0,"Error")))))))))))))))))))))))</f>
        <v>0</v>
      </c>
      <c r="AL649" s="39" t="str">
        <f>IF(AK649=0,"",IF(COUNTBLANK(AG649:AI649)=0,AVERAGE(AG649:AI649),IF(COUNTBLANK(AF649:AI649)&lt;1.5,AVERAGE(AF649:AI649),IF(COUNTBLANK(AE649:AI649)&lt;2.5,AVERAGE(AE649:AI649),IF(COUNTBLANK(AD649:AI649)&lt;3.5,AVERAGE(AD649:AI649),IF(COUNTBLANK(AC649:AI649)&lt;4.5,AVERAGE(AC649:AI649),IF(COUNTBLANK(AB649:AI649)&lt;5.5,AVERAGE(AB649:AI649),IF(COUNTBLANK(AA649:AI649)&lt;6.5,AVERAGE(AA649:AI649),IF(COUNTBLANK(Z649:AI649)&lt;7.5,AVERAGE(Z649:AI649),IF(COUNTBLANK(Y649:AI649)&lt;8.5,AVERAGE(Y649:AI649),IF(COUNTBLANK(X649:AI649)&lt;9.5,AVERAGE(X649:AI649),IF(COUNTBLANK(W649:AI649)&lt;10.5,AVERAGE(W649:AI649),IF(COUNTBLANK(V649:AI649)&lt;11.5,AVERAGE(V649:AI649),IF(COUNTBLANK(U649:AI649)&lt;12.5,AVERAGE(U649:AI649),IF(COUNTBLANK(T649:AI649)&lt;13.5,AVERAGE(T649:AI649),IF(COUNTBLANK(S649:AI649)&lt;14.5,AVERAGE(S649:AI649),IF(COUNTBLANK(R649:AI649)&lt;15.5,AVERAGE(R649:AI649),IF(COUNTBLANK(Q649:AI649)&lt;16.5,AVERAGE(Q649:AI649),IF(COUNTBLANK(P649:AI649)&lt;17.5,AVERAGE(P649:AI649),IF(COUNTBLANK(O649:AI649)&lt;18.5,AVERAGE(O649:AI649),AVERAGE(N649:AI649)))))))))))))))))))))</f>
        <v/>
      </c>
      <c r="AM649" s="22" t="str">
        <f>IF(AK649=0,"",IF(COUNTBLANK(AH649:AI649)=0,AVERAGE(AH649:AI649),IF(COUNTBLANK(AG649:AI649)&lt;1.5,AVERAGE(AG649:AI649),IF(COUNTBLANK(AF649:AI649)&lt;2.5,AVERAGE(AF649:AI649),IF(COUNTBLANK(AE649:AI649)&lt;3.5,AVERAGE(AE649:AI649),IF(COUNTBLANK(AD649:AI649)&lt;4.5,AVERAGE(AD649:AI649),IF(COUNTBLANK(AC649:AI649)&lt;5.5,AVERAGE(AC649:AI649),IF(COUNTBLANK(AB649:AI649)&lt;6.5,AVERAGE(AB649:AI649),IF(COUNTBLANK(AA649:AI649)&lt;7.5,AVERAGE(AA649:AI649),IF(COUNTBLANK(Z649:AI649)&lt;8.5,AVERAGE(Z649:AI649),IF(COUNTBLANK(Y649:AI649)&lt;9.5,AVERAGE(Y649:AI649),IF(COUNTBLANK(X649:AI649)&lt;10.5,AVERAGE(X649:AI649),IF(COUNTBLANK(W649:AI649)&lt;11.5,AVERAGE(W649:AI649),IF(COUNTBLANK(V649:AI649)&lt;12.5,AVERAGE(V649:AI649),IF(COUNTBLANK(U649:AI649)&lt;13.5,AVERAGE(U649:AI649),IF(COUNTBLANK(T649:AI649)&lt;14.5,AVERAGE(T649:AI649),IF(COUNTBLANK(S649:AI649)&lt;15.5,AVERAGE(S649:AI649),IF(COUNTBLANK(R649:AI649)&lt;16.5,AVERAGE(R649:AI649),IF(COUNTBLANK(Q649:AI649)&lt;17.5,AVERAGE(Q649:AI649),IF(COUNTBLANK(P649:AI649)&lt;18.5,AVERAGE(P649:AI649),IF(COUNTBLANK(O649:AI649)&lt;19.5,AVERAGE(O649:AI649),AVERAGE(N649:AI649))))))))))))))))))))))</f>
        <v/>
      </c>
      <c r="AN649" s="23">
        <f>IF(AK649&lt;1.5,M649,(0.75*M649)+(0.25*((AM649*2/3+AJ649*1/3)*$AW$1)))</f>
        <v>0</v>
      </c>
      <c r="AO649" s="24">
        <f>AN649-M649</f>
        <v>0</v>
      </c>
      <c r="AP649" s="22" t="str">
        <f>IF(AK649&lt;1.5,"N/A",3*((M649/$AW$1)-(AM649*2/3)))</f>
        <v>N/A</v>
      </c>
      <c r="AQ649" s="20" t="str">
        <f>IF(AK649=0,"",AL649*$AV$1)</f>
        <v/>
      </c>
      <c r="AR649" s="20" t="str">
        <f>IF(AK649=0,"",AJ649*$AV$1)</f>
        <v/>
      </c>
      <c r="AS649" s="23" t="str">
        <f>IF(F649="P","P","")</f>
        <v/>
      </c>
    </row>
    <row r="650" spans="1:45">
      <c r="A650" s="19"/>
      <c r="B650" s="23" t="str">
        <f>IF(COUNTBLANK(N650:AI650)&lt;20.5,"Yes","No")</f>
        <v>No</v>
      </c>
      <c r="C650" s="34" t="str">
        <f>IF(J650&lt;160000,"Yes","")</f>
        <v>Yes</v>
      </c>
      <c r="D650" s="34" t="str">
        <f>IF(J650&gt;375000,IF((K650/J650)&lt;-0.4,"FP40%",IF((K650/J650)&lt;-0.35,"FP35%",IF((K650/J650)&lt;-0.3,"FP30%",IF((K650/J650)&lt;-0.25,"FP25%",IF((K650/J650)&lt;-0.2,"FP20%",IF((K650/J650)&lt;-0.15,"FP15%",IF((K650/J650)&lt;-0.1,"FP10%",IF((K650/J650)&lt;-0.05,"FP5%","")))))))),"")</f>
        <v/>
      </c>
      <c r="E650" s="34" t="str">
        <f t="shared" si="12"/>
        <v/>
      </c>
      <c r="F650" s="89" t="str">
        <f>IF(AP650="N/A","",IF(AP650&gt;AJ650,IF(AP650&gt;AM650,"P",""),""))</f>
        <v/>
      </c>
      <c r="G650" s="34" t="str">
        <f>IF(D650="",IF(E650="",F650,E650),D650)</f>
        <v/>
      </c>
      <c r="H650" s="19"/>
      <c r="I650" s="21"/>
      <c r="J650" s="20"/>
      <c r="K650" s="20">
        <f>M650-J650</f>
        <v>0</v>
      </c>
      <c r="L650" s="20"/>
      <c r="M650" s="20"/>
      <c r="N650" s="21"/>
      <c r="O650" s="21"/>
      <c r="P650" s="21"/>
      <c r="Q650" s="21"/>
      <c r="R650" s="21"/>
      <c r="S650" s="21"/>
      <c r="T650" s="21"/>
      <c r="U650" s="21"/>
      <c r="AJ650" s="39" t="str">
        <f>IF(AK650=0,"",AVERAGE(N650:AI650))</f>
        <v/>
      </c>
      <c r="AK650" s="39">
        <f>IF(COUNTBLANK(N650:AI650)=0,22,IF(COUNTBLANK(N650:AI650)=1,21,IF(COUNTBLANK(N650:AI650)=2,20,IF(COUNTBLANK(N650:AI650)=3,19,IF(COUNTBLANK(N650:AI650)=4,18,IF(COUNTBLANK(N650:AI650)=5,17,IF(COUNTBLANK(N650:AI650)=6,16,IF(COUNTBLANK(N650:AI650)=7,15,IF(COUNTBLANK(N650:AI650)=8,14,IF(COUNTBLANK(N650:AI650)=9,13,IF(COUNTBLANK(N650:AI650)=10,12,IF(COUNTBLANK(N650:AI650)=11,11,IF(COUNTBLANK(N650:AI650)=12,10,IF(COUNTBLANK(N650:AI650)=13,9,IF(COUNTBLANK(N650:AI650)=14,8,IF(COUNTBLANK(N650:AI650)=15,7,IF(COUNTBLANK(N650:AI650)=16,6,IF(COUNTBLANK(N650:AI650)=17,5,IF(COUNTBLANK(N650:AI650)=18,4,IF(COUNTBLANK(N650:AI650)=19,3,IF(COUNTBLANK(N650:AI650)=20,2,IF(COUNTBLANK(N650:AI650)=21,1,IF(COUNTBLANK(N650:AI650)=22,0,"Error")))))))))))))))))))))))</f>
        <v>0</v>
      </c>
      <c r="AL650" s="39" t="str">
        <f>IF(AK650=0,"",IF(COUNTBLANK(AG650:AI650)=0,AVERAGE(AG650:AI650),IF(COUNTBLANK(AF650:AI650)&lt;1.5,AVERAGE(AF650:AI650),IF(COUNTBLANK(AE650:AI650)&lt;2.5,AVERAGE(AE650:AI650),IF(COUNTBLANK(AD650:AI650)&lt;3.5,AVERAGE(AD650:AI650),IF(COUNTBLANK(AC650:AI650)&lt;4.5,AVERAGE(AC650:AI650),IF(COUNTBLANK(AB650:AI650)&lt;5.5,AVERAGE(AB650:AI650),IF(COUNTBLANK(AA650:AI650)&lt;6.5,AVERAGE(AA650:AI650),IF(COUNTBLANK(Z650:AI650)&lt;7.5,AVERAGE(Z650:AI650),IF(COUNTBLANK(Y650:AI650)&lt;8.5,AVERAGE(Y650:AI650),IF(COUNTBLANK(X650:AI650)&lt;9.5,AVERAGE(X650:AI650),IF(COUNTBLANK(W650:AI650)&lt;10.5,AVERAGE(W650:AI650),IF(COUNTBLANK(V650:AI650)&lt;11.5,AVERAGE(V650:AI650),IF(COUNTBLANK(U650:AI650)&lt;12.5,AVERAGE(U650:AI650),IF(COUNTBLANK(T650:AI650)&lt;13.5,AVERAGE(T650:AI650),IF(COUNTBLANK(S650:AI650)&lt;14.5,AVERAGE(S650:AI650),IF(COUNTBLANK(R650:AI650)&lt;15.5,AVERAGE(R650:AI650),IF(COUNTBLANK(Q650:AI650)&lt;16.5,AVERAGE(Q650:AI650),IF(COUNTBLANK(P650:AI650)&lt;17.5,AVERAGE(P650:AI650),IF(COUNTBLANK(O650:AI650)&lt;18.5,AVERAGE(O650:AI650),AVERAGE(N650:AI650)))))))))))))))))))))</f>
        <v/>
      </c>
      <c r="AM650" s="22" t="str">
        <f>IF(AK650=0,"",IF(COUNTBLANK(AH650:AI650)=0,AVERAGE(AH650:AI650),IF(COUNTBLANK(AG650:AI650)&lt;1.5,AVERAGE(AG650:AI650),IF(COUNTBLANK(AF650:AI650)&lt;2.5,AVERAGE(AF650:AI650),IF(COUNTBLANK(AE650:AI650)&lt;3.5,AVERAGE(AE650:AI650),IF(COUNTBLANK(AD650:AI650)&lt;4.5,AVERAGE(AD650:AI650),IF(COUNTBLANK(AC650:AI650)&lt;5.5,AVERAGE(AC650:AI650),IF(COUNTBLANK(AB650:AI650)&lt;6.5,AVERAGE(AB650:AI650),IF(COUNTBLANK(AA650:AI650)&lt;7.5,AVERAGE(AA650:AI650),IF(COUNTBLANK(Z650:AI650)&lt;8.5,AVERAGE(Z650:AI650),IF(COUNTBLANK(Y650:AI650)&lt;9.5,AVERAGE(Y650:AI650),IF(COUNTBLANK(X650:AI650)&lt;10.5,AVERAGE(X650:AI650),IF(COUNTBLANK(W650:AI650)&lt;11.5,AVERAGE(W650:AI650),IF(COUNTBLANK(V650:AI650)&lt;12.5,AVERAGE(V650:AI650),IF(COUNTBLANK(U650:AI650)&lt;13.5,AVERAGE(U650:AI650),IF(COUNTBLANK(T650:AI650)&lt;14.5,AVERAGE(T650:AI650),IF(COUNTBLANK(S650:AI650)&lt;15.5,AVERAGE(S650:AI650),IF(COUNTBLANK(R650:AI650)&lt;16.5,AVERAGE(R650:AI650),IF(COUNTBLANK(Q650:AI650)&lt;17.5,AVERAGE(Q650:AI650),IF(COUNTBLANK(P650:AI650)&lt;18.5,AVERAGE(P650:AI650),IF(COUNTBLANK(O650:AI650)&lt;19.5,AVERAGE(O650:AI650),AVERAGE(N650:AI650))))))))))))))))))))))</f>
        <v/>
      </c>
      <c r="AN650" s="23">
        <f>IF(AK650&lt;1.5,M650,(0.75*M650)+(0.25*((AM650*2/3+AJ650*1/3)*$AW$1)))</f>
        <v>0</v>
      </c>
      <c r="AO650" s="24">
        <f>AN650-M650</f>
        <v>0</v>
      </c>
      <c r="AP650" s="22" t="str">
        <f>IF(AK650&lt;1.5,"N/A",3*((M650/$AW$1)-(AM650*2/3)))</f>
        <v>N/A</v>
      </c>
      <c r="AQ650" s="20" t="str">
        <f>IF(AK650=0,"",AL650*$AV$1)</f>
        <v/>
      </c>
      <c r="AR650" s="20" t="str">
        <f>IF(AK650=0,"",AJ650*$AV$1)</f>
        <v/>
      </c>
      <c r="AS650" s="23" t="str">
        <f>IF(F650="P","P","")</f>
        <v/>
      </c>
    </row>
    <row r="651" spans="1:45">
      <c r="A651" s="19"/>
      <c r="B651" s="23" t="str">
        <f>IF(COUNTBLANK(N651:AI651)&lt;20.5,"Yes","No")</f>
        <v>No</v>
      </c>
      <c r="C651" s="34" t="str">
        <f>IF(J651&lt;160000,"Yes","")</f>
        <v>Yes</v>
      </c>
      <c r="D651" s="34" t="str">
        <f>IF(J651&gt;375000,IF((K651/J651)&lt;-0.4,"FP40%",IF((K651/J651)&lt;-0.35,"FP35%",IF((K651/J651)&lt;-0.3,"FP30%",IF((K651/J651)&lt;-0.25,"FP25%",IF((K651/J651)&lt;-0.2,"FP20%",IF((K651/J651)&lt;-0.15,"FP15%",IF((K651/J651)&lt;-0.1,"FP10%",IF((K651/J651)&lt;-0.05,"FP5%","")))))))),"")</f>
        <v/>
      </c>
      <c r="E651" s="34" t="str">
        <f t="shared" si="12"/>
        <v/>
      </c>
      <c r="F651" s="89" t="str">
        <f>IF(AP651="N/A","",IF(AP651&gt;AJ651,IF(AP651&gt;AM651,"P",""),""))</f>
        <v/>
      </c>
      <c r="G651" s="34" t="str">
        <f>IF(D651="",IF(E651="",F651,E651),D651)</f>
        <v/>
      </c>
      <c r="H651" s="19"/>
      <c r="I651" s="21"/>
      <c r="J651" s="20"/>
      <c r="K651" s="20">
        <f>M651-J651</f>
        <v>0</v>
      </c>
      <c r="L651" s="20"/>
      <c r="M651" s="20"/>
      <c r="N651" s="21"/>
      <c r="O651" s="21"/>
      <c r="P651" s="21"/>
      <c r="Q651" s="21"/>
      <c r="R651" s="21"/>
      <c r="S651" s="21"/>
      <c r="T651" s="21"/>
      <c r="U651" s="21"/>
      <c r="AJ651" s="39" t="str">
        <f>IF(AK651=0,"",AVERAGE(N651:AI651))</f>
        <v/>
      </c>
      <c r="AK651" s="39">
        <f>IF(COUNTBLANK(N651:AI651)=0,22,IF(COUNTBLANK(N651:AI651)=1,21,IF(COUNTBLANK(N651:AI651)=2,20,IF(COUNTBLANK(N651:AI651)=3,19,IF(COUNTBLANK(N651:AI651)=4,18,IF(COUNTBLANK(N651:AI651)=5,17,IF(COUNTBLANK(N651:AI651)=6,16,IF(COUNTBLANK(N651:AI651)=7,15,IF(COUNTBLANK(N651:AI651)=8,14,IF(COUNTBLANK(N651:AI651)=9,13,IF(COUNTBLANK(N651:AI651)=10,12,IF(COUNTBLANK(N651:AI651)=11,11,IF(COUNTBLANK(N651:AI651)=12,10,IF(COUNTBLANK(N651:AI651)=13,9,IF(COUNTBLANK(N651:AI651)=14,8,IF(COUNTBLANK(N651:AI651)=15,7,IF(COUNTBLANK(N651:AI651)=16,6,IF(COUNTBLANK(N651:AI651)=17,5,IF(COUNTBLANK(N651:AI651)=18,4,IF(COUNTBLANK(N651:AI651)=19,3,IF(COUNTBLANK(N651:AI651)=20,2,IF(COUNTBLANK(N651:AI651)=21,1,IF(COUNTBLANK(N651:AI651)=22,0,"Error")))))))))))))))))))))))</f>
        <v>0</v>
      </c>
      <c r="AL651" s="39" t="str">
        <f>IF(AK651=0,"",IF(COUNTBLANK(AG651:AI651)=0,AVERAGE(AG651:AI651),IF(COUNTBLANK(AF651:AI651)&lt;1.5,AVERAGE(AF651:AI651),IF(COUNTBLANK(AE651:AI651)&lt;2.5,AVERAGE(AE651:AI651),IF(COUNTBLANK(AD651:AI651)&lt;3.5,AVERAGE(AD651:AI651),IF(COUNTBLANK(AC651:AI651)&lt;4.5,AVERAGE(AC651:AI651),IF(COUNTBLANK(AB651:AI651)&lt;5.5,AVERAGE(AB651:AI651),IF(COUNTBLANK(AA651:AI651)&lt;6.5,AVERAGE(AA651:AI651),IF(COUNTBLANK(Z651:AI651)&lt;7.5,AVERAGE(Z651:AI651),IF(COUNTBLANK(Y651:AI651)&lt;8.5,AVERAGE(Y651:AI651),IF(COUNTBLANK(X651:AI651)&lt;9.5,AVERAGE(X651:AI651),IF(COUNTBLANK(W651:AI651)&lt;10.5,AVERAGE(W651:AI651),IF(COUNTBLANK(V651:AI651)&lt;11.5,AVERAGE(V651:AI651),IF(COUNTBLANK(U651:AI651)&lt;12.5,AVERAGE(U651:AI651),IF(COUNTBLANK(T651:AI651)&lt;13.5,AVERAGE(T651:AI651),IF(COUNTBLANK(S651:AI651)&lt;14.5,AVERAGE(S651:AI651),IF(COUNTBLANK(R651:AI651)&lt;15.5,AVERAGE(R651:AI651),IF(COUNTBLANK(Q651:AI651)&lt;16.5,AVERAGE(Q651:AI651),IF(COUNTBLANK(P651:AI651)&lt;17.5,AVERAGE(P651:AI651),IF(COUNTBLANK(O651:AI651)&lt;18.5,AVERAGE(O651:AI651),AVERAGE(N651:AI651)))))))))))))))))))))</f>
        <v/>
      </c>
      <c r="AM651" s="22" t="str">
        <f>IF(AK651=0,"",IF(COUNTBLANK(AH651:AI651)=0,AVERAGE(AH651:AI651),IF(COUNTBLANK(AG651:AI651)&lt;1.5,AVERAGE(AG651:AI651),IF(COUNTBLANK(AF651:AI651)&lt;2.5,AVERAGE(AF651:AI651),IF(COUNTBLANK(AE651:AI651)&lt;3.5,AVERAGE(AE651:AI651),IF(COUNTBLANK(AD651:AI651)&lt;4.5,AVERAGE(AD651:AI651),IF(COUNTBLANK(AC651:AI651)&lt;5.5,AVERAGE(AC651:AI651),IF(COUNTBLANK(AB651:AI651)&lt;6.5,AVERAGE(AB651:AI651),IF(COUNTBLANK(AA651:AI651)&lt;7.5,AVERAGE(AA651:AI651),IF(COUNTBLANK(Z651:AI651)&lt;8.5,AVERAGE(Z651:AI651),IF(COUNTBLANK(Y651:AI651)&lt;9.5,AVERAGE(Y651:AI651),IF(COUNTBLANK(X651:AI651)&lt;10.5,AVERAGE(X651:AI651),IF(COUNTBLANK(W651:AI651)&lt;11.5,AVERAGE(W651:AI651),IF(COUNTBLANK(V651:AI651)&lt;12.5,AVERAGE(V651:AI651),IF(COUNTBLANK(U651:AI651)&lt;13.5,AVERAGE(U651:AI651),IF(COUNTBLANK(T651:AI651)&lt;14.5,AVERAGE(T651:AI651),IF(COUNTBLANK(S651:AI651)&lt;15.5,AVERAGE(S651:AI651),IF(COUNTBLANK(R651:AI651)&lt;16.5,AVERAGE(R651:AI651),IF(COUNTBLANK(Q651:AI651)&lt;17.5,AVERAGE(Q651:AI651),IF(COUNTBLANK(P651:AI651)&lt;18.5,AVERAGE(P651:AI651),IF(COUNTBLANK(O651:AI651)&lt;19.5,AVERAGE(O651:AI651),AVERAGE(N651:AI651))))))))))))))))))))))</f>
        <v/>
      </c>
      <c r="AN651" s="23">
        <f>IF(AK651&lt;1.5,M651,(0.75*M651)+(0.25*((AM651*2/3+AJ651*1/3)*$AW$1)))</f>
        <v>0</v>
      </c>
      <c r="AO651" s="24">
        <f>AN651-M651</f>
        <v>0</v>
      </c>
      <c r="AP651" s="22" t="str">
        <f>IF(AK651&lt;1.5,"N/A",3*((M651/$AW$1)-(AM651*2/3)))</f>
        <v>N/A</v>
      </c>
      <c r="AQ651" s="20" t="str">
        <f>IF(AK651=0,"",AL651*$AV$1)</f>
        <v/>
      </c>
      <c r="AR651" s="20" t="str">
        <f>IF(AK651=0,"",AJ651*$AV$1)</f>
        <v/>
      </c>
      <c r="AS651" s="23" t="str">
        <f>IF(F651="P","P","")</f>
        <v/>
      </c>
    </row>
    <row r="652" spans="1:45">
      <c r="A652" s="19"/>
      <c r="B652" s="23" t="str">
        <f>IF(COUNTBLANK(N652:AI652)&lt;20.5,"Yes","No")</f>
        <v>No</v>
      </c>
      <c r="C652" s="34" t="str">
        <f>IF(J652&lt;160000,"Yes","")</f>
        <v>Yes</v>
      </c>
      <c r="D652" s="34" t="str">
        <f>IF(J652&gt;375000,IF((K652/J652)&lt;-0.4,"FP40%",IF((K652/J652)&lt;-0.35,"FP35%",IF((K652/J652)&lt;-0.3,"FP30%",IF((K652/J652)&lt;-0.25,"FP25%",IF((K652/J652)&lt;-0.2,"FP20%",IF((K652/J652)&lt;-0.15,"FP15%",IF((K652/J652)&lt;-0.1,"FP10%",IF((K652/J652)&lt;-0.05,"FP5%","")))))))),"")</f>
        <v/>
      </c>
      <c r="E652" s="34" t="str">
        <f t="shared" si="12"/>
        <v/>
      </c>
      <c r="F652" s="89" t="str">
        <f>IF(AP652="N/A","",IF(AP652&gt;AJ652,IF(AP652&gt;AM652,"P",""),""))</f>
        <v/>
      </c>
      <c r="G652" s="34" t="str">
        <f>IF(D652="",IF(E652="",F652,E652),D652)</f>
        <v/>
      </c>
      <c r="H652" s="19"/>
      <c r="I652" s="21"/>
      <c r="J652" s="20"/>
      <c r="K652" s="20">
        <f>M652-J652</f>
        <v>0</v>
      </c>
      <c r="L652" s="20"/>
      <c r="M652" s="20"/>
      <c r="N652" s="21"/>
      <c r="O652" s="21"/>
      <c r="P652" s="21"/>
      <c r="Q652" s="21"/>
      <c r="R652" s="21"/>
      <c r="S652" s="21"/>
      <c r="T652" s="21"/>
      <c r="U652" s="21"/>
      <c r="AJ652" s="39" t="str">
        <f>IF(AK652=0,"",AVERAGE(N652:AI652))</f>
        <v/>
      </c>
      <c r="AK652" s="39">
        <f>IF(COUNTBLANK(N652:AI652)=0,22,IF(COUNTBLANK(N652:AI652)=1,21,IF(COUNTBLANK(N652:AI652)=2,20,IF(COUNTBLANK(N652:AI652)=3,19,IF(COUNTBLANK(N652:AI652)=4,18,IF(COUNTBLANK(N652:AI652)=5,17,IF(COUNTBLANK(N652:AI652)=6,16,IF(COUNTBLANK(N652:AI652)=7,15,IF(COUNTBLANK(N652:AI652)=8,14,IF(COUNTBLANK(N652:AI652)=9,13,IF(COUNTBLANK(N652:AI652)=10,12,IF(COUNTBLANK(N652:AI652)=11,11,IF(COUNTBLANK(N652:AI652)=12,10,IF(COUNTBLANK(N652:AI652)=13,9,IF(COUNTBLANK(N652:AI652)=14,8,IF(COUNTBLANK(N652:AI652)=15,7,IF(COUNTBLANK(N652:AI652)=16,6,IF(COUNTBLANK(N652:AI652)=17,5,IF(COUNTBLANK(N652:AI652)=18,4,IF(COUNTBLANK(N652:AI652)=19,3,IF(COUNTBLANK(N652:AI652)=20,2,IF(COUNTBLANK(N652:AI652)=21,1,IF(COUNTBLANK(N652:AI652)=22,0,"Error")))))))))))))))))))))))</f>
        <v>0</v>
      </c>
      <c r="AL652" s="39" t="str">
        <f>IF(AK652=0,"",IF(COUNTBLANK(AG652:AI652)=0,AVERAGE(AG652:AI652),IF(COUNTBLANK(AF652:AI652)&lt;1.5,AVERAGE(AF652:AI652),IF(COUNTBLANK(AE652:AI652)&lt;2.5,AVERAGE(AE652:AI652),IF(COUNTBLANK(AD652:AI652)&lt;3.5,AVERAGE(AD652:AI652),IF(COUNTBLANK(AC652:AI652)&lt;4.5,AVERAGE(AC652:AI652),IF(COUNTBLANK(AB652:AI652)&lt;5.5,AVERAGE(AB652:AI652),IF(COUNTBLANK(AA652:AI652)&lt;6.5,AVERAGE(AA652:AI652),IF(COUNTBLANK(Z652:AI652)&lt;7.5,AVERAGE(Z652:AI652),IF(COUNTBLANK(Y652:AI652)&lt;8.5,AVERAGE(Y652:AI652),IF(COUNTBLANK(X652:AI652)&lt;9.5,AVERAGE(X652:AI652),IF(COUNTBLANK(W652:AI652)&lt;10.5,AVERAGE(W652:AI652),IF(COUNTBLANK(V652:AI652)&lt;11.5,AVERAGE(V652:AI652),IF(COUNTBLANK(U652:AI652)&lt;12.5,AVERAGE(U652:AI652),IF(COUNTBLANK(T652:AI652)&lt;13.5,AVERAGE(T652:AI652),IF(COUNTBLANK(S652:AI652)&lt;14.5,AVERAGE(S652:AI652),IF(COUNTBLANK(R652:AI652)&lt;15.5,AVERAGE(R652:AI652),IF(COUNTBLANK(Q652:AI652)&lt;16.5,AVERAGE(Q652:AI652),IF(COUNTBLANK(P652:AI652)&lt;17.5,AVERAGE(P652:AI652),IF(COUNTBLANK(O652:AI652)&lt;18.5,AVERAGE(O652:AI652),AVERAGE(N652:AI652)))))))))))))))))))))</f>
        <v/>
      </c>
      <c r="AM652" s="22" t="str">
        <f>IF(AK652=0,"",IF(COUNTBLANK(AH652:AI652)=0,AVERAGE(AH652:AI652),IF(COUNTBLANK(AG652:AI652)&lt;1.5,AVERAGE(AG652:AI652),IF(COUNTBLANK(AF652:AI652)&lt;2.5,AVERAGE(AF652:AI652),IF(COUNTBLANK(AE652:AI652)&lt;3.5,AVERAGE(AE652:AI652),IF(COUNTBLANK(AD652:AI652)&lt;4.5,AVERAGE(AD652:AI652),IF(COUNTBLANK(AC652:AI652)&lt;5.5,AVERAGE(AC652:AI652),IF(COUNTBLANK(AB652:AI652)&lt;6.5,AVERAGE(AB652:AI652),IF(COUNTBLANK(AA652:AI652)&lt;7.5,AVERAGE(AA652:AI652),IF(COUNTBLANK(Z652:AI652)&lt;8.5,AVERAGE(Z652:AI652),IF(COUNTBLANK(Y652:AI652)&lt;9.5,AVERAGE(Y652:AI652),IF(COUNTBLANK(X652:AI652)&lt;10.5,AVERAGE(X652:AI652),IF(COUNTBLANK(W652:AI652)&lt;11.5,AVERAGE(W652:AI652),IF(COUNTBLANK(V652:AI652)&lt;12.5,AVERAGE(V652:AI652),IF(COUNTBLANK(U652:AI652)&lt;13.5,AVERAGE(U652:AI652),IF(COUNTBLANK(T652:AI652)&lt;14.5,AVERAGE(T652:AI652),IF(COUNTBLANK(S652:AI652)&lt;15.5,AVERAGE(S652:AI652),IF(COUNTBLANK(R652:AI652)&lt;16.5,AVERAGE(R652:AI652),IF(COUNTBLANK(Q652:AI652)&lt;17.5,AVERAGE(Q652:AI652),IF(COUNTBLANK(P652:AI652)&lt;18.5,AVERAGE(P652:AI652),IF(COUNTBLANK(O652:AI652)&lt;19.5,AVERAGE(O652:AI652),AVERAGE(N652:AI652))))))))))))))))))))))</f>
        <v/>
      </c>
      <c r="AN652" s="23">
        <f>IF(AK652&lt;1.5,M652,(0.75*M652)+(0.25*((AM652*2/3+AJ652*1/3)*$AW$1)))</f>
        <v>0</v>
      </c>
      <c r="AO652" s="24">
        <f>AN652-M652</f>
        <v>0</v>
      </c>
      <c r="AP652" s="22" t="str">
        <f>IF(AK652&lt;1.5,"N/A",3*((M652/$AW$1)-(AM652*2/3)))</f>
        <v>N/A</v>
      </c>
      <c r="AQ652" s="20" t="str">
        <f>IF(AK652=0,"",AL652*$AV$1)</f>
        <v/>
      </c>
      <c r="AR652" s="20" t="str">
        <f>IF(AK652=0,"",AJ652*$AV$1)</f>
        <v/>
      </c>
      <c r="AS652" s="23" t="str">
        <f>IF(F652="P","P","")</f>
        <v/>
      </c>
    </row>
    <row r="653" spans="1:45">
      <c r="A653" s="19"/>
      <c r="B653" s="23" t="str">
        <f>IF(COUNTBLANK(N653:AI653)&lt;20.5,"Yes","No")</f>
        <v>No</v>
      </c>
      <c r="C653" s="34" t="str">
        <f>IF(J653&lt;160000,"Yes","")</f>
        <v>Yes</v>
      </c>
      <c r="D653" s="34" t="str">
        <f>IF(J653&gt;375000,IF((K653/J653)&lt;-0.4,"FP40%",IF((K653/J653)&lt;-0.35,"FP35%",IF((K653/J653)&lt;-0.3,"FP30%",IF((K653/J653)&lt;-0.25,"FP25%",IF((K653/J653)&lt;-0.2,"FP20%",IF((K653/J653)&lt;-0.15,"FP15%",IF((K653/J653)&lt;-0.1,"FP10%",IF((K653/J653)&lt;-0.05,"FP5%","")))))))),"")</f>
        <v/>
      </c>
      <c r="E653" s="34" t="str">
        <f t="shared" si="12"/>
        <v/>
      </c>
      <c r="F653" s="89" t="str">
        <f>IF(AP653="N/A","",IF(AP653&gt;AJ653,IF(AP653&gt;AM653,"P",""),""))</f>
        <v/>
      </c>
      <c r="G653" s="34" t="str">
        <f>IF(D653="",IF(E653="",F653,E653),D653)</f>
        <v/>
      </c>
      <c r="H653" s="19"/>
      <c r="I653" s="21"/>
      <c r="J653" s="20"/>
      <c r="K653" s="20">
        <f>M653-J653</f>
        <v>0</v>
      </c>
      <c r="L653" s="20"/>
      <c r="M653" s="20"/>
      <c r="N653" s="21"/>
      <c r="O653" s="21"/>
      <c r="P653" s="21"/>
      <c r="Q653" s="21"/>
      <c r="R653" s="21"/>
      <c r="S653" s="21"/>
      <c r="T653" s="21"/>
      <c r="U653" s="21"/>
      <c r="AJ653" s="39" t="str">
        <f>IF(AK653=0,"",AVERAGE(N653:AI653))</f>
        <v/>
      </c>
      <c r="AK653" s="39">
        <f>IF(COUNTBLANK(N653:AI653)=0,22,IF(COUNTBLANK(N653:AI653)=1,21,IF(COUNTBLANK(N653:AI653)=2,20,IF(COUNTBLANK(N653:AI653)=3,19,IF(COUNTBLANK(N653:AI653)=4,18,IF(COUNTBLANK(N653:AI653)=5,17,IF(COUNTBLANK(N653:AI653)=6,16,IF(COUNTBLANK(N653:AI653)=7,15,IF(COUNTBLANK(N653:AI653)=8,14,IF(COUNTBLANK(N653:AI653)=9,13,IF(COUNTBLANK(N653:AI653)=10,12,IF(COUNTBLANK(N653:AI653)=11,11,IF(COUNTBLANK(N653:AI653)=12,10,IF(COUNTBLANK(N653:AI653)=13,9,IF(COUNTBLANK(N653:AI653)=14,8,IF(COUNTBLANK(N653:AI653)=15,7,IF(COUNTBLANK(N653:AI653)=16,6,IF(COUNTBLANK(N653:AI653)=17,5,IF(COUNTBLANK(N653:AI653)=18,4,IF(COUNTBLANK(N653:AI653)=19,3,IF(COUNTBLANK(N653:AI653)=20,2,IF(COUNTBLANK(N653:AI653)=21,1,IF(COUNTBLANK(N653:AI653)=22,0,"Error")))))))))))))))))))))))</f>
        <v>0</v>
      </c>
      <c r="AL653" s="39" t="str">
        <f>IF(AK653=0,"",IF(COUNTBLANK(AG653:AI653)=0,AVERAGE(AG653:AI653),IF(COUNTBLANK(AF653:AI653)&lt;1.5,AVERAGE(AF653:AI653),IF(COUNTBLANK(AE653:AI653)&lt;2.5,AVERAGE(AE653:AI653),IF(COUNTBLANK(AD653:AI653)&lt;3.5,AVERAGE(AD653:AI653),IF(COUNTBLANK(AC653:AI653)&lt;4.5,AVERAGE(AC653:AI653),IF(COUNTBLANK(AB653:AI653)&lt;5.5,AVERAGE(AB653:AI653),IF(COUNTBLANK(AA653:AI653)&lt;6.5,AVERAGE(AA653:AI653),IF(COUNTBLANK(Z653:AI653)&lt;7.5,AVERAGE(Z653:AI653),IF(COUNTBLANK(Y653:AI653)&lt;8.5,AVERAGE(Y653:AI653),IF(COUNTBLANK(X653:AI653)&lt;9.5,AVERAGE(X653:AI653),IF(COUNTBLANK(W653:AI653)&lt;10.5,AVERAGE(W653:AI653),IF(COUNTBLANK(V653:AI653)&lt;11.5,AVERAGE(V653:AI653),IF(COUNTBLANK(U653:AI653)&lt;12.5,AVERAGE(U653:AI653),IF(COUNTBLANK(T653:AI653)&lt;13.5,AVERAGE(T653:AI653),IF(COUNTBLANK(S653:AI653)&lt;14.5,AVERAGE(S653:AI653),IF(COUNTBLANK(R653:AI653)&lt;15.5,AVERAGE(R653:AI653),IF(COUNTBLANK(Q653:AI653)&lt;16.5,AVERAGE(Q653:AI653),IF(COUNTBLANK(P653:AI653)&lt;17.5,AVERAGE(P653:AI653),IF(COUNTBLANK(O653:AI653)&lt;18.5,AVERAGE(O653:AI653),AVERAGE(N653:AI653)))))))))))))))))))))</f>
        <v/>
      </c>
      <c r="AM653" s="22" t="str">
        <f>IF(AK653=0,"",IF(COUNTBLANK(AH653:AI653)=0,AVERAGE(AH653:AI653),IF(COUNTBLANK(AG653:AI653)&lt;1.5,AVERAGE(AG653:AI653),IF(COUNTBLANK(AF653:AI653)&lt;2.5,AVERAGE(AF653:AI653),IF(COUNTBLANK(AE653:AI653)&lt;3.5,AVERAGE(AE653:AI653),IF(COUNTBLANK(AD653:AI653)&lt;4.5,AVERAGE(AD653:AI653),IF(COUNTBLANK(AC653:AI653)&lt;5.5,AVERAGE(AC653:AI653),IF(COUNTBLANK(AB653:AI653)&lt;6.5,AVERAGE(AB653:AI653),IF(COUNTBLANK(AA653:AI653)&lt;7.5,AVERAGE(AA653:AI653),IF(COUNTBLANK(Z653:AI653)&lt;8.5,AVERAGE(Z653:AI653),IF(COUNTBLANK(Y653:AI653)&lt;9.5,AVERAGE(Y653:AI653),IF(COUNTBLANK(X653:AI653)&lt;10.5,AVERAGE(X653:AI653),IF(COUNTBLANK(W653:AI653)&lt;11.5,AVERAGE(W653:AI653),IF(COUNTBLANK(V653:AI653)&lt;12.5,AVERAGE(V653:AI653),IF(COUNTBLANK(U653:AI653)&lt;13.5,AVERAGE(U653:AI653),IF(COUNTBLANK(T653:AI653)&lt;14.5,AVERAGE(T653:AI653),IF(COUNTBLANK(S653:AI653)&lt;15.5,AVERAGE(S653:AI653),IF(COUNTBLANK(R653:AI653)&lt;16.5,AVERAGE(R653:AI653),IF(COUNTBLANK(Q653:AI653)&lt;17.5,AVERAGE(Q653:AI653),IF(COUNTBLANK(P653:AI653)&lt;18.5,AVERAGE(P653:AI653),IF(COUNTBLANK(O653:AI653)&lt;19.5,AVERAGE(O653:AI653),AVERAGE(N653:AI653))))))))))))))))))))))</f>
        <v/>
      </c>
      <c r="AN653" s="23">
        <f>IF(AK653&lt;1.5,M653,(0.75*M653)+(0.25*((AM653*2/3+AJ653*1/3)*$AW$1)))</f>
        <v>0</v>
      </c>
      <c r="AO653" s="24">
        <f>AN653-M653</f>
        <v>0</v>
      </c>
      <c r="AP653" s="22" t="str">
        <f>IF(AK653&lt;1.5,"N/A",3*((M653/$AW$1)-(AM653*2/3)))</f>
        <v>N/A</v>
      </c>
      <c r="AQ653" s="20" t="str">
        <f>IF(AK653=0,"",AL653*$AV$1)</f>
        <v/>
      </c>
      <c r="AR653" s="20" t="str">
        <f>IF(AK653=0,"",AJ653*$AV$1)</f>
        <v/>
      </c>
      <c r="AS653" s="23" t="str">
        <f>IF(F653="P","P","")</f>
        <v/>
      </c>
    </row>
    <row r="654" spans="1:45">
      <c r="A654" s="19"/>
      <c r="B654" s="23" t="str">
        <f>IF(COUNTBLANK(N654:AI654)&lt;20.5,"Yes","No")</f>
        <v>No</v>
      </c>
      <c r="C654" s="34" t="str">
        <f>IF(J654&lt;160000,"Yes","")</f>
        <v>Yes</v>
      </c>
      <c r="D654" s="34" t="str">
        <f>IF(J654&gt;375000,IF((K654/J654)&lt;-0.4,"FP40%",IF((K654/J654)&lt;-0.35,"FP35%",IF((K654/J654)&lt;-0.3,"FP30%",IF((K654/J654)&lt;-0.25,"FP25%",IF((K654/J654)&lt;-0.2,"FP20%",IF((K654/J654)&lt;-0.15,"FP15%",IF((K654/J654)&lt;-0.1,"FP10%",IF((K654/J654)&lt;-0.05,"FP5%","")))))))),"")</f>
        <v/>
      </c>
      <c r="E654" s="34" t="str">
        <f t="shared" si="12"/>
        <v/>
      </c>
      <c r="F654" s="89" t="str">
        <f>IF(AP654="N/A","",IF(AP654&gt;AJ654,IF(AP654&gt;AM654,"P",""),""))</f>
        <v/>
      </c>
      <c r="G654" s="34" t="str">
        <f>IF(D654="",IF(E654="",F654,E654),D654)</f>
        <v/>
      </c>
      <c r="H654" s="19"/>
      <c r="I654" s="21"/>
      <c r="J654" s="20"/>
      <c r="K654" s="20">
        <f>M654-J654</f>
        <v>0</v>
      </c>
      <c r="L654" s="20"/>
      <c r="M654" s="20"/>
      <c r="N654" s="21"/>
      <c r="O654" s="21"/>
      <c r="P654" s="21"/>
      <c r="Q654" s="21"/>
      <c r="R654" s="21"/>
      <c r="S654" s="21"/>
      <c r="T654" s="21"/>
      <c r="U654" s="21"/>
      <c r="AJ654" s="39" t="str">
        <f>IF(AK654=0,"",AVERAGE(N654:AI654))</f>
        <v/>
      </c>
      <c r="AK654" s="39">
        <f>IF(COUNTBLANK(N654:AI654)=0,22,IF(COUNTBLANK(N654:AI654)=1,21,IF(COUNTBLANK(N654:AI654)=2,20,IF(COUNTBLANK(N654:AI654)=3,19,IF(COUNTBLANK(N654:AI654)=4,18,IF(COUNTBLANK(N654:AI654)=5,17,IF(COUNTBLANK(N654:AI654)=6,16,IF(COUNTBLANK(N654:AI654)=7,15,IF(COUNTBLANK(N654:AI654)=8,14,IF(COUNTBLANK(N654:AI654)=9,13,IF(COUNTBLANK(N654:AI654)=10,12,IF(COUNTBLANK(N654:AI654)=11,11,IF(COUNTBLANK(N654:AI654)=12,10,IF(COUNTBLANK(N654:AI654)=13,9,IF(COUNTBLANK(N654:AI654)=14,8,IF(COUNTBLANK(N654:AI654)=15,7,IF(COUNTBLANK(N654:AI654)=16,6,IF(COUNTBLANK(N654:AI654)=17,5,IF(COUNTBLANK(N654:AI654)=18,4,IF(COUNTBLANK(N654:AI654)=19,3,IF(COUNTBLANK(N654:AI654)=20,2,IF(COUNTBLANK(N654:AI654)=21,1,IF(COUNTBLANK(N654:AI654)=22,0,"Error")))))))))))))))))))))))</f>
        <v>0</v>
      </c>
      <c r="AL654" s="39" t="str">
        <f>IF(AK654=0,"",IF(COUNTBLANK(AG654:AI654)=0,AVERAGE(AG654:AI654),IF(COUNTBLANK(AF654:AI654)&lt;1.5,AVERAGE(AF654:AI654),IF(COUNTBLANK(AE654:AI654)&lt;2.5,AVERAGE(AE654:AI654),IF(COUNTBLANK(AD654:AI654)&lt;3.5,AVERAGE(AD654:AI654),IF(COUNTBLANK(AC654:AI654)&lt;4.5,AVERAGE(AC654:AI654),IF(COUNTBLANK(AB654:AI654)&lt;5.5,AVERAGE(AB654:AI654),IF(COUNTBLANK(AA654:AI654)&lt;6.5,AVERAGE(AA654:AI654),IF(COUNTBLANK(Z654:AI654)&lt;7.5,AVERAGE(Z654:AI654),IF(COUNTBLANK(Y654:AI654)&lt;8.5,AVERAGE(Y654:AI654),IF(COUNTBLANK(X654:AI654)&lt;9.5,AVERAGE(X654:AI654),IF(COUNTBLANK(W654:AI654)&lt;10.5,AVERAGE(W654:AI654),IF(COUNTBLANK(V654:AI654)&lt;11.5,AVERAGE(V654:AI654),IF(COUNTBLANK(U654:AI654)&lt;12.5,AVERAGE(U654:AI654),IF(COUNTBLANK(T654:AI654)&lt;13.5,AVERAGE(T654:AI654),IF(COUNTBLANK(S654:AI654)&lt;14.5,AVERAGE(S654:AI654),IF(COUNTBLANK(R654:AI654)&lt;15.5,AVERAGE(R654:AI654),IF(COUNTBLANK(Q654:AI654)&lt;16.5,AVERAGE(Q654:AI654),IF(COUNTBLANK(P654:AI654)&lt;17.5,AVERAGE(P654:AI654),IF(COUNTBLANK(O654:AI654)&lt;18.5,AVERAGE(O654:AI654),AVERAGE(N654:AI654)))))))))))))))))))))</f>
        <v/>
      </c>
      <c r="AM654" s="22" t="str">
        <f>IF(AK654=0,"",IF(COUNTBLANK(AH654:AI654)=0,AVERAGE(AH654:AI654),IF(COUNTBLANK(AG654:AI654)&lt;1.5,AVERAGE(AG654:AI654),IF(COUNTBLANK(AF654:AI654)&lt;2.5,AVERAGE(AF654:AI654),IF(COUNTBLANK(AE654:AI654)&lt;3.5,AVERAGE(AE654:AI654),IF(COUNTBLANK(AD654:AI654)&lt;4.5,AVERAGE(AD654:AI654),IF(COUNTBLANK(AC654:AI654)&lt;5.5,AVERAGE(AC654:AI654),IF(COUNTBLANK(AB654:AI654)&lt;6.5,AVERAGE(AB654:AI654),IF(COUNTBLANK(AA654:AI654)&lt;7.5,AVERAGE(AA654:AI654),IF(COUNTBLANK(Z654:AI654)&lt;8.5,AVERAGE(Z654:AI654),IF(COUNTBLANK(Y654:AI654)&lt;9.5,AVERAGE(Y654:AI654),IF(COUNTBLANK(X654:AI654)&lt;10.5,AVERAGE(X654:AI654),IF(COUNTBLANK(W654:AI654)&lt;11.5,AVERAGE(W654:AI654),IF(COUNTBLANK(V654:AI654)&lt;12.5,AVERAGE(V654:AI654),IF(COUNTBLANK(U654:AI654)&lt;13.5,AVERAGE(U654:AI654),IF(COUNTBLANK(T654:AI654)&lt;14.5,AVERAGE(T654:AI654),IF(COUNTBLANK(S654:AI654)&lt;15.5,AVERAGE(S654:AI654),IF(COUNTBLANK(R654:AI654)&lt;16.5,AVERAGE(R654:AI654),IF(COUNTBLANK(Q654:AI654)&lt;17.5,AVERAGE(Q654:AI654),IF(COUNTBLANK(P654:AI654)&lt;18.5,AVERAGE(P654:AI654),IF(COUNTBLANK(O654:AI654)&lt;19.5,AVERAGE(O654:AI654),AVERAGE(N654:AI654))))))))))))))))))))))</f>
        <v/>
      </c>
      <c r="AN654" s="23">
        <f>IF(AK654&lt;1.5,M654,(0.75*M654)+(0.25*((AM654*2/3+AJ654*1/3)*$AW$1)))</f>
        <v>0</v>
      </c>
      <c r="AO654" s="24">
        <f>AN654-M654</f>
        <v>0</v>
      </c>
      <c r="AP654" s="22" t="str">
        <f>IF(AK654&lt;1.5,"N/A",3*((M654/$AW$1)-(AM654*2/3)))</f>
        <v>N/A</v>
      </c>
      <c r="AQ654" s="20" t="str">
        <f>IF(AK654=0,"",AL654*$AV$1)</f>
        <v/>
      </c>
      <c r="AR654" s="20" t="str">
        <f>IF(AK654=0,"",AJ654*$AV$1)</f>
        <v/>
      </c>
      <c r="AS654" s="23" t="str">
        <f>IF(F654="P","P","")</f>
        <v/>
      </c>
    </row>
    <row r="655" spans="1:45">
      <c r="A655" s="19"/>
      <c r="B655" s="23" t="str">
        <f>IF(COUNTBLANK(N655:AI655)&lt;20.5,"Yes","No")</f>
        <v>No</v>
      </c>
      <c r="C655" s="34" t="str">
        <f>IF(J655&lt;160000,"Yes","")</f>
        <v>Yes</v>
      </c>
      <c r="D655" s="34" t="str">
        <f>IF(J655&gt;375000,IF((K655/J655)&lt;-0.4,"FP40%",IF((K655/J655)&lt;-0.35,"FP35%",IF((K655/J655)&lt;-0.3,"FP30%",IF((K655/J655)&lt;-0.25,"FP25%",IF((K655/J655)&lt;-0.2,"FP20%",IF((K655/J655)&lt;-0.15,"FP15%",IF((K655/J655)&lt;-0.1,"FP10%",IF((K655/J655)&lt;-0.05,"FP5%","")))))))),"")</f>
        <v/>
      </c>
      <c r="E655" s="34" t="str">
        <f t="shared" si="12"/>
        <v/>
      </c>
      <c r="F655" s="89" t="str">
        <f>IF(AP655="N/A","",IF(AP655&gt;AJ655,IF(AP655&gt;AM655,"P",""),""))</f>
        <v/>
      </c>
      <c r="G655" s="34" t="str">
        <f>IF(D655="",IF(E655="",F655,E655),D655)</f>
        <v/>
      </c>
      <c r="H655" s="19"/>
      <c r="I655" s="21"/>
      <c r="J655" s="20"/>
      <c r="K655" s="20">
        <f>M655-J655</f>
        <v>0</v>
      </c>
      <c r="L655" s="20"/>
      <c r="M655" s="20"/>
      <c r="N655" s="21"/>
      <c r="O655" s="21"/>
      <c r="P655" s="21"/>
      <c r="Q655" s="21"/>
      <c r="R655" s="21"/>
      <c r="S655" s="21"/>
      <c r="T655" s="21"/>
      <c r="U655" s="21"/>
      <c r="AJ655" s="39" t="str">
        <f>IF(AK655=0,"",AVERAGE(N655:AI655))</f>
        <v/>
      </c>
      <c r="AK655" s="39">
        <f>IF(COUNTBLANK(N655:AI655)=0,22,IF(COUNTBLANK(N655:AI655)=1,21,IF(COUNTBLANK(N655:AI655)=2,20,IF(COUNTBLANK(N655:AI655)=3,19,IF(COUNTBLANK(N655:AI655)=4,18,IF(COUNTBLANK(N655:AI655)=5,17,IF(COUNTBLANK(N655:AI655)=6,16,IF(COUNTBLANK(N655:AI655)=7,15,IF(COUNTBLANK(N655:AI655)=8,14,IF(COUNTBLANK(N655:AI655)=9,13,IF(COUNTBLANK(N655:AI655)=10,12,IF(COUNTBLANK(N655:AI655)=11,11,IF(COUNTBLANK(N655:AI655)=12,10,IF(COUNTBLANK(N655:AI655)=13,9,IF(COUNTBLANK(N655:AI655)=14,8,IF(COUNTBLANK(N655:AI655)=15,7,IF(COUNTBLANK(N655:AI655)=16,6,IF(COUNTBLANK(N655:AI655)=17,5,IF(COUNTBLANK(N655:AI655)=18,4,IF(COUNTBLANK(N655:AI655)=19,3,IF(COUNTBLANK(N655:AI655)=20,2,IF(COUNTBLANK(N655:AI655)=21,1,IF(COUNTBLANK(N655:AI655)=22,0,"Error")))))))))))))))))))))))</f>
        <v>0</v>
      </c>
      <c r="AL655" s="39" t="str">
        <f>IF(AK655=0,"",IF(COUNTBLANK(AG655:AI655)=0,AVERAGE(AG655:AI655),IF(COUNTBLANK(AF655:AI655)&lt;1.5,AVERAGE(AF655:AI655),IF(COUNTBLANK(AE655:AI655)&lt;2.5,AVERAGE(AE655:AI655),IF(COUNTBLANK(AD655:AI655)&lt;3.5,AVERAGE(AD655:AI655),IF(COUNTBLANK(AC655:AI655)&lt;4.5,AVERAGE(AC655:AI655),IF(COUNTBLANK(AB655:AI655)&lt;5.5,AVERAGE(AB655:AI655),IF(COUNTBLANK(AA655:AI655)&lt;6.5,AVERAGE(AA655:AI655),IF(COUNTBLANK(Z655:AI655)&lt;7.5,AVERAGE(Z655:AI655),IF(COUNTBLANK(Y655:AI655)&lt;8.5,AVERAGE(Y655:AI655),IF(COUNTBLANK(X655:AI655)&lt;9.5,AVERAGE(X655:AI655),IF(COUNTBLANK(W655:AI655)&lt;10.5,AVERAGE(W655:AI655),IF(COUNTBLANK(V655:AI655)&lt;11.5,AVERAGE(V655:AI655),IF(COUNTBLANK(U655:AI655)&lt;12.5,AVERAGE(U655:AI655),IF(COUNTBLANK(T655:AI655)&lt;13.5,AVERAGE(T655:AI655),IF(COUNTBLANK(S655:AI655)&lt;14.5,AVERAGE(S655:AI655),IF(COUNTBLANK(R655:AI655)&lt;15.5,AVERAGE(R655:AI655),IF(COUNTBLANK(Q655:AI655)&lt;16.5,AVERAGE(Q655:AI655),IF(COUNTBLANK(P655:AI655)&lt;17.5,AVERAGE(P655:AI655),IF(COUNTBLANK(O655:AI655)&lt;18.5,AVERAGE(O655:AI655),AVERAGE(N655:AI655)))))))))))))))))))))</f>
        <v/>
      </c>
      <c r="AM655" s="22" t="str">
        <f>IF(AK655=0,"",IF(COUNTBLANK(AH655:AI655)=0,AVERAGE(AH655:AI655),IF(COUNTBLANK(AG655:AI655)&lt;1.5,AVERAGE(AG655:AI655),IF(COUNTBLANK(AF655:AI655)&lt;2.5,AVERAGE(AF655:AI655),IF(COUNTBLANK(AE655:AI655)&lt;3.5,AVERAGE(AE655:AI655),IF(COUNTBLANK(AD655:AI655)&lt;4.5,AVERAGE(AD655:AI655),IF(COUNTBLANK(AC655:AI655)&lt;5.5,AVERAGE(AC655:AI655),IF(COUNTBLANK(AB655:AI655)&lt;6.5,AVERAGE(AB655:AI655),IF(COUNTBLANK(AA655:AI655)&lt;7.5,AVERAGE(AA655:AI655),IF(COUNTBLANK(Z655:AI655)&lt;8.5,AVERAGE(Z655:AI655),IF(COUNTBLANK(Y655:AI655)&lt;9.5,AVERAGE(Y655:AI655),IF(COUNTBLANK(X655:AI655)&lt;10.5,AVERAGE(X655:AI655),IF(COUNTBLANK(W655:AI655)&lt;11.5,AVERAGE(W655:AI655),IF(COUNTBLANK(V655:AI655)&lt;12.5,AVERAGE(V655:AI655),IF(COUNTBLANK(U655:AI655)&lt;13.5,AVERAGE(U655:AI655),IF(COUNTBLANK(T655:AI655)&lt;14.5,AVERAGE(T655:AI655),IF(COUNTBLANK(S655:AI655)&lt;15.5,AVERAGE(S655:AI655),IF(COUNTBLANK(R655:AI655)&lt;16.5,AVERAGE(R655:AI655),IF(COUNTBLANK(Q655:AI655)&lt;17.5,AVERAGE(Q655:AI655),IF(COUNTBLANK(P655:AI655)&lt;18.5,AVERAGE(P655:AI655),IF(COUNTBLANK(O655:AI655)&lt;19.5,AVERAGE(O655:AI655),AVERAGE(N655:AI655))))))))))))))))))))))</f>
        <v/>
      </c>
      <c r="AN655" s="23">
        <f>IF(AK655&lt;1.5,M655,(0.75*M655)+(0.25*((AM655*2/3+AJ655*1/3)*$AW$1)))</f>
        <v>0</v>
      </c>
      <c r="AO655" s="24">
        <f>AN655-M655</f>
        <v>0</v>
      </c>
      <c r="AP655" s="22" t="str">
        <f>IF(AK655&lt;1.5,"N/A",3*((M655/$AW$1)-(AM655*2/3)))</f>
        <v>N/A</v>
      </c>
      <c r="AQ655" s="20" t="str">
        <f>IF(AK655=0,"",AL655*$AV$1)</f>
        <v/>
      </c>
      <c r="AR655" s="20" t="str">
        <f>IF(AK655=0,"",AJ655*$AV$1)</f>
        <v/>
      </c>
      <c r="AS655" s="23" t="str">
        <f>IF(F655="P","P","")</f>
        <v/>
      </c>
    </row>
    <row r="656" spans="1:45">
      <c r="A656" s="19"/>
      <c r="B656" s="23" t="str">
        <f>IF(COUNTBLANK(N656:AI656)&lt;20.5,"Yes","No")</f>
        <v>No</v>
      </c>
      <c r="C656" s="34" t="str">
        <f>IF(J656&lt;160000,"Yes","")</f>
        <v>Yes</v>
      </c>
      <c r="D656" s="34" t="str">
        <f>IF(J656&gt;375000,IF((K656/J656)&lt;-0.4,"FP40%",IF((K656/J656)&lt;-0.35,"FP35%",IF((K656/J656)&lt;-0.3,"FP30%",IF((K656/J656)&lt;-0.25,"FP25%",IF((K656/J656)&lt;-0.2,"FP20%",IF((K656/J656)&lt;-0.15,"FP15%",IF((K656/J656)&lt;-0.1,"FP10%",IF((K656/J656)&lt;-0.05,"FP5%","")))))))),"")</f>
        <v/>
      </c>
      <c r="E656" s="34" t="str">
        <f t="shared" si="12"/>
        <v/>
      </c>
      <c r="F656" s="89" t="str">
        <f>IF(AP656="N/A","",IF(AP656&gt;AJ656,IF(AP656&gt;AM656,"P",""),""))</f>
        <v/>
      </c>
      <c r="G656" s="34" t="str">
        <f>IF(D656="",IF(E656="",F656,E656),D656)</f>
        <v/>
      </c>
      <c r="H656" s="19"/>
      <c r="I656" s="21"/>
      <c r="J656" s="20"/>
      <c r="K656" s="20">
        <f>M656-J656</f>
        <v>0</v>
      </c>
      <c r="L656" s="20"/>
      <c r="M656" s="20"/>
      <c r="N656" s="21"/>
      <c r="O656" s="21"/>
      <c r="P656" s="21"/>
      <c r="Q656" s="21"/>
      <c r="R656" s="21"/>
      <c r="S656" s="21"/>
      <c r="T656" s="21"/>
      <c r="U656" s="21"/>
      <c r="AJ656" s="39" t="str">
        <f>IF(AK656=0,"",AVERAGE(N656:AI656))</f>
        <v/>
      </c>
      <c r="AK656" s="39">
        <f>IF(COUNTBLANK(N656:AI656)=0,22,IF(COUNTBLANK(N656:AI656)=1,21,IF(COUNTBLANK(N656:AI656)=2,20,IF(COUNTBLANK(N656:AI656)=3,19,IF(COUNTBLANK(N656:AI656)=4,18,IF(COUNTBLANK(N656:AI656)=5,17,IF(COUNTBLANK(N656:AI656)=6,16,IF(COUNTBLANK(N656:AI656)=7,15,IF(COUNTBLANK(N656:AI656)=8,14,IF(COUNTBLANK(N656:AI656)=9,13,IF(COUNTBLANK(N656:AI656)=10,12,IF(COUNTBLANK(N656:AI656)=11,11,IF(COUNTBLANK(N656:AI656)=12,10,IF(COUNTBLANK(N656:AI656)=13,9,IF(COUNTBLANK(N656:AI656)=14,8,IF(COUNTBLANK(N656:AI656)=15,7,IF(COUNTBLANK(N656:AI656)=16,6,IF(COUNTBLANK(N656:AI656)=17,5,IF(COUNTBLANK(N656:AI656)=18,4,IF(COUNTBLANK(N656:AI656)=19,3,IF(COUNTBLANK(N656:AI656)=20,2,IF(COUNTBLANK(N656:AI656)=21,1,IF(COUNTBLANK(N656:AI656)=22,0,"Error")))))))))))))))))))))))</f>
        <v>0</v>
      </c>
      <c r="AL656" s="39" t="str">
        <f>IF(AK656=0,"",IF(COUNTBLANK(AG656:AI656)=0,AVERAGE(AG656:AI656),IF(COUNTBLANK(AF656:AI656)&lt;1.5,AVERAGE(AF656:AI656),IF(COUNTBLANK(AE656:AI656)&lt;2.5,AVERAGE(AE656:AI656),IF(COUNTBLANK(AD656:AI656)&lt;3.5,AVERAGE(AD656:AI656),IF(COUNTBLANK(AC656:AI656)&lt;4.5,AVERAGE(AC656:AI656),IF(COUNTBLANK(AB656:AI656)&lt;5.5,AVERAGE(AB656:AI656),IF(COUNTBLANK(AA656:AI656)&lt;6.5,AVERAGE(AA656:AI656),IF(COUNTBLANK(Z656:AI656)&lt;7.5,AVERAGE(Z656:AI656),IF(COUNTBLANK(Y656:AI656)&lt;8.5,AVERAGE(Y656:AI656),IF(COUNTBLANK(X656:AI656)&lt;9.5,AVERAGE(X656:AI656),IF(COUNTBLANK(W656:AI656)&lt;10.5,AVERAGE(W656:AI656),IF(COUNTBLANK(V656:AI656)&lt;11.5,AVERAGE(V656:AI656),IF(COUNTBLANK(U656:AI656)&lt;12.5,AVERAGE(U656:AI656),IF(COUNTBLANK(T656:AI656)&lt;13.5,AVERAGE(T656:AI656),IF(COUNTBLANK(S656:AI656)&lt;14.5,AVERAGE(S656:AI656),IF(COUNTBLANK(R656:AI656)&lt;15.5,AVERAGE(R656:AI656),IF(COUNTBLANK(Q656:AI656)&lt;16.5,AVERAGE(Q656:AI656),IF(COUNTBLANK(P656:AI656)&lt;17.5,AVERAGE(P656:AI656),IF(COUNTBLANK(O656:AI656)&lt;18.5,AVERAGE(O656:AI656),AVERAGE(N656:AI656)))))))))))))))))))))</f>
        <v/>
      </c>
      <c r="AM656" s="22" t="str">
        <f>IF(AK656=0,"",IF(COUNTBLANK(AH656:AI656)=0,AVERAGE(AH656:AI656),IF(COUNTBLANK(AG656:AI656)&lt;1.5,AVERAGE(AG656:AI656),IF(COUNTBLANK(AF656:AI656)&lt;2.5,AVERAGE(AF656:AI656),IF(COUNTBLANK(AE656:AI656)&lt;3.5,AVERAGE(AE656:AI656),IF(COUNTBLANK(AD656:AI656)&lt;4.5,AVERAGE(AD656:AI656),IF(COUNTBLANK(AC656:AI656)&lt;5.5,AVERAGE(AC656:AI656),IF(COUNTBLANK(AB656:AI656)&lt;6.5,AVERAGE(AB656:AI656),IF(COUNTBLANK(AA656:AI656)&lt;7.5,AVERAGE(AA656:AI656),IF(COUNTBLANK(Z656:AI656)&lt;8.5,AVERAGE(Z656:AI656),IF(COUNTBLANK(Y656:AI656)&lt;9.5,AVERAGE(Y656:AI656),IF(COUNTBLANK(X656:AI656)&lt;10.5,AVERAGE(X656:AI656),IF(COUNTBLANK(W656:AI656)&lt;11.5,AVERAGE(W656:AI656),IF(COUNTBLANK(V656:AI656)&lt;12.5,AVERAGE(V656:AI656),IF(COUNTBLANK(U656:AI656)&lt;13.5,AVERAGE(U656:AI656),IF(COUNTBLANK(T656:AI656)&lt;14.5,AVERAGE(T656:AI656),IF(COUNTBLANK(S656:AI656)&lt;15.5,AVERAGE(S656:AI656),IF(COUNTBLANK(R656:AI656)&lt;16.5,AVERAGE(R656:AI656),IF(COUNTBLANK(Q656:AI656)&lt;17.5,AVERAGE(Q656:AI656),IF(COUNTBLANK(P656:AI656)&lt;18.5,AVERAGE(P656:AI656),IF(COUNTBLANK(O656:AI656)&lt;19.5,AVERAGE(O656:AI656),AVERAGE(N656:AI656))))))))))))))))))))))</f>
        <v/>
      </c>
      <c r="AN656" s="23">
        <f>IF(AK656&lt;1.5,M656,(0.75*M656)+(0.25*((AM656*2/3+AJ656*1/3)*$AW$1)))</f>
        <v>0</v>
      </c>
      <c r="AO656" s="24">
        <f>AN656-M656</f>
        <v>0</v>
      </c>
      <c r="AP656" s="22" t="str">
        <f>IF(AK656&lt;1.5,"N/A",3*((M656/$AW$1)-(AM656*2/3)))</f>
        <v>N/A</v>
      </c>
      <c r="AQ656" s="20" t="str">
        <f>IF(AK656=0,"",AL656*$AV$1)</f>
        <v/>
      </c>
      <c r="AR656" s="20" t="str">
        <f>IF(AK656=0,"",AJ656*$AV$1)</f>
        <v/>
      </c>
      <c r="AS656" s="23" t="str">
        <f>IF(F656="P","P","")</f>
        <v/>
      </c>
    </row>
    <row r="657" spans="1:45">
      <c r="A657" s="19"/>
      <c r="B657" s="23" t="str">
        <f>IF(COUNTBLANK(N657:AI657)&lt;20.5,"Yes","No")</f>
        <v>No</v>
      </c>
      <c r="C657" s="34" t="str">
        <f>IF(J657&lt;160000,"Yes","")</f>
        <v>Yes</v>
      </c>
      <c r="D657" s="34" t="str">
        <f>IF(J657&gt;375000,IF((K657/J657)&lt;-0.4,"FP40%",IF((K657/J657)&lt;-0.35,"FP35%",IF((K657/J657)&lt;-0.3,"FP30%",IF((K657/J657)&lt;-0.25,"FP25%",IF((K657/J657)&lt;-0.2,"FP20%",IF((K657/J657)&lt;-0.15,"FP15%",IF((K657/J657)&lt;-0.1,"FP10%",IF((K657/J657)&lt;-0.05,"FP5%","")))))))),"")</f>
        <v/>
      </c>
      <c r="E657" s="34" t="str">
        <f t="shared" si="12"/>
        <v/>
      </c>
      <c r="F657" s="89" t="str">
        <f>IF(AP657="N/A","",IF(AP657&gt;AJ657,IF(AP657&gt;AM657,"P",""),""))</f>
        <v/>
      </c>
      <c r="G657" s="34" t="str">
        <f>IF(D657="",IF(E657="",F657,E657),D657)</f>
        <v/>
      </c>
      <c r="H657" s="19"/>
      <c r="I657" s="21"/>
      <c r="J657" s="20"/>
      <c r="K657" s="20">
        <f>M657-J657</f>
        <v>0</v>
      </c>
      <c r="L657" s="20"/>
      <c r="M657" s="20"/>
      <c r="N657" s="21"/>
      <c r="O657" s="21"/>
      <c r="P657" s="21"/>
      <c r="Q657" s="21"/>
      <c r="R657" s="21"/>
      <c r="S657" s="21"/>
      <c r="T657" s="21"/>
      <c r="U657" s="21"/>
      <c r="AJ657" s="39" t="str">
        <f>IF(AK657=0,"",AVERAGE(N657:AI657))</f>
        <v/>
      </c>
      <c r="AK657" s="39">
        <f>IF(COUNTBLANK(N657:AI657)=0,22,IF(COUNTBLANK(N657:AI657)=1,21,IF(COUNTBLANK(N657:AI657)=2,20,IF(COUNTBLANK(N657:AI657)=3,19,IF(COUNTBLANK(N657:AI657)=4,18,IF(COUNTBLANK(N657:AI657)=5,17,IF(COUNTBLANK(N657:AI657)=6,16,IF(COUNTBLANK(N657:AI657)=7,15,IF(COUNTBLANK(N657:AI657)=8,14,IF(COUNTBLANK(N657:AI657)=9,13,IF(COUNTBLANK(N657:AI657)=10,12,IF(COUNTBLANK(N657:AI657)=11,11,IF(COUNTBLANK(N657:AI657)=12,10,IF(COUNTBLANK(N657:AI657)=13,9,IF(COUNTBLANK(N657:AI657)=14,8,IF(COUNTBLANK(N657:AI657)=15,7,IF(COUNTBLANK(N657:AI657)=16,6,IF(COUNTBLANK(N657:AI657)=17,5,IF(COUNTBLANK(N657:AI657)=18,4,IF(COUNTBLANK(N657:AI657)=19,3,IF(COUNTBLANK(N657:AI657)=20,2,IF(COUNTBLANK(N657:AI657)=21,1,IF(COUNTBLANK(N657:AI657)=22,0,"Error")))))))))))))))))))))))</f>
        <v>0</v>
      </c>
      <c r="AL657" s="39" t="str">
        <f>IF(AK657=0,"",IF(COUNTBLANK(AG657:AI657)=0,AVERAGE(AG657:AI657),IF(COUNTBLANK(AF657:AI657)&lt;1.5,AVERAGE(AF657:AI657),IF(COUNTBLANK(AE657:AI657)&lt;2.5,AVERAGE(AE657:AI657),IF(COUNTBLANK(AD657:AI657)&lt;3.5,AVERAGE(AD657:AI657),IF(COUNTBLANK(AC657:AI657)&lt;4.5,AVERAGE(AC657:AI657),IF(COUNTBLANK(AB657:AI657)&lt;5.5,AVERAGE(AB657:AI657),IF(COUNTBLANK(AA657:AI657)&lt;6.5,AVERAGE(AA657:AI657),IF(COUNTBLANK(Z657:AI657)&lt;7.5,AVERAGE(Z657:AI657),IF(COUNTBLANK(Y657:AI657)&lt;8.5,AVERAGE(Y657:AI657),IF(COUNTBLANK(X657:AI657)&lt;9.5,AVERAGE(X657:AI657),IF(COUNTBLANK(W657:AI657)&lt;10.5,AVERAGE(W657:AI657),IF(COUNTBLANK(V657:AI657)&lt;11.5,AVERAGE(V657:AI657),IF(COUNTBLANK(U657:AI657)&lt;12.5,AVERAGE(U657:AI657),IF(COUNTBLANK(T657:AI657)&lt;13.5,AVERAGE(T657:AI657),IF(COUNTBLANK(S657:AI657)&lt;14.5,AVERAGE(S657:AI657),IF(COUNTBLANK(R657:AI657)&lt;15.5,AVERAGE(R657:AI657),IF(COUNTBLANK(Q657:AI657)&lt;16.5,AVERAGE(Q657:AI657),IF(COUNTBLANK(P657:AI657)&lt;17.5,AVERAGE(P657:AI657),IF(COUNTBLANK(O657:AI657)&lt;18.5,AVERAGE(O657:AI657),AVERAGE(N657:AI657)))))))))))))))))))))</f>
        <v/>
      </c>
      <c r="AM657" s="22" t="str">
        <f>IF(AK657=0,"",IF(COUNTBLANK(AH657:AI657)=0,AVERAGE(AH657:AI657),IF(COUNTBLANK(AG657:AI657)&lt;1.5,AVERAGE(AG657:AI657),IF(COUNTBLANK(AF657:AI657)&lt;2.5,AVERAGE(AF657:AI657),IF(COUNTBLANK(AE657:AI657)&lt;3.5,AVERAGE(AE657:AI657),IF(COUNTBLANK(AD657:AI657)&lt;4.5,AVERAGE(AD657:AI657),IF(COUNTBLANK(AC657:AI657)&lt;5.5,AVERAGE(AC657:AI657),IF(COUNTBLANK(AB657:AI657)&lt;6.5,AVERAGE(AB657:AI657),IF(COUNTBLANK(AA657:AI657)&lt;7.5,AVERAGE(AA657:AI657),IF(COUNTBLANK(Z657:AI657)&lt;8.5,AVERAGE(Z657:AI657),IF(COUNTBLANK(Y657:AI657)&lt;9.5,AVERAGE(Y657:AI657),IF(COUNTBLANK(X657:AI657)&lt;10.5,AVERAGE(X657:AI657),IF(COUNTBLANK(W657:AI657)&lt;11.5,AVERAGE(W657:AI657),IF(COUNTBLANK(V657:AI657)&lt;12.5,AVERAGE(V657:AI657),IF(COUNTBLANK(U657:AI657)&lt;13.5,AVERAGE(U657:AI657),IF(COUNTBLANK(T657:AI657)&lt;14.5,AVERAGE(T657:AI657),IF(COUNTBLANK(S657:AI657)&lt;15.5,AVERAGE(S657:AI657),IF(COUNTBLANK(R657:AI657)&lt;16.5,AVERAGE(R657:AI657),IF(COUNTBLANK(Q657:AI657)&lt;17.5,AVERAGE(Q657:AI657),IF(COUNTBLANK(P657:AI657)&lt;18.5,AVERAGE(P657:AI657),IF(COUNTBLANK(O657:AI657)&lt;19.5,AVERAGE(O657:AI657),AVERAGE(N657:AI657))))))))))))))))))))))</f>
        <v/>
      </c>
      <c r="AN657" s="23">
        <f>IF(AK657&lt;1.5,M657,(0.75*M657)+(0.25*((AM657*2/3+AJ657*1/3)*$AW$1)))</f>
        <v>0</v>
      </c>
      <c r="AO657" s="24">
        <f>AN657-M657</f>
        <v>0</v>
      </c>
      <c r="AP657" s="22" t="str">
        <f>IF(AK657&lt;1.5,"N/A",3*((M657/$AW$1)-(AM657*2/3)))</f>
        <v>N/A</v>
      </c>
      <c r="AQ657" s="20" t="str">
        <f>IF(AK657=0,"",AL657*$AV$1)</f>
        <v/>
      </c>
      <c r="AR657" s="20" t="str">
        <f>IF(AK657=0,"",AJ657*$AV$1)</f>
        <v/>
      </c>
      <c r="AS657" s="23" t="str">
        <f>IF(F657="P","P","")</f>
        <v/>
      </c>
    </row>
    <row r="658" spans="1:45">
      <c r="A658" s="19"/>
      <c r="B658" s="23" t="str">
        <f>IF(COUNTBLANK(N658:AI658)&lt;20.5,"Yes","No")</f>
        <v>No</v>
      </c>
      <c r="C658" s="34" t="str">
        <f>IF(J658&lt;160000,"Yes","")</f>
        <v>Yes</v>
      </c>
      <c r="D658" s="34" t="str">
        <f>IF(J658&gt;375000,IF((K658/J658)&lt;-0.4,"FP40%",IF((K658/J658)&lt;-0.35,"FP35%",IF((K658/J658)&lt;-0.3,"FP30%",IF((K658/J658)&lt;-0.25,"FP25%",IF((K658/J658)&lt;-0.2,"FP20%",IF((K658/J658)&lt;-0.15,"FP15%",IF((K658/J658)&lt;-0.1,"FP10%",IF((K658/J658)&lt;-0.05,"FP5%","")))))))),"")</f>
        <v/>
      </c>
      <c r="E658" s="34" t="str">
        <f t="shared" si="12"/>
        <v/>
      </c>
      <c r="F658" s="89" t="str">
        <f>IF(AP658="N/A","",IF(AP658&gt;AJ658,IF(AP658&gt;AM658,"P",""),""))</f>
        <v/>
      </c>
      <c r="G658" s="34" t="str">
        <f>IF(D658="",IF(E658="",F658,E658),D658)</f>
        <v/>
      </c>
      <c r="H658" s="19"/>
      <c r="I658" s="21"/>
      <c r="J658" s="20"/>
      <c r="K658" s="20">
        <f>M658-J658</f>
        <v>0</v>
      </c>
      <c r="L658" s="20"/>
      <c r="M658" s="20"/>
      <c r="N658" s="21"/>
      <c r="O658" s="21"/>
      <c r="P658" s="21"/>
      <c r="Q658" s="21"/>
      <c r="R658" s="21"/>
      <c r="S658" s="21"/>
      <c r="T658" s="21"/>
      <c r="U658" s="21"/>
      <c r="AJ658" s="39" t="str">
        <f>IF(AK658=0,"",AVERAGE(N658:AI658))</f>
        <v/>
      </c>
      <c r="AK658" s="39">
        <f>IF(COUNTBLANK(N658:AI658)=0,22,IF(COUNTBLANK(N658:AI658)=1,21,IF(COUNTBLANK(N658:AI658)=2,20,IF(COUNTBLANK(N658:AI658)=3,19,IF(COUNTBLANK(N658:AI658)=4,18,IF(COUNTBLANK(N658:AI658)=5,17,IF(COUNTBLANK(N658:AI658)=6,16,IF(COUNTBLANK(N658:AI658)=7,15,IF(COUNTBLANK(N658:AI658)=8,14,IF(COUNTBLANK(N658:AI658)=9,13,IF(COUNTBLANK(N658:AI658)=10,12,IF(COUNTBLANK(N658:AI658)=11,11,IF(COUNTBLANK(N658:AI658)=12,10,IF(COUNTBLANK(N658:AI658)=13,9,IF(COUNTBLANK(N658:AI658)=14,8,IF(COUNTBLANK(N658:AI658)=15,7,IF(COUNTBLANK(N658:AI658)=16,6,IF(COUNTBLANK(N658:AI658)=17,5,IF(COUNTBLANK(N658:AI658)=18,4,IF(COUNTBLANK(N658:AI658)=19,3,IF(COUNTBLANK(N658:AI658)=20,2,IF(COUNTBLANK(N658:AI658)=21,1,IF(COUNTBLANK(N658:AI658)=22,0,"Error")))))))))))))))))))))))</f>
        <v>0</v>
      </c>
      <c r="AL658" s="39" t="str">
        <f>IF(AK658=0,"",IF(COUNTBLANK(AG658:AI658)=0,AVERAGE(AG658:AI658),IF(COUNTBLANK(AF658:AI658)&lt;1.5,AVERAGE(AF658:AI658),IF(COUNTBLANK(AE658:AI658)&lt;2.5,AVERAGE(AE658:AI658),IF(COUNTBLANK(AD658:AI658)&lt;3.5,AVERAGE(AD658:AI658),IF(COUNTBLANK(AC658:AI658)&lt;4.5,AVERAGE(AC658:AI658),IF(COUNTBLANK(AB658:AI658)&lt;5.5,AVERAGE(AB658:AI658),IF(COUNTBLANK(AA658:AI658)&lt;6.5,AVERAGE(AA658:AI658),IF(COUNTBLANK(Z658:AI658)&lt;7.5,AVERAGE(Z658:AI658),IF(COUNTBLANK(Y658:AI658)&lt;8.5,AVERAGE(Y658:AI658),IF(COUNTBLANK(X658:AI658)&lt;9.5,AVERAGE(X658:AI658),IF(COUNTBLANK(W658:AI658)&lt;10.5,AVERAGE(W658:AI658),IF(COUNTBLANK(V658:AI658)&lt;11.5,AVERAGE(V658:AI658),IF(COUNTBLANK(U658:AI658)&lt;12.5,AVERAGE(U658:AI658),IF(COUNTBLANK(T658:AI658)&lt;13.5,AVERAGE(T658:AI658),IF(COUNTBLANK(S658:AI658)&lt;14.5,AVERAGE(S658:AI658),IF(COUNTBLANK(R658:AI658)&lt;15.5,AVERAGE(R658:AI658),IF(COUNTBLANK(Q658:AI658)&lt;16.5,AVERAGE(Q658:AI658),IF(COUNTBLANK(P658:AI658)&lt;17.5,AVERAGE(P658:AI658),IF(COUNTBLANK(O658:AI658)&lt;18.5,AVERAGE(O658:AI658),AVERAGE(N658:AI658)))))))))))))))))))))</f>
        <v/>
      </c>
      <c r="AM658" s="22" t="str">
        <f>IF(AK658=0,"",IF(COUNTBLANK(AH658:AI658)=0,AVERAGE(AH658:AI658),IF(COUNTBLANK(AG658:AI658)&lt;1.5,AVERAGE(AG658:AI658),IF(COUNTBLANK(AF658:AI658)&lt;2.5,AVERAGE(AF658:AI658),IF(COUNTBLANK(AE658:AI658)&lt;3.5,AVERAGE(AE658:AI658),IF(COUNTBLANK(AD658:AI658)&lt;4.5,AVERAGE(AD658:AI658),IF(COUNTBLANK(AC658:AI658)&lt;5.5,AVERAGE(AC658:AI658),IF(COUNTBLANK(AB658:AI658)&lt;6.5,AVERAGE(AB658:AI658),IF(COUNTBLANK(AA658:AI658)&lt;7.5,AVERAGE(AA658:AI658),IF(COUNTBLANK(Z658:AI658)&lt;8.5,AVERAGE(Z658:AI658),IF(COUNTBLANK(Y658:AI658)&lt;9.5,AVERAGE(Y658:AI658),IF(COUNTBLANK(X658:AI658)&lt;10.5,AVERAGE(X658:AI658),IF(COUNTBLANK(W658:AI658)&lt;11.5,AVERAGE(W658:AI658),IF(COUNTBLANK(V658:AI658)&lt;12.5,AVERAGE(V658:AI658),IF(COUNTBLANK(U658:AI658)&lt;13.5,AVERAGE(U658:AI658),IF(COUNTBLANK(T658:AI658)&lt;14.5,AVERAGE(T658:AI658),IF(COUNTBLANK(S658:AI658)&lt;15.5,AVERAGE(S658:AI658),IF(COUNTBLANK(R658:AI658)&lt;16.5,AVERAGE(R658:AI658),IF(COUNTBLANK(Q658:AI658)&lt;17.5,AVERAGE(Q658:AI658),IF(COUNTBLANK(P658:AI658)&lt;18.5,AVERAGE(P658:AI658),IF(COUNTBLANK(O658:AI658)&lt;19.5,AVERAGE(O658:AI658),AVERAGE(N658:AI658))))))))))))))))))))))</f>
        <v/>
      </c>
      <c r="AN658" s="23">
        <f>IF(AK658&lt;1.5,M658,(0.75*M658)+(0.25*((AM658*2/3+AJ658*1/3)*$AW$1)))</f>
        <v>0</v>
      </c>
      <c r="AO658" s="24">
        <f>AN658-M658</f>
        <v>0</v>
      </c>
      <c r="AP658" s="22" t="str">
        <f>IF(AK658&lt;1.5,"N/A",3*((M658/$AW$1)-(AM658*2/3)))</f>
        <v>N/A</v>
      </c>
      <c r="AQ658" s="20" t="str">
        <f>IF(AK658=0,"",AL658*$AV$1)</f>
        <v/>
      </c>
      <c r="AR658" s="20" t="str">
        <f>IF(AK658=0,"",AJ658*$AV$1)</f>
        <v/>
      </c>
      <c r="AS658" s="23" t="str">
        <f>IF(F658="P","P","")</f>
        <v/>
      </c>
    </row>
    <row r="659" spans="1:45">
      <c r="A659" s="19"/>
      <c r="B659" s="23" t="str">
        <f>IF(COUNTBLANK(N659:AI659)&lt;20.5,"Yes","No")</f>
        <v>No</v>
      </c>
      <c r="C659" s="34" t="str">
        <f>IF(J659&lt;160000,"Yes","")</f>
        <v>Yes</v>
      </c>
      <c r="D659" s="34" t="str">
        <f>IF(J659&gt;375000,IF((K659/J659)&lt;-0.4,"FP40%",IF((K659/J659)&lt;-0.35,"FP35%",IF((K659/J659)&lt;-0.3,"FP30%",IF((K659/J659)&lt;-0.25,"FP25%",IF((K659/J659)&lt;-0.2,"FP20%",IF((K659/J659)&lt;-0.15,"FP15%",IF((K659/J659)&lt;-0.1,"FP10%",IF((K659/J659)&lt;-0.05,"FP5%","")))))))),"")</f>
        <v/>
      </c>
      <c r="E659" s="34" t="str">
        <f t="shared" si="12"/>
        <v/>
      </c>
      <c r="F659" s="89" t="str">
        <f>IF(AP659="N/A","",IF(AP659&gt;AJ659,IF(AP659&gt;AM659,"P",""),""))</f>
        <v/>
      </c>
      <c r="G659" s="34" t="str">
        <f>IF(D659="",IF(E659="",F659,E659),D659)</f>
        <v/>
      </c>
      <c r="H659" s="19"/>
      <c r="I659" s="21"/>
      <c r="J659" s="20"/>
      <c r="K659" s="20">
        <f>M659-J659</f>
        <v>0</v>
      </c>
      <c r="L659" s="20"/>
      <c r="M659" s="20"/>
      <c r="N659" s="21"/>
      <c r="O659" s="21"/>
      <c r="P659" s="21"/>
      <c r="Q659" s="21"/>
      <c r="R659" s="21"/>
      <c r="S659" s="21"/>
      <c r="T659" s="21"/>
      <c r="U659" s="21"/>
      <c r="AJ659" s="39" t="str">
        <f>IF(AK659=0,"",AVERAGE(N659:AI659))</f>
        <v/>
      </c>
      <c r="AK659" s="39">
        <f>IF(COUNTBLANK(N659:AI659)=0,22,IF(COUNTBLANK(N659:AI659)=1,21,IF(COUNTBLANK(N659:AI659)=2,20,IF(COUNTBLANK(N659:AI659)=3,19,IF(COUNTBLANK(N659:AI659)=4,18,IF(COUNTBLANK(N659:AI659)=5,17,IF(COUNTBLANK(N659:AI659)=6,16,IF(COUNTBLANK(N659:AI659)=7,15,IF(COUNTBLANK(N659:AI659)=8,14,IF(COUNTBLANK(N659:AI659)=9,13,IF(COUNTBLANK(N659:AI659)=10,12,IF(COUNTBLANK(N659:AI659)=11,11,IF(COUNTBLANK(N659:AI659)=12,10,IF(COUNTBLANK(N659:AI659)=13,9,IF(COUNTBLANK(N659:AI659)=14,8,IF(COUNTBLANK(N659:AI659)=15,7,IF(COUNTBLANK(N659:AI659)=16,6,IF(COUNTBLANK(N659:AI659)=17,5,IF(COUNTBLANK(N659:AI659)=18,4,IF(COUNTBLANK(N659:AI659)=19,3,IF(COUNTBLANK(N659:AI659)=20,2,IF(COUNTBLANK(N659:AI659)=21,1,IF(COUNTBLANK(N659:AI659)=22,0,"Error")))))))))))))))))))))))</f>
        <v>0</v>
      </c>
      <c r="AL659" s="39" t="str">
        <f>IF(AK659=0,"",IF(COUNTBLANK(AG659:AI659)=0,AVERAGE(AG659:AI659),IF(COUNTBLANK(AF659:AI659)&lt;1.5,AVERAGE(AF659:AI659),IF(COUNTBLANK(AE659:AI659)&lt;2.5,AVERAGE(AE659:AI659),IF(COUNTBLANK(AD659:AI659)&lt;3.5,AVERAGE(AD659:AI659),IF(COUNTBLANK(AC659:AI659)&lt;4.5,AVERAGE(AC659:AI659),IF(COUNTBLANK(AB659:AI659)&lt;5.5,AVERAGE(AB659:AI659),IF(COUNTBLANK(AA659:AI659)&lt;6.5,AVERAGE(AA659:AI659),IF(COUNTBLANK(Z659:AI659)&lt;7.5,AVERAGE(Z659:AI659),IF(COUNTBLANK(Y659:AI659)&lt;8.5,AVERAGE(Y659:AI659),IF(COUNTBLANK(X659:AI659)&lt;9.5,AVERAGE(X659:AI659),IF(COUNTBLANK(W659:AI659)&lt;10.5,AVERAGE(W659:AI659),IF(COUNTBLANK(V659:AI659)&lt;11.5,AVERAGE(V659:AI659),IF(COUNTBLANK(U659:AI659)&lt;12.5,AVERAGE(U659:AI659),IF(COUNTBLANK(T659:AI659)&lt;13.5,AVERAGE(T659:AI659),IF(COUNTBLANK(S659:AI659)&lt;14.5,AVERAGE(S659:AI659),IF(COUNTBLANK(R659:AI659)&lt;15.5,AVERAGE(R659:AI659),IF(COUNTBLANK(Q659:AI659)&lt;16.5,AVERAGE(Q659:AI659),IF(COUNTBLANK(P659:AI659)&lt;17.5,AVERAGE(P659:AI659),IF(COUNTBLANK(O659:AI659)&lt;18.5,AVERAGE(O659:AI659),AVERAGE(N659:AI659)))))))))))))))))))))</f>
        <v/>
      </c>
      <c r="AM659" s="22" t="str">
        <f>IF(AK659=0,"",IF(COUNTBLANK(AH659:AI659)=0,AVERAGE(AH659:AI659),IF(COUNTBLANK(AG659:AI659)&lt;1.5,AVERAGE(AG659:AI659),IF(COUNTBLANK(AF659:AI659)&lt;2.5,AVERAGE(AF659:AI659),IF(COUNTBLANK(AE659:AI659)&lt;3.5,AVERAGE(AE659:AI659),IF(COUNTBLANK(AD659:AI659)&lt;4.5,AVERAGE(AD659:AI659),IF(COUNTBLANK(AC659:AI659)&lt;5.5,AVERAGE(AC659:AI659),IF(COUNTBLANK(AB659:AI659)&lt;6.5,AVERAGE(AB659:AI659),IF(COUNTBLANK(AA659:AI659)&lt;7.5,AVERAGE(AA659:AI659),IF(COUNTBLANK(Z659:AI659)&lt;8.5,AVERAGE(Z659:AI659),IF(COUNTBLANK(Y659:AI659)&lt;9.5,AVERAGE(Y659:AI659),IF(COUNTBLANK(X659:AI659)&lt;10.5,AVERAGE(X659:AI659),IF(COUNTBLANK(W659:AI659)&lt;11.5,AVERAGE(W659:AI659),IF(COUNTBLANK(V659:AI659)&lt;12.5,AVERAGE(V659:AI659),IF(COUNTBLANK(U659:AI659)&lt;13.5,AVERAGE(U659:AI659),IF(COUNTBLANK(T659:AI659)&lt;14.5,AVERAGE(T659:AI659),IF(COUNTBLANK(S659:AI659)&lt;15.5,AVERAGE(S659:AI659),IF(COUNTBLANK(R659:AI659)&lt;16.5,AVERAGE(R659:AI659),IF(COUNTBLANK(Q659:AI659)&lt;17.5,AVERAGE(Q659:AI659),IF(COUNTBLANK(P659:AI659)&lt;18.5,AVERAGE(P659:AI659),IF(COUNTBLANK(O659:AI659)&lt;19.5,AVERAGE(O659:AI659),AVERAGE(N659:AI659))))))))))))))))))))))</f>
        <v/>
      </c>
      <c r="AN659" s="23">
        <f>IF(AK659&lt;1.5,M659,(0.75*M659)+(0.25*((AM659*2/3+AJ659*1/3)*$AW$1)))</f>
        <v>0</v>
      </c>
      <c r="AO659" s="24">
        <f>AN659-M659</f>
        <v>0</v>
      </c>
      <c r="AP659" s="22" t="str">
        <f>IF(AK659&lt;1.5,"N/A",3*((M659/$AW$1)-(AM659*2/3)))</f>
        <v>N/A</v>
      </c>
      <c r="AQ659" s="20" t="str">
        <f>IF(AK659=0,"",AL659*$AV$1)</f>
        <v/>
      </c>
      <c r="AR659" s="20" t="str">
        <f>IF(AK659=0,"",AJ659*$AV$1)</f>
        <v/>
      </c>
      <c r="AS659" s="23" t="str">
        <f>IF(F659="P","P","")</f>
        <v/>
      </c>
    </row>
    <row r="660" spans="1:45">
      <c r="A660" s="19"/>
      <c r="B660" s="23" t="str">
        <f>IF(COUNTBLANK(N660:AI660)&lt;20.5,"Yes","No")</f>
        <v>No</v>
      </c>
      <c r="C660" s="34" t="str">
        <f>IF(J660&lt;160000,"Yes","")</f>
        <v>Yes</v>
      </c>
      <c r="D660" s="34" t="str">
        <f>IF(J660&gt;375000,IF((K660/J660)&lt;-0.4,"FP40%",IF((K660/J660)&lt;-0.35,"FP35%",IF((K660/J660)&lt;-0.3,"FP30%",IF((K660/J660)&lt;-0.25,"FP25%",IF((K660/J660)&lt;-0.2,"FP20%",IF((K660/J660)&lt;-0.15,"FP15%",IF((K660/J660)&lt;-0.1,"FP10%",IF((K660/J660)&lt;-0.05,"FP5%","")))))))),"")</f>
        <v/>
      </c>
      <c r="E660" s="34" t="str">
        <f t="shared" si="12"/>
        <v/>
      </c>
      <c r="F660" s="89" t="str">
        <f>IF(AP660="N/A","",IF(AP660&gt;AJ660,IF(AP660&gt;AM660,"P",""),""))</f>
        <v/>
      </c>
      <c r="G660" s="34" t="str">
        <f>IF(D660="",IF(E660="",F660,E660),D660)</f>
        <v/>
      </c>
      <c r="H660" s="19"/>
      <c r="I660" s="21"/>
      <c r="J660" s="20"/>
      <c r="K660" s="20">
        <f>M660-J660</f>
        <v>0</v>
      </c>
      <c r="L660" s="20"/>
      <c r="M660" s="20"/>
      <c r="N660" s="21"/>
      <c r="O660" s="21"/>
      <c r="P660" s="21"/>
      <c r="Q660" s="21"/>
      <c r="R660" s="21"/>
      <c r="S660" s="21"/>
      <c r="T660" s="21"/>
      <c r="U660" s="21"/>
      <c r="AJ660" s="39" t="str">
        <f>IF(AK660=0,"",AVERAGE(N660:AI660))</f>
        <v/>
      </c>
      <c r="AK660" s="39">
        <f>IF(COUNTBLANK(N660:AI660)=0,22,IF(COUNTBLANK(N660:AI660)=1,21,IF(COUNTBLANK(N660:AI660)=2,20,IF(COUNTBLANK(N660:AI660)=3,19,IF(COUNTBLANK(N660:AI660)=4,18,IF(COUNTBLANK(N660:AI660)=5,17,IF(COUNTBLANK(N660:AI660)=6,16,IF(COUNTBLANK(N660:AI660)=7,15,IF(COUNTBLANK(N660:AI660)=8,14,IF(COUNTBLANK(N660:AI660)=9,13,IF(COUNTBLANK(N660:AI660)=10,12,IF(COUNTBLANK(N660:AI660)=11,11,IF(COUNTBLANK(N660:AI660)=12,10,IF(COUNTBLANK(N660:AI660)=13,9,IF(COUNTBLANK(N660:AI660)=14,8,IF(COUNTBLANK(N660:AI660)=15,7,IF(COUNTBLANK(N660:AI660)=16,6,IF(COUNTBLANK(N660:AI660)=17,5,IF(COUNTBLANK(N660:AI660)=18,4,IF(COUNTBLANK(N660:AI660)=19,3,IF(COUNTBLANK(N660:AI660)=20,2,IF(COUNTBLANK(N660:AI660)=21,1,IF(COUNTBLANK(N660:AI660)=22,0,"Error")))))))))))))))))))))))</f>
        <v>0</v>
      </c>
      <c r="AL660" s="39" t="str">
        <f>IF(AK660=0,"",IF(COUNTBLANK(AG660:AI660)=0,AVERAGE(AG660:AI660),IF(COUNTBLANK(AF660:AI660)&lt;1.5,AVERAGE(AF660:AI660),IF(COUNTBLANK(AE660:AI660)&lt;2.5,AVERAGE(AE660:AI660),IF(COUNTBLANK(AD660:AI660)&lt;3.5,AVERAGE(AD660:AI660),IF(COUNTBLANK(AC660:AI660)&lt;4.5,AVERAGE(AC660:AI660),IF(COUNTBLANK(AB660:AI660)&lt;5.5,AVERAGE(AB660:AI660),IF(COUNTBLANK(AA660:AI660)&lt;6.5,AVERAGE(AA660:AI660),IF(COUNTBLANK(Z660:AI660)&lt;7.5,AVERAGE(Z660:AI660),IF(COUNTBLANK(Y660:AI660)&lt;8.5,AVERAGE(Y660:AI660),IF(COUNTBLANK(X660:AI660)&lt;9.5,AVERAGE(X660:AI660),IF(COUNTBLANK(W660:AI660)&lt;10.5,AVERAGE(W660:AI660),IF(COUNTBLANK(V660:AI660)&lt;11.5,AVERAGE(V660:AI660),IF(COUNTBLANK(U660:AI660)&lt;12.5,AVERAGE(U660:AI660),IF(COUNTBLANK(T660:AI660)&lt;13.5,AVERAGE(T660:AI660),IF(COUNTBLANK(S660:AI660)&lt;14.5,AVERAGE(S660:AI660),IF(COUNTBLANK(R660:AI660)&lt;15.5,AVERAGE(R660:AI660),IF(COUNTBLANK(Q660:AI660)&lt;16.5,AVERAGE(Q660:AI660),IF(COUNTBLANK(P660:AI660)&lt;17.5,AVERAGE(P660:AI660),IF(COUNTBLANK(O660:AI660)&lt;18.5,AVERAGE(O660:AI660),AVERAGE(N660:AI660)))))))))))))))))))))</f>
        <v/>
      </c>
      <c r="AM660" s="22" t="str">
        <f>IF(AK660=0,"",IF(COUNTBLANK(AH660:AI660)=0,AVERAGE(AH660:AI660),IF(COUNTBLANK(AG660:AI660)&lt;1.5,AVERAGE(AG660:AI660),IF(COUNTBLANK(AF660:AI660)&lt;2.5,AVERAGE(AF660:AI660),IF(COUNTBLANK(AE660:AI660)&lt;3.5,AVERAGE(AE660:AI660),IF(COUNTBLANK(AD660:AI660)&lt;4.5,AVERAGE(AD660:AI660),IF(COUNTBLANK(AC660:AI660)&lt;5.5,AVERAGE(AC660:AI660),IF(COUNTBLANK(AB660:AI660)&lt;6.5,AVERAGE(AB660:AI660),IF(COUNTBLANK(AA660:AI660)&lt;7.5,AVERAGE(AA660:AI660),IF(COUNTBLANK(Z660:AI660)&lt;8.5,AVERAGE(Z660:AI660),IF(COUNTBLANK(Y660:AI660)&lt;9.5,AVERAGE(Y660:AI660),IF(COUNTBLANK(X660:AI660)&lt;10.5,AVERAGE(X660:AI660),IF(COUNTBLANK(W660:AI660)&lt;11.5,AVERAGE(W660:AI660),IF(COUNTBLANK(V660:AI660)&lt;12.5,AVERAGE(V660:AI660),IF(COUNTBLANK(U660:AI660)&lt;13.5,AVERAGE(U660:AI660),IF(COUNTBLANK(T660:AI660)&lt;14.5,AVERAGE(T660:AI660),IF(COUNTBLANK(S660:AI660)&lt;15.5,AVERAGE(S660:AI660),IF(COUNTBLANK(R660:AI660)&lt;16.5,AVERAGE(R660:AI660),IF(COUNTBLANK(Q660:AI660)&lt;17.5,AVERAGE(Q660:AI660),IF(COUNTBLANK(P660:AI660)&lt;18.5,AVERAGE(P660:AI660),IF(COUNTBLANK(O660:AI660)&lt;19.5,AVERAGE(O660:AI660),AVERAGE(N660:AI660))))))))))))))))))))))</f>
        <v/>
      </c>
      <c r="AN660" s="23">
        <f>IF(AK660&lt;1.5,M660,(0.75*M660)+(0.25*((AM660*2/3+AJ660*1/3)*$AW$1)))</f>
        <v>0</v>
      </c>
      <c r="AO660" s="24">
        <f>AN660-M660</f>
        <v>0</v>
      </c>
      <c r="AP660" s="22" t="str">
        <f>IF(AK660&lt;1.5,"N/A",3*((M660/$AW$1)-(AM660*2/3)))</f>
        <v>N/A</v>
      </c>
      <c r="AQ660" s="20" t="str">
        <f>IF(AK660=0,"",AL660*$AV$1)</f>
        <v/>
      </c>
      <c r="AR660" s="20" t="str">
        <f>IF(AK660=0,"",AJ660*$AV$1)</f>
        <v/>
      </c>
      <c r="AS660" s="23" t="str">
        <f>IF(F660="P","P","")</f>
        <v/>
      </c>
    </row>
    <row r="661" spans="1:45">
      <c r="A661" s="19"/>
      <c r="B661" s="23" t="str">
        <f>IF(COUNTBLANK(N661:AI661)&lt;20.5,"Yes","No")</f>
        <v>No</v>
      </c>
      <c r="C661" s="34" t="str">
        <f>IF(J661&lt;160000,"Yes","")</f>
        <v>Yes</v>
      </c>
      <c r="D661" s="34" t="str">
        <f>IF(J661&gt;375000,IF((K661/J661)&lt;-0.4,"FP40%",IF((K661/J661)&lt;-0.35,"FP35%",IF((K661/J661)&lt;-0.3,"FP30%",IF((K661/J661)&lt;-0.25,"FP25%",IF((K661/J661)&lt;-0.2,"FP20%",IF((K661/J661)&lt;-0.15,"FP15%",IF((K661/J661)&lt;-0.1,"FP10%",IF((K661/J661)&lt;-0.05,"FP5%","")))))))),"")</f>
        <v/>
      </c>
      <c r="E661" s="34" t="str">
        <f t="shared" si="12"/>
        <v/>
      </c>
      <c r="F661" s="89" t="str">
        <f>IF(AP661="N/A","",IF(AP661&gt;AJ661,IF(AP661&gt;AM661,"P",""),""))</f>
        <v/>
      </c>
      <c r="G661" s="34" t="str">
        <f>IF(D661="",IF(E661="",F661,E661),D661)</f>
        <v/>
      </c>
      <c r="H661" s="19"/>
      <c r="I661" s="21"/>
      <c r="J661" s="20"/>
      <c r="K661" s="20">
        <f>M661-J661</f>
        <v>0</v>
      </c>
      <c r="L661" s="20"/>
      <c r="M661" s="20"/>
      <c r="N661" s="21"/>
      <c r="O661" s="21"/>
      <c r="P661" s="21"/>
      <c r="Q661" s="21"/>
      <c r="R661" s="21"/>
      <c r="S661" s="21"/>
      <c r="T661" s="21"/>
      <c r="U661" s="21"/>
      <c r="AJ661" s="39" t="str">
        <f>IF(AK661=0,"",AVERAGE(N661:AI661))</f>
        <v/>
      </c>
      <c r="AK661" s="39">
        <f>IF(COUNTBLANK(N661:AI661)=0,22,IF(COUNTBLANK(N661:AI661)=1,21,IF(COUNTBLANK(N661:AI661)=2,20,IF(COUNTBLANK(N661:AI661)=3,19,IF(COUNTBLANK(N661:AI661)=4,18,IF(COUNTBLANK(N661:AI661)=5,17,IF(COUNTBLANK(N661:AI661)=6,16,IF(COUNTBLANK(N661:AI661)=7,15,IF(COUNTBLANK(N661:AI661)=8,14,IF(COUNTBLANK(N661:AI661)=9,13,IF(COUNTBLANK(N661:AI661)=10,12,IF(COUNTBLANK(N661:AI661)=11,11,IF(COUNTBLANK(N661:AI661)=12,10,IF(COUNTBLANK(N661:AI661)=13,9,IF(COUNTBLANK(N661:AI661)=14,8,IF(COUNTBLANK(N661:AI661)=15,7,IF(COUNTBLANK(N661:AI661)=16,6,IF(COUNTBLANK(N661:AI661)=17,5,IF(COUNTBLANK(N661:AI661)=18,4,IF(COUNTBLANK(N661:AI661)=19,3,IF(COUNTBLANK(N661:AI661)=20,2,IF(COUNTBLANK(N661:AI661)=21,1,IF(COUNTBLANK(N661:AI661)=22,0,"Error")))))))))))))))))))))))</f>
        <v>0</v>
      </c>
      <c r="AL661" s="39" t="str">
        <f>IF(AK661=0,"",IF(COUNTBLANK(AG661:AI661)=0,AVERAGE(AG661:AI661),IF(COUNTBLANK(AF661:AI661)&lt;1.5,AVERAGE(AF661:AI661),IF(COUNTBLANK(AE661:AI661)&lt;2.5,AVERAGE(AE661:AI661),IF(COUNTBLANK(AD661:AI661)&lt;3.5,AVERAGE(AD661:AI661),IF(COUNTBLANK(AC661:AI661)&lt;4.5,AVERAGE(AC661:AI661),IF(COUNTBLANK(AB661:AI661)&lt;5.5,AVERAGE(AB661:AI661),IF(COUNTBLANK(AA661:AI661)&lt;6.5,AVERAGE(AA661:AI661),IF(COUNTBLANK(Z661:AI661)&lt;7.5,AVERAGE(Z661:AI661),IF(COUNTBLANK(Y661:AI661)&lt;8.5,AVERAGE(Y661:AI661),IF(COUNTBLANK(X661:AI661)&lt;9.5,AVERAGE(X661:AI661),IF(COUNTBLANK(W661:AI661)&lt;10.5,AVERAGE(W661:AI661),IF(COUNTBLANK(V661:AI661)&lt;11.5,AVERAGE(V661:AI661),IF(COUNTBLANK(U661:AI661)&lt;12.5,AVERAGE(U661:AI661),IF(COUNTBLANK(T661:AI661)&lt;13.5,AVERAGE(T661:AI661),IF(COUNTBLANK(S661:AI661)&lt;14.5,AVERAGE(S661:AI661),IF(COUNTBLANK(R661:AI661)&lt;15.5,AVERAGE(R661:AI661),IF(COUNTBLANK(Q661:AI661)&lt;16.5,AVERAGE(Q661:AI661),IF(COUNTBLANK(P661:AI661)&lt;17.5,AVERAGE(P661:AI661),IF(COUNTBLANK(O661:AI661)&lt;18.5,AVERAGE(O661:AI661),AVERAGE(N661:AI661)))))))))))))))))))))</f>
        <v/>
      </c>
      <c r="AM661" s="22" t="str">
        <f>IF(AK661=0,"",IF(COUNTBLANK(AH661:AI661)=0,AVERAGE(AH661:AI661),IF(COUNTBLANK(AG661:AI661)&lt;1.5,AVERAGE(AG661:AI661),IF(COUNTBLANK(AF661:AI661)&lt;2.5,AVERAGE(AF661:AI661),IF(COUNTBLANK(AE661:AI661)&lt;3.5,AVERAGE(AE661:AI661),IF(COUNTBLANK(AD661:AI661)&lt;4.5,AVERAGE(AD661:AI661),IF(COUNTBLANK(AC661:AI661)&lt;5.5,AVERAGE(AC661:AI661),IF(COUNTBLANK(AB661:AI661)&lt;6.5,AVERAGE(AB661:AI661),IF(COUNTBLANK(AA661:AI661)&lt;7.5,AVERAGE(AA661:AI661),IF(COUNTBLANK(Z661:AI661)&lt;8.5,AVERAGE(Z661:AI661),IF(COUNTBLANK(Y661:AI661)&lt;9.5,AVERAGE(Y661:AI661),IF(COUNTBLANK(X661:AI661)&lt;10.5,AVERAGE(X661:AI661),IF(COUNTBLANK(W661:AI661)&lt;11.5,AVERAGE(W661:AI661),IF(COUNTBLANK(V661:AI661)&lt;12.5,AVERAGE(V661:AI661),IF(COUNTBLANK(U661:AI661)&lt;13.5,AVERAGE(U661:AI661),IF(COUNTBLANK(T661:AI661)&lt;14.5,AVERAGE(T661:AI661),IF(COUNTBLANK(S661:AI661)&lt;15.5,AVERAGE(S661:AI661),IF(COUNTBLANK(R661:AI661)&lt;16.5,AVERAGE(R661:AI661),IF(COUNTBLANK(Q661:AI661)&lt;17.5,AVERAGE(Q661:AI661),IF(COUNTBLANK(P661:AI661)&lt;18.5,AVERAGE(P661:AI661),IF(COUNTBLANK(O661:AI661)&lt;19.5,AVERAGE(O661:AI661),AVERAGE(N661:AI661))))))))))))))))))))))</f>
        <v/>
      </c>
      <c r="AN661" s="23">
        <f>IF(AK661&lt;1.5,M661,(0.75*M661)+(0.25*((AM661*2/3+AJ661*1/3)*$AW$1)))</f>
        <v>0</v>
      </c>
      <c r="AO661" s="24">
        <f>AN661-M661</f>
        <v>0</v>
      </c>
      <c r="AP661" s="22" t="str">
        <f>IF(AK661&lt;1.5,"N/A",3*((M661/$AW$1)-(AM661*2/3)))</f>
        <v>N/A</v>
      </c>
      <c r="AQ661" s="20" t="str">
        <f>IF(AK661=0,"",AL661*$AV$1)</f>
        <v/>
      </c>
      <c r="AR661" s="20" t="str">
        <f>IF(AK661=0,"",AJ661*$AV$1)</f>
        <v/>
      </c>
      <c r="AS661" s="23" t="str">
        <f>IF(F661="P","P","")</f>
        <v/>
      </c>
    </row>
    <row r="662" spans="1:45">
      <c r="A662" s="19"/>
      <c r="B662" s="23" t="str">
        <f>IF(COUNTBLANK(N662:AI662)&lt;20.5,"Yes","No")</f>
        <v>No</v>
      </c>
      <c r="C662" s="34" t="str">
        <f>IF(J662&lt;160000,"Yes","")</f>
        <v>Yes</v>
      </c>
      <c r="D662" s="34" t="str">
        <f>IF(J662&gt;375000,IF((K662/J662)&lt;-0.4,"FP40%",IF((K662/J662)&lt;-0.35,"FP35%",IF((K662/J662)&lt;-0.3,"FP30%",IF((K662/J662)&lt;-0.25,"FP25%",IF((K662/J662)&lt;-0.2,"FP20%",IF((K662/J662)&lt;-0.15,"FP15%",IF((K662/J662)&lt;-0.1,"FP10%",IF((K662/J662)&lt;-0.05,"FP5%","")))))))),"")</f>
        <v/>
      </c>
      <c r="E662" s="34" t="str">
        <f t="shared" si="12"/>
        <v/>
      </c>
      <c r="F662" s="89" t="str">
        <f>IF(AP662="N/A","",IF(AP662&gt;AJ662,IF(AP662&gt;AM662,"P",""),""))</f>
        <v/>
      </c>
      <c r="G662" s="34" t="str">
        <f>IF(D662="",IF(E662="",F662,E662),D662)</f>
        <v/>
      </c>
      <c r="H662" s="19"/>
      <c r="I662" s="21"/>
      <c r="J662" s="20"/>
      <c r="K662" s="20">
        <f>M662-J662</f>
        <v>0</v>
      </c>
      <c r="L662" s="20"/>
      <c r="M662" s="20"/>
      <c r="N662" s="21"/>
      <c r="O662" s="21"/>
      <c r="P662" s="21"/>
      <c r="Q662" s="21"/>
      <c r="R662" s="21"/>
      <c r="S662" s="21"/>
      <c r="T662" s="21"/>
      <c r="U662" s="21"/>
      <c r="AJ662" s="39" t="str">
        <f>IF(AK662=0,"",AVERAGE(N662:AI662))</f>
        <v/>
      </c>
      <c r="AK662" s="39">
        <f>IF(COUNTBLANK(N662:AI662)=0,22,IF(COUNTBLANK(N662:AI662)=1,21,IF(COUNTBLANK(N662:AI662)=2,20,IF(COUNTBLANK(N662:AI662)=3,19,IF(COUNTBLANK(N662:AI662)=4,18,IF(COUNTBLANK(N662:AI662)=5,17,IF(COUNTBLANK(N662:AI662)=6,16,IF(COUNTBLANK(N662:AI662)=7,15,IF(COUNTBLANK(N662:AI662)=8,14,IF(COUNTBLANK(N662:AI662)=9,13,IF(COUNTBLANK(N662:AI662)=10,12,IF(COUNTBLANK(N662:AI662)=11,11,IF(COUNTBLANK(N662:AI662)=12,10,IF(COUNTBLANK(N662:AI662)=13,9,IF(COUNTBLANK(N662:AI662)=14,8,IF(COUNTBLANK(N662:AI662)=15,7,IF(COUNTBLANK(N662:AI662)=16,6,IF(COUNTBLANK(N662:AI662)=17,5,IF(COUNTBLANK(N662:AI662)=18,4,IF(COUNTBLANK(N662:AI662)=19,3,IF(COUNTBLANK(N662:AI662)=20,2,IF(COUNTBLANK(N662:AI662)=21,1,IF(COUNTBLANK(N662:AI662)=22,0,"Error")))))))))))))))))))))))</f>
        <v>0</v>
      </c>
      <c r="AL662" s="39" t="str">
        <f>IF(AK662=0,"",IF(COUNTBLANK(AG662:AI662)=0,AVERAGE(AG662:AI662),IF(COUNTBLANK(AF662:AI662)&lt;1.5,AVERAGE(AF662:AI662),IF(COUNTBLANK(AE662:AI662)&lt;2.5,AVERAGE(AE662:AI662),IF(COUNTBLANK(AD662:AI662)&lt;3.5,AVERAGE(AD662:AI662),IF(COUNTBLANK(AC662:AI662)&lt;4.5,AVERAGE(AC662:AI662),IF(COUNTBLANK(AB662:AI662)&lt;5.5,AVERAGE(AB662:AI662),IF(COUNTBLANK(AA662:AI662)&lt;6.5,AVERAGE(AA662:AI662),IF(COUNTBLANK(Z662:AI662)&lt;7.5,AVERAGE(Z662:AI662),IF(COUNTBLANK(Y662:AI662)&lt;8.5,AVERAGE(Y662:AI662),IF(COUNTBLANK(X662:AI662)&lt;9.5,AVERAGE(X662:AI662),IF(COUNTBLANK(W662:AI662)&lt;10.5,AVERAGE(W662:AI662),IF(COUNTBLANK(V662:AI662)&lt;11.5,AVERAGE(V662:AI662),IF(COUNTBLANK(U662:AI662)&lt;12.5,AVERAGE(U662:AI662),IF(COUNTBLANK(T662:AI662)&lt;13.5,AVERAGE(T662:AI662),IF(COUNTBLANK(S662:AI662)&lt;14.5,AVERAGE(S662:AI662),IF(COUNTBLANK(R662:AI662)&lt;15.5,AVERAGE(R662:AI662),IF(COUNTBLANK(Q662:AI662)&lt;16.5,AVERAGE(Q662:AI662),IF(COUNTBLANK(P662:AI662)&lt;17.5,AVERAGE(P662:AI662),IF(COUNTBLANK(O662:AI662)&lt;18.5,AVERAGE(O662:AI662),AVERAGE(N662:AI662)))))))))))))))))))))</f>
        <v/>
      </c>
      <c r="AM662" s="22" t="str">
        <f>IF(AK662=0,"",IF(COUNTBLANK(AH662:AI662)=0,AVERAGE(AH662:AI662),IF(COUNTBLANK(AG662:AI662)&lt;1.5,AVERAGE(AG662:AI662),IF(COUNTBLANK(AF662:AI662)&lt;2.5,AVERAGE(AF662:AI662),IF(COUNTBLANK(AE662:AI662)&lt;3.5,AVERAGE(AE662:AI662),IF(COUNTBLANK(AD662:AI662)&lt;4.5,AVERAGE(AD662:AI662),IF(COUNTBLANK(AC662:AI662)&lt;5.5,AVERAGE(AC662:AI662),IF(COUNTBLANK(AB662:AI662)&lt;6.5,AVERAGE(AB662:AI662),IF(COUNTBLANK(AA662:AI662)&lt;7.5,AVERAGE(AA662:AI662),IF(COUNTBLANK(Z662:AI662)&lt;8.5,AVERAGE(Z662:AI662),IF(COUNTBLANK(Y662:AI662)&lt;9.5,AVERAGE(Y662:AI662),IF(COUNTBLANK(X662:AI662)&lt;10.5,AVERAGE(X662:AI662),IF(COUNTBLANK(W662:AI662)&lt;11.5,AVERAGE(W662:AI662),IF(COUNTBLANK(V662:AI662)&lt;12.5,AVERAGE(V662:AI662),IF(COUNTBLANK(U662:AI662)&lt;13.5,AVERAGE(U662:AI662),IF(COUNTBLANK(T662:AI662)&lt;14.5,AVERAGE(T662:AI662),IF(COUNTBLANK(S662:AI662)&lt;15.5,AVERAGE(S662:AI662),IF(COUNTBLANK(R662:AI662)&lt;16.5,AVERAGE(R662:AI662),IF(COUNTBLANK(Q662:AI662)&lt;17.5,AVERAGE(Q662:AI662),IF(COUNTBLANK(P662:AI662)&lt;18.5,AVERAGE(P662:AI662),IF(COUNTBLANK(O662:AI662)&lt;19.5,AVERAGE(O662:AI662),AVERAGE(N662:AI662))))))))))))))))))))))</f>
        <v/>
      </c>
      <c r="AN662" s="23">
        <f>IF(AK662&lt;1.5,M662,(0.75*M662)+(0.25*((AM662*2/3+AJ662*1/3)*$AW$1)))</f>
        <v>0</v>
      </c>
      <c r="AO662" s="24">
        <f>AN662-M662</f>
        <v>0</v>
      </c>
      <c r="AP662" s="22" t="str">
        <f>IF(AK662&lt;1.5,"N/A",3*((M662/$AW$1)-(AM662*2/3)))</f>
        <v>N/A</v>
      </c>
      <c r="AQ662" s="20" t="str">
        <f>IF(AK662=0,"",AL662*$AV$1)</f>
        <v/>
      </c>
      <c r="AR662" s="20" t="str">
        <f>IF(AK662=0,"",AJ662*$AV$1)</f>
        <v/>
      </c>
      <c r="AS662" s="23" t="str">
        <f>IF(F662="P","P","")</f>
        <v/>
      </c>
    </row>
    <row r="663" spans="1:45">
      <c r="A663" s="19"/>
      <c r="B663" s="23" t="str">
        <f>IF(COUNTBLANK(N663:AI663)&lt;20.5,"Yes","No")</f>
        <v>No</v>
      </c>
      <c r="C663" s="34" t="str">
        <f>IF(J663&lt;160000,"Yes","")</f>
        <v>Yes</v>
      </c>
      <c r="D663" s="34" t="str">
        <f>IF(J663&gt;375000,IF((K663/J663)&lt;-0.4,"FP40%",IF((K663/J663)&lt;-0.35,"FP35%",IF((K663/J663)&lt;-0.3,"FP30%",IF((K663/J663)&lt;-0.25,"FP25%",IF((K663/J663)&lt;-0.2,"FP20%",IF((K663/J663)&lt;-0.15,"FP15%",IF((K663/J663)&lt;-0.1,"FP10%",IF((K663/J663)&lt;-0.05,"FP5%","")))))))),"")</f>
        <v/>
      </c>
      <c r="E663" s="34" t="str">
        <f t="shared" si="12"/>
        <v/>
      </c>
      <c r="F663" s="89" t="str">
        <f>IF(AP663="N/A","",IF(AP663&gt;AJ663,IF(AP663&gt;AM663,"P",""),""))</f>
        <v/>
      </c>
      <c r="G663" s="34" t="str">
        <f>IF(D663="",IF(E663="",F663,E663),D663)</f>
        <v/>
      </c>
      <c r="H663" s="19"/>
      <c r="I663" s="21"/>
      <c r="J663" s="20"/>
      <c r="K663" s="20">
        <f>M663-J663</f>
        <v>0</v>
      </c>
      <c r="L663" s="20"/>
      <c r="M663" s="20"/>
      <c r="N663" s="21"/>
      <c r="O663" s="21"/>
      <c r="P663" s="21"/>
      <c r="Q663" s="21"/>
      <c r="R663" s="21"/>
      <c r="S663" s="21"/>
      <c r="T663" s="21"/>
      <c r="U663" s="21"/>
      <c r="AJ663" s="39" t="str">
        <f>IF(AK663=0,"",AVERAGE(N663:AI663))</f>
        <v/>
      </c>
      <c r="AK663" s="39">
        <f>IF(COUNTBLANK(N663:AI663)=0,22,IF(COUNTBLANK(N663:AI663)=1,21,IF(COUNTBLANK(N663:AI663)=2,20,IF(COUNTBLANK(N663:AI663)=3,19,IF(COUNTBLANK(N663:AI663)=4,18,IF(COUNTBLANK(N663:AI663)=5,17,IF(COUNTBLANK(N663:AI663)=6,16,IF(COUNTBLANK(N663:AI663)=7,15,IF(COUNTBLANK(N663:AI663)=8,14,IF(COUNTBLANK(N663:AI663)=9,13,IF(COUNTBLANK(N663:AI663)=10,12,IF(COUNTBLANK(N663:AI663)=11,11,IF(COUNTBLANK(N663:AI663)=12,10,IF(COUNTBLANK(N663:AI663)=13,9,IF(COUNTBLANK(N663:AI663)=14,8,IF(COUNTBLANK(N663:AI663)=15,7,IF(COUNTBLANK(N663:AI663)=16,6,IF(COUNTBLANK(N663:AI663)=17,5,IF(COUNTBLANK(N663:AI663)=18,4,IF(COUNTBLANK(N663:AI663)=19,3,IF(COUNTBLANK(N663:AI663)=20,2,IF(COUNTBLANK(N663:AI663)=21,1,IF(COUNTBLANK(N663:AI663)=22,0,"Error")))))))))))))))))))))))</f>
        <v>0</v>
      </c>
      <c r="AL663" s="39" t="str">
        <f>IF(AK663=0,"",IF(COUNTBLANK(AG663:AI663)=0,AVERAGE(AG663:AI663),IF(COUNTBLANK(AF663:AI663)&lt;1.5,AVERAGE(AF663:AI663),IF(COUNTBLANK(AE663:AI663)&lt;2.5,AVERAGE(AE663:AI663),IF(COUNTBLANK(AD663:AI663)&lt;3.5,AVERAGE(AD663:AI663),IF(COUNTBLANK(AC663:AI663)&lt;4.5,AVERAGE(AC663:AI663),IF(COUNTBLANK(AB663:AI663)&lt;5.5,AVERAGE(AB663:AI663),IF(COUNTBLANK(AA663:AI663)&lt;6.5,AVERAGE(AA663:AI663),IF(COUNTBLANK(Z663:AI663)&lt;7.5,AVERAGE(Z663:AI663),IF(COUNTBLANK(Y663:AI663)&lt;8.5,AVERAGE(Y663:AI663),IF(COUNTBLANK(X663:AI663)&lt;9.5,AVERAGE(X663:AI663),IF(COUNTBLANK(W663:AI663)&lt;10.5,AVERAGE(W663:AI663),IF(COUNTBLANK(V663:AI663)&lt;11.5,AVERAGE(V663:AI663),IF(COUNTBLANK(U663:AI663)&lt;12.5,AVERAGE(U663:AI663),IF(COUNTBLANK(T663:AI663)&lt;13.5,AVERAGE(T663:AI663),IF(COUNTBLANK(S663:AI663)&lt;14.5,AVERAGE(S663:AI663),IF(COUNTBLANK(R663:AI663)&lt;15.5,AVERAGE(R663:AI663),IF(COUNTBLANK(Q663:AI663)&lt;16.5,AVERAGE(Q663:AI663),IF(COUNTBLANK(P663:AI663)&lt;17.5,AVERAGE(P663:AI663),IF(COUNTBLANK(O663:AI663)&lt;18.5,AVERAGE(O663:AI663),AVERAGE(N663:AI663)))))))))))))))))))))</f>
        <v/>
      </c>
      <c r="AM663" s="22" t="str">
        <f>IF(AK663=0,"",IF(COUNTBLANK(AH663:AI663)=0,AVERAGE(AH663:AI663),IF(COUNTBLANK(AG663:AI663)&lt;1.5,AVERAGE(AG663:AI663),IF(COUNTBLANK(AF663:AI663)&lt;2.5,AVERAGE(AF663:AI663),IF(COUNTBLANK(AE663:AI663)&lt;3.5,AVERAGE(AE663:AI663),IF(COUNTBLANK(AD663:AI663)&lt;4.5,AVERAGE(AD663:AI663),IF(COUNTBLANK(AC663:AI663)&lt;5.5,AVERAGE(AC663:AI663),IF(COUNTBLANK(AB663:AI663)&lt;6.5,AVERAGE(AB663:AI663),IF(COUNTBLANK(AA663:AI663)&lt;7.5,AVERAGE(AA663:AI663),IF(COUNTBLANK(Z663:AI663)&lt;8.5,AVERAGE(Z663:AI663),IF(COUNTBLANK(Y663:AI663)&lt;9.5,AVERAGE(Y663:AI663),IF(COUNTBLANK(X663:AI663)&lt;10.5,AVERAGE(X663:AI663),IF(COUNTBLANK(W663:AI663)&lt;11.5,AVERAGE(W663:AI663),IF(COUNTBLANK(V663:AI663)&lt;12.5,AVERAGE(V663:AI663),IF(COUNTBLANK(U663:AI663)&lt;13.5,AVERAGE(U663:AI663),IF(COUNTBLANK(T663:AI663)&lt;14.5,AVERAGE(T663:AI663),IF(COUNTBLANK(S663:AI663)&lt;15.5,AVERAGE(S663:AI663),IF(COUNTBLANK(R663:AI663)&lt;16.5,AVERAGE(R663:AI663),IF(COUNTBLANK(Q663:AI663)&lt;17.5,AVERAGE(Q663:AI663),IF(COUNTBLANK(P663:AI663)&lt;18.5,AVERAGE(P663:AI663),IF(COUNTBLANK(O663:AI663)&lt;19.5,AVERAGE(O663:AI663),AVERAGE(N663:AI663))))))))))))))))))))))</f>
        <v/>
      </c>
      <c r="AN663" s="23">
        <f>IF(AK663&lt;1.5,M663,(0.75*M663)+(0.25*((AM663*2/3+AJ663*1/3)*$AW$1)))</f>
        <v>0</v>
      </c>
      <c r="AO663" s="24">
        <f>AN663-M663</f>
        <v>0</v>
      </c>
      <c r="AP663" s="22" t="str">
        <f>IF(AK663&lt;1.5,"N/A",3*((M663/$AW$1)-(AM663*2/3)))</f>
        <v>N/A</v>
      </c>
      <c r="AQ663" s="20" t="str">
        <f>IF(AK663=0,"",AL663*$AV$1)</f>
        <v/>
      </c>
      <c r="AR663" s="20" t="str">
        <f>IF(AK663=0,"",AJ663*$AV$1)</f>
        <v/>
      </c>
      <c r="AS663" s="23" t="str">
        <f>IF(F663="P","P","")</f>
        <v/>
      </c>
    </row>
    <row r="664" spans="1:45">
      <c r="A664" s="19"/>
      <c r="B664" s="23" t="str">
        <f>IF(COUNTBLANK(N664:AI664)&lt;20.5,"Yes","No")</f>
        <v>No</v>
      </c>
      <c r="C664" s="34" t="str">
        <f>IF(J664&lt;160000,"Yes","")</f>
        <v>Yes</v>
      </c>
      <c r="D664" s="34" t="str">
        <f>IF(J664&gt;375000,IF((K664/J664)&lt;-0.4,"FP40%",IF((K664/J664)&lt;-0.35,"FP35%",IF((K664/J664)&lt;-0.3,"FP30%",IF((K664/J664)&lt;-0.25,"FP25%",IF((K664/J664)&lt;-0.2,"FP20%",IF((K664/J664)&lt;-0.15,"FP15%",IF((K664/J664)&lt;-0.1,"FP10%",IF((K664/J664)&lt;-0.05,"FP5%","")))))))),"")</f>
        <v/>
      </c>
      <c r="E664" s="34" t="str">
        <f t="shared" si="12"/>
        <v/>
      </c>
      <c r="F664" s="89" t="str">
        <f>IF(AP664="N/A","",IF(AP664&gt;AJ664,IF(AP664&gt;AM664,"P",""),""))</f>
        <v/>
      </c>
      <c r="G664" s="34" t="str">
        <f>IF(D664="",IF(E664="",F664,E664),D664)</f>
        <v/>
      </c>
      <c r="H664" s="19"/>
      <c r="I664" s="21"/>
      <c r="J664" s="20"/>
      <c r="K664" s="20">
        <f>M664-J664</f>
        <v>0</v>
      </c>
      <c r="L664" s="20"/>
      <c r="M664" s="20"/>
      <c r="N664" s="21"/>
      <c r="O664" s="21"/>
      <c r="P664" s="21"/>
      <c r="Q664" s="21"/>
      <c r="R664" s="21"/>
      <c r="S664" s="21"/>
      <c r="T664" s="21"/>
      <c r="U664" s="21"/>
      <c r="AJ664" s="39" t="str">
        <f>IF(AK664=0,"",AVERAGE(N664:AI664))</f>
        <v/>
      </c>
      <c r="AK664" s="39">
        <f>IF(COUNTBLANK(N664:AI664)=0,22,IF(COUNTBLANK(N664:AI664)=1,21,IF(COUNTBLANK(N664:AI664)=2,20,IF(COUNTBLANK(N664:AI664)=3,19,IF(COUNTBLANK(N664:AI664)=4,18,IF(COUNTBLANK(N664:AI664)=5,17,IF(COUNTBLANK(N664:AI664)=6,16,IF(COUNTBLANK(N664:AI664)=7,15,IF(COUNTBLANK(N664:AI664)=8,14,IF(COUNTBLANK(N664:AI664)=9,13,IF(COUNTBLANK(N664:AI664)=10,12,IF(COUNTBLANK(N664:AI664)=11,11,IF(COUNTBLANK(N664:AI664)=12,10,IF(COUNTBLANK(N664:AI664)=13,9,IF(COUNTBLANK(N664:AI664)=14,8,IF(COUNTBLANK(N664:AI664)=15,7,IF(COUNTBLANK(N664:AI664)=16,6,IF(COUNTBLANK(N664:AI664)=17,5,IF(COUNTBLANK(N664:AI664)=18,4,IF(COUNTBLANK(N664:AI664)=19,3,IF(COUNTBLANK(N664:AI664)=20,2,IF(COUNTBLANK(N664:AI664)=21,1,IF(COUNTBLANK(N664:AI664)=22,0,"Error")))))))))))))))))))))))</f>
        <v>0</v>
      </c>
      <c r="AL664" s="39" t="str">
        <f>IF(AK664=0,"",IF(COUNTBLANK(AG664:AI664)=0,AVERAGE(AG664:AI664),IF(COUNTBLANK(AF664:AI664)&lt;1.5,AVERAGE(AF664:AI664),IF(COUNTBLANK(AE664:AI664)&lt;2.5,AVERAGE(AE664:AI664),IF(COUNTBLANK(AD664:AI664)&lt;3.5,AVERAGE(AD664:AI664),IF(COUNTBLANK(AC664:AI664)&lt;4.5,AVERAGE(AC664:AI664),IF(COUNTBLANK(AB664:AI664)&lt;5.5,AVERAGE(AB664:AI664),IF(COUNTBLANK(AA664:AI664)&lt;6.5,AVERAGE(AA664:AI664),IF(COUNTBLANK(Z664:AI664)&lt;7.5,AVERAGE(Z664:AI664),IF(COUNTBLANK(Y664:AI664)&lt;8.5,AVERAGE(Y664:AI664),IF(COUNTBLANK(X664:AI664)&lt;9.5,AVERAGE(X664:AI664),IF(COUNTBLANK(W664:AI664)&lt;10.5,AVERAGE(W664:AI664),IF(COUNTBLANK(V664:AI664)&lt;11.5,AVERAGE(V664:AI664),IF(COUNTBLANK(U664:AI664)&lt;12.5,AVERAGE(U664:AI664),IF(COUNTBLANK(T664:AI664)&lt;13.5,AVERAGE(T664:AI664),IF(COUNTBLANK(S664:AI664)&lt;14.5,AVERAGE(S664:AI664),IF(COUNTBLANK(R664:AI664)&lt;15.5,AVERAGE(R664:AI664),IF(COUNTBLANK(Q664:AI664)&lt;16.5,AVERAGE(Q664:AI664),IF(COUNTBLANK(P664:AI664)&lt;17.5,AVERAGE(P664:AI664),IF(COUNTBLANK(O664:AI664)&lt;18.5,AVERAGE(O664:AI664),AVERAGE(N664:AI664)))))))))))))))))))))</f>
        <v/>
      </c>
      <c r="AM664" s="22" t="str">
        <f>IF(AK664=0,"",IF(COUNTBLANK(AH664:AI664)=0,AVERAGE(AH664:AI664),IF(COUNTBLANK(AG664:AI664)&lt;1.5,AVERAGE(AG664:AI664),IF(COUNTBLANK(AF664:AI664)&lt;2.5,AVERAGE(AF664:AI664),IF(COUNTBLANK(AE664:AI664)&lt;3.5,AVERAGE(AE664:AI664),IF(COUNTBLANK(AD664:AI664)&lt;4.5,AVERAGE(AD664:AI664),IF(COUNTBLANK(AC664:AI664)&lt;5.5,AVERAGE(AC664:AI664),IF(COUNTBLANK(AB664:AI664)&lt;6.5,AVERAGE(AB664:AI664),IF(COUNTBLANK(AA664:AI664)&lt;7.5,AVERAGE(AA664:AI664),IF(COUNTBLANK(Z664:AI664)&lt;8.5,AVERAGE(Z664:AI664),IF(COUNTBLANK(Y664:AI664)&lt;9.5,AVERAGE(Y664:AI664),IF(COUNTBLANK(X664:AI664)&lt;10.5,AVERAGE(X664:AI664),IF(COUNTBLANK(W664:AI664)&lt;11.5,AVERAGE(W664:AI664),IF(COUNTBLANK(V664:AI664)&lt;12.5,AVERAGE(V664:AI664),IF(COUNTBLANK(U664:AI664)&lt;13.5,AVERAGE(U664:AI664),IF(COUNTBLANK(T664:AI664)&lt;14.5,AVERAGE(T664:AI664),IF(COUNTBLANK(S664:AI664)&lt;15.5,AVERAGE(S664:AI664),IF(COUNTBLANK(R664:AI664)&lt;16.5,AVERAGE(R664:AI664),IF(COUNTBLANK(Q664:AI664)&lt;17.5,AVERAGE(Q664:AI664),IF(COUNTBLANK(P664:AI664)&lt;18.5,AVERAGE(P664:AI664),IF(COUNTBLANK(O664:AI664)&lt;19.5,AVERAGE(O664:AI664),AVERAGE(N664:AI664))))))))))))))))))))))</f>
        <v/>
      </c>
      <c r="AN664" s="23">
        <f>IF(AK664&lt;1.5,M664,(0.75*M664)+(0.25*((AM664*2/3+AJ664*1/3)*$AW$1)))</f>
        <v>0</v>
      </c>
      <c r="AO664" s="24">
        <f>AN664-M664</f>
        <v>0</v>
      </c>
      <c r="AP664" s="22" t="str">
        <f>IF(AK664&lt;1.5,"N/A",3*((M664/$AW$1)-(AM664*2/3)))</f>
        <v>N/A</v>
      </c>
      <c r="AQ664" s="20" t="str">
        <f>IF(AK664=0,"",AL664*$AV$1)</f>
        <v/>
      </c>
      <c r="AR664" s="20" t="str">
        <f>IF(AK664=0,"",AJ664*$AV$1)</f>
        <v/>
      </c>
      <c r="AS664" s="23" t="str">
        <f>IF(F664="P","P","")</f>
        <v/>
      </c>
    </row>
    <row r="665" spans="1:45">
      <c r="A665" s="19"/>
      <c r="B665" s="23" t="str">
        <f>IF(COUNTBLANK(N665:AI665)&lt;20.5,"Yes","No")</f>
        <v>No</v>
      </c>
      <c r="C665" s="34" t="str">
        <f>IF(J665&lt;160000,"Yes","")</f>
        <v>Yes</v>
      </c>
      <c r="D665" s="34" t="str">
        <f>IF(J665&gt;375000,IF((K665/J665)&lt;-0.4,"FP40%",IF((K665/J665)&lt;-0.35,"FP35%",IF((K665/J665)&lt;-0.3,"FP30%",IF((K665/J665)&lt;-0.25,"FP25%",IF((K665/J665)&lt;-0.2,"FP20%",IF((K665/J665)&lt;-0.15,"FP15%",IF((K665/J665)&lt;-0.1,"FP10%",IF((K665/J665)&lt;-0.05,"FP5%","")))))))),"")</f>
        <v/>
      </c>
      <c r="E665" s="34" t="str">
        <f t="shared" si="12"/>
        <v/>
      </c>
      <c r="F665" s="89" t="str">
        <f>IF(AP665="N/A","",IF(AP665&gt;AJ665,IF(AP665&gt;AM665,"P",""),""))</f>
        <v/>
      </c>
      <c r="G665" s="34" t="str">
        <f>IF(D665="",IF(E665="",F665,E665),D665)</f>
        <v/>
      </c>
      <c r="H665" s="19"/>
      <c r="I665" s="21"/>
      <c r="J665" s="20"/>
      <c r="K665" s="20">
        <f>M665-J665</f>
        <v>0</v>
      </c>
      <c r="L665" s="20"/>
      <c r="M665" s="20"/>
      <c r="N665" s="21"/>
      <c r="O665" s="21"/>
      <c r="P665" s="21"/>
      <c r="Q665" s="21"/>
      <c r="R665" s="21"/>
      <c r="S665" s="21"/>
      <c r="T665" s="21"/>
      <c r="U665" s="21"/>
      <c r="AJ665" s="39" t="str">
        <f>IF(AK665=0,"",AVERAGE(N665:AI665))</f>
        <v/>
      </c>
      <c r="AK665" s="39">
        <f>IF(COUNTBLANK(N665:AI665)=0,22,IF(COUNTBLANK(N665:AI665)=1,21,IF(COUNTBLANK(N665:AI665)=2,20,IF(COUNTBLANK(N665:AI665)=3,19,IF(COUNTBLANK(N665:AI665)=4,18,IF(COUNTBLANK(N665:AI665)=5,17,IF(COUNTBLANK(N665:AI665)=6,16,IF(COUNTBLANK(N665:AI665)=7,15,IF(COUNTBLANK(N665:AI665)=8,14,IF(COUNTBLANK(N665:AI665)=9,13,IF(COUNTBLANK(N665:AI665)=10,12,IF(COUNTBLANK(N665:AI665)=11,11,IF(COUNTBLANK(N665:AI665)=12,10,IF(COUNTBLANK(N665:AI665)=13,9,IF(COUNTBLANK(N665:AI665)=14,8,IF(COUNTBLANK(N665:AI665)=15,7,IF(COUNTBLANK(N665:AI665)=16,6,IF(COUNTBLANK(N665:AI665)=17,5,IF(COUNTBLANK(N665:AI665)=18,4,IF(COUNTBLANK(N665:AI665)=19,3,IF(COUNTBLANK(N665:AI665)=20,2,IF(COUNTBLANK(N665:AI665)=21,1,IF(COUNTBLANK(N665:AI665)=22,0,"Error")))))))))))))))))))))))</f>
        <v>0</v>
      </c>
      <c r="AL665" s="39" t="str">
        <f>IF(AK665=0,"",IF(COUNTBLANK(AG665:AI665)=0,AVERAGE(AG665:AI665),IF(COUNTBLANK(AF665:AI665)&lt;1.5,AVERAGE(AF665:AI665),IF(COUNTBLANK(AE665:AI665)&lt;2.5,AVERAGE(AE665:AI665),IF(COUNTBLANK(AD665:AI665)&lt;3.5,AVERAGE(AD665:AI665),IF(COUNTBLANK(AC665:AI665)&lt;4.5,AVERAGE(AC665:AI665),IF(COUNTBLANK(AB665:AI665)&lt;5.5,AVERAGE(AB665:AI665),IF(COUNTBLANK(AA665:AI665)&lt;6.5,AVERAGE(AA665:AI665),IF(COUNTBLANK(Z665:AI665)&lt;7.5,AVERAGE(Z665:AI665),IF(COUNTBLANK(Y665:AI665)&lt;8.5,AVERAGE(Y665:AI665),IF(COUNTBLANK(X665:AI665)&lt;9.5,AVERAGE(X665:AI665),IF(COUNTBLANK(W665:AI665)&lt;10.5,AVERAGE(W665:AI665),IF(COUNTBLANK(V665:AI665)&lt;11.5,AVERAGE(V665:AI665),IF(COUNTBLANK(U665:AI665)&lt;12.5,AVERAGE(U665:AI665),IF(COUNTBLANK(T665:AI665)&lt;13.5,AVERAGE(T665:AI665),IF(COUNTBLANK(S665:AI665)&lt;14.5,AVERAGE(S665:AI665),IF(COUNTBLANK(R665:AI665)&lt;15.5,AVERAGE(R665:AI665),IF(COUNTBLANK(Q665:AI665)&lt;16.5,AVERAGE(Q665:AI665),IF(COUNTBLANK(P665:AI665)&lt;17.5,AVERAGE(P665:AI665),IF(COUNTBLANK(O665:AI665)&lt;18.5,AVERAGE(O665:AI665),AVERAGE(N665:AI665)))))))))))))))))))))</f>
        <v/>
      </c>
      <c r="AM665" s="22" t="str">
        <f>IF(AK665=0,"",IF(COUNTBLANK(AH665:AI665)=0,AVERAGE(AH665:AI665),IF(COUNTBLANK(AG665:AI665)&lt;1.5,AVERAGE(AG665:AI665),IF(COUNTBLANK(AF665:AI665)&lt;2.5,AVERAGE(AF665:AI665),IF(COUNTBLANK(AE665:AI665)&lt;3.5,AVERAGE(AE665:AI665),IF(COUNTBLANK(AD665:AI665)&lt;4.5,AVERAGE(AD665:AI665),IF(COUNTBLANK(AC665:AI665)&lt;5.5,AVERAGE(AC665:AI665),IF(COUNTBLANK(AB665:AI665)&lt;6.5,AVERAGE(AB665:AI665),IF(COUNTBLANK(AA665:AI665)&lt;7.5,AVERAGE(AA665:AI665),IF(COUNTBLANK(Z665:AI665)&lt;8.5,AVERAGE(Z665:AI665),IF(COUNTBLANK(Y665:AI665)&lt;9.5,AVERAGE(Y665:AI665),IF(COUNTBLANK(X665:AI665)&lt;10.5,AVERAGE(X665:AI665),IF(COUNTBLANK(W665:AI665)&lt;11.5,AVERAGE(W665:AI665),IF(COUNTBLANK(V665:AI665)&lt;12.5,AVERAGE(V665:AI665),IF(COUNTBLANK(U665:AI665)&lt;13.5,AVERAGE(U665:AI665),IF(COUNTBLANK(T665:AI665)&lt;14.5,AVERAGE(T665:AI665),IF(COUNTBLANK(S665:AI665)&lt;15.5,AVERAGE(S665:AI665),IF(COUNTBLANK(R665:AI665)&lt;16.5,AVERAGE(R665:AI665),IF(COUNTBLANK(Q665:AI665)&lt;17.5,AVERAGE(Q665:AI665),IF(COUNTBLANK(P665:AI665)&lt;18.5,AVERAGE(P665:AI665),IF(COUNTBLANK(O665:AI665)&lt;19.5,AVERAGE(O665:AI665),AVERAGE(N665:AI665))))))))))))))))))))))</f>
        <v/>
      </c>
      <c r="AN665" s="23">
        <f>IF(AK665&lt;1.5,M665,(0.75*M665)+(0.25*((AM665*2/3+AJ665*1/3)*$AW$1)))</f>
        <v>0</v>
      </c>
      <c r="AO665" s="24">
        <f>AN665-M665</f>
        <v>0</v>
      </c>
      <c r="AP665" s="22" t="str">
        <f>IF(AK665&lt;1.5,"N/A",3*((M665/$AW$1)-(AM665*2/3)))</f>
        <v>N/A</v>
      </c>
      <c r="AQ665" s="20" t="str">
        <f>IF(AK665=0,"",AL665*$AV$1)</f>
        <v/>
      </c>
      <c r="AR665" s="20" t="str">
        <f>IF(AK665=0,"",AJ665*$AV$1)</f>
        <v/>
      </c>
      <c r="AS665" s="23" t="str">
        <f>IF(F665="P","P","")</f>
        <v/>
      </c>
    </row>
    <row r="666" spans="1:45">
      <c r="A666" s="19"/>
      <c r="B666" s="23" t="str">
        <f>IF(COUNTBLANK(N666:AI666)&lt;20.5,"Yes","No")</f>
        <v>No</v>
      </c>
      <c r="C666" s="34" t="str">
        <f>IF(J666&lt;160000,"Yes","")</f>
        <v>Yes</v>
      </c>
      <c r="D666" s="34" t="str">
        <f>IF(J666&gt;375000,IF((K666/J666)&lt;-0.4,"FP40%",IF((K666/J666)&lt;-0.35,"FP35%",IF((K666/J666)&lt;-0.3,"FP30%",IF((K666/J666)&lt;-0.25,"FP25%",IF((K666/J666)&lt;-0.2,"FP20%",IF((K666/J666)&lt;-0.15,"FP15%",IF((K666/J666)&lt;-0.1,"FP10%",IF((K666/J666)&lt;-0.05,"FP5%","")))))))),"")</f>
        <v/>
      </c>
      <c r="E666" s="34" t="str">
        <f t="shared" si="12"/>
        <v/>
      </c>
      <c r="F666" s="89" t="str">
        <f>IF(AP666="N/A","",IF(AP666&gt;AJ666,IF(AP666&gt;AM666,"P",""),""))</f>
        <v/>
      </c>
      <c r="G666" s="34" t="str">
        <f>IF(D666="",IF(E666="",F666,E666),D666)</f>
        <v/>
      </c>
      <c r="H666" s="19"/>
      <c r="I666" s="21"/>
      <c r="J666" s="20"/>
      <c r="K666" s="20">
        <f>M666-J666</f>
        <v>0</v>
      </c>
      <c r="L666" s="20"/>
      <c r="M666" s="20"/>
      <c r="N666" s="21"/>
      <c r="O666" s="21"/>
      <c r="P666" s="21"/>
      <c r="Q666" s="21"/>
      <c r="R666" s="21"/>
      <c r="S666" s="21"/>
      <c r="T666" s="21"/>
      <c r="U666" s="21"/>
      <c r="AJ666" s="39" t="str">
        <f>IF(AK666=0,"",AVERAGE(N666:AI666))</f>
        <v/>
      </c>
      <c r="AK666" s="39">
        <f>IF(COUNTBLANK(N666:AI666)=0,22,IF(COUNTBLANK(N666:AI666)=1,21,IF(COUNTBLANK(N666:AI666)=2,20,IF(COUNTBLANK(N666:AI666)=3,19,IF(COUNTBLANK(N666:AI666)=4,18,IF(COUNTBLANK(N666:AI666)=5,17,IF(COUNTBLANK(N666:AI666)=6,16,IF(COUNTBLANK(N666:AI666)=7,15,IF(COUNTBLANK(N666:AI666)=8,14,IF(COUNTBLANK(N666:AI666)=9,13,IF(COUNTBLANK(N666:AI666)=10,12,IF(COUNTBLANK(N666:AI666)=11,11,IF(COUNTBLANK(N666:AI666)=12,10,IF(COUNTBLANK(N666:AI666)=13,9,IF(COUNTBLANK(N666:AI666)=14,8,IF(COUNTBLANK(N666:AI666)=15,7,IF(COUNTBLANK(N666:AI666)=16,6,IF(COUNTBLANK(N666:AI666)=17,5,IF(COUNTBLANK(N666:AI666)=18,4,IF(COUNTBLANK(N666:AI666)=19,3,IF(COUNTBLANK(N666:AI666)=20,2,IF(COUNTBLANK(N666:AI666)=21,1,IF(COUNTBLANK(N666:AI666)=22,0,"Error")))))))))))))))))))))))</f>
        <v>0</v>
      </c>
      <c r="AL666" s="39" t="str">
        <f>IF(AK666=0,"",IF(COUNTBLANK(AG666:AI666)=0,AVERAGE(AG666:AI666),IF(COUNTBLANK(AF666:AI666)&lt;1.5,AVERAGE(AF666:AI666),IF(COUNTBLANK(AE666:AI666)&lt;2.5,AVERAGE(AE666:AI666),IF(COUNTBLANK(AD666:AI666)&lt;3.5,AVERAGE(AD666:AI666),IF(COUNTBLANK(AC666:AI666)&lt;4.5,AVERAGE(AC666:AI666),IF(COUNTBLANK(AB666:AI666)&lt;5.5,AVERAGE(AB666:AI666),IF(COUNTBLANK(AA666:AI666)&lt;6.5,AVERAGE(AA666:AI666),IF(COUNTBLANK(Z666:AI666)&lt;7.5,AVERAGE(Z666:AI666),IF(COUNTBLANK(Y666:AI666)&lt;8.5,AVERAGE(Y666:AI666),IF(COUNTBLANK(X666:AI666)&lt;9.5,AVERAGE(X666:AI666),IF(COUNTBLANK(W666:AI666)&lt;10.5,AVERAGE(W666:AI666),IF(COUNTBLANK(V666:AI666)&lt;11.5,AVERAGE(V666:AI666),IF(COUNTBLANK(U666:AI666)&lt;12.5,AVERAGE(U666:AI666),IF(COUNTBLANK(T666:AI666)&lt;13.5,AVERAGE(T666:AI666),IF(COUNTBLANK(S666:AI666)&lt;14.5,AVERAGE(S666:AI666),IF(COUNTBLANK(R666:AI666)&lt;15.5,AVERAGE(R666:AI666),IF(COUNTBLANK(Q666:AI666)&lt;16.5,AVERAGE(Q666:AI666),IF(COUNTBLANK(P666:AI666)&lt;17.5,AVERAGE(P666:AI666),IF(COUNTBLANK(O666:AI666)&lt;18.5,AVERAGE(O666:AI666),AVERAGE(N666:AI666)))))))))))))))))))))</f>
        <v/>
      </c>
      <c r="AM666" s="22" t="str">
        <f>IF(AK666=0,"",IF(COUNTBLANK(AH666:AI666)=0,AVERAGE(AH666:AI666),IF(COUNTBLANK(AG666:AI666)&lt;1.5,AVERAGE(AG666:AI666),IF(COUNTBLANK(AF666:AI666)&lt;2.5,AVERAGE(AF666:AI666),IF(COUNTBLANK(AE666:AI666)&lt;3.5,AVERAGE(AE666:AI666),IF(COUNTBLANK(AD666:AI666)&lt;4.5,AVERAGE(AD666:AI666),IF(COUNTBLANK(AC666:AI666)&lt;5.5,AVERAGE(AC666:AI666),IF(COUNTBLANK(AB666:AI666)&lt;6.5,AVERAGE(AB666:AI666),IF(COUNTBLANK(AA666:AI666)&lt;7.5,AVERAGE(AA666:AI666),IF(COUNTBLANK(Z666:AI666)&lt;8.5,AVERAGE(Z666:AI666),IF(COUNTBLANK(Y666:AI666)&lt;9.5,AVERAGE(Y666:AI666),IF(COUNTBLANK(X666:AI666)&lt;10.5,AVERAGE(X666:AI666),IF(COUNTBLANK(W666:AI666)&lt;11.5,AVERAGE(W666:AI666),IF(COUNTBLANK(V666:AI666)&lt;12.5,AVERAGE(V666:AI666),IF(COUNTBLANK(U666:AI666)&lt;13.5,AVERAGE(U666:AI666),IF(COUNTBLANK(T666:AI666)&lt;14.5,AVERAGE(T666:AI666),IF(COUNTBLANK(S666:AI666)&lt;15.5,AVERAGE(S666:AI666),IF(COUNTBLANK(R666:AI666)&lt;16.5,AVERAGE(R666:AI666),IF(COUNTBLANK(Q666:AI666)&lt;17.5,AVERAGE(Q666:AI666),IF(COUNTBLANK(P666:AI666)&lt;18.5,AVERAGE(P666:AI666),IF(COUNTBLANK(O666:AI666)&lt;19.5,AVERAGE(O666:AI666),AVERAGE(N666:AI666))))))))))))))))))))))</f>
        <v/>
      </c>
      <c r="AN666" s="23">
        <f>IF(AK666&lt;1.5,M666,(0.75*M666)+(0.25*((AM666*2/3+AJ666*1/3)*$AW$1)))</f>
        <v>0</v>
      </c>
      <c r="AO666" s="24">
        <f>AN666-M666</f>
        <v>0</v>
      </c>
      <c r="AP666" s="22" t="str">
        <f>IF(AK666&lt;1.5,"N/A",3*((M666/$AW$1)-(AM666*2/3)))</f>
        <v>N/A</v>
      </c>
      <c r="AQ666" s="20" t="str">
        <f>IF(AK666=0,"",AL666*$AV$1)</f>
        <v/>
      </c>
      <c r="AR666" s="20" t="str">
        <f>IF(AK666=0,"",AJ666*$AV$1)</f>
        <v/>
      </c>
      <c r="AS666" s="23" t="str">
        <f>IF(F666="P","P","")</f>
        <v/>
      </c>
    </row>
    <row r="667" spans="1:45">
      <c r="A667" s="19"/>
      <c r="B667" s="23" t="str">
        <f>IF(COUNTBLANK(N667:AI667)&lt;20.5,"Yes","No")</f>
        <v>No</v>
      </c>
      <c r="C667" s="34" t="str">
        <f>IF(J667&lt;160000,"Yes","")</f>
        <v>Yes</v>
      </c>
      <c r="D667" s="34" t="str">
        <f>IF(J667&gt;375000,IF((K667/J667)&lt;-0.4,"FP40%",IF((K667/J667)&lt;-0.35,"FP35%",IF((K667/J667)&lt;-0.3,"FP30%",IF((K667/J667)&lt;-0.25,"FP25%",IF((K667/J667)&lt;-0.2,"FP20%",IF((K667/J667)&lt;-0.15,"FP15%",IF((K667/J667)&lt;-0.1,"FP10%",IF((K667/J667)&lt;-0.05,"FP5%","")))))))),"")</f>
        <v/>
      </c>
      <c r="E667" s="34" t="str">
        <f t="shared" si="12"/>
        <v/>
      </c>
      <c r="F667" s="89" t="str">
        <f>IF(AP667="N/A","",IF(AP667&gt;AJ667,IF(AP667&gt;AM667,"P",""),""))</f>
        <v/>
      </c>
      <c r="G667" s="34" t="str">
        <f>IF(D667="",IF(E667="",F667,E667),D667)</f>
        <v/>
      </c>
      <c r="H667" s="19"/>
      <c r="I667" s="21"/>
      <c r="J667" s="20"/>
      <c r="K667" s="20">
        <f>M667-J667</f>
        <v>0</v>
      </c>
      <c r="L667" s="20"/>
      <c r="M667" s="20"/>
      <c r="N667" s="21"/>
      <c r="O667" s="21"/>
      <c r="P667" s="21"/>
      <c r="Q667" s="21"/>
      <c r="R667" s="21"/>
      <c r="S667" s="21"/>
      <c r="T667" s="21"/>
      <c r="U667" s="21"/>
      <c r="AJ667" s="39" t="str">
        <f>IF(AK667=0,"",AVERAGE(N667:AI667))</f>
        <v/>
      </c>
      <c r="AK667" s="39">
        <f>IF(COUNTBLANK(N667:AI667)=0,22,IF(COUNTBLANK(N667:AI667)=1,21,IF(COUNTBLANK(N667:AI667)=2,20,IF(COUNTBLANK(N667:AI667)=3,19,IF(COUNTBLANK(N667:AI667)=4,18,IF(COUNTBLANK(N667:AI667)=5,17,IF(COUNTBLANK(N667:AI667)=6,16,IF(COUNTBLANK(N667:AI667)=7,15,IF(COUNTBLANK(N667:AI667)=8,14,IF(COUNTBLANK(N667:AI667)=9,13,IF(COUNTBLANK(N667:AI667)=10,12,IF(COUNTBLANK(N667:AI667)=11,11,IF(COUNTBLANK(N667:AI667)=12,10,IF(COUNTBLANK(N667:AI667)=13,9,IF(COUNTBLANK(N667:AI667)=14,8,IF(COUNTBLANK(N667:AI667)=15,7,IF(COUNTBLANK(N667:AI667)=16,6,IF(COUNTBLANK(N667:AI667)=17,5,IF(COUNTBLANK(N667:AI667)=18,4,IF(COUNTBLANK(N667:AI667)=19,3,IF(COUNTBLANK(N667:AI667)=20,2,IF(COUNTBLANK(N667:AI667)=21,1,IF(COUNTBLANK(N667:AI667)=22,0,"Error")))))))))))))))))))))))</f>
        <v>0</v>
      </c>
      <c r="AL667" s="39" t="str">
        <f>IF(AK667=0,"",IF(COUNTBLANK(AG667:AI667)=0,AVERAGE(AG667:AI667),IF(COUNTBLANK(AF667:AI667)&lt;1.5,AVERAGE(AF667:AI667),IF(COUNTBLANK(AE667:AI667)&lt;2.5,AVERAGE(AE667:AI667),IF(COUNTBLANK(AD667:AI667)&lt;3.5,AVERAGE(AD667:AI667),IF(COUNTBLANK(AC667:AI667)&lt;4.5,AVERAGE(AC667:AI667),IF(COUNTBLANK(AB667:AI667)&lt;5.5,AVERAGE(AB667:AI667),IF(COUNTBLANK(AA667:AI667)&lt;6.5,AVERAGE(AA667:AI667),IF(COUNTBLANK(Z667:AI667)&lt;7.5,AVERAGE(Z667:AI667),IF(COUNTBLANK(Y667:AI667)&lt;8.5,AVERAGE(Y667:AI667),IF(COUNTBLANK(X667:AI667)&lt;9.5,AVERAGE(X667:AI667),IF(COUNTBLANK(W667:AI667)&lt;10.5,AVERAGE(W667:AI667),IF(COUNTBLANK(V667:AI667)&lt;11.5,AVERAGE(V667:AI667),IF(COUNTBLANK(U667:AI667)&lt;12.5,AVERAGE(U667:AI667),IF(COUNTBLANK(T667:AI667)&lt;13.5,AVERAGE(T667:AI667),IF(COUNTBLANK(S667:AI667)&lt;14.5,AVERAGE(S667:AI667),IF(COUNTBLANK(R667:AI667)&lt;15.5,AVERAGE(R667:AI667),IF(COUNTBLANK(Q667:AI667)&lt;16.5,AVERAGE(Q667:AI667),IF(COUNTBLANK(P667:AI667)&lt;17.5,AVERAGE(P667:AI667),IF(COUNTBLANK(O667:AI667)&lt;18.5,AVERAGE(O667:AI667),AVERAGE(N667:AI667)))))))))))))))))))))</f>
        <v/>
      </c>
      <c r="AM667" s="22" t="str">
        <f>IF(AK667=0,"",IF(COUNTBLANK(AH667:AI667)=0,AVERAGE(AH667:AI667),IF(COUNTBLANK(AG667:AI667)&lt;1.5,AVERAGE(AG667:AI667),IF(COUNTBLANK(AF667:AI667)&lt;2.5,AVERAGE(AF667:AI667),IF(COUNTBLANK(AE667:AI667)&lt;3.5,AVERAGE(AE667:AI667),IF(COUNTBLANK(AD667:AI667)&lt;4.5,AVERAGE(AD667:AI667),IF(COUNTBLANK(AC667:AI667)&lt;5.5,AVERAGE(AC667:AI667),IF(COUNTBLANK(AB667:AI667)&lt;6.5,AVERAGE(AB667:AI667),IF(COUNTBLANK(AA667:AI667)&lt;7.5,AVERAGE(AA667:AI667),IF(COUNTBLANK(Z667:AI667)&lt;8.5,AVERAGE(Z667:AI667),IF(COUNTBLANK(Y667:AI667)&lt;9.5,AVERAGE(Y667:AI667),IF(COUNTBLANK(X667:AI667)&lt;10.5,AVERAGE(X667:AI667),IF(COUNTBLANK(W667:AI667)&lt;11.5,AVERAGE(W667:AI667),IF(COUNTBLANK(V667:AI667)&lt;12.5,AVERAGE(V667:AI667),IF(COUNTBLANK(U667:AI667)&lt;13.5,AVERAGE(U667:AI667),IF(COUNTBLANK(T667:AI667)&lt;14.5,AVERAGE(T667:AI667),IF(COUNTBLANK(S667:AI667)&lt;15.5,AVERAGE(S667:AI667),IF(COUNTBLANK(R667:AI667)&lt;16.5,AVERAGE(R667:AI667),IF(COUNTBLANK(Q667:AI667)&lt;17.5,AVERAGE(Q667:AI667),IF(COUNTBLANK(P667:AI667)&lt;18.5,AVERAGE(P667:AI667),IF(COUNTBLANK(O667:AI667)&lt;19.5,AVERAGE(O667:AI667),AVERAGE(N667:AI667))))))))))))))))))))))</f>
        <v/>
      </c>
      <c r="AN667" s="23">
        <f>IF(AK667&lt;1.5,M667,(0.75*M667)+(0.25*((AM667*2/3+AJ667*1/3)*$AW$1)))</f>
        <v>0</v>
      </c>
      <c r="AO667" s="24">
        <f>AN667-M667</f>
        <v>0</v>
      </c>
      <c r="AP667" s="22" t="str">
        <f>IF(AK667&lt;1.5,"N/A",3*((M667/$AW$1)-(AM667*2/3)))</f>
        <v>N/A</v>
      </c>
      <c r="AQ667" s="20" t="str">
        <f>IF(AK667=0,"",AL667*$AV$1)</f>
        <v/>
      </c>
      <c r="AR667" s="20" t="str">
        <f>IF(AK667=0,"",AJ667*$AV$1)</f>
        <v/>
      </c>
      <c r="AS667" s="23" t="str">
        <f>IF(F667="P","P","")</f>
        <v/>
      </c>
    </row>
    <row r="668" spans="1:45">
      <c r="A668" s="19"/>
      <c r="B668" s="23" t="str">
        <f>IF(COUNTBLANK(N668:AI668)&lt;20.5,"Yes","No")</f>
        <v>No</v>
      </c>
      <c r="C668" s="34" t="str">
        <f>IF(J668&lt;160000,"Yes","")</f>
        <v>Yes</v>
      </c>
      <c r="D668" s="34" t="str">
        <f>IF(J668&gt;375000,IF((K668/J668)&lt;-0.4,"FP40%",IF((K668/J668)&lt;-0.35,"FP35%",IF((K668/J668)&lt;-0.3,"FP30%",IF((K668/J668)&lt;-0.25,"FP25%",IF((K668/J668)&lt;-0.2,"FP20%",IF((K668/J668)&lt;-0.15,"FP15%",IF((K668/J668)&lt;-0.1,"FP10%",IF((K668/J668)&lt;-0.05,"FP5%","")))))))),"")</f>
        <v/>
      </c>
      <c r="E668" s="34" t="str">
        <f t="shared" si="12"/>
        <v/>
      </c>
      <c r="F668" s="89" t="str">
        <f>IF(AP668="N/A","",IF(AP668&gt;AJ668,IF(AP668&gt;AM668,"P",""),""))</f>
        <v/>
      </c>
      <c r="G668" s="34" t="str">
        <f>IF(D668="",IF(E668="",F668,E668),D668)</f>
        <v/>
      </c>
      <c r="H668" s="19"/>
      <c r="I668" s="21"/>
      <c r="J668" s="20"/>
      <c r="K668" s="20">
        <f>M668-J668</f>
        <v>0</v>
      </c>
      <c r="L668" s="20"/>
      <c r="M668" s="20"/>
      <c r="N668" s="21"/>
      <c r="O668" s="21"/>
      <c r="P668" s="21"/>
      <c r="Q668" s="21"/>
      <c r="R668" s="21"/>
      <c r="S668" s="21"/>
      <c r="T668" s="21"/>
      <c r="U668" s="21"/>
      <c r="AJ668" s="39" t="str">
        <f>IF(AK668=0,"",AVERAGE(N668:AI668))</f>
        <v/>
      </c>
      <c r="AK668" s="39">
        <f>IF(COUNTBLANK(N668:AI668)=0,22,IF(COUNTBLANK(N668:AI668)=1,21,IF(COUNTBLANK(N668:AI668)=2,20,IF(COUNTBLANK(N668:AI668)=3,19,IF(COUNTBLANK(N668:AI668)=4,18,IF(COUNTBLANK(N668:AI668)=5,17,IF(COUNTBLANK(N668:AI668)=6,16,IF(COUNTBLANK(N668:AI668)=7,15,IF(COUNTBLANK(N668:AI668)=8,14,IF(COUNTBLANK(N668:AI668)=9,13,IF(COUNTBLANK(N668:AI668)=10,12,IF(COUNTBLANK(N668:AI668)=11,11,IF(COUNTBLANK(N668:AI668)=12,10,IF(COUNTBLANK(N668:AI668)=13,9,IF(COUNTBLANK(N668:AI668)=14,8,IF(COUNTBLANK(N668:AI668)=15,7,IF(COUNTBLANK(N668:AI668)=16,6,IF(COUNTBLANK(N668:AI668)=17,5,IF(COUNTBLANK(N668:AI668)=18,4,IF(COUNTBLANK(N668:AI668)=19,3,IF(COUNTBLANK(N668:AI668)=20,2,IF(COUNTBLANK(N668:AI668)=21,1,IF(COUNTBLANK(N668:AI668)=22,0,"Error")))))))))))))))))))))))</f>
        <v>0</v>
      </c>
      <c r="AL668" s="39" t="str">
        <f>IF(AK668=0,"",IF(COUNTBLANK(AG668:AI668)=0,AVERAGE(AG668:AI668),IF(COUNTBLANK(AF668:AI668)&lt;1.5,AVERAGE(AF668:AI668),IF(COUNTBLANK(AE668:AI668)&lt;2.5,AVERAGE(AE668:AI668),IF(COUNTBLANK(AD668:AI668)&lt;3.5,AVERAGE(AD668:AI668),IF(COUNTBLANK(AC668:AI668)&lt;4.5,AVERAGE(AC668:AI668),IF(COUNTBLANK(AB668:AI668)&lt;5.5,AVERAGE(AB668:AI668),IF(COUNTBLANK(AA668:AI668)&lt;6.5,AVERAGE(AA668:AI668),IF(COUNTBLANK(Z668:AI668)&lt;7.5,AVERAGE(Z668:AI668),IF(COUNTBLANK(Y668:AI668)&lt;8.5,AVERAGE(Y668:AI668),IF(COUNTBLANK(X668:AI668)&lt;9.5,AVERAGE(X668:AI668),IF(COUNTBLANK(W668:AI668)&lt;10.5,AVERAGE(W668:AI668),IF(COUNTBLANK(V668:AI668)&lt;11.5,AVERAGE(V668:AI668),IF(COUNTBLANK(U668:AI668)&lt;12.5,AVERAGE(U668:AI668),IF(COUNTBLANK(T668:AI668)&lt;13.5,AVERAGE(T668:AI668),IF(COUNTBLANK(S668:AI668)&lt;14.5,AVERAGE(S668:AI668),IF(COUNTBLANK(R668:AI668)&lt;15.5,AVERAGE(R668:AI668),IF(COUNTBLANK(Q668:AI668)&lt;16.5,AVERAGE(Q668:AI668),IF(COUNTBLANK(P668:AI668)&lt;17.5,AVERAGE(P668:AI668),IF(COUNTBLANK(O668:AI668)&lt;18.5,AVERAGE(O668:AI668),AVERAGE(N668:AI668)))))))))))))))))))))</f>
        <v/>
      </c>
      <c r="AM668" s="22" t="str">
        <f>IF(AK668=0,"",IF(COUNTBLANK(AH668:AI668)=0,AVERAGE(AH668:AI668),IF(COUNTBLANK(AG668:AI668)&lt;1.5,AVERAGE(AG668:AI668),IF(COUNTBLANK(AF668:AI668)&lt;2.5,AVERAGE(AF668:AI668),IF(COUNTBLANK(AE668:AI668)&lt;3.5,AVERAGE(AE668:AI668),IF(COUNTBLANK(AD668:AI668)&lt;4.5,AVERAGE(AD668:AI668),IF(COUNTBLANK(AC668:AI668)&lt;5.5,AVERAGE(AC668:AI668),IF(COUNTBLANK(AB668:AI668)&lt;6.5,AVERAGE(AB668:AI668),IF(COUNTBLANK(AA668:AI668)&lt;7.5,AVERAGE(AA668:AI668),IF(COUNTBLANK(Z668:AI668)&lt;8.5,AVERAGE(Z668:AI668),IF(COUNTBLANK(Y668:AI668)&lt;9.5,AVERAGE(Y668:AI668),IF(COUNTBLANK(X668:AI668)&lt;10.5,AVERAGE(X668:AI668),IF(COUNTBLANK(W668:AI668)&lt;11.5,AVERAGE(W668:AI668),IF(COUNTBLANK(V668:AI668)&lt;12.5,AVERAGE(V668:AI668),IF(COUNTBLANK(U668:AI668)&lt;13.5,AVERAGE(U668:AI668),IF(COUNTBLANK(T668:AI668)&lt;14.5,AVERAGE(T668:AI668),IF(COUNTBLANK(S668:AI668)&lt;15.5,AVERAGE(S668:AI668),IF(COUNTBLANK(R668:AI668)&lt;16.5,AVERAGE(R668:AI668),IF(COUNTBLANK(Q668:AI668)&lt;17.5,AVERAGE(Q668:AI668),IF(COUNTBLANK(P668:AI668)&lt;18.5,AVERAGE(P668:AI668),IF(COUNTBLANK(O668:AI668)&lt;19.5,AVERAGE(O668:AI668),AVERAGE(N668:AI668))))))))))))))))))))))</f>
        <v/>
      </c>
      <c r="AN668" s="23">
        <f>IF(AK668&lt;1.5,M668,(0.75*M668)+(0.25*((AM668*2/3+AJ668*1/3)*$AW$1)))</f>
        <v>0</v>
      </c>
      <c r="AO668" s="24">
        <f>AN668-M668</f>
        <v>0</v>
      </c>
      <c r="AP668" s="22" t="str">
        <f>IF(AK668&lt;1.5,"N/A",3*((M668/$AW$1)-(AM668*2/3)))</f>
        <v>N/A</v>
      </c>
      <c r="AQ668" s="20" t="str">
        <f>IF(AK668=0,"",AL668*$AV$1)</f>
        <v/>
      </c>
      <c r="AR668" s="20" t="str">
        <f>IF(AK668=0,"",AJ668*$AV$1)</f>
        <v/>
      </c>
      <c r="AS668" s="23" t="str">
        <f>IF(F668="P","P","")</f>
        <v/>
      </c>
    </row>
    <row r="669" spans="1:45">
      <c r="A669" s="19"/>
      <c r="B669" s="23" t="str">
        <f>IF(COUNTBLANK(N669:AI669)&lt;20.5,"Yes","No")</f>
        <v>No</v>
      </c>
      <c r="C669" s="34" t="str">
        <f>IF(J669&lt;160000,"Yes","")</f>
        <v>Yes</v>
      </c>
      <c r="D669" s="34" t="str">
        <f>IF(J669&gt;375000,IF((K669/J669)&lt;-0.4,"FP40%",IF((K669/J669)&lt;-0.35,"FP35%",IF((K669/J669)&lt;-0.3,"FP30%",IF((K669/J669)&lt;-0.25,"FP25%",IF((K669/J669)&lt;-0.2,"FP20%",IF((K669/J669)&lt;-0.15,"FP15%",IF((K669/J669)&lt;-0.1,"FP10%",IF((K669/J669)&lt;-0.05,"FP5%","")))))))),"")</f>
        <v/>
      </c>
      <c r="E669" s="34" t="str">
        <f t="shared" si="12"/>
        <v/>
      </c>
      <c r="F669" s="89" t="str">
        <f>IF(AP669="N/A","",IF(AP669&gt;AJ669,IF(AP669&gt;AM669,"P",""),""))</f>
        <v/>
      </c>
      <c r="G669" s="34" t="str">
        <f>IF(D669="",IF(E669="",F669,E669),D669)</f>
        <v/>
      </c>
      <c r="H669" s="19"/>
      <c r="I669" s="21"/>
      <c r="J669" s="20"/>
      <c r="K669" s="20">
        <f>M669-J669</f>
        <v>0</v>
      </c>
      <c r="L669" s="20"/>
      <c r="M669" s="20"/>
      <c r="N669" s="21"/>
      <c r="O669" s="21"/>
      <c r="P669" s="21"/>
      <c r="Q669" s="21"/>
      <c r="R669" s="21"/>
      <c r="S669" s="21"/>
      <c r="T669" s="21"/>
      <c r="U669" s="21"/>
      <c r="AJ669" s="39" t="str">
        <f>IF(AK669=0,"",AVERAGE(N669:AI669))</f>
        <v/>
      </c>
      <c r="AK669" s="39">
        <f>IF(COUNTBLANK(N669:AI669)=0,22,IF(COUNTBLANK(N669:AI669)=1,21,IF(COUNTBLANK(N669:AI669)=2,20,IF(COUNTBLANK(N669:AI669)=3,19,IF(COUNTBLANK(N669:AI669)=4,18,IF(COUNTBLANK(N669:AI669)=5,17,IF(COUNTBLANK(N669:AI669)=6,16,IF(COUNTBLANK(N669:AI669)=7,15,IF(COUNTBLANK(N669:AI669)=8,14,IF(COUNTBLANK(N669:AI669)=9,13,IF(COUNTBLANK(N669:AI669)=10,12,IF(COUNTBLANK(N669:AI669)=11,11,IF(COUNTBLANK(N669:AI669)=12,10,IF(COUNTBLANK(N669:AI669)=13,9,IF(COUNTBLANK(N669:AI669)=14,8,IF(COUNTBLANK(N669:AI669)=15,7,IF(COUNTBLANK(N669:AI669)=16,6,IF(COUNTBLANK(N669:AI669)=17,5,IF(COUNTBLANK(N669:AI669)=18,4,IF(COUNTBLANK(N669:AI669)=19,3,IF(COUNTBLANK(N669:AI669)=20,2,IF(COUNTBLANK(N669:AI669)=21,1,IF(COUNTBLANK(N669:AI669)=22,0,"Error")))))))))))))))))))))))</f>
        <v>0</v>
      </c>
      <c r="AL669" s="39" t="str">
        <f>IF(AK669=0,"",IF(COUNTBLANK(AG669:AI669)=0,AVERAGE(AG669:AI669),IF(COUNTBLANK(AF669:AI669)&lt;1.5,AVERAGE(AF669:AI669),IF(COUNTBLANK(AE669:AI669)&lt;2.5,AVERAGE(AE669:AI669),IF(COUNTBLANK(AD669:AI669)&lt;3.5,AVERAGE(AD669:AI669),IF(COUNTBLANK(AC669:AI669)&lt;4.5,AVERAGE(AC669:AI669),IF(COUNTBLANK(AB669:AI669)&lt;5.5,AVERAGE(AB669:AI669),IF(COUNTBLANK(AA669:AI669)&lt;6.5,AVERAGE(AA669:AI669),IF(COUNTBLANK(Z669:AI669)&lt;7.5,AVERAGE(Z669:AI669),IF(COUNTBLANK(Y669:AI669)&lt;8.5,AVERAGE(Y669:AI669),IF(COUNTBLANK(X669:AI669)&lt;9.5,AVERAGE(X669:AI669),IF(COUNTBLANK(W669:AI669)&lt;10.5,AVERAGE(W669:AI669),IF(COUNTBLANK(V669:AI669)&lt;11.5,AVERAGE(V669:AI669),IF(COUNTBLANK(U669:AI669)&lt;12.5,AVERAGE(U669:AI669),IF(COUNTBLANK(T669:AI669)&lt;13.5,AVERAGE(T669:AI669),IF(COUNTBLANK(S669:AI669)&lt;14.5,AVERAGE(S669:AI669),IF(COUNTBLANK(R669:AI669)&lt;15.5,AVERAGE(R669:AI669),IF(COUNTBLANK(Q669:AI669)&lt;16.5,AVERAGE(Q669:AI669),IF(COUNTBLANK(P669:AI669)&lt;17.5,AVERAGE(P669:AI669),IF(COUNTBLANK(O669:AI669)&lt;18.5,AVERAGE(O669:AI669),AVERAGE(N669:AI669)))))))))))))))))))))</f>
        <v/>
      </c>
      <c r="AM669" s="22" t="str">
        <f>IF(AK669=0,"",IF(COUNTBLANK(AH669:AI669)=0,AVERAGE(AH669:AI669),IF(COUNTBLANK(AG669:AI669)&lt;1.5,AVERAGE(AG669:AI669),IF(COUNTBLANK(AF669:AI669)&lt;2.5,AVERAGE(AF669:AI669),IF(COUNTBLANK(AE669:AI669)&lt;3.5,AVERAGE(AE669:AI669),IF(COUNTBLANK(AD669:AI669)&lt;4.5,AVERAGE(AD669:AI669),IF(COUNTBLANK(AC669:AI669)&lt;5.5,AVERAGE(AC669:AI669),IF(COUNTBLANK(AB669:AI669)&lt;6.5,AVERAGE(AB669:AI669),IF(COUNTBLANK(AA669:AI669)&lt;7.5,AVERAGE(AA669:AI669),IF(COUNTBLANK(Z669:AI669)&lt;8.5,AVERAGE(Z669:AI669),IF(COUNTBLANK(Y669:AI669)&lt;9.5,AVERAGE(Y669:AI669),IF(COUNTBLANK(X669:AI669)&lt;10.5,AVERAGE(X669:AI669),IF(COUNTBLANK(W669:AI669)&lt;11.5,AVERAGE(W669:AI669),IF(COUNTBLANK(V669:AI669)&lt;12.5,AVERAGE(V669:AI669),IF(COUNTBLANK(U669:AI669)&lt;13.5,AVERAGE(U669:AI669),IF(COUNTBLANK(T669:AI669)&lt;14.5,AVERAGE(T669:AI669),IF(COUNTBLANK(S669:AI669)&lt;15.5,AVERAGE(S669:AI669),IF(COUNTBLANK(R669:AI669)&lt;16.5,AVERAGE(R669:AI669),IF(COUNTBLANK(Q669:AI669)&lt;17.5,AVERAGE(Q669:AI669),IF(COUNTBLANK(P669:AI669)&lt;18.5,AVERAGE(P669:AI669),IF(COUNTBLANK(O669:AI669)&lt;19.5,AVERAGE(O669:AI669),AVERAGE(N669:AI669))))))))))))))))))))))</f>
        <v/>
      </c>
      <c r="AN669" s="23">
        <f>IF(AK669&lt;1.5,M669,(0.75*M669)+(0.25*((AM669*2/3+AJ669*1/3)*$AW$1)))</f>
        <v>0</v>
      </c>
      <c r="AO669" s="24">
        <f>AN669-M669</f>
        <v>0</v>
      </c>
      <c r="AP669" s="22" t="str">
        <f>IF(AK669&lt;1.5,"N/A",3*((M669/$AW$1)-(AM669*2/3)))</f>
        <v>N/A</v>
      </c>
      <c r="AQ669" s="20" t="str">
        <f>IF(AK669=0,"",AL669*$AV$1)</f>
        <v/>
      </c>
      <c r="AR669" s="20" t="str">
        <f>IF(AK669=0,"",AJ669*$AV$1)</f>
        <v/>
      </c>
      <c r="AS669" s="23" t="str">
        <f>IF(F669="P","P","")</f>
        <v/>
      </c>
    </row>
    <row r="670" spans="1:45">
      <c r="A670" s="19"/>
      <c r="B670" s="23" t="str">
        <f>IF(COUNTBLANK(N670:AI670)&lt;20.5,"Yes","No")</f>
        <v>No</v>
      </c>
      <c r="C670" s="34" t="str">
        <f>IF(J670&lt;160000,"Yes","")</f>
        <v>Yes</v>
      </c>
      <c r="D670" s="34" t="str">
        <f>IF(J670&gt;375000,IF((K670/J670)&lt;-0.4,"FP40%",IF((K670/J670)&lt;-0.35,"FP35%",IF((K670/J670)&lt;-0.3,"FP30%",IF((K670/J670)&lt;-0.25,"FP25%",IF((K670/J670)&lt;-0.2,"FP20%",IF((K670/J670)&lt;-0.15,"FP15%",IF((K670/J670)&lt;-0.1,"FP10%",IF((K670/J670)&lt;-0.05,"FP5%","")))))))),"")</f>
        <v/>
      </c>
      <c r="E670" s="34" t="str">
        <f t="shared" si="12"/>
        <v/>
      </c>
      <c r="F670" s="89" t="str">
        <f>IF(AP670="N/A","",IF(AP670&gt;AJ670,IF(AP670&gt;AM670,"P",""),""))</f>
        <v/>
      </c>
      <c r="G670" s="34" t="str">
        <f>IF(D670="",IF(E670="",F670,E670),D670)</f>
        <v/>
      </c>
      <c r="H670" s="19"/>
      <c r="I670" s="21"/>
      <c r="J670" s="20"/>
      <c r="K670" s="20">
        <f>M670-J670</f>
        <v>0</v>
      </c>
      <c r="L670" s="20"/>
      <c r="M670" s="20"/>
      <c r="N670" s="21"/>
      <c r="O670" s="21"/>
      <c r="P670" s="21"/>
      <c r="Q670" s="21"/>
      <c r="R670" s="21"/>
      <c r="S670" s="21"/>
      <c r="T670" s="21"/>
      <c r="U670" s="21"/>
      <c r="AJ670" s="39" t="str">
        <f>IF(AK670=0,"",AVERAGE(N670:AI670))</f>
        <v/>
      </c>
      <c r="AK670" s="39">
        <f>IF(COUNTBLANK(N670:AI670)=0,22,IF(COUNTBLANK(N670:AI670)=1,21,IF(COUNTBLANK(N670:AI670)=2,20,IF(COUNTBLANK(N670:AI670)=3,19,IF(COUNTBLANK(N670:AI670)=4,18,IF(COUNTBLANK(N670:AI670)=5,17,IF(COUNTBLANK(N670:AI670)=6,16,IF(COUNTBLANK(N670:AI670)=7,15,IF(COUNTBLANK(N670:AI670)=8,14,IF(COUNTBLANK(N670:AI670)=9,13,IF(COUNTBLANK(N670:AI670)=10,12,IF(COUNTBLANK(N670:AI670)=11,11,IF(COUNTBLANK(N670:AI670)=12,10,IF(COUNTBLANK(N670:AI670)=13,9,IF(COUNTBLANK(N670:AI670)=14,8,IF(COUNTBLANK(N670:AI670)=15,7,IF(COUNTBLANK(N670:AI670)=16,6,IF(COUNTBLANK(N670:AI670)=17,5,IF(COUNTBLANK(N670:AI670)=18,4,IF(COUNTBLANK(N670:AI670)=19,3,IF(COUNTBLANK(N670:AI670)=20,2,IF(COUNTBLANK(N670:AI670)=21,1,IF(COUNTBLANK(N670:AI670)=22,0,"Error")))))))))))))))))))))))</f>
        <v>0</v>
      </c>
      <c r="AL670" s="39" t="str">
        <f>IF(AK670=0,"",IF(COUNTBLANK(AG670:AI670)=0,AVERAGE(AG670:AI670),IF(COUNTBLANK(AF670:AI670)&lt;1.5,AVERAGE(AF670:AI670),IF(COUNTBLANK(AE670:AI670)&lt;2.5,AVERAGE(AE670:AI670),IF(COUNTBLANK(AD670:AI670)&lt;3.5,AVERAGE(AD670:AI670),IF(COUNTBLANK(AC670:AI670)&lt;4.5,AVERAGE(AC670:AI670),IF(COUNTBLANK(AB670:AI670)&lt;5.5,AVERAGE(AB670:AI670),IF(COUNTBLANK(AA670:AI670)&lt;6.5,AVERAGE(AA670:AI670),IF(COUNTBLANK(Z670:AI670)&lt;7.5,AVERAGE(Z670:AI670),IF(COUNTBLANK(Y670:AI670)&lt;8.5,AVERAGE(Y670:AI670),IF(COUNTBLANK(X670:AI670)&lt;9.5,AVERAGE(X670:AI670),IF(COUNTBLANK(W670:AI670)&lt;10.5,AVERAGE(W670:AI670),IF(COUNTBLANK(V670:AI670)&lt;11.5,AVERAGE(V670:AI670),IF(COUNTBLANK(U670:AI670)&lt;12.5,AVERAGE(U670:AI670),IF(COUNTBLANK(T670:AI670)&lt;13.5,AVERAGE(T670:AI670),IF(COUNTBLANK(S670:AI670)&lt;14.5,AVERAGE(S670:AI670),IF(COUNTBLANK(R670:AI670)&lt;15.5,AVERAGE(R670:AI670),IF(COUNTBLANK(Q670:AI670)&lt;16.5,AVERAGE(Q670:AI670),IF(COUNTBLANK(P670:AI670)&lt;17.5,AVERAGE(P670:AI670),IF(COUNTBLANK(O670:AI670)&lt;18.5,AVERAGE(O670:AI670),AVERAGE(N670:AI670)))))))))))))))))))))</f>
        <v/>
      </c>
      <c r="AM670" s="22" t="str">
        <f>IF(AK670=0,"",IF(COUNTBLANK(AH670:AI670)=0,AVERAGE(AH670:AI670),IF(COUNTBLANK(AG670:AI670)&lt;1.5,AVERAGE(AG670:AI670),IF(COUNTBLANK(AF670:AI670)&lt;2.5,AVERAGE(AF670:AI670),IF(COUNTBLANK(AE670:AI670)&lt;3.5,AVERAGE(AE670:AI670),IF(COUNTBLANK(AD670:AI670)&lt;4.5,AVERAGE(AD670:AI670),IF(COUNTBLANK(AC670:AI670)&lt;5.5,AVERAGE(AC670:AI670),IF(COUNTBLANK(AB670:AI670)&lt;6.5,AVERAGE(AB670:AI670),IF(COUNTBLANK(AA670:AI670)&lt;7.5,AVERAGE(AA670:AI670),IF(COUNTBLANK(Z670:AI670)&lt;8.5,AVERAGE(Z670:AI670),IF(COUNTBLANK(Y670:AI670)&lt;9.5,AVERAGE(Y670:AI670),IF(COUNTBLANK(X670:AI670)&lt;10.5,AVERAGE(X670:AI670),IF(COUNTBLANK(W670:AI670)&lt;11.5,AVERAGE(W670:AI670),IF(COUNTBLANK(V670:AI670)&lt;12.5,AVERAGE(V670:AI670),IF(COUNTBLANK(U670:AI670)&lt;13.5,AVERAGE(U670:AI670),IF(COUNTBLANK(T670:AI670)&lt;14.5,AVERAGE(T670:AI670),IF(COUNTBLANK(S670:AI670)&lt;15.5,AVERAGE(S670:AI670),IF(COUNTBLANK(R670:AI670)&lt;16.5,AVERAGE(R670:AI670),IF(COUNTBLANK(Q670:AI670)&lt;17.5,AVERAGE(Q670:AI670),IF(COUNTBLANK(P670:AI670)&lt;18.5,AVERAGE(P670:AI670),IF(COUNTBLANK(O670:AI670)&lt;19.5,AVERAGE(O670:AI670),AVERAGE(N670:AI670))))))))))))))))))))))</f>
        <v/>
      </c>
      <c r="AN670" s="23">
        <f>IF(AK670&lt;1.5,M670,(0.75*M670)+(0.25*((AM670*2/3+AJ670*1/3)*$AW$1)))</f>
        <v>0</v>
      </c>
      <c r="AO670" s="24">
        <f>AN670-M670</f>
        <v>0</v>
      </c>
      <c r="AP670" s="22" t="str">
        <f>IF(AK670&lt;1.5,"N/A",3*((M670/$AW$1)-(AM670*2/3)))</f>
        <v>N/A</v>
      </c>
      <c r="AQ670" s="20" t="str">
        <f>IF(AK670=0,"",AL670*$AV$1)</f>
        <v/>
      </c>
      <c r="AR670" s="20" t="str">
        <f>IF(AK670=0,"",AJ670*$AV$1)</f>
        <v/>
      </c>
      <c r="AS670" s="23" t="str">
        <f>IF(F670="P","P","")</f>
        <v/>
      </c>
    </row>
    <row r="671" spans="1:45">
      <c r="A671" s="19"/>
      <c r="B671" s="23" t="str">
        <f>IF(COUNTBLANK(N671:AI671)&lt;20.5,"Yes","No")</f>
        <v>No</v>
      </c>
      <c r="C671" s="34" t="str">
        <f>IF(J671&lt;160000,"Yes","")</f>
        <v>Yes</v>
      </c>
      <c r="D671" s="34" t="str">
        <f>IF(J671&gt;375000,IF((K671/J671)&lt;-0.4,"FP40%",IF((K671/J671)&lt;-0.35,"FP35%",IF((K671/J671)&lt;-0.3,"FP30%",IF((K671/J671)&lt;-0.25,"FP25%",IF((K671/J671)&lt;-0.2,"FP20%",IF((K671/J671)&lt;-0.15,"FP15%",IF((K671/J671)&lt;-0.1,"FP10%",IF((K671/J671)&lt;-0.05,"FP5%","")))))))),"")</f>
        <v/>
      </c>
      <c r="E671" s="34" t="str">
        <f t="shared" si="12"/>
        <v/>
      </c>
      <c r="F671" s="89" t="str">
        <f>IF(AP671="N/A","",IF(AP671&gt;AJ671,IF(AP671&gt;AM671,"P",""),""))</f>
        <v/>
      </c>
      <c r="G671" s="34" t="str">
        <f>IF(D671="",IF(E671="",F671,E671),D671)</f>
        <v/>
      </c>
      <c r="H671" s="19"/>
      <c r="I671" s="21"/>
      <c r="J671" s="20"/>
      <c r="K671" s="20">
        <f>M671-J671</f>
        <v>0</v>
      </c>
      <c r="L671" s="20"/>
      <c r="M671" s="20"/>
      <c r="N671" s="21"/>
      <c r="O671" s="21"/>
      <c r="P671" s="21"/>
      <c r="Q671" s="21"/>
      <c r="R671" s="21"/>
      <c r="S671" s="21"/>
      <c r="T671" s="21"/>
      <c r="U671" s="21"/>
      <c r="AJ671" s="39" t="str">
        <f>IF(AK671=0,"",AVERAGE(N671:AI671))</f>
        <v/>
      </c>
      <c r="AK671" s="39">
        <f>IF(COUNTBLANK(N671:AI671)=0,22,IF(COUNTBLANK(N671:AI671)=1,21,IF(COUNTBLANK(N671:AI671)=2,20,IF(COUNTBLANK(N671:AI671)=3,19,IF(COUNTBLANK(N671:AI671)=4,18,IF(COUNTBLANK(N671:AI671)=5,17,IF(COUNTBLANK(N671:AI671)=6,16,IF(COUNTBLANK(N671:AI671)=7,15,IF(COUNTBLANK(N671:AI671)=8,14,IF(COUNTBLANK(N671:AI671)=9,13,IF(COUNTBLANK(N671:AI671)=10,12,IF(COUNTBLANK(N671:AI671)=11,11,IF(COUNTBLANK(N671:AI671)=12,10,IF(COUNTBLANK(N671:AI671)=13,9,IF(COUNTBLANK(N671:AI671)=14,8,IF(COUNTBLANK(N671:AI671)=15,7,IF(COUNTBLANK(N671:AI671)=16,6,IF(COUNTBLANK(N671:AI671)=17,5,IF(COUNTBLANK(N671:AI671)=18,4,IF(COUNTBLANK(N671:AI671)=19,3,IF(COUNTBLANK(N671:AI671)=20,2,IF(COUNTBLANK(N671:AI671)=21,1,IF(COUNTBLANK(N671:AI671)=22,0,"Error")))))))))))))))))))))))</f>
        <v>0</v>
      </c>
      <c r="AL671" s="39" t="str">
        <f>IF(AK671=0,"",IF(COUNTBLANK(AG671:AI671)=0,AVERAGE(AG671:AI671),IF(COUNTBLANK(AF671:AI671)&lt;1.5,AVERAGE(AF671:AI671),IF(COUNTBLANK(AE671:AI671)&lt;2.5,AVERAGE(AE671:AI671),IF(COUNTBLANK(AD671:AI671)&lt;3.5,AVERAGE(AD671:AI671),IF(COUNTBLANK(AC671:AI671)&lt;4.5,AVERAGE(AC671:AI671),IF(COUNTBLANK(AB671:AI671)&lt;5.5,AVERAGE(AB671:AI671),IF(COUNTBLANK(AA671:AI671)&lt;6.5,AVERAGE(AA671:AI671),IF(COUNTBLANK(Z671:AI671)&lt;7.5,AVERAGE(Z671:AI671),IF(COUNTBLANK(Y671:AI671)&lt;8.5,AVERAGE(Y671:AI671),IF(COUNTBLANK(X671:AI671)&lt;9.5,AVERAGE(X671:AI671),IF(COUNTBLANK(W671:AI671)&lt;10.5,AVERAGE(W671:AI671),IF(COUNTBLANK(V671:AI671)&lt;11.5,AVERAGE(V671:AI671),IF(COUNTBLANK(U671:AI671)&lt;12.5,AVERAGE(U671:AI671),IF(COUNTBLANK(T671:AI671)&lt;13.5,AVERAGE(T671:AI671),IF(COUNTBLANK(S671:AI671)&lt;14.5,AVERAGE(S671:AI671),IF(COUNTBLANK(R671:AI671)&lt;15.5,AVERAGE(R671:AI671),IF(COUNTBLANK(Q671:AI671)&lt;16.5,AVERAGE(Q671:AI671),IF(COUNTBLANK(P671:AI671)&lt;17.5,AVERAGE(P671:AI671),IF(COUNTBLANK(O671:AI671)&lt;18.5,AVERAGE(O671:AI671),AVERAGE(N671:AI671)))))))))))))))))))))</f>
        <v/>
      </c>
      <c r="AM671" s="22" t="str">
        <f>IF(AK671=0,"",IF(COUNTBLANK(AH671:AI671)=0,AVERAGE(AH671:AI671),IF(COUNTBLANK(AG671:AI671)&lt;1.5,AVERAGE(AG671:AI671),IF(COUNTBLANK(AF671:AI671)&lt;2.5,AVERAGE(AF671:AI671),IF(COUNTBLANK(AE671:AI671)&lt;3.5,AVERAGE(AE671:AI671),IF(COUNTBLANK(AD671:AI671)&lt;4.5,AVERAGE(AD671:AI671),IF(COUNTBLANK(AC671:AI671)&lt;5.5,AVERAGE(AC671:AI671),IF(COUNTBLANK(AB671:AI671)&lt;6.5,AVERAGE(AB671:AI671),IF(COUNTBLANK(AA671:AI671)&lt;7.5,AVERAGE(AA671:AI671),IF(COUNTBLANK(Z671:AI671)&lt;8.5,AVERAGE(Z671:AI671),IF(COUNTBLANK(Y671:AI671)&lt;9.5,AVERAGE(Y671:AI671),IF(COUNTBLANK(X671:AI671)&lt;10.5,AVERAGE(X671:AI671),IF(COUNTBLANK(W671:AI671)&lt;11.5,AVERAGE(W671:AI671),IF(COUNTBLANK(V671:AI671)&lt;12.5,AVERAGE(V671:AI671),IF(COUNTBLANK(U671:AI671)&lt;13.5,AVERAGE(U671:AI671),IF(COUNTBLANK(T671:AI671)&lt;14.5,AVERAGE(T671:AI671),IF(COUNTBLANK(S671:AI671)&lt;15.5,AVERAGE(S671:AI671),IF(COUNTBLANK(R671:AI671)&lt;16.5,AVERAGE(R671:AI671),IF(COUNTBLANK(Q671:AI671)&lt;17.5,AVERAGE(Q671:AI671),IF(COUNTBLANK(P671:AI671)&lt;18.5,AVERAGE(P671:AI671),IF(COUNTBLANK(O671:AI671)&lt;19.5,AVERAGE(O671:AI671),AVERAGE(N671:AI671))))))))))))))))))))))</f>
        <v/>
      </c>
      <c r="AN671" s="23">
        <f>IF(AK671&lt;1.5,M671,(0.75*M671)+(0.25*((AM671*2/3+AJ671*1/3)*$AW$1)))</f>
        <v>0</v>
      </c>
      <c r="AO671" s="24">
        <f>AN671-M671</f>
        <v>0</v>
      </c>
      <c r="AP671" s="22" t="str">
        <f>IF(AK671&lt;1.5,"N/A",3*((M671/$AW$1)-(AM671*2/3)))</f>
        <v>N/A</v>
      </c>
      <c r="AQ671" s="20" t="str">
        <f>IF(AK671=0,"",AL671*$AV$1)</f>
        <v/>
      </c>
      <c r="AR671" s="20" t="str">
        <f>IF(AK671=0,"",AJ671*$AV$1)</f>
        <v/>
      </c>
      <c r="AS671" s="23" t="str">
        <f>IF(F671="P","P","")</f>
        <v/>
      </c>
    </row>
    <row r="672" spans="1:45">
      <c r="A672" s="19"/>
      <c r="B672" s="23" t="str">
        <f>IF(COUNTBLANK(N672:AI672)&lt;20.5,"Yes","No")</f>
        <v>No</v>
      </c>
      <c r="C672" s="34" t="str">
        <f>IF(J672&lt;160000,"Yes","")</f>
        <v>Yes</v>
      </c>
      <c r="D672" s="34" t="str">
        <f>IF(J672&gt;375000,IF((K672/J672)&lt;-0.4,"FP40%",IF((K672/J672)&lt;-0.35,"FP35%",IF((K672/J672)&lt;-0.3,"FP30%",IF((K672/J672)&lt;-0.25,"FP25%",IF((K672/J672)&lt;-0.2,"FP20%",IF((K672/J672)&lt;-0.15,"FP15%",IF((K672/J672)&lt;-0.1,"FP10%",IF((K672/J672)&lt;-0.05,"FP5%","")))))))),"")</f>
        <v/>
      </c>
      <c r="E672" s="34" t="str">
        <f t="shared" si="12"/>
        <v/>
      </c>
      <c r="F672" s="89" t="str">
        <f>IF(AP672="N/A","",IF(AP672&gt;AJ672,IF(AP672&gt;AM672,"P",""),""))</f>
        <v/>
      </c>
      <c r="G672" s="34" t="str">
        <f>IF(D672="",IF(E672="",F672,E672),D672)</f>
        <v/>
      </c>
      <c r="H672" s="19"/>
      <c r="I672" s="21"/>
      <c r="J672" s="20"/>
      <c r="K672" s="20">
        <f>M672-J672</f>
        <v>0</v>
      </c>
      <c r="L672" s="20"/>
      <c r="M672" s="20"/>
      <c r="N672" s="21"/>
      <c r="O672" s="21"/>
      <c r="P672" s="21"/>
      <c r="Q672" s="21"/>
      <c r="R672" s="21"/>
      <c r="S672" s="21"/>
      <c r="T672" s="21"/>
      <c r="U672" s="21"/>
      <c r="AJ672" s="39" t="str">
        <f>IF(AK672=0,"",AVERAGE(N672:AI672))</f>
        <v/>
      </c>
      <c r="AK672" s="39">
        <f>IF(COUNTBLANK(N672:AI672)=0,22,IF(COUNTBLANK(N672:AI672)=1,21,IF(COUNTBLANK(N672:AI672)=2,20,IF(COUNTBLANK(N672:AI672)=3,19,IF(COUNTBLANK(N672:AI672)=4,18,IF(COUNTBLANK(N672:AI672)=5,17,IF(COUNTBLANK(N672:AI672)=6,16,IF(COUNTBLANK(N672:AI672)=7,15,IF(COUNTBLANK(N672:AI672)=8,14,IF(COUNTBLANK(N672:AI672)=9,13,IF(COUNTBLANK(N672:AI672)=10,12,IF(COUNTBLANK(N672:AI672)=11,11,IF(COUNTBLANK(N672:AI672)=12,10,IF(COUNTBLANK(N672:AI672)=13,9,IF(COUNTBLANK(N672:AI672)=14,8,IF(COUNTBLANK(N672:AI672)=15,7,IF(COUNTBLANK(N672:AI672)=16,6,IF(COUNTBLANK(N672:AI672)=17,5,IF(COUNTBLANK(N672:AI672)=18,4,IF(COUNTBLANK(N672:AI672)=19,3,IF(COUNTBLANK(N672:AI672)=20,2,IF(COUNTBLANK(N672:AI672)=21,1,IF(COUNTBLANK(N672:AI672)=22,0,"Error")))))))))))))))))))))))</f>
        <v>0</v>
      </c>
      <c r="AL672" s="39" t="str">
        <f>IF(AK672=0,"",IF(COUNTBLANK(AG672:AI672)=0,AVERAGE(AG672:AI672),IF(COUNTBLANK(AF672:AI672)&lt;1.5,AVERAGE(AF672:AI672),IF(COUNTBLANK(AE672:AI672)&lt;2.5,AVERAGE(AE672:AI672),IF(COUNTBLANK(AD672:AI672)&lt;3.5,AVERAGE(AD672:AI672),IF(COUNTBLANK(AC672:AI672)&lt;4.5,AVERAGE(AC672:AI672),IF(COUNTBLANK(AB672:AI672)&lt;5.5,AVERAGE(AB672:AI672),IF(COUNTBLANK(AA672:AI672)&lt;6.5,AVERAGE(AA672:AI672),IF(COUNTBLANK(Z672:AI672)&lt;7.5,AVERAGE(Z672:AI672),IF(COUNTBLANK(Y672:AI672)&lt;8.5,AVERAGE(Y672:AI672),IF(COUNTBLANK(X672:AI672)&lt;9.5,AVERAGE(X672:AI672),IF(COUNTBLANK(W672:AI672)&lt;10.5,AVERAGE(W672:AI672),IF(COUNTBLANK(V672:AI672)&lt;11.5,AVERAGE(V672:AI672),IF(COUNTBLANK(U672:AI672)&lt;12.5,AVERAGE(U672:AI672),IF(COUNTBLANK(T672:AI672)&lt;13.5,AVERAGE(T672:AI672),IF(COUNTBLANK(S672:AI672)&lt;14.5,AVERAGE(S672:AI672),IF(COUNTBLANK(R672:AI672)&lt;15.5,AVERAGE(R672:AI672),IF(COUNTBLANK(Q672:AI672)&lt;16.5,AVERAGE(Q672:AI672),IF(COUNTBLANK(P672:AI672)&lt;17.5,AVERAGE(P672:AI672),IF(COUNTBLANK(O672:AI672)&lt;18.5,AVERAGE(O672:AI672),AVERAGE(N672:AI672)))))))))))))))))))))</f>
        <v/>
      </c>
      <c r="AM672" s="22" t="str">
        <f>IF(AK672=0,"",IF(COUNTBLANK(AH672:AI672)=0,AVERAGE(AH672:AI672),IF(COUNTBLANK(AG672:AI672)&lt;1.5,AVERAGE(AG672:AI672),IF(COUNTBLANK(AF672:AI672)&lt;2.5,AVERAGE(AF672:AI672),IF(COUNTBLANK(AE672:AI672)&lt;3.5,AVERAGE(AE672:AI672),IF(COUNTBLANK(AD672:AI672)&lt;4.5,AVERAGE(AD672:AI672),IF(COUNTBLANK(AC672:AI672)&lt;5.5,AVERAGE(AC672:AI672),IF(COUNTBLANK(AB672:AI672)&lt;6.5,AVERAGE(AB672:AI672),IF(COUNTBLANK(AA672:AI672)&lt;7.5,AVERAGE(AA672:AI672),IF(COUNTBLANK(Z672:AI672)&lt;8.5,AVERAGE(Z672:AI672),IF(COUNTBLANK(Y672:AI672)&lt;9.5,AVERAGE(Y672:AI672),IF(COUNTBLANK(X672:AI672)&lt;10.5,AVERAGE(X672:AI672),IF(COUNTBLANK(W672:AI672)&lt;11.5,AVERAGE(W672:AI672),IF(COUNTBLANK(V672:AI672)&lt;12.5,AVERAGE(V672:AI672),IF(COUNTBLANK(U672:AI672)&lt;13.5,AVERAGE(U672:AI672),IF(COUNTBLANK(T672:AI672)&lt;14.5,AVERAGE(T672:AI672),IF(COUNTBLANK(S672:AI672)&lt;15.5,AVERAGE(S672:AI672),IF(COUNTBLANK(R672:AI672)&lt;16.5,AVERAGE(R672:AI672),IF(COUNTBLANK(Q672:AI672)&lt;17.5,AVERAGE(Q672:AI672),IF(COUNTBLANK(P672:AI672)&lt;18.5,AVERAGE(P672:AI672),IF(COUNTBLANK(O672:AI672)&lt;19.5,AVERAGE(O672:AI672),AVERAGE(N672:AI672))))))))))))))))))))))</f>
        <v/>
      </c>
      <c r="AN672" s="23">
        <f>IF(AK672&lt;1.5,M672,(0.75*M672)+(0.25*((AM672*2/3+AJ672*1/3)*$AW$1)))</f>
        <v>0</v>
      </c>
      <c r="AO672" s="24">
        <f>AN672-M672</f>
        <v>0</v>
      </c>
      <c r="AP672" s="22" t="str">
        <f>IF(AK672&lt;1.5,"N/A",3*((M672/$AW$1)-(AM672*2/3)))</f>
        <v>N/A</v>
      </c>
      <c r="AQ672" s="20" t="str">
        <f>IF(AK672=0,"",AL672*$AV$1)</f>
        <v/>
      </c>
      <c r="AR672" s="20" t="str">
        <f>IF(AK672=0,"",AJ672*$AV$1)</f>
        <v/>
      </c>
      <c r="AS672" s="23" t="str">
        <f>IF(F672="P","P","")</f>
        <v/>
      </c>
    </row>
    <row r="673" spans="1:45">
      <c r="A673" s="19"/>
      <c r="B673" s="23" t="str">
        <f>IF(COUNTBLANK(N673:AI673)&lt;20.5,"Yes","No")</f>
        <v>No</v>
      </c>
      <c r="C673" s="34" t="str">
        <f>IF(J673&lt;160000,"Yes","")</f>
        <v>Yes</v>
      </c>
      <c r="D673" s="34" t="str">
        <f>IF(J673&gt;375000,IF((K673/J673)&lt;-0.4,"FP40%",IF((K673/J673)&lt;-0.35,"FP35%",IF((K673/J673)&lt;-0.3,"FP30%",IF((K673/J673)&lt;-0.25,"FP25%",IF((K673/J673)&lt;-0.2,"FP20%",IF((K673/J673)&lt;-0.15,"FP15%",IF((K673/J673)&lt;-0.1,"FP10%",IF((K673/J673)&lt;-0.05,"FP5%","")))))))),"")</f>
        <v/>
      </c>
      <c r="E673" s="34" t="str">
        <f t="shared" si="12"/>
        <v/>
      </c>
      <c r="F673" s="89" t="str">
        <f>IF(AP673="N/A","",IF(AP673&gt;AJ673,IF(AP673&gt;AM673,"P",""),""))</f>
        <v/>
      </c>
      <c r="G673" s="34" t="str">
        <f>IF(D673="",IF(E673="",F673,E673),D673)</f>
        <v/>
      </c>
      <c r="H673" s="19"/>
      <c r="I673" s="21"/>
      <c r="J673" s="20"/>
      <c r="K673" s="20">
        <f>M673-J673</f>
        <v>0</v>
      </c>
      <c r="L673" s="20"/>
      <c r="M673" s="20"/>
      <c r="N673" s="21"/>
      <c r="O673" s="21"/>
      <c r="P673" s="21"/>
      <c r="Q673" s="21"/>
      <c r="R673" s="21"/>
      <c r="S673" s="21"/>
      <c r="T673" s="21"/>
      <c r="U673" s="21"/>
      <c r="AJ673" s="39" t="str">
        <f>IF(AK673=0,"",AVERAGE(N673:AI673))</f>
        <v/>
      </c>
      <c r="AK673" s="39">
        <f>IF(COUNTBLANK(N673:AI673)=0,22,IF(COUNTBLANK(N673:AI673)=1,21,IF(COUNTBLANK(N673:AI673)=2,20,IF(COUNTBLANK(N673:AI673)=3,19,IF(COUNTBLANK(N673:AI673)=4,18,IF(COUNTBLANK(N673:AI673)=5,17,IF(COUNTBLANK(N673:AI673)=6,16,IF(COUNTBLANK(N673:AI673)=7,15,IF(COUNTBLANK(N673:AI673)=8,14,IF(COUNTBLANK(N673:AI673)=9,13,IF(COUNTBLANK(N673:AI673)=10,12,IF(COUNTBLANK(N673:AI673)=11,11,IF(COUNTBLANK(N673:AI673)=12,10,IF(COUNTBLANK(N673:AI673)=13,9,IF(COUNTBLANK(N673:AI673)=14,8,IF(COUNTBLANK(N673:AI673)=15,7,IF(COUNTBLANK(N673:AI673)=16,6,IF(COUNTBLANK(N673:AI673)=17,5,IF(COUNTBLANK(N673:AI673)=18,4,IF(COUNTBLANK(N673:AI673)=19,3,IF(COUNTBLANK(N673:AI673)=20,2,IF(COUNTBLANK(N673:AI673)=21,1,IF(COUNTBLANK(N673:AI673)=22,0,"Error")))))))))))))))))))))))</f>
        <v>0</v>
      </c>
      <c r="AL673" s="39" t="str">
        <f>IF(AK673=0,"",IF(COUNTBLANK(AG673:AI673)=0,AVERAGE(AG673:AI673),IF(COUNTBLANK(AF673:AI673)&lt;1.5,AVERAGE(AF673:AI673),IF(COUNTBLANK(AE673:AI673)&lt;2.5,AVERAGE(AE673:AI673),IF(COUNTBLANK(AD673:AI673)&lt;3.5,AVERAGE(AD673:AI673),IF(COUNTBLANK(AC673:AI673)&lt;4.5,AVERAGE(AC673:AI673),IF(COUNTBLANK(AB673:AI673)&lt;5.5,AVERAGE(AB673:AI673),IF(COUNTBLANK(AA673:AI673)&lt;6.5,AVERAGE(AA673:AI673),IF(COUNTBLANK(Z673:AI673)&lt;7.5,AVERAGE(Z673:AI673),IF(COUNTBLANK(Y673:AI673)&lt;8.5,AVERAGE(Y673:AI673),IF(COUNTBLANK(X673:AI673)&lt;9.5,AVERAGE(X673:AI673),IF(COUNTBLANK(W673:AI673)&lt;10.5,AVERAGE(W673:AI673),IF(COUNTBLANK(V673:AI673)&lt;11.5,AVERAGE(V673:AI673),IF(COUNTBLANK(U673:AI673)&lt;12.5,AVERAGE(U673:AI673),IF(COUNTBLANK(T673:AI673)&lt;13.5,AVERAGE(T673:AI673),IF(COUNTBLANK(S673:AI673)&lt;14.5,AVERAGE(S673:AI673),IF(COUNTBLANK(R673:AI673)&lt;15.5,AVERAGE(R673:AI673),IF(COUNTBLANK(Q673:AI673)&lt;16.5,AVERAGE(Q673:AI673),IF(COUNTBLANK(P673:AI673)&lt;17.5,AVERAGE(P673:AI673),IF(COUNTBLANK(O673:AI673)&lt;18.5,AVERAGE(O673:AI673),AVERAGE(N673:AI673)))))))))))))))))))))</f>
        <v/>
      </c>
      <c r="AM673" s="22" t="str">
        <f>IF(AK673=0,"",IF(COUNTBLANK(AH673:AI673)=0,AVERAGE(AH673:AI673),IF(COUNTBLANK(AG673:AI673)&lt;1.5,AVERAGE(AG673:AI673),IF(COUNTBLANK(AF673:AI673)&lt;2.5,AVERAGE(AF673:AI673),IF(COUNTBLANK(AE673:AI673)&lt;3.5,AVERAGE(AE673:AI673),IF(COUNTBLANK(AD673:AI673)&lt;4.5,AVERAGE(AD673:AI673),IF(COUNTBLANK(AC673:AI673)&lt;5.5,AVERAGE(AC673:AI673),IF(COUNTBLANK(AB673:AI673)&lt;6.5,AVERAGE(AB673:AI673),IF(COUNTBLANK(AA673:AI673)&lt;7.5,AVERAGE(AA673:AI673),IF(COUNTBLANK(Z673:AI673)&lt;8.5,AVERAGE(Z673:AI673),IF(COUNTBLANK(Y673:AI673)&lt;9.5,AVERAGE(Y673:AI673),IF(COUNTBLANK(X673:AI673)&lt;10.5,AVERAGE(X673:AI673),IF(COUNTBLANK(W673:AI673)&lt;11.5,AVERAGE(W673:AI673),IF(COUNTBLANK(V673:AI673)&lt;12.5,AVERAGE(V673:AI673),IF(COUNTBLANK(U673:AI673)&lt;13.5,AVERAGE(U673:AI673),IF(COUNTBLANK(T673:AI673)&lt;14.5,AVERAGE(T673:AI673),IF(COUNTBLANK(S673:AI673)&lt;15.5,AVERAGE(S673:AI673),IF(COUNTBLANK(R673:AI673)&lt;16.5,AVERAGE(R673:AI673),IF(COUNTBLANK(Q673:AI673)&lt;17.5,AVERAGE(Q673:AI673),IF(COUNTBLANK(P673:AI673)&lt;18.5,AVERAGE(P673:AI673),IF(COUNTBLANK(O673:AI673)&lt;19.5,AVERAGE(O673:AI673),AVERAGE(N673:AI673))))))))))))))))))))))</f>
        <v/>
      </c>
      <c r="AN673" s="23">
        <f>IF(AK673&lt;1.5,M673,(0.75*M673)+(0.25*((AM673*2/3+AJ673*1/3)*$AW$1)))</f>
        <v>0</v>
      </c>
      <c r="AO673" s="24">
        <f>AN673-M673</f>
        <v>0</v>
      </c>
      <c r="AP673" s="22" t="str">
        <f>IF(AK673&lt;1.5,"N/A",3*((M673/$AW$1)-(AM673*2/3)))</f>
        <v>N/A</v>
      </c>
      <c r="AQ673" s="20" t="str">
        <f>IF(AK673=0,"",AL673*$AV$1)</f>
        <v/>
      </c>
      <c r="AR673" s="20" t="str">
        <f>IF(AK673=0,"",AJ673*$AV$1)</f>
        <v/>
      </c>
      <c r="AS673" s="23" t="str">
        <f>IF(F673="P","P","")</f>
        <v/>
      </c>
    </row>
    <row r="674" spans="1:45">
      <c r="A674" s="19"/>
      <c r="B674" s="23" t="str">
        <f>IF(COUNTBLANK(N674:AI674)&lt;20.5,"Yes","No")</f>
        <v>No</v>
      </c>
      <c r="C674" s="34" t="str">
        <f>IF(J674&lt;160000,"Yes","")</f>
        <v>Yes</v>
      </c>
      <c r="D674" s="34" t="str">
        <f>IF(J674&gt;375000,IF((K674/J674)&lt;-0.4,"FP40%",IF((K674/J674)&lt;-0.35,"FP35%",IF((K674/J674)&lt;-0.3,"FP30%",IF((K674/J674)&lt;-0.25,"FP25%",IF((K674/J674)&lt;-0.2,"FP20%",IF((K674/J674)&lt;-0.15,"FP15%",IF((K674/J674)&lt;-0.1,"FP10%",IF((K674/J674)&lt;-0.05,"FP5%","")))))))),"")</f>
        <v/>
      </c>
      <c r="E674" s="34" t="str">
        <f t="shared" si="12"/>
        <v/>
      </c>
      <c r="F674" s="89" t="str">
        <f>IF(AP674="N/A","",IF(AP674&gt;AJ674,IF(AP674&gt;AM674,"P",""),""))</f>
        <v/>
      </c>
      <c r="G674" s="34" t="str">
        <f>IF(D674="",IF(E674="",F674,E674),D674)</f>
        <v/>
      </c>
      <c r="H674" s="19"/>
      <c r="I674" s="21"/>
      <c r="J674" s="20"/>
      <c r="K674" s="20">
        <f>M674-J674</f>
        <v>0</v>
      </c>
      <c r="L674" s="20"/>
      <c r="M674" s="20"/>
      <c r="N674" s="21"/>
      <c r="O674" s="21"/>
      <c r="P674" s="21"/>
      <c r="Q674" s="21"/>
      <c r="R674" s="21"/>
      <c r="S674" s="21"/>
      <c r="T674" s="21"/>
      <c r="U674" s="21"/>
      <c r="AJ674" s="39" t="str">
        <f>IF(AK674=0,"",AVERAGE(N674:AI674))</f>
        <v/>
      </c>
      <c r="AK674" s="39">
        <f>IF(COUNTBLANK(N674:AI674)=0,22,IF(COUNTBLANK(N674:AI674)=1,21,IF(COUNTBLANK(N674:AI674)=2,20,IF(COUNTBLANK(N674:AI674)=3,19,IF(COUNTBLANK(N674:AI674)=4,18,IF(COUNTBLANK(N674:AI674)=5,17,IF(COUNTBLANK(N674:AI674)=6,16,IF(COUNTBLANK(N674:AI674)=7,15,IF(COUNTBLANK(N674:AI674)=8,14,IF(COUNTBLANK(N674:AI674)=9,13,IF(COUNTBLANK(N674:AI674)=10,12,IF(COUNTBLANK(N674:AI674)=11,11,IF(COUNTBLANK(N674:AI674)=12,10,IF(COUNTBLANK(N674:AI674)=13,9,IF(COUNTBLANK(N674:AI674)=14,8,IF(COUNTBLANK(N674:AI674)=15,7,IF(COUNTBLANK(N674:AI674)=16,6,IF(COUNTBLANK(N674:AI674)=17,5,IF(COUNTBLANK(N674:AI674)=18,4,IF(COUNTBLANK(N674:AI674)=19,3,IF(COUNTBLANK(N674:AI674)=20,2,IF(COUNTBLANK(N674:AI674)=21,1,IF(COUNTBLANK(N674:AI674)=22,0,"Error")))))))))))))))))))))))</f>
        <v>0</v>
      </c>
      <c r="AL674" s="39" t="str">
        <f>IF(AK674=0,"",IF(COUNTBLANK(AG674:AI674)=0,AVERAGE(AG674:AI674),IF(COUNTBLANK(AF674:AI674)&lt;1.5,AVERAGE(AF674:AI674),IF(COUNTBLANK(AE674:AI674)&lt;2.5,AVERAGE(AE674:AI674),IF(COUNTBLANK(AD674:AI674)&lt;3.5,AVERAGE(AD674:AI674),IF(COUNTBLANK(AC674:AI674)&lt;4.5,AVERAGE(AC674:AI674),IF(COUNTBLANK(AB674:AI674)&lt;5.5,AVERAGE(AB674:AI674),IF(COUNTBLANK(AA674:AI674)&lt;6.5,AVERAGE(AA674:AI674),IF(COUNTBLANK(Z674:AI674)&lt;7.5,AVERAGE(Z674:AI674),IF(COUNTBLANK(Y674:AI674)&lt;8.5,AVERAGE(Y674:AI674),IF(COUNTBLANK(X674:AI674)&lt;9.5,AVERAGE(X674:AI674),IF(COUNTBLANK(W674:AI674)&lt;10.5,AVERAGE(W674:AI674),IF(COUNTBLANK(V674:AI674)&lt;11.5,AVERAGE(V674:AI674),IF(COUNTBLANK(U674:AI674)&lt;12.5,AVERAGE(U674:AI674),IF(COUNTBLANK(T674:AI674)&lt;13.5,AVERAGE(T674:AI674),IF(COUNTBLANK(S674:AI674)&lt;14.5,AVERAGE(S674:AI674),IF(COUNTBLANK(R674:AI674)&lt;15.5,AVERAGE(R674:AI674),IF(COUNTBLANK(Q674:AI674)&lt;16.5,AVERAGE(Q674:AI674),IF(COUNTBLANK(P674:AI674)&lt;17.5,AVERAGE(P674:AI674),IF(COUNTBLANK(O674:AI674)&lt;18.5,AVERAGE(O674:AI674),AVERAGE(N674:AI674)))))))))))))))))))))</f>
        <v/>
      </c>
      <c r="AM674" s="22" t="str">
        <f>IF(AK674=0,"",IF(COUNTBLANK(AH674:AI674)=0,AVERAGE(AH674:AI674),IF(COUNTBLANK(AG674:AI674)&lt;1.5,AVERAGE(AG674:AI674),IF(COUNTBLANK(AF674:AI674)&lt;2.5,AVERAGE(AF674:AI674),IF(COUNTBLANK(AE674:AI674)&lt;3.5,AVERAGE(AE674:AI674),IF(COUNTBLANK(AD674:AI674)&lt;4.5,AVERAGE(AD674:AI674),IF(COUNTBLANK(AC674:AI674)&lt;5.5,AVERAGE(AC674:AI674),IF(COUNTBLANK(AB674:AI674)&lt;6.5,AVERAGE(AB674:AI674),IF(COUNTBLANK(AA674:AI674)&lt;7.5,AVERAGE(AA674:AI674),IF(COUNTBLANK(Z674:AI674)&lt;8.5,AVERAGE(Z674:AI674),IF(COUNTBLANK(Y674:AI674)&lt;9.5,AVERAGE(Y674:AI674),IF(COUNTBLANK(X674:AI674)&lt;10.5,AVERAGE(X674:AI674),IF(COUNTBLANK(W674:AI674)&lt;11.5,AVERAGE(W674:AI674),IF(COUNTBLANK(V674:AI674)&lt;12.5,AVERAGE(V674:AI674),IF(COUNTBLANK(U674:AI674)&lt;13.5,AVERAGE(U674:AI674),IF(COUNTBLANK(T674:AI674)&lt;14.5,AVERAGE(T674:AI674),IF(COUNTBLANK(S674:AI674)&lt;15.5,AVERAGE(S674:AI674),IF(COUNTBLANK(R674:AI674)&lt;16.5,AVERAGE(R674:AI674),IF(COUNTBLANK(Q674:AI674)&lt;17.5,AVERAGE(Q674:AI674),IF(COUNTBLANK(P674:AI674)&lt;18.5,AVERAGE(P674:AI674),IF(COUNTBLANK(O674:AI674)&lt;19.5,AVERAGE(O674:AI674),AVERAGE(N674:AI674))))))))))))))))))))))</f>
        <v/>
      </c>
      <c r="AN674" s="23">
        <f>IF(AK674&lt;1.5,M674,(0.75*M674)+(0.25*((AM674*2/3+AJ674*1/3)*$AW$1)))</f>
        <v>0</v>
      </c>
      <c r="AO674" s="24">
        <f>AN674-M674</f>
        <v>0</v>
      </c>
      <c r="AP674" s="22" t="str">
        <f>IF(AK674&lt;1.5,"N/A",3*((M674/$AW$1)-(AM674*2/3)))</f>
        <v>N/A</v>
      </c>
      <c r="AQ674" s="20" t="str">
        <f>IF(AK674=0,"",AL674*$AV$1)</f>
        <v/>
      </c>
      <c r="AR674" s="20" t="str">
        <f>IF(AK674=0,"",AJ674*$AV$1)</f>
        <v/>
      </c>
      <c r="AS674" s="23" t="str">
        <f>IF(F674="P","P","")</f>
        <v/>
      </c>
    </row>
    <row r="675" spans="1:45">
      <c r="A675" s="19"/>
      <c r="B675" s="23" t="str">
        <f>IF(COUNTBLANK(N675:AI675)&lt;20.5,"Yes","No")</f>
        <v>No</v>
      </c>
      <c r="C675" s="34" t="str">
        <f>IF(J675&lt;160000,"Yes","")</f>
        <v>Yes</v>
      </c>
      <c r="D675" s="34" t="str">
        <f>IF(J675&gt;375000,IF((K675/J675)&lt;-0.4,"FP40%",IF((K675/J675)&lt;-0.35,"FP35%",IF((K675/J675)&lt;-0.3,"FP30%",IF((K675/J675)&lt;-0.25,"FP25%",IF((K675/J675)&lt;-0.2,"FP20%",IF((K675/J675)&lt;-0.15,"FP15%",IF((K675/J675)&lt;-0.1,"FP10%",IF((K675/J675)&lt;-0.05,"FP5%","")))))))),"")</f>
        <v/>
      </c>
      <c r="E675" s="34" t="str">
        <f t="shared" si="12"/>
        <v/>
      </c>
      <c r="F675" s="89" t="str">
        <f>IF(AP675="N/A","",IF(AP675&gt;AJ675,IF(AP675&gt;AM675,"P",""),""))</f>
        <v/>
      </c>
      <c r="G675" s="34" t="str">
        <f>IF(D675="",IF(E675="",F675,E675),D675)</f>
        <v/>
      </c>
      <c r="H675" s="19"/>
      <c r="I675" s="21"/>
      <c r="J675" s="20"/>
      <c r="K675" s="20">
        <f>M675-J675</f>
        <v>0</v>
      </c>
      <c r="L675" s="20"/>
      <c r="M675" s="20"/>
      <c r="N675" s="21"/>
      <c r="O675" s="21"/>
      <c r="P675" s="21"/>
      <c r="Q675" s="21"/>
      <c r="R675" s="21"/>
      <c r="S675" s="21"/>
      <c r="T675" s="21"/>
      <c r="U675" s="21"/>
      <c r="AJ675" s="39" t="str">
        <f>IF(AK675=0,"",AVERAGE(N675:AI675))</f>
        <v/>
      </c>
      <c r="AK675" s="39">
        <f>IF(COUNTBLANK(N675:AI675)=0,22,IF(COUNTBLANK(N675:AI675)=1,21,IF(COUNTBLANK(N675:AI675)=2,20,IF(COUNTBLANK(N675:AI675)=3,19,IF(COUNTBLANK(N675:AI675)=4,18,IF(COUNTBLANK(N675:AI675)=5,17,IF(COUNTBLANK(N675:AI675)=6,16,IF(COUNTBLANK(N675:AI675)=7,15,IF(COUNTBLANK(N675:AI675)=8,14,IF(COUNTBLANK(N675:AI675)=9,13,IF(COUNTBLANK(N675:AI675)=10,12,IF(COUNTBLANK(N675:AI675)=11,11,IF(COUNTBLANK(N675:AI675)=12,10,IF(COUNTBLANK(N675:AI675)=13,9,IF(COUNTBLANK(N675:AI675)=14,8,IF(COUNTBLANK(N675:AI675)=15,7,IF(COUNTBLANK(N675:AI675)=16,6,IF(COUNTBLANK(N675:AI675)=17,5,IF(COUNTBLANK(N675:AI675)=18,4,IF(COUNTBLANK(N675:AI675)=19,3,IF(COUNTBLANK(N675:AI675)=20,2,IF(COUNTBLANK(N675:AI675)=21,1,IF(COUNTBLANK(N675:AI675)=22,0,"Error")))))))))))))))))))))))</f>
        <v>0</v>
      </c>
      <c r="AL675" s="39" t="str">
        <f>IF(AK675=0,"",IF(COUNTBLANK(AG675:AI675)=0,AVERAGE(AG675:AI675),IF(COUNTBLANK(AF675:AI675)&lt;1.5,AVERAGE(AF675:AI675),IF(COUNTBLANK(AE675:AI675)&lt;2.5,AVERAGE(AE675:AI675),IF(COUNTBLANK(AD675:AI675)&lt;3.5,AVERAGE(AD675:AI675),IF(COUNTBLANK(AC675:AI675)&lt;4.5,AVERAGE(AC675:AI675),IF(COUNTBLANK(AB675:AI675)&lt;5.5,AVERAGE(AB675:AI675),IF(COUNTBLANK(AA675:AI675)&lt;6.5,AVERAGE(AA675:AI675),IF(COUNTBLANK(Z675:AI675)&lt;7.5,AVERAGE(Z675:AI675),IF(COUNTBLANK(Y675:AI675)&lt;8.5,AVERAGE(Y675:AI675),IF(COUNTBLANK(X675:AI675)&lt;9.5,AVERAGE(X675:AI675),IF(COUNTBLANK(W675:AI675)&lt;10.5,AVERAGE(W675:AI675),IF(COUNTBLANK(V675:AI675)&lt;11.5,AVERAGE(V675:AI675),IF(COUNTBLANK(U675:AI675)&lt;12.5,AVERAGE(U675:AI675),IF(COUNTBLANK(T675:AI675)&lt;13.5,AVERAGE(T675:AI675),IF(COUNTBLANK(S675:AI675)&lt;14.5,AVERAGE(S675:AI675),IF(COUNTBLANK(R675:AI675)&lt;15.5,AVERAGE(R675:AI675),IF(COUNTBLANK(Q675:AI675)&lt;16.5,AVERAGE(Q675:AI675),IF(COUNTBLANK(P675:AI675)&lt;17.5,AVERAGE(P675:AI675),IF(COUNTBLANK(O675:AI675)&lt;18.5,AVERAGE(O675:AI675),AVERAGE(N675:AI675)))))))))))))))))))))</f>
        <v/>
      </c>
      <c r="AM675" s="22" t="str">
        <f>IF(AK675=0,"",IF(COUNTBLANK(AH675:AI675)=0,AVERAGE(AH675:AI675),IF(COUNTBLANK(AG675:AI675)&lt;1.5,AVERAGE(AG675:AI675),IF(COUNTBLANK(AF675:AI675)&lt;2.5,AVERAGE(AF675:AI675),IF(COUNTBLANK(AE675:AI675)&lt;3.5,AVERAGE(AE675:AI675),IF(COUNTBLANK(AD675:AI675)&lt;4.5,AVERAGE(AD675:AI675),IF(COUNTBLANK(AC675:AI675)&lt;5.5,AVERAGE(AC675:AI675),IF(COUNTBLANK(AB675:AI675)&lt;6.5,AVERAGE(AB675:AI675),IF(COUNTBLANK(AA675:AI675)&lt;7.5,AVERAGE(AA675:AI675),IF(COUNTBLANK(Z675:AI675)&lt;8.5,AVERAGE(Z675:AI675),IF(COUNTBLANK(Y675:AI675)&lt;9.5,AVERAGE(Y675:AI675),IF(COUNTBLANK(X675:AI675)&lt;10.5,AVERAGE(X675:AI675),IF(COUNTBLANK(W675:AI675)&lt;11.5,AVERAGE(W675:AI675),IF(COUNTBLANK(V675:AI675)&lt;12.5,AVERAGE(V675:AI675),IF(COUNTBLANK(U675:AI675)&lt;13.5,AVERAGE(U675:AI675),IF(COUNTBLANK(T675:AI675)&lt;14.5,AVERAGE(T675:AI675),IF(COUNTBLANK(S675:AI675)&lt;15.5,AVERAGE(S675:AI675),IF(COUNTBLANK(R675:AI675)&lt;16.5,AVERAGE(R675:AI675),IF(COUNTBLANK(Q675:AI675)&lt;17.5,AVERAGE(Q675:AI675),IF(COUNTBLANK(P675:AI675)&lt;18.5,AVERAGE(P675:AI675),IF(COUNTBLANK(O675:AI675)&lt;19.5,AVERAGE(O675:AI675),AVERAGE(N675:AI675))))))))))))))))))))))</f>
        <v/>
      </c>
      <c r="AN675" s="23">
        <f>IF(AK675&lt;1.5,M675,(0.75*M675)+(0.25*((AM675*2/3+AJ675*1/3)*$AW$1)))</f>
        <v>0</v>
      </c>
      <c r="AO675" s="24">
        <f>AN675-M675</f>
        <v>0</v>
      </c>
      <c r="AP675" s="22" t="str">
        <f>IF(AK675&lt;1.5,"N/A",3*((M675/$AW$1)-(AM675*2/3)))</f>
        <v>N/A</v>
      </c>
      <c r="AQ675" s="20" t="str">
        <f>IF(AK675=0,"",AL675*$AV$1)</f>
        <v/>
      </c>
      <c r="AR675" s="20" t="str">
        <f>IF(AK675=0,"",AJ675*$AV$1)</f>
        <v/>
      </c>
      <c r="AS675" s="23" t="str">
        <f>IF(F675="P","P","")</f>
        <v/>
      </c>
    </row>
    <row r="676" spans="1:45">
      <c r="A676" s="19"/>
      <c r="B676" s="23" t="str">
        <f>IF(COUNTBLANK(N676:AI676)&lt;20.5,"Yes","No")</f>
        <v>No</v>
      </c>
      <c r="C676" s="34" t="str">
        <f>IF(J676&lt;160000,"Yes","")</f>
        <v>Yes</v>
      </c>
      <c r="D676" s="34" t="str">
        <f>IF(J676&gt;375000,IF((K676/J676)&lt;-0.4,"FP40%",IF((K676/J676)&lt;-0.35,"FP35%",IF((K676/J676)&lt;-0.3,"FP30%",IF((K676/J676)&lt;-0.25,"FP25%",IF((K676/J676)&lt;-0.2,"FP20%",IF((K676/J676)&lt;-0.15,"FP15%",IF((K676/J676)&lt;-0.1,"FP10%",IF((K676/J676)&lt;-0.05,"FP5%","")))))))),"")</f>
        <v/>
      </c>
      <c r="E676" s="34" t="str">
        <f t="shared" si="12"/>
        <v/>
      </c>
      <c r="F676" s="89" t="str">
        <f>IF(AP676="N/A","",IF(AP676&gt;AJ676,IF(AP676&gt;AM676,"P",""),""))</f>
        <v/>
      </c>
      <c r="G676" s="34" t="str">
        <f>IF(D676="",IF(E676="",F676,E676),D676)</f>
        <v/>
      </c>
      <c r="H676" s="19"/>
      <c r="I676" s="21"/>
      <c r="J676" s="20"/>
      <c r="K676" s="20">
        <f>M676-J676</f>
        <v>0</v>
      </c>
      <c r="L676" s="20"/>
      <c r="M676" s="20"/>
      <c r="N676" s="21"/>
      <c r="O676" s="21"/>
      <c r="P676" s="21"/>
      <c r="Q676" s="21"/>
      <c r="R676" s="21"/>
      <c r="S676" s="21"/>
      <c r="T676" s="21"/>
      <c r="U676" s="21"/>
      <c r="AJ676" s="39" t="str">
        <f>IF(AK676=0,"",AVERAGE(N676:AI676))</f>
        <v/>
      </c>
      <c r="AK676" s="39">
        <f>IF(COUNTBLANK(N676:AI676)=0,22,IF(COUNTBLANK(N676:AI676)=1,21,IF(COUNTBLANK(N676:AI676)=2,20,IF(COUNTBLANK(N676:AI676)=3,19,IF(COUNTBLANK(N676:AI676)=4,18,IF(COUNTBLANK(N676:AI676)=5,17,IF(COUNTBLANK(N676:AI676)=6,16,IF(COUNTBLANK(N676:AI676)=7,15,IF(COUNTBLANK(N676:AI676)=8,14,IF(COUNTBLANK(N676:AI676)=9,13,IF(COUNTBLANK(N676:AI676)=10,12,IF(COUNTBLANK(N676:AI676)=11,11,IF(COUNTBLANK(N676:AI676)=12,10,IF(COUNTBLANK(N676:AI676)=13,9,IF(COUNTBLANK(N676:AI676)=14,8,IF(COUNTBLANK(N676:AI676)=15,7,IF(COUNTBLANK(N676:AI676)=16,6,IF(COUNTBLANK(N676:AI676)=17,5,IF(COUNTBLANK(N676:AI676)=18,4,IF(COUNTBLANK(N676:AI676)=19,3,IF(COUNTBLANK(N676:AI676)=20,2,IF(COUNTBLANK(N676:AI676)=21,1,IF(COUNTBLANK(N676:AI676)=22,0,"Error")))))))))))))))))))))))</f>
        <v>0</v>
      </c>
      <c r="AL676" s="39" t="str">
        <f>IF(AK676=0,"",IF(COUNTBLANK(AG676:AI676)=0,AVERAGE(AG676:AI676),IF(COUNTBLANK(AF676:AI676)&lt;1.5,AVERAGE(AF676:AI676),IF(COUNTBLANK(AE676:AI676)&lt;2.5,AVERAGE(AE676:AI676),IF(COUNTBLANK(AD676:AI676)&lt;3.5,AVERAGE(AD676:AI676),IF(COUNTBLANK(AC676:AI676)&lt;4.5,AVERAGE(AC676:AI676),IF(COUNTBLANK(AB676:AI676)&lt;5.5,AVERAGE(AB676:AI676),IF(COUNTBLANK(AA676:AI676)&lt;6.5,AVERAGE(AA676:AI676),IF(COUNTBLANK(Z676:AI676)&lt;7.5,AVERAGE(Z676:AI676),IF(COUNTBLANK(Y676:AI676)&lt;8.5,AVERAGE(Y676:AI676),IF(COUNTBLANK(X676:AI676)&lt;9.5,AVERAGE(X676:AI676),IF(COUNTBLANK(W676:AI676)&lt;10.5,AVERAGE(W676:AI676),IF(COUNTBLANK(V676:AI676)&lt;11.5,AVERAGE(V676:AI676),IF(COUNTBLANK(U676:AI676)&lt;12.5,AVERAGE(U676:AI676),IF(COUNTBLANK(T676:AI676)&lt;13.5,AVERAGE(T676:AI676),IF(COUNTBLANK(S676:AI676)&lt;14.5,AVERAGE(S676:AI676),IF(COUNTBLANK(R676:AI676)&lt;15.5,AVERAGE(R676:AI676),IF(COUNTBLANK(Q676:AI676)&lt;16.5,AVERAGE(Q676:AI676),IF(COUNTBLANK(P676:AI676)&lt;17.5,AVERAGE(P676:AI676),IF(COUNTBLANK(O676:AI676)&lt;18.5,AVERAGE(O676:AI676),AVERAGE(N676:AI676)))))))))))))))))))))</f>
        <v/>
      </c>
      <c r="AM676" s="22" t="str">
        <f>IF(AK676=0,"",IF(COUNTBLANK(AH676:AI676)=0,AVERAGE(AH676:AI676),IF(COUNTBLANK(AG676:AI676)&lt;1.5,AVERAGE(AG676:AI676),IF(COUNTBLANK(AF676:AI676)&lt;2.5,AVERAGE(AF676:AI676),IF(COUNTBLANK(AE676:AI676)&lt;3.5,AVERAGE(AE676:AI676),IF(COUNTBLANK(AD676:AI676)&lt;4.5,AVERAGE(AD676:AI676),IF(COUNTBLANK(AC676:AI676)&lt;5.5,AVERAGE(AC676:AI676),IF(COUNTBLANK(AB676:AI676)&lt;6.5,AVERAGE(AB676:AI676),IF(COUNTBLANK(AA676:AI676)&lt;7.5,AVERAGE(AA676:AI676),IF(COUNTBLANK(Z676:AI676)&lt;8.5,AVERAGE(Z676:AI676),IF(COUNTBLANK(Y676:AI676)&lt;9.5,AVERAGE(Y676:AI676),IF(COUNTBLANK(X676:AI676)&lt;10.5,AVERAGE(X676:AI676),IF(COUNTBLANK(W676:AI676)&lt;11.5,AVERAGE(W676:AI676),IF(COUNTBLANK(V676:AI676)&lt;12.5,AVERAGE(V676:AI676),IF(COUNTBLANK(U676:AI676)&lt;13.5,AVERAGE(U676:AI676),IF(COUNTBLANK(T676:AI676)&lt;14.5,AVERAGE(T676:AI676),IF(COUNTBLANK(S676:AI676)&lt;15.5,AVERAGE(S676:AI676),IF(COUNTBLANK(R676:AI676)&lt;16.5,AVERAGE(R676:AI676),IF(COUNTBLANK(Q676:AI676)&lt;17.5,AVERAGE(Q676:AI676),IF(COUNTBLANK(P676:AI676)&lt;18.5,AVERAGE(P676:AI676),IF(COUNTBLANK(O676:AI676)&lt;19.5,AVERAGE(O676:AI676),AVERAGE(N676:AI676))))))))))))))))))))))</f>
        <v/>
      </c>
      <c r="AN676" s="23">
        <f>IF(AK676&lt;1.5,M676,(0.75*M676)+(0.25*((AM676*2/3+AJ676*1/3)*$AW$1)))</f>
        <v>0</v>
      </c>
      <c r="AO676" s="24">
        <f>AN676-M676</f>
        <v>0</v>
      </c>
      <c r="AP676" s="22" t="str">
        <f>IF(AK676&lt;1.5,"N/A",3*((M676/$AW$1)-(AM676*2/3)))</f>
        <v>N/A</v>
      </c>
      <c r="AQ676" s="20" t="str">
        <f>IF(AK676=0,"",AL676*$AV$1)</f>
        <v/>
      </c>
      <c r="AR676" s="20" t="str">
        <f>IF(AK676=0,"",AJ676*$AV$1)</f>
        <v/>
      </c>
      <c r="AS676" s="23" t="str">
        <f>IF(F676="P","P","")</f>
        <v/>
      </c>
    </row>
    <row r="677" spans="1:45">
      <c r="A677" s="19"/>
      <c r="B677" s="23" t="str">
        <f>IF(COUNTBLANK(N677:AI677)&lt;20.5,"Yes","No")</f>
        <v>No</v>
      </c>
      <c r="C677" s="34" t="str">
        <f>IF(J677&lt;160000,"Yes","")</f>
        <v>Yes</v>
      </c>
      <c r="D677" s="34" t="str">
        <f>IF(J677&gt;375000,IF((K677/J677)&lt;-0.4,"FP40%",IF((K677/J677)&lt;-0.35,"FP35%",IF((K677/J677)&lt;-0.3,"FP30%",IF((K677/J677)&lt;-0.25,"FP25%",IF((K677/J677)&lt;-0.2,"FP20%",IF((K677/J677)&lt;-0.15,"FP15%",IF((K677/J677)&lt;-0.1,"FP10%",IF((K677/J677)&lt;-0.05,"FP5%","")))))))),"")</f>
        <v/>
      </c>
      <c r="E677" s="34" t="str">
        <f t="shared" si="12"/>
        <v/>
      </c>
      <c r="F677" s="89" t="str">
        <f>IF(AP677="N/A","",IF(AP677&gt;AJ677,IF(AP677&gt;AM677,"P",""),""))</f>
        <v/>
      </c>
      <c r="G677" s="34" t="str">
        <f>IF(D677="",IF(E677="",F677,E677),D677)</f>
        <v/>
      </c>
      <c r="H677" s="19"/>
      <c r="I677" s="21"/>
      <c r="J677" s="20"/>
      <c r="K677" s="20">
        <f>M677-J677</f>
        <v>0</v>
      </c>
      <c r="L677" s="20"/>
      <c r="M677" s="20"/>
      <c r="N677" s="21"/>
      <c r="O677" s="21"/>
      <c r="P677" s="21"/>
      <c r="Q677" s="21"/>
      <c r="R677" s="21"/>
      <c r="S677" s="21"/>
      <c r="T677" s="21"/>
      <c r="U677" s="21"/>
      <c r="AJ677" s="39" t="str">
        <f>IF(AK677=0,"",AVERAGE(N677:AI677))</f>
        <v/>
      </c>
      <c r="AK677" s="39">
        <f>IF(COUNTBLANK(N677:AI677)=0,22,IF(COUNTBLANK(N677:AI677)=1,21,IF(COUNTBLANK(N677:AI677)=2,20,IF(COUNTBLANK(N677:AI677)=3,19,IF(COUNTBLANK(N677:AI677)=4,18,IF(COUNTBLANK(N677:AI677)=5,17,IF(COUNTBLANK(N677:AI677)=6,16,IF(COUNTBLANK(N677:AI677)=7,15,IF(COUNTBLANK(N677:AI677)=8,14,IF(COUNTBLANK(N677:AI677)=9,13,IF(COUNTBLANK(N677:AI677)=10,12,IF(COUNTBLANK(N677:AI677)=11,11,IF(COUNTBLANK(N677:AI677)=12,10,IF(COUNTBLANK(N677:AI677)=13,9,IF(COUNTBLANK(N677:AI677)=14,8,IF(COUNTBLANK(N677:AI677)=15,7,IF(COUNTBLANK(N677:AI677)=16,6,IF(COUNTBLANK(N677:AI677)=17,5,IF(COUNTBLANK(N677:AI677)=18,4,IF(COUNTBLANK(N677:AI677)=19,3,IF(COUNTBLANK(N677:AI677)=20,2,IF(COUNTBLANK(N677:AI677)=21,1,IF(COUNTBLANK(N677:AI677)=22,0,"Error")))))))))))))))))))))))</f>
        <v>0</v>
      </c>
      <c r="AL677" s="39" t="str">
        <f>IF(AK677=0,"",IF(COUNTBLANK(AG677:AI677)=0,AVERAGE(AG677:AI677),IF(COUNTBLANK(AF677:AI677)&lt;1.5,AVERAGE(AF677:AI677),IF(COUNTBLANK(AE677:AI677)&lt;2.5,AVERAGE(AE677:AI677),IF(COUNTBLANK(AD677:AI677)&lt;3.5,AVERAGE(AD677:AI677),IF(COUNTBLANK(AC677:AI677)&lt;4.5,AVERAGE(AC677:AI677),IF(COUNTBLANK(AB677:AI677)&lt;5.5,AVERAGE(AB677:AI677),IF(COUNTBLANK(AA677:AI677)&lt;6.5,AVERAGE(AA677:AI677),IF(COUNTBLANK(Z677:AI677)&lt;7.5,AVERAGE(Z677:AI677),IF(COUNTBLANK(Y677:AI677)&lt;8.5,AVERAGE(Y677:AI677),IF(COUNTBLANK(X677:AI677)&lt;9.5,AVERAGE(X677:AI677),IF(COUNTBLANK(W677:AI677)&lt;10.5,AVERAGE(W677:AI677),IF(COUNTBLANK(V677:AI677)&lt;11.5,AVERAGE(V677:AI677),IF(COUNTBLANK(U677:AI677)&lt;12.5,AVERAGE(U677:AI677),IF(COUNTBLANK(T677:AI677)&lt;13.5,AVERAGE(T677:AI677),IF(COUNTBLANK(S677:AI677)&lt;14.5,AVERAGE(S677:AI677),IF(COUNTBLANK(R677:AI677)&lt;15.5,AVERAGE(R677:AI677),IF(COUNTBLANK(Q677:AI677)&lt;16.5,AVERAGE(Q677:AI677),IF(COUNTBLANK(P677:AI677)&lt;17.5,AVERAGE(P677:AI677),IF(COUNTBLANK(O677:AI677)&lt;18.5,AVERAGE(O677:AI677),AVERAGE(N677:AI677)))))))))))))))))))))</f>
        <v/>
      </c>
      <c r="AM677" s="22" t="str">
        <f>IF(AK677=0,"",IF(COUNTBLANK(AH677:AI677)=0,AVERAGE(AH677:AI677),IF(COUNTBLANK(AG677:AI677)&lt;1.5,AVERAGE(AG677:AI677),IF(COUNTBLANK(AF677:AI677)&lt;2.5,AVERAGE(AF677:AI677),IF(COUNTBLANK(AE677:AI677)&lt;3.5,AVERAGE(AE677:AI677),IF(COUNTBLANK(AD677:AI677)&lt;4.5,AVERAGE(AD677:AI677),IF(COUNTBLANK(AC677:AI677)&lt;5.5,AVERAGE(AC677:AI677),IF(COUNTBLANK(AB677:AI677)&lt;6.5,AVERAGE(AB677:AI677),IF(COUNTBLANK(AA677:AI677)&lt;7.5,AVERAGE(AA677:AI677),IF(COUNTBLANK(Z677:AI677)&lt;8.5,AVERAGE(Z677:AI677),IF(COUNTBLANK(Y677:AI677)&lt;9.5,AVERAGE(Y677:AI677),IF(COUNTBLANK(X677:AI677)&lt;10.5,AVERAGE(X677:AI677),IF(COUNTBLANK(W677:AI677)&lt;11.5,AVERAGE(W677:AI677),IF(COUNTBLANK(V677:AI677)&lt;12.5,AVERAGE(V677:AI677),IF(COUNTBLANK(U677:AI677)&lt;13.5,AVERAGE(U677:AI677),IF(COUNTBLANK(T677:AI677)&lt;14.5,AVERAGE(T677:AI677),IF(COUNTBLANK(S677:AI677)&lt;15.5,AVERAGE(S677:AI677),IF(COUNTBLANK(R677:AI677)&lt;16.5,AVERAGE(R677:AI677),IF(COUNTBLANK(Q677:AI677)&lt;17.5,AVERAGE(Q677:AI677),IF(COUNTBLANK(P677:AI677)&lt;18.5,AVERAGE(P677:AI677),IF(COUNTBLANK(O677:AI677)&lt;19.5,AVERAGE(O677:AI677),AVERAGE(N677:AI677))))))))))))))))))))))</f>
        <v/>
      </c>
      <c r="AN677" s="23">
        <f>IF(AK677&lt;1.5,M677,(0.75*M677)+(0.25*((AM677*2/3+AJ677*1/3)*$AW$1)))</f>
        <v>0</v>
      </c>
      <c r="AO677" s="24">
        <f>AN677-M677</f>
        <v>0</v>
      </c>
      <c r="AP677" s="22" t="str">
        <f>IF(AK677&lt;1.5,"N/A",3*((M677/$AW$1)-(AM677*2/3)))</f>
        <v>N/A</v>
      </c>
      <c r="AQ677" s="20" t="str">
        <f>IF(AK677=0,"",AL677*$AV$1)</f>
        <v/>
      </c>
      <c r="AR677" s="20" t="str">
        <f>IF(AK677=0,"",AJ677*$AV$1)</f>
        <v/>
      </c>
      <c r="AS677" s="23" t="str">
        <f>IF(F677="P","P","")</f>
        <v/>
      </c>
    </row>
    <row r="678" spans="1:45">
      <c r="A678" s="19"/>
      <c r="B678" s="23" t="str">
        <f>IF(COUNTBLANK(N678:AI678)&lt;20.5,"Yes","No")</f>
        <v>No</v>
      </c>
      <c r="C678" s="34" t="str">
        <f>IF(J678&lt;160000,"Yes","")</f>
        <v>Yes</v>
      </c>
      <c r="D678" s="34" t="str">
        <f>IF(J678&gt;375000,IF((K678/J678)&lt;-0.4,"FP40%",IF((K678/J678)&lt;-0.35,"FP35%",IF((K678/J678)&lt;-0.3,"FP30%",IF((K678/J678)&lt;-0.25,"FP25%",IF((K678/J678)&lt;-0.2,"FP20%",IF((K678/J678)&lt;-0.15,"FP15%",IF((K678/J678)&lt;-0.1,"FP10%",IF((K678/J678)&lt;-0.05,"FP5%","")))))))),"")</f>
        <v/>
      </c>
      <c r="E678" s="34" t="str">
        <f t="shared" si="12"/>
        <v/>
      </c>
      <c r="F678" s="89" t="str">
        <f>IF(AP678="N/A","",IF(AP678&gt;AJ678,IF(AP678&gt;AM678,"P",""),""))</f>
        <v/>
      </c>
      <c r="G678" s="34" t="str">
        <f>IF(D678="",IF(E678="",F678,E678),D678)</f>
        <v/>
      </c>
      <c r="H678" s="19"/>
      <c r="I678" s="21"/>
      <c r="J678" s="20"/>
      <c r="K678" s="20">
        <f>M678-J678</f>
        <v>0</v>
      </c>
      <c r="L678" s="20"/>
      <c r="M678" s="20"/>
      <c r="N678" s="21"/>
      <c r="O678" s="21"/>
      <c r="P678" s="21"/>
      <c r="Q678" s="21"/>
      <c r="R678" s="21"/>
      <c r="S678" s="21"/>
      <c r="T678" s="21"/>
      <c r="U678" s="21"/>
      <c r="AJ678" s="39" t="str">
        <f>IF(AK678=0,"",AVERAGE(N678:AI678))</f>
        <v/>
      </c>
      <c r="AK678" s="39">
        <f>IF(COUNTBLANK(N678:AI678)=0,22,IF(COUNTBLANK(N678:AI678)=1,21,IF(COUNTBLANK(N678:AI678)=2,20,IF(COUNTBLANK(N678:AI678)=3,19,IF(COUNTBLANK(N678:AI678)=4,18,IF(COUNTBLANK(N678:AI678)=5,17,IF(COUNTBLANK(N678:AI678)=6,16,IF(COUNTBLANK(N678:AI678)=7,15,IF(COUNTBLANK(N678:AI678)=8,14,IF(COUNTBLANK(N678:AI678)=9,13,IF(COUNTBLANK(N678:AI678)=10,12,IF(COUNTBLANK(N678:AI678)=11,11,IF(COUNTBLANK(N678:AI678)=12,10,IF(COUNTBLANK(N678:AI678)=13,9,IF(COUNTBLANK(N678:AI678)=14,8,IF(COUNTBLANK(N678:AI678)=15,7,IF(COUNTBLANK(N678:AI678)=16,6,IF(COUNTBLANK(N678:AI678)=17,5,IF(COUNTBLANK(N678:AI678)=18,4,IF(COUNTBLANK(N678:AI678)=19,3,IF(COUNTBLANK(N678:AI678)=20,2,IF(COUNTBLANK(N678:AI678)=21,1,IF(COUNTBLANK(N678:AI678)=22,0,"Error")))))))))))))))))))))))</f>
        <v>0</v>
      </c>
      <c r="AL678" s="39" t="str">
        <f>IF(AK678=0,"",IF(COUNTBLANK(AG678:AI678)=0,AVERAGE(AG678:AI678),IF(COUNTBLANK(AF678:AI678)&lt;1.5,AVERAGE(AF678:AI678),IF(COUNTBLANK(AE678:AI678)&lt;2.5,AVERAGE(AE678:AI678),IF(COUNTBLANK(AD678:AI678)&lt;3.5,AVERAGE(AD678:AI678),IF(COUNTBLANK(AC678:AI678)&lt;4.5,AVERAGE(AC678:AI678),IF(COUNTBLANK(AB678:AI678)&lt;5.5,AVERAGE(AB678:AI678),IF(COUNTBLANK(AA678:AI678)&lt;6.5,AVERAGE(AA678:AI678),IF(COUNTBLANK(Z678:AI678)&lt;7.5,AVERAGE(Z678:AI678),IF(COUNTBLANK(Y678:AI678)&lt;8.5,AVERAGE(Y678:AI678),IF(COUNTBLANK(X678:AI678)&lt;9.5,AVERAGE(X678:AI678),IF(COUNTBLANK(W678:AI678)&lt;10.5,AVERAGE(W678:AI678),IF(COUNTBLANK(V678:AI678)&lt;11.5,AVERAGE(V678:AI678),IF(COUNTBLANK(U678:AI678)&lt;12.5,AVERAGE(U678:AI678),IF(COUNTBLANK(T678:AI678)&lt;13.5,AVERAGE(T678:AI678),IF(COUNTBLANK(S678:AI678)&lt;14.5,AVERAGE(S678:AI678),IF(COUNTBLANK(R678:AI678)&lt;15.5,AVERAGE(R678:AI678),IF(COUNTBLANK(Q678:AI678)&lt;16.5,AVERAGE(Q678:AI678),IF(COUNTBLANK(P678:AI678)&lt;17.5,AVERAGE(P678:AI678),IF(COUNTBLANK(O678:AI678)&lt;18.5,AVERAGE(O678:AI678),AVERAGE(N678:AI678)))))))))))))))))))))</f>
        <v/>
      </c>
      <c r="AM678" s="22" t="str">
        <f>IF(AK678=0,"",IF(COUNTBLANK(AH678:AI678)=0,AVERAGE(AH678:AI678),IF(COUNTBLANK(AG678:AI678)&lt;1.5,AVERAGE(AG678:AI678),IF(COUNTBLANK(AF678:AI678)&lt;2.5,AVERAGE(AF678:AI678),IF(COUNTBLANK(AE678:AI678)&lt;3.5,AVERAGE(AE678:AI678),IF(COUNTBLANK(AD678:AI678)&lt;4.5,AVERAGE(AD678:AI678),IF(COUNTBLANK(AC678:AI678)&lt;5.5,AVERAGE(AC678:AI678),IF(COUNTBLANK(AB678:AI678)&lt;6.5,AVERAGE(AB678:AI678),IF(COUNTBLANK(AA678:AI678)&lt;7.5,AVERAGE(AA678:AI678),IF(COUNTBLANK(Z678:AI678)&lt;8.5,AVERAGE(Z678:AI678),IF(COUNTBLANK(Y678:AI678)&lt;9.5,AVERAGE(Y678:AI678),IF(COUNTBLANK(X678:AI678)&lt;10.5,AVERAGE(X678:AI678),IF(COUNTBLANK(W678:AI678)&lt;11.5,AVERAGE(W678:AI678),IF(COUNTBLANK(V678:AI678)&lt;12.5,AVERAGE(V678:AI678),IF(COUNTBLANK(U678:AI678)&lt;13.5,AVERAGE(U678:AI678),IF(COUNTBLANK(T678:AI678)&lt;14.5,AVERAGE(T678:AI678),IF(COUNTBLANK(S678:AI678)&lt;15.5,AVERAGE(S678:AI678),IF(COUNTBLANK(R678:AI678)&lt;16.5,AVERAGE(R678:AI678),IF(COUNTBLANK(Q678:AI678)&lt;17.5,AVERAGE(Q678:AI678),IF(COUNTBLANK(P678:AI678)&lt;18.5,AVERAGE(P678:AI678),IF(COUNTBLANK(O678:AI678)&lt;19.5,AVERAGE(O678:AI678),AVERAGE(N678:AI678))))))))))))))))))))))</f>
        <v/>
      </c>
      <c r="AN678" s="23">
        <f>IF(AK678&lt;1.5,M678,(0.75*M678)+(0.25*((AM678*2/3+AJ678*1/3)*$AW$1)))</f>
        <v>0</v>
      </c>
      <c r="AO678" s="24">
        <f>AN678-M678</f>
        <v>0</v>
      </c>
      <c r="AP678" s="22" t="str">
        <f>IF(AK678&lt;1.5,"N/A",3*((M678/$AW$1)-(AM678*2/3)))</f>
        <v>N/A</v>
      </c>
      <c r="AQ678" s="20" t="str">
        <f>IF(AK678=0,"",AL678*$AV$1)</f>
        <v/>
      </c>
      <c r="AR678" s="20" t="str">
        <f>IF(AK678=0,"",AJ678*$AV$1)</f>
        <v/>
      </c>
      <c r="AS678" s="23" t="str">
        <f>IF(F678="P","P","")</f>
        <v/>
      </c>
    </row>
    <row r="679" spans="1:45">
      <c r="A679" s="19"/>
      <c r="B679" s="23" t="str">
        <f>IF(COUNTBLANK(N679:AI679)&lt;20.5,"Yes","No")</f>
        <v>No</v>
      </c>
      <c r="C679" s="34" t="str">
        <f>IF(J679&lt;160000,"Yes","")</f>
        <v>Yes</v>
      </c>
      <c r="D679" s="34" t="str">
        <f>IF(J679&gt;375000,IF((K679/J679)&lt;-0.4,"FP40%",IF((K679/J679)&lt;-0.35,"FP35%",IF((K679/J679)&lt;-0.3,"FP30%",IF((K679/J679)&lt;-0.25,"FP25%",IF((K679/J679)&lt;-0.2,"FP20%",IF((K679/J679)&lt;-0.15,"FP15%",IF((K679/J679)&lt;-0.1,"FP10%",IF((K679/J679)&lt;-0.05,"FP5%","")))))))),"")</f>
        <v/>
      </c>
      <c r="E679" s="34" t="str">
        <f t="shared" si="12"/>
        <v/>
      </c>
      <c r="F679" s="89" t="str">
        <f>IF(AP679="N/A","",IF(AP679&gt;AJ679,IF(AP679&gt;AM679,"P",""),""))</f>
        <v/>
      </c>
      <c r="G679" s="34" t="str">
        <f>IF(D679="",IF(E679="",F679,E679),D679)</f>
        <v/>
      </c>
      <c r="H679" s="19"/>
      <c r="I679" s="21"/>
      <c r="J679" s="20"/>
      <c r="K679" s="20">
        <f>M679-J679</f>
        <v>0</v>
      </c>
      <c r="L679" s="20"/>
      <c r="M679" s="20"/>
      <c r="N679" s="21"/>
      <c r="O679" s="21"/>
      <c r="P679" s="21"/>
      <c r="Q679" s="21"/>
      <c r="R679" s="21"/>
      <c r="S679" s="21"/>
      <c r="T679" s="21"/>
      <c r="U679" s="21"/>
      <c r="AJ679" s="39" t="str">
        <f>IF(AK679=0,"",AVERAGE(N679:AI679))</f>
        <v/>
      </c>
      <c r="AK679" s="39">
        <f>IF(COUNTBLANK(N679:AI679)=0,22,IF(COUNTBLANK(N679:AI679)=1,21,IF(COUNTBLANK(N679:AI679)=2,20,IF(COUNTBLANK(N679:AI679)=3,19,IF(COUNTBLANK(N679:AI679)=4,18,IF(COUNTBLANK(N679:AI679)=5,17,IF(COUNTBLANK(N679:AI679)=6,16,IF(COUNTBLANK(N679:AI679)=7,15,IF(COUNTBLANK(N679:AI679)=8,14,IF(COUNTBLANK(N679:AI679)=9,13,IF(COUNTBLANK(N679:AI679)=10,12,IF(COUNTBLANK(N679:AI679)=11,11,IF(COUNTBLANK(N679:AI679)=12,10,IF(COUNTBLANK(N679:AI679)=13,9,IF(COUNTBLANK(N679:AI679)=14,8,IF(COUNTBLANK(N679:AI679)=15,7,IF(COUNTBLANK(N679:AI679)=16,6,IF(COUNTBLANK(N679:AI679)=17,5,IF(COUNTBLANK(N679:AI679)=18,4,IF(COUNTBLANK(N679:AI679)=19,3,IF(COUNTBLANK(N679:AI679)=20,2,IF(COUNTBLANK(N679:AI679)=21,1,IF(COUNTBLANK(N679:AI679)=22,0,"Error")))))))))))))))))))))))</f>
        <v>0</v>
      </c>
      <c r="AL679" s="39" t="str">
        <f>IF(AK679=0,"",IF(COUNTBLANK(AG679:AI679)=0,AVERAGE(AG679:AI679),IF(COUNTBLANK(AF679:AI679)&lt;1.5,AVERAGE(AF679:AI679),IF(COUNTBLANK(AE679:AI679)&lt;2.5,AVERAGE(AE679:AI679),IF(COUNTBLANK(AD679:AI679)&lt;3.5,AVERAGE(AD679:AI679),IF(COUNTBLANK(AC679:AI679)&lt;4.5,AVERAGE(AC679:AI679),IF(COUNTBLANK(AB679:AI679)&lt;5.5,AVERAGE(AB679:AI679),IF(COUNTBLANK(AA679:AI679)&lt;6.5,AVERAGE(AA679:AI679),IF(COUNTBLANK(Z679:AI679)&lt;7.5,AVERAGE(Z679:AI679),IF(COUNTBLANK(Y679:AI679)&lt;8.5,AVERAGE(Y679:AI679),IF(COUNTBLANK(X679:AI679)&lt;9.5,AVERAGE(X679:AI679),IF(COUNTBLANK(W679:AI679)&lt;10.5,AVERAGE(W679:AI679),IF(COUNTBLANK(V679:AI679)&lt;11.5,AVERAGE(V679:AI679),IF(COUNTBLANK(U679:AI679)&lt;12.5,AVERAGE(U679:AI679),IF(COUNTBLANK(T679:AI679)&lt;13.5,AVERAGE(T679:AI679),IF(COUNTBLANK(S679:AI679)&lt;14.5,AVERAGE(S679:AI679),IF(COUNTBLANK(R679:AI679)&lt;15.5,AVERAGE(R679:AI679),IF(COUNTBLANK(Q679:AI679)&lt;16.5,AVERAGE(Q679:AI679),IF(COUNTBLANK(P679:AI679)&lt;17.5,AVERAGE(P679:AI679),IF(COUNTBLANK(O679:AI679)&lt;18.5,AVERAGE(O679:AI679),AVERAGE(N679:AI679)))))))))))))))))))))</f>
        <v/>
      </c>
      <c r="AM679" s="22" t="str">
        <f>IF(AK679=0,"",IF(COUNTBLANK(AH679:AI679)=0,AVERAGE(AH679:AI679),IF(COUNTBLANK(AG679:AI679)&lt;1.5,AVERAGE(AG679:AI679),IF(COUNTBLANK(AF679:AI679)&lt;2.5,AVERAGE(AF679:AI679),IF(COUNTBLANK(AE679:AI679)&lt;3.5,AVERAGE(AE679:AI679),IF(COUNTBLANK(AD679:AI679)&lt;4.5,AVERAGE(AD679:AI679),IF(COUNTBLANK(AC679:AI679)&lt;5.5,AVERAGE(AC679:AI679),IF(COUNTBLANK(AB679:AI679)&lt;6.5,AVERAGE(AB679:AI679),IF(COUNTBLANK(AA679:AI679)&lt;7.5,AVERAGE(AA679:AI679),IF(COUNTBLANK(Z679:AI679)&lt;8.5,AVERAGE(Z679:AI679),IF(COUNTBLANK(Y679:AI679)&lt;9.5,AVERAGE(Y679:AI679),IF(COUNTBLANK(X679:AI679)&lt;10.5,AVERAGE(X679:AI679),IF(COUNTBLANK(W679:AI679)&lt;11.5,AVERAGE(W679:AI679),IF(COUNTBLANK(V679:AI679)&lt;12.5,AVERAGE(V679:AI679),IF(COUNTBLANK(U679:AI679)&lt;13.5,AVERAGE(U679:AI679),IF(COUNTBLANK(T679:AI679)&lt;14.5,AVERAGE(T679:AI679),IF(COUNTBLANK(S679:AI679)&lt;15.5,AVERAGE(S679:AI679),IF(COUNTBLANK(R679:AI679)&lt;16.5,AVERAGE(R679:AI679),IF(COUNTBLANK(Q679:AI679)&lt;17.5,AVERAGE(Q679:AI679),IF(COUNTBLANK(P679:AI679)&lt;18.5,AVERAGE(P679:AI679),IF(COUNTBLANK(O679:AI679)&lt;19.5,AVERAGE(O679:AI679),AVERAGE(N679:AI679))))))))))))))))))))))</f>
        <v/>
      </c>
      <c r="AN679" s="23">
        <f>IF(AK679&lt;1.5,M679,(0.75*M679)+(0.25*((AM679*2/3+AJ679*1/3)*$AW$1)))</f>
        <v>0</v>
      </c>
      <c r="AO679" s="24">
        <f>AN679-M679</f>
        <v>0</v>
      </c>
      <c r="AP679" s="22" t="str">
        <f>IF(AK679&lt;1.5,"N/A",3*((M679/$AW$1)-(AM679*2/3)))</f>
        <v>N/A</v>
      </c>
      <c r="AQ679" s="20" t="str">
        <f>IF(AK679=0,"",AL679*$AV$1)</f>
        <v/>
      </c>
      <c r="AR679" s="20" t="str">
        <f>IF(AK679=0,"",AJ679*$AV$1)</f>
        <v/>
      </c>
      <c r="AS679" s="23" t="str">
        <f>IF(F679="P","P","")</f>
        <v/>
      </c>
    </row>
    <row r="680" spans="1:45">
      <c r="A680" s="19"/>
      <c r="B680" s="23" t="str">
        <f>IF(COUNTBLANK(N680:AI680)&lt;20.5,"Yes","No")</f>
        <v>No</v>
      </c>
      <c r="C680" s="34" t="str">
        <f>IF(J680&lt;160000,"Yes","")</f>
        <v>Yes</v>
      </c>
      <c r="D680" s="34" t="str">
        <f>IF(J680&gt;375000,IF((K680/J680)&lt;-0.4,"FP40%",IF((K680/J680)&lt;-0.35,"FP35%",IF((K680/J680)&lt;-0.3,"FP30%",IF((K680/J680)&lt;-0.25,"FP25%",IF((K680/J680)&lt;-0.2,"FP20%",IF((K680/J680)&lt;-0.15,"FP15%",IF((K680/J680)&lt;-0.1,"FP10%",IF((K680/J680)&lt;-0.05,"FP5%","")))))))),"")</f>
        <v/>
      </c>
      <c r="E680" s="34" t="str">
        <f t="shared" si="12"/>
        <v/>
      </c>
      <c r="F680" s="89" t="str">
        <f>IF(AP680="N/A","",IF(AP680&gt;AJ680,IF(AP680&gt;AM680,"P",""),""))</f>
        <v/>
      </c>
      <c r="G680" s="34" t="str">
        <f>IF(D680="",IF(E680="",F680,E680),D680)</f>
        <v/>
      </c>
      <c r="H680" s="19"/>
      <c r="I680" s="21"/>
      <c r="J680" s="20"/>
      <c r="K680" s="20">
        <f>M680-J680</f>
        <v>0</v>
      </c>
      <c r="L680" s="20"/>
      <c r="M680" s="20"/>
      <c r="N680" s="21"/>
      <c r="O680" s="21"/>
      <c r="P680" s="21"/>
      <c r="Q680" s="21"/>
      <c r="R680" s="21"/>
      <c r="S680" s="21"/>
      <c r="T680" s="21"/>
      <c r="U680" s="21"/>
      <c r="AJ680" s="39" t="str">
        <f>IF(AK680=0,"",AVERAGE(N680:AI680))</f>
        <v/>
      </c>
      <c r="AK680" s="39">
        <f>IF(COUNTBLANK(N680:AI680)=0,22,IF(COUNTBLANK(N680:AI680)=1,21,IF(COUNTBLANK(N680:AI680)=2,20,IF(COUNTBLANK(N680:AI680)=3,19,IF(COUNTBLANK(N680:AI680)=4,18,IF(COUNTBLANK(N680:AI680)=5,17,IF(COUNTBLANK(N680:AI680)=6,16,IF(COUNTBLANK(N680:AI680)=7,15,IF(COUNTBLANK(N680:AI680)=8,14,IF(COUNTBLANK(N680:AI680)=9,13,IF(COUNTBLANK(N680:AI680)=10,12,IF(COUNTBLANK(N680:AI680)=11,11,IF(COUNTBLANK(N680:AI680)=12,10,IF(COUNTBLANK(N680:AI680)=13,9,IF(COUNTBLANK(N680:AI680)=14,8,IF(COUNTBLANK(N680:AI680)=15,7,IF(COUNTBLANK(N680:AI680)=16,6,IF(COUNTBLANK(N680:AI680)=17,5,IF(COUNTBLANK(N680:AI680)=18,4,IF(COUNTBLANK(N680:AI680)=19,3,IF(COUNTBLANK(N680:AI680)=20,2,IF(COUNTBLANK(N680:AI680)=21,1,IF(COUNTBLANK(N680:AI680)=22,0,"Error")))))))))))))))))))))))</f>
        <v>0</v>
      </c>
      <c r="AL680" s="39" t="str">
        <f>IF(AK680=0,"",IF(COUNTBLANK(AG680:AI680)=0,AVERAGE(AG680:AI680),IF(COUNTBLANK(AF680:AI680)&lt;1.5,AVERAGE(AF680:AI680),IF(COUNTBLANK(AE680:AI680)&lt;2.5,AVERAGE(AE680:AI680),IF(COUNTBLANK(AD680:AI680)&lt;3.5,AVERAGE(AD680:AI680),IF(COUNTBLANK(AC680:AI680)&lt;4.5,AVERAGE(AC680:AI680),IF(COUNTBLANK(AB680:AI680)&lt;5.5,AVERAGE(AB680:AI680),IF(COUNTBLANK(AA680:AI680)&lt;6.5,AVERAGE(AA680:AI680),IF(COUNTBLANK(Z680:AI680)&lt;7.5,AVERAGE(Z680:AI680),IF(COUNTBLANK(Y680:AI680)&lt;8.5,AVERAGE(Y680:AI680),IF(COUNTBLANK(X680:AI680)&lt;9.5,AVERAGE(X680:AI680),IF(COUNTBLANK(W680:AI680)&lt;10.5,AVERAGE(W680:AI680),IF(COUNTBLANK(V680:AI680)&lt;11.5,AVERAGE(V680:AI680),IF(COUNTBLANK(U680:AI680)&lt;12.5,AVERAGE(U680:AI680),IF(COUNTBLANK(T680:AI680)&lt;13.5,AVERAGE(T680:AI680),IF(COUNTBLANK(S680:AI680)&lt;14.5,AVERAGE(S680:AI680),IF(COUNTBLANK(R680:AI680)&lt;15.5,AVERAGE(R680:AI680),IF(COUNTBLANK(Q680:AI680)&lt;16.5,AVERAGE(Q680:AI680),IF(COUNTBLANK(P680:AI680)&lt;17.5,AVERAGE(P680:AI680),IF(COUNTBLANK(O680:AI680)&lt;18.5,AVERAGE(O680:AI680),AVERAGE(N680:AI680)))))))))))))))))))))</f>
        <v/>
      </c>
      <c r="AM680" s="22" t="str">
        <f>IF(AK680=0,"",IF(COUNTBLANK(AH680:AI680)=0,AVERAGE(AH680:AI680),IF(COUNTBLANK(AG680:AI680)&lt;1.5,AVERAGE(AG680:AI680),IF(COUNTBLANK(AF680:AI680)&lt;2.5,AVERAGE(AF680:AI680),IF(COUNTBLANK(AE680:AI680)&lt;3.5,AVERAGE(AE680:AI680),IF(COUNTBLANK(AD680:AI680)&lt;4.5,AVERAGE(AD680:AI680),IF(COUNTBLANK(AC680:AI680)&lt;5.5,AVERAGE(AC680:AI680),IF(COUNTBLANK(AB680:AI680)&lt;6.5,AVERAGE(AB680:AI680),IF(COUNTBLANK(AA680:AI680)&lt;7.5,AVERAGE(AA680:AI680),IF(COUNTBLANK(Z680:AI680)&lt;8.5,AVERAGE(Z680:AI680),IF(COUNTBLANK(Y680:AI680)&lt;9.5,AVERAGE(Y680:AI680),IF(COUNTBLANK(X680:AI680)&lt;10.5,AVERAGE(X680:AI680),IF(COUNTBLANK(W680:AI680)&lt;11.5,AVERAGE(W680:AI680),IF(COUNTBLANK(V680:AI680)&lt;12.5,AVERAGE(V680:AI680),IF(COUNTBLANK(U680:AI680)&lt;13.5,AVERAGE(U680:AI680),IF(COUNTBLANK(T680:AI680)&lt;14.5,AVERAGE(T680:AI680),IF(COUNTBLANK(S680:AI680)&lt;15.5,AVERAGE(S680:AI680),IF(COUNTBLANK(R680:AI680)&lt;16.5,AVERAGE(R680:AI680),IF(COUNTBLANK(Q680:AI680)&lt;17.5,AVERAGE(Q680:AI680),IF(COUNTBLANK(P680:AI680)&lt;18.5,AVERAGE(P680:AI680),IF(COUNTBLANK(O680:AI680)&lt;19.5,AVERAGE(O680:AI680),AVERAGE(N680:AI680))))))))))))))))))))))</f>
        <v/>
      </c>
      <c r="AN680" s="23">
        <f>IF(AK680&lt;1.5,M680,(0.75*M680)+(0.25*((AM680*2/3+AJ680*1/3)*$AW$1)))</f>
        <v>0</v>
      </c>
      <c r="AO680" s="24">
        <f>AN680-M680</f>
        <v>0</v>
      </c>
      <c r="AP680" s="22" t="str">
        <f>IF(AK680&lt;1.5,"N/A",3*((M680/$AW$1)-(AM680*2/3)))</f>
        <v>N/A</v>
      </c>
      <c r="AQ680" s="20" t="str">
        <f>IF(AK680=0,"",AL680*$AV$1)</f>
        <v/>
      </c>
      <c r="AR680" s="20" t="str">
        <f>IF(AK680=0,"",AJ680*$AV$1)</f>
        <v/>
      </c>
      <c r="AS680" s="23" t="str">
        <f>IF(F680="P","P","")</f>
        <v/>
      </c>
    </row>
    <row r="681" spans="1:45">
      <c r="A681" s="19"/>
      <c r="B681" s="23" t="str">
        <f>IF(COUNTBLANK(N681:AI681)&lt;20.5,"Yes","No")</f>
        <v>No</v>
      </c>
      <c r="C681" s="34" t="str">
        <f>IF(J681&lt;160000,"Yes","")</f>
        <v>Yes</v>
      </c>
      <c r="D681" s="34" t="str">
        <f>IF(J681&gt;375000,IF((K681/J681)&lt;-0.4,"FP40%",IF((K681/J681)&lt;-0.35,"FP35%",IF((K681/J681)&lt;-0.3,"FP30%",IF((K681/J681)&lt;-0.25,"FP25%",IF((K681/J681)&lt;-0.2,"FP20%",IF((K681/J681)&lt;-0.15,"FP15%",IF((K681/J681)&lt;-0.1,"FP10%",IF((K681/J681)&lt;-0.05,"FP5%","")))))))),"")</f>
        <v/>
      </c>
      <c r="E681" s="34" t="str">
        <f t="shared" si="12"/>
        <v/>
      </c>
      <c r="F681" s="89" t="str">
        <f>IF(AP681="N/A","",IF(AP681&gt;AJ681,IF(AP681&gt;AM681,"P",""),""))</f>
        <v/>
      </c>
      <c r="G681" s="34" t="str">
        <f>IF(D681="",IF(E681="",F681,E681),D681)</f>
        <v/>
      </c>
      <c r="H681" s="19"/>
      <c r="I681" s="21"/>
      <c r="J681" s="20"/>
      <c r="K681" s="20">
        <f>M681-J681</f>
        <v>0</v>
      </c>
      <c r="L681" s="20"/>
      <c r="M681" s="20"/>
      <c r="N681" s="21"/>
      <c r="O681" s="21"/>
      <c r="P681" s="21"/>
      <c r="Q681" s="21"/>
      <c r="R681" s="21"/>
      <c r="S681" s="21"/>
      <c r="T681" s="21"/>
      <c r="U681" s="21"/>
      <c r="AJ681" s="39" t="str">
        <f>IF(AK681=0,"",AVERAGE(N681:AI681))</f>
        <v/>
      </c>
      <c r="AK681" s="39">
        <f>IF(COUNTBLANK(N681:AI681)=0,22,IF(COUNTBLANK(N681:AI681)=1,21,IF(COUNTBLANK(N681:AI681)=2,20,IF(COUNTBLANK(N681:AI681)=3,19,IF(COUNTBLANK(N681:AI681)=4,18,IF(COUNTBLANK(N681:AI681)=5,17,IF(COUNTBLANK(N681:AI681)=6,16,IF(COUNTBLANK(N681:AI681)=7,15,IF(COUNTBLANK(N681:AI681)=8,14,IF(COUNTBLANK(N681:AI681)=9,13,IF(COUNTBLANK(N681:AI681)=10,12,IF(COUNTBLANK(N681:AI681)=11,11,IF(COUNTBLANK(N681:AI681)=12,10,IF(COUNTBLANK(N681:AI681)=13,9,IF(COUNTBLANK(N681:AI681)=14,8,IF(COUNTBLANK(N681:AI681)=15,7,IF(COUNTBLANK(N681:AI681)=16,6,IF(COUNTBLANK(N681:AI681)=17,5,IF(COUNTBLANK(N681:AI681)=18,4,IF(COUNTBLANK(N681:AI681)=19,3,IF(COUNTBLANK(N681:AI681)=20,2,IF(COUNTBLANK(N681:AI681)=21,1,IF(COUNTBLANK(N681:AI681)=22,0,"Error")))))))))))))))))))))))</f>
        <v>0</v>
      </c>
      <c r="AL681" s="39" t="str">
        <f>IF(AK681=0,"",IF(COUNTBLANK(AG681:AI681)=0,AVERAGE(AG681:AI681),IF(COUNTBLANK(AF681:AI681)&lt;1.5,AVERAGE(AF681:AI681),IF(COUNTBLANK(AE681:AI681)&lt;2.5,AVERAGE(AE681:AI681),IF(COUNTBLANK(AD681:AI681)&lt;3.5,AVERAGE(AD681:AI681),IF(COUNTBLANK(AC681:AI681)&lt;4.5,AVERAGE(AC681:AI681),IF(COUNTBLANK(AB681:AI681)&lt;5.5,AVERAGE(AB681:AI681),IF(COUNTBLANK(AA681:AI681)&lt;6.5,AVERAGE(AA681:AI681),IF(COUNTBLANK(Z681:AI681)&lt;7.5,AVERAGE(Z681:AI681),IF(COUNTBLANK(Y681:AI681)&lt;8.5,AVERAGE(Y681:AI681),IF(COUNTBLANK(X681:AI681)&lt;9.5,AVERAGE(X681:AI681),IF(COUNTBLANK(W681:AI681)&lt;10.5,AVERAGE(W681:AI681),IF(COUNTBLANK(V681:AI681)&lt;11.5,AVERAGE(V681:AI681),IF(COUNTBLANK(U681:AI681)&lt;12.5,AVERAGE(U681:AI681),IF(COUNTBLANK(T681:AI681)&lt;13.5,AVERAGE(T681:AI681),IF(COUNTBLANK(S681:AI681)&lt;14.5,AVERAGE(S681:AI681),IF(COUNTBLANK(R681:AI681)&lt;15.5,AVERAGE(R681:AI681),IF(COUNTBLANK(Q681:AI681)&lt;16.5,AVERAGE(Q681:AI681),IF(COUNTBLANK(P681:AI681)&lt;17.5,AVERAGE(P681:AI681),IF(COUNTBLANK(O681:AI681)&lt;18.5,AVERAGE(O681:AI681),AVERAGE(N681:AI681)))))))))))))))))))))</f>
        <v/>
      </c>
      <c r="AM681" s="22" t="str">
        <f>IF(AK681=0,"",IF(COUNTBLANK(AH681:AI681)=0,AVERAGE(AH681:AI681),IF(COUNTBLANK(AG681:AI681)&lt;1.5,AVERAGE(AG681:AI681),IF(COUNTBLANK(AF681:AI681)&lt;2.5,AVERAGE(AF681:AI681),IF(COUNTBLANK(AE681:AI681)&lt;3.5,AVERAGE(AE681:AI681),IF(COUNTBLANK(AD681:AI681)&lt;4.5,AVERAGE(AD681:AI681),IF(COUNTBLANK(AC681:AI681)&lt;5.5,AVERAGE(AC681:AI681),IF(COUNTBLANK(AB681:AI681)&lt;6.5,AVERAGE(AB681:AI681),IF(COUNTBLANK(AA681:AI681)&lt;7.5,AVERAGE(AA681:AI681),IF(COUNTBLANK(Z681:AI681)&lt;8.5,AVERAGE(Z681:AI681),IF(COUNTBLANK(Y681:AI681)&lt;9.5,AVERAGE(Y681:AI681),IF(COUNTBLANK(X681:AI681)&lt;10.5,AVERAGE(X681:AI681),IF(COUNTBLANK(W681:AI681)&lt;11.5,AVERAGE(W681:AI681),IF(COUNTBLANK(V681:AI681)&lt;12.5,AVERAGE(V681:AI681),IF(COUNTBLANK(U681:AI681)&lt;13.5,AVERAGE(U681:AI681),IF(COUNTBLANK(T681:AI681)&lt;14.5,AVERAGE(T681:AI681),IF(COUNTBLANK(S681:AI681)&lt;15.5,AVERAGE(S681:AI681),IF(COUNTBLANK(R681:AI681)&lt;16.5,AVERAGE(R681:AI681),IF(COUNTBLANK(Q681:AI681)&lt;17.5,AVERAGE(Q681:AI681),IF(COUNTBLANK(P681:AI681)&lt;18.5,AVERAGE(P681:AI681),IF(COUNTBLANK(O681:AI681)&lt;19.5,AVERAGE(O681:AI681),AVERAGE(N681:AI681))))))))))))))))))))))</f>
        <v/>
      </c>
      <c r="AN681" s="23">
        <f>IF(AK681&lt;1.5,M681,(0.75*M681)+(0.25*((AM681*2/3+AJ681*1/3)*$AW$1)))</f>
        <v>0</v>
      </c>
      <c r="AO681" s="24">
        <f>AN681-M681</f>
        <v>0</v>
      </c>
      <c r="AP681" s="22" t="str">
        <f>IF(AK681&lt;1.5,"N/A",3*((M681/$AW$1)-(AM681*2/3)))</f>
        <v>N/A</v>
      </c>
      <c r="AQ681" s="20" t="str">
        <f>IF(AK681=0,"",AL681*$AV$1)</f>
        <v/>
      </c>
      <c r="AR681" s="20" t="str">
        <f>IF(AK681=0,"",AJ681*$AV$1)</f>
        <v/>
      </c>
      <c r="AS681" s="23" t="str">
        <f>IF(F681="P","P","")</f>
        <v/>
      </c>
    </row>
    <row r="682" spans="1:45">
      <c r="A682" s="19"/>
      <c r="B682" s="23" t="str">
        <f>IF(COUNTBLANK(N682:AI682)&lt;20.5,"Yes","No")</f>
        <v>No</v>
      </c>
      <c r="C682" s="34" t="str">
        <f>IF(J682&lt;160000,"Yes","")</f>
        <v>Yes</v>
      </c>
      <c r="D682" s="34" t="str">
        <f>IF(J682&gt;375000,IF((K682/J682)&lt;-0.4,"FP40%",IF((K682/J682)&lt;-0.35,"FP35%",IF((K682/J682)&lt;-0.3,"FP30%",IF((K682/J682)&lt;-0.25,"FP25%",IF((K682/J682)&lt;-0.2,"FP20%",IF((K682/J682)&lt;-0.15,"FP15%",IF((K682/J682)&lt;-0.1,"FP10%",IF((K682/J682)&lt;-0.05,"FP5%","")))))))),"")</f>
        <v/>
      </c>
      <c r="E682" s="34" t="str">
        <f t="shared" si="12"/>
        <v/>
      </c>
      <c r="F682" s="89" t="str">
        <f>IF(AP682="N/A","",IF(AP682&gt;AJ682,IF(AP682&gt;AM682,"P",""),""))</f>
        <v/>
      </c>
      <c r="G682" s="34" t="str">
        <f>IF(D682="",IF(E682="",F682,E682),D682)</f>
        <v/>
      </c>
      <c r="H682" s="19"/>
      <c r="I682" s="21"/>
      <c r="J682" s="20"/>
      <c r="K682" s="20">
        <f>M682-J682</f>
        <v>0</v>
      </c>
      <c r="L682" s="20"/>
      <c r="M682" s="20"/>
      <c r="N682" s="21"/>
      <c r="O682" s="21"/>
      <c r="P682" s="21"/>
      <c r="Q682" s="21"/>
      <c r="R682" s="21"/>
      <c r="S682" s="21"/>
      <c r="T682" s="21"/>
      <c r="U682" s="21"/>
      <c r="AJ682" s="39" t="str">
        <f>IF(AK682=0,"",AVERAGE(N682:AI682))</f>
        <v/>
      </c>
      <c r="AK682" s="39">
        <f>IF(COUNTBLANK(N682:AI682)=0,22,IF(COUNTBLANK(N682:AI682)=1,21,IF(COUNTBLANK(N682:AI682)=2,20,IF(COUNTBLANK(N682:AI682)=3,19,IF(COUNTBLANK(N682:AI682)=4,18,IF(COUNTBLANK(N682:AI682)=5,17,IF(COUNTBLANK(N682:AI682)=6,16,IF(COUNTBLANK(N682:AI682)=7,15,IF(COUNTBLANK(N682:AI682)=8,14,IF(COUNTBLANK(N682:AI682)=9,13,IF(COUNTBLANK(N682:AI682)=10,12,IF(COUNTBLANK(N682:AI682)=11,11,IF(COUNTBLANK(N682:AI682)=12,10,IF(COUNTBLANK(N682:AI682)=13,9,IF(COUNTBLANK(N682:AI682)=14,8,IF(COUNTBLANK(N682:AI682)=15,7,IF(COUNTBLANK(N682:AI682)=16,6,IF(COUNTBLANK(N682:AI682)=17,5,IF(COUNTBLANK(N682:AI682)=18,4,IF(COUNTBLANK(N682:AI682)=19,3,IF(COUNTBLANK(N682:AI682)=20,2,IF(COUNTBLANK(N682:AI682)=21,1,IF(COUNTBLANK(N682:AI682)=22,0,"Error")))))))))))))))))))))))</f>
        <v>0</v>
      </c>
      <c r="AL682" s="39" t="str">
        <f>IF(AK682=0,"",IF(COUNTBLANK(AG682:AI682)=0,AVERAGE(AG682:AI682),IF(COUNTBLANK(AF682:AI682)&lt;1.5,AVERAGE(AF682:AI682),IF(COUNTBLANK(AE682:AI682)&lt;2.5,AVERAGE(AE682:AI682),IF(COUNTBLANK(AD682:AI682)&lt;3.5,AVERAGE(AD682:AI682),IF(COUNTBLANK(AC682:AI682)&lt;4.5,AVERAGE(AC682:AI682),IF(COUNTBLANK(AB682:AI682)&lt;5.5,AVERAGE(AB682:AI682),IF(COUNTBLANK(AA682:AI682)&lt;6.5,AVERAGE(AA682:AI682),IF(COUNTBLANK(Z682:AI682)&lt;7.5,AVERAGE(Z682:AI682),IF(COUNTBLANK(Y682:AI682)&lt;8.5,AVERAGE(Y682:AI682),IF(COUNTBLANK(X682:AI682)&lt;9.5,AVERAGE(X682:AI682),IF(COUNTBLANK(W682:AI682)&lt;10.5,AVERAGE(W682:AI682),IF(COUNTBLANK(V682:AI682)&lt;11.5,AVERAGE(V682:AI682),IF(COUNTBLANK(U682:AI682)&lt;12.5,AVERAGE(U682:AI682),IF(COUNTBLANK(T682:AI682)&lt;13.5,AVERAGE(T682:AI682),IF(COUNTBLANK(S682:AI682)&lt;14.5,AVERAGE(S682:AI682),IF(COUNTBLANK(R682:AI682)&lt;15.5,AVERAGE(R682:AI682),IF(COUNTBLANK(Q682:AI682)&lt;16.5,AVERAGE(Q682:AI682),IF(COUNTBLANK(P682:AI682)&lt;17.5,AVERAGE(P682:AI682),IF(COUNTBLANK(O682:AI682)&lt;18.5,AVERAGE(O682:AI682),AVERAGE(N682:AI682)))))))))))))))))))))</f>
        <v/>
      </c>
      <c r="AM682" s="22" t="str">
        <f>IF(AK682=0,"",IF(COUNTBLANK(AH682:AI682)=0,AVERAGE(AH682:AI682),IF(COUNTBLANK(AG682:AI682)&lt;1.5,AVERAGE(AG682:AI682),IF(COUNTBLANK(AF682:AI682)&lt;2.5,AVERAGE(AF682:AI682),IF(COUNTBLANK(AE682:AI682)&lt;3.5,AVERAGE(AE682:AI682),IF(COUNTBLANK(AD682:AI682)&lt;4.5,AVERAGE(AD682:AI682),IF(COUNTBLANK(AC682:AI682)&lt;5.5,AVERAGE(AC682:AI682),IF(COUNTBLANK(AB682:AI682)&lt;6.5,AVERAGE(AB682:AI682),IF(COUNTBLANK(AA682:AI682)&lt;7.5,AVERAGE(AA682:AI682),IF(COUNTBLANK(Z682:AI682)&lt;8.5,AVERAGE(Z682:AI682),IF(COUNTBLANK(Y682:AI682)&lt;9.5,AVERAGE(Y682:AI682),IF(COUNTBLANK(X682:AI682)&lt;10.5,AVERAGE(X682:AI682),IF(COUNTBLANK(W682:AI682)&lt;11.5,AVERAGE(W682:AI682),IF(COUNTBLANK(V682:AI682)&lt;12.5,AVERAGE(V682:AI682),IF(COUNTBLANK(U682:AI682)&lt;13.5,AVERAGE(U682:AI682),IF(COUNTBLANK(T682:AI682)&lt;14.5,AVERAGE(T682:AI682),IF(COUNTBLANK(S682:AI682)&lt;15.5,AVERAGE(S682:AI682),IF(COUNTBLANK(R682:AI682)&lt;16.5,AVERAGE(R682:AI682),IF(COUNTBLANK(Q682:AI682)&lt;17.5,AVERAGE(Q682:AI682),IF(COUNTBLANK(P682:AI682)&lt;18.5,AVERAGE(P682:AI682),IF(COUNTBLANK(O682:AI682)&lt;19.5,AVERAGE(O682:AI682),AVERAGE(N682:AI682))))))))))))))))))))))</f>
        <v/>
      </c>
      <c r="AN682" s="23">
        <f>IF(AK682&lt;1.5,M682,(0.75*M682)+(0.25*((AM682*2/3+AJ682*1/3)*$AW$1)))</f>
        <v>0</v>
      </c>
      <c r="AO682" s="24">
        <f>AN682-M682</f>
        <v>0</v>
      </c>
      <c r="AP682" s="22" t="str">
        <f>IF(AK682&lt;1.5,"N/A",3*((M682/$AW$1)-(AM682*2/3)))</f>
        <v>N/A</v>
      </c>
      <c r="AQ682" s="20" t="str">
        <f>IF(AK682=0,"",AL682*$AV$1)</f>
        <v/>
      </c>
      <c r="AR682" s="20" t="str">
        <f>IF(AK682=0,"",AJ682*$AV$1)</f>
        <v/>
      </c>
      <c r="AS682" s="23" t="str">
        <f>IF(F682="P","P","")</f>
        <v/>
      </c>
    </row>
    <row r="683" spans="1:45">
      <c r="A683" s="19"/>
      <c r="B683" s="23" t="str">
        <f>IF(COUNTBLANK(N683:AI683)&lt;20.5,"Yes","No")</f>
        <v>No</v>
      </c>
      <c r="C683" s="34" t="str">
        <f>IF(J683&lt;160000,"Yes","")</f>
        <v>Yes</v>
      </c>
      <c r="D683" s="34" t="str">
        <f>IF(J683&gt;375000,IF((K683/J683)&lt;-0.4,"FP40%",IF((K683/J683)&lt;-0.35,"FP35%",IF((K683/J683)&lt;-0.3,"FP30%",IF((K683/J683)&lt;-0.25,"FP25%",IF((K683/J683)&lt;-0.2,"FP20%",IF((K683/J683)&lt;-0.15,"FP15%",IF((K683/J683)&lt;-0.1,"FP10%",IF((K683/J683)&lt;-0.05,"FP5%","")))))))),"")</f>
        <v/>
      </c>
      <c r="E683" s="34" t="str">
        <f t="shared" si="12"/>
        <v/>
      </c>
      <c r="F683" s="89" t="str">
        <f>IF(AP683="N/A","",IF(AP683&gt;AJ683,IF(AP683&gt;AM683,"P",""),""))</f>
        <v/>
      </c>
      <c r="G683" s="34" t="str">
        <f>IF(D683="",IF(E683="",F683,E683),D683)</f>
        <v/>
      </c>
      <c r="H683" s="19"/>
      <c r="I683" s="21"/>
      <c r="J683" s="20"/>
      <c r="K683" s="20">
        <f>M683-J683</f>
        <v>0</v>
      </c>
      <c r="L683" s="20"/>
      <c r="M683" s="20"/>
      <c r="N683" s="21"/>
      <c r="O683" s="21"/>
      <c r="P683" s="21"/>
      <c r="Q683" s="21"/>
      <c r="R683" s="21"/>
      <c r="S683" s="21"/>
      <c r="T683" s="21"/>
      <c r="U683" s="21"/>
      <c r="AJ683" s="39" t="str">
        <f>IF(AK683=0,"",AVERAGE(N683:AI683))</f>
        <v/>
      </c>
      <c r="AK683" s="39">
        <f>IF(COUNTBLANK(N683:AI683)=0,22,IF(COUNTBLANK(N683:AI683)=1,21,IF(COUNTBLANK(N683:AI683)=2,20,IF(COUNTBLANK(N683:AI683)=3,19,IF(COUNTBLANK(N683:AI683)=4,18,IF(COUNTBLANK(N683:AI683)=5,17,IF(COUNTBLANK(N683:AI683)=6,16,IF(COUNTBLANK(N683:AI683)=7,15,IF(COUNTBLANK(N683:AI683)=8,14,IF(COUNTBLANK(N683:AI683)=9,13,IF(COUNTBLANK(N683:AI683)=10,12,IF(COUNTBLANK(N683:AI683)=11,11,IF(COUNTBLANK(N683:AI683)=12,10,IF(COUNTBLANK(N683:AI683)=13,9,IF(COUNTBLANK(N683:AI683)=14,8,IF(COUNTBLANK(N683:AI683)=15,7,IF(COUNTBLANK(N683:AI683)=16,6,IF(COUNTBLANK(N683:AI683)=17,5,IF(COUNTBLANK(N683:AI683)=18,4,IF(COUNTBLANK(N683:AI683)=19,3,IF(COUNTBLANK(N683:AI683)=20,2,IF(COUNTBLANK(N683:AI683)=21,1,IF(COUNTBLANK(N683:AI683)=22,0,"Error")))))))))))))))))))))))</f>
        <v>0</v>
      </c>
      <c r="AL683" s="39" t="str">
        <f>IF(AK683=0,"",IF(COUNTBLANK(AG683:AI683)=0,AVERAGE(AG683:AI683),IF(COUNTBLANK(AF683:AI683)&lt;1.5,AVERAGE(AF683:AI683),IF(COUNTBLANK(AE683:AI683)&lt;2.5,AVERAGE(AE683:AI683),IF(COUNTBLANK(AD683:AI683)&lt;3.5,AVERAGE(AD683:AI683),IF(COUNTBLANK(AC683:AI683)&lt;4.5,AVERAGE(AC683:AI683),IF(COUNTBLANK(AB683:AI683)&lt;5.5,AVERAGE(AB683:AI683),IF(COUNTBLANK(AA683:AI683)&lt;6.5,AVERAGE(AA683:AI683),IF(COUNTBLANK(Z683:AI683)&lt;7.5,AVERAGE(Z683:AI683),IF(COUNTBLANK(Y683:AI683)&lt;8.5,AVERAGE(Y683:AI683),IF(COUNTBLANK(X683:AI683)&lt;9.5,AVERAGE(X683:AI683),IF(COUNTBLANK(W683:AI683)&lt;10.5,AVERAGE(W683:AI683),IF(COUNTBLANK(V683:AI683)&lt;11.5,AVERAGE(V683:AI683),IF(COUNTBLANK(U683:AI683)&lt;12.5,AVERAGE(U683:AI683),IF(COUNTBLANK(T683:AI683)&lt;13.5,AVERAGE(T683:AI683),IF(COUNTBLANK(S683:AI683)&lt;14.5,AVERAGE(S683:AI683),IF(COUNTBLANK(R683:AI683)&lt;15.5,AVERAGE(R683:AI683),IF(COUNTBLANK(Q683:AI683)&lt;16.5,AVERAGE(Q683:AI683),IF(COUNTBLANK(P683:AI683)&lt;17.5,AVERAGE(P683:AI683),IF(COUNTBLANK(O683:AI683)&lt;18.5,AVERAGE(O683:AI683),AVERAGE(N683:AI683)))))))))))))))))))))</f>
        <v/>
      </c>
      <c r="AM683" s="22" t="str">
        <f>IF(AK683=0,"",IF(COUNTBLANK(AH683:AI683)=0,AVERAGE(AH683:AI683),IF(COUNTBLANK(AG683:AI683)&lt;1.5,AVERAGE(AG683:AI683),IF(COUNTBLANK(AF683:AI683)&lt;2.5,AVERAGE(AF683:AI683),IF(COUNTBLANK(AE683:AI683)&lt;3.5,AVERAGE(AE683:AI683),IF(COUNTBLANK(AD683:AI683)&lt;4.5,AVERAGE(AD683:AI683),IF(COUNTBLANK(AC683:AI683)&lt;5.5,AVERAGE(AC683:AI683),IF(COUNTBLANK(AB683:AI683)&lt;6.5,AVERAGE(AB683:AI683),IF(COUNTBLANK(AA683:AI683)&lt;7.5,AVERAGE(AA683:AI683),IF(COUNTBLANK(Z683:AI683)&lt;8.5,AVERAGE(Z683:AI683),IF(COUNTBLANK(Y683:AI683)&lt;9.5,AVERAGE(Y683:AI683),IF(COUNTBLANK(X683:AI683)&lt;10.5,AVERAGE(X683:AI683),IF(COUNTBLANK(W683:AI683)&lt;11.5,AVERAGE(W683:AI683),IF(COUNTBLANK(V683:AI683)&lt;12.5,AVERAGE(V683:AI683),IF(COUNTBLANK(U683:AI683)&lt;13.5,AVERAGE(U683:AI683),IF(COUNTBLANK(T683:AI683)&lt;14.5,AVERAGE(T683:AI683),IF(COUNTBLANK(S683:AI683)&lt;15.5,AVERAGE(S683:AI683),IF(COUNTBLANK(R683:AI683)&lt;16.5,AVERAGE(R683:AI683),IF(COUNTBLANK(Q683:AI683)&lt;17.5,AVERAGE(Q683:AI683),IF(COUNTBLANK(P683:AI683)&lt;18.5,AVERAGE(P683:AI683),IF(COUNTBLANK(O683:AI683)&lt;19.5,AVERAGE(O683:AI683),AVERAGE(N683:AI683))))))))))))))))))))))</f>
        <v/>
      </c>
      <c r="AN683" s="23">
        <f>IF(AK683&lt;1.5,M683,(0.75*M683)+(0.25*((AM683*2/3+AJ683*1/3)*$AW$1)))</f>
        <v>0</v>
      </c>
      <c r="AO683" s="24">
        <f>AN683-M683</f>
        <v>0</v>
      </c>
      <c r="AP683" s="22" t="str">
        <f>IF(AK683&lt;1.5,"N/A",3*((M683/$AW$1)-(AM683*2/3)))</f>
        <v>N/A</v>
      </c>
      <c r="AQ683" s="20" t="str">
        <f>IF(AK683=0,"",AL683*$AV$1)</f>
        <v/>
      </c>
      <c r="AR683" s="20" t="str">
        <f>IF(AK683=0,"",AJ683*$AV$1)</f>
        <v/>
      </c>
      <c r="AS683" s="23" t="str">
        <f>IF(F683="P","P","")</f>
        <v/>
      </c>
    </row>
    <row r="684" spans="1:45">
      <c r="A684" s="19"/>
      <c r="B684" s="23" t="str">
        <f>IF(COUNTBLANK(N684:AI684)&lt;20.5,"Yes","No")</f>
        <v>No</v>
      </c>
      <c r="C684" s="34" t="str">
        <f>IF(J684&lt;160000,"Yes","")</f>
        <v>Yes</v>
      </c>
      <c r="D684" s="34" t="str">
        <f>IF(J684&gt;375000,IF((K684/J684)&lt;-0.4,"FP40%",IF((K684/J684)&lt;-0.35,"FP35%",IF((K684/J684)&lt;-0.3,"FP30%",IF((K684/J684)&lt;-0.25,"FP25%",IF((K684/J684)&lt;-0.2,"FP20%",IF((K684/J684)&lt;-0.15,"FP15%",IF((K684/J684)&lt;-0.1,"FP10%",IF((K684/J684)&lt;-0.05,"FP5%","")))))))),"")</f>
        <v/>
      </c>
      <c r="E684" s="34" t="str">
        <f t="shared" si="12"/>
        <v/>
      </c>
      <c r="F684" s="89" t="str">
        <f>IF(AP684="N/A","",IF(AP684&gt;AJ684,IF(AP684&gt;AM684,"P",""),""))</f>
        <v/>
      </c>
      <c r="G684" s="34" t="str">
        <f>IF(D684="",IF(E684="",F684,E684),D684)</f>
        <v/>
      </c>
      <c r="H684" s="19"/>
      <c r="I684" s="21"/>
      <c r="J684" s="20"/>
      <c r="K684" s="20">
        <f>M684-J684</f>
        <v>0</v>
      </c>
      <c r="L684" s="20"/>
      <c r="M684" s="20"/>
      <c r="N684" s="21"/>
      <c r="O684" s="21"/>
      <c r="P684" s="21"/>
      <c r="Q684" s="21"/>
      <c r="R684" s="21"/>
      <c r="S684" s="21"/>
      <c r="T684" s="21"/>
      <c r="U684" s="21"/>
      <c r="AJ684" s="39" t="str">
        <f>IF(AK684=0,"",AVERAGE(N684:AI684))</f>
        <v/>
      </c>
      <c r="AK684" s="39">
        <f>IF(COUNTBLANK(N684:AI684)=0,22,IF(COUNTBLANK(N684:AI684)=1,21,IF(COUNTBLANK(N684:AI684)=2,20,IF(COUNTBLANK(N684:AI684)=3,19,IF(COUNTBLANK(N684:AI684)=4,18,IF(COUNTBLANK(N684:AI684)=5,17,IF(COUNTBLANK(N684:AI684)=6,16,IF(COUNTBLANK(N684:AI684)=7,15,IF(COUNTBLANK(N684:AI684)=8,14,IF(COUNTBLANK(N684:AI684)=9,13,IF(COUNTBLANK(N684:AI684)=10,12,IF(COUNTBLANK(N684:AI684)=11,11,IF(COUNTBLANK(N684:AI684)=12,10,IF(COUNTBLANK(N684:AI684)=13,9,IF(COUNTBLANK(N684:AI684)=14,8,IF(COUNTBLANK(N684:AI684)=15,7,IF(COUNTBLANK(N684:AI684)=16,6,IF(COUNTBLANK(N684:AI684)=17,5,IF(COUNTBLANK(N684:AI684)=18,4,IF(COUNTBLANK(N684:AI684)=19,3,IF(COUNTBLANK(N684:AI684)=20,2,IF(COUNTBLANK(N684:AI684)=21,1,IF(COUNTBLANK(N684:AI684)=22,0,"Error")))))))))))))))))))))))</f>
        <v>0</v>
      </c>
      <c r="AL684" s="39" t="str">
        <f>IF(AK684=0,"",IF(COUNTBLANK(AG684:AI684)=0,AVERAGE(AG684:AI684),IF(COUNTBLANK(AF684:AI684)&lt;1.5,AVERAGE(AF684:AI684),IF(COUNTBLANK(AE684:AI684)&lt;2.5,AVERAGE(AE684:AI684),IF(COUNTBLANK(AD684:AI684)&lt;3.5,AVERAGE(AD684:AI684),IF(COUNTBLANK(AC684:AI684)&lt;4.5,AVERAGE(AC684:AI684),IF(COUNTBLANK(AB684:AI684)&lt;5.5,AVERAGE(AB684:AI684),IF(COUNTBLANK(AA684:AI684)&lt;6.5,AVERAGE(AA684:AI684),IF(COUNTBLANK(Z684:AI684)&lt;7.5,AVERAGE(Z684:AI684),IF(COUNTBLANK(Y684:AI684)&lt;8.5,AVERAGE(Y684:AI684),IF(COUNTBLANK(X684:AI684)&lt;9.5,AVERAGE(X684:AI684),IF(COUNTBLANK(W684:AI684)&lt;10.5,AVERAGE(W684:AI684),IF(COUNTBLANK(V684:AI684)&lt;11.5,AVERAGE(V684:AI684),IF(COUNTBLANK(U684:AI684)&lt;12.5,AVERAGE(U684:AI684),IF(COUNTBLANK(T684:AI684)&lt;13.5,AVERAGE(T684:AI684),IF(COUNTBLANK(S684:AI684)&lt;14.5,AVERAGE(S684:AI684),IF(COUNTBLANK(R684:AI684)&lt;15.5,AVERAGE(R684:AI684),IF(COUNTBLANK(Q684:AI684)&lt;16.5,AVERAGE(Q684:AI684),IF(COUNTBLANK(P684:AI684)&lt;17.5,AVERAGE(P684:AI684),IF(COUNTBLANK(O684:AI684)&lt;18.5,AVERAGE(O684:AI684),AVERAGE(N684:AI684)))))))))))))))))))))</f>
        <v/>
      </c>
      <c r="AM684" s="22" t="str">
        <f>IF(AK684=0,"",IF(COUNTBLANK(AH684:AI684)=0,AVERAGE(AH684:AI684),IF(COUNTBLANK(AG684:AI684)&lt;1.5,AVERAGE(AG684:AI684),IF(COUNTBLANK(AF684:AI684)&lt;2.5,AVERAGE(AF684:AI684),IF(COUNTBLANK(AE684:AI684)&lt;3.5,AVERAGE(AE684:AI684),IF(COUNTBLANK(AD684:AI684)&lt;4.5,AVERAGE(AD684:AI684),IF(COUNTBLANK(AC684:AI684)&lt;5.5,AVERAGE(AC684:AI684),IF(COUNTBLANK(AB684:AI684)&lt;6.5,AVERAGE(AB684:AI684),IF(COUNTBLANK(AA684:AI684)&lt;7.5,AVERAGE(AA684:AI684),IF(COUNTBLANK(Z684:AI684)&lt;8.5,AVERAGE(Z684:AI684),IF(COUNTBLANK(Y684:AI684)&lt;9.5,AVERAGE(Y684:AI684),IF(COUNTBLANK(X684:AI684)&lt;10.5,AVERAGE(X684:AI684),IF(COUNTBLANK(W684:AI684)&lt;11.5,AVERAGE(W684:AI684),IF(COUNTBLANK(V684:AI684)&lt;12.5,AVERAGE(V684:AI684),IF(COUNTBLANK(U684:AI684)&lt;13.5,AVERAGE(U684:AI684),IF(COUNTBLANK(T684:AI684)&lt;14.5,AVERAGE(T684:AI684),IF(COUNTBLANK(S684:AI684)&lt;15.5,AVERAGE(S684:AI684),IF(COUNTBLANK(R684:AI684)&lt;16.5,AVERAGE(R684:AI684),IF(COUNTBLANK(Q684:AI684)&lt;17.5,AVERAGE(Q684:AI684),IF(COUNTBLANK(P684:AI684)&lt;18.5,AVERAGE(P684:AI684),IF(COUNTBLANK(O684:AI684)&lt;19.5,AVERAGE(O684:AI684),AVERAGE(N684:AI684))))))))))))))))))))))</f>
        <v/>
      </c>
      <c r="AN684" s="23">
        <f>IF(AK684&lt;1.5,M684,(0.75*M684)+(0.25*((AM684*2/3+AJ684*1/3)*$AW$1)))</f>
        <v>0</v>
      </c>
      <c r="AO684" s="24">
        <f>AN684-M684</f>
        <v>0</v>
      </c>
      <c r="AP684" s="22" t="str">
        <f>IF(AK684&lt;1.5,"N/A",3*((M684/$AW$1)-(AM684*2/3)))</f>
        <v>N/A</v>
      </c>
      <c r="AQ684" s="20" t="str">
        <f>IF(AK684=0,"",AL684*$AV$1)</f>
        <v/>
      </c>
      <c r="AR684" s="20" t="str">
        <f>IF(AK684=0,"",AJ684*$AV$1)</f>
        <v/>
      </c>
      <c r="AS684" s="23" t="str">
        <f>IF(F684="P","P","")</f>
        <v/>
      </c>
    </row>
    <row r="685" spans="1:45">
      <c r="A685" s="19"/>
      <c r="B685" s="23" t="str">
        <f>IF(COUNTBLANK(N685:AI685)&lt;20.5,"Yes","No")</f>
        <v>No</v>
      </c>
      <c r="C685" s="34" t="str">
        <f>IF(J685&lt;160000,"Yes","")</f>
        <v>Yes</v>
      </c>
      <c r="D685" s="34" t="str">
        <f>IF(J685&gt;375000,IF((K685/J685)&lt;-0.4,"FP40%",IF((K685/J685)&lt;-0.35,"FP35%",IF((K685/J685)&lt;-0.3,"FP30%",IF((K685/J685)&lt;-0.25,"FP25%",IF((K685/J685)&lt;-0.2,"FP20%",IF((K685/J685)&lt;-0.15,"FP15%",IF((K685/J685)&lt;-0.1,"FP10%",IF((K685/J685)&lt;-0.05,"FP5%","")))))))),"")</f>
        <v/>
      </c>
      <c r="E685" s="34" t="str">
        <f t="shared" si="12"/>
        <v/>
      </c>
      <c r="F685" s="89" t="str">
        <f>IF(AP685="N/A","",IF(AP685&gt;AJ685,IF(AP685&gt;AM685,"P",""),""))</f>
        <v/>
      </c>
      <c r="G685" s="34" t="str">
        <f>IF(D685="",IF(E685="",F685,E685),D685)</f>
        <v/>
      </c>
      <c r="H685" s="19"/>
      <c r="I685" s="21"/>
      <c r="J685" s="20"/>
      <c r="K685" s="20">
        <f>M685-J685</f>
        <v>0</v>
      </c>
      <c r="L685" s="20"/>
      <c r="M685" s="20"/>
      <c r="N685" s="21"/>
      <c r="O685" s="21"/>
      <c r="P685" s="21"/>
      <c r="Q685" s="21"/>
      <c r="R685" s="21"/>
      <c r="S685" s="21"/>
      <c r="T685" s="21"/>
      <c r="U685" s="21"/>
      <c r="AJ685" s="39" t="str">
        <f>IF(AK685=0,"",AVERAGE(N685:AI685))</f>
        <v/>
      </c>
      <c r="AK685" s="39">
        <f>IF(COUNTBLANK(N685:AI685)=0,22,IF(COUNTBLANK(N685:AI685)=1,21,IF(COUNTBLANK(N685:AI685)=2,20,IF(COUNTBLANK(N685:AI685)=3,19,IF(COUNTBLANK(N685:AI685)=4,18,IF(COUNTBLANK(N685:AI685)=5,17,IF(COUNTBLANK(N685:AI685)=6,16,IF(COUNTBLANK(N685:AI685)=7,15,IF(COUNTBLANK(N685:AI685)=8,14,IF(COUNTBLANK(N685:AI685)=9,13,IF(COUNTBLANK(N685:AI685)=10,12,IF(COUNTBLANK(N685:AI685)=11,11,IF(COUNTBLANK(N685:AI685)=12,10,IF(COUNTBLANK(N685:AI685)=13,9,IF(COUNTBLANK(N685:AI685)=14,8,IF(COUNTBLANK(N685:AI685)=15,7,IF(COUNTBLANK(N685:AI685)=16,6,IF(COUNTBLANK(N685:AI685)=17,5,IF(COUNTBLANK(N685:AI685)=18,4,IF(COUNTBLANK(N685:AI685)=19,3,IF(COUNTBLANK(N685:AI685)=20,2,IF(COUNTBLANK(N685:AI685)=21,1,IF(COUNTBLANK(N685:AI685)=22,0,"Error")))))))))))))))))))))))</f>
        <v>0</v>
      </c>
      <c r="AL685" s="39" t="str">
        <f>IF(AK685=0,"",IF(COUNTBLANK(AG685:AI685)=0,AVERAGE(AG685:AI685),IF(COUNTBLANK(AF685:AI685)&lt;1.5,AVERAGE(AF685:AI685),IF(COUNTBLANK(AE685:AI685)&lt;2.5,AVERAGE(AE685:AI685),IF(COUNTBLANK(AD685:AI685)&lt;3.5,AVERAGE(AD685:AI685),IF(COUNTBLANK(AC685:AI685)&lt;4.5,AVERAGE(AC685:AI685),IF(COUNTBLANK(AB685:AI685)&lt;5.5,AVERAGE(AB685:AI685),IF(COUNTBLANK(AA685:AI685)&lt;6.5,AVERAGE(AA685:AI685),IF(COUNTBLANK(Z685:AI685)&lt;7.5,AVERAGE(Z685:AI685),IF(COUNTBLANK(Y685:AI685)&lt;8.5,AVERAGE(Y685:AI685),IF(COUNTBLANK(X685:AI685)&lt;9.5,AVERAGE(X685:AI685),IF(COUNTBLANK(W685:AI685)&lt;10.5,AVERAGE(W685:AI685),IF(COUNTBLANK(V685:AI685)&lt;11.5,AVERAGE(V685:AI685),IF(COUNTBLANK(U685:AI685)&lt;12.5,AVERAGE(U685:AI685),IF(COUNTBLANK(T685:AI685)&lt;13.5,AVERAGE(T685:AI685),IF(COUNTBLANK(S685:AI685)&lt;14.5,AVERAGE(S685:AI685),IF(COUNTBLANK(R685:AI685)&lt;15.5,AVERAGE(R685:AI685),IF(COUNTBLANK(Q685:AI685)&lt;16.5,AVERAGE(Q685:AI685),IF(COUNTBLANK(P685:AI685)&lt;17.5,AVERAGE(P685:AI685),IF(COUNTBLANK(O685:AI685)&lt;18.5,AVERAGE(O685:AI685),AVERAGE(N685:AI685)))))))))))))))))))))</f>
        <v/>
      </c>
      <c r="AM685" s="22" t="str">
        <f>IF(AK685=0,"",IF(COUNTBLANK(AH685:AI685)=0,AVERAGE(AH685:AI685),IF(COUNTBLANK(AG685:AI685)&lt;1.5,AVERAGE(AG685:AI685),IF(COUNTBLANK(AF685:AI685)&lt;2.5,AVERAGE(AF685:AI685),IF(COUNTBLANK(AE685:AI685)&lt;3.5,AVERAGE(AE685:AI685),IF(COUNTBLANK(AD685:AI685)&lt;4.5,AVERAGE(AD685:AI685),IF(COUNTBLANK(AC685:AI685)&lt;5.5,AVERAGE(AC685:AI685),IF(COUNTBLANK(AB685:AI685)&lt;6.5,AVERAGE(AB685:AI685),IF(COUNTBLANK(AA685:AI685)&lt;7.5,AVERAGE(AA685:AI685),IF(COUNTBLANK(Z685:AI685)&lt;8.5,AVERAGE(Z685:AI685),IF(COUNTBLANK(Y685:AI685)&lt;9.5,AVERAGE(Y685:AI685),IF(COUNTBLANK(X685:AI685)&lt;10.5,AVERAGE(X685:AI685),IF(COUNTBLANK(W685:AI685)&lt;11.5,AVERAGE(W685:AI685),IF(COUNTBLANK(V685:AI685)&lt;12.5,AVERAGE(V685:AI685),IF(COUNTBLANK(U685:AI685)&lt;13.5,AVERAGE(U685:AI685),IF(COUNTBLANK(T685:AI685)&lt;14.5,AVERAGE(T685:AI685),IF(COUNTBLANK(S685:AI685)&lt;15.5,AVERAGE(S685:AI685),IF(COUNTBLANK(R685:AI685)&lt;16.5,AVERAGE(R685:AI685),IF(COUNTBLANK(Q685:AI685)&lt;17.5,AVERAGE(Q685:AI685),IF(COUNTBLANK(P685:AI685)&lt;18.5,AVERAGE(P685:AI685),IF(COUNTBLANK(O685:AI685)&lt;19.5,AVERAGE(O685:AI685),AVERAGE(N685:AI685))))))))))))))))))))))</f>
        <v/>
      </c>
      <c r="AN685" s="23">
        <f>IF(AK685&lt;1.5,M685,(0.75*M685)+(0.25*((AM685*2/3+AJ685*1/3)*$AW$1)))</f>
        <v>0</v>
      </c>
      <c r="AO685" s="24">
        <f>AN685-M685</f>
        <v>0</v>
      </c>
      <c r="AP685" s="22" t="str">
        <f>IF(AK685&lt;1.5,"N/A",3*((M685/$AW$1)-(AM685*2/3)))</f>
        <v>N/A</v>
      </c>
      <c r="AQ685" s="20" t="str">
        <f>IF(AK685=0,"",AL685*$AV$1)</f>
        <v/>
      </c>
      <c r="AR685" s="20" t="str">
        <f>IF(AK685=0,"",AJ685*$AV$1)</f>
        <v/>
      </c>
      <c r="AS685" s="23" t="str">
        <f>IF(F685="P","P","")</f>
        <v/>
      </c>
    </row>
    <row r="686" spans="1:45">
      <c r="A686" s="19"/>
      <c r="B686" s="23" t="str">
        <f>IF(COUNTBLANK(N686:AI686)&lt;20.5,"Yes","No")</f>
        <v>No</v>
      </c>
      <c r="C686" s="34" t="str">
        <f>IF(J686&lt;160000,"Yes","")</f>
        <v>Yes</v>
      </c>
      <c r="D686" s="34" t="str">
        <f>IF(J686&gt;375000,IF((K686/J686)&lt;-0.4,"FP40%",IF((K686/J686)&lt;-0.35,"FP35%",IF((K686/J686)&lt;-0.3,"FP30%",IF((K686/J686)&lt;-0.25,"FP25%",IF((K686/J686)&lt;-0.2,"FP20%",IF((K686/J686)&lt;-0.15,"FP15%",IF((K686/J686)&lt;-0.1,"FP10%",IF((K686/J686)&lt;-0.05,"FP5%","")))))))),"")</f>
        <v/>
      </c>
      <c r="E686" s="34" t="str">
        <f t="shared" si="12"/>
        <v/>
      </c>
      <c r="F686" s="89" t="str">
        <f>IF(AP686="N/A","",IF(AP686&gt;AJ686,IF(AP686&gt;AM686,"P",""),""))</f>
        <v/>
      </c>
      <c r="G686" s="34" t="str">
        <f>IF(D686="",IF(E686="",F686,E686),D686)</f>
        <v/>
      </c>
      <c r="H686" s="19"/>
      <c r="I686" s="21"/>
      <c r="J686" s="20"/>
      <c r="K686" s="20">
        <f>M686-J686</f>
        <v>0</v>
      </c>
      <c r="L686" s="20"/>
      <c r="M686" s="20"/>
      <c r="N686" s="21"/>
      <c r="O686" s="21"/>
      <c r="P686" s="21"/>
      <c r="Q686" s="21"/>
      <c r="R686" s="21"/>
      <c r="S686" s="21"/>
      <c r="T686" s="21"/>
      <c r="U686" s="21"/>
      <c r="AJ686" s="39" t="str">
        <f>IF(AK686=0,"",AVERAGE(N686:AI686))</f>
        <v/>
      </c>
      <c r="AK686" s="39">
        <f>IF(COUNTBLANK(N686:AI686)=0,22,IF(COUNTBLANK(N686:AI686)=1,21,IF(COUNTBLANK(N686:AI686)=2,20,IF(COUNTBLANK(N686:AI686)=3,19,IF(COUNTBLANK(N686:AI686)=4,18,IF(COUNTBLANK(N686:AI686)=5,17,IF(COUNTBLANK(N686:AI686)=6,16,IF(COUNTBLANK(N686:AI686)=7,15,IF(COUNTBLANK(N686:AI686)=8,14,IF(COUNTBLANK(N686:AI686)=9,13,IF(COUNTBLANK(N686:AI686)=10,12,IF(COUNTBLANK(N686:AI686)=11,11,IF(COUNTBLANK(N686:AI686)=12,10,IF(COUNTBLANK(N686:AI686)=13,9,IF(COUNTBLANK(N686:AI686)=14,8,IF(COUNTBLANK(N686:AI686)=15,7,IF(COUNTBLANK(N686:AI686)=16,6,IF(COUNTBLANK(N686:AI686)=17,5,IF(COUNTBLANK(N686:AI686)=18,4,IF(COUNTBLANK(N686:AI686)=19,3,IF(COUNTBLANK(N686:AI686)=20,2,IF(COUNTBLANK(N686:AI686)=21,1,IF(COUNTBLANK(N686:AI686)=22,0,"Error")))))))))))))))))))))))</f>
        <v>0</v>
      </c>
      <c r="AL686" s="39" t="str">
        <f>IF(AK686=0,"",IF(COUNTBLANK(AG686:AI686)=0,AVERAGE(AG686:AI686),IF(COUNTBLANK(AF686:AI686)&lt;1.5,AVERAGE(AF686:AI686),IF(COUNTBLANK(AE686:AI686)&lt;2.5,AVERAGE(AE686:AI686),IF(COUNTBLANK(AD686:AI686)&lt;3.5,AVERAGE(AD686:AI686),IF(COUNTBLANK(AC686:AI686)&lt;4.5,AVERAGE(AC686:AI686),IF(COUNTBLANK(AB686:AI686)&lt;5.5,AVERAGE(AB686:AI686),IF(COUNTBLANK(AA686:AI686)&lt;6.5,AVERAGE(AA686:AI686),IF(COUNTBLANK(Z686:AI686)&lt;7.5,AVERAGE(Z686:AI686),IF(COUNTBLANK(Y686:AI686)&lt;8.5,AVERAGE(Y686:AI686),IF(COUNTBLANK(X686:AI686)&lt;9.5,AVERAGE(X686:AI686),IF(COUNTBLANK(W686:AI686)&lt;10.5,AVERAGE(W686:AI686),IF(COUNTBLANK(V686:AI686)&lt;11.5,AVERAGE(V686:AI686),IF(COUNTBLANK(U686:AI686)&lt;12.5,AVERAGE(U686:AI686),IF(COUNTBLANK(T686:AI686)&lt;13.5,AVERAGE(T686:AI686),IF(COUNTBLANK(S686:AI686)&lt;14.5,AVERAGE(S686:AI686),IF(COUNTBLANK(R686:AI686)&lt;15.5,AVERAGE(R686:AI686),IF(COUNTBLANK(Q686:AI686)&lt;16.5,AVERAGE(Q686:AI686),IF(COUNTBLANK(P686:AI686)&lt;17.5,AVERAGE(P686:AI686),IF(COUNTBLANK(O686:AI686)&lt;18.5,AVERAGE(O686:AI686),AVERAGE(N686:AI686)))))))))))))))))))))</f>
        <v/>
      </c>
      <c r="AM686" s="22" t="str">
        <f>IF(AK686=0,"",IF(COUNTBLANK(AH686:AI686)=0,AVERAGE(AH686:AI686),IF(COUNTBLANK(AG686:AI686)&lt;1.5,AVERAGE(AG686:AI686),IF(COUNTBLANK(AF686:AI686)&lt;2.5,AVERAGE(AF686:AI686),IF(COUNTBLANK(AE686:AI686)&lt;3.5,AVERAGE(AE686:AI686),IF(COUNTBLANK(AD686:AI686)&lt;4.5,AVERAGE(AD686:AI686),IF(COUNTBLANK(AC686:AI686)&lt;5.5,AVERAGE(AC686:AI686),IF(COUNTBLANK(AB686:AI686)&lt;6.5,AVERAGE(AB686:AI686),IF(COUNTBLANK(AA686:AI686)&lt;7.5,AVERAGE(AA686:AI686),IF(COUNTBLANK(Z686:AI686)&lt;8.5,AVERAGE(Z686:AI686),IF(COUNTBLANK(Y686:AI686)&lt;9.5,AVERAGE(Y686:AI686),IF(COUNTBLANK(X686:AI686)&lt;10.5,AVERAGE(X686:AI686),IF(COUNTBLANK(W686:AI686)&lt;11.5,AVERAGE(W686:AI686),IF(COUNTBLANK(V686:AI686)&lt;12.5,AVERAGE(V686:AI686),IF(COUNTBLANK(U686:AI686)&lt;13.5,AVERAGE(U686:AI686),IF(COUNTBLANK(T686:AI686)&lt;14.5,AVERAGE(T686:AI686),IF(COUNTBLANK(S686:AI686)&lt;15.5,AVERAGE(S686:AI686),IF(COUNTBLANK(R686:AI686)&lt;16.5,AVERAGE(R686:AI686),IF(COUNTBLANK(Q686:AI686)&lt;17.5,AVERAGE(Q686:AI686),IF(COUNTBLANK(P686:AI686)&lt;18.5,AVERAGE(P686:AI686),IF(COUNTBLANK(O686:AI686)&lt;19.5,AVERAGE(O686:AI686),AVERAGE(N686:AI686))))))))))))))))))))))</f>
        <v/>
      </c>
      <c r="AN686" s="23">
        <f>IF(AK686&lt;1.5,M686,(0.75*M686)+(0.25*((AM686*2/3+AJ686*1/3)*$AW$1)))</f>
        <v>0</v>
      </c>
      <c r="AO686" s="24">
        <f>AN686-M686</f>
        <v>0</v>
      </c>
      <c r="AP686" s="22" t="str">
        <f>IF(AK686&lt;1.5,"N/A",3*((M686/$AW$1)-(AM686*2/3)))</f>
        <v>N/A</v>
      </c>
      <c r="AQ686" s="20" t="str">
        <f>IF(AK686=0,"",AL686*$AV$1)</f>
        <v/>
      </c>
      <c r="AR686" s="20" t="str">
        <f>IF(AK686=0,"",AJ686*$AV$1)</f>
        <v/>
      </c>
      <c r="AS686" s="23" t="str">
        <f>IF(F686="P","P","")</f>
        <v/>
      </c>
    </row>
    <row r="687" spans="1:45">
      <c r="A687" s="19"/>
      <c r="B687" s="23" t="str">
        <f>IF(COUNTBLANK(N687:AI687)&lt;20.5,"Yes","No")</f>
        <v>No</v>
      </c>
      <c r="C687" s="34" t="str">
        <f>IF(J687&lt;160000,"Yes","")</f>
        <v>Yes</v>
      </c>
      <c r="D687" s="34" t="str">
        <f>IF(J687&gt;375000,IF((K687/J687)&lt;-0.4,"FP40%",IF((K687/J687)&lt;-0.35,"FP35%",IF((K687/J687)&lt;-0.3,"FP30%",IF((K687/J687)&lt;-0.25,"FP25%",IF((K687/J687)&lt;-0.2,"FP20%",IF((K687/J687)&lt;-0.15,"FP15%",IF((K687/J687)&lt;-0.1,"FP10%",IF((K687/J687)&lt;-0.05,"FP5%","")))))))),"")</f>
        <v/>
      </c>
      <c r="E687" s="34" t="str">
        <f t="shared" si="12"/>
        <v/>
      </c>
      <c r="F687" s="89" t="str">
        <f>IF(AP687="N/A","",IF(AP687&gt;AJ687,IF(AP687&gt;AM687,"P",""),""))</f>
        <v/>
      </c>
      <c r="G687" s="34" t="str">
        <f>IF(D687="",IF(E687="",F687,E687),D687)</f>
        <v/>
      </c>
      <c r="H687" s="19"/>
      <c r="I687" s="21"/>
      <c r="J687" s="20"/>
      <c r="K687" s="20">
        <f>M687-J687</f>
        <v>0</v>
      </c>
      <c r="L687" s="20"/>
      <c r="M687" s="20"/>
      <c r="N687" s="21"/>
      <c r="O687" s="21"/>
      <c r="P687" s="21"/>
      <c r="Q687" s="21"/>
      <c r="R687" s="21"/>
      <c r="S687" s="21"/>
      <c r="T687" s="21"/>
      <c r="U687" s="21"/>
      <c r="AJ687" s="39" t="str">
        <f>IF(AK687=0,"",AVERAGE(N687:AI687))</f>
        <v/>
      </c>
      <c r="AK687" s="39">
        <f>IF(COUNTBLANK(N687:AI687)=0,22,IF(COUNTBLANK(N687:AI687)=1,21,IF(COUNTBLANK(N687:AI687)=2,20,IF(COUNTBLANK(N687:AI687)=3,19,IF(COUNTBLANK(N687:AI687)=4,18,IF(COUNTBLANK(N687:AI687)=5,17,IF(COUNTBLANK(N687:AI687)=6,16,IF(COUNTBLANK(N687:AI687)=7,15,IF(COUNTBLANK(N687:AI687)=8,14,IF(COUNTBLANK(N687:AI687)=9,13,IF(COUNTBLANK(N687:AI687)=10,12,IF(COUNTBLANK(N687:AI687)=11,11,IF(COUNTBLANK(N687:AI687)=12,10,IF(COUNTBLANK(N687:AI687)=13,9,IF(COUNTBLANK(N687:AI687)=14,8,IF(COUNTBLANK(N687:AI687)=15,7,IF(COUNTBLANK(N687:AI687)=16,6,IF(COUNTBLANK(N687:AI687)=17,5,IF(COUNTBLANK(N687:AI687)=18,4,IF(COUNTBLANK(N687:AI687)=19,3,IF(COUNTBLANK(N687:AI687)=20,2,IF(COUNTBLANK(N687:AI687)=21,1,IF(COUNTBLANK(N687:AI687)=22,0,"Error")))))))))))))))))))))))</f>
        <v>0</v>
      </c>
      <c r="AL687" s="39" t="str">
        <f>IF(AK687=0,"",IF(COUNTBLANK(AG687:AI687)=0,AVERAGE(AG687:AI687),IF(COUNTBLANK(AF687:AI687)&lt;1.5,AVERAGE(AF687:AI687),IF(COUNTBLANK(AE687:AI687)&lt;2.5,AVERAGE(AE687:AI687),IF(COUNTBLANK(AD687:AI687)&lt;3.5,AVERAGE(AD687:AI687),IF(COUNTBLANK(AC687:AI687)&lt;4.5,AVERAGE(AC687:AI687),IF(COUNTBLANK(AB687:AI687)&lt;5.5,AVERAGE(AB687:AI687),IF(COUNTBLANK(AA687:AI687)&lt;6.5,AVERAGE(AA687:AI687),IF(COUNTBLANK(Z687:AI687)&lt;7.5,AVERAGE(Z687:AI687),IF(COUNTBLANK(Y687:AI687)&lt;8.5,AVERAGE(Y687:AI687),IF(COUNTBLANK(X687:AI687)&lt;9.5,AVERAGE(X687:AI687),IF(COUNTBLANK(W687:AI687)&lt;10.5,AVERAGE(W687:AI687),IF(COUNTBLANK(V687:AI687)&lt;11.5,AVERAGE(V687:AI687),IF(COUNTBLANK(U687:AI687)&lt;12.5,AVERAGE(U687:AI687),IF(COUNTBLANK(T687:AI687)&lt;13.5,AVERAGE(T687:AI687),IF(COUNTBLANK(S687:AI687)&lt;14.5,AVERAGE(S687:AI687),IF(COUNTBLANK(R687:AI687)&lt;15.5,AVERAGE(R687:AI687),IF(COUNTBLANK(Q687:AI687)&lt;16.5,AVERAGE(Q687:AI687),IF(COUNTBLANK(P687:AI687)&lt;17.5,AVERAGE(P687:AI687),IF(COUNTBLANK(O687:AI687)&lt;18.5,AVERAGE(O687:AI687),AVERAGE(N687:AI687)))))))))))))))))))))</f>
        <v/>
      </c>
      <c r="AM687" s="22" t="str">
        <f>IF(AK687=0,"",IF(COUNTBLANK(AH687:AI687)=0,AVERAGE(AH687:AI687),IF(COUNTBLANK(AG687:AI687)&lt;1.5,AVERAGE(AG687:AI687),IF(COUNTBLANK(AF687:AI687)&lt;2.5,AVERAGE(AF687:AI687),IF(COUNTBLANK(AE687:AI687)&lt;3.5,AVERAGE(AE687:AI687),IF(COUNTBLANK(AD687:AI687)&lt;4.5,AVERAGE(AD687:AI687),IF(COUNTBLANK(AC687:AI687)&lt;5.5,AVERAGE(AC687:AI687),IF(COUNTBLANK(AB687:AI687)&lt;6.5,AVERAGE(AB687:AI687),IF(COUNTBLANK(AA687:AI687)&lt;7.5,AVERAGE(AA687:AI687),IF(COUNTBLANK(Z687:AI687)&lt;8.5,AVERAGE(Z687:AI687),IF(COUNTBLANK(Y687:AI687)&lt;9.5,AVERAGE(Y687:AI687),IF(COUNTBLANK(X687:AI687)&lt;10.5,AVERAGE(X687:AI687),IF(COUNTBLANK(W687:AI687)&lt;11.5,AVERAGE(W687:AI687),IF(COUNTBLANK(V687:AI687)&lt;12.5,AVERAGE(V687:AI687),IF(COUNTBLANK(U687:AI687)&lt;13.5,AVERAGE(U687:AI687),IF(COUNTBLANK(T687:AI687)&lt;14.5,AVERAGE(T687:AI687),IF(COUNTBLANK(S687:AI687)&lt;15.5,AVERAGE(S687:AI687),IF(COUNTBLANK(R687:AI687)&lt;16.5,AVERAGE(R687:AI687),IF(COUNTBLANK(Q687:AI687)&lt;17.5,AVERAGE(Q687:AI687),IF(COUNTBLANK(P687:AI687)&lt;18.5,AVERAGE(P687:AI687),IF(COUNTBLANK(O687:AI687)&lt;19.5,AVERAGE(O687:AI687),AVERAGE(N687:AI687))))))))))))))))))))))</f>
        <v/>
      </c>
      <c r="AN687" s="23">
        <f>IF(AK687&lt;1.5,M687,(0.75*M687)+(0.25*((AM687*2/3+AJ687*1/3)*$AW$1)))</f>
        <v>0</v>
      </c>
      <c r="AO687" s="24">
        <f>AN687-M687</f>
        <v>0</v>
      </c>
      <c r="AP687" s="22" t="str">
        <f>IF(AK687&lt;1.5,"N/A",3*((M687/$AW$1)-(AM687*2/3)))</f>
        <v>N/A</v>
      </c>
      <c r="AQ687" s="20" t="str">
        <f>IF(AK687=0,"",AL687*$AV$1)</f>
        <v/>
      </c>
      <c r="AR687" s="20" t="str">
        <f>IF(AK687=0,"",AJ687*$AV$1)</f>
        <v/>
      </c>
      <c r="AS687" s="23" t="str">
        <f>IF(F687="P","P","")</f>
        <v/>
      </c>
    </row>
    <row r="688" spans="1:45">
      <c r="A688" s="19"/>
      <c r="B688" s="23" t="str">
        <f>IF(COUNTBLANK(N688:AI688)&lt;20.5,"Yes","No")</f>
        <v>No</v>
      </c>
      <c r="C688" s="34" t="str">
        <f>IF(J688&lt;160000,"Yes","")</f>
        <v>Yes</v>
      </c>
      <c r="D688" s="34" t="str">
        <f>IF(J688&gt;375000,IF((K688/J688)&lt;-0.4,"FP40%",IF((K688/J688)&lt;-0.35,"FP35%",IF((K688/J688)&lt;-0.3,"FP30%",IF((K688/J688)&lt;-0.25,"FP25%",IF((K688/J688)&lt;-0.2,"FP20%",IF((K688/J688)&lt;-0.15,"FP15%",IF((K688/J688)&lt;-0.1,"FP10%",IF((K688/J688)&lt;-0.05,"FP5%","")))))))),"")</f>
        <v/>
      </c>
      <c r="E688" s="34" t="str">
        <f t="shared" si="12"/>
        <v/>
      </c>
      <c r="F688" s="89" t="str">
        <f>IF(AP688="N/A","",IF(AP688&gt;AJ688,IF(AP688&gt;AM688,"P",""),""))</f>
        <v/>
      </c>
      <c r="G688" s="34" t="str">
        <f>IF(D688="",IF(E688="",F688,E688),D688)</f>
        <v/>
      </c>
      <c r="H688" s="19"/>
      <c r="I688" s="21"/>
      <c r="J688" s="20"/>
      <c r="K688" s="20">
        <f>M688-J688</f>
        <v>0</v>
      </c>
      <c r="L688" s="20"/>
      <c r="M688" s="20"/>
      <c r="N688" s="21"/>
      <c r="O688" s="21"/>
      <c r="P688" s="21"/>
      <c r="Q688" s="21"/>
      <c r="R688" s="21"/>
      <c r="S688" s="21"/>
      <c r="T688" s="21"/>
      <c r="U688" s="21"/>
      <c r="AJ688" s="39" t="str">
        <f>IF(AK688=0,"",AVERAGE(N688:AI688))</f>
        <v/>
      </c>
      <c r="AK688" s="39">
        <f>IF(COUNTBLANK(N688:AI688)=0,22,IF(COUNTBLANK(N688:AI688)=1,21,IF(COUNTBLANK(N688:AI688)=2,20,IF(COUNTBLANK(N688:AI688)=3,19,IF(COUNTBLANK(N688:AI688)=4,18,IF(COUNTBLANK(N688:AI688)=5,17,IF(COUNTBLANK(N688:AI688)=6,16,IF(COUNTBLANK(N688:AI688)=7,15,IF(COUNTBLANK(N688:AI688)=8,14,IF(COUNTBLANK(N688:AI688)=9,13,IF(COUNTBLANK(N688:AI688)=10,12,IF(COUNTBLANK(N688:AI688)=11,11,IF(COUNTBLANK(N688:AI688)=12,10,IF(COUNTBLANK(N688:AI688)=13,9,IF(COUNTBLANK(N688:AI688)=14,8,IF(COUNTBLANK(N688:AI688)=15,7,IF(COUNTBLANK(N688:AI688)=16,6,IF(COUNTBLANK(N688:AI688)=17,5,IF(COUNTBLANK(N688:AI688)=18,4,IF(COUNTBLANK(N688:AI688)=19,3,IF(COUNTBLANK(N688:AI688)=20,2,IF(COUNTBLANK(N688:AI688)=21,1,IF(COUNTBLANK(N688:AI688)=22,0,"Error")))))))))))))))))))))))</f>
        <v>0</v>
      </c>
      <c r="AL688" s="39" t="str">
        <f>IF(AK688=0,"",IF(COUNTBLANK(AG688:AI688)=0,AVERAGE(AG688:AI688),IF(COUNTBLANK(AF688:AI688)&lt;1.5,AVERAGE(AF688:AI688),IF(COUNTBLANK(AE688:AI688)&lt;2.5,AVERAGE(AE688:AI688),IF(COUNTBLANK(AD688:AI688)&lt;3.5,AVERAGE(AD688:AI688),IF(COUNTBLANK(AC688:AI688)&lt;4.5,AVERAGE(AC688:AI688),IF(COUNTBLANK(AB688:AI688)&lt;5.5,AVERAGE(AB688:AI688),IF(COUNTBLANK(AA688:AI688)&lt;6.5,AVERAGE(AA688:AI688),IF(COUNTBLANK(Z688:AI688)&lt;7.5,AVERAGE(Z688:AI688),IF(COUNTBLANK(Y688:AI688)&lt;8.5,AVERAGE(Y688:AI688),IF(COUNTBLANK(X688:AI688)&lt;9.5,AVERAGE(X688:AI688),IF(COUNTBLANK(W688:AI688)&lt;10.5,AVERAGE(W688:AI688),IF(COUNTBLANK(V688:AI688)&lt;11.5,AVERAGE(V688:AI688),IF(COUNTBLANK(U688:AI688)&lt;12.5,AVERAGE(U688:AI688),IF(COUNTBLANK(T688:AI688)&lt;13.5,AVERAGE(T688:AI688),IF(COUNTBLANK(S688:AI688)&lt;14.5,AVERAGE(S688:AI688),IF(COUNTBLANK(R688:AI688)&lt;15.5,AVERAGE(R688:AI688),IF(COUNTBLANK(Q688:AI688)&lt;16.5,AVERAGE(Q688:AI688),IF(COUNTBLANK(P688:AI688)&lt;17.5,AVERAGE(P688:AI688),IF(COUNTBLANK(O688:AI688)&lt;18.5,AVERAGE(O688:AI688),AVERAGE(N688:AI688)))))))))))))))))))))</f>
        <v/>
      </c>
      <c r="AM688" s="22" t="str">
        <f>IF(AK688=0,"",IF(COUNTBLANK(AH688:AI688)=0,AVERAGE(AH688:AI688),IF(COUNTBLANK(AG688:AI688)&lt;1.5,AVERAGE(AG688:AI688),IF(COUNTBLANK(AF688:AI688)&lt;2.5,AVERAGE(AF688:AI688),IF(COUNTBLANK(AE688:AI688)&lt;3.5,AVERAGE(AE688:AI688),IF(COUNTBLANK(AD688:AI688)&lt;4.5,AVERAGE(AD688:AI688),IF(COUNTBLANK(AC688:AI688)&lt;5.5,AVERAGE(AC688:AI688),IF(COUNTBLANK(AB688:AI688)&lt;6.5,AVERAGE(AB688:AI688),IF(COUNTBLANK(AA688:AI688)&lt;7.5,AVERAGE(AA688:AI688),IF(COUNTBLANK(Z688:AI688)&lt;8.5,AVERAGE(Z688:AI688),IF(COUNTBLANK(Y688:AI688)&lt;9.5,AVERAGE(Y688:AI688),IF(COUNTBLANK(X688:AI688)&lt;10.5,AVERAGE(X688:AI688),IF(COUNTBLANK(W688:AI688)&lt;11.5,AVERAGE(W688:AI688),IF(COUNTBLANK(V688:AI688)&lt;12.5,AVERAGE(V688:AI688),IF(COUNTBLANK(U688:AI688)&lt;13.5,AVERAGE(U688:AI688),IF(COUNTBLANK(T688:AI688)&lt;14.5,AVERAGE(T688:AI688),IF(COUNTBLANK(S688:AI688)&lt;15.5,AVERAGE(S688:AI688),IF(COUNTBLANK(R688:AI688)&lt;16.5,AVERAGE(R688:AI688),IF(COUNTBLANK(Q688:AI688)&lt;17.5,AVERAGE(Q688:AI688),IF(COUNTBLANK(P688:AI688)&lt;18.5,AVERAGE(P688:AI688),IF(COUNTBLANK(O688:AI688)&lt;19.5,AVERAGE(O688:AI688),AVERAGE(N688:AI688))))))))))))))))))))))</f>
        <v/>
      </c>
      <c r="AN688" s="23">
        <f>IF(AK688&lt;1.5,M688,(0.75*M688)+(0.25*((AM688*2/3+AJ688*1/3)*$AW$1)))</f>
        <v>0</v>
      </c>
      <c r="AO688" s="24">
        <f>AN688-M688</f>
        <v>0</v>
      </c>
      <c r="AP688" s="22" t="str">
        <f>IF(AK688&lt;1.5,"N/A",3*((M688/$AW$1)-(AM688*2/3)))</f>
        <v>N/A</v>
      </c>
      <c r="AQ688" s="20" t="str">
        <f>IF(AK688=0,"",AL688*$AV$1)</f>
        <v/>
      </c>
      <c r="AR688" s="20" t="str">
        <f>IF(AK688=0,"",AJ688*$AV$1)</f>
        <v/>
      </c>
      <c r="AS688" s="23" t="str">
        <f>IF(F688="P","P","")</f>
        <v/>
      </c>
    </row>
    <row r="689" spans="1:45">
      <c r="A689" s="19"/>
      <c r="B689" s="23" t="str">
        <f>IF(COUNTBLANK(N689:AI689)&lt;20.5,"Yes","No")</f>
        <v>No</v>
      </c>
      <c r="C689" s="34" t="str">
        <f>IF(J689&lt;160000,"Yes","")</f>
        <v>Yes</v>
      </c>
      <c r="D689" s="34" t="str">
        <f>IF(J689&gt;375000,IF((K689/J689)&lt;-0.4,"FP40%",IF((K689/J689)&lt;-0.35,"FP35%",IF((K689/J689)&lt;-0.3,"FP30%",IF((K689/J689)&lt;-0.25,"FP25%",IF((K689/J689)&lt;-0.2,"FP20%",IF((K689/J689)&lt;-0.15,"FP15%",IF((K689/J689)&lt;-0.1,"FP10%",IF((K689/J689)&lt;-0.05,"FP5%","")))))))),"")</f>
        <v/>
      </c>
      <c r="E689" s="34" t="str">
        <f t="shared" si="12"/>
        <v/>
      </c>
      <c r="F689" s="89" t="str">
        <f>IF(AP689="N/A","",IF(AP689&gt;AJ689,IF(AP689&gt;AM689,"P",""),""))</f>
        <v/>
      </c>
      <c r="G689" s="34" t="str">
        <f>IF(D689="",IF(E689="",F689,E689),D689)</f>
        <v/>
      </c>
      <c r="H689" s="19"/>
      <c r="I689" s="21"/>
      <c r="J689" s="20"/>
      <c r="K689" s="20">
        <f>M689-J689</f>
        <v>0</v>
      </c>
      <c r="L689" s="20"/>
      <c r="M689" s="20"/>
      <c r="N689" s="21"/>
      <c r="O689" s="21"/>
      <c r="P689" s="21"/>
      <c r="Q689" s="21"/>
      <c r="R689" s="21"/>
      <c r="S689" s="21"/>
      <c r="T689" s="21"/>
      <c r="U689" s="21"/>
      <c r="AJ689" s="39" t="str">
        <f>IF(AK689=0,"",AVERAGE(N689:AI689))</f>
        <v/>
      </c>
      <c r="AK689" s="39">
        <f>IF(COUNTBLANK(N689:AI689)=0,22,IF(COUNTBLANK(N689:AI689)=1,21,IF(COUNTBLANK(N689:AI689)=2,20,IF(COUNTBLANK(N689:AI689)=3,19,IF(COUNTBLANK(N689:AI689)=4,18,IF(COUNTBLANK(N689:AI689)=5,17,IF(COUNTBLANK(N689:AI689)=6,16,IF(COUNTBLANK(N689:AI689)=7,15,IF(COUNTBLANK(N689:AI689)=8,14,IF(COUNTBLANK(N689:AI689)=9,13,IF(COUNTBLANK(N689:AI689)=10,12,IF(COUNTBLANK(N689:AI689)=11,11,IF(COUNTBLANK(N689:AI689)=12,10,IF(COUNTBLANK(N689:AI689)=13,9,IF(COUNTBLANK(N689:AI689)=14,8,IF(COUNTBLANK(N689:AI689)=15,7,IF(COUNTBLANK(N689:AI689)=16,6,IF(COUNTBLANK(N689:AI689)=17,5,IF(COUNTBLANK(N689:AI689)=18,4,IF(COUNTBLANK(N689:AI689)=19,3,IF(COUNTBLANK(N689:AI689)=20,2,IF(COUNTBLANK(N689:AI689)=21,1,IF(COUNTBLANK(N689:AI689)=22,0,"Error")))))))))))))))))))))))</f>
        <v>0</v>
      </c>
      <c r="AL689" s="39" t="str">
        <f>IF(AK689=0,"",IF(COUNTBLANK(AG689:AI689)=0,AVERAGE(AG689:AI689),IF(COUNTBLANK(AF689:AI689)&lt;1.5,AVERAGE(AF689:AI689),IF(COUNTBLANK(AE689:AI689)&lt;2.5,AVERAGE(AE689:AI689),IF(COUNTBLANK(AD689:AI689)&lt;3.5,AVERAGE(AD689:AI689),IF(COUNTBLANK(AC689:AI689)&lt;4.5,AVERAGE(AC689:AI689),IF(COUNTBLANK(AB689:AI689)&lt;5.5,AVERAGE(AB689:AI689),IF(COUNTBLANK(AA689:AI689)&lt;6.5,AVERAGE(AA689:AI689),IF(COUNTBLANK(Z689:AI689)&lt;7.5,AVERAGE(Z689:AI689),IF(COUNTBLANK(Y689:AI689)&lt;8.5,AVERAGE(Y689:AI689),IF(COUNTBLANK(X689:AI689)&lt;9.5,AVERAGE(X689:AI689),IF(COUNTBLANK(W689:AI689)&lt;10.5,AVERAGE(W689:AI689),IF(COUNTBLANK(V689:AI689)&lt;11.5,AVERAGE(V689:AI689),IF(COUNTBLANK(U689:AI689)&lt;12.5,AVERAGE(U689:AI689),IF(COUNTBLANK(T689:AI689)&lt;13.5,AVERAGE(T689:AI689),IF(COUNTBLANK(S689:AI689)&lt;14.5,AVERAGE(S689:AI689),IF(COUNTBLANK(R689:AI689)&lt;15.5,AVERAGE(R689:AI689),IF(COUNTBLANK(Q689:AI689)&lt;16.5,AVERAGE(Q689:AI689),IF(COUNTBLANK(P689:AI689)&lt;17.5,AVERAGE(P689:AI689),IF(COUNTBLANK(O689:AI689)&lt;18.5,AVERAGE(O689:AI689),AVERAGE(N689:AI689)))))))))))))))))))))</f>
        <v/>
      </c>
      <c r="AM689" s="22" t="str">
        <f>IF(AK689=0,"",IF(COUNTBLANK(AH689:AI689)=0,AVERAGE(AH689:AI689),IF(COUNTBLANK(AG689:AI689)&lt;1.5,AVERAGE(AG689:AI689),IF(COUNTBLANK(AF689:AI689)&lt;2.5,AVERAGE(AF689:AI689),IF(COUNTBLANK(AE689:AI689)&lt;3.5,AVERAGE(AE689:AI689),IF(COUNTBLANK(AD689:AI689)&lt;4.5,AVERAGE(AD689:AI689),IF(COUNTBLANK(AC689:AI689)&lt;5.5,AVERAGE(AC689:AI689),IF(COUNTBLANK(AB689:AI689)&lt;6.5,AVERAGE(AB689:AI689),IF(COUNTBLANK(AA689:AI689)&lt;7.5,AVERAGE(AA689:AI689),IF(COUNTBLANK(Z689:AI689)&lt;8.5,AVERAGE(Z689:AI689),IF(COUNTBLANK(Y689:AI689)&lt;9.5,AVERAGE(Y689:AI689),IF(COUNTBLANK(X689:AI689)&lt;10.5,AVERAGE(X689:AI689),IF(COUNTBLANK(W689:AI689)&lt;11.5,AVERAGE(W689:AI689),IF(COUNTBLANK(V689:AI689)&lt;12.5,AVERAGE(V689:AI689),IF(COUNTBLANK(U689:AI689)&lt;13.5,AVERAGE(U689:AI689),IF(COUNTBLANK(T689:AI689)&lt;14.5,AVERAGE(T689:AI689),IF(COUNTBLANK(S689:AI689)&lt;15.5,AVERAGE(S689:AI689),IF(COUNTBLANK(R689:AI689)&lt;16.5,AVERAGE(R689:AI689),IF(COUNTBLANK(Q689:AI689)&lt;17.5,AVERAGE(Q689:AI689),IF(COUNTBLANK(P689:AI689)&lt;18.5,AVERAGE(P689:AI689),IF(COUNTBLANK(O689:AI689)&lt;19.5,AVERAGE(O689:AI689),AVERAGE(N689:AI689))))))))))))))))))))))</f>
        <v/>
      </c>
      <c r="AN689" s="23">
        <f>IF(AK689&lt;1.5,M689,(0.75*M689)+(0.25*((AM689*2/3+AJ689*1/3)*$AW$1)))</f>
        <v>0</v>
      </c>
      <c r="AO689" s="24">
        <f>AN689-M689</f>
        <v>0</v>
      </c>
      <c r="AP689" s="22" t="str">
        <f>IF(AK689&lt;1.5,"N/A",3*((M689/$AW$1)-(AM689*2/3)))</f>
        <v>N/A</v>
      </c>
      <c r="AQ689" s="20" t="str">
        <f>IF(AK689=0,"",AL689*$AV$1)</f>
        <v/>
      </c>
      <c r="AR689" s="20" t="str">
        <f>IF(AK689=0,"",AJ689*$AV$1)</f>
        <v/>
      </c>
      <c r="AS689" s="23" t="str">
        <f>IF(F689="P","P","")</f>
        <v/>
      </c>
    </row>
    <row r="690" spans="1:45">
      <c r="A690" s="19"/>
      <c r="B690" s="23" t="str">
        <f>IF(COUNTBLANK(N690:AI690)&lt;20.5,"Yes","No")</f>
        <v>No</v>
      </c>
      <c r="C690" s="34" t="str">
        <f>IF(J690&lt;160000,"Yes","")</f>
        <v>Yes</v>
      </c>
      <c r="D690" s="34" t="str">
        <f>IF(J690&gt;375000,IF((K690/J690)&lt;-0.4,"FP40%",IF((K690/J690)&lt;-0.35,"FP35%",IF((K690/J690)&lt;-0.3,"FP30%",IF((K690/J690)&lt;-0.25,"FP25%",IF((K690/J690)&lt;-0.2,"FP20%",IF((K690/J690)&lt;-0.15,"FP15%",IF((K690/J690)&lt;-0.1,"FP10%",IF((K690/J690)&lt;-0.05,"FP5%","")))))))),"")</f>
        <v/>
      </c>
      <c r="E690" s="34" t="str">
        <f t="shared" si="12"/>
        <v/>
      </c>
      <c r="F690" s="89" t="str">
        <f>IF(AP690="N/A","",IF(AP690&gt;AJ690,IF(AP690&gt;AM690,"P",""),""))</f>
        <v/>
      </c>
      <c r="G690" s="34" t="str">
        <f>IF(D690="",IF(E690="",F690,E690),D690)</f>
        <v/>
      </c>
      <c r="H690" s="19"/>
      <c r="I690" s="21"/>
      <c r="J690" s="20"/>
      <c r="K690" s="20">
        <f>M690-J690</f>
        <v>0</v>
      </c>
      <c r="L690" s="20"/>
      <c r="M690" s="20"/>
      <c r="N690" s="21"/>
      <c r="O690" s="21"/>
      <c r="P690" s="21"/>
      <c r="Q690" s="21"/>
      <c r="R690" s="21"/>
      <c r="S690" s="21"/>
      <c r="T690" s="21"/>
      <c r="U690" s="21"/>
      <c r="AJ690" s="39" t="str">
        <f>IF(AK690=0,"",AVERAGE(N690:AI690))</f>
        <v/>
      </c>
      <c r="AK690" s="39">
        <f>IF(COUNTBLANK(N690:AI690)=0,22,IF(COUNTBLANK(N690:AI690)=1,21,IF(COUNTBLANK(N690:AI690)=2,20,IF(COUNTBLANK(N690:AI690)=3,19,IF(COUNTBLANK(N690:AI690)=4,18,IF(COUNTBLANK(N690:AI690)=5,17,IF(COUNTBLANK(N690:AI690)=6,16,IF(COUNTBLANK(N690:AI690)=7,15,IF(COUNTBLANK(N690:AI690)=8,14,IF(COUNTBLANK(N690:AI690)=9,13,IF(COUNTBLANK(N690:AI690)=10,12,IF(COUNTBLANK(N690:AI690)=11,11,IF(COUNTBLANK(N690:AI690)=12,10,IF(COUNTBLANK(N690:AI690)=13,9,IF(COUNTBLANK(N690:AI690)=14,8,IF(COUNTBLANK(N690:AI690)=15,7,IF(COUNTBLANK(N690:AI690)=16,6,IF(COUNTBLANK(N690:AI690)=17,5,IF(COUNTBLANK(N690:AI690)=18,4,IF(COUNTBLANK(N690:AI690)=19,3,IF(COUNTBLANK(N690:AI690)=20,2,IF(COUNTBLANK(N690:AI690)=21,1,IF(COUNTBLANK(N690:AI690)=22,0,"Error")))))))))))))))))))))))</f>
        <v>0</v>
      </c>
      <c r="AL690" s="39" t="str">
        <f>IF(AK690=0,"",IF(COUNTBLANK(AG690:AI690)=0,AVERAGE(AG690:AI690),IF(COUNTBLANK(AF690:AI690)&lt;1.5,AVERAGE(AF690:AI690),IF(COUNTBLANK(AE690:AI690)&lt;2.5,AVERAGE(AE690:AI690),IF(COUNTBLANK(AD690:AI690)&lt;3.5,AVERAGE(AD690:AI690),IF(COUNTBLANK(AC690:AI690)&lt;4.5,AVERAGE(AC690:AI690),IF(COUNTBLANK(AB690:AI690)&lt;5.5,AVERAGE(AB690:AI690),IF(COUNTBLANK(AA690:AI690)&lt;6.5,AVERAGE(AA690:AI690),IF(COUNTBLANK(Z690:AI690)&lt;7.5,AVERAGE(Z690:AI690),IF(COUNTBLANK(Y690:AI690)&lt;8.5,AVERAGE(Y690:AI690),IF(COUNTBLANK(X690:AI690)&lt;9.5,AVERAGE(X690:AI690),IF(COUNTBLANK(W690:AI690)&lt;10.5,AVERAGE(W690:AI690),IF(COUNTBLANK(V690:AI690)&lt;11.5,AVERAGE(V690:AI690),IF(COUNTBLANK(U690:AI690)&lt;12.5,AVERAGE(U690:AI690),IF(COUNTBLANK(T690:AI690)&lt;13.5,AVERAGE(T690:AI690),IF(COUNTBLANK(S690:AI690)&lt;14.5,AVERAGE(S690:AI690),IF(COUNTBLANK(R690:AI690)&lt;15.5,AVERAGE(R690:AI690),IF(COUNTBLANK(Q690:AI690)&lt;16.5,AVERAGE(Q690:AI690),IF(COUNTBLANK(P690:AI690)&lt;17.5,AVERAGE(P690:AI690),IF(COUNTBLANK(O690:AI690)&lt;18.5,AVERAGE(O690:AI690),AVERAGE(N690:AI690)))))))))))))))))))))</f>
        <v/>
      </c>
      <c r="AM690" s="22" t="str">
        <f>IF(AK690=0,"",IF(COUNTBLANK(AH690:AI690)=0,AVERAGE(AH690:AI690),IF(COUNTBLANK(AG690:AI690)&lt;1.5,AVERAGE(AG690:AI690),IF(COUNTBLANK(AF690:AI690)&lt;2.5,AVERAGE(AF690:AI690),IF(COUNTBLANK(AE690:AI690)&lt;3.5,AVERAGE(AE690:AI690),IF(COUNTBLANK(AD690:AI690)&lt;4.5,AVERAGE(AD690:AI690),IF(COUNTBLANK(AC690:AI690)&lt;5.5,AVERAGE(AC690:AI690),IF(COUNTBLANK(AB690:AI690)&lt;6.5,AVERAGE(AB690:AI690),IF(COUNTBLANK(AA690:AI690)&lt;7.5,AVERAGE(AA690:AI690),IF(COUNTBLANK(Z690:AI690)&lt;8.5,AVERAGE(Z690:AI690),IF(COUNTBLANK(Y690:AI690)&lt;9.5,AVERAGE(Y690:AI690),IF(COUNTBLANK(X690:AI690)&lt;10.5,AVERAGE(X690:AI690),IF(COUNTBLANK(W690:AI690)&lt;11.5,AVERAGE(W690:AI690),IF(COUNTBLANK(V690:AI690)&lt;12.5,AVERAGE(V690:AI690),IF(COUNTBLANK(U690:AI690)&lt;13.5,AVERAGE(U690:AI690),IF(COUNTBLANK(T690:AI690)&lt;14.5,AVERAGE(T690:AI690),IF(COUNTBLANK(S690:AI690)&lt;15.5,AVERAGE(S690:AI690),IF(COUNTBLANK(R690:AI690)&lt;16.5,AVERAGE(R690:AI690),IF(COUNTBLANK(Q690:AI690)&lt;17.5,AVERAGE(Q690:AI690),IF(COUNTBLANK(P690:AI690)&lt;18.5,AVERAGE(P690:AI690),IF(COUNTBLANK(O690:AI690)&lt;19.5,AVERAGE(O690:AI690),AVERAGE(N690:AI690))))))))))))))))))))))</f>
        <v/>
      </c>
      <c r="AN690" s="23">
        <f>IF(AK690&lt;1.5,M690,(0.75*M690)+(0.25*((AM690*2/3+AJ690*1/3)*$AW$1)))</f>
        <v>0</v>
      </c>
      <c r="AO690" s="24">
        <f>AN690-M690</f>
        <v>0</v>
      </c>
      <c r="AP690" s="22" t="str">
        <f>IF(AK690&lt;1.5,"N/A",3*((M690/$AW$1)-(AM690*2/3)))</f>
        <v>N/A</v>
      </c>
      <c r="AQ690" s="20" t="str">
        <f>IF(AK690=0,"",AL690*$AV$1)</f>
        <v/>
      </c>
      <c r="AR690" s="20" t="str">
        <f>IF(AK690=0,"",AJ690*$AV$1)</f>
        <v/>
      </c>
      <c r="AS690" s="23" t="str">
        <f>IF(F690="P","P","")</f>
        <v/>
      </c>
    </row>
    <row r="691" spans="1:45">
      <c r="A691" s="19"/>
      <c r="B691" s="23" t="str">
        <f>IF(COUNTBLANK(N691:AI691)&lt;20.5,"Yes","No")</f>
        <v>No</v>
      </c>
      <c r="C691" s="34" t="str">
        <f>IF(J691&lt;160000,"Yes","")</f>
        <v>Yes</v>
      </c>
      <c r="D691" s="34" t="str">
        <f>IF(J691&gt;375000,IF((K691/J691)&lt;-0.4,"FP40%",IF((K691/J691)&lt;-0.35,"FP35%",IF((K691/J691)&lt;-0.3,"FP30%",IF((K691/J691)&lt;-0.25,"FP25%",IF((K691/J691)&lt;-0.2,"FP20%",IF((K691/J691)&lt;-0.15,"FP15%",IF((K691/J691)&lt;-0.1,"FP10%",IF((K691/J691)&lt;-0.05,"FP5%","")))))))),"")</f>
        <v/>
      </c>
      <c r="E691" s="34" t="str">
        <f t="shared" si="12"/>
        <v/>
      </c>
      <c r="F691" s="89" t="str">
        <f>IF(AP691="N/A","",IF(AP691&gt;AJ691,IF(AP691&gt;AM691,"P",""),""))</f>
        <v/>
      </c>
      <c r="G691" s="34" t="str">
        <f>IF(D691="",IF(E691="",F691,E691),D691)</f>
        <v/>
      </c>
      <c r="H691" s="19"/>
      <c r="I691" s="21"/>
      <c r="J691" s="20"/>
      <c r="K691" s="20">
        <f>M691-J691</f>
        <v>0</v>
      </c>
      <c r="L691" s="20"/>
      <c r="M691" s="20"/>
      <c r="N691" s="21"/>
      <c r="O691" s="21"/>
      <c r="P691" s="21"/>
      <c r="Q691" s="21"/>
      <c r="R691" s="21"/>
      <c r="S691" s="21"/>
      <c r="T691" s="21"/>
      <c r="U691" s="21"/>
      <c r="AJ691" s="39" t="str">
        <f>IF(AK691=0,"",AVERAGE(N691:AI691))</f>
        <v/>
      </c>
      <c r="AK691" s="39">
        <f>IF(COUNTBLANK(N691:AI691)=0,22,IF(COUNTBLANK(N691:AI691)=1,21,IF(COUNTBLANK(N691:AI691)=2,20,IF(COUNTBLANK(N691:AI691)=3,19,IF(COUNTBLANK(N691:AI691)=4,18,IF(COUNTBLANK(N691:AI691)=5,17,IF(COUNTBLANK(N691:AI691)=6,16,IF(COUNTBLANK(N691:AI691)=7,15,IF(COUNTBLANK(N691:AI691)=8,14,IF(COUNTBLANK(N691:AI691)=9,13,IF(COUNTBLANK(N691:AI691)=10,12,IF(COUNTBLANK(N691:AI691)=11,11,IF(COUNTBLANK(N691:AI691)=12,10,IF(COUNTBLANK(N691:AI691)=13,9,IF(COUNTBLANK(N691:AI691)=14,8,IF(COUNTBLANK(N691:AI691)=15,7,IF(COUNTBLANK(N691:AI691)=16,6,IF(COUNTBLANK(N691:AI691)=17,5,IF(COUNTBLANK(N691:AI691)=18,4,IF(COUNTBLANK(N691:AI691)=19,3,IF(COUNTBLANK(N691:AI691)=20,2,IF(COUNTBLANK(N691:AI691)=21,1,IF(COUNTBLANK(N691:AI691)=22,0,"Error")))))))))))))))))))))))</f>
        <v>0</v>
      </c>
      <c r="AL691" s="39" t="str">
        <f>IF(AK691=0,"",IF(COUNTBLANK(AG691:AI691)=0,AVERAGE(AG691:AI691),IF(COUNTBLANK(AF691:AI691)&lt;1.5,AVERAGE(AF691:AI691),IF(COUNTBLANK(AE691:AI691)&lt;2.5,AVERAGE(AE691:AI691),IF(COUNTBLANK(AD691:AI691)&lt;3.5,AVERAGE(AD691:AI691),IF(COUNTBLANK(AC691:AI691)&lt;4.5,AVERAGE(AC691:AI691),IF(COUNTBLANK(AB691:AI691)&lt;5.5,AVERAGE(AB691:AI691),IF(COUNTBLANK(AA691:AI691)&lt;6.5,AVERAGE(AA691:AI691),IF(COUNTBLANK(Z691:AI691)&lt;7.5,AVERAGE(Z691:AI691),IF(COUNTBLANK(Y691:AI691)&lt;8.5,AVERAGE(Y691:AI691),IF(COUNTBLANK(X691:AI691)&lt;9.5,AVERAGE(X691:AI691),IF(COUNTBLANK(W691:AI691)&lt;10.5,AVERAGE(W691:AI691),IF(COUNTBLANK(V691:AI691)&lt;11.5,AVERAGE(V691:AI691),IF(COUNTBLANK(U691:AI691)&lt;12.5,AVERAGE(U691:AI691),IF(COUNTBLANK(T691:AI691)&lt;13.5,AVERAGE(T691:AI691),IF(COUNTBLANK(S691:AI691)&lt;14.5,AVERAGE(S691:AI691),IF(COUNTBLANK(R691:AI691)&lt;15.5,AVERAGE(R691:AI691),IF(COUNTBLANK(Q691:AI691)&lt;16.5,AVERAGE(Q691:AI691),IF(COUNTBLANK(P691:AI691)&lt;17.5,AVERAGE(P691:AI691),IF(COUNTBLANK(O691:AI691)&lt;18.5,AVERAGE(O691:AI691),AVERAGE(N691:AI691)))))))))))))))))))))</f>
        <v/>
      </c>
      <c r="AM691" s="22" t="str">
        <f>IF(AK691=0,"",IF(COUNTBLANK(AH691:AI691)=0,AVERAGE(AH691:AI691),IF(COUNTBLANK(AG691:AI691)&lt;1.5,AVERAGE(AG691:AI691),IF(COUNTBLANK(AF691:AI691)&lt;2.5,AVERAGE(AF691:AI691),IF(COUNTBLANK(AE691:AI691)&lt;3.5,AVERAGE(AE691:AI691),IF(COUNTBLANK(AD691:AI691)&lt;4.5,AVERAGE(AD691:AI691),IF(COUNTBLANK(AC691:AI691)&lt;5.5,AVERAGE(AC691:AI691),IF(COUNTBLANK(AB691:AI691)&lt;6.5,AVERAGE(AB691:AI691),IF(COUNTBLANK(AA691:AI691)&lt;7.5,AVERAGE(AA691:AI691),IF(COUNTBLANK(Z691:AI691)&lt;8.5,AVERAGE(Z691:AI691),IF(COUNTBLANK(Y691:AI691)&lt;9.5,AVERAGE(Y691:AI691),IF(COUNTBLANK(X691:AI691)&lt;10.5,AVERAGE(X691:AI691),IF(COUNTBLANK(W691:AI691)&lt;11.5,AVERAGE(W691:AI691),IF(COUNTBLANK(V691:AI691)&lt;12.5,AVERAGE(V691:AI691),IF(COUNTBLANK(U691:AI691)&lt;13.5,AVERAGE(U691:AI691),IF(COUNTBLANK(T691:AI691)&lt;14.5,AVERAGE(T691:AI691),IF(COUNTBLANK(S691:AI691)&lt;15.5,AVERAGE(S691:AI691),IF(COUNTBLANK(R691:AI691)&lt;16.5,AVERAGE(R691:AI691),IF(COUNTBLANK(Q691:AI691)&lt;17.5,AVERAGE(Q691:AI691),IF(COUNTBLANK(P691:AI691)&lt;18.5,AVERAGE(P691:AI691),IF(COUNTBLANK(O691:AI691)&lt;19.5,AVERAGE(O691:AI691),AVERAGE(N691:AI691))))))))))))))))))))))</f>
        <v/>
      </c>
      <c r="AN691" s="23">
        <f>IF(AK691&lt;1.5,M691,(0.75*M691)+(0.25*((AM691*2/3+AJ691*1/3)*$AW$1)))</f>
        <v>0</v>
      </c>
      <c r="AO691" s="24">
        <f>AN691-M691</f>
        <v>0</v>
      </c>
      <c r="AP691" s="22" t="str">
        <f>IF(AK691&lt;1.5,"N/A",3*((M691/$AW$1)-(AM691*2/3)))</f>
        <v>N/A</v>
      </c>
      <c r="AQ691" s="20" t="str">
        <f>IF(AK691=0,"",AL691*$AV$1)</f>
        <v/>
      </c>
      <c r="AR691" s="20" t="str">
        <f>IF(AK691=0,"",AJ691*$AV$1)</f>
        <v/>
      </c>
      <c r="AS691" s="23" t="str">
        <f>IF(F691="P","P","")</f>
        <v/>
      </c>
    </row>
    <row r="692" spans="1:45">
      <c r="A692" s="19"/>
      <c r="B692" s="23" t="str">
        <f>IF(COUNTBLANK(N692:AI692)&lt;20.5,"Yes","No")</f>
        <v>No</v>
      </c>
      <c r="C692" s="34" t="str">
        <f>IF(J692&lt;160000,"Yes","")</f>
        <v>Yes</v>
      </c>
      <c r="D692" s="34" t="str">
        <f>IF(J692&gt;375000,IF((K692/J692)&lt;-0.4,"FP40%",IF((K692/J692)&lt;-0.35,"FP35%",IF((K692/J692)&lt;-0.3,"FP30%",IF((K692/J692)&lt;-0.25,"FP25%",IF((K692/J692)&lt;-0.2,"FP20%",IF((K692/J692)&lt;-0.15,"FP15%",IF((K692/J692)&lt;-0.1,"FP10%",IF((K692/J692)&lt;-0.05,"FP5%","")))))))),"")</f>
        <v/>
      </c>
      <c r="E692" s="34" t="str">
        <f t="shared" si="12"/>
        <v/>
      </c>
      <c r="F692" s="89" t="str">
        <f>IF(AP692="N/A","",IF(AP692&gt;AJ692,IF(AP692&gt;AM692,"P",""),""))</f>
        <v/>
      </c>
      <c r="G692" s="34" t="str">
        <f>IF(D692="",IF(E692="",F692,E692),D692)</f>
        <v/>
      </c>
      <c r="H692" s="19"/>
      <c r="I692" s="21"/>
      <c r="J692" s="20"/>
      <c r="K692" s="20">
        <f>M692-J692</f>
        <v>0</v>
      </c>
      <c r="L692" s="20"/>
      <c r="M692" s="20"/>
      <c r="N692" s="21"/>
      <c r="O692" s="21"/>
      <c r="P692" s="21"/>
      <c r="Q692" s="21"/>
      <c r="R692" s="21"/>
      <c r="S692" s="21"/>
      <c r="T692" s="21"/>
      <c r="U692" s="21"/>
      <c r="AJ692" s="39" t="str">
        <f>IF(AK692=0,"",AVERAGE(N692:AI692))</f>
        <v/>
      </c>
      <c r="AK692" s="39">
        <f>IF(COUNTBLANK(N692:AI692)=0,22,IF(COUNTBLANK(N692:AI692)=1,21,IF(COUNTBLANK(N692:AI692)=2,20,IF(COUNTBLANK(N692:AI692)=3,19,IF(COUNTBLANK(N692:AI692)=4,18,IF(COUNTBLANK(N692:AI692)=5,17,IF(COUNTBLANK(N692:AI692)=6,16,IF(COUNTBLANK(N692:AI692)=7,15,IF(COUNTBLANK(N692:AI692)=8,14,IF(COUNTBLANK(N692:AI692)=9,13,IF(COUNTBLANK(N692:AI692)=10,12,IF(COUNTBLANK(N692:AI692)=11,11,IF(COUNTBLANK(N692:AI692)=12,10,IF(COUNTBLANK(N692:AI692)=13,9,IF(COUNTBLANK(N692:AI692)=14,8,IF(COUNTBLANK(N692:AI692)=15,7,IF(COUNTBLANK(N692:AI692)=16,6,IF(COUNTBLANK(N692:AI692)=17,5,IF(COUNTBLANK(N692:AI692)=18,4,IF(COUNTBLANK(N692:AI692)=19,3,IF(COUNTBLANK(N692:AI692)=20,2,IF(COUNTBLANK(N692:AI692)=21,1,IF(COUNTBLANK(N692:AI692)=22,0,"Error")))))))))))))))))))))))</f>
        <v>0</v>
      </c>
      <c r="AL692" s="39" t="str">
        <f>IF(AK692=0,"",IF(COUNTBLANK(AG692:AI692)=0,AVERAGE(AG692:AI692),IF(COUNTBLANK(AF692:AI692)&lt;1.5,AVERAGE(AF692:AI692),IF(COUNTBLANK(AE692:AI692)&lt;2.5,AVERAGE(AE692:AI692),IF(COUNTBLANK(AD692:AI692)&lt;3.5,AVERAGE(AD692:AI692),IF(COUNTBLANK(AC692:AI692)&lt;4.5,AVERAGE(AC692:AI692),IF(COUNTBLANK(AB692:AI692)&lt;5.5,AVERAGE(AB692:AI692),IF(COUNTBLANK(AA692:AI692)&lt;6.5,AVERAGE(AA692:AI692),IF(COUNTBLANK(Z692:AI692)&lt;7.5,AVERAGE(Z692:AI692),IF(COUNTBLANK(Y692:AI692)&lt;8.5,AVERAGE(Y692:AI692),IF(COUNTBLANK(X692:AI692)&lt;9.5,AVERAGE(X692:AI692),IF(COUNTBLANK(W692:AI692)&lt;10.5,AVERAGE(W692:AI692),IF(COUNTBLANK(V692:AI692)&lt;11.5,AVERAGE(V692:AI692),IF(COUNTBLANK(U692:AI692)&lt;12.5,AVERAGE(U692:AI692),IF(COUNTBLANK(T692:AI692)&lt;13.5,AVERAGE(T692:AI692),IF(COUNTBLANK(S692:AI692)&lt;14.5,AVERAGE(S692:AI692),IF(COUNTBLANK(R692:AI692)&lt;15.5,AVERAGE(R692:AI692),IF(COUNTBLANK(Q692:AI692)&lt;16.5,AVERAGE(Q692:AI692),IF(COUNTBLANK(P692:AI692)&lt;17.5,AVERAGE(P692:AI692),IF(COUNTBLANK(O692:AI692)&lt;18.5,AVERAGE(O692:AI692),AVERAGE(N692:AI692)))))))))))))))))))))</f>
        <v/>
      </c>
      <c r="AM692" s="22" t="str">
        <f>IF(AK692=0,"",IF(COUNTBLANK(AH692:AI692)=0,AVERAGE(AH692:AI692),IF(COUNTBLANK(AG692:AI692)&lt;1.5,AVERAGE(AG692:AI692),IF(COUNTBLANK(AF692:AI692)&lt;2.5,AVERAGE(AF692:AI692),IF(COUNTBLANK(AE692:AI692)&lt;3.5,AVERAGE(AE692:AI692),IF(COUNTBLANK(AD692:AI692)&lt;4.5,AVERAGE(AD692:AI692),IF(COUNTBLANK(AC692:AI692)&lt;5.5,AVERAGE(AC692:AI692),IF(COUNTBLANK(AB692:AI692)&lt;6.5,AVERAGE(AB692:AI692),IF(COUNTBLANK(AA692:AI692)&lt;7.5,AVERAGE(AA692:AI692),IF(COUNTBLANK(Z692:AI692)&lt;8.5,AVERAGE(Z692:AI692),IF(COUNTBLANK(Y692:AI692)&lt;9.5,AVERAGE(Y692:AI692),IF(COUNTBLANK(X692:AI692)&lt;10.5,AVERAGE(X692:AI692),IF(COUNTBLANK(W692:AI692)&lt;11.5,AVERAGE(W692:AI692),IF(COUNTBLANK(V692:AI692)&lt;12.5,AVERAGE(V692:AI692),IF(COUNTBLANK(U692:AI692)&lt;13.5,AVERAGE(U692:AI692),IF(COUNTBLANK(T692:AI692)&lt;14.5,AVERAGE(T692:AI692),IF(COUNTBLANK(S692:AI692)&lt;15.5,AVERAGE(S692:AI692),IF(COUNTBLANK(R692:AI692)&lt;16.5,AVERAGE(R692:AI692),IF(COUNTBLANK(Q692:AI692)&lt;17.5,AVERAGE(Q692:AI692),IF(COUNTBLANK(P692:AI692)&lt;18.5,AVERAGE(P692:AI692),IF(COUNTBLANK(O692:AI692)&lt;19.5,AVERAGE(O692:AI692),AVERAGE(N692:AI692))))))))))))))))))))))</f>
        <v/>
      </c>
      <c r="AN692" s="23">
        <f>IF(AK692&lt;1.5,M692,(0.75*M692)+(0.25*((AM692*2/3+AJ692*1/3)*$AW$1)))</f>
        <v>0</v>
      </c>
      <c r="AO692" s="24">
        <f>AN692-M692</f>
        <v>0</v>
      </c>
      <c r="AP692" s="22" t="str">
        <f>IF(AK692&lt;1.5,"N/A",3*((M692/$AW$1)-(AM692*2/3)))</f>
        <v>N/A</v>
      </c>
      <c r="AQ692" s="20" t="str">
        <f>IF(AK692=0,"",AL692*$AV$1)</f>
        <v/>
      </c>
      <c r="AR692" s="20" t="str">
        <f>IF(AK692=0,"",AJ692*$AV$1)</f>
        <v/>
      </c>
      <c r="AS692" s="23" t="str">
        <f>IF(F692="P","P","")</f>
        <v/>
      </c>
    </row>
    <row r="693" spans="1:45">
      <c r="A693" s="19"/>
      <c r="B693" s="23" t="str">
        <f>IF(COUNTBLANK(N693:AI693)&lt;20.5,"Yes","No")</f>
        <v>No</v>
      </c>
      <c r="C693" s="34" t="str">
        <f>IF(J693&lt;160000,"Yes","")</f>
        <v>Yes</v>
      </c>
      <c r="D693" s="34" t="str">
        <f>IF(J693&gt;375000,IF((K693/J693)&lt;-0.4,"FP40%",IF((K693/J693)&lt;-0.35,"FP35%",IF((K693/J693)&lt;-0.3,"FP30%",IF((K693/J693)&lt;-0.25,"FP25%",IF((K693/J693)&lt;-0.2,"FP20%",IF((K693/J693)&lt;-0.15,"FP15%",IF((K693/J693)&lt;-0.1,"FP10%",IF((K693/J693)&lt;-0.05,"FP5%","")))))))),"")</f>
        <v/>
      </c>
      <c r="E693" s="34" t="str">
        <f t="shared" si="12"/>
        <v/>
      </c>
      <c r="F693" s="89" t="str">
        <f>IF(AP693="N/A","",IF(AP693&gt;AJ693,IF(AP693&gt;AM693,"P",""),""))</f>
        <v/>
      </c>
      <c r="G693" s="34" t="str">
        <f>IF(D693="",IF(E693="",F693,E693),D693)</f>
        <v/>
      </c>
      <c r="H693" s="19"/>
      <c r="I693" s="21"/>
      <c r="J693" s="20"/>
      <c r="K693" s="20">
        <f>M693-J693</f>
        <v>0</v>
      </c>
      <c r="L693" s="20"/>
      <c r="M693" s="20"/>
      <c r="N693" s="21"/>
      <c r="O693" s="21"/>
      <c r="P693" s="21"/>
      <c r="Q693" s="21"/>
      <c r="R693" s="21"/>
      <c r="S693" s="21"/>
      <c r="T693" s="21"/>
      <c r="U693" s="21"/>
      <c r="AJ693" s="39" t="str">
        <f>IF(AK693=0,"",AVERAGE(N693:AI693))</f>
        <v/>
      </c>
      <c r="AK693" s="39">
        <f>IF(COUNTBLANK(N693:AI693)=0,22,IF(COUNTBLANK(N693:AI693)=1,21,IF(COUNTBLANK(N693:AI693)=2,20,IF(COUNTBLANK(N693:AI693)=3,19,IF(COUNTBLANK(N693:AI693)=4,18,IF(COUNTBLANK(N693:AI693)=5,17,IF(COUNTBLANK(N693:AI693)=6,16,IF(COUNTBLANK(N693:AI693)=7,15,IF(COUNTBLANK(N693:AI693)=8,14,IF(COUNTBLANK(N693:AI693)=9,13,IF(COUNTBLANK(N693:AI693)=10,12,IF(COUNTBLANK(N693:AI693)=11,11,IF(COUNTBLANK(N693:AI693)=12,10,IF(COUNTBLANK(N693:AI693)=13,9,IF(COUNTBLANK(N693:AI693)=14,8,IF(COUNTBLANK(N693:AI693)=15,7,IF(COUNTBLANK(N693:AI693)=16,6,IF(COUNTBLANK(N693:AI693)=17,5,IF(COUNTBLANK(N693:AI693)=18,4,IF(COUNTBLANK(N693:AI693)=19,3,IF(COUNTBLANK(N693:AI693)=20,2,IF(COUNTBLANK(N693:AI693)=21,1,IF(COUNTBLANK(N693:AI693)=22,0,"Error")))))))))))))))))))))))</f>
        <v>0</v>
      </c>
      <c r="AL693" s="39" t="str">
        <f>IF(AK693=0,"",IF(COUNTBLANK(AG693:AI693)=0,AVERAGE(AG693:AI693),IF(COUNTBLANK(AF693:AI693)&lt;1.5,AVERAGE(AF693:AI693),IF(COUNTBLANK(AE693:AI693)&lt;2.5,AVERAGE(AE693:AI693),IF(COUNTBLANK(AD693:AI693)&lt;3.5,AVERAGE(AD693:AI693),IF(COUNTBLANK(AC693:AI693)&lt;4.5,AVERAGE(AC693:AI693),IF(COUNTBLANK(AB693:AI693)&lt;5.5,AVERAGE(AB693:AI693),IF(COUNTBLANK(AA693:AI693)&lt;6.5,AVERAGE(AA693:AI693),IF(COUNTBLANK(Z693:AI693)&lt;7.5,AVERAGE(Z693:AI693),IF(COUNTBLANK(Y693:AI693)&lt;8.5,AVERAGE(Y693:AI693),IF(COUNTBLANK(X693:AI693)&lt;9.5,AVERAGE(X693:AI693),IF(COUNTBLANK(W693:AI693)&lt;10.5,AVERAGE(W693:AI693),IF(COUNTBLANK(V693:AI693)&lt;11.5,AVERAGE(V693:AI693),IF(COUNTBLANK(U693:AI693)&lt;12.5,AVERAGE(U693:AI693),IF(COUNTBLANK(T693:AI693)&lt;13.5,AVERAGE(T693:AI693),IF(COUNTBLANK(S693:AI693)&lt;14.5,AVERAGE(S693:AI693),IF(COUNTBLANK(R693:AI693)&lt;15.5,AVERAGE(R693:AI693),IF(COUNTBLANK(Q693:AI693)&lt;16.5,AVERAGE(Q693:AI693),IF(COUNTBLANK(P693:AI693)&lt;17.5,AVERAGE(P693:AI693),IF(COUNTBLANK(O693:AI693)&lt;18.5,AVERAGE(O693:AI693),AVERAGE(N693:AI693)))))))))))))))))))))</f>
        <v/>
      </c>
      <c r="AM693" s="22" t="str">
        <f>IF(AK693=0,"",IF(COUNTBLANK(AH693:AI693)=0,AVERAGE(AH693:AI693),IF(COUNTBLANK(AG693:AI693)&lt;1.5,AVERAGE(AG693:AI693),IF(COUNTBLANK(AF693:AI693)&lt;2.5,AVERAGE(AF693:AI693),IF(COUNTBLANK(AE693:AI693)&lt;3.5,AVERAGE(AE693:AI693),IF(COUNTBLANK(AD693:AI693)&lt;4.5,AVERAGE(AD693:AI693),IF(COUNTBLANK(AC693:AI693)&lt;5.5,AVERAGE(AC693:AI693),IF(COUNTBLANK(AB693:AI693)&lt;6.5,AVERAGE(AB693:AI693),IF(COUNTBLANK(AA693:AI693)&lt;7.5,AVERAGE(AA693:AI693),IF(COUNTBLANK(Z693:AI693)&lt;8.5,AVERAGE(Z693:AI693),IF(COUNTBLANK(Y693:AI693)&lt;9.5,AVERAGE(Y693:AI693),IF(COUNTBLANK(X693:AI693)&lt;10.5,AVERAGE(X693:AI693),IF(COUNTBLANK(W693:AI693)&lt;11.5,AVERAGE(W693:AI693),IF(COUNTBLANK(V693:AI693)&lt;12.5,AVERAGE(V693:AI693),IF(COUNTBLANK(U693:AI693)&lt;13.5,AVERAGE(U693:AI693),IF(COUNTBLANK(T693:AI693)&lt;14.5,AVERAGE(T693:AI693),IF(COUNTBLANK(S693:AI693)&lt;15.5,AVERAGE(S693:AI693),IF(COUNTBLANK(R693:AI693)&lt;16.5,AVERAGE(R693:AI693),IF(COUNTBLANK(Q693:AI693)&lt;17.5,AVERAGE(Q693:AI693),IF(COUNTBLANK(P693:AI693)&lt;18.5,AVERAGE(P693:AI693),IF(COUNTBLANK(O693:AI693)&lt;19.5,AVERAGE(O693:AI693),AVERAGE(N693:AI693))))))))))))))))))))))</f>
        <v/>
      </c>
      <c r="AN693" s="23">
        <f>IF(AK693&lt;1.5,M693,(0.75*M693)+(0.25*((AM693*2/3+AJ693*1/3)*$AW$1)))</f>
        <v>0</v>
      </c>
      <c r="AO693" s="24">
        <f>AN693-M693</f>
        <v>0</v>
      </c>
      <c r="AP693" s="22" t="str">
        <f>IF(AK693&lt;1.5,"N/A",3*((M693/$AW$1)-(AM693*2/3)))</f>
        <v>N/A</v>
      </c>
      <c r="AQ693" s="20" t="str">
        <f>IF(AK693=0,"",AL693*$AV$1)</f>
        <v/>
      </c>
      <c r="AR693" s="20" t="str">
        <f>IF(AK693=0,"",AJ693*$AV$1)</f>
        <v/>
      </c>
      <c r="AS693" s="23" t="str">
        <f>IF(F693="P","P","")</f>
        <v/>
      </c>
    </row>
    <row r="694" spans="1:45">
      <c r="A694" s="19"/>
      <c r="B694" s="23" t="str">
        <f>IF(COUNTBLANK(N694:AI694)&lt;20.5,"Yes","No")</f>
        <v>No</v>
      </c>
      <c r="C694" s="34" t="str">
        <f>IF(J694&lt;160000,"Yes","")</f>
        <v>Yes</v>
      </c>
      <c r="D694" s="34" t="str">
        <f>IF(J694&gt;375000,IF((K694/J694)&lt;-0.4,"FP40%",IF((K694/J694)&lt;-0.35,"FP35%",IF((K694/J694)&lt;-0.3,"FP30%",IF((K694/J694)&lt;-0.25,"FP25%",IF((K694/J694)&lt;-0.2,"FP20%",IF((K694/J694)&lt;-0.15,"FP15%",IF((K694/J694)&lt;-0.1,"FP10%",IF((K694/J694)&lt;-0.05,"FP5%","")))))))),"")</f>
        <v/>
      </c>
      <c r="E694" s="34" t="str">
        <f t="shared" si="12"/>
        <v/>
      </c>
      <c r="F694" s="89" t="str">
        <f>IF(AP694="N/A","",IF(AP694&gt;AJ694,IF(AP694&gt;AM694,"P",""),""))</f>
        <v/>
      </c>
      <c r="G694" s="34" t="str">
        <f>IF(D694="",IF(E694="",F694,E694),D694)</f>
        <v/>
      </c>
      <c r="H694" s="19"/>
      <c r="I694" s="21"/>
      <c r="J694" s="20"/>
      <c r="K694" s="20">
        <f>M694-J694</f>
        <v>0</v>
      </c>
      <c r="L694" s="20"/>
      <c r="M694" s="20"/>
      <c r="N694" s="21"/>
      <c r="O694" s="21"/>
      <c r="P694" s="21"/>
      <c r="Q694" s="21"/>
      <c r="R694" s="21"/>
      <c r="S694" s="21"/>
      <c r="T694" s="21"/>
      <c r="U694" s="21"/>
      <c r="AJ694" s="39" t="str">
        <f>IF(AK694=0,"",AVERAGE(N694:AI694))</f>
        <v/>
      </c>
      <c r="AK694" s="39">
        <f>IF(COUNTBLANK(N694:AI694)=0,22,IF(COUNTBLANK(N694:AI694)=1,21,IF(COUNTBLANK(N694:AI694)=2,20,IF(COUNTBLANK(N694:AI694)=3,19,IF(COUNTBLANK(N694:AI694)=4,18,IF(COUNTBLANK(N694:AI694)=5,17,IF(COUNTBLANK(N694:AI694)=6,16,IF(COUNTBLANK(N694:AI694)=7,15,IF(COUNTBLANK(N694:AI694)=8,14,IF(COUNTBLANK(N694:AI694)=9,13,IF(COUNTBLANK(N694:AI694)=10,12,IF(COUNTBLANK(N694:AI694)=11,11,IF(COUNTBLANK(N694:AI694)=12,10,IF(COUNTBLANK(N694:AI694)=13,9,IF(COUNTBLANK(N694:AI694)=14,8,IF(COUNTBLANK(N694:AI694)=15,7,IF(COUNTBLANK(N694:AI694)=16,6,IF(COUNTBLANK(N694:AI694)=17,5,IF(COUNTBLANK(N694:AI694)=18,4,IF(COUNTBLANK(N694:AI694)=19,3,IF(COUNTBLANK(N694:AI694)=20,2,IF(COUNTBLANK(N694:AI694)=21,1,IF(COUNTBLANK(N694:AI694)=22,0,"Error")))))))))))))))))))))))</f>
        <v>0</v>
      </c>
      <c r="AL694" s="39" t="str">
        <f>IF(AK694=0,"",IF(COUNTBLANK(AG694:AI694)=0,AVERAGE(AG694:AI694),IF(COUNTBLANK(AF694:AI694)&lt;1.5,AVERAGE(AF694:AI694),IF(COUNTBLANK(AE694:AI694)&lt;2.5,AVERAGE(AE694:AI694),IF(COUNTBLANK(AD694:AI694)&lt;3.5,AVERAGE(AD694:AI694),IF(COUNTBLANK(AC694:AI694)&lt;4.5,AVERAGE(AC694:AI694),IF(COUNTBLANK(AB694:AI694)&lt;5.5,AVERAGE(AB694:AI694),IF(COUNTBLANK(AA694:AI694)&lt;6.5,AVERAGE(AA694:AI694),IF(COUNTBLANK(Z694:AI694)&lt;7.5,AVERAGE(Z694:AI694),IF(COUNTBLANK(Y694:AI694)&lt;8.5,AVERAGE(Y694:AI694),IF(COUNTBLANK(X694:AI694)&lt;9.5,AVERAGE(X694:AI694),IF(COUNTBLANK(W694:AI694)&lt;10.5,AVERAGE(W694:AI694),IF(COUNTBLANK(V694:AI694)&lt;11.5,AVERAGE(V694:AI694),IF(COUNTBLANK(U694:AI694)&lt;12.5,AVERAGE(U694:AI694),IF(COUNTBLANK(T694:AI694)&lt;13.5,AVERAGE(T694:AI694),IF(COUNTBLANK(S694:AI694)&lt;14.5,AVERAGE(S694:AI694),IF(COUNTBLANK(R694:AI694)&lt;15.5,AVERAGE(R694:AI694),IF(COUNTBLANK(Q694:AI694)&lt;16.5,AVERAGE(Q694:AI694),IF(COUNTBLANK(P694:AI694)&lt;17.5,AVERAGE(P694:AI694),IF(COUNTBLANK(O694:AI694)&lt;18.5,AVERAGE(O694:AI694),AVERAGE(N694:AI694)))))))))))))))))))))</f>
        <v/>
      </c>
      <c r="AM694" s="22" t="str">
        <f>IF(AK694=0,"",IF(COUNTBLANK(AH694:AI694)=0,AVERAGE(AH694:AI694),IF(COUNTBLANK(AG694:AI694)&lt;1.5,AVERAGE(AG694:AI694),IF(COUNTBLANK(AF694:AI694)&lt;2.5,AVERAGE(AF694:AI694),IF(COUNTBLANK(AE694:AI694)&lt;3.5,AVERAGE(AE694:AI694),IF(COUNTBLANK(AD694:AI694)&lt;4.5,AVERAGE(AD694:AI694),IF(COUNTBLANK(AC694:AI694)&lt;5.5,AVERAGE(AC694:AI694),IF(COUNTBLANK(AB694:AI694)&lt;6.5,AVERAGE(AB694:AI694),IF(COUNTBLANK(AA694:AI694)&lt;7.5,AVERAGE(AA694:AI694),IF(COUNTBLANK(Z694:AI694)&lt;8.5,AVERAGE(Z694:AI694),IF(COUNTBLANK(Y694:AI694)&lt;9.5,AVERAGE(Y694:AI694),IF(COUNTBLANK(X694:AI694)&lt;10.5,AVERAGE(X694:AI694),IF(COUNTBLANK(W694:AI694)&lt;11.5,AVERAGE(W694:AI694),IF(COUNTBLANK(V694:AI694)&lt;12.5,AVERAGE(V694:AI694),IF(COUNTBLANK(U694:AI694)&lt;13.5,AVERAGE(U694:AI694),IF(COUNTBLANK(T694:AI694)&lt;14.5,AVERAGE(T694:AI694),IF(COUNTBLANK(S694:AI694)&lt;15.5,AVERAGE(S694:AI694),IF(COUNTBLANK(R694:AI694)&lt;16.5,AVERAGE(R694:AI694),IF(COUNTBLANK(Q694:AI694)&lt;17.5,AVERAGE(Q694:AI694),IF(COUNTBLANK(P694:AI694)&lt;18.5,AVERAGE(P694:AI694),IF(COUNTBLANK(O694:AI694)&lt;19.5,AVERAGE(O694:AI694),AVERAGE(N694:AI694))))))))))))))))))))))</f>
        <v/>
      </c>
      <c r="AN694" s="23">
        <f>IF(AK694&lt;1.5,M694,(0.75*M694)+(0.25*((AM694*2/3+AJ694*1/3)*$AW$1)))</f>
        <v>0</v>
      </c>
      <c r="AO694" s="24">
        <f>AN694-M694</f>
        <v>0</v>
      </c>
      <c r="AP694" s="22" t="str">
        <f>IF(AK694&lt;1.5,"N/A",3*((M694/$AW$1)-(AM694*2/3)))</f>
        <v>N/A</v>
      </c>
      <c r="AQ694" s="20" t="str">
        <f>IF(AK694=0,"",AL694*$AV$1)</f>
        <v/>
      </c>
      <c r="AR694" s="20" t="str">
        <f>IF(AK694=0,"",AJ694*$AV$1)</f>
        <v/>
      </c>
      <c r="AS694" s="23" t="str">
        <f>IF(F694="P","P","")</f>
        <v/>
      </c>
    </row>
    <row r="695" spans="1:45">
      <c r="A695" s="19"/>
      <c r="B695" s="23" t="str">
        <f>IF(COUNTBLANK(N695:AI695)&lt;20.5,"Yes","No")</f>
        <v>No</v>
      </c>
      <c r="C695" s="34" t="str">
        <f>IF(J695&lt;160000,"Yes","")</f>
        <v>Yes</v>
      </c>
      <c r="D695" s="34" t="str">
        <f>IF(J695&gt;375000,IF((K695/J695)&lt;-0.4,"FP40%",IF((K695/J695)&lt;-0.35,"FP35%",IF((K695/J695)&lt;-0.3,"FP30%",IF((K695/J695)&lt;-0.25,"FP25%",IF((K695/J695)&lt;-0.2,"FP20%",IF((K695/J695)&lt;-0.15,"FP15%",IF((K695/J695)&lt;-0.1,"FP10%",IF((K695/J695)&lt;-0.05,"FP5%","")))))))),"")</f>
        <v/>
      </c>
      <c r="E695" s="34" t="str">
        <f t="shared" si="12"/>
        <v/>
      </c>
      <c r="F695" s="89" t="str">
        <f>IF(AP695="N/A","",IF(AP695&gt;AJ695,IF(AP695&gt;AM695,"P",""),""))</f>
        <v/>
      </c>
      <c r="G695" s="34" t="str">
        <f>IF(D695="",IF(E695="",F695,E695),D695)</f>
        <v/>
      </c>
      <c r="H695" s="19"/>
      <c r="I695" s="21"/>
      <c r="J695" s="20"/>
      <c r="K695" s="20">
        <f>M695-J695</f>
        <v>0</v>
      </c>
      <c r="L695" s="20"/>
      <c r="M695" s="20"/>
      <c r="N695" s="21"/>
      <c r="O695" s="21"/>
      <c r="P695" s="21"/>
      <c r="Q695" s="21"/>
      <c r="R695" s="21"/>
      <c r="S695" s="21"/>
      <c r="T695" s="21"/>
      <c r="U695" s="21"/>
      <c r="AJ695" s="39" t="str">
        <f>IF(AK695=0,"",AVERAGE(N695:AI695))</f>
        <v/>
      </c>
      <c r="AK695" s="39">
        <f>IF(COUNTBLANK(N695:AI695)=0,22,IF(COUNTBLANK(N695:AI695)=1,21,IF(COUNTBLANK(N695:AI695)=2,20,IF(COUNTBLANK(N695:AI695)=3,19,IF(COUNTBLANK(N695:AI695)=4,18,IF(COUNTBLANK(N695:AI695)=5,17,IF(COUNTBLANK(N695:AI695)=6,16,IF(COUNTBLANK(N695:AI695)=7,15,IF(COUNTBLANK(N695:AI695)=8,14,IF(COUNTBLANK(N695:AI695)=9,13,IF(COUNTBLANK(N695:AI695)=10,12,IF(COUNTBLANK(N695:AI695)=11,11,IF(COUNTBLANK(N695:AI695)=12,10,IF(COUNTBLANK(N695:AI695)=13,9,IF(COUNTBLANK(N695:AI695)=14,8,IF(COUNTBLANK(N695:AI695)=15,7,IF(COUNTBLANK(N695:AI695)=16,6,IF(COUNTBLANK(N695:AI695)=17,5,IF(COUNTBLANK(N695:AI695)=18,4,IF(COUNTBLANK(N695:AI695)=19,3,IF(COUNTBLANK(N695:AI695)=20,2,IF(COUNTBLANK(N695:AI695)=21,1,IF(COUNTBLANK(N695:AI695)=22,0,"Error")))))))))))))))))))))))</f>
        <v>0</v>
      </c>
      <c r="AL695" s="39" t="str">
        <f>IF(AK695=0,"",IF(COUNTBLANK(AG695:AI695)=0,AVERAGE(AG695:AI695),IF(COUNTBLANK(AF695:AI695)&lt;1.5,AVERAGE(AF695:AI695),IF(COUNTBLANK(AE695:AI695)&lt;2.5,AVERAGE(AE695:AI695),IF(COUNTBLANK(AD695:AI695)&lt;3.5,AVERAGE(AD695:AI695),IF(COUNTBLANK(AC695:AI695)&lt;4.5,AVERAGE(AC695:AI695),IF(COUNTBLANK(AB695:AI695)&lt;5.5,AVERAGE(AB695:AI695),IF(COUNTBLANK(AA695:AI695)&lt;6.5,AVERAGE(AA695:AI695),IF(COUNTBLANK(Z695:AI695)&lt;7.5,AVERAGE(Z695:AI695),IF(COUNTBLANK(Y695:AI695)&lt;8.5,AVERAGE(Y695:AI695),IF(COUNTBLANK(X695:AI695)&lt;9.5,AVERAGE(X695:AI695),IF(COUNTBLANK(W695:AI695)&lt;10.5,AVERAGE(W695:AI695),IF(COUNTBLANK(V695:AI695)&lt;11.5,AVERAGE(V695:AI695),IF(COUNTBLANK(U695:AI695)&lt;12.5,AVERAGE(U695:AI695),IF(COUNTBLANK(T695:AI695)&lt;13.5,AVERAGE(T695:AI695),IF(COUNTBLANK(S695:AI695)&lt;14.5,AVERAGE(S695:AI695),IF(COUNTBLANK(R695:AI695)&lt;15.5,AVERAGE(R695:AI695),IF(COUNTBLANK(Q695:AI695)&lt;16.5,AVERAGE(Q695:AI695),IF(COUNTBLANK(P695:AI695)&lt;17.5,AVERAGE(P695:AI695),IF(COUNTBLANK(O695:AI695)&lt;18.5,AVERAGE(O695:AI695),AVERAGE(N695:AI695)))))))))))))))))))))</f>
        <v/>
      </c>
      <c r="AM695" s="22" t="str">
        <f>IF(AK695=0,"",IF(COUNTBLANK(AH695:AI695)=0,AVERAGE(AH695:AI695),IF(COUNTBLANK(AG695:AI695)&lt;1.5,AVERAGE(AG695:AI695),IF(COUNTBLANK(AF695:AI695)&lt;2.5,AVERAGE(AF695:AI695),IF(COUNTBLANK(AE695:AI695)&lt;3.5,AVERAGE(AE695:AI695),IF(COUNTBLANK(AD695:AI695)&lt;4.5,AVERAGE(AD695:AI695),IF(COUNTBLANK(AC695:AI695)&lt;5.5,AVERAGE(AC695:AI695),IF(COUNTBLANK(AB695:AI695)&lt;6.5,AVERAGE(AB695:AI695),IF(COUNTBLANK(AA695:AI695)&lt;7.5,AVERAGE(AA695:AI695),IF(COUNTBLANK(Z695:AI695)&lt;8.5,AVERAGE(Z695:AI695),IF(COUNTBLANK(Y695:AI695)&lt;9.5,AVERAGE(Y695:AI695),IF(COUNTBLANK(X695:AI695)&lt;10.5,AVERAGE(X695:AI695),IF(COUNTBLANK(W695:AI695)&lt;11.5,AVERAGE(W695:AI695),IF(COUNTBLANK(V695:AI695)&lt;12.5,AVERAGE(V695:AI695),IF(COUNTBLANK(U695:AI695)&lt;13.5,AVERAGE(U695:AI695),IF(COUNTBLANK(T695:AI695)&lt;14.5,AVERAGE(T695:AI695),IF(COUNTBLANK(S695:AI695)&lt;15.5,AVERAGE(S695:AI695),IF(COUNTBLANK(R695:AI695)&lt;16.5,AVERAGE(R695:AI695),IF(COUNTBLANK(Q695:AI695)&lt;17.5,AVERAGE(Q695:AI695),IF(COUNTBLANK(P695:AI695)&lt;18.5,AVERAGE(P695:AI695),IF(COUNTBLANK(O695:AI695)&lt;19.5,AVERAGE(O695:AI695),AVERAGE(N695:AI695))))))))))))))))))))))</f>
        <v/>
      </c>
      <c r="AN695" s="23">
        <f>IF(AK695&lt;1.5,M695,(0.75*M695)+(0.25*((AM695*2/3+AJ695*1/3)*$AW$1)))</f>
        <v>0</v>
      </c>
      <c r="AO695" s="24">
        <f>AN695-M695</f>
        <v>0</v>
      </c>
      <c r="AP695" s="22" t="str">
        <f>IF(AK695&lt;1.5,"N/A",3*((M695/$AW$1)-(AM695*2/3)))</f>
        <v>N/A</v>
      </c>
      <c r="AQ695" s="20" t="str">
        <f>IF(AK695=0,"",AL695*$AV$1)</f>
        <v/>
      </c>
      <c r="AR695" s="20" t="str">
        <f>IF(AK695=0,"",AJ695*$AV$1)</f>
        <v/>
      </c>
      <c r="AS695" s="23" t="str">
        <f>IF(F695="P","P","")</f>
        <v/>
      </c>
    </row>
    <row r="696" spans="1:45">
      <c r="A696" s="19"/>
      <c r="B696" s="23" t="str">
        <f>IF(COUNTBLANK(N696:AI696)&lt;20.5,"Yes","No")</f>
        <v>No</v>
      </c>
      <c r="C696" s="34" t="str">
        <f>IF(J696&lt;160000,"Yes","")</f>
        <v>Yes</v>
      </c>
      <c r="D696" s="34" t="str">
        <f>IF(J696&gt;375000,IF((K696/J696)&lt;-0.4,"FP40%",IF((K696/J696)&lt;-0.35,"FP35%",IF((K696/J696)&lt;-0.3,"FP30%",IF((K696/J696)&lt;-0.25,"FP25%",IF((K696/J696)&lt;-0.2,"FP20%",IF((K696/J696)&lt;-0.15,"FP15%",IF((K696/J696)&lt;-0.1,"FP10%",IF((K696/J696)&lt;-0.05,"FP5%","")))))))),"")</f>
        <v/>
      </c>
      <c r="E696" s="34" t="str">
        <f t="shared" si="12"/>
        <v/>
      </c>
      <c r="F696" s="89" t="str">
        <f>IF(AP696="N/A","",IF(AP696&gt;AJ696,IF(AP696&gt;AM696,"P",""),""))</f>
        <v/>
      </c>
      <c r="G696" s="34" t="str">
        <f>IF(D696="",IF(E696="",F696,E696),D696)</f>
        <v/>
      </c>
      <c r="H696" s="19"/>
      <c r="I696" s="21"/>
      <c r="J696" s="20"/>
      <c r="K696" s="20">
        <f>M696-J696</f>
        <v>0</v>
      </c>
      <c r="L696" s="20"/>
      <c r="M696" s="20"/>
      <c r="N696" s="21"/>
      <c r="O696" s="21"/>
      <c r="P696" s="21"/>
      <c r="Q696" s="21"/>
      <c r="R696" s="21"/>
      <c r="S696" s="21"/>
      <c r="T696" s="21"/>
      <c r="U696" s="21"/>
      <c r="AJ696" s="39" t="str">
        <f>IF(AK696=0,"",AVERAGE(N696:AI696))</f>
        <v/>
      </c>
      <c r="AK696" s="39">
        <f>IF(COUNTBLANK(N696:AI696)=0,22,IF(COUNTBLANK(N696:AI696)=1,21,IF(COUNTBLANK(N696:AI696)=2,20,IF(COUNTBLANK(N696:AI696)=3,19,IF(COUNTBLANK(N696:AI696)=4,18,IF(COUNTBLANK(N696:AI696)=5,17,IF(COUNTBLANK(N696:AI696)=6,16,IF(COUNTBLANK(N696:AI696)=7,15,IF(COUNTBLANK(N696:AI696)=8,14,IF(COUNTBLANK(N696:AI696)=9,13,IF(COUNTBLANK(N696:AI696)=10,12,IF(COUNTBLANK(N696:AI696)=11,11,IF(COUNTBLANK(N696:AI696)=12,10,IF(COUNTBLANK(N696:AI696)=13,9,IF(COUNTBLANK(N696:AI696)=14,8,IF(COUNTBLANK(N696:AI696)=15,7,IF(COUNTBLANK(N696:AI696)=16,6,IF(COUNTBLANK(N696:AI696)=17,5,IF(COUNTBLANK(N696:AI696)=18,4,IF(COUNTBLANK(N696:AI696)=19,3,IF(COUNTBLANK(N696:AI696)=20,2,IF(COUNTBLANK(N696:AI696)=21,1,IF(COUNTBLANK(N696:AI696)=22,0,"Error")))))))))))))))))))))))</f>
        <v>0</v>
      </c>
      <c r="AL696" s="39" t="str">
        <f>IF(AK696=0,"",IF(COUNTBLANK(AG696:AI696)=0,AVERAGE(AG696:AI696),IF(COUNTBLANK(AF696:AI696)&lt;1.5,AVERAGE(AF696:AI696),IF(COUNTBLANK(AE696:AI696)&lt;2.5,AVERAGE(AE696:AI696),IF(COUNTBLANK(AD696:AI696)&lt;3.5,AVERAGE(AD696:AI696),IF(COUNTBLANK(AC696:AI696)&lt;4.5,AVERAGE(AC696:AI696),IF(COUNTBLANK(AB696:AI696)&lt;5.5,AVERAGE(AB696:AI696),IF(COUNTBLANK(AA696:AI696)&lt;6.5,AVERAGE(AA696:AI696),IF(COUNTBLANK(Z696:AI696)&lt;7.5,AVERAGE(Z696:AI696),IF(COUNTBLANK(Y696:AI696)&lt;8.5,AVERAGE(Y696:AI696),IF(COUNTBLANK(X696:AI696)&lt;9.5,AVERAGE(X696:AI696),IF(COUNTBLANK(W696:AI696)&lt;10.5,AVERAGE(W696:AI696),IF(COUNTBLANK(V696:AI696)&lt;11.5,AVERAGE(V696:AI696),IF(COUNTBLANK(U696:AI696)&lt;12.5,AVERAGE(U696:AI696),IF(COUNTBLANK(T696:AI696)&lt;13.5,AVERAGE(T696:AI696),IF(COUNTBLANK(S696:AI696)&lt;14.5,AVERAGE(S696:AI696),IF(COUNTBLANK(R696:AI696)&lt;15.5,AVERAGE(R696:AI696),IF(COUNTBLANK(Q696:AI696)&lt;16.5,AVERAGE(Q696:AI696),IF(COUNTBLANK(P696:AI696)&lt;17.5,AVERAGE(P696:AI696),IF(COUNTBLANK(O696:AI696)&lt;18.5,AVERAGE(O696:AI696),AVERAGE(N696:AI696)))))))))))))))))))))</f>
        <v/>
      </c>
      <c r="AM696" s="22" t="str">
        <f>IF(AK696=0,"",IF(COUNTBLANK(AH696:AI696)=0,AVERAGE(AH696:AI696),IF(COUNTBLANK(AG696:AI696)&lt;1.5,AVERAGE(AG696:AI696),IF(COUNTBLANK(AF696:AI696)&lt;2.5,AVERAGE(AF696:AI696),IF(COUNTBLANK(AE696:AI696)&lt;3.5,AVERAGE(AE696:AI696),IF(COUNTBLANK(AD696:AI696)&lt;4.5,AVERAGE(AD696:AI696),IF(COUNTBLANK(AC696:AI696)&lt;5.5,AVERAGE(AC696:AI696),IF(COUNTBLANK(AB696:AI696)&lt;6.5,AVERAGE(AB696:AI696),IF(COUNTBLANK(AA696:AI696)&lt;7.5,AVERAGE(AA696:AI696),IF(COUNTBLANK(Z696:AI696)&lt;8.5,AVERAGE(Z696:AI696),IF(COUNTBLANK(Y696:AI696)&lt;9.5,AVERAGE(Y696:AI696),IF(COUNTBLANK(X696:AI696)&lt;10.5,AVERAGE(X696:AI696),IF(COUNTBLANK(W696:AI696)&lt;11.5,AVERAGE(W696:AI696),IF(COUNTBLANK(V696:AI696)&lt;12.5,AVERAGE(V696:AI696),IF(COUNTBLANK(U696:AI696)&lt;13.5,AVERAGE(U696:AI696),IF(COUNTBLANK(T696:AI696)&lt;14.5,AVERAGE(T696:AI696),IF(COUNTBLANK(S696:AI696)&lt;15.5,AVERAGE(S696:AI696),IF(COUNTBLANK(R696:AI696)&lt;16.5,AVERAGE(R696:AI696),IF(COUNTBLANK(Q696:AI696)&lt;17.5,AVERAGE(Q696:AI696),IF(COUNTBLANK(P696:AI696)&lt;18.5,AVERAGE(P696:AI696),IF(COUNTBLANK(O696:AI696)&lt;19.5,AVERAGE(O696:AI696),AVERAGE(N696:AI696))))))))))))))))))))))</f>
        <v/>
      </c>
      <c r="AN696" s="23">
        <f>IF(AK696&lt;1.5,M696,(0.75*M696)+(0.25*((AM696*2/3+AJ696*1/3)*$AW$1)))</f>
        <v>0</v>
      </c>
      <c r="AO696" s="24">
        <f>AN696-M696</f>
        <v>0</v>
      </c>
      <c r="AP696" s="22" t="str">
        <f>IF(AK696&lt;1.5,"N/A",3*((M696/$AW$1)-(AM696*2/3)))</f>
        <v>N/A</v>
      </c>
      <c r="AQ696" s="20" t="str">
        <f>IF(AK696=0,"",AL696*$AV$1)</f>
        <v/>
      </c>
      <c r="AR696" s="20" t="str">
        <f>IF(AK696=0,"",AJ696*$AV$1)</f>
        <v/>
      </c>
      <c r="AS696" s="23" t="str">
        <f>IF(F696="P","P","")</f>
        <v/>
      </c>
    </row>
    <row r="697" spans="1:45">
      <c r="A697" s="19"/>
      <c r="B697" s="23" t="str">
        <f>IF(COUNTBLANK(N697:AI697)&lt;20.5,"Yes","No")</f>
        <v>No</v>
      </c>
      <c r="C697" s="34" t="str">
        <f>IF(J697&lt;160000,"Yes","")</f>
        <v>Yes</v>
      </c>
      <c r="D697" s="34" t="str">
        <f>IF(J697&gt;375000,IF((K697/J697)&lt;-0.4,"FP40%",IF((K697/J697)&lt;-0.35,"FP35%",IF((K697/J697)&lt;-0.3,"FP30%",IF((K697/J697)&lt;-0.25,"FP25%",IF((K697/J697)&lt;-0.2,"FP20%",IF((K697/J697)&lt;-0.15,"FP15%",IF((K697/J697)&lt;-0.1,"FP10%",IF((K697/J697)&lt;-0.05,"FP5%","")))))))),"")</f>
        <v/>
      </c>
      <c r="E697" s="34" t="str">
        <f t="shared" si="12"/>
        <v/>
      </c>
      <c r="F697" s="89" t="str">
        <f>IF(AP697="N/A","",IF(AP697&gt;AJ697,IF(AP697&gt;AM697,"P",""),""))</f>
        <v/>
      </c>
      <c r="G697" s="34" t="str">
        <f>IF(D697="",IF(E697="",F697,E697),D697)</f>
        <v/>
      </c>
      <c r="H697" s="19"/>
      <c r="I697" s="21"/>
      <c r="J697" s="20"/>
      <c r="K697" s="20">
        <f>M697-J697</f>
        <v>0</v>
      </c>
      <c r="L697" s="20"/>
      <c r="M697" s="20"/>
      <c r="N697" s="21"/>
      <c r="O697" s="21"/>
      <c r="P697" s="21"/>
      <c r="Q697" s="21"/>
      <c r="R697" s="21"/>
      <c r="S697" s="21"/>
      <c r="T697" s="21"/>
      <c r="U697" s="21"/>
      <c r="AJ697" s="39" t="str">
        <f>IF(AK697=0,"",AVERAGE(N697:AI697))</f>
        <v/>
      </c>
      <c r="AK697" s="39">
        <f>IF(COUNTBLANK(N697:AI697)=0,22,IF(COUNTBLANK(N697:AI697)=1,21,IF(COUNTBLANK(N697:AI697)=2,20,IF(COUNTBLANK(N697:AI697)=3,19,IF(COUNTBLANK(N697:AI697)=4,18,IF(COUNTBLANK(N697:AI697)=5,17,IF(COUNTBLANK(N697:AI697)=6,16,IF(COUNTBLANK(N697:AI697)=7,15,IF(COUNTBLANK(N697:AI697)=8,14,IF(COUNTBLANK(N697:AI697)=9,13,IF(COUNTBLANK(N697:AI697)=10,12,IF(COUNTBLANK(N697:AI697)=11,11,IF(COUNTBLANK(N697:AI697)=12,10,IF(COUNTBLANK(N697:AI697)=13,9,IF(COUNTBLANK(N697:AI697)=14,8,IF(COUNTBLANK(N697:AI697)=15,7,IF(COUNTBLANK(N697:AI697)=16,6,IF(COUNTBLANK(N697:AI697)=17,5,IF(COUNTBLANK(N697:AI697)=18,4,IF(COUNTBLANK(N697:AI697)=19,3,IF(COUNTBLANK(N697:AI697)=20,2,IF(COUNTBLANK(N697:AI697)=21,1,IF(COUNTBLANK(N697:AI697)=22,0,"Error")))))))))))))))))))))))</f>
        <v>0</v>
      </c>
      <c r="AL697" s="39" t="str">
        <f>IF(AK697=0,"",IF(COUNTBLANK(AG697:AI697)=0,AVERAGE(AG697:AI697),IF(COUNTBLANK(AF697:AI697)&lt;1.5,AVERAGE(AF697:AI697),IF(COUNTBLANK(AE697:AI697)&lt;2.5,AVERAGE(AE697:AI697),IF(COUNTBLANK(AD697:AI697)&lt;3.5,AVERAGE(AD697:AI697),IF(COUNTBLANK(AC697:AI697)&lt;4.5,AVERAGE(AC697:AI697),IF(COUNTBLANK(AB697:AI697)&lt;5.5,AVERAGE(AB697:AI697),IF(COUNTBLANK(AA697:AI697)&lt;6.5,AVERAGE(AA697:AI697),IF(COUNTBLANK(Z697:AI697)&lt;7.5,AVERAGE(Z697:AI697),IF(COUNTBLANK(Y697:AI697)&lt;8.5,AVERAGE(Y697:AI697),IF(COUNTBLANK(X697:AI697)&lt;9.5,AVERAGE(X697:AI697),IF(COUNTBLANK(W697:AI697)&lt;10.5,AVERAGE(W697:AI697),IF(COUNTBLANK(V697:AI697)&lt;11.5,AVERAGE(V697:AI697),IF(COUNTBLANK(U697:AI697)&lt;12.5,AVERAGE(U697:AI697),IF(COUNTBLANK(T697:AI697)&lt;13.5,AVERAGE(T697:AI697),IF(COUNTBLANK(S697:AI697)&lt;14.5,AVERAGE(S697:AI697),IF(COUNTBLANK(R697:AI697)&lt;15.5,AVERAGE(R697:AI697),IF(COUNTBLANK(Q697:AI697)&lt;16.5,AVERAGE(Q697:AI697),IF(COUNTBLANK(P697:AI697)&lt;17.5,AVERAGE(P697:AI697),IF(COUNTBLANK(O697:AI697)&lt;18.5,AVERAGE(O697:AI697),AVERAGE(N697:AI697)))))))))))))))))))))</f>
        <v/>
      </c>
      <c r="AM697" s="22" t="str">
        <f>IF(AK697=0,"",IF(COUNTBLANK(AH697:AI697)=0,AVERAGE(AH697:AI697),IF(COUNTBLANK(AG697:AI697)&lt;1.5,AVERAGE(AG697:AI697),IF(COUNTBLANK(AF697:AI697)&lt;2.5,AVERAGE(AF697:AI697),IF(COUNTBLANK(AE697:AI697)&lt;3.5,AVERAGE(AE697:AI697),IF(COUNTBLANK(AD697:AI697)&lt;4.5,AVERAGE(AD697:AI697),IF(COUNTBLANK(AC697:AI697)&lt;5.5,AVERAGE(AC697:AI697),IF(COUNTBLANK(AB697:AI697)&lt;6.5,AVERAGE(AB697:AI697),IF(COUNTBLANK(AA697:AI697)&lt;7.5,AVERAGE(AA697:AI697),IF(COUNTBLANK(Z697:AI697)&lt;8.5,AVERAGE(Z697:AI697),IF(COUNTBLANK(Y697:AI697)&lt;9.5,AVERAGE(Y697:AI697),IF(COUNTBLANK(X697:AI697)&lt;10.5,AVERAGE(X697:AI697),IF(COUNTBLANK(W697:AI697)&lt;11.5,AVERAGE(W697:AI697),IF(COUNTBLANK(V697:AI697)&lt;12.5,AVERAGE(V697:AI697),IF(COUNTBLANK(U697:AI697)&lt;13.5,AVERAGE(U697:AI697),IF(COUNTBLANK(T697:AI697)&lt;14.5,AVERAGE(T697:AI697),IF(COUNTBLANK(S697:AI697)&lt;15.5,AVERAGE(S697:AI697),IF(COUNTBLANK(R697:AI697)&lt;16.5,AVERAGE(R697:AI697),IF(COUNTBLANK(Q697:AI697)&lt;17.5,AVERAGE(Q697:AI697),IF(COUNTBLANK(P697:AI697)&lt;18.5,AVERAGE(P697:AI697),IF(COUNTBLANK(O697:AI697)&lt;19.5,AVERAGE(O697:AI697),AVERAGE(N697:AI697))))))))))))))))))))))</f>
        <v/>
      </c>
      <c r="AN697" s="23">
        <f>IF(AK697&lt;1.5,M697,(0.75*M697)+(0.25*((AM697*2/3+AJ697*1/3)*$AW$1)))</f>
        <v>0</v>
      </c>
      <c r="AO697" s="24">
        <f>AN697-M697</f>
        <v>0</v>
      </c>
      <c r="AP697" s="22" t="str">
        <f>IF(AK697&lt;1.5,"N/A",3*((M697/$AW$1)-(AM697*2/3)))</f>
        <v>N/A</v>
      </c>
      <c r="AQ697" s="20" t="str">
        <f>IF(AK697=0,"",AL697*$AV$1)</f>
        <v/>
      </c>
      <c r="AR697" s="20" t="str">
        <f>IF(AK697=0,"",AJ697*$AV$1)</f>
        <v/>
      </c>
      <c r="AS697" s="23" t="str">
        <f>IF(F697="P","P","")</f>
        <v/>
      </c>
    </row>
    <row r="698" spans="1:45">
      <c r="A698" s="19"/>
      <c r="B698" s="23" t="str">
        <f>IF(COUNTBLANK(N698:AI698)&lt;20.5,"Yes","No")</f>
        <v>No</v>
      </c>
      <c r="C698" s="34" t="str">
        <f>IF(J698&lt;160000,"Yes","")</f>
        <v>Yes</v>
      </c>
      <c r="D698" s="34" t="str">
        <f>IF(J698&gt;375000,IF((K698/J698)&lt;-0.4,"FP40%",IF((K698/J698)&lt;-0.35,"FP35%",IF((K698/J698)&lt;-0.3,"FP30%",IF((K698/J698)&lt;-0.25,"FP25%",IF((K698/J698)&lt;-0.2,"FP20%",IF((K698/J698)&lt;-0.15,"FP15%",IF((K698/J698)&lt;-0.1,"FP10%",IF((K698/J698)&lt;-0.05,"FP5%","")))))))),"")</f>
        <v/>
      </c>
      <c r="E698" s="34" t="str">
        <f t="shared" si="12"/>
        <v/>
      </c>
      <c r="F698" s="89" t="str">
        <f>IF(AP698="N/A","",IF(AP698&gt;AJ698,IF(AP698&gt;AM698,"P",""),""))</f>
        <v/>
      </c>
      <c r="G698" s="34" t="str">
        <f>IF(D698="",IF(E698="",F698,E698),D698)</f>
        <v/>
      </c>
      <c r="H698" s="19"/>
      <c r="I698" s="21"/>
      <c r="J698" s="20"/>
      <c r="K698" s="20">
        <f>M698-J698</f>
        <v>0</v>
      </c>
      <c r="L698" s="20"/>
      <c r="M698" s="20"/>
      <c r="N698" s="21"/>
      <c r="O698" s="21"/>
      <c r="P698" s="21"/>
      <c r="Q698" s="21"/>
      <c r="R698" s="21"/>
      <c r="S698" s="21"/>
      <c r="T698" s="21"/>
      <c r="U698" s="21"/>
      <c r="AJ698" s="39" t="str">
        <f>IF(AK698=0,"",AVERAGE(N698:AI698))</f>
        <v/>
      </c>
      <c r="AK698" s="39">
        <f>IF(COUNTBLANK(N698:AI698)=0,22,IF(COUNTBLANK(N698:AI698)=1,21,IF(COUNTBLANK(N698:AI698)=2,20,IF(COUNTBLANK(N698:AI698)=3,19,IF(COUNTBLANK(N698:AI698)=4,18,IF(COUNTBLANK(N698:AI698)=5,17,IF(COUNTBLANK(N698:AI698)=6,16,IF(COUNTBLANK(N698:AI698)=7,15,IF(COUNTBLANK(N698:AI698)=8,14,IF(COUNTBLANK(N698:AI698)=9,13,IF(COUNTBLANK(N698:AI698)=10,12,IF(COUNTBLANK(N698:AI698)=11,11,IF(COUNTBLANK(N698:AI698)=12,10,IF(COUNTBLANK(N698:AI698)=13,9,IF(COUNTBLANK(N698:AI698)=14,8,IF(COUNTBLANK(N698:AI698)=15,7,IF(COUNTBLANK(N698:AI698)=16,6,IF(COUNTBLANK(N698:AI698)=17,5,IF(COUNTBLANK(N698:AI698)=18,4,IF(COUNTBLANK(N698:AI698)=19,3,IF(COUNTBLANK(N698:AI698)=20,2,IF(COUNTBLANK(N698:AI698)=21,1,IF(COUNTBLANK(N698:AI698)=22,0,"Error")))))))))))))))))))))))</f>
        <v>0</v>
      </c>
      <c r="AL698" s="39" t="str">
        <f>IF(AK698=0,"",IF(COUNTBLANK(AG698:AI698)=0,AVERAGE(AG698:AI698),IF(COUNTBLANK(AF698:AI698)&lt;1.5,AVERAGE(AF698:AI698),IF(COUNTBLANK(AE698:AI698)&lt;2.5,AVERAGE(AE698:AI698),IF(COUNTBLANK(AD698:AI698)&lt;3.5,AVERAGE(AD698:AI698),IF(COUNTBLANK(AC698:AI698)&lt;4.5,AVERAGE(AC698:AI698),IF(COUNTBLANK(AB698:AI698)&lt;5.5,AVERAGE(AB698:AI698),IF(COUNTBLANK(AA698:AI698)&lt;6.5,AVERAGE(AA698:AI698),IF(COUNTBLANK(Z698:AI698)&lt;7.5,AVERAGE(Z698:AI698),IF(COUNTBLANK(Y698:AI698)&lt;8.5,AVERAGE(Y698:AI698),IF(COUNTBLANK(X698:AI698)&lt;9.5,AVERAGE(X698:AI698),IF(COUNTBLANK(W698:AI698)&lt;10.5,AVERAGE(W698:AI698),IF(COUNTBLANK(V698:AI698)&lt;11.5,AVERAGE(V698:AI698),IF(COUNTBLANK(U698:AI698)&lt;12.5,AVERAGE(U698:AI698),IF(COUNTBLANK(T698:AI698)&lt;13.5,AVERAGE(T698:AI698),IF(COUNTBLANK(S698:AI698)&lt;14.5,AVERAGE(S698:AI698),IF(COUNTBLANK(R698:AI698)&lt;15.5,AVERAGE(R698:AI698),IF(COUNTBLANK(Q698:AI698)&lt;16.5,AVERAGE(Q698:AI698),IF(COUNTBLANK(P698:AI698)&lt;17.5,AVERAGE(P698:AI698),IF(COUNTBLANK(O698:AI698)&lt;18.5,AVERAGE(O698:AI698),AVERAGE(N698:AI698)))))))))))))))))))))</f>
        <v/>
      </c>
      <c r="AM698" s="22" t="str">
        <f>IF(AK698=0,"",IF(COUNTBLANK(AH698:AI698)=0,AVERAGE(AH698:AI698),IF(COUNTBLANK(AG698:AI698)&lt;1.5,AVERAGE(AG698:AI698),IF(COUNTBLANK(AF698:AI698)&lt;2.5,AVERAGE(AF698:AI698),IF(COUNTBLANK(AE698:AI698)&lt;3.5,AVERAGE(AE698:AI698),IF(COUNTBLANK(AD698:AI698)&lt;4.5,AVERAGE(AD698:AI698),IF(COUNTBLANK(AC698:AI698)&lt;5.5,AVERAGE(AC698:AI698),IF(COUNTBLANK(AB698:AI698)&lt;6.5,AVERAGE(AB698:AI698),IF(COUNTBLANK(AA698:AI698)&lt;7.5,AVERAGE(AA698:AI698),IF(COUNTBLANK(Z698:AI698)&lt;8.5,AVERAGE(Z698:AI698),IF(COUNTBLANK(Y698:AI698)&lt;9.5,AVERAGE(Y698:AI698),IF(COUNTBLANK(X698:AI698)&lt;10.5,AVERAGE(X698:AI698),IF(COUNTBLANK(W698:AI698)&lt;11.5,AVERAGE(W698:AI698),IF(COUNTBLANK(V698:AI698)&lt;12.5,AVERAGE(V698:AI698),IF(COUNTBLANK(U698:AI698)&lt;13.5,AVERAGE(U698:AI698),IF(COUNTBLANK(T698:AI698)&lt;14.5,AVERAGE(T698:AI698),IF(COUNTBLANK(S698:AI698)&lt;15.5,AVERAGE(S698:AI698),IF(COUNTBLANK(R698:AI698)&lt;16.5,AVERAGE(R698:AI698),IF(COUNTBLANK(Q698:AI698)&lt;17.5,AVERAGE(Q698:AI698),IF(COUNTBLANK(P698:AI698)&lt;18.5,AVERAGE(P698:AI698),IF(COUNTBLANK(O698:AI698)&lt;19.5,AVERAGE(O698:AI698),AVERAGE(N698:AI698))))))))))))))))))))))</f>
        <v/>
      </c>
      <c r="AN698" s="23">
        <f>IF(AK698&lt;1.5,M698,(0.75*M698)+(0.25*((AM698*2/3+AJ698*1/3)*$AW$1)))</f>
        <v>0</v>
      </c>
      <c r="AO698" s="24">
        <f>AN698-M698</f>
        <v>0</v>
      </c>
      <c r="AP698" s="22" t="str">
        <f>IF(AK698&lt;1.5,"N/A",3*((M698/$AW$1)-(AM698*2/3)))</f>
        <v>N/A</v>
      </c>
      <c r="AQ698" s="20" t="str">
        <f>IF(AK698=0,"",AL698*$AV$1)</f>
        <v/>
      </c>
      <c r="AR698" s="20" t="str">
        <f>IF(AK698=0,"",AJ698*$AV$1)</f>
        <v/>
      </c>
      <c r="AS698" s="23" t="str">
        <f>IF(F698="P","P","")</f>
        <v/>
      </c>
    </row>
    <row r="699" spans="1:45">
      <c r="A699" s="19"/>
      <c r="B699" s="23" t="str">
        <f>IF(COUNTBLANK(N699:AI699)&lt;20.5,"Yes","No")</f>
        <v>No</v>
      </c>
      <c r="C699" s="34" t="str">
        <f>IF(J699&lt;160000,"Yes","")</f>
        <v>Yes</v>
      </c>
      <c r="D699" s="34" t="str">
        <f>IF(J699&gt;375000,IF((K699/J699)&lt;-0.4,"FP40%",IF((K699/J699)&lt;-0.35,"FP35%",IF((K699/J699)&lt;-0.3,"FP30%",IF((K699/J699)&lt;-0.25,"FP25%",IF((K699/J699)&lt;-0.2,"FP20%",IF((K699/J699)&lt;-0.15,"FP15%",IF((K699/J699)&lt;-0.1,"FP10%",IF((K699/J699)&lt;-0.05,"FP5%","")))))))),"")</f>
        <v/>
      </c>
      <c r="E699" s="34" t="str">
        <f t="shared" si="12"/>
        <v/>
      </c>
      <c r="F699" s="89" t="str">
        <f>IF(AP699="N/A","",IF(AP699&gt;AJ699,IF(AP699&gt;AM699,"P",""),""))</f>
        <v/>
      </c>
      <c r="G699" s="34" t="str">
        <f>IF(D699="",IF(E699="",F699,E699),D699)</f>
        <v/>
      </c>
      <c r="H699" s="19"/>
      <c r="I699" s="21"/>
      <c r="J699" s="20"/>
      <c r="K699" s="20">
        <f>M699-J699</f>
        <v>0</v>
      </c>
      <c r="L699" s="20"/>
      <c r="M699" s="20"/>
      <c r="N699" s="21"/>
      <c r="O699" s="21"/>
      <c r="P699" s="21"/>
      <c r="Q699" s="21"/>
      <c r="R699" s="21"/>
      <c r="S699" s="21"/>
      <c r="T699" s="21"/>
      <c r="U699" s="21"/>
      <c r="AJ699" s="39" t="str">
        <f>IF(AK699=0,"",AVERAGE(N699:AI699))</f>
        <v/>
      </c>
      <c r="AK699" s="39">
        <f>IF(COUNTBLANK(N699:AI699)=0,22,IF(COUNTBLANK(N699:AI699)=1,21,IF(COUNTBLANK(N699:AI699)=2,20,IF(COUNTBLANK(N699:AI699)=3,19,IF(COUNTBLANK(N699:AI699)=4,18,IF(COUNTBLANK(N699:AI699)=5,17,IF(COUNTBLANK(N699:AI699)=6,16,IF(COUNTBLANK(N699:AI699)=7,15,IF(COUNTBLANK(N699:AI699)=8,14,IF(COUNTBLANK(N699:AI699)=9,13,IF(COUNTBLANK(N699:AI699)=10,12,IF(COUNTBLANK(N699:AI699)=11,11,IF(COUNTBLANK(N699:AI699)=12,10,IF(COUNTBLANK(N699:AI699)=13,9,IF(COUNTBLANK(N699:AI699)=14,8,IF(COUNTBLANK(N699:AI699)=15,7,IF(COUNTBLANK(N699:AI699)=16,6,IF(COUNTBLANK(N699:AI699)=17,5,IF(COUNTBLANK(N699:AI699)=18,4,IF(COUNTBLANK(N699:AI699)=19,3,IF(COUNTBLANK(N699:AI699)=20,2,IF(COUNTBLANK(N699:AI699)=21,1,IF(COUNTBLANK(N699:AI699)=22,0,"Error")))))))))))))))))))))))</f>
        <v>0</v>
      </c>
      <c r="AL699" s="39" t="str">
        <f>IF(AK699=0,"",IF(COUNTBLANK(AG699:AI699)=0,AVERAGE(AG699:AI699),IF(COUNTBLANK(AF699:AI699)&lt;1.5,AVERAGE(AF699:AI699),IF(COUNTBLANK(AE699:AI699)&lt;2.5,AVERAGE(AE699:AI699),IF(COUNTBLANK(AD699:AI699)&lt;3.5,AVERAGE(AD699:AI699),IF(COUNTBLANK(AC699:AI699)&lt;4.5,AVERAGE(AC699:AI699),IF(COUNTBLANK(AB699:AI699)&lt;5.5,AVERAGE(AB699:AI699),IF(COUNTBLANK(AA699:AI699)&lt;6.5,AVERAGE(AA699:AI699),IF(COUNTBLANK(Z699:AI699)&lt;7.5,AVERAGE(Z699:AI699),IF(COUNTBLANK(Y699:AI699)&lt;8.5,AVERAGE(Y699:AI699),IF(COUNTBLANK(X699:AI699)&lt;9.5,AVERAGE(X699:AI699),IF(COUNTBLANK(W699:AI699)&lt;10.5,AVERAGE(W699:AI699),IF(COUNTBLANK(V699:AI699)&lt;11.5,AVERAGE(V699:AI699),IF(COUNTBLANK(U699:AI699)&lt;12.5,AVERAGE(U699:AI699),IF(COUNTBLANK(T699:AI699)&lt;13.5,AVERAGE(T699:AI699),IF(COUNTBLANK(S699:AI699)&lt;14.5,AVERAGE(S699:AI699),IF(COUNTBLANK(R699:AI699)&lt;15.5,AVERAGE(R699:AI699),IF(COUNTBLANK(Q699:AI699)&lt;16.5,AVERAGE(Q699:AI699),IF(COUNTBLANK(P699:AI699)&lt;17.5,AVERAGE(P699:AI699),IF(COUNTBLANK(O699:AI699)&lt;18.5,AVERAGE(O699:AI699),AVERAGE(N699:AI699)))))))))))))))))))))</f>
        <v/>
      </c>
      <c r="AM699" s="22" t="str">
        <f>IF(AK699=0,"",IF(COUNTBLANK(AH699:AI699)=0,AVERAGE(AH699:AI699),IF(COUNTBLANK(AG699:AI699)&lt;1.5,AVERAGE(AG699:AI699),IF(COUNTBLANK(AF699:AI699)&lt;2.5,AVERAGE(AF699:AI699),IF(COUNTBLANK(AE699:AI699)&lt;3.5,AVERAGE(AE699:AI699),IF(COUNTBLANK(AD699:AI699)&lt;4.5,AVERAGE(AD699:AI699),IF(COUNTBLANK(AC699:AI699)&lt;5.5,AVERAGE(AC699:AI699),IF(COUNTBLANK(AB699:AI699)&lt;6.5,AVERAGE(AB699:AI699),IF(COUNTBLANK(AA699:AI699)&lt;7.5,AVERAGE(AA699:AI699),IF(COUNTBLANK(Z699:AI699)&lt;8.5,AVERAGE(Z699:AI699),IF(COUNTBLANK(Y699:AI699)&lt;9.5,AVERAGE(Y699:AI699),IF(COUNTBLANK(X699:AI699)&lt;10.5,AVERAGE(X699:AI699),IF(COUNTBLANK(W699:AI699)&lt;11.5,AVERAGE(W699:AI699),IF(COUNTBLANK(V699:AI699)&lt;12.5,AVERAGE(V699:AI699),IF(COUNTBLANK(U699:AI699)&lt;13.5,AVERAGE(U699:AI699),IF(COUNTBLANK(T699:AI699)&lt;14.5,AVERAGE(T699:AI699),IF(COUNTBLANK(S699:AI699)&lt;15.5,AVERAGE(S699:AI699),IF(COUNTBLANK(R699:AI699)&lt;16.5,AVERAGE(R699:AI699),IF(COUNTBLANK(Q699:AI699)&lt;17.5,AVERAGE(Q699:AI699),IF(COUNTBLANK(P699:AI699)&lt;18.5,AVERAGE(P699:AI699),IF(COUNTBLANK(O699:AI699)&lt;19.5,AVERAGE(O699:AI699),AVERAGE(N699:AI699))))))))))))))))))))))</f>
        <v/>
      </c>
      <c r="AN699" s="23">
        <f>IF(AK699&lt;1.5,M699,(0.75*M699)+(0.25*((AM699*2/3+AJ699*1/3)*$AW$1)))</f>
        <v>0</v>
      </c>
      <c r="AO699" s="24">
        <f>AN699-M699</f>
        <v>0</v>
      </c>
      <c r="AP699" s="22" t="str">
        <f>IF(AK699&lt;1.5,"N/A",3*((M699/$AW$1)-(AM699*2/3)))</f>
        <v>N/A</v>
      </c>
      <c r="AQ699" s="20" t="str">
        <f>IF(AK699=0,"",AL699*$AV$1)</f>
        <v/>
      </c>
      <c r="AR699" s="20" t="str">
        <f>IF(AK699=0,"",AJ699*$AV$1)</f>
        <v/>
      </c>
      <c r="AS699" s="23" t="str">
        <f>IF(F699="P","P","")</f>
        <v/>
      </c>
    </row>
    <row r="700" spans="1:45">
      <c r="A700" s="19"/>
      <c r="B700" s="23" t="str">
        <f>IF(COUNTBLANK(N700:AI700)&lt;20.5,"Yes","No")</f>
        <v>No</v>
      </c>
      <c r="C700" s="34" t="str">
        <f>IF(J700&lt;160000,"Yes","")</f>
        <v>Yes</v>
      </c>
      <c r="D700" s="34" t="str">
        <f>IF(J700&gt;375000,IF((K700/J700)&lt;-0.4,"FP40%",IF((K700/J700)&lt;-0.35,"FP35%",IF((K700/J700)&lt;-0.3,"FP30%",IF((K700/J700)&lt;-0.25,"FP25%",IF((K700/J700)&lt;-0.2,"FP20%",IF((K700/J700)&lt;-0.15,"FP15%",IF((K700/J700)&lt;-0.1,"FP10%",IF((K700/J700)&lt;-0.05,"FP5%","")))))))),"")</f>
        <v/>
      </c>
      <c r="E700" s="34" t="str">
        <f t="shared" si="12"/>
        <v/>
      </c>
      <c r="F700" s="89" t="str">
        <f>IF(AP700="N/A","",IF(AP700&gt;AJ700,IF(AP700&gt;AM700,"P",""),""))</f>
        <v/>
      </c>
      <c r="G700" s="34" t="str">
        <f>IF(D700="",IF(E700="",F700,E700),D700)</f>
        <v/>
      </c>
      <c r="H700" s="19"/>
      <c r="I700" s="21"/>
      <c r="J700" s="20"/>
      <c r="K700" s="20">
        <f>M700-J700</f>
        <v>0</v>
      </c>
      <c r="L700" s="20"/>
      <c r="M700" s="20"/>
      <c r="N700" s="21"/>
      <c r="O700" s="21"/>
      <c r="P700" s="21"/>
      <c r="Q700" s="21"/>
      <c r="R700" s="21"/>
      <c r="S700" s="21"/>
      <c r="T700" s="21"/>
      <c r="U700" s="21"/>
      <c r="AJ700" s="39" t="str">
        <f>IF(AK700=0,"",AVERAGE(N700:AI700))</f>
        <v/>
      </c>
      <c r="AK700" s="39">
        <f>IF(COUNTBLANK(N700:AI700)=0,22,IF(COUNTBLANK(N700:AI700)=1,21,IF(COUNTBLANK(N700:AI700)=2,20,IF(COUNTBLANK(N700:AI700)=3,19,IF(COUNTBLANK(N700:AI700)=4,18,IF(COUNTBLANK(N700:AI700)=5,17,IF(COUNTBLANK(N700:AI700)=6,16,IF(COUNTBLANK(N700:AI700)=7,15,IF(COUNTBLANK(N700:AI700)=8,14,IF(COUNTBLANK(N700:AI700)=9,13,IF(COUNTBLANK(N700:AI700)=10,12,IF(COUNTBLANK(N700:AI700)=11,11,IF(COUNTBLANK(N700:AI700)=12,10,IF(COUNTBLANK(N700:AI700)=13,9,IF(COUNTBLANK(N700:AI700)=14,8,IF(COUNTBLANK(N700:AI700)=15,7,IF(COUNTBLANK(N700:AI700)=16,6,IF(COUNTBLANK(N700:AI700)=17,5,IF(COUNTBLANK(N700:AI700)=18,4,IF(COUNTBLANK(N700:AI700)=19,3,IF(COUNTBLANK(N700:AI700)=20,2,IF(COUNTBLANK(N700:AI700)=21,1,IF(COUNTBLANK(N700:AI700)=22,0,"Error")))))))))))))))))))))))</f>
        <v>0</v>
      </c>
      <c r="AL700" s="39" t="str">
        <f>IF(AK700=0,"",IF(COUNTBLANK(AG700:AI700)=0,AVERAGE(AG700:AI700),IF(COUNTBLANK(AF700:AI700)&lt;1.5,AVERAGE(AF700:AI700),IF(COUNTBLANK(AE700:AI700)&lt;2.5,AVERAGE(AE700:AI700),IF(COUNTBLANK(AD700:AI700)&lt;3.5,AVERAGE(AD700:AI700),IF(COUNTBLANK(AC700:AI700)&lt;4.5,AVERAGE(AC700:AI700),IF(COUNTBLANK(AB700:AI700)&lt;5.5,AVERAGE(AB700:AI700),IF(COUNTBLANK(AA700:AI700)&lt;6.5,AVERAGE(AA700:AI700),IF(COUNTBLANK(Z700:AI700)&lt;7.5,AVERAGE(Z700:AI700),IF(COUNTBLANK(Y700:AI700)&lt;8.5,AVERAGE(Y700:AI700),IF(COUNTBLANK(X700:AI700)&lt;9.5,AVERAGE(X700:AI700),IF(COUNTBLANK(W700:AI700)&lt;10.5,AVERAGE(W700:AI700),IF(COUNTBLANK(V700:AI700)&lt;11.5,AVERAGE(V700:AI700),IF(COUNTBLANK(U700:AI700)&lt;12.5,AVERAGE(U700:AI700),IF(COUNTBLANK(T700:AI700)&lt;13.5,AVERAGE(T700:AI700),IF(COUNTBLANK(S700:AI700)&lt;14.5,AVERAGE(S700:AI700),IF(COUNTBLANK(R700:AI700)&lt;15.5,AVERAGE(R700:AI700),IF(COUNTBLANK(Q700:AI700)&lt;16.5,AVERAGE(Q700:AI700),IF(COUNTBLANK(P700:AI700)&lt;17.5,AVERAGE(P700:AI700),IF(COUNTBLANK(O700:AI700)&lt;18.5,AVERAGE(O700:AI700),AVERAGE(N700:AI700)))))))))))))))))))))</f>
        <v/>
      </c>
      <c r="AM700" s="22" t="str">
        <f>IF(AK700=0,"",IF(COUNTBLANK(AH700:AI700)=0,AVERAGE(AH700:AI700),IF(COUNTBLANK(AG700:AI700)&lt;1.5,AVERAGE(AG700:AI700),IF(COUNTBLANK(AF700:AI700)&lt;2.5,AVERAGE(AF700:AI700),IF(COUNTBLANK(AE700:AI700)&lt;3.5,AVERAGE(AE700:AI700),IF(COUNTBLANK(AD700:AI700)&lt;4.5,AVERAGE(AD700:AI700),IF(COUNTBLANK(AC700:AI700)&lt;5.5,AVERAGE(AC700:AI700),IF(COUNTBLANK(AB700:AI700)&lt;6.5,AVERAGE(AB700:AI700),IF(COUNTBLANK(AA700:AI700)&lt;7.5,AVERAGE(AA700:AI700),IF(COUNTBLANK(Z700:AI700)&lt;8.5,AVERAGE(Z700:AI700),IF(COUNTBLANK(Y700:AI700)&lt;9.5,AVERAGE(Y700:AI700),IF(COUNTBLANK(X700:AI700)&lt;10.5,AVERAGE(X700:AI700),IF(COUNTBLANK(W700:AI700)&lt;11.5,AVERAGE(W700:AI700),IF(COUNTBLANK(V700:AI700)&lt;12.5,AVERAGE(V700:AI700),IF(COUNTBLANK(U700:AI700)&lt;13.5,AVERAGE(U700:AI700),IF(COUNTBLANK(T700:AI700)&lt;14.5,AVERAGE(T700:AI700),IF(COUNTBLANK(S700:AI700)&lt;15.5,AVERAGE(S700:AI700),IF(COUNTBLANK(R700:AI700)&lt;16.5,AVERAGE(R700:AI700),IF(COUNTBLANK(Q700:AI700)&lt;17.5,AVERAGE(Q700:AI700),IF(COUNTBLANK(P700:AI700)&lt;18.5,AVERAGE(P700:AI700),IF(COUNTBLANK(O700:AI700)&lt;19.5,AVERAGE(O700:AI700),AVERAGE(N700:AI700))))))))))))))))))))))</f>
        <v/>
      </c>
      <c r="AN700" s="23">
        <f>IF(AK700&lt;1.5,M700,(0.75*M700)+(0.25*((AM700*2/3+AJ700*1/3)*$AW$1)))</f>
        <v>0</v>
      </c>
      <c r="AO700" s="24">
        <f>AN700-M700</f>
        <v>0</v>
      </c>
      <c r="AP700" s="22" t="str">
        <f>IF(AK700&lt;1.5,"N/A",3*((M700/$AW$1)-(AM700*2/3)))</f>
        <v>N/A</v>
      </c>
      <c r="AQ700" s="20" t="str">
        <f>IF(AK700=0,"",AL700*$AV$1)</f>
        <v/>
      </c>
      <c r="AR700" s="20" t="str">
        <f>IF(AK700=0,"",AJ700*$AV$1)</f>
        <v/>
      </c>
      <c r="AS700" s="23" t="str">
        <f>IF(F700="P","P","")</f>
        <v/>
      </c>
    </row>
    <row r="701" spans="1:45">
      <c r="A701" s="19"/>
      <c r="B701" s="23" t="str">
        <f>IF(COUNTBLANK(N701:AI701)&lt;20.5,"Yes","No")</f>
        <v>No</v>
      </c>
      <c r="C701" s="34" t="str">
        <f>IF(J701&lt;160000,"Yes","")</f>
        <v>Yes</v>
      </c>
      <c r="D701" s="34" t="str">
        <f>IF(J701&gt;375000,IF((K701/J701)&lt;-0.4,"FP40%",IF((K701/J701)&lt;-0.35,"FP35%",IF((K701/J701)&lt;-0.3,"FP30%",IF((K701/J701)&lt;-0.25,"FP25%",IF((K701/J701)&lt;-0.2,"FP20%",IF((K701/J701)&lt;-0.15,"FP15%",IF((K701/J701)&lt;-0.1,"FP10%",IF((K701/J701)&lt;-0.05,"FP5%","")))))))),"")</f>
        <v/>
      </c>
      <c r="E701" s="34" t="str">
        <f t="shared" si="12"/>
        <v/>
      </c>
      <c r="F701" s="89" t="str">
        <f>IF(AP701="N/A","",IF(AP701&gt;AJ701,IF(AP701&gt;AM701,"P",""),""))</f>
        <v/>
      </c>
      <c r="G701" s="34" t="str">
        <f>IF(D701="",IF(E701="",F701,E701),D701)</f>
        <v/>
      </c>
      <c r="H701" s="19"/>
      <c r="I701" s="21"/>
      <c r="J701" s="20"/>
      <c r="K701" s="20">
        <f>M701-J701</f>
        <v>0</v>
      </c>
      <c r="L701" s="20"/>
      <c r="M701" s="20"/>
      <c r="N701" s="21"/>
      <c r="O701" s="21"/>
      <c r="P701" s="21"/>
      <c r="Q701" s="21"/>
      <c r="R701" s="21"/>
      <c r="S701" s="21"/>
      <c r="T701" s="21"/>
      <c r="U701" s="21"/>
      <c r="AJ701" s="39" t="str">
        <f>IF(AK701=0,"",AVERAGE(N701:AI701))</f>
        <v/>
      </c>
      <c r="AK701" s="39">
        <f>IF(COUNTBLANK(N701:AI701)=0,22,IF(COUNTBLANK(N701:AI701)=1,21,IF(COUNTBLANK(N701:AI701)=2,20,IF(COUNTBLANK(N701:AI701)=3,19,IF(COUNTBLANK(N701:AI701)=4,18,IF(COUNTBLANK(N701:AI701)=5,17,IF(COUNTBLANK(N701:AI701)=6,16,IF(COUNTBLANK(N701:AI701)=7,15,IF(COUNTBLANK(N701:AI701)=8,14,IF(COUNTBLANK(N701:AI701)=9,13,IF(COUNTBLANK(N701:AI701)=10,12,IF(COUNTBLANK(N701:AI701)=11,11,IF(COUNTBLANK(N701:AI701)=12,10,IF(COUNTBLANK(N701:AI701)=13,9,IF(COUNTBLANK(N701:AI701)=14,8,IF(COUNTBLANK(N701:AI701)=15,7,IF(COUNTBLANK(N701:AI701)=16,6,IF(COUNTBLANK(N701:AI701)=17,5,IF(COUNTBLANK(N701:AI701)=18,4,IF(COUNTBLANK(N701:AI701)=19,3,IF(COUNTBLANK(N701:AI701)=20,2,IF(COUNTBLANK(N701:AI701)=21,1,IF(COUNTBLANK(N701:AI701)=22,0,"Error")))))))))))))))))))))))</f>
        <v>0</v>
      </c>
      <c r="AL701" s="39" t="str">
        <f>IF(AK701=0,"",IF(COUNTBLANK(AG701:AI701)=0,AVERAGE(AG701:AI701),IF(COUNTBLANK(AF701:AI701)&lt;1.5,AVERAGE(AF701:AI701),IF(COUNTBLANK(AE701:AI701)&lt;2.5,AVERAGE(AE701:AI701),IF(COUNTBLANK(AD701:AI701)&lt;3.5,AVERAGE(AD701:AI701),IF(COUNTBLANK(AC701:AI701)&lt;4.5,AVERAGE(AC701:AI701),IF(COUNTBLANK(AB701:AI701)&lt;5.5,AVERAGE(AB701:AI701),IF(COUNTBLANK(AA701:AI701)&lt;6.5,AVERAGE(AA701:AI701),IF(COUNTBLANK(Z701:AI701)&lt;7.5,AVERAGE(Z701:AI701),IF(COUNTBLANK(Y701:AI701)&lt;8.5,AVERAGE(Y701:AI701),IF(COUNTBLANK(X701:AI701)&lt;9.5,AVERAGE(X701:AI701),IF(COUNTBLANK(W701:AI701)&lt;10.5,AVERAGE(W701:AI701),IF(COUNTBLANK(V701:AI701)&lt;11.5,AVERAGE(V701:AI701),IF(COUNTBLANK(U701:AI701)&lt;12.5,AVERAGE(U701:AI701),IF(COUNTBLANK(T701:AI701)&lt;13.5,AVERAGE(T701:AI701),IF(COUNTBLANK(S701:AI701)&lt;14.5,AVERAGE(S701:AI701),IF(COUNTBLANK(R701:AI701)&lt;15.5,AVERAGE(R701:AI701),IF(COUNTBLANK(Q701:AI701)&lt;16.5,AVERAGE(Q701:AI701),IF(COUNTBLANK(P701:AI701)&lt;17.5,AVERAGE(P701:AI701),IF(COUNTBLANK(O701:AI701)&lt;18.5,AVERAGE(O701:AI701),AVERAGE(N701:AI701)))))))))))))))))))))</f>
        <v/>
      </c>
      <c r="AM701" s="22" t="str">
        <f>IF(AK701=0,"",IF(COUNTBLANK(AH701:AI701)=0,AVERAGE(AH701:AI701),IF(COUNTBLANK(AG701:AI701)&lt;1.5,AVERAGE(AG701:AI701),IF(COUNTBLANK(AF701:AI701)&lt;2.5,AVERAGE(AF701:AI701),IF(COUNTBLANK(AE701:AI701)&lt;3.5,AVERAGE(AE701:AI701),IF(COUNTBLANK(AD701:AI701)&lt;4.5,AVERAGE(AD701:AI701),IF(COUNTBLANK(AC701:AI701)&lt;5.5,AVERAGE(AC701:AI701),IF(COUNTBLANK(AB701:AI701)&lt;6.5,AVERAGE(AB701:AI701),IF(COUNTBLANK(AA701:AI701)&lt;7.5,AVERAGE(AA701:AI701),IF(COUNTBLANK(Z701:AI701)&lt;8.5,AVERAGE(Z701:AI701),IF(COUNTBLANK(Y701:AI701)&lt;9.5,AVERAGE(Y701:AI701),IF(COUNTBLANK(X701:AI701)&lt;10.5,AVERAGE(X701:AI701),IF(COUNTBLANK(W701:AI701)&lt;11.5,AVERAGE(W701:AI701),IF(COUNTBLANK(V701:AI701)&lt;12.5,AVERAGE(V701:AI701),IF(COUNTBLANK(U701:AI701)&lt;13.5,AVERAGE(U701:AI701),IF(COUNTBLANK(T701:AI701)&lt;14.5,AVERAGE(T701:AI701),IF(COUNTBLANK(S701:AI701)&lt;15.5,AVERAGE(S701:AI701),IF(COUNTBLANK(R701:AI701)&lt;16.5,AVERAGE(R701:AI701),IF(COUNTBLANK(Q701:AI701)&lt;17.5,AVERAGE(Q701:AI701),IF(COUNTBLANK(P701:AI701)&lt;18.5,AVERAGE(P701:AI701),IF(COUNTBLANK(O701:AI701)&lt;19.5,AVERAGE(O701:AI701),AVERAGE(N701:AI701))))))))))))))))))))))</f>
        <v/>
      </c>
      <c r="AN701" s="23">
        <f>IF(AK701&lt;1.5,M701,(0.75*M701)+(0.25*((AM701*2/3+AJ701*1/3)*$AW$1)))</f>
        <v>0</v>
      </c>
      <c r="AO701" s="24">
        <f>AN701-M701</f>
        <v>0</v>
      </c>
      <c r="AP701" s="22" t="str">
        <f>IF(AK701&lt;1.5,"N/A",3*((M701/$AW$1)-(AM701*2/3)))</f>
        <v>N/A</v>
      </c>
      <c r="AQ701" s="20" t="str">
        <f>IF(AK701=0,"",AL701*$AV$1)</f>
        <v/>
      </c>
      <c r="AR701" s="20" t="str">
        <f>IF(AK701=0,"",AJ701*$AV$1)</f>
        <v/>
      </c>
      <c r="AS701" s="23" t="str">
        <f>IF(F701="P","P","")</f>
        <v/>
      </c>
    </row>
    <row r="702" spans="1:45">
      <c r="A702" s="19"/>
      <c r="B702" s="23" t="str">
        <f>IF(COUNTBLANK(N702:AI702)&lt;20.5,"Yes","No")</f>
        <v>No</v>
      </c>
      <c r="C702" s="34" t="str">
        <f>IF(J702&lt;160000,"Yes","")</f>
        <v>Yes</v>
      </c>
      <c r="D702" s="34" t="str">
        <f>IF(J702&gt;375000,IF((K702/J702)&lt;-0.4,"FP40%",IF((K702/J702)&lt;-0.35,"FP35%",IF((K702/J702)&lt;-0.3,"FP30%",IF((K702/J702)&lt;-0.25,"FP25%",IF((K702/J702)&lt;-0.2,"FP20%",IF((K702/J702)&lt;-0.15,"FP15%",IF((K702/J702)&lt;-0.1,"FP10%",IF((K702/J702)&lt;-0.05,"FP5%","")))))))),"")</f>
        <v/>
      </c>
      <c r="E702" s="34" t="str">
        <f t="shared" si="12"/>
        <v/>
      </c>
      <c r="F702" s="89" t="str">
        <f>IF(AP702="N/A","",IF(AP702&gt;AJ702,IF(AP702&gt;AM702,"P",""),""))</f>
        <v/>
      </c>
      <c r="G702" s="34" t="str">
        <f>IF(D702="",IF(E702="",F702,E702),D702)</f>
        <v/>
      </c>
      <c r="H702" s="19"/>
      <c r="I702" s="21"/>
      <c r="J702" s="20"/>
      <c r="K702" s="20">
        <f>M702-J702</f>
        <v>0</v>
      </c>
      <c r="L702" s="20"/>
      <c r="M702" s="20"/>
      <c r="N702" s="21"/>
      <c r="O702" s="21"/>
      <c r="P702" s="21"/>
      <c r="Q702" s="21"/>
      <c r="R702" s="21"/>
      <c r="S702" s="21"/>
      <c r="T702" s="21"/>
      <c r="U702" s="21"/>
      <c r="AJ702" s="39" t="str">
        <f>IF(AK702=0,"",AVERAGE(N702:AI702))</f>
        <v/>
      </c>
      <c r="AK702" s="39">
        <f>IF(COUNTBLANK(N702:AI702)=0,22,IF(COUNTBLANK(N702:AI702)=1,21,IF(COUNTBLANK(N702:AI702)=2,20,IF(COUNTBLANK(N702:AI702)=3,19,IF(COUNTBLANK(N702:AI702)=4,18,IF(COUNTBLANK(N702:AI702)=5,17,IF(COUNTBLANK(N702:AI702)=6,16,IF(COUNTBLANK(N702:AI702)=7,15,IF(COUNTBLANK(N702:AI702)=8,14,IF(COUNTBLANK(N702:AI702)=9,13,IF(COUNTBLANK(N702:AI702)=10,12,IF(COUNTBLANK(N702:AI702)=11,11,IF(COUNTBLANK(N702:AI702)=12,10,IF(COUNTBLANK(N702:AI702)=13,9,IF(COUNTBLANK(N702:AI702)=14,8,IF(COUNTBLANK(N702:AI702)=15,7,IF(COUNTBLANK(N702:AI702)=16,6,IF(COUNTBLANK(N702:AI702)=17,5,IF(COUNTBLANK(N702:AI702)=18,4,IF(COUNTBLANK(N702:AI702)=19,3,IF(COUNTBLANK(N702:AI702)=20,2,IF(COUNTBLANK(N702:AI702)=21,1,IF(COUNTBLANK(N702:AI702)=22,0,"Error")))))))))))))))))))))))</f>
        <v>0</v>
      </c>
      <c r="AL702" s="39" t="str">
        <f>IF(AK702=0,"",IF(COUNTBLANK(AG702:AI702)=0,AVERAGE(AG702:AI702),IF(COUNTBLANK(AF702:AI702)&lt;1.5,AVERAGE(AF702:AI702),IF(COUNTBLANK(AE702:AI702)&lt;2.5,AVERAGE(AE702:AI702),IF(COUNTBLANK(AD702:AI702)&lt;3.5,AVERAGE(AD702:AI702),IF(COUNTBLANK(AC702:AI702)&lt;4.5,AVERAGE(AC702:AI702),IF(COUNTBLANK(AB702:AI702)&lt;5.5,AVERAGE(AB702:AI702),IF(COUNTBLANK(AA702:AI702)&lt;6.5,AVERAGE(AA702:AI702),IF(COUNTBLANK(Z702:AI702)&lt;7.5,AVERAGE(Z702:AI702),IF(COUNTBLANK(Y702:AI702)&lt;8.5,AVERAGE(Y702:AI702),IF(COUNTBLANK(X702:AI702)&lt;9.5,AVERAGE(X702:AI702),IF(COUNTBLANK(W702:AI702)&lt;10.5,AVERAGE(W702:AI702),IF(COUNTBLANK(V702:AI702)&lt;11.5,AVERAGE(V702:AI702),IF(COUNTBLANK(U702:AI702)&lt;12.5,AVERAGE(U702:AI702),IF(COUNTBLANK(T702:AI702)&lt;13.5,AVERAGE(T702:AI702),IF(COUNTBLANK(S702:AI702)&lt;14.5,AVERAGE(S702:AI702),IF(COUNTBLANK(R702:AI702)&lt;15.5,AVERAGE(R702:AI702),IF(COUNTBLANK(Q702:AI702)&lt;16.5,AVERAGE(Q702:AI702),IF(COUNTBLANK(P702:AI702)&lt;17.5,AVERAGE(P702:AI702),IF(COUNTBLANK(O702:AI702)&lt;18.5,AVERAGE(O702:AI702),AVERAGE(N702:AI702)))))))))))))))))))))</f>
        <v/>
      </c>
      <c r="AM702" s="22" t="str">
        <f>IF(AK702=0,"",IF(COUNTBLANK(AH702:AI702)=0,AVERAGE(AH702:AI702),IF(COUNTBLANK(AG702:AI702)&lt;1.5,AVERAGE(AG702:AI702),IF(COUNTBLANK(AF702:AI702)&lt;2.5,AVERAGE(AF702:AI702),IF(COUNTBLANK(AE702:AI702)&lt;3.5,AVERAGE(AE702:AI702),IF(COUNTBLANK(AD702:AI702)&lt;4.5,AVERAGE(AD702:AI702),IF(COUNTBLANK(AC702:AI702)&lt;5.5,AVERAGE(AC702:AI702),IF(COUNTBLANK(AB702:AI702)&lt;6.5,AVERAGE(AB702:AI702),IF(COUNTBLANK(AA702:AI702)&lt;7.5,AVERAGE(AA702:AI702),IF(COUNTBLANK(Z702:AI702)&lt;8.5,AVERAGE(Z702:AI702),IF(COUNTBLANK(Y702:AI702)&lt;9.5,AVERAGE(Y702:AI702),IF(COUNTBLANK(X702:AI702)&lt;10.5,AVERAGE(X702:AI702),IF(COUNTBLANK(W702:AI702)&lt;11.5,AVERAGE(W702:AI702),IF(COUNTBLANK(V702:AI702)&lt;12.5,AVERAGE(V702:AI702),IF(COUNTBLANK(U702:AI702)&lt;13.5,AVERAGE(U702:AI702),IF(COUNTBLANK(T702:AI702)&lt;14.5,AVERAGE(T702:AI702),IF(COUNTBLANK(S702:AI702)&lt;15.5,AVERAGE(S702:AI702),IF(COUNTBLANK(R702:AI702)&lt;16.5,AVERAGE(R702:AI702),IF(COUNTBLANK(Q702:AI702)&lt;17.5,AVERAGE(Q702:AI702),IF(COUNTBLANK(P702:AI702)&lt;18.5,AVERAGE(P702:AI702),IF(COUNTBLANK(O702:AI702)&lt;19.5,AVERAGE(O702:AI702),AVERAGE(N702:AI702))))))))))))))))))))))</f>
        <v/>
      </c>
      <c r="AN702" s="23">
        <f>IF(AK702&lt;1.5,M702,(0.75*M702)+(0.25*((AM702*2/3+AJ702*1/3)*$AW$1)))</f>
        <v>0</v>
      </c>
      <c r="AO702" s="24">
        <f>AN702-M702</f>
        <v>0</v>
      </c>
      <c r="AP702" s="22" t="str">
        <f>IF(AK702&lt;1.5,"N/A",3*((M702/$AW$1)-(AM702*2/3)))</f>
        <v>N/A</v>
      </c>
      <c r="AQ702" s="20" t="str">
        <f>IF(AK702=0,"",AL702*$AV$1)</f>
        <v/>
      </c>
      <c r="AR702" s="20" t="str">
        <f>IF(AK702=0,"",AJ702*$AV$1)</f>
        <v/>
      </c>
      <c r="AS702" s="23" t="str">
        <f>IF(F702="P","P","")</f>
        <v/>
      </c>
    </row>
    <row r="703" spans="1:45">
      <c r="A703" s="19"/>
      <c r="B703" s="23" t="str">
        <f>IF(COUNTBLANK(N703:AI703)&lt;20.5,"Yes","No")</f>
        <v>No</v>
      </c>
      <c r="C703" s="34" t="str">
        <f>IF(J703&lt;160000,"Yes","")</f>
        <v>Yes</v>
      </c>
      <c r="D703" s="34" t="str">
        <f>IF(J703&gt;375000,IF((K703/J703)&lt;-0.4,"FP40%",IF((K703/J703)&lt;-0.35,"FP35%",IF((K703/J703)&lt;-0.3,"FP30%",IF((K703/J703)&lt;-0.25,"FP25%",IF((K703/J703)&lt;-0.2,"FP20%",IF((K703/J703)&lt;-0.15,"FP15%",IF((K703/J703)&lt;-0.1,"FP10%",IF((K703/J703)&lt;-0.05,"FP5%","")))))))),"")</f>
        <v/>
      </c>
      <c r="E703" s="34" t="str">
        <f t="shared" si="12"/>
        <v/>
      </c>
      <c r="F703" s="89" t="str">
        <f>IF(AP703="N/A","",IF(AP703&gt;AJ703,IF(AP703&gt;AM703,"P",""),""))</f>
        <v/>
      </c>
      <c r="G703" s="34" t="str">
        <f>IF(D703="",IF(E703="",F703,E703),D703)</f>
        <v/>
      </c>
      <c r="H703" s="19"/>
      <c r="I703" s="21"/>
      <c r="J703" s="20"/>
      <c r="K703" s="20">
        <f>M703-J703</f>
        <v>0</v>
      </c>
      <c r="L703" s="20"/>
      <c r="M703" s="20"/>
      <c r="N703" s="21"/>
      <c r="O703" s="21"/>
      <c r="P703" s="21"/>
      <c r="Q703" s="21"/>
      <c r="R703" s="21"/>
      <c r="S703" s="21"/>
      <c r="T703" s="21"/>
      <c r="U703" s="21"/>
      <c r="AJ703" s="39" t="str">
        <f>IF(AK703=0,"",AVERAGE(N703:AI703))</f>
        <v/>
      </c>
      <c r="AK703" s="39">
        <f>IF(COUNTBLANK(N703:AI703)=0,22,IF(COUNTBLANK(N703:AI703)=1,21,IF(COUNTBLANK(N703:AI703)=2,20,IF(COUNTBLANK(N703:AI703)=3,19,IF(COUNTBLANK(N703:AI703)=4,18,IF(COUNTBLANK(N703:AI703)=5,17,IF(COUNTBLANK(N703:AI703)=6,16,IF(COUNTBLANK(N703:AI703)=7,15,IF(COUNTBLANK(N703:AI703)=8,14,IF(COUNTBLANK(N703:AI703)=9,13,IF(COUNTBLANK(N703:AI703)=10,12,IF(COUNTBLANK(N703:AI703)=11,11,IF(COUNTBLANK(N703:AI703)=12,10,IF(COUNTBLANK(N703:AI703)=13,9,IF(COUNTBLANK(N703:AI703)=14,8,IF(COUNTBLANK(N703:AI703)=15,7,IF(COUNTBLANK(N703:AI703)=16,6,IF(COUNTBLANK(N703:AI703)=17,5,IF(COUNTBLANK(N703:AI703)=18,4,IF(COUNTBLANK(N703:AI703)=19,3,IF(COUNTBLANK(N703:AI703)=20,2,IF(COUNTBLANK(N703:AI703)=21,1,IF(COUNTBLANK(N703:AI703)=22,0,"Error")))))))))))))))))))))))</f>
        <v>0</v>
      </c>
      <c r="AL703" s="39" t="str">
        <f>IF(AK703=0,"",IF(COUNTBLANK(AG703:AI703)=0,AVERAGE(AG703:AI703),IF(COUNTBLANK(AF703:AI703)&lt;1.5,AVERAGE(AF703:AI703),IF(COUNTBLANK(AE703:AI703)&lt;2.5,AVERAGE(AE703:AI703),IF(COUNTBLANK(AD703:AI703)&lt;3.5,AVERAGE(AD703:AI703),IF(COUNTBLANK(AC703:AI703)&lt;4.5,AVERAGE(AC703:AI703),IF(COUNTBLANK(AB703:AI703)&lt;5.5,AVERAGE(AB703:AI703),IF(COUNTBLANK(AA703:AI703)&lt;6.5,AVERAGE(AA703:AI703),IF(COUNTBLANK(Z703:AI703)&lt;7.5,AVERAGE(Z703:AI703),IF(COUNTBLANK(Y703:AI703)&lt;8.5,AVERAGE(Y703:AI703),IF(COUNTBLANK(X703:AI703)&lt;9.5,AVERAGE(X703:AI703),IF(COUNTBLANK(W703:AI703)&lt;10.5,AVERAGE(W703:AI703),IF(COUNTBLANK(V703:AI703)&lt;11.5,AVERAGE(V703:AI703),IF(COUNTBLANK(U703:AI703)&lt;12.5,AVERAGE(U703:AI703),IF(COUNTBLANK(T703:AI703)&lt;13.5,AVERAGE(T703:AI703),IF(COUNTBLANK(S703:AI703)&lt;14.5,AVERAGE(S703:AI703),IF(COUNTBLANK(R703:AI703)&lt;15.5,AVERAGE(R703:AI703),IF(COUNTBLANK(Q703:AI703)&lt;16.5,AVERAGE(Q703:AI703),IF(COUNTBLANK(P703:AI703)&lt;17.5,AVERAGE(P703:AI703),IF(COUNTBLANK(O703:AI703)&lt;18.5,AVERAGE(O703:AI703),AVERAGE(N703:AI703)))))))))))))))))))))</f>
        <v/>
      </c>
      <c r="AM703" s="22" t="str">
        <f>IF(AK703=0,"",IF(COUNTBLANK(AH703:AI703)=0,AVERAGE(AH703:AI703),IF(COUNTBLANK(AG703:AI703)&lt;1.5,AVERAGE(AG703:AI703),IF(COUNTBLANK(AF703:AI703)&lt;2.5,AVERAGE(AF703:AI703),IF(COUNTBLANK(AE703:AI703)&lt;3.5,AVERAGE(AE703:AI703),IF(COUNTBLANK(AD703:AI703)&lt;4.5,AVERAGE(AD703:AI703),IF(COUNTBLANK(AC703:AI703)&lt;5.5,AVERAGE(AC703:AI703),IF(COUNTBLANK(AB703:AI703)&lt;6.5,AVERAGE(AB703:AI703),IF(COUNTBLANK(AA703:AI703)&lt;7.5,AVERAGE(AA703:AI703),IF(COUNTBLANK(Z703:AI703)&lt;8.5,AVERAGE(Z703:AI703),IF(COUNTBLANK(Y703:AI703)&lt;9.5,AVERAGE(Y703:AI703),IF(COUNTBLANK(X703:AI703)&lt;10.5,AVERAGE(X703:AI703),IF(COUNTBLANK(W703:AI703)&lt;11.5,AVERAGE(W703:AI703),IF(COUNTBLANK(V703:AI703)&lt;12.5,AVERAGE(V703:AI703),IF(COUNTBLANK(U703:AI703)&lt;13.5,AVERAGE(U703:AI703),IF(COUNTBLANK(T703:AI703)&lt;14.5,AVERAGE(T703:AI703),IF(COUNTBLANK(S703:AI703)&lt;15.5,AVERAGE(S703:AI703),IF(COUNTBLANK(R703:AI703)&lt;16.5,AVERAGE(R703:AI703),IF(COUNTBLANK(Q703:AI703)&lt;17.5,AVERAGE(Q703:AI703),IF(COUNTBLANK(P703:AI703)&lt;18.5,AVERAGE(P703:AI703),IF(COUNTBLANK(O703:AI703)&lt;19.5,AVERAGE(O703:AI703),AVERAGE(N703:AI703))))))))))))))))))))))</f>
        <v/>
      </c>
      <c r="AN703" s="23">
        <f>IF(AK703&lt;1.5,M703,(0.75*M703)+(0.25*((AM703*2/3+AJ703*1/3)*$AW$1)))</f>
        <v>0</v>
      </c>
      <c r="AO703" s="24">
        <f>AN703-M703</f>
        <v>0</v>
      </c>
      <c r="AP703" s="22" t="str">
        <f>IF(AK703&lt;1.5,"N/A",3*((M703/$AW$1)-(AM703*2/3)))</f>
        <v>N/A</v>
      </c>
      <c r="AQ703" s="20" t="str">
        <f>IF(AK703=0,"",AL703*$AV$1)</f>
        <v/>
      </c>
      <c r="AR703" s="20" t="str">
        <f>IF(AK703=0,"",AJ703*$AV$1)</f>
        <v/>
      </c>
      <c r="AS703" s="23" t="str">
        <f>IF(F703="P","P","")</f>
        <v/>
      </c>
    </row>
    <row r="704" spans="1:45">
      <c r="A704" s="19"/>
      <c r="B704" s="23" t="str">
        <f>IF(COUNTBLANK(N704:AI704)&lt;20.5,"Yes","No")</f>
        <v>No</v>
      </c>
      <c r="C704" s="34" t="str">
        <f>IF(J704&lt;160000,"Yes","")</f>
        <v>Yes</v>
      </c>
      <c r="D704" s="34" t="str">
        <f>IF(J704&gt;375000,IF((K704/J704)&lt;-0.4,"FP40%",IF((K704/J704)&lt;-0.35,"FP35%",IF((K704/J704)&lt;-0.3,"FP30%",IF((K704/J704)&lt;-0.25,"FP25%",IF((K704/J704)&lt;-0.2,"FP20%",IF((K704/J704)&lt;-0.15,"FP15%",IF((K704/J704)&lt;-0.1,"FP10%",IF((K704/J704)&lt;-0.05,"FP5%","")))))))),"")</f>
        <v/>
      </c>
      <c r="E704" s="34" t="str">
        <f t="shared" si="12"/>
        <v/>
      </c>
      <c r="F704" s="89" t="str">
        <f>IF(AP704="N/A","",IF(AP704&gt;AJ704,IF(AP704&gt;AM704,"P",""),""))</f>
        <v/>
      </c>
      <c r="G704" s="34" t="str">
        <f>IF(D704="",IF(E704="",F704,E704),D704)</f>
        <v/>
      </c>
      <c r="H704" s="19"/>
      <c r="I704" s="21"/>
      <c r="J704" s="20"/>
      <c r="K704" s="20">
        <f>M704-J704</f>
        <v>0</v>
      </c>
      <c r="L704" s="20"/>
      <c r="M704" s="20"/>
      <c r="N704" s="21"/>
      <c r="O704" s="21"/>
      <c r="P704" s="21"/>
      <c r="Q704" s="21"/>
      <c r="R704" s="21"/>
      <c r="S704" s="21"/>
      <c r="T704" s="21"/>
      <c r="U704" s="21"/>
      <c r="AJ704" s="39" t="str">
        <f>IF(AK704=0,"",AVERAGE(N704:AI704))</f>
        <v/>
      </c>
      <c r="AK704" s="39">
        <f>IF(COUNTBLANK(N704:AI704)=0,22,IF(COUNTBLANK(N704:AI704)=1,21,IF(COUNTBLANK(N704:AI704)=2,20,IF(COUNTBLANK(N704:AI704)=3,19,IF(COUNTBLANK(N704:AI704)=4,18,IF(COUNTBLANK(N704:AI704)=5,17,IF(COUNTBLANK(N704:AI704)=6,16,IF(COUNTBLANK(N704:AI704)=7,15,IF(COUNTBLANK(N704:AI704)=8,14,IF(COUNTBLANK(N704:AI704)=9,13,IF(COUNTBLANK(N704:AI704)=10,12,IF(COUNTBLANK(N704:AI704)=11,11,IF(COUNTBLANK(N704:AI704)=12,10,IF(COUNTBLANK(N704:AI704)=13,9,IF(COUNTBLANK(N704:AI704)=14,8,IF(COUNTBLANK(N704:AI704)=15,7,IF(COUNTBLANK(N704:AI704)=16,6,IF(COUNTBLANK(N704:AI704)=17,5,IF(COUNTBLANK(N704:AI704)=18,4,IF(COUNTBLANK(N704:AI704)=19,3,IF(COUNTBLANK(N704:AI704)=20,2,IF(COUNTBLANK(N704:AI704)=21,1,IF(COUNTBLANK(N704:AI704)=22,0,"Error")))))))))))))))))))))))</f>
        <v>0</v>
      </c>
      <c r="AL704" s="39" t="str">
        <f>IF(AK704=0,"",IF(COUNTBLANK(AG704:AI704)=0,AVERAGE(AG704:AI704),IF(COUNTBLANK(AF704:AI704)&lt;1.5,AVERAGE(AF704:AI704),IF(COUNTBLANK(AE704:AI704)&lt;2.5,AVERAGE(AE704:AI704),IF(COUNTBLANK(AD704:AI704)&lt;3.5,AVERAGE(AD704:AI704),IF(COUNTBLANK(AC704:AI704)&lt;4.5,AVERAGE(AC704:AI704),IF(COUNTBLANK(AB704:AI704)&lt;5.5,AVERAGE(AB704:AI704),IF(COUNTBLANK(AA704:AI704)&lt;6.5,AVERAGE(AA704:AI704),IF(COUNTBLANK(Z704:AI704)&lt;7.5,AVERAGE(Z704:AI704),IF(COUNTBLANK(Y704:AI704)&lt;8.5,AVERAGE(Y704:AI704),IF(COUNTBLANK(X704:AI704)&lt;9.5,AVERAGE(X704:AI704),IF(COUNTBLANK(W704:AI704)&lt;10.5,AVERAGE(W704:AI704),IF(COUNTBLANK(V704:AI704)&lt;11.5,AVERAGE(V704:AI704),IF(COUNTBLANK(U704:AI704)&lt;12.5,AVERAGE(U704:AI704),IF(COUNTBLANK(T704:AI704)&lt;13.5,AVERAGE(T704:AI704),IF(COUNTBLANK(S704:AI704)&lt;14.5,AVERAGE(S704:AI704),IF(COUNTBLANK(R704:AI704)&lt;15.5,AVERAGE(R704:AI704),IF(COUNTBLANK(Q704:AI704)&lt;16.5,AVERAGE(Q704:AI704),IF(COUNTBLANK(P704:AI704)&lt;17.5,AVERAGE(P704:AI704),IF(COUNTBLANK(O704:AI704)&lt;18.5,AVERAGE(O704:AI704),AVERAGE(N704:AI704)))))))))))))))))))))</f>
        <v/>
      </c>
      <c r="AM704" s="22" t="str">
        <f>IF(AK704=0,"",IF(COUNTBLANK(AH704:AI704)=0,AVERAGE(AH704:AI704),IF(COUNTBLANK(AG704:AI704)&lt;1.5,AVERAGE(AG704:AI704),IF(COUNTBLANK(AF704:AI704)&lt;2.5,AVERAGE(AF704:AI704),IF(COUNTBLANK(AE704:AI704)&lt;3.5,AVERAGE(AE704:AI704),IF(COUNTBLANK(AD704:AI704)&lt;4.5,AVERAGE(AD704:AI704),IF(COUNTBLANK(AC704:AI704)&lt;5.5,AVERAGE(AC704:AI704),IF(COUNTBLANK(AB704:AI704)&lt;6.5,AVERAGE(AB704:AI704),IF(COUNTBLANK(AA704:AI704)&lt;7.5,AVERAGE(AA704:AI704),IF(COUNTBLANK(Z704:AI704)&lt;8.5,AVERAGE(Z704:AI704),IF(COUNTBLANK(Y704:AI704)&lt;9.5,AVERAGE(Y704:AI704),IF(COUNTBLANK(X704:AI704)&lt;10.5,AVERAGE(X704:AI704),IF(COUNTBLANK(W704:AI704)&lt;11.5,AVERAGE(W704:AI704),IF(COUNTBLANK(V704:AI704)&lt;12.5,AVERAGE(V704:AI704),IF(COUNTBLANK(U704:AI704)&lt;13.5,AVERAGE(U704:AI704),IF(COUNTBLANK(T704:AI704)&lt;14.5,AVERAGE(T704:AI704),IF(COUNTBLANK(S704:AI704)&lt;15.5,AVERAGE(S704:AI704),IF(COUNTBLANK(R704:AI704)&lt;16.5,AVERAGE(R704:AI704),IF(COUNTBLANK(Q704:AI704)&lt;17.5,AVERAGE(Q704:AI704),IF(COUNTBLANK(P704:AI704)&lt;18.5,AVERAGE(P704:AI704),IF(COUNTBLANK(O704:AI704)&lt;19.5,AVERAGE(O704:AI704),AVERAGE(N704:AI704))))))))))))))))))))))</f>
        <v/>
      </c>
      <c r="AN704" s="23">
        <f>IF(AK704&lt;1.5,M704,(0.75*M704)+(0.25*((AM704*2/3+AJ704*1/3)*$AW$1)))</f>
        <v>0</v>
      </c>
      <c r="AO704" s="24">
        <f>AN704-M704</f>
        <v>0</v>
      </c>
      <c r="AP704" s="22" t="str">
        <f>IF(AK704&lt;1.5,"N/A",3*((M704/$AW$1)-(AM704*2/3)))</f>
        <v>N/A</v>
      </c>
      <c r="AQ704" s="20" t="str">
        <f>IF(AK704=0,"",AL704*$AV$1)</f>
        <v/>
      </c>
      <c r="AR704" s="20" t="str">
        <f>IF(AK704=0,"",AJ704*$AV$1)</f>
        <v/>
      </c>
      <c r="AS704" s="23" t="str">
        <f>IF(F704="P","P","")</f>
        <v/>
      </c>
    </row>
    <row r="705" spans="1:45">
      <c r="A705" s="19"/>
      <c r="B705" s="23" t="str">
        <f>IF(COUNTBLANK(N705:AI705)&lt;20.5,"Yes","No")</f>
        <v>No</v>
      </c>
      <c r="C705" s="34" t="str">
        <f>IF(J705&lt;160000,"Yes","")</f>
        <v>Yes</v>
      </c>
      <c r="D705" s="34" t="str">
        <f>IF(J705&gt;375000,IF((K705/J705)&lt;-0.4,"FP40%",IF((K705/J705)&lt;-0.35,"FP35%",IF((K705/J705)&lt;-0.3,"FP30%",IF((K705/J705)&lt;-0.25,"FP25%",IF((K705/J705)&lt;-0.2,"FP20%",IF((K705/J705)&lt;-0.15,"FP15%",IF((K705/J705)&lt;-0.1,"FP10%",IF((K705/J705)&lt;-0.05,"FP5%","")))))))),"")</f>
        <v/>
      </c>
      <c r="E705" s="34" t="str">
        <f t="shared" si="12"/>
        <v/>
      </c>
      <c r="F705" s="89" t="str">
        <f>IF(AP705="N/A","",IF(AP705&gt;AJ705,IF(AP705&gt;AM705,"P",""),""))</f>
        <v/>
      </c>
      <c r="G705" s="34" t="str">
        <f>IF(D705="",IF(E705="",F705,E705),D705)</f>
        <v/>
      </c>
      <c r="H705" s="19"/>
      <c r="I705" s="21"/>
      <c r="J705" s="20"/>
      <c r="K705" s="20">
        <f>M705-J705</f>
        <v>0</v>
      </c>
      <c r="L705" s="20"/>
      <c r="M705" s="20"/>
      <c r="N705" s="21"/>
      <c r="O705" s="21"/>
      <c r="P705" s="21"/>
      <c r="Q705" s="21"/>
      <c r="R705" s="21"/>
      <c r="S705" s="21"/>
      <c r="T705" s="21"/>
      <c r="U705" s="21"/>
      <c r="AJ705" s="39" t="str">
        <f>IF(AK705=0,"",AVERAGE(N705:AI705))</f>
        <v/>
      </c>
      <c r="AK705" s="39">
        <f>IF(COUNTBLANK(N705:AI705)=0,22,IF(COUNTBLANK(N705:AI705)=1,21,IF(COUNTBLANK(N705:AI705)=2,20,IF(COUNTBLANK(N705:AI705)=3,19,IF(COUNTBLANK(N705:AI705)=4,18,IF(COUNTBLANK(N705:AI705)=5,17,IF(COUNTBLANK(N705:AI705)=6,16,IF(COUNTBLANK(N705:AI705)=7,15,IF(COUNTBLANK(N705:AI705)=8,14,IF(COUNTBLANK(N705:AI705)=9,13,IF(COUNTBLANK(N705:AI705)=10,12,IF(COUNTBLANK(N705:AI705)=11,11,IF(COUNTBLANK(N705:AI705)=12,10,IF(COUNTBLANK(N705:AI705)=13,9,IF(COUNTBLANK(N705:AI705)=14,8,IF(COUNTBLANK(N705:AI705)=15,7,IF(COUNTBLANK(N705:AI705)=16,6,IF(COUNTBLANK(N705:AI705)=17,5,IF(COUNTBLANK(N705:AI705)=18,4,IF(COUNTBLANK(N705:AI705)=19,3,IF(COUNTBLANK(N705:AI705)=20,2,IF(COUNTBLANK(N705:AI705)=21,1,IF(COUNTBLANK(N705:AI705)=22,0,"Error")))))))))))))))))))))))</f>
        <v>0</v>
      </c>
      <c r="AL705" s="39" t="str">
        <f>IF(AK705=0,"",IF(COUNTBLANK(AG705:AI705)=0,AVERAGE(AG705:AI705),IF(COUNTBLANK(AF705:AI705)&lt;1.5,AVERAGE(AF705:AI705),IF(COUNTBLANK(AE705:AI705)&lt;2.5,AVERAGE(AE705:AI705),IF(COUNTBLANK(AD705:AI705)&lt;3.5,AVERAGE(AD705:AI705),IF(COUNTBLANK(AC705:AI705)&lt;4.5,AVERAGE(AC705:AI705),IF(COUNTBLANK(AB705:AI705)&lt;5.5,AVERAGE(AB705:AI705),IF(COUNTBLANK(AA705:AI705)&lt;6.5,AVERAGE(AA705:AI705),IF(COUNTBLANK(Z705:AI705)&lt;7.5,AVERAGE(Z705:AI705),IF(COUNTBLANK(Y705:AI705)&lt;8.5,AVERAGE(Y705:AI705),IF(COUNTBLANK(X705:AI705)&lt;9.5,AVERAGE(X705:AI705),IF(COUNTBLANK(W705:AI705)&lt;10.5,AVERAGE(W705:AI705),IF(COUNTBLANK(V705:AI705)&lt;11.5,AVERAGE(V705:AI705),IF(COUNTBLANK(U705:AI705)&lt;12.5,AVERAGE(U705:AI705),IF(COUNTBLANK(T705:AI705)&lt;13.5,AVERAGE(T705:AI705),IF(COUNTBLANK(S705:AI705)&lt;14.5,AVERAGE(S705:AI705),IF(COUNTBLANK(R705:AI705)&lt;15.5,AVERAGE(R705:AI705),IF(COUNTBLANK(Q705:AI705)&lt;16.5,AVERAGE(Q705:AI705),IF(COUNTBLANK(P705:AI705)&lt;17.5,AVERAGE(P705:AI705),IF(COUNTBLANK(O705:AI705)&lt;18.5,AVERAGE(O705:AI705),AVERAGE(N705:AI705)))))))))))))))))))))</f>
        <v/>
      </c>
      <c r="AM705" s="22" t="str">
        <f>IF(AK705=0,"",IF(COUNTBLANK(AH705:AI705)=0,AVERAGE(AH705:AI705),IF(COUNTBLANK(AG705:AI705)&lt;1.5,AVERAGE(AG705:AI705),IF(COUNTBLANK(AF705:AI705)&lt;2.5,AVERAGE(AF705:AI705),IF(COUNTBLANK(AE705:AI705)&lt;3.5,AVERAGE(AE705:AI705),IF(COUNTBLANK(AD705:AI705)&lt;4.5,AVERAGE(AD705:AI705),IF(COUNTBLANK(AC705:AI705)&lt;5.5,AVERAGE(AC705:AI705),IF(COUNTBLANK(AB705:AI705)&lt;6.5,AVERAGE(AB705:AI705),IF(COUNTBLANK(AA705:AI705)&lt;7.5,AVERAGE(AA705:AI705),IF(COUNTBLANK(Z705:AI705)&lt;8.5,AVERAGE(Z705:AI705),IF(COUNTBLANK(Y705:AI705)&lt;9.5,AVERAGE(Y705:AI705),IF(COUNTBLANK(X705:AI705)&lt;10.5,AVERAGE(X705:AI705),IF(COUNTBLANK(W705:AI705)&lt;11.5,AVERAGE(W705:AI705),IF(COUNTBLANK(V705:AI705)&lt;12.5,AVERAGE(V705:AI705),IF(COUNTBLANK(U705:AI705)&lt;13.5,AVERAGE(U705:AI705),IF(COUNTBLANK(T705:AI705)&lt;14.5,AVERAGE(T705:AI705),IF(COUNTBLANK(S705:AI705)&lt;15.5,AVERAGE(S705:AI705),IF(COUNTBLANK(R705:AI705)&lt;16.5,AVERAGE(R705:AI705),IF(COUNTBLANK(Q705:AI705)&lt;17.5,AVERAGE(Q705:AI705),IF(COUNTBLANK(P705:AI705)&lt;18.5,AVERAGE(P705:AI705),IF(COUNTBLANK(O705:AI705)&lt;19.5,AVERAGE(O705:AI705),AVERAGE(N705:AI705))))))))))))))))))))))</f>
        <v/>
      </c>
      <c r="AN705" s="23">
        <f>IF(AK705&lt;1.5,M705,(0.75*M705)+(0.25*((AM705*2/3+AJ705*1/3)*$AW$1)))</f>
        <v>0</v>
      </c>
      <c r="AO705" s="24">
        <f>AN705-M705</f>
        <v>0</v>
      </c>
      <c r="AP705" s="22" t="str">
        <f>IF(AK705&lt;1.5,"N/A",3*((M705/$AW$1)-(AM705*2/3)))</f>
        <v>N/A</v>
      </c>
      <c r="AQ705" s="20" t="str">
        <f>IF(AK705=0,"",AL705*$AV$1)</f>
        <v/>
      </c>
      <c r="AR705" s="20" t="str">
        <f>IF(AK705=0,"",AJ705*$AV$1)</f>
        <v/>
      </c>
      <c r="AS705" s="23" t="str">
        <f>IF(F705="P","P","")</f>
        <v/>
      </c>
    </row>
    <row r="706" spans="1:45">
      <c r="A706" s="19"/>
      <c r="B706" s="23" t="str">
        <f>IF(COUNTBLANK(N706:AI706)&lt;20.5,"Yes","No")</f>
        <v>No</v>
      </c>
      <c r="C706" s="34" t="str">
        <f>IF(J706&lt;160000,"Yes","")</f>
        <v>Yes</v>
      </c>
      <c r="D706" s="34" t="str">
        <f>IF(J706&gt;375000,IF((K706/J706)&lt;-0.4,"FP40%",IF((K706/J706)&lt;-0.35,"FP35%",IF((K706/J706)&lt;-0.3,"FP30%",IF((K706/J706)&lt;-0.25,"FP25%",IF((K706/J706)&lt;-0.2,"FP20%",IF((K706/J706)&lt;-0.15,"FP15%",IF((K706/J706)&lt;-0.1,"FP10%",IF((K706/J706)&lt;-0.05,"FP5%","")))))))),"")</f>
        <v/>
      </c>
      <c r="E706" s="34" t="str">
        <f t="shared" si="12"/>
        <v/>
      </c>
      <c r="F706" s="89" t="str">
        <f>IF(AP706="N/A","",IF(AP706&gt;AJ706,IF(AP706&gt;AM706,"P",""),""))</f>
        <v/>
      </c>
      <c r="G706" s="34" t="str">
        <f>IF(D706="",IF(E706="",F706,E706),D706)</f>
        <v/>
      </c>
      <c r="H706" s="19"/>
      <c r="I706" s="21"/>
      <c r="J706" s="20"/>
      <c r="K706" s="20">
        <f>M706-J706</f>
        <v>0</v>
      </c>
      <c r="L706" s="20"/>
      <c r="M706" s="20"/>
      <c r="N706" s="21"/>
      <c r="O706" s="21"/>
      <c r="P706" s="21"/>
      <c r="Q706" s="21"/>
      <c r="R706" s="21"/>
      <c r="S706" s="21"/>
      <c r="T706" s="21"/>
      <c r="U706" s="21"/>
      <c r="AJ706" s="39" t="str">
        <f>IF(AK706=0,"",AVERAGE(N706:AI706))</f>
        <v/>
      </c>
      <c r="AK706" s="39">
        <f>IF(COUNTBLANK(N706:AI706)=0,22,IF(COUNTBLANK(N706:AI706)=1,21,IF(COUNTBLANK(N706:AI706)=2,20,IF(COUNTBLANK(N706:AI706)=3,19,IF(COUNTBLANK(N706:AI706)=4,18,IF(COUNTBLANK(N706:AI706)=5,17,IF(COUNTBLANK(N706:AI706)=6,16,IF(COUNTBLANK(N706:AI706)=7,15,IF(COUNTBLANK(N706:AI706)=8,14,IF(COUNTBLANK(N706:AI706)=9,13,IF(COUNTBLANK(N706:AI706)=10,12,IF(COUNTBLANK(N706:AI706)=11,11,IF(COUNTBLANK(N706:AI706)=12,10,IF(COUNTBLANK(N706:AI706)=13,9,IF(COUNTBLANK(N706:AI706)=14,8,IF(COUNTBLANK(N706:AI706)=15,7,IF(COUNTBLANK(N706:AI706)=16,6,IF(COUNTBLANK(N706:AI706)=17,5,IF(COUNTBLANK(N706:AI706)=18,4,IF(COUNTBLANK(N706:AI706)=19,3,IF(COUNTBLANK(N706:AI706)=20,2,IF(COUNTBLANK(N706:AI706)=21,1,IF(COUNTBLANK(N706:AI706)=22,0,"Error")))))))))))))))))))))))</f>
        <v>0</v>
      </c>
      <c r="AL706" s="39" t="str">
        <f>IF(AK706=0,"",IF(COUNTBLANK(AG706:AI706)=0,AVERAGE(AG706:AI706),IF(COUNTBLANK(AF706:AI706)&lt;1.5,AVERAGE(AF706:AI706),IF(COUNTBLANK(AE706:AI706)&lt;2.5,AVERAGE(AE706:AI706),IF(COUNTBLANK(AD706:AI706)&lt;3.5,AVERAGE(AD706:AI706),IF(COUNTBLANK(AC706:AI706)&lt;4.5,AVERAGE(AC706:AI706),IF(COUNTBLANK(AB706:AI706)&lt;5.5,AVERAGE(AB706:AI706),IF(COUNTBLANK(AA706:AI706)&lt;6.5,AVERAGE(AA706:AI706),IF(COUNTBLANK(Z706:AI706)&lt;7.5,AVERAGE(Z706:AI706),IF(COUNTBLANK(Y706:AI706)&lt;8.5,AVERAGE(Y706:AI706),IF(COUNTBLANK(X706:AI706)&lt;9.5,AVERAGE(X706:AI706),IF(COUNTBLANK(W706:AI706)&lt;10.5,AVERAGE(W706:AI706),IF(COUNTBLANK(V706:AI706)&lt;11.5,AVERAGE(V706:AI706),IF(COUNTBLANK(U706:AI706)&lt;12.5,AVERAGE(U706:AI706),IF(COUNTBLANK(T706:AI706)&lt;13.5,AVERAGE(T706:AI706),IF(COUNTBLANK(S706:AI706)&lt;14.5,AVERAGE(S706:AI706),IF(COUNTBLANK(R706:AI706)&lt;15.5,AVERAGE(R706:AI706),IF(COUNTBLANK(Q706:AI706)&lt;16.5,AVERAGE(Q706:AI706),IF(COUNTBLANK(P706:AI706)&lt;17.5,AVERAGE(P706:AI706),IF(COUNTBLANK(O706:AI706)&lt;18.5,AVERAGE(O706:AI706),AVERAGE(N706:AI706)))))))))))))))))))))</f>
        <v/>
      </c>
      <c r="AM706" s="22" t="str">
        <f>IF(AK706=0,"",IF(COUNTBLANK(AH706:AI706)=0,AVERAGE(AH706:AI706),IF(COUNTBLANK(AG706:AI706)&lt;1.5,AVERAGE(AG706:AI706),IF(COUNTBLANK(AF706:AI706)&lt;2.5,AVERAGE(AF706:AI706),IF(COUNTBLANK(AE706:AI706)&lt;3.5,AVERAGE(AE706:AI706),IF(COUNTBLANK(AD706:AI706)&lt;4.5,AVERAGE(AD706:AI706),IF(COUNTBLANK(AC706:AI706)&lt;5.5,AVERAGE(AC706:AI706),IF(COUNTBLANK(AB706:AI706)&lt;6.5,AVERAGE(AB706:AI706),IF(COUNTBLANK(AA706:AI706)&lt;7.5,AVERAGE(AA706:AI706),IF(COUNTBLANK(Z706:AI706)&lt;8.5,AVERAGE(Z706:AI706),IF(COUNTBLANK(Y706:AI706)&lt;9.5,AVERAGE(Y706:AI706),IF(COUNTBLANK(X706:AI706)&lt;10.5,AVERAGE(X706:AI706),IF(COUNTBLANK(W706:AI706)&lt;11.5,AVERAGE(W706:AI706),IF(COUNTBLANK(V706:AI706)&lt;12.5,AVERAGE(V706:AI706),IF(COUNTBLANK(U706:AI706)&lt;13.5,AVERAGE(U706:AI706),IF(COUNTBLANK(T706:AI706)&lt;14.5,AVERAGE(T706:AI706),IF(COUNTBLANK(S706:AI706)&lt;15.5,AVERAGE(S706:AI706),IF(COUNTBLANK(R706:AI706)&lt;16.5,AVERAGE(R706:AI706),IF(COUNTBLANK(Q706:AI706)&lt;17.5,AVERAGE(Q706:AI706),IF(COUNTBLANK(P706:AI706)&lt;18.5,AVERAGE(P706:AI706),IF(COUNTBLANK(O706:AI706)&lt;19.5,AVERAGE(O706:AI706),AVERAGE(N706:AI706))))))))))))))))))))))</f>
        <v/>
      </c>
      <c r="AN706" s="23">
        <f>IF(AK706&lt;1.5,M706,(0.75*M706)+(0.25*((AM706*2/3+AJ706*1/3)*$AW$1)))</f>
        <v>0</v>
      </c>
      <c r="AO706" s="24">
        <f>AN706-M706</f>
        <v>0</v>
      </c>
      <c r="AP706" s="22" t="str">
        <f>IF(AK706&lt;1.5,"N/A",3*((M706/$AW$1)-(AM706*2/3)))</f>
        <v>N/A</v>
      </c>
      <c r="AQ706" s="20" t="str">
        <f>IF(AK706=0,"",AL706*$AV$1)</f>
        <v/>
      </c>
      <c r="AR706" s="20" t="str">
        <f>IF(AK706=0,"",AJ706*$AV$1)</f>
        <v/>
      </c>
      <c r="AS706" s="23" t="str">
        <f>IF(F706="P","P","")</f>
        <v/>
      </c>
    </row>
    <row r="707" spans="1:45">
      <c r="A707" s="19"/>
      <c r="B707" s="23" t="str">
        <f>IF(COUNTBLANK(N707:AI707)&lt;20.5,"Yes","No")</f>
        <v>No</v>
      </c>
      <c r="C707" s="34" t="str">
        <f>IF(J707&lt;160000,"Yes","")</f>
        <v>Yes</v>
      </c>
      <c r="D707" s="34" t="str">
        <f>IF(J707&gt;375000,IF((K707/J707)&lt;-0.4,"FP40%",IF((K707/J707)&lt;-0.35,"FP35%",IF((K707/J707)&lt;-0.3,"FP30%",IF((K707/J707)&lt;-0.25,"FP25%",IF((K707/J707)&lt;-0.2,"FP20%",IF((K707/J707)&lt;-0.15,"FP15%",IF((K707/J707)&lt;-0.1,"FP10%",IF((K707/J707)&lt;-0.05,"FP5%","")))))))),"")</f>
        <v/>
      </c>
      <c r="E707" s="34" t="str">
        <f t="shared" ref="E707:E750" si="13">IF(AK707&gt;1.9,IF(M707&gt;300000,IF((AR707/M707)&gt;1.3,"B30%",IF((AR707/M707)&gt;1.25,"B25%",IF((AR707/M707)&gt;1.2,"B20%",IF((AR707/M707)&gt;1.15,"B15%",IF((AR707/M707)&gt;1.1,"B10%",""))))),""),"")</f>
        <v/>
      </c>
      <c r="F707" s="89" t="str">
        <f>IF(AP707="N/A","",IF(AP707&gt;AJ707,IF(AP707&gt;AM707,"P",""),""))</f>
        <v/>
      </c>
      <c r="G707" s="34" t="str">
        <f>IF(D707="",IF(E707="",F707,E707),D707)</f>
        <v/>
      </c>
      <c r="H707" s="19"/>
      <c r="I707" s="21"/>
      <c r="J707" s="20"/>
      <c r="K707" s="20">
        <f>M707-J707</f>
        <v>0</v>
      </c>
      <c r="L707" s="20"/>
      <c r="M707" s="20"/>
      <c r="N707" s="21"/>
      <c r="O707" s="21"/>
      <c r="P707" s="21"/>
      <c r="Q707" s="21"/>
      <c r="R707" s="21"/>
      <c r="S707" s="21"/>
      <c r="T707" s="21"/>
      <c r="U707" s="21"/>
      <c r="AJ707" s="39" t="str">
        <f>IF(AK707=0,"",AVERAGE(N707:AI707))</f>
        <v/>
      </c>
      <c r="AK707" s="39">
        <f>IF(COUNTBLANK(N707:AI707)=0,22,IF(COUNTBLANK(N707:AI707)=1,21,IF(COUNTBLANK(N707:AI707)=2,20,IF(COUNTBLANK(N707:AI707)=3,19,IF(COUNTBLANK(N707:AI707)=4,18,IF(COUNTBLANK(N707:AI707)=5,17,IF(COUNTBLANK(N707:AI707)=6,16,IF(COUNTBLANK(N707:AI707)=7,15,IF(COUNTBLANK(N707:AI707)=8,14,IF(COUNTBLANK(N707:AI707)=9,13,IF(COUNTBLANK(N707:AI707)=10,12,IF(COUNTBLANK(N707:AI707)=11,11,IF(COUNTBLANK(N707:AI707)=12,10,IF(COUNTBLANK(N707:AI707)=13,9,IF(COUNTBLANK(N707:AI707)=14,8,IF(COUNTBLANK(N707:AI707)=15,7,IF(COUNTBLANK(N707:AI707)=16,6,IF(COUNTBLANK(N707:AI707)=17,5,IF(COUNTBLANK(N707:AI707)=18,4,IF(COUNTBLANK(N707:AI707)=19,3,IF(COUNTBLANK(N707:AI707)=20,2,IF(COUNTBLANK(N707:AI707)=21,1,IF(COUNTBLANK(N707:AI707)=22,0,"Error")))))))))))))))))))))))</f>
        <v>0</v>
      </c>
      <c r="AL707" s="39" t="str">
        <f>IF(AK707=0,"",IF(COUNTBLANK(AG707:AI707)=0,AVERAGE(AG707:AI707),IF(COUNTBLANK(AF707:AI707)&lt;1.5,AVERAGE(AF707:AI707),IF(COUNTBLANK(AE707:AI707)&lt;2.5,AVERAGE(AE707:AI707),IF(COUNTBLANK(AD707:AI707)&lt;3.5,AVERAGE(AD707:AI707),IF(COUNTBLANK(AC707:AI707)&lt;4.5,AVERAGE(AC707:AI707),IF(COUNTBLANK(AB707:AI707)&lt;5.5,AVERAGE(AB707:AI707),IF(COUNTBLANK(AA707:AI707)&lt;6.5,AVERAGE(AA707:AI707),IF(COUNTBLANK(Z707:AI707)&lt;7.5,AVERAGE(Z707:AI707),IF(COUNTBLANK(Y707:AI707)&lt;8.5,AVERAGE(Y707:AI707),IF(COUNTBLANK(X707:AI707)&lt;9.5,AVERAGE(X707:AI707),IF(COUNTBLANK(W707:AI707)&lt;10.5,AVERAGE(W707:AI707),IF(COUNTBLANK(V707:AI707)&lt;11.5,AVERAGE(V707:AI707),IF(COUNTBLANK(U707:AI707)&lt;12.5,AVERAGE(U707:AI707),IF(COUNTBLANK(T707:AI707)&lt;13.5,AVERAGE(T707:AI707),IF(COUNTBLANK(S707:AI707)&lt;14.5,AVERAGE(S707:AI707),IF(COUNTBLANK(R707:AI707)&lt;15.5,AVERAGE(R707:AI707),IF(COUNTBLANK(Q707:AI707)&lt;16.5,AVERAGE(Q707:AI707),IF(COUNTBLANK(P707:AI707)&lt;17.5,AVERAGE(P707:AI707),IF(COUNTBLANK(O707:AI707)&lt;18.5,AVERAGE(O707:AI707),AVERAGE(N707:AI707)))))))))))))))))))))</f>
        <v/>
      </c>
      <c r="AM707" s="22" t="str">
        <f>IF(AK707=0,"",IF(COUNTBLANK(AH707:AI707)=0,AVERAGE(AH707:AI707),IF(COUNTBLANK(AG707:AI707)&lt;1.5,AVERAGE(AG707:AI707),IF(COUNTBLANK(AF707:AI707)&lt;2.5,AVERAGE(AF707:AI707),IF(COUNTBLANK(AE707:AI707)&lt;3.5,AVERAGE(AE707:AI707),IF(COUNTBLANK(AD707:AI707)&lt;4.5,AVERAGE(AD707:AI707),IF(COUNTBLANK(AC707:AI707)&lt;5.5,AVERAGE(AC707:AI707),IF(COUNTBLANK(AB707:AI707)&lt;6.5,AVERAGE(AB707:AI707),IF(COUNTBLANK(AA707:AI707)&lt;7.5,AVERAGE(AA707:AI707),IF(COUNTBLANK(Z707:AI707)&lt;8.5,AVERAGE(Z707:AI707),IF(COUNTBLANK(Y707:AI707)&lt;9.5,AVERAGE(Y707:AI707),IF(COUNTBLANK(X707:AI707)&lt;10.5,AVERAGE(X707:AI707),IF(COUNTBLANK(W707:AI707)&lt;11.5,AVERAGE(W707:AI707),IF(COUNTBLANK(V707:AI707)&lt;12.5,AVERAGE(V707:AI707),IF(COUNTBLANK(U707:AI707)&lt;13.5,AVERAGE(U707:AI707),IF(COUNTBLANK(T707:AI707)&lt;14.5,AVERAGE(T707:AI707),IF(COUNTBLANK(S707:AI707)&lt;15.5,AVERAGE(S707:AI707),IF(COUNTBLANK(R707:AI707)&lt;16.5,AVERAGE(R707:AI707),IF(COUNTBLANK(Q707:AI707)&lt;17.5,AVERAGE(Q707:AI707),IF(COUNTBLANK(P707:AI707)&lt;18.5,AVERAGE(P707:AI707),IF(COUNTBLANK(O707:AI707)&lt;19.5,AVERAGE(O707:AI707),AVERAGE(N707:AI707))))))))))))))))))))))</f>
        <v/>
      </c>
      <c r="AN707" s="23">
        <f>IF(AK707&lt;1.5,M707,(0.75*M707)+(0.25*((AM707*2/3+AJ707*1/3)*$AW$1)))</f>
        <v>0</v>
      </c>
      <c r="AO707" s="24">
        <f>AN707-M707</f>
        <v>0</v>
      </c>
      <c r="AP707" s="22" t="str">
        <f>IF(AK707&lt;1.5,"N/A",3*((M707/$AW$1)-(AM707*2/3)))</f>
        <v>N/A</v>
      </c>
      <c r="AQ707" s="20" t="str">
        <f>IF(AK707=0,"",AL707*$AV$1)</f>
        <v/>
      </c>
      <c r="AR707" s="20" t="str">
        <f>IF(AK707=0,"",AJ707*$AV$1)</f>
        <v/>
      </c>
      <c r="AS707" s="23" t="str">
        <f>IF(F707="P","P","")</f>
        <v/>
      </c>
    </row>
    <row r="708" spans="1:45">
      <c r="A708" s="19"/>
      <c r="B708" s="23" t="str">
        <f>IF(COUNTBLANK(N708:AI708)&lt;20.5,"Yes","No")</f>
        <v>No</v>
      </c>
      <c r="C708" s="34" t="str">
        <f>IF(J708&lt;160000,"Yes","")</f>
        <v>Yes</v>
      </c>
      <c r="D708" s="34" t="str">
        <f>IF(J708&gt;375000,IF((K708/J708)&lt;-0.4,"FP40%",IF((K708/J708)&lt;-0.35,"FP35%",IF((K708/J708)&lt;-0.3,"FP30%",IF((K708/J708)&lt;-0.25,"FP25%",IF((K708/J708)&lt;-0.2,"FP20%",IF((K708/J708)&lt;-0.15,"FP15%",IF((K708/J708)&lt;-0.1,"FP10%",IF((K708/J708)&lt;-0.05,"FP5%","")))))))),"")</f>
        <v/>
      </c>
      <c r="E708" s="34" t="str">
        <f t="shared" si="13"/>
        <v/>
      </c>
      <c r="F708" s="89" t="str">
        <f>IF(AP708="N/A","",IF(AP708&gt;AJ708,IF(AP708&gt;AM708,"P",""),""))</f>
        <v/>
      </c>
      <c r="G708" s="34" t="str">
        <f>IF(D708="",IF(E708="",F708,E708),D708)</f>
        <v/>
      </c>
      <c r="H708" s="19"/>
      <c r="I708" s="21"/>
      <c r="J708" s="20"/>
      <c r="K708" s="20">
        <f>M708-J708</f>
        <v>0</v>
      </c>
      <c r="L708" s="20"/>
      <c r="M708" s="20"/>
      <c r="N708" s="21"/>
      <c r="O708" s="21"/>
      <c r="P708" s="21"/>
      <c r="Q708" s="21"/>
      <c r="R708" s="21"/>
      <c r="S708" s="21"/>
      <c r="T708" s="21"/>
      <c r="U708" s="21"/>
      <c r="AJ708" s="39" t="str">
        <f>IF(AK708=0,"",AVERAGE(N708:AI708))</f>
        <v/>
      </c>
      <c r="AK708" s="39">
        <f>IF(COUNTBLANK(N708:AI708)=0,22,IF(COUNTBLANK(N708:AI708)=1,21,IF(COUNTBLANK(N708:AI708)=2,20,IF(COUNTBLANK(N708:AI708)=3,19,IF(COUNTBLANK(N708:AI708)=4,18,IF(COUNTBLANK(N708:AI708)=5,17,IF(COUNTBLANK(N708:AI708)=6,16,IF(COUNTBLANK(N708:AI708)=7,15,IF(COUNTBLANK(N708:AI708)=8,14,IF(COUNTBLANK(N708:AI708)=9,13,IF(COUNTBLANK(N708:AI708)=10,12,IF(COUNTBLANK(N708:AI708)=11,11,IF(COUNTBLANK(N708:AI708)=12,10,IF(COUNTBLANK(N708:AI708)=13,9,IF(COUNTBLANK(N708:AI708)=14,8,IF(COUNTBLANK(N708:AI708)=15,7,IF(COUNTBLANK(N708:AI708)=16,6,IF(COUNTBLANK(N708:AI708)=17,5,IF(COUNTBLANK(N708:AI708)=18,4,IF(COUNTBLANK(N708:AI708)=19,3,IF(COUNTBLANK(N708:AI708)=20,2,IF(COUNTBLANK(N708:AI708)=21,1,IF(COUNTBLANK(N708:AI708)=22,0,"Error")))))))))))))))))))))))</f>
        <v>0</v>
      </c>
      <c r="AL708" s="39" t="str">
        <f>IF(AK708=0,"",IF(COUNTBLANK(AG708:AI708)=0,AVERAGE(AG708:AI708),IF(COUNTBLANK(AF708:AI708)&lt;1.5,AVERAGE(AF708:AI708),IF(COUNTBLANK(AE708:AI708)&lt;2.5,AVERAGE(AE708:AI708),IF(COUNTBLANK(AD708:AI708)&lt;3.5,AVERAGE(AD708:AI708),IF(COUNTBLANK(AC708:AI708)&lt;4.5,AVERAGE(AC708:AI708),IF(COUNTBLANK(AB708:AI708)&lt;5.5,AVERAGE(AB708:AI708),IF(COUNTBLANK(AA708:AI708)&lt;6.5,AVERAGE(AA708:AI708),IF(COUNTBLANK(Z708:AI708)&lt;7.5,AVERAGE(Z708:AI708),IF(COUNTBLANK(Y708:AI708)&lt;8.5,AVERAGE(Y708:AI708),IF(COUNTBLANK(X708:AI708)&lt;9.5,AVERAGE(X708:AI708),IF(COUNTBLANK(W708:AI708)&lt;10.5,AVERAGE(W708:AI708),IF(COUNTBLANK(V708:AI708)&lt;11.5,AVERAGE(V708:AI708),IF(COUNTBLANK(U708:AI708)&lt;12.5,AVERAGE(U708:AI708),IF(COUNTBLANK(T708:AI708)&lt;13.5,AVERAGE(T708:AI708),IF(COUNTBLANK(S708:AI708)&lt;14.5,AVERAGE(S708:AI708),IF(COUNTBLANK(R708:AI708)&lt;15.5,AVERAGE(R708:AI708),IF(COUNTBLANK(Q708:AI708)&lt;16.5,AVERAGE(Q708:AI708),IF(COUNTBLANK(P708:AI708)&lt;17.5,AVERAGE(P708:AI708),IF(COUNTBLANK(O708:AI708)&lt;18.5,AVERAGE(O708:AI708),AVERAGE(N708:AI708)))))))))))))))))))))</f>
        <v/>
      </c>
      <c r="AM708" s="22" t="str">
        <f>IF(AK708=0,"",IF(COUNTBLANK(AH708:AI708)=0,AVERAGE(AH708:AI708),IF(COUNTBLANK(AG708:AI708)&lt;1.5,AVERAGE(AG708:AI708),IF(COUNTBLANK(AF708:AI708)&lt;2.5,AVERAGE(AF708:AI708),IF(COUNTBLANK(AE708:AI708)&lt;3.5,AVERAGE(AE708:AI708),IF(COUNTBLANK(AD708:AI708)&lt;4.5,AVERAGE(AD708:AI708),IF(COUNTBLANK(AC708:AI708)&lt;5.5,AVERAGE(AC708:AI708),IF(COUNTBLANK(AB708:AI708)&lt;6.5,AVERAGE(AB708:AI708),IF(COUNTBLANK(AA708:AI708)&lt;7.5,AVERAGE(AA708:AI708),IF(COUNTBLANK(Z708:AI708)&lt;8.5,AVERAGE(Z708:AI708),IF(COUNTBLANK(Y708:AI708)&lt;9.5,AVERAGE(Y708:AI708),IF(COUNTBLANK(X708:AI708)&lt;10.5,AVERAGE(X708:AI708),IF(COUNTBLANK(W708:AI708)&lt;11.5,AVERAGE(W708:AI708),IF(COUNTBLANK(V708:AI708)&lt;12.5,AVERAGE(V708:AI708),IF(COUNTBLANK(U708:AI708)&lt;13.5,AVERAGE(U708:AI708),IF(COUNTBLANK(T708:AI708)&lt;14.5,AVERAGE(T708:AI708),IF(COUNTBLANK(S708:AI708)&lt;15.5,AVERAGE(S708:AI708),IF(COUNTBLANK(R708:AI708)&lt;16.5,AVERAGE(R708:AI708),IF(COUNTBLANK(Q708:AI708)&lt;17.5,AVERAGE(Q708:AI708),IF(COUNTBLANK(P708:AI708)&lt;18.5,AVERAGE(P708:AI708),IF(COUNTBLANK(O708:AI708)&lt;19.5,AVERAGE(O708:AI708),AVERAGE(N708:AI708))))))))))))))))))))))</f>
        <v/>
      </c>
      <c r="AN708" s="23">
        <f>IF(AK708&lt;1.5,M708,(0.75*M708)+(0.25*((AM708*2/3+AJ708*1/3)*$AW$1)))</f>
        <v>0</v>
      </c>
      <c r="AO708" s="24">
        <f>AN708-M708</f>
        <v>0</v>
      </c>
      <c r="AP708" s="22" t="str">
        <f>IF(AK708&lt;1.5,"N/A",3*((M708/$AW$1)-(AM708*2/3)))</f>
        <v>N/A</v>
      </c>
      <c r="AQ708" s="20" t="str">
        <f>IF(AK708=0,"",AL708*$AV$1)</f>
        <v/>
      </c>
      <c r="AR708" s="20" t="str">
        <f>IF(AK708=0,"",AJ708*$AV$1)</f>
        <v/>
      </c>
      <c r="AS708" s="23" t="str">
        <f>IF(F708="P","P","")</f>
        <v/>
      </c>
    </row>
    <row r="709" spans="1:45">
      <c r="A709" s="19"/>
      <c r="B709" s="23" t="str">
        <f>IF(COUNTBLANK(N709:AI709)&lt;20.5,"Yes","No")</f>
        <v>No</v>
      </c>
      <c r="C709" s="34" t="str">
        <f>IF(J709&lt;160000,"Yes","")</f>
        <v>Yes</v>
      </c>
      <c r="D709" s="34" t="str">
        <f>IF(J709&gt;375000,IF((K709/J709)&lt;-0.4,"FP40%",IF((K709/J709)&lt;-0.35,"FP35%",IF((K709/J709)&lt;-0.3,"FP30%",IF((K709/J709)&lt;-0.25,"FP25%",IF((K709/J709)&lt;-0.2,"FP20%",IF((K709/J709)&lt;-0.15,"FP15%",IF((K709/J709)&lt;-0.1,"FP10%",IF((K709/J709)&lt;-0.05,"FP5%","")))))))),"")</f>
        <v/>
      </c>
      <c r="E709" s="34" t="str">
        <f t="shared" si="13"/>
        <v/>
      </c>
      <c r="F709" s="89" t="str">
        <f>IF(AP709="N/A","",IF(AP709&gt;AJ709,IF(AP709&gt;AM709,"P",""),""))</f>
        <v/>
      </c>
      <c r="G709" s="34" t="str">
        <f>IF(D709="",IF(E709="",F709,E709),D709)</f>
        <v/>
      </c>
      <c r="H709" s="19"/>
      <c r="I709" s="21"/>
      <c r="J709" s="20"/>
      <c r="K709" s="20">
        <f>M709-J709</f>
        <v>0</v>
      </c>
      <c r="L709" s="20"/>
      <c r="M709" s="20"/>
      <c r="N709" s="21"/>
      <c r="O709" s="21"/>
      <c r="P709" s="21"/>
      <c r="Q709" s="21"/>
      <c r="R709" s="21"/>
      <c r="S709" s="21"/>
      <c r="T709" s="21"/>
      <c r="U709" s="21"/>
      <c r="AJ709" s="39" t="str">
        <f>IF(AK709=0,"",AVERAGE(N709:AI709))</f>
        <v/>
      </c>
      <c r="AK709" s="39">
        <f>IF(COUNTBLANK(N709:AI709)=0,22,IF(COUNTBLANK(N709:AI709)=1,21,IF(COUNTBLANK(N709:AI709)=2,20,IF(COUNTBLANK(N709:AI709)=3,19,IF(COUNTBLANK(N709:AI709)=4,18,IF(COUNTBLANK(N709:AI709)=5,17,IF(COUNTBLANK(N709:AI709)=6,16,IF(COUNTBLANK(N709:AI709)=7,15,IF(COUNTBLANK(N709:AI709)=8,14,IF(COUNTBLANK(N709:AI709)=9,13,IF(COUNTBLANK(N709:AI709)=10,12,IF(COUNTBLANK(N709:AI709)=11,11,IF(COUNTBLANK(N709:AI709)=12,10,IF(COUNTBLANK(N709:AI709)=13,9,IF(COUNTBLANK(N709:AI709)=14,8,IF(COUNTBLANK(N709:AI709)=15,7,IF(COUNTBLANK(N709:AI709)=16,6,IF(COUNTBLANK(N709:AI709)=17,5,IF(COUNTBLANK(N709:AI709)=18,4,IF(COUNTBLANK(N709:AI709)=19,3,IF(COUNTBLANK(N709:AI709)=20,2,IF(COUNTBLANK(N709:AI709)=21,1,IF(COUNTBLANK(N709:AI709)=22,0,"Error")))))))))))))))))))))))</f>
        <v>0</v>
      </c>
      <c r="AL709" s="39" t="str">
        <f>IF(AK709=0,"",IF(COUNTBLANK(AG709:AI709)=0,AVERAGE(AG709:AI709),IF(COUNTBLANK(AF709:AI709)&lt;1.5,AVERAGE(AF709:AI709),IF(COUNTBLANK(AE709:AI709)&lt;2.5,AVERAGE(AE709:AI709),IF(COUNTBLANK(AD709:AI709)&lt;3.5,AVERAGE(AD709:AI709),IF(COUNTBLANK(AC709:AI709)&lt;4.5,AVERAGE(AC709:AI709),IF(COUNTBLANK(AB709:AI709)&lt;5.5,AVERAGE(AB709:AI709),IF(COUNTBLANK(AA709:AI709)&lt;6.5,AVERAGE(AA709:AI709),IF(COUNTBLANK(Z709:AI709)&lt;7.5,AVERAGE(Z709:AI709),IF(COUNTBLANK(Y709:AI709)&lt;8.5,AVERAGE(Y709:AI709),IF(COUNTBLANK(X709:AI709)&lt;9.5,AVERAGE(X709:AI709),IF(COUNTBLANK(W709:AI709)&lt;10.5,AVERAGE(W709:AI709),IF(COUNTBLANK(V709:AI709)&lt;11.5,AVERAGE(V709:AI709),IF(COUNTBLANK(U709:AI709)&lt;12.5,AVERAGE(U709:AI709),IF(COUNTBLANK(T709:AI709)&lt;13.5,AVERAGE(T709:AI709),IF(COUNTBLANK(S709:AI709)&lt;14.5,AVERAGE(S709:AI709),IF(COUNTBLANK(R709:AI709)&lt;15.5,AVERAGE(R709:AI709),IF(COUNTBLANK(Q709:AI709)&lt;16.5,AVERAGE(Q709:AI709),IF(COUNTBLANK(P709:AI709)&lt;17.5,AVERAGE(P709:AI709),IF(COUNTBLANK(O709:AI709)&lt;18.5,AVERAGE(O709:AI709),AVERAGE(N709:AI709)))))))))))))))))))))</f>
        <v/>
      </c>
      <c r="AM709" s="22" t="str">
        <f>IF(AK709=0,"",IF(COUNTBLANK(AH709:AI709)=0,AVERAGE(AH709:AI709),IF(COUNTBLANK(AG709:AI709)&lt;1.5,AVERAGE(AG709:AI709),IF(COUNTBLANK(AF709:AI709)&lt;2.5,AVERAGE(AF709:AI709),IF(COUNTBLANK(AE709:AI709)&lt;3.5,AVERAGE(AE709:AI709),IF(COUNTBLANK(AD709:AI709)&lt;4.5,AVERAGE(AD709:AI709),IF(COUNTBLANK(AC709:AI709)&lt;5.5,AVERAGE(AC709:AI709),IF(COUNTBLANK(AB709:AI709)&lt;6.5,AVERAGE(AB709:AI709),IF(COUNTBLANK(AA709:AI709)&lt;7.5,AVERAGE(AA709:AI709),IF(COUNTBLANK(Z709:AI709)&lt;8.5,AVERAGE(Z709:AI709),IF(COUNTBLANK(Y709:AI709)&lt;9.5,AVERAGE(Y709:AI709),IF(COUNTBLANK(X709:AI709)&lt;10.5,AVERAGE(X709:AI709),IF(COUNTBLANK(W709:AI709)&lt;11.5,AVERAGE(W709:AI709),IF(COUNTBLANK(V709:AI709)&lt;12.5,AVERAGE(V709:AI709),IF(COUNTBLANK(U709:AI709)&lt;13.5,AVERAGE(U709:AI709),IF(COUNTBLANK(T709:AI709)&lt;14.5,AVERAGE(T709:AI709),IF(COUNTBLANK(S709:AI709)&lt;15.5,AVERAGE(S709:AI709),IF(COUNTBLANK(R709:AI709)&lt;16.5,AVERAGE(R709:AI709),IF(COUNTBLANK(Q709:AI709)&lt;17.5,AVERAGE(Q709:AI709),IF(COUNTBLANK(P709:AI709)&lt;18.5,AVERAGE(P709:AI709),IF(COUNTBLANK(O709:AI709)&lt;19.5,AVERAGE(O709:AI709),AVERAGE(N709:AI709))))))))))))))))))))))</f>
        <v/>
      </c>
      <c r="AN709" s="23">
        <f>IF(AK709&lt;1.5,M709,(0.75*M709)+(0.25*((AM709*2/3+AJ709*1/3)*$AW$1)))</f>
        <v>0</v>
      </c>
      <c r="AO709" s="24">
        <f>AN709-M709</f>
        <v>0</v>
      </c>
      <c r="AP709" s="22" t="str">
        <f>IF(AK709&lt;1.5,"N/A",3*((M709/$AW$1)-(AM709*2/3)))</f>
        <v>N/A</v>
      </c>
      <c r="AQ709" s="20" t="str">
        <f>IF(AK709=0,"",AL709*$AV$1)</f>
        <v/>
      </c>
      <c r="AR709" s="20" t="str">
        <f>IF(AK709=0,"",AJ709*$AV$1)</f>
        <v/>
      </c>
      <c r="AS709" s="23" t="str">
        <f>IF(F709="P","P","")</f>
        <v/>
      </c>
    </row>
    <row r="710" spans="1:45">
      <c r="A710" s="19"/>
      <c r="B710" s="23" t="str">
        <f>IF(COUNTBLANK(N710:AI710)&lt;20.5,"Yes","No")</f>
        <v>No</v>
      </c>
      <c r="C710" s="34" t="str">
        <f>IF(J710&lt;160000,"Yes","")</f>
        <v>Yes</v>
      </c>
      <c r="D710" s="34" t="str">
        <f>IF(J710&gt;375000,IF((K710/J710)&lt;-0.4,"FP40%",IF((K710/J710)&lt;-0.35,"FP35%",IF((K710/J710)&lt;-0.3,"FP30%",IF((K710/J710)&lt;-0.25,"FP25%",IF((K710/J710)&lt;-0.2,"FP20%",IF((K710/J710)&lt;-0.15,"FP15%",IF((K710/J710)&lt;-0.1,"FP10%",IF((K710/J710)&lt;-0.05,"FP5%","")))))))),"")</f>
        <v/>
      </c>
      <c r="E710" s="34" t="str">
        <f t="shared" si="13"/>
        <v/>
      </c>
      <c r="F710" s="89" t="str">
        <f>IF(AP710="N/A","",IF(AP710&gt;AJ710,IF(AP710&gt;AM710,"P",""),""))</f>
        <v/>
      </c>
      <c r="G710" s="34" t="str">
        <f>IF(D710="",IF(E710="",F710,E710),D710)</f>
        <v/>
      </c>
      <c r="H710" s="19"/>
      <c r="I710" s="21"/>
      <c r="J710" s="20"/>
      <c r="K710" s="20">
        <f>M710-J710</f>
        <v>0</v>
      </c>
      <c r="L710" s="20"/>
      <c r="M710" s="20"/>
      <c r="N710" s="21"/>
      <c r="O710" s="21"/>
      <c r="P710" s="21"/>
      <c r="Q710" s="21"/>
      <c r="R710" s="21"/>
      <c r="S710" s="21"/>
      <c r="T710" s="21"/>
      <c r="U710" s="21"/>
      <c r="AJ710" s="39" t="str">
        <f>IF(AK710=0,"",AVERAGE(N710:AI710))</f>
        <v/>
      </c>
      <c r="AK710" s="39">
        <f>IF(COUNTBLANK(N710:AI710)=0,22,IF(COUNTBLANK(N710:AI710)=1,21,IF(COUNTBLANK(N710:AI710)=2,20,IF(COUNTBLANK(N710:AI710)=3,19,IF(COUNTBLANK(N710:AI710)=4,18,IF(COUNTBLANK(N710:AI710)=5,17,IF(COUNTBLANK(N710:AI710)=6,16,IF(COUNTBLANK(N710:AI710)=7,15,IF(COUNTBLANK(N710:AI710)=8,14,IF(COUNTBLANK(N710:AI710)=9,13,IF(COUNTBLANK(N710:AI710)=10,12,IF(COUNTBLANK(N710:AI710)=11,11,IF(COUNTBLANK(N710:AI710)=12,10,IF(COUNTBLANK(N710:AI710)=13,9,IF(COUNTBLANK(N710:AI710)=14,8,IF(COUNTBLANK(N710:AI710)=15,7,IF(COUNTBLANK(N710:AI710)=16,6,IF(COUNTBLANK(N710:AI710)=17,5,IF(COUNTBLANK(N710:AI710)=18,4,IF(COUNTBLANK(N710:AI710)=19,3,IF(COUNTBLANK(N710:AI710)=20,2,IF(COUNTBLANK(N710:AI710)=21,1,IF(COUNTBLANK(N710:AI710)=22,0,"Error")))))))))))))))))))))))</f>
        <v>0</v>
      </c>
      <c r="AL710" s="39" t="str">
        <f>IF(AK710=0,"",IF(COUNTBLANK(AG710:AI710)=0,AVERAGE(AG710:AI710),IF(COUNTBLANK(AF710:AI710)&lt;1.5,AVERAGE(AF710:AI710),IF(COUNTBLANK(AE710:AI710)&lt;2.5,AVERAGE(AE710:AI710),IF(COUNTBLANK(AD710:AI710)&lt;3.5,AVERAGE(AD710:AI710),IF(COUNTBLANK(AC710:AI710)&lt;4.5,AVERAGE(AC710:AI710),IF(COUNTBLANK(AB710:AI710)&lt;5.5,AVERAGE(AB710:AI710),IF(COUNTBLANK(AA710:AI710)&lt;6.5,AVERAGE(AA710:AI710),IF(COUNTBLANK(Z710:AI710)&lt;7.5,AVERAGE(Z710:AI710),IF(COUNTBLANK(Y710:AI710)&lt;8.5,AVERAGE(Y710:AI710),IF(COUNTBLANK(X710:AI710)&lt;9.5,AVERAGE(X710:AI710),IF(COUNTBLANK(W710:AI710)&lt;10.5,AVERAGE(W710:AI710),IF(COUNTBLANK(V710:AI710)&lt;11.5,AVERAGE(V710:AI710),IF(COUNTBLANK(U710:AI710)&lt;12.5,AVERAGE(U710:AI710),IF(COUNTBLANK(T710:AI710)&lt;13.5,AVERAGE(T710:AI710),IF(COUNTBLANK(S710:AI710)&lt;14.5,AVERAGE(S710:AI710),IF(COUNTBLANK(R710:AI710)&lt;15.5,AVERAGE(R710:AI710),IF(COUNTBLANK(Q710:AI710)&lt;16.5,AVERAGE(Q710:AI710),IF(COUNTBLANK(P710:AI710)&lt;17.5,AVERAGE(P710:AI710),IF(COUNTBLANK(O710:AI710)&lt;18.5,AVERAGE(O710:AI710),AVERAGE(N710:AI710)))))))))))))))))))))</f>
        <v/>
      </c>
      <c r="AM710" s="22" t="str">
        <f>IF(AK710=0,"",IF(COUNTBLANK(AH710:AI710)=0,AVERAGE(AH710:AI710),IF(COUNTBLANK(AG710:AI710)&lt;1.5,AVERAGE(AG710:AI710),IF(COUNTBLANK(AF710:AI710)&lt;2.5,AVERAGE(AF710:AI710),IF(COUNTBLANK(AE710:AI710)&lt;3.5,AVERAGE(AE710:AI710),IF(COUNTBLANK(AD710:AI710)&lt;4.5,AVERAGE(AD710:AI710),IF(COUNTBLANK(AC710:AI710)&lt;5.5,AVERAGE(AC710:AI710),IF(COUNTBLANK(AB710:AI710)&lt;6.5,AVERAGE(AB710:AI710),IF(COUNTBLANK(AA710:AI710)&lt;7.5,AVERAGE(AA710:AI710),IF(COUNTBLANK(Z710:AI710)&lt;8.5,AVERAGE(Z710:AI710),IF(COUNTBLANK(Y710:AI710)&lt;9.5,AVERAGE(Y710:AI710),IF(COUNTBLANK(X710:AI710)&lt;10.5,AVERAGE(X710:AI710),IF(COUNTBLANK(W710:AI710)&lt;11.5,AVERAGE(W710:AI710),IF(COUNTBLANK(V710:AI710)&lt;12.5,AVERAGE(V710:AI710),IF(COUNTBLANK(U710:AI710)&lt;13.5,AVERAGE(U710:AI710),IF(COUNTBLANK(T710:AI710)&lt;14.5,AVERAGE(T710:AI710),IF(COUNTBLANK(S710:AI710)&lt;15.5,AVERAGE(S710:AI710),IF(COUNTBLANK(R710:AI710)&lt;16.5,AVERAGE(R710:AI710),IF(COUNTBLANK(Q710:AI710)&lt;17.5,AVERAGE(Q710:AI710),IF(COUNTBLANK(P710:AI710)&lt;18.5,AVERAGE(P710:AI710),IF(COUNTBLANK(O710:AI710)&lt;19.5,AVERAGE(O710:AI710),AVERAGE(N710:AI710))))))))))))))))))))))</f>
        <v/>
      </c>
      <c r="AN710" s="23">
        <f>IF(AK710&lt;1.5,M710,(0.75*M710)+(0.25*((AM710*2/3+AJ710*1/3)*$AW$1)))</f>
        <v>0</v>
      </c>
      <c r="AO710" s="24">
        <f>AN710-M710</f>
        <v>0</v>
      </c>
      <c r="AP710" s="22" t="str">
        <f>IF(AK710&lt;1.5,"N/A",3*((M710/$AW$1)-(AM710*2/3)))</f>
        <v>N/A</v>
      </c>
      <c r="AQ710" s="20" t="str">
        <f>IF(AK710=0,"",AL710*$AV$1)</f>
        <v/>
      </c>
      <c r="AR710" s="20" t="str">
        <f>IF(AK710=0,"",AJ710*$AV$1)</f>
        <v/>
      </c>
      <c r="AS710" s="23" t="str">
        <f>IF(F710="P","P","")</f>
        <v/>
      </c>
    </row>
    <row r="711" spans="1:45">
      <c r="A711" s="19"/>
      <c r="B711" s="23" t="str">
        <f>IF(COUNTBLANK(N711:AI711)&lt;20.5,"Yes","No")</f>
        <v>No</v>
      </c>
      <c r="C711" s="34" t="str">
        <f>IF(J711&lt;160000,"Yes","")</f>
        <v>Yes</v>
      </c>
      <c r="D711" s="34" t="str">
        <f>IF(J711&gt;375000,IF((K711/J711)&lt;-0.4,"FP40%",IF((K711/J711)&lt;-0.35,"FP35%",IF((K711/J711)&lt;-0.3,"FP30%",IF((K711/J711)&lt;-0.25,"FP25%",IF((K711/J711)&lt;-0.2,"FP20%",IF((K711/J711)&lt;-0.15,"FP15%",IF((K711/J711)&lt;-0.1,"FP10%",IF((K711/J711)&lt;-0.05,"FP5%","")))))))),"")</f>
        <v/>
      </c>
      <c r="E711" s="34" t="str">
        <f t="shared" si="13"/>
        <v/>
      </c>
      <c r="F711" s="89" t="str">
        <f>IF(AP711="N/A","",IF(AP711&gt;AJ711,IF(AP711&gt;AM711,"P",""),""))</f>
        <v/>
      </c>
      <c r="G711" s="34" t="str">
        <f>IF(D711="",IF(E711="",F711,E711),D711)</f>
        <v/>
      </c>
      <c r="H711" s="19"/>
      <c r="I711" s="21"/>
      <c r="J711" s="20"/>
      <c r="K711" s="20">
        <f>M711-J711</f>
        <v>0</v>
      </c>
      <c r="L711" s="20"/>
      <c r="M711" s="20"/>
      <c r="N711" s="21"/>
      <c r="O711" s="21"/>
      <c r="P711" s="21"/>
      <c r="Q711" s="21"/>
      <c r="R711" s="21"/>
      <c r="S711" s="21"/>
      <c r="T711" s="21"/>
      <c r="U711" s="21"/>
      <c r="AJ711" s="39" t="str">
        <f>IF(AK711=0,"",AVERAGE(N711:AI711))</f>
        <v/>
      </c>
      <c r="AK711" s="39">
        <f>IF(COUNTBLANK(N711:AI711)=0,22,IF(COUNTBLANK(N711:AI711)=1,21,IF(COUNTBLANK(N711:AI711)=2,20,IF(COUNTBLANK(N711:AI711)=3,19,IF(COUNTBLANK(N711:AI711)=4,18,IF(COUNTBLANK(N711:AI711)=5,17,IF(COUNTBLANK(N711:AI711)=6,16,IF(COUNTBLANK(N711:AI711)=7,15,IF(COUNTBLANK(N711:AI711)=8,14,IF(COUNTBLANK(N711:AI711)=9,13,IF(COUNTBLANK(N711:AI711)=10,12,IF(COUNTBLANK(N711:AI711)=11,11,IF(COUNTBLANK(N711:AI711)=12,10,IF(COUNTBLANK(N711:AI711)=13,9,IF(COUNTBLANK(N711:AI711)=14,8,IF(COUNTBLANK(N711:AI711)=15,7,IF(COUNTBLANK(N711:AI711)=16,6,IF(COUNTBLANK(N711:AI711)=17,5,IF(COUNTBLANK(N711:AI711)=18,4,IF(COUNTBLANK(N711:AI711)=19,3,IF(COUNTBLANK(N711:AI711)=20,2,IF(COUNTBLANK(N711:AI711)=21,1,IF(COUNTBLANK(N711:AI711)=22,0,"Error")))))))))))))))))))))))</f>
        <v>0</v>
      </c>
      <c r="AL711" s="39" t="str">
        <f>IF(AK711=0,"",IF(COUNTBLANK(AG711:AI711)=0,AVERAGE(AG711:AI711),IF(COUNTBLANK(AF711:AI711)&lt;1.5,AVERAGE(AF711:AI711),IF(COUNTBLANK(AE711:AI711)&lt;2.5,AVERAGE(AE711:AI711),IF(COUNTBLANK(AD711:AI711)&lt;3.5,AVERAGE(AD711:AI711),IF(COUNTBLANK(AC711:AI711)&lt;4.5,AVERAGE(AC711:AI711),IF(COUNTBLANK(AB711:AI711)&lt;5.5,AVERAGE(AB711:AI711),IF(COUNTBLANK(AA711:AI711)&lt;6.5,AVERAGE(AA711:AI711),IF(COUNTBLANK(Z711:AI711)&lt;7.5,AVERAGE(Z711:AI711),IF(COUNTBLANK(Y711:AI711)&lt;8.5,AVERAGE(Y711:AI711),IF(COUNTBLANK(X711:AI711)&lt;9.5,AVERAGE(X711:AI711),IF(COUNTBLANK(W711:AI711)&lt;10.5,AVERAGE(W711:AI711),IF(COUNTBLANK(V711:AI711)&lt;11.5,AVERAGE(V711:AI711),IF(COUNTBLANK(U711:AI711)&lt;12.5,AVERAGE(U711:AI711),IF(COUNTBLANK(T711:AI711)&lt;13.5,AVERAGE(T711:AI711),IF(COUNTBLANK(S711:AI711)&lt;14.5,AVERAGE(S711:AI711),IF(COUNTBLANK(R711:AI711)&lt;15.5,AVERAGE(R711:AI711),IF(COUNTBLANK(Q711:AI711)&lt;16.5,AVERAGE(Q711:AI711),IF(COUNTBLANK(P711:AI711)&lt;17.5,AVERAGE(P711:AI711),IF(COUNTBLANK(O711:AI711)&lt;18.5,AVERAGE(O711:AI711),AVERAGE(N711:AI711)))))))))))))))))))))</f>
        <v/>
      </c>
      <c r="AM711" s="22" t="str">
        <f>IF(AK711=0,"",IF(COUNTBLANK(AH711:AI711)=0,AVERAGE(AH711:AI711),IF(COUNTBLANK(AG711:AI711)&lt;1.5,AVERAGE(AG711:AI711),IF(COUNTBLANK(AF711:AI711)&lt;2.5,AVERAGE(AF711:AI711),IF(COUNTBLANK(AE711:AI711)&lt;3.5,AVERAGE(AE711:AI711),IF(COUNTBLANK(AD711:AI711)&lt;4.5,AVERAGE(AD711:AI711),IF(COUNTBLANK(AC711:AI711)&lt;5.5,AVERAGE(AC711:AI711),IF(COUNTBLANK(AB711:AI711)&lt;6.5,AVERAGE(AB711:AI711),IF(COUNTBLANK(AA711:AI711)&lt;7.5,AVERAGE(AA711:AI711),IF(COUNTBLANK(Z711:AI711)&lt;8.5,AVERAGE(Z711:AI711),IF(COUNTBLANK(Y711:AI711)&lt;9.5,AVERAGE(Y711:AI711),IF(COUNTBLANK(X711:AI711)&lt;10.5,AVERAGE(X711:AI711),IF(COUNTBLANK(W711:AI711)&lt;11.5,AVERAGE(W711:AI711),IF(COUNTBLANK(V711:AI711)&lt;12.5,AVERAGE(V711:AI711),IF(COUNTBLANK(U711:AI711)&lt;13.5,AVERAGE(U711:AI711),IF(COUNTBLANK(T711:AI711)&lt;14.5,AVERAGE(T711:AI711),IF(COUNTBLANK(S711:AI711)&lt;15.5,AVERAGE(S711:AI711),IF(COUNTBLANK(R711:AI711)&lt;16.5,AVERAGE(R711:AI711),IF(COUNTBLANK(Q711:AI711)&lt;17.5,AVERAGE(Q711:AI711),IF(COUNTBLANK(P711:AI711)&lt;18.5,AVERAGE(P711:AI711),IF(COUNTBLANK(O711:AI711)&lt;19.5,AVERAGE(O711:AI711),AVERAGE(N711:AI711))))))))))))))))))))))</f>
        <v/>
      </c>
      <c r="AN711" s="23">
        <f>IF(AK711&lt;1.5,M711,(0.75*M711)+(0.25*((AM711*2/3+AJ711*1/3)*$AW$1)))</f>
        <v>0</v>
      </c>
      <c r="AO711" s="24">
        <f>AN711-M711</f>
        <v>0</v>
      </c>
      <c r="AP711" s="22" t="str">
        <f>IF(AK711&lt;1.5,"N/A",3*((M711/$AW$1)-(AM711*2/3)))</f>
        <v>N/A</v>
      </c>
      <c r="AQ711" s="20" t="str">
        <f>IF(AK711=0,"",AL711*$AV$1)</f>
        <v/>
      </c>
      <c r="AR711" s="20" t="str">
        <f>IF(AK711=0,"",AJ711*$AV$1)</f>
        <v/>
      </c>
      <c r="AS711" s="23" t="str">
        <f>IF(F711="P","P","")</f>
        <v/>
      </c>
    </row>
    <row r="712" spans="1:45">
      <c r="A712" s="19"/>
      <c r="B712" s="23" t="str">
        <f>IF(COUNTBLANK(N712:AI712)&lt;20.5,"Yes","No")</f>
        <v>No</v>
      </c>
      <c r="C712" s="34" t="str">
        <f>IF(J712&lt;160000,"Yes","")</f>
        <v>Yes</v>
      </c>
      <c r="D712" s="34" t="str">
        <f>IF(J712&gt;375000,IF((K712/J712)&lt;-0.4,"FP40%",IF((K712/J712)&lt;-0.35,"FP35%",IF((K712/J712)&lt;-0.3,"FP30%",IF((K712/J712)&lt;-0.25,"FP25%",IF((K712/J712)&lt;-0.2,"FP20%",IF((K712/J712)&lt;-0.15,"FP15%",IF((K712/J712)&lt;-0.1,"FP10%",IF((K712/J712)&lt;-0.05,"FP5%","")))))))),"")</f>
        <v/>
      </c>
      <c r="E712" s="34" t="str">
        <f t="shared" si="13"/>
        <v/>
      </c>
      <c r="F712" s="89" t="str">
        <f>IF(AP712="N/A","",IF(AP712&gt;AJ712,IF(AP712&gt;AM712,"P",""),""))</f>
        <v/>
      </c>
      <c r="G712" s="34" t="str">
        <f>IF(D712="",IF(E712="",F712,E712),D712)</f>
        <v/>
      </c>
      <c r="H712" s="19"/>
      <c r="I712" s="21"/>
      <c r="J712" s="20"/>
      <c r="K712" s="20">
        <f>M712-J712</f>
        <v>0</v>
      </c>
      <c r="L712" s="20"/>
      <c r="M712" s="20"/>
      <c r="N712" s="21"/>
      <c r="O712" s="21"/>
      <c r="P712" s="21"/>
      <c r="Q712" s="21"/>
      <c r="R712" s="21"/>
      <c r="S712" s="21"/>
      <c r="T712" s="21"/>
      <c r="U712" s="21"/>
      <c r="AJ712" s="39" t="str">
        <f>IF(AK712=0,"",AVERAGE(N712:AI712))</f>
        <v/>
      </c>
      <c r="AK712" s="39">
        <f>IF(COUNTBLANK(N712:AI712)=0,22,IF(COUNTBLANK(N712:AI712)=1,21,IF(COUNTBLANK(N712:AI712)=2,20,IF(COUNTBLANK(N712:AI712)=3,19,IF(COUNTBLANK(N712:AI712)=4,18,IF(COUNTBLANK(N712:AI712)=5,17,IF(COUNTBLANK(N712:AI712)=6,16,IF(COUNTBLANK(N712:AI712)=7,15,IF(COUNTBLANK(N712:AI712)=8,14,IF(COUNTBLANK(N712:AI712)=9,13,IF(COUNTBLANK(N712:AI712)=10,12,IF(COUNTBLANK(N712:AI712)=11,11,IF(COUNTBLANK(N712:AI712)=12,10,IF(COUNTBLANK(N712:AI712)=13,9,IF(COUNTBLANK(N712:AI712)=14,8,IF(COUNTBLANK(N712:AI712)=15,7,IF(COUNTBLANK(N712:AI712)=16,6,IF(COUNTBLANK(N712:AI712)=17,5,IF(COUNTBLANK(N712:AI712)=18,4,IF(COUNTBLANK(N712:AI712)=19,3,IF(COUNTBLANK(N712:AI712)=20,2,IF(COUNTBLANK(N712:AI712)=21,1,IF(COUNTBLANK(N712:AI712)=22,0,"Error")))))))))))))))))))))))</f>
        <v>0</v>
      </c>
      <c r="AL712" s="39" t="str">
        <f>IF(AK712=0,"",IF(COUNTBLANK(AG712:AI712)=0,AVERAGE(AG712:AI712),IF(COUNTBLANK(AF712:AI712)&lt;1.5,AVERAGE(AF712:AI712),IF(COUNTBLANK(AE712:AI712)&lt;2.5,AVERAGE(AE712:AI712),IF(COUNTBLANK(AD712:AI712)&lt;3.5,AVERAGE(AD712:AI712),IF(COUNTBLANK(AC712:AI712)&lt;4.5,AVERAGE(AC712:AI712),IF(COUNTBLANK(AB712:AI712)&lt;5.5,AVERAGE(AB712:AI712),IF(COUNTBLANK(AA712:AI712)&lt;6.5,AVERAGE(AA712:AI712),IF(COUNTBLANK(Z712:AI712)&lt;7.5,AVERAGE(Z712:AI712),IF(COUNTBLANK(Y712:AI712)&lt;8.5,AVERAGE(Y712:AI712),IF(COUNTBLANK(X712:AI712)&lt;9.5,AVERAGE(X712:AI712),IF(COUNTBLANK(W712:AI712)&lt;10.5,AVERAGE(W712:AI712),IF(COUNTBLANK(V712:AI712)&lt;11.5,AVERAGE(V712:AI712),IF(COUNTBLANK(U712:AI712)&lt;12.5,AVERAGE(U712:AI712),IF(COUNTBLANK(T712:AI712)&lt;13.5,AVERAGE(T712:AI712),IF(COUNTBLANK(S712:AI712)&lt;14.5,AVERAGE(S712:AI712),IF(COUNTBLANK(R712:AI712)&lt;15.5,AVERAGE(R712:AI712),IF(COUNTBLANK(Q712:AI712)&lt;16.5,AVERAGE(Q712:AI712),IF(COUNTBLANK(P712:AI712)&lt;17.5,AVERAGE(P712:AI712),IF(COUNTBLANK(O712:AI712)&lt;18.5,AVERAGE(O712:AI712),AVERAGE(N712:AI712)))))))))))))))))))))</f>
        <v/>
      </c>
      <c r="AM712" s="22" t="str">
        <f>IF(AK712=0,"",IF(COUNTBLANK(AH712:AI712)=0,AVERAGE(AH712:AI712),IF(COUNTBLANK(AG712:AI712)&lt;1.5,AVERAGE(AG712:AI712),IF(COUNTBLANK(AF712:AI712)&lt;2.5,AVERAGE(AF712:AI712),IF(COUNTBLANK(AE712:AI712)&lt;3.5,AVERAGE(AE712:AI712),IF(COUNTBLANK(AD712:AI712)&lt;4.5,AVERAGE(AD712:AI712),IF(COUNTBLANK(AC712:AI712)&lt;5.5,AVERAGE(AC712:AI712),IF(COUNTBLANK(AB712:AI712)&lt;6.5,AVERAGE(AB712:AI712),IF(COUNTBLANK(AA712:AI712)&lt;7.5,AVERAGE(AA712:AI712),IF(COUNTBLANK(Z712:AI712)&lt;8.5,AVERAGE(Z712:AI712),IF(COUNTBLANK(Y712:AI712)&lt;9.5,AVERAGE(Y712:AI712),IF(COUNTBLANK(X712:AI712)&lt;10.5,AVERAGE(X712:AI712),IF(COUNTBLANK(W712:AI712)&lt;11.5,AVERAGE(W712:AI712),IF(COUNTBLANK(V712:AI712)&lt;12.5,AVERAGE(V712:AI712),IF(COUNTBLANK(U712:AI712)&lt;13.5,AVERAGE(U712:AI712),IF(COUNTBLANK(T712:AI712)&lt;14.5,AVERAGE(T712:AI712),IF(COUNTBLANK(S712:AI712)&lt;15.5,AVERAGE(S712:AI712),IF(COUNTBLANK(R712:AI712)&lt;16.5,AVERAGE(R712:AI712),IF(COUNTBLANK(Q712:AI712)&lt;17.5,AVERAGE(Q712:AI712),IF(COUNTBLANK(P712:AI712)&lt;18.5,AVERAGE(P712:AI712),IF(COUNTBLANK(O712:AI712)&lt;19.5,AVERAGE(O712:AI712),AVERAGE(N712:AI712))))))))))))))))))))))</f>
        <v/>
      </c>
      <c r="AN712" s="23">
        <f>IF(AK712&lt;1.5,M712,(0.75*M712)+(0.25*((AM712*2/3+AJ712*1/3)*$AW$1)))</f>
        <v>0</v>
      </c>
      <c r="AO712" s="24">
        <f>AN712-M712</f>
        <v>0</v>
      </c>
      <c r="AP712" s="22" t="str">
        <f>IF(AK712&lt;1.5,"N/A",3*((M712/$AW$1)-(AM712*2/3)))</f>
        <v>N/A</v>
      </c>
      <c r="AQ712" s="20" t="str">
        <f>IF(AK712=0,"",AL712*$AV$1)</f>
        <v/>
      </c>
      <c r="AR712" s="20" t="str">
        <f>IF(AK712=0,"",AJ712*$AV$1)</f>
        <v/>
      </c>
      <c r="AS712" s="23" t="str">
        <f>IF(F712="P","P","")</f>
        <v/>
      </c>
    </row>
    <row r="713" spans="1:45">
      <c r="A713" s="19"/>
      <c r="B713" s="23" t="str">
        <f>IF(COUNTBLANK(N713:AI713)&lt;20.5,"Yes","No")</f>
        <v>No</v>
      </c>
      <c r="C713" s="34" t="str">
        <f>IF(J713&lt;160000,"Yes","")</f>
        <v>Yes</v>
      </c>
      <c r="D713" s="34" t="str">
        <f>IF(J713&gt;375000,IF((K713/J713)&lt;-0.4,"FP40%",IF((K713/J713)&lt;-0.35,"FP35%",IF((K713/J713)&lt;-0.3,"FP30%",IF((K713/J713)&lt;-0.25,"FP25%",IF((K713/J713)&lt;-0.2,"FP20%",IF((K713/J713)&lt;-0.15,"FP15%",IF((K713/J713)&lt;-0.1,"FP10%",IF((K713/J713)&lt;-0.05,"FP5%","")))))))),"")</f>
        <v/>
      </c>
      <c r="E713" s="34" t="str">
        <f t="shared" si="13"/>
        <v/>
      </c>
      <c r="F713" s="89" t="str">
        <f>IF(AP713="N/A","",IF(AP713&gt;AJ713,IF(AP713&gt;AM713,"P",""),""))</f>
        <v/>
      </c>
      <c r="G713" s="34" t="str">
        <f>IF(D713="",IF(E713="",F713,E713),D713)</f>
        <v/>
      </c>
      <c r="H713" s="19"/>
      <c r="I713" s="21"/>
      <c r="J713" s="20"/>
      <c r="K713" s="20">
        <f>M713-J713</f>
        <v>0</v>
      </c>
      <c r="L713" s="20"/>
      <c r="M713" s="20"/>
      <c r="N713" s="21"/>
      <c r="O713" s="21"/>
      <c r="P713" s="21"/>
      <c r="Q713" s="21"/>
      <c r="R713" s="21"/>
      <c r="S713" s="21"/>
      <c r="T713" s="21"/>
      <c r="U713" s="21"/>
      <c r="AJ713" s="39" t="str">
        <f>IF(AK713=0,"",AVERAGE(N713:AI713))</f>
        <v/>
      </c>
      <c r="AK713" s="39">
        <f>IF(COUNTBLANK(N713:AI713)=0,22,IF(COUNTBLANK(N713:AI713)=1,21,IF(COUNTBLANK(N713:AI713)=2,20,IF(COUNTBLANK(N713:AI713)=3,19,IF(COUNTBLANK(N713:AI713)=4,18,IF(COUNTBLANK(N713:AI713)=5,17,IF(COUNTBLANK(N713:AI713)=6,16,IF(COUNTBLANK(N713:AI713)=7,15,IF(COUNTBLANK(N713:AI713)=8,14,IF(COUNTBLANK(N713:AI713)=9,13,IF(COUNTBLANK(N713:AI713)=10,12,IF(COUNTBLANK(N713:AI713)=11,11,IF(COUNTBLANK(N713:AI713)=12,10,IF(COUNTBLANK(N713:AI713)=13,9,IF(COUNTBLANK(N713:AI713)=14,8,IF(COUNTBLANK(N713:AI713)=15,7,IF(COUNTBLANK(N713:AI713)=16,6,IF(COUNTBLANK(N713:AI713)=17,5,IF(COUNTBLANK(N713:AI713)=18,4,IF(COUNTBLANK(N713:AI713)=19,3,IF(COUNTBLANK(N713:AI713)=20,2,IF(COUNTBLANK(N713:AI713)=21,1,IF(COUNTBLANK(N713:AI713)=22,0,"Error")))))))))))))))))))))))</f>
        <v>0</v>
      </c>
      <c r="AL713" s="39" t="str">
        <f>IF(AK713=0,"",IF(COUNTBLANK(AG713:AI713)=0,AVERAGE(AG713:AI713),IF(COUNTBLANK(AF713:AI713)&lt;1.5,AVERAGE(AF713:AI713),IF(COUNTBLANK(AE713:AI713)&lt;2.5,AVERAGE(AE713:AI713),IF(COUNTBLANK(AD713:AI713)&lt;3.5,AVERAGE(AD713:AI713),IF(COUNTBLANK(AC713:AI713)&lt;4.5,AVERAGE(AC713:AI713),IF(COUNTBLANK(AB713:AI713)&lt;5.5,AVERAGE(AB713:AI713),IF(COUNTBLANK(AA713:AI713)&lt;6.5,AVERAGE(AA713:AI713),IF(COUNTBLANK(Z713:AI713)&lt;7.5,AVERAGE(Z713:AI713),IF(COUNTBLANK(Y713:AI713)&lt;8.5,AVERAGE(Y713:AI713),IF(COUNTBLANK(X713:AI713)&lt;9.5,AVERAGE(X713:AI713),IF(COUNTBLANK(W713:AI713)&lt;10.5,AVERAGE(W713:AI713),IF(COUNTBLANK(V713:AI713)&lt;11.5,AVERAGE(V713:AI713),IF(COUNTBLANK(U713:AI713)&lt;12.5,AVERAGE(U713:AI713),IF(COUNTBLANK(T713:AI713)&lt;13.5,AVERAGE(T713:AI713),IF(COUNTBLANK(S713:AI713)&lt;14.5,AVERAGE(S713:AI713),IF(COUNTBLANK(R713:AI713)&lt;15.5,AVERAGE(R713:AI713),IF(COUNTBLANK(Q713:AI713)&lt;16.5,AVERAGE(Q713:AI713),IF(COUNTBLANK(P713:AI713)&lt;17.5,AVERAGE(P713:AI713),IF(COUNTBLANK(O713:AI713)&lt;18.5,AVERAGE(O713:AI713),AVERAGE(N713:AI713)))))))))))))))))))))</f>
        <v/>
      </c>
      <c r="AM713" s="22" t="str">
        <f>IF(AK713=0,"",IF(COUNTBLANK(AH713:AI713)=0,AVERAGE(AH713:AI713),IF(COUNTBLANK(AG713:AI713)&lt;1.5,AVERAGE(AG713:AI713),IF(COUNTBLANK(AF713:AI713)&lt;2.5,AVERAGE(AF713:AI713),IF(COUNTBLANK(AE713:AI713)&lt;3.5,AVERAGE(AE713:AI713),IF(COUNTBLANK(AD713:AI713)&lt;4.5,AVERAGE(AD713:AI713),IF(COUNTBLANK(AC713:AI713)&lt;5.5,AVERAGE(AC713:AI713),IF(COUNTBLANK(AB713:AI713)&lt;6.5,AVERAGE(AB713:AI713),IF(COUNTBLANK(AA713:AI713)&lt;7.5,AVERAGE(AA713:AI713),IF(COUNTBLANK(Z713:AI713)&lt;8.5,AVERAGE(Z713:AI713),IF(COUNTBLANK(Y713:AI713)&lt;9.5,AVERAGE(Y713:AI713),IF(COUNTBLANK(X713:AI713)&lt;10.5,AVERAGE(X713:AI713),IF(COUNTBLANK(W713:AI713)&lt;11.5,AVERAGE(W713:AI713),IF(COUNTBLANK(V713:AI713)&lt;12.5,AVERAGE(V713:AI713),IF(COUNTBLANK(U713:AI713)&lt;13.5,AVERAGE(U713:AI713),IF(COUNTBLANK(T713:AI713)&lt;14.5,AVERAGE(T713:AI713),IF(COUNTBLANK(S713:AI713)&lt;15.5,AVERAGE(S713:AI713),IF(COUNTBLANK(R713:AI713)&lt;16.5,AVERAGE(R713:AI713),IF(COUNTBLANK(Q713:AI713)&lt;17.5,AVERAGE(Q713:AI713),IF(COUNTBLANK(P713:AI713)&lt;18.5,AVERAGE(P713:AI713),IF(COUNTBLANK(O713:AI713)&lt;19.5,AVERAGE(O713:AI713),AVERAGE(N713:AI713))))))))))))))))))))))</f>
        <v/>
      </c>
      <c r="AN713" s="23">
        <f>IF(AK713&lt;1.5,M713,(0.75*M713)+(0.25*((AM713*2/3+AJ713*1/3)*$AW$1)))</f>
        <v>0</v>
      </c>
      <c r="AO713" s="24">
        <f>AN713-M713</f>
        <v>0</v>
      </c>
      <c r="AP713" s="22" t="str">
        <f>IF(AK713&lt;1.5,"N/A",3*((M713/$AW$1)-(AM713*2/3)))</f>
        <v>N/A</v>
      </c>
      <c r="AQ713" s="20" t="str">
        <f>IF(AK713=0,"",AL713*$AV$1)</f>
        <v/>
      </c>
      <c r="AR713" s="20" t="str">
        <f>IF(AK713=0,"",AJ713*$AV$1)</f>
        <v/>
      </c>
      <c r="AS713" s="23" t="str">
        <f>IF(F713="P","P","")</f>
        <v/>
      </c>
    </row>
    <row r="714" spans="1:45">
      <c r="A714" s="19"/>
      <c r="B714" s="23" t="str">
        <f>IF(COUNTBLANK(N714:AI714)&lt;20.5,"Yes","No")</f>
        <v>No</v>
      </c>
      <c r="C714" s="34" t="str">
        <f>IF(J714&lt;160000,"Yes","")</f>
        <v>Yes</v>
      </c>
      <c r="D714" s="34" t="str">
        <f>IF(J714&gt;375000,IF((K714/J714)&lt;-0.4,"FP40%",IF((K714/J714)&lt;-0.35,"FP35%",IF((K714/J714)&lt;-0.3,"FP30%",IF((K714/J714)&lt;-0.25,"FP25%",IF((K714/J714)&lt;-0.2,"FP20%",IF((K714/J714)&lt;-0.15,"FP15%",IF((K714/J714)&lt;-0.1,"FP10%",IF((K714/J714)&lt;-0.05,"FP5%","")))))))),"")</f>
        <v/>
      </c>
      <c r="E714" s="34" t="str">
        <f t="shared" si="13"/>
        <v/>
      </c>
      <c r="F714" s="89" t="str">
        <f>IF(AP714="N/A","",IF(AP714&gt;AJ714,IF(AP714&gt;AM714,"P",""),""))</f>
        <v/>
      </c>
      <c r="G714" s="34" t="str">
        <f>IF(D714="",IF(E714="",F714,E714),D714)</f>
        <v/>
      </c>
      <c r="H714" s="19"/>
      <c r="I714" s="21"/>
      <c r="J714" s="20"/>
      <c r="K714" s="20">
        <f>M714-J714</f>
        <v>0</v>
      </c>
      <c r="L714" s="20"/>
      <c r="M714" s="20"/>
      <c r="N714" s="21"/>
      <c r="O714" s="21"/>
      <c r="P714" s="21"/>
      <c r="Q714" s="21"/>
      <c r="R714" s="21"/>
      <c r="S714" s="21"/>
      <c r="T714" s="21"/>
      <c r="U714" s="21"/>
      <c r="AJ714" s="39" t="str">
        <f>IF(AK714=0,"",AVERAGE(N714:AI714))</f>
        <v/>
      </c>
      <c r="AK714" s="39">
        <f>IF(COUNTBLANK(N714:AI714)=0,22,IF(COUNTBLANK(N714:AI714)=1,21,IF(COUNTBLANK(N714:AI714)=2,20,IF(COUNTBLANK(N714:AI714)=3,19,IF(COUNTBLANK(N714:AI714)=4,18,IF(COUNTBLANK(N714:AI714)=5,17,IF(COUNTBLANK(N714:AI714)=6,16,IF(COUNTBLANK(N714:AI714)=7,15,IF(COUNTBLANK(N714:AI714)=8,14,IF(COUNTBLANK(N714:AI714)=9,13,IF(COUNTBLANK(N714:AI714)=10,12,IF(COUNTBLANK(N714:AI714)=11,11,IF(COUNTBLANK(N714:AI714)=12,10,IF(COUNTBLANK(N714:AI714)=13,9,IF(COUNTBLANK(N714:AI714)=14,8,IF(COUNTBLANK(N714:AI714)=15,7,IF(COUNTBLANK(N714:AI714)=16,6,IF(COUNTBLANK(N714:AI714)=17,5,IF(COUNTBLANK(N714:AI714)=18,4,IF(COUNTBLANK(N714:AI714)=19,3,IF(COUNTBLANK(N714:AI714)=20,2,IF(COUNTBLANK(N714:AI714)=21,1,IF(COUNTBLANK(N714:AI714)=22,0,"Error")))))))))))))))))))))))</f>
        <v>0</v>
      </c>
      <c r="AL714" s="39" t="str">
        <f>IF(AK714=0,"",IF(COUNTBLANK(AG714:AI714)=0,AVERAGE(AG714:AI714),IF(COUNTBLANK(AF714:AI714)&lt;1.5,AVERAGE(AF714:AI714),IF(COUNTBLANK(AE714:AI714)&lt;2.5,AVERAGE(AE714:AI714),IF(COUNTBLANK(AD714:AI714)&lt;3.5,AVERAGE(AD714:AI714),IF(COUNTBLANK(AC714:AI714)&lt;4.5,AVERAGE(AC714:AI714),IF(COUNTBLANK(AB714:AI714)&lt;5.5,AVERAGE(AB714:AI714),IF(COUNTBLANK(AA714:AI714)&lt;6.5,AVERAGE(AA714:AI714),IF(COUNTBLANK(Z714:AI714)&lt;7.5,AVERAGE(Z714:AI714),IF(COUNTBLANK(Y714:AI714)&lt;8.5,AVERAGE(Y714:AI714),IF(COUNTBLANK(X714:AI714)&lt;9.5,AVERAGE(X714:AI714),IF(COUNTBLANK(W714:AI714)&lt;10.5,AVERAGE(W714:AI714),IF(COUNTBLANK(V714:AI714)&lt;11.5,AVERAGE(V714:AI714),IF(COUNTBLANK(U714:AI714)&lt;12.5,AVERAGE(U714:AI714),IF(COUNTBLANK(T714:AI714)&lt;13.5,AVERAGE(T714:AI714),IF(COUNTBLANK(S714:AI714)&lt;14.5,AVERAGE(S714:AI714),IF(COUNTBLANK(R714:AI714)&lt;15.5,AVERAGE(R714:AI714),IF(COUNTBLANK(Q714:AI714)&lt;16.5,AVERAGE(Q714:AI714),IF(COUNTBLANK(P714:AI714)&lt;17.5,AVERAGE(P714:AI714),IF(COUNTBLANK(O714:AI714)&lt;18.5,AVERAGE(O714:AI714),AVERAGE(N714:AI714)))))))))))))))))))))</f>
        <v/>
      </c>
      <c r="AM714" s="22" t="str">
        <f>IF(AK714=0,"",IF(COUNTBLANK(AH714:AI714)=0,AVERAGE(AH714:AI714),IF(COUNTBLANK(AG714:AI714)&lt;1.5,AVERAGE(AG714:AI714),IF(COUNTBLANK(AF714:AI714)&lt;2.5,AVERAGE(AF714:AI714),IF(COUNTBLANK(AE714:AI714)&lt;3.5,AVERAGE(AE714:AI714),IF(COUNTBLANK(AD714:AI714)&lt;4.5,AVERAGE(AD714:AI714),IF(COUNTBLANK(AC714:AI714)&lt;5.5,AVERAGE(AC714:AI714),IF(COUNTBLANK(AB714:AI714)&lt;6.5,AVERAGE(AB714:AI714),IF(COUNTBLANK(AA714:AI714)&lt;7.5,AVERAGE(AA714:AI714),IF(COUNTBLANK(Z714:AI714)&lt;8.5,AVERAGE(Z714:AI714),IF(COUNTBLANK(Y714:AI714)&lt;9.5,AVERAGE(Y714:AI714),IF(COUNTBLANK(X714:AI714)&lt;10.5,AVERAGE(X714:AI714),IF(COUNTBLANK(W714:AI714)&lt;11.5,AVERAGE(W714:AI714),IF(COUNTBLANK(V714:AI714)&lt;12.5,AVERAGE(V714:AI714),IF(COUNTBLANK(U714:AI714)&lt;13.5,AVERAGE(U714:AI714),IF(COUNTBLANK(T714:AI714)&lt;14.5,AVERAGE(T714:AI714),IF(COUNTBLANK(S714:AI714)&lt;15.5,AVERAGE(S714:AI714),IF(COUNTBLANK(R714:AI714)&lt;16.5,AVERAGE(R714:AI714),IF(COUNTBLANK(Q714:AI714)&lt;17.5,AVERAGE(Q714:AI714),IF(COUNTBLANK(P714:AI714)&lt;18.5,AVERAGE(P714:AI714),IF(COUNTBLANK(O714:AI714)&lt;19.5,AVERAGE(O714:AI714),AVERAGE(N714:AI714))))))))))))))))))))))</f>
        <v/>
      </c>
      <c r="AN714" s="23">
        <f>IF(AK714&lt;1.5,M714,(0.75*M714)+(0.25*((AM714*2/3+AJ714*1/3)*$AW$1)))</f>
        <v>0</v>
      </c>
      <c r="AO714" s="24">
        <f>AN714-M714</f>
        <v>0</v>
      </c>
      <c r="AP714" s="22" t="str">
        <f>IF(AK714&lt;1.5,"N/A",3*((M714/$AW$1)-(AM714*2/3)))</f>
        <v>N/A</v>
      </c>
      <c r="AQ714" s="20" t="str">
        <f>IF(AK714=0,"",AL714*$AV$1)</f>
        <v/>
      </c>
      <c r="AR714" s="20" t="str">
        <f>IF(AK714=0,"",AJ714*$AV$1)</f>
        <v/>
      </c>
      <c r="AS714" s="23" t="str">
        <f>IF(F714="P","P","")</f>
        <v/>
      </c>
    </row>
    <row r="715" spans="1:45">
      <c r="A715" s="19"/>
      <c r="B715" s="23" t="str">
        <f>IF(COUNTBLANK(N715:AI715)&lt;20.5,"Yes","No")</f>
        <v>No</v>
      </c>
      <c r="C715" s="34" t="str">
        <f>IF(J715&lt;160000,"Yes","")</f>
        <v>Yes</v>
      </c>
      <c r="D715" s="34" t="str">
        <f>IF(J715&gt;375000,IF((K715/J715)&lt;-0.4,"FP40%",IF((K715/J715)&lt;-0.35,"FP35%",IF((K715/J715)&lt;-0.3,"FP30%",IF((K715/J715)&lt;-0.25,"FP25%",IF((K715/J715)&lt;-0.2,"FP20%",IF((K715/J715)&lt;-0.15,"FP15%",IF((K715/J715)&lt;-0.1,"FP10%",IF((K715/J715)&lt;-0.05,"FP5%","")))))))),"")</f>
        <v/>
      </c>
      <c r="E715" s="34" t="str">
        <f t="shared" si="13"/>
        <v/>
      </c>
      <c r="F715" s="89" t="str">
        <f>IF(AP715="N/A","",IF(AP715&gt;AJ715,IF(AP715&gt;AM715,"P",""),""))</f>
        <v/>
      </c>
      <c r="G715" s="34" t="str">
        <f>IF(D715="",IF(E715="",F715,E715),D715)</f>
        <v/>
      </c>
      <c r="H715" s="19"/>
      <c r="I715" s="21"/>
      <c r="J715" s="20"/>
      <c r="K715" s="20">
        <f>M715-J715</f>
        <v>0</v>
      </c>
      <c r="L715" s="20"/>
      <c r="M715" s="20"/>
      <c r="N715" s="21"/>
      <c r="O715" s="21"/>
      <c r="P715" s="21"/>
      <c r="Q715" s="21"/>
      <c r="R715" s="21"/>
      <c r="S715" s="21"/>
      <c r="T715" s="21"/>
      <c r="U715" s="21"/>
      <c r="AJ715" s="39" t="str">
        <f>IF(AK715=0,"",AVERAGE(N715:AI715))</f>
        <v/>
      </c>
      <c r="AK715" s="39">
        <f>IF(COUNTBLANK(N715:AI715)=0,22,IF(COUNTBLANK(N715:AI715)=1,21,IF(COUNTBLANK(N715:AI715)=2,20,IF(COUNTBLANK(N715:AI715)=3,19,IF(COUNTBLANK(N715:AI715)=4,18,IF(COUNTBLANK(N715:AI715)=5,17,IF(COUNTBLANK(N715:AI715)=6,16,IF(COUNTBLANK(N715:AI715)=7,15,IF(COUNTBLANK(N715:AI715)=8,14,IF(COUNTBLANK(N715:AI715)=9,13,IF(COUNTBLANK(N715:AI715)=10,12,IF(COUNTBLANK(N715:AI715)=11,11,IF(COUNTBLANK(N715:AI715)=12,10,IF(COUNTBLANK(N715:AI715)=13,9,IF(COUNTBLANK(N715:AI715)=14,8,IF(COUNTBLANK(N715:AI715)=15,7,IF(COUNTBLANK(N715:AI715)=16,6,IF(COUNTBLANK(N715:AI715)=17,5,IF(COUNTBLANK(N715:AI715)=18,4,IF(COUNTBLANK(N715:AI715)=19,3,IF(COUNTBLANK(N715:AI715)=20,2,IF(COUNTBLANK(N715:AI715)=21,1,IF(COUNTBLANK(N715:AI715)=22,0,"Error")))))))))))))))))))))))</f>
        <v>0</v>
      </c>
      <c r="AL715" s="39" t="str">
        <f>IF(AK715=0,"",IF(COUNTBLANK(AG715:AI715)=0,AVERAGE(AG715:AI715),IF(COUNTBLANK(AF715:AI715)&lt;1.5,AVERAGE(AF715:AI715),IF(COUNTBLANK(AE715:AI715)&lt;2.5,AVERAGE(AE715:AI715),IF(COUNTBLANK(AD715:AI715)&lt;3.5,AVERAGE(AD715:AI715),IF(COUNTBLANK(AC715:AI715)&lt;4.5,AVERAGE(AC715:AI715),IF(COUNTBLANK(AB715:AI715)&lt;5.5,AVERAGE(AB715:AI715),IF(COUNTBLANK(AA715:AI715)&lt;6.5,AVERAGE(AA715:AI715),IF(COUNTBLANK(Z715:AI715)&lt;7.5,AVERAGE(Z715:AI715),IF(COUNTBLANK(Y715:AI715)&lt;8.5,AVERAGE(Y715:AI715),IF(COUNTBLANK(X715:AI715)&lt;9.5,AVERAGE(X715:AI715),IF(COUNTBLANK(W715:AI715)&lt;10.5,AVERAGE(W715:AI715),IF(COUNTBLANK(V715:AI715)&lt;11.5,AVERAGE(V715:AI715),IF(COUNTBLANK(U715:AI715)&lt;12.5,AVERAGE(U715:AI715),IF(COUNTBLANK(T715:AI715)&lt;13.5,AVERAGE(T715:AI715),IF(COUNTBLANK(S715:AI715)&lt;14.5,AVERAGE(S715:AI715),IF(COUNTBLANK(R715:AI715)&lt;15.5,AVERAGE(R715:AI715),IF(COUNTBLANK(Q715:AI715)&lt;16.5,AVERAGE(Q715:AI715),IF(COUNTBLANK(P715:AI715)&lt;17.5,AVERAGE(P715:AI715),IF(COUNTBLANK(O715:AI715)&lt;18.5,AVERAGE(O715:AI715),AVERAGE(N715:AI715)))))))))))))))))))))</f>
        <v/>
      </c>
      <c r="AM715" s="22" t="str">
        <f>IF(AK715=0,"",IF(COUNTBLANK(AH715:AI715)=0,AVERAGE(AH715:AI715),IF(COUNTBLANK(AG715:AI715)&lt;1.5,AVERAGE(AG715:AI715),IF(COUNTBLANK(AF715:AI715)&lt;2.5,AVERAGE(AF715:AI715),IF(COUNTBLANK(AE715:AI715)&lt;3.5,AVERAGE(AE715:AI715),IF(COUNTBLANK(AD715:AI715)&lt;4.5,AVERAGE(AD715:AI715),IF(COUNTBLANK(AC715:AI715)&lt;5.5,AVERAGE(AC715:AI715),IF(COUNTBLANK(AB715:AI715)&lt;6.5,AVERAGE(AB715:AI715),IF(COUNTBLANK(AA715:AI715)&lt;7.5,AVERAGE(AA715:AI715),IF(COUNTBLANK(Z715:AI715)&lt;8.5,AVERAGE(Z715:AI715),IF(COUNTBLANK(Y715:AI715)&lt;9.5,AVERAGE(Y715:AI715),IF(COUNTBLANK(X715:AI715)&lt;10.5,AVERAGE(X715:AI715),IF(COUNTBLANK(W715:AI715)&lt;11.5,AVERAGE(W715:AI715),IF(COUNTBLANK(V715:AI715)&lt;12.5,AVERAGE(V715:AI715),IF(COUNTBLANK(U715:AI715)&lt;13.5,AVERAGE(U715:AI715),IF(COUNTBLANK(T715:AI715)&lt;14.5,AVERAGE(T715:AI715),IF(COUNTBLANK(S715:AI715)&lt;15.5,AVERAGE(S715:AI715),IF(COUNTBLANK(R715:AI715)&lt;16.5,AVERAGE(R715:AI715),IF(COUNTBLANK(Q715:AI715)&lt;17.5,AVERAGE(Q715:AI715),IF(COUNTBLANK(P715:AI715)&lt;18.5,AVERAGE(P715:AI715),IF(COUNTBLANK(O715:AI715)&lt;19.5,AVERAGE(O715:AI715),AVERAGE(N715:AI715))))))))))))))))))))))</f>
        <v/>
      </c>
      <c r="AN715" s="23">
        <f>IF(AK715&lt;1.5,M715,(0.75*M715)+(0.25*((AM715*2/3+AJ715*1/3)*$AW$1)))</f>
        <v>0</v>
      </c>
      <c r="AO715" s="24">
        <f>AN715-M715</f>
        <v>0</v>
      </c>
      <c r="AP715" s="22" t="str">
        <f>IF(AK715&lt;1.5,"N/A",3*((M715/$AW$1)-(AM715*2/3)))</f>
        <v>N/A</v>
      </c>
      <c r="AQ715" s="20" t="str">
        <f>IF(AK715=0,"",AL715*$AV$1)</f>
        <v/>
      </c>
      <c r="AR715" s="20" t="str">
        <f>IF(AK715=0,"",AJ715*$AV$1)</f>
        <v/>
      </c>
      <c r="AS715" s="23" t="str">
        <f>IF(F715="P","P","")</f>
        <v/>
      </c>
    </row>
    <row r="716" spans="1:45">
      <c r="A716" s="19"/>
      <c r="B716" s="23" t="str">
        <f>IF(COUNTBLANK(N716:AI716)&lt;20.5,"Yes","No")</f>
        <v>No</v>
      </c>
      <c r="C716" s="34" t="str">
        <f>IF(J716&lt;160000,"Yes","")</f>
        <v>Yes</v>
      </c>
      <c r="D716" s="34" t="str">
        <f>IF(J716&gt;375000,IF((K716/J716)&lt;-0.4,"FP40%",IF((K716/J716)&lt;-0.35,"FP35%",IF((K716/J716)&lt;-0.3,"FP30%",IF((K716/J716)&lt;-0.25,"FP25%",IF((K716/J716)&lt;-0.2,"FP20%",IF((K716/J716)&lt;-0.15,"FP15%",IF((K716/J716)&lt;-0.1,"FP10%",IF((K716/J716)&lt;-0.05,"FP5%","")))))))),"")</f>
        <v/>
      </c>
      <c r="E716" s="34" t="str">
        <f t="shared" si="13"/>
        <v/>
      </c>
      <c r="F716" s="89" t="str">
        <f>IF(AP716="N/A","",IF(AP716&gt;AJ716,IF(AP716&gt;AM716,"P",""),""))</f>
        <v/>
      </c>
      <c r="G716" s="34" t="str">
        <f>IF(D716="",IF(E716="",F716,E716),D716)</f>
        <v/>
      </c>
      <c r="H716" s="19"/>
      <c r="I716" s="21"/>
      <c r="J716" s="20"/>
      <c r="K716" s="20">
        <f>M716-J716</f>
        <v>0</v>
      </c>
      <c r="L716" s="20"/>
      <c r="M716" s="20"/>
      <c r="N716" s="21"/>
      <c r="O716" s="21"/>
      <c r="P716" s="21"/>
      <c r="Q716" s="21"/>
      <c r="R716" s="21"/>
      <c r="S716" s="21"/>
      <c r="T716" s="21"/>
      <c r="U716" s="21"/>
      <c r="AJ716" s="39" t="str">
        <f>IF(AK716=0,"",AVERAGE(N716:AI716))</f>
        <v/>
      </c>
      <c r="AK716" s="39">
        <f>IF(COUNTBLANK(N716:AI716)=0,22,IF(COUNTBLANK(N716:AI716)=1,21,IF(COUNTBLANK(N716:AI716)=2,20,IF(COUNTBLANK(N716:AI716)=3,19,IF(COUNTBLANK(N716:AI716)=4,18,IF(COUNTBLANK(N716:AI716)=5,17,IF(COUNTBLANK(N716:AI716)=6,16,IF(COUNTBLANK(N716:AI716)=7,15,IF(COUNTBLANK(N716:AI716)=8,14,IF(COUNTBLANK(N716:AI716)=9,13,IF(COUNTBLANK(N716:AI716)=10,12,IF(COUNTBLANK(N716:AI716)=11,11,IF(COUNTBLANK(N716:AI716)=12,10,IF(COUNTBLANK(N716:AI716)=13,9,IF(COUNTBLANK(N716:AI716)=14,8,IF(COUNTBLANK(N716:AI716)=15,7,IF(COUNTBLANK(N716:AI716)=16,6,IF(COUNTBLANK(N716:AI716)=17,5,IF(COUNTBLANK(N716:AI716)=18,4,IF(COUNTBLANK(N716:AI716)=19,3,IF(COUNTBLANK(N716:AI716)=20,2,IF(COUNTBLANK(N716:AI716)=21,1,IF(COUNTBLANK(N716:AI716)=22,0,"Error")))))))))))))))))))))))</f>
        <v>0</v>
      </c>
      <c r="AL716" s="39" t="str">
        <f>IF(AK716=0,"",IF(COUNTBLANK(AG716:AI716)=0,AVERAGE(AG716:AI716),IF(COUNTBLANK(AF716:AI716)&lt;1.5,AVERAGE(AF716:AI716),IF(COUNTBLANK(AE716:AI716)&lt;2.5,AVERAGE(AE716:AI716),IF(COUNTBLANK(AD716:AI716)&lt;3.5,AVERAGE(AD716:AI716),IF(COUNTBLANK(AC716:AI716)&lt;4.5,AVERAGE(AC716:AI716),IF(COUNTBLANK(AB716:AI716)&lt;5.5,AVERAGE(AB716:AI716),IF(COUNTBLANK(AA716:AI716)&lt;6.5,AVERAGE(AA716:AI716),IF(COUNTBLANK(Z716:AI716)&lt;7.5,AVERAGE(Z716:AI716),IF(COUNTBLANK(Y716:AI716)&lt;8.5,AVERAGE(Y716:AI716),IF(COUNTBLANK(X716:AI716)&lt;9.5,AVERAGE(X716:AI716),IF(COUNTBLANK(W716:AI716)&lt;10.5,AVERAGE(W716:AI716),IF(COUNTBLANK(V716:AI716)&lt;11.5,AVERAGE(V716:AI716),IF(COUNTBLANK(U716:AI716)&lt;12.5,AVERAGE(U716:AI716),IF(COUNTBLANK(T716:AI716)&lt;13.5,AVERAGE(T716:AI716),IF(COUNTBLANK(S716:AI716)&lt;14.5,AVERAGE(S716:AI716),IF(COUNTBLANK(R716:AI716)&lt;15.5,AVERAGE(R716:AI716),IF(COUNTBLANK(Q716:AI716)&lt;16.5,AVERAGE(Q716:AI716),IF(COUNTBLANK(P716:AI716)&lt;17.5,AVERAGE(P716:AI716),IF(COUNTBLANK(O716:AI716)&lt;18.5,AVERAGE(O716:AI716),AVERAGE(N716:AI716)))))))))))))))))))))</f>
        <v/>
      </c>
      <c r="AM716" s="22" t="str">
        <f>IF(AK716=0,"",IF(COUNTBLANK(AH716:AI716)=0,AVERAGE(AH716:AI716),IF(COUNTBLANK(AG716:AI716)&lt;1.5,AVERAGE(AG716:AI716),IF(COUNTBLANK(AF716:AI716)&lt;2.5,AVERAGE(AF716:AI716),IF(COUNTBLANK(AE716:AI716)&lt;3.5,AVERAGE(AE716:AI716),IF(COUNTBLANK(AD716:AI716)&lt;4.5,AVERAGE(AD716:AI716),IF(COUNTBLANK(AC716:AI716)&lt;5.5,AVERAGE(AC716:AI716),IF(COUNTBLANK(AB716:AI716)&lt;6.5,AVERAGE(AB716:AI716),IF(COUNTBLANK(AA716:AI716)&lt;7.5,AVERAGE(AA716:AI716),IF(COUNTBLANK(Z716:AI716)&lt;8.5,AVERAGE(Z716:AI716),IF(COUNTBLANK(Y716:AI716)&lt;9.5,AVERAGE(Y716:AI716),IF(COUNTBLANK(X716:AI716)&lt;10.5,AVERAGE(X716:AI716),IF(COUNTBLANK(W716:AI716)&lt;11.5,AVERAGE(W716:AI716),IF(COUNTBLANK(V716:AI716)&lt;12.5,AVERAGE(V716:AI716),IF(COUNTBLANK(U716:AI716)&lt;13.5,AVERAGE(U716:AI716),IF(COUNTBLANK(T716:AI716)&lt;14.5,AVERAGE(T716:AI716),IF(COUNTBLANK(S716:AI716)&lt;15.5,AVERAGE(S716:AI716),IF(COUNTBLANK(R716:AI716)&lt;16.5,AVERAGE(R716:AI716),IF(COUNTBLANK(Q716:AI716)&lt;17.5,AVERAGE(Q716:AI716),IF(COUNTBLANK(P716:AI716)&lt;18.5,AVERAGE(P716:AI716),IF(COUNTBLANK(O716:AI716)&lt;19.5,AVERAGE(O716:AI716),AVERAGE(N716:AI716))))))))))))))))))))))</f>
        <v/>
      </c>
      <c r="AN716" s="23">
        <f>IF(AK716&lt;1.5,M716,(0.75*M716)+(0.25*((AM716*2/3+AJ716*1/3)*$AW$1)))</f>
        <v>0</v>
      </c>
      <c r="AO716" s="24">
        <f>AN716-M716</f>
        <v>0</v>
      </c>
      <c r="AP716" s="22" t="str">
        <f>IF(AK716&lt;1.5,"N/A",3*((M716/$AW$1)-(AM716*2/3)))</f>
        <v>N/A</v>
      </c>
      <c r="AQ716" s="20" t="str">
        <f>IF(AK716=0,"",AL716*$AV$1)</f>
        <v/>
      </c>
      <c r="AR716" s="20" t="str">
        <f>IF(AK716=0,"",AJ716*$AV$1)</f>
        <v/>
      </c>
      <c r="AS716" s="23" t="str">
        <f>IF(F716="P","P","")</f>
        <v/>
      </c>
    </row>
    <row r="717" spans="1:45">
      <c r="A717" s="19"/>
      <c r="B717" s="23" t="str">
        <f>IF(COUNTBLANK(N717:AI717)&lt;20.5,"Yes","No")</f>
        <v>No</v>
      </c>
      <c r="C717" s="34" t="str">
        <f>IF(J717&lt;160000,"Yes","")</f>
        <v>Yes</v>
      </c>
      <c r="D717" s="34" t="str">
        <f>IF(J717&gt;375000,IF((K717/J717)&lt;-0.4,"FP40%",IF((K717/J717)&lt;-0.35,"FP35%",IF((K717/J717)&lt;-0.3,"FP30%",IF((K717/J717)&lt;-0.25,"FP25%",IF((K717/J717)&lt;-0.2,"FP20%",IF((K717/J717)&lt;-0.15,"FP15%",IF((K717/J717)&lt;-0.1,"FP10%",IF((K717/J717)&lt;-0.05,"FP5%","")))))))),"")</f>
        <v/>
      </c>
      <c r="E717" s="34" t="str">
        <f t="shared" si="13"/>
        <v/>
      </c>
      <c r="F717" s="89" t="str">
        <f>IF(AP717="N/A","",IF(AP717&gt;AJ717,IF(AP717&gt;AM717,"P",""),""))</f>
        <v/>
      </c>
      <c r="G717" s="34" t="str">
        <f>IF(D717="",IF(E717="",F717,E717),D717)</f>
        <v/>
      </c>
      <c r="H717" s="19"/>
      <c r="I717" s="21"/>
      <c r="J717" s="20"/>
      <c r="K717" s="20">
        <f>M717-J717</f>
        <v>0</v>
      </c>
      <c r="L717" s="20"/>
      <c r="M717" s="20"/>
      <c r="N717" s="21"/>
      <c r="O717" s="21"/>
      <c r="P717" s="21"/>
      <c r="Q717" s="21"/>
      <c r="R717" s="21"/>
      <c r="S717" s="21"/>
      <c r="T717" s="21"/>
      <c r="U717" s="21"/>
      <c r="AJ717" s="39" t="str">
        <f>IF(AK717=0,"",AVERAGE(N717:AI717))</f>
        <v/>
      </c>
      <c r="AK717" s="39">
        <f>IF(COUNTBLANK(N717:AI717)=0,22,IF(COUNTBLANK(N717:AI717)=1,21,IF(COUNTBLANK(N717:AI717)=2,20,IF(COUNTBLANK(N717:AI717)=3,19,IF(COUNTBLANK(N717:AI717)=4,18,IF(COUNTBLANK(N717:AI717)=5,17,IF(COUNTBLANK(N717:AI717)=6,16,IF(COUNTBLANK(N717:AI717)=7,15,IF(COUNTBLANK(N717:AI717)=8,14,IF(COUNTBLANK(N717:AI717)=9,13,IF(COUNTBLANK(N717:AI717)=10,12,IF(COUNTBLANK(N717:AI717)=11,11,IF(COUNTBLANK(N717:AI717)=12,10,IF(COUNTBLANK(N717:AI717)=13,9,IF(COUNTBLANK(N717:AI717)=14,8,IF(COUNTBLANK(N717:AI717)=15,7,IF(COUNTBLANK(N717:AI717)=16,6,IF(COUNTBLANK(N717:AI717)=17,5,IF(COUNTBLANK(N717:AI717)=18,4,IF(COUNTBLANK(N717:AI717)=19,3,IF(COUNTBLANK(N717:AI717)=20,2,IF(COUNTBLANK(N717:AI717)=21,1,IF(COUNTBLANK(N717:AI717)=22,0,"Error")))))))))))))))))))))))</f>
        <v>0</v>
      </c>
      <c r="AL717" s="39" t="str">
        <f>IF(AK717=0,"",IF(COUNTBLANK(AG717:AI717)=0,AVERAGE(AG717:AI717),IF(COUNTBLANK(AF717:AI717)&lt;1.5,AVERAGE(AF717:AI717),IF(COUNTBLANK(AE717:AI717)&lt;2.5,AVERAGE(AE717:AI717),IF(COUNTBLANK(AD717:AI717)&lt;3.5,AVERAGE(AD717:AI717),IF(COUNTBLANK(AC717:AI717)&lt;4.5,AVERAGE(AC717:AI717),IF(COUNTBLANK(AB717:AI717)&lt;5.5,AVERAGE(AB717:AI717),IF(COUNTBLANK(AA717:AI717)&lt;6.5,AVERAGE(AA717:AI717),IF(COUNTBLANK(Z717:AI717)&lt;7.5,AVERAGE(Z717:AI717),IF(COUNTBLANK(Y717:AI717)&lt;8.5,AVERAGE(Y717:AI717),IF(COUNTBLANK(X717:AI717)&lt;9.5,AVERAGE(X717:AI717),IF(COUNTBLANK(W717:AI717)&lt;10.5,AVERAGE(W717:AI717),IF(COUNTBLANK(V717:AI717)&lt;11.5,AVERAGE(V717:AI717),IF(COUNTBLANK(U717:AI717)&lt;12.5,AVERAGE(U717:AI717),IF(COUNTBLANK(T717:AI717)&lt;13.5,AVERAGE(T717:AI717),IF(COUNTBLANK(S717:AI717)&lt;14.5,AVERAGE(S717:AI717),IF(COUNTBLANK(R717:AI717)&lt;15.5,AVERAGE(R717:AI717),IF(COUNTBLANK(Q717:AI717)&lt;16.5,AVERAGE(Q717:AI717),IF(COUNTBLANK(P717:AI717)&lt;17.5,AVERAGE(P717:AI717),IF(COUNTBLANK(O717:AI717)&lt;18.5,AVERAGE(O717:AI717),AVERAGE(N717:AI717)))))))))))))))))))))</f>
        <v/>
      </c>
      <c r="AM717" s="22" t="str">
        <f>IF(AK717=0,"",IF(COUNTBLANK(AH717:AI717)=0,AVERAGE(AH717:AI717),IF(COUNTBLANK(AG717:AI717)&lt;1.5,AVERAGE(AG717:AI717),IF(COUNTBLANK(AF717:AI717)&lt;2.5,AVERAGE(AF717:AI717),IF(COUNTBLANK(AE717:AI717)&lt;3.5,AVERAGE(AE717:AI717),IF(COUNTBLANK(AD717:AI717)&lt;4.5,AVERAGE(AD717:AI717),IF(COUNTBLANK(AC717:AI717)&lt;5.5,AVERAGE(AC717:AI717),IF(COUNTBLANK(AB717:AI717)&lt;6.5,AVERAGE(AB717:AI717),IF(COUNTBLANK(AA717:AI717)&lt;7.5,AVERAGE(AA717:AI717),IF(COUNTBLANK(Z717:AI717)&lt;8.5,AVERAGE(Z717:AI717),IF(COUNTBLANK(Y717:AI717)&lt;9.5,AVERAGE(Y717:AI717),IF(COUNTBLANK(X717:AI717)&lt;10.5,AVERAGE(X717:AI717),IF(COUNTBLANK(W717:AI717)&lt;11.5,AVERAGE(W717:AI717),IF(COUNTBLANK(V717:AI717)&lt;12.5,AVERAGE(V717:AI717),IF(COUNTBLANK(U717:AI717)&lt;13.5,AVERAGE(U717:AI717),IF(COUNTBLANK(T717:AI717)&lt;14.5,AVERAGE(T717:AI717),IF(COUNTBLANK(S717:AI717)&lt;15.5,AVERAGE(S717:AI717),IF(COUNTBLANK(R717:AI717)&lt;16.5,AVERAGE(R717:AI717),IF(COUNTBLANK(Q717:AI717)&lt;17.5,AVERAGE(Q717:AI717),IF(COUNTBLANK(P717:AI717)&lt;18.5,AVERAGE(P717:AI717),IF(COUNTBLANK(O717:AI717)&lt;19.5,AVERAGE(O717:AI717),AVERAGE(N717:AI717))))))))))))))))))))))</f>
        <v/>
      </c>
      <c r="AN717" s="23">
        <f>IF(AK717&lt;1.5,M717,(0.75*M717)+(0.25*((AM717*2/3+AJ717*1/3)*$AW$1)))</f>
        <v>0</v>
      </c>
      <c r="AO717" s="24">
        <f>AN717-M717</f>
        <v>0</v>
      </c>
      <c r="AP717" s="22" t="str">
        <f>IF(AK717&lt;1.5,"N/A",3*((M717/$AW$1)-(AM717*2/3)))</f>
        <v>N/A</v>
      </c>
      <c r="AQ717" s="20" t="str">
        <f>IF(AK717=0,"",AL717*$AV$1)</f>
        <v/>
      </c>
      <c r="AR717" s="20" t="str">
        <f>IF(AK717=0,"",AJ717*$AV$1)</f>
        <v/>
      </c>
      <c r="AS717" s="23" t="str">
        <f>IF(F717="P","P","")</f>
        <v/>
      </c>
    </row>
    <row r="718" spans="1:45">
      <c r="A718" s="19"/>
      <c r="B718" s="23" t="str">
        <f>IF(COUNTBLANK(N718:AI718)&lt;20.5,"Yes","No")</f>
        <v>No</v>
      </c>
      <c r="C718" s="34" t="str">
        <f>IF(J718&lt;160000,"Yes","")</f>
        <v>Yes</v>
      </c>
      <c r="D718" s="34" t="str">
        <f>IF(J718&gt;375000,IF((K718/J718)&lt;-0.4,"FP40%",IF((K718/J718)&lt;-0.35,"FP35%",IF((K718/J718)&lt;-0.3,"FP30%",IF((K718/J718)&lt;-0.25,"FP25%",IF((K718/J718)&lt;-0.2,"FP20%",IF((K718/J718)&lt;-0.15,"FP15%",IF((K718/J718)&lt;-0.1,"FP10%",IF((K718/J718)&lt;-0.05,"FP5%","")))))))),"")</f>
        <v/>
      </c>
      <c r="E718" s="34" t="str">
        <f t="shared" si="13"/>
        <v/>
      </c>
      <c r="F718" s="89" t="str">
        <f>IF(AP718="N/A","",IF(AP718&gt;AJ718,IF(AP718&gt;AM718,"P",""),""))</f>
        <v/>
      </c>
      <c r="G718" s="34" t="str">
        <f>IF(D718="",IF(E718="",F718,E718),D718)</f>
        <v/>
      </c>
      <c r="H718" s="19"/>
      <c r="I718" s="21"/>
      <c r="J718" s="20"/>
      <c r="K718" s="20">
        <f>M718-J718</f>
        <v>0</v>
      </c>
      <c r="L718" s="20"/>
      <c r="M718" s="20"/>
      <c r="N718" s="21"/>
      <c r="O718" s="21"/>
      <c r="P718" s="21"/>
      <c r="Q718" s="21"/>
      <c r="R718" s="21"/>
      <c r="S718" s="21"/>
      <c r="T718" s="21"/>
      <c r="U718" s="21"/>
      <c r="AJ718" s="39" t="str">
        <f>IF(AK718=0,"",AVERAGE(N718:AI718))</f>
        <v/>
      </c>
      <c r="AK718" s="39">
        <f>IF(COUNTBLANK(N718:AI718)=0,22,IF(COUNTBLANK(N718:AI718)=1,21,IF(COUNTBLANK(N718:AI718)=2,20,IF(COUNTBLANK(N718:AI718)=3,19,IF(COUNTBLANK(N718:AI718)=4,18,IF(COUNTBLANK(N718:AI718)=5,17,IF(COUNTBLANK(N718:AI718)=6,16,IF(COUNTBLANK(N718:AI718)=7,15,IF(COUNTBLANK(N718:AI718)=8,14,IF(COUNTBLANK(N718:AI718)=9,13,IF(COUNTBLANK(N718:AI718)=10,12,IF(COUNTBLANK(N718:AI718)=11,11,IF(COUNTBLANK(N718:AI718)=12,10,IF(COUNTBLANK(N718:AI718)=13,9,IF(COUNTBLANK(N718:AI718)=14,8,IF(COUNTBLANK(N718:AI718)=15,7,IF(COUNTBLANK(N718:AI718)=16,6,IF(COUNTBLANK(N718:AI718)=17,5,IF(COUNTBLANK(N718:AI718)=18,4,IF(COUNTBLANK(N718:AI718)=19,3,IF(COUNTBLANK(N718:AI718)=20,2,IF(COUNTBLANK(N718:AI718)=21,1,IF(COUNTBLANK(N718:AI718)=22,0,"Error")))))))))))))))))))))))</f>
        <v>0</v>
      </c>
      <c r="AL718" s="39" t="str">
        <f>IF(AK718=0,"",IF(COUNTBLANK(AG718:AI718)=0,AVERAGE(AG718:AI718),IF(COUNTBLANK(AF718:AI718)&lt;1.5,AVERAGE(AF718:AI718),IF(COUNTBLANK(AE718:AI718)&lt;2.5,AVERAGE(AE718:AI718),IF(COUNTBLANK(AD718:AI718)&lt;3.5,AVERAGE(AD718:AI718),IF(COUNTBLANK(AC718:AI718)&lt;4.5,AVERAGE(AC718:AI718),IF(COUNTBLANK(AB718:AI718)&lt;5.5,AVERAGE(AB718:AI718),IF(COUNTBLANK(AA718:AI718)&lt;6.5,AVERAGE(AA718:AI718),IF(COUNTBLANK(Z718:AI718)&lt;7.5,AVERAGE(Z718:AI718),IF(COUNTBLANK(Y718:AI718)&lt;8.5,AVERAGE(Y718:AI718),IF(COUNTBLANK(X718:AI718)&lt;9.5,AVERAGE(X718:AI718),IF(COUNTBLANK(W718:AI718)&lt;10.5,AVERAGE(W718:AI718),IF(COUNTBLANK(V718:AI718)&lt;11.5,AVERAGE(V718:AI718),IF(COUNTBLANK(U718:AI718)&lt;12.5,AVERAGE(U718:AI718),IF(COUNTBLANK(T718:AI718)&lt;13.5,AVERAGE(T718:AI718),IF(COUNTBLANK(S718:AI718)&lt;14.5,AVERAGE(S718:AI718),IF(COUNTBLANK(R718:AI718)&lt;15.5,AVERAGE(R718:AI718),IF(COUNTBLANK(Q718:AI718)&lt;16.5,AVERAGE(Q718:AI718),IF(COUNTBLANK(P718:AI718)&lt;17.5,AVERAGE(P718:AI718),IF(COUNTBLANK(O718:AI718)&lt;18.5,AVERAGE(O718:AI718),AVERAGE(N718:AI718)))))))))))))))))))))</f>
        <v/>
      </c>
      <c r="AM718" s="22" t="str">
        <f>IF(AK718=0,"",IF(COUNTBLANK(AH718:AI718)=0,AVERAGE(AH718:AI718),IF(COUNTBLANK(AG718:AI718)&lt;1.5,AVERAGE(AG718:AI718),IF(COUNTBLANK(AF718:AI718)&lt;2.5,AVERAGE(AF718:AI718),IF(COUNTBLANK(AE718:AI718)&lt;3.5,AVERAGE(AE718:AI718),IF(COUNTBLANK(AD718:AI718)&lt;4.5,AVERAGE(AD718:AI718),IF(COUNTBLANK(AC718:AI718)&lt;5.5,AVERAGE(AC718:AI718),IF(COUNTBLANK(AB718:AI718)&lt;6.5,AVERAGE(AB718:AI718),IF(COUNTBLANK(AA718:AI718)&lt;7.5,AVERAGE(AA718:AI718),IF(COUNTBLANK(Z718:AI718)&lt;8.5,AVERAGE(Z718:AI718),IF(COUNTBLANK(Y718:AI718)&lt;9.5,AVERAGE(Y718:AI718),IF(COUNTBLANK(X718:AI718)&lt;10.5,AVERAGE(X718:AI718),IF(COUNTBLANK(W718:AI718)&lt;11.5,AVERAGE(W718:AI718),IF(COUNTBLANK(V718:AI718)&lt;12.5,AVERAGE(V718:AI718),IF(COUNTBLANK(U718:AI718)&lt;13.5,AVERAGE(U718:AI718),IF(COUNTBLANK(T718:AI718)&lt;14.5,AVERAGE(T718:AI718),IF(COUNTBLANK(S718:AI718)&lt;15.5,AVERAGE(S718:AI718),IF(COUNTBLANK(R718:AI718)&lt;16.5,AVERAGE(R718:AI718),IF(COUNTBLANK(Q718:AI718)&lt;17.5,AVERAGE(Q718:AI718),IF(COUNTBLANK(P718:AI718)&lt;18.5,AVERAGE(P718:AI718),IF(COUNTBLANK(O718:AI718)&lt;19.5,AVERAGE(O718:AI718),AVERAGE(N718:AI718))))))))))))))))))))))</f>
        <v/>
      </c>
      <c r="AN718" s="23">
        <f>IF(AK718&lt;1.5,M718,(0.75*M718)+(0.25*((AM718*2/3+AJ718*1/3)*$AW$1)))</f>
        <v>0</v>
      </c>
      <c r="AO718" s="24">
        <f>AN718-M718</f>
        <v>0</v>
      </c>
      <c r="AP718" s="22" t="str">
        <f>IF(AK718&lt;1.5,"N/A",3*((M718/$AW$1)-(AM718*2/3)))</f>
        <v>N/A</v>
      </c>
      <c r="AQ718" s="20" t="str">
        <f>IF(AK718=0,"",AL718*$AV$1)</f>
        <v/>
      </c>
      <c r="AR718" s="20" t="str">
        <f>IF(AK718=0,"",AJ718*$AV$1)</f>
        <v/>
      </c>
      <c r="AS718" s="23" t="str">
        <f>IF(F718="P","P","")</f>
        <v/>
      </c>
    </row>
    <row r="719" spans="1:45">
      <c r="A719" s="19"/>
      <c r="B719" s="23" t="str">
        <f>IF(COUNTBLANK(N719:AI719)&lt;20.5,"Yes","No")</f>
        <v>No</v>
      </c>
      <c r="C719" s="34" t="str">
        <f>IF(J719&lt;160000,"Yes","")</f>
        <v>Yes</v>
      </c>
      <c r="D719" s="34" t="str">
        <f>IF(J719&gt;375000,IF((K719/J719)&lt;-0.4,"FP40%",IF((K719/J719)&lt;-0.35,"FP35%",IF((K719/J719)&lt;-0.3,"FP30%",IF((K719/J719)&lt;-0.25,"FP25%",IF((K719/J719)&lt;-0.2,"FP20%",IF((K719/J719)&lt;-0.15,"FP15%",IF((K719/J719)&lt;-0.1,"FP10%",IF((K719/J719)&lt;-0.05,"FP5%","")))))))),"")</f>
        <v/>
      </c>
      <c r="E719" s="34" t="str">
        <f t="shared" si="13"/>
        <v/>
      </c>
      <c r="F719" s="89" t="str">
        <f>IF(AP719="N/A","",IF(AP719&gt;AJ719,IF(AP719&gt;AM719,"P",""),""))</f>
        <v/>
      </c>
      <c r="G719" s="34" t="str">
        <f>IF(D719="",IF(E719="",F719,E719),D719)</f>
        <v/>
      </c>
      <c r="H719" s="19"/>
      <c r="I719" s="21"/>
      <c r="J719" s="20"/>
      <c r="K719" s="20">
        <f>M719-J719</f>
        <v>0</v>
      </c>
      <c r="L719" s="20"/>
      <c r="M719" s="20"/>
      <c r="N719" s="21"/>
      <c r="O719" s="21"/>
      <c r="P719" s="21"/>
      <c r="Q719" s="21"/>
      <c r="R719" s="21"/>
      <c r="S719" s="21"/>
      <c r="T719" s="21"/>
      <c r="U719" s="21"/>
      <c r="AJ719" s="39" t="str">
        <f>IF(AK719=0,"",AVERAGE(N719:AI719))</f>
        <v/>
      </c>
      <c r="AK719" s="39">
        <f>IF(COUNTBLANK(N719:AI719)=0,22,IF(COUNTBLANK(N719:AI719)=1,21,IF(COUNTBLANK(N719:AI719)=2,20,IF(COUNTBLANK(N719:AI719)=3,19,IF(COUNTBLANK(N719:AI719)=4,18,IF(COUNTBLANK(N719:AI719)=5,17,IF(COUNTBLANK(N719:AI719)=6,16,IF(COUNTBLANK(N719:AI719)=7,15,IF(COUNTBLANK(N719:AI719)=8,14,IF(COUNTBLANK(N719:AI719)=9,13,IF(COUNTBLANK(N719:AI719)=10,12,IF(COUNTBLANK(N719:AI719)=11,11,IF(COUNTBLANK(N719:AI719)=12,10,IF(COUNTBLANK(N719:AI719)=13,9,IF(COUNTBLANK(N719:AI719)=14,8,IF(COUNTBLANK(N719:AI719)=15,7,IF(COUNTBLANK(N719:AI719)=16,6,IF(COUNTBLANK(N719:AI719)=17,5,IF(COUNTBLANK(N719:AI719)=18,4,IF(COUNTBLANK(N719:AI719)=19,3,IF(COUNTBLANK(N719:AI719)=20,2,IF(COUNTBLANK(N719:AI719)=21,1,IF(COUNTBLANK(N719:AI719)=22,0,"Error")))))))))))))))))))))))</f>
        <v>0</v>
      </c>
      <c r="AL719" s="39" t="str">
        <f>IF(AK719=0,"",IF(COUNTBLANK(AG719:AI719)=0,AVERAGE(AG719:AI719),IF(COUNTBLANK(AF719:AI719)&lt;1.5,AVERAGE(AF719:AI719),IF(COUNTBLANK(AE719:AI719)&lt;2.5,AVERAGE(AE719:AI719),IF(COUNTBLANK(AD719:AI719)&lt;3.5,AVERAGE(AD719:AI719),IF(COUNTBLANK(AC719:AI719)&lt;4.5,AVERAGE(AC719:AI719),IF(COUNTBLANK(AB719:AI719)&lt;5.5,AVERAGE(AB719:AI719),IF(COUNTBLANK(AA719:AI719)&lt;6.5,AVERAGE(AA719:AI719),IF(COUNTBLANK(Z719:AI719)&lt;7.5,AVERAGE(Z719:AI719),IF(COUNTBLANK(Y719:AI719)&lt;8.5,AVERAGE(Y719:AI719),IF(COUNTBLANK(X719:AI719)&lt;9.5,AVERAGE(X719:AI719),IF(COUNTBLANK(W719:AI719)&lt;10.5,AVERAGE(W719:AI719),IF(COUNTBLANK(V719:AI719)&lt;11.5,AVERAGE(V719:AI719),IF(COUNTBLANK(U719:AI719)&lt;12.5,AVERAGE(U719:AI719),IF(COUNTBLANK(T719:AI719)&lt;13.5,AVERAGE(T719:AI719),IF(COUNTBLANK(S719:AI719)&lt;14.5,AVERAGE(S719:AI719),IF(COUNTBLANK(R719:AI719)&lt;15.5,AVERAGE(R719:AI719),IF(COUNTBLANK(Q719:AI719)&lt;16.5,AVERAGE(Q719:AI719),IF(COUNTBLANK(P719:AI719)&lt;17.5,AVERAGE(P719:AI719),IF(COUNTBLANK(O719:AI719)&lt;18.5,AVERAGE(O719:AI719),AVERAGE(N719:AI719)))))))))))))))))))))</f>
        <v/>
      </c>
      <c r="AM719" s="22" t="str">
        <f>IF(AK719=0,"",IF(COUNTBLANK(AH719:AI719)=0,AVERAGE(AH719:AI719),IF(COUNTBLANK(AG719:AI719)&lt;1.5,AVERAGE(AG719:AI719),IF(COUNTBLANK(AF719:AI719)&lt;2.5,AVERAGE(AF719:AI719),IF(COUNTBLANK(AE719:AI719)&lt;3.5,AVERAGE(AE719:AI719),IF(COUNTBLANK(AD719:AI719)&lt;4.5,AVERAGE(AD719:AI719),IF(COUNTBLANK(AC719:AI719)&lt;5.5,AVERAGE(AC719:AI719),IF(COUNTBLANK(AB719:AI719)&lt;6.5,AVERAGE(AB719:AI719),IF(COUNTBLANK(AA719:AI719)&lt;7.5,AVERAGE(AA719:AI719),IF(COUNTBLANK(Z719:AI719)&lt;8.5,AVERAGE(Z719:AI719),IF(COUNTBLANK(Y719:AI719)&lt;9.5,AVERAGE(Y719:AI719),IF(COUNTBLANK(X719:AI719)&lt;10.5,AVERAGE(X719:AI719),IF(COUNTBLANK(W719:AI719)&lt;11.5,AVERAGE(W719:AI719),IF(COUNTBLANK(V719:AI719)&lt;12.5,AVERAGE(V719:AI719),IF(COUNTBLANK(U719:AI719)&lt;13.5,AVERAGE(U719:AI719),IF(COUNTBLANK(T719:AI719)&lt;14.5,AVERAGE(T719:AI719),IF(COUNTBLANK(S719:AI719)&lt;15.5,AVERAGE(S719:AI719),IF(COUNTBLANK(R719:AI719)&lt;16.5,AVERAGE(R719:AI719),IF(COUNTBLANK(Q719:AI719)&lt;17.5,AVERAGE(Q719:AI719),IF(COUNTBLANK(P719:AI719)&lt;18.5,AVERAGE(P719:AI719),IF(COUNTBLANK(O719:AI719)&lt;19.5,AVERAGE(O719:AI719),AVERAGE(N719:AI719))))))))))))))))))))))</f>
        <v/>
      </c>
      <c r="AN719" s="23">
        <f>IF(AK719&lt;1.5,M719,(0.75*M719)+(0.25*((AM719*2/3+AJ719*1/3)*$AW$1)))</f>
        <v>0</v>
      </c>
      <c r="AO719" s="24">
        <f>AN719-M719</f>
        <v>0</v>
      </c>
      <c r="AP719" s="22" t="str">
        <f>IF(AK719&lt;1.5,"N/A",3*((M719/$AW$1)-(AM719*2/3)))</f>
        <v>N/A</v>
      </c>
      <c r="AQ719" s="20" t="str">
        <f>IF(AK719=0,"",AL719*$AV$1)</f>
        <v/>
      </c>
      <c r="AR719" s="20" t="str">
        <f>IF(AK719=0,"",AJ719*$AV$1)</f>
        <v/>
      </c>
      <c r="AS719" s="23" t="str">
        <f>IF(F719="P","P","")</f>
        <v/>
      </c>
    </row>
    <row r="720" spans="1:45">
      <c r="A720" s="19"/>
      <c r="B720" s="23" t="str">
        <f>IF(COUNTBLANK(N720:AI720)&lt;20.5,"Yes","No")</f>
        <v>No</v>
      </c>
      <c r="C720" s="34" t="str">
        <f>IF(J720&lt;160000,"Yes","")</f>
        <v>Yes</v>
      </c>
      <c r="D720" s="34" t="str">
        <f>IF(J720&gt;375000,IF((K720/J720)&lt;-0.4,"FP40%",IF((K720/J720)&lt;-0.35,"FP35%",IF((K720/J720)&lt;-0.3,"FP30%",IF((K720/J720)&lt;-0.25,"FP25%",IF((K720/J720)&lt;-0.2,"FP20%",IF((K720/J720)&lt;-0.15,"FP15%",IF((K720/J720)&lt;-0.1,"FP10%",IF((K720/J720)&lt;-0.05,"FP5%","")))))))),"")</f>
        <v/>
      </c>
      <c r="E720" s="34" t="str">
        <f t="shared" si="13"/>
        <v/>
      </c>
      <c r="F720" s="89" t="str">
        <f>IF(AP720="N/A","",IF(AP720&gt;AJ720,IF(AP720&gt;AM720,"P",""),""))</f>
        <v/>
      </c>
      <c r="G720" s="34" t="str">
        <f>IF(D720="",IF(E720="",F720,E720),D720)</f>
        <v/>
      </c>
      <c r="H720" s="19"/>
      <c r="I720" s="21"/>
      <c r="J720" s="20"/>
      <c r="K720" s="20">
        <f>M720-J720</f>
        <v>0</v>
      </c>
      <c r="L720" s="20"/>
      <c r="M720" s="20"/>
      <c r="N720" s="21"/>
      <c r="O720" s="21"/>
      <c r="P720" s="21"/>
      <c r="Q720" s="21"/>
      <c r="R720" s="21"/>
      <c r="S720" s="21"/>
      <c r="T720" s="21"/>
      <c r="U720" s="21"/>
      <c r="AJ720" s="39" t="str">
        <f>IF(AK720=0,"",AVERAGE(N720:AI720))</f>
        <v/>
      </c>
      <c r="AK720" s="39">
        <f>IF(COUNTBLANK(N720:AI720)=0,22,IF(COUNTBLANK(N720:AI720)=1,21,IF(COUNTBLANK(N720:AI720)=2,20,IF(COUNTBLANK(N720:AI720)=3,19,IF(COUNTBLANK(N720:AI720)=4,18,IF(COUNTBLANK(N720:AI720)=5,17,IF(COUNTBLANK(N720:AI720)=6,16,IF(COUNTBLANK(N720:AI720)=7,15,IF(COUNTBLANK(N720:AI720)=8,14,IF(COUNTBLANK(N720:AI720)=9,13,IF(COUNTBLANK(N720:AI720)=10,12,IF(COUNTBLANK(N720:AI720)=11,11,IF(COUNTBLANK(N720:AI720)=12,10,IF(COUNTBLANK(N720:AI720)=13,9,IF(COUNTBLANK(N720:AI720)=14,8,IF(COUNTBLANK(N720:AI720)=15,7,IF(COUNTBLANK(N720:AI720)=16,6,IF(COUNTBLANK(N720:AI720)=17,5,IF(COUNTBLANK(N720:AI720)=18,4,IF(COUNTBLANK(N720:AI720)=19,3,IF(COUNTBLANK(N720:AI720)=20,2,IF(COUNTBLANK(N720:AI720)=21,1,IF(COUNTBLANK(N720:AI720)=22,0,"Error")))))))))))))))))))))))</f>
        <v>0</v>
      </c>
      <c r="AL720" s="39" t="str">
        <f>IF(AK720=0,"",IF(COUNTBLANK(AG720:AI720)=0,AVERAGE(AG720:AI720),IF(COUNTBLANK(AF720:AI720)&lt;1.5,AVERAGE(AF720:AI720),IF(COUNTBLANK(AE720:AI720)&lt;2.5,AVERAGE(AE720:AI720),IF(COUNTBLANK(AD720:AI720)&lt;3.5,AVERAGE(AD720:AI720),IF(COUNTBLANK(AC720:AI720)&lt;4.5,AVERAGE(AC720:AI720),IF(COUNTBLANK(AB720:AI720)&lt;5.5,AVERAGE(AB720:AI720),IF(COUNTBLANK(AA720:AI720)&lt;6.5,AVERAGE(AA720:AI720),IF(COUNTBLANK(Z720:AI720)&lt;7.5,AVERAGE(Z720:AI720),IF(COUNTBLANK(Y720:AI720)&lt;8.5,AVERAGE(Y720:AI720),IF(COUNTBLANK(X720:AI720)&lt;9.5,AVERAGE(X720:AI720),IF(COUNTBLANK(W720:AI720)&lt;10.5,AVERAGE(W720:AI720),IF(COUNTBLANK(V720:AI720)&lt;11.5,AVERAGE(V720:AI720),IF(COUNTBLANK(U720:AI720)&lt;12.5,AVERAGE(U720:AI720),IF(COUNTBLANK(T720:AI720)&lt;13.5,AVERAGE(T720:AI720),IF(COUNTBLANK(S720:AI720)&lt;14.5,AVERAGE(S720:AI720),IF(COUNTBLANK(R720:AI720)&lt;15.5,AVERAGE(R720:AI720),IF(COUNTBLANK(Q720:AI720)&lt;16.5,AVERAGE(Q720:AI720),IF(COUNTBLANK(P720:AI720)&lt;17.5,AVERAGE(P720:AI720),IF(COUNTBLANK(O720:AI720)&lt;18.5,AVERAGE(O720:AI720),AVERAGE(N720:AI720)))))))))))))))))))))</f>
        <v/>
      </c>
      <c r="AM720" s="22" t="str">
        <f>IF(AK720=0,"",IF(COUNTBLANK(AH720:AI720)=0,AVERAGE(AH720:AI720),IF(COUNTBLANK(AG720:AI720)&lt;1.5,AVERAGE(AG720:AI720),IF(COUNTBLANK(AF720:AI720)&lt;2.5,AVERAGE(AF720:AI720),IF(COUNTBLANK(AE720:AI720)&lt;3.5,AVERAGE(AE720:AI720),IF(COUNTBLANK(AD720:AI720)&lt;4.5,AVERAGE(AD720:AI720),IF(COUNTBLANK(AC720:AI720)&lt;5.5,AVERAGE(AC720:AI720),IF(COUNTBLANK(AB720:AI720)&lt;6.5,AVERAGE(AB720:AI720),IF(COUNTBLANK(AA720:AI720)&lt;7.5,AVERAGE(AA720:AI720),IF(COUNTBLANK(Z720:AI720)&lt;8.5,AVERAGE(Z720:AI720),IF(COUNTBLANK(Y720:AI720)&lt;9.5,AVERAGE(Y720:AI720),IF(COUNTBLANK(X720:AI720)&lt;10.5,AVERAGE(X720:AI720),IF(COUNTBLANK(W720:AI720)&lt;11.5,AVERAGE(W720:AI720),IF(COUNTBLANK(V720:AI720)&lt;12.5,AVERAGE(V720:AI720),IF(COUNTBLANK(U720:AI720)&lt;13.5,AVERAGE(U720:AI720),IF(COUNTBLANK(T720:AI720)&lt;14.5,AVERAGE(T720:AI720),IF(COUNTBLANK(S720:AI720)&lt;15.5,AVERAGE(S720:AI720),IF(COUNTBLANK(R720:AI720)&lt;16.5,AVERAGE(R720:AI720),IF(COUNTBLANK(Q720:AI720)&lt;17.5,AVERAGE(Q720:AI720),IF(COUNTBLANK(P720:AI720)&lt;18.5,AVERAGE(P720:AI720),IF(COUNTBLANK(O720:AI720)&lt;19.5,AVERAGE(O720:AI720),AVERAGE(N720:AI720))))))))))))))))))))))</f>
        <v/>
      </c>
      <c r="AN720" s="23">
        <f>IF(AK720&lt;1.5,M720,(0.75*M720)+(0.25*((AM720*2/3+AJ720*1/3)*$AW$1)))</f>
        <v>0</v>
      </c>
      <c r="AO720" s="24">
        <f>AN720-M720</f>
        <v>0</v>
      </c>
      <c r="AP720" s="22" t="str">
        <f>IF(AK720&lt;1.5,"N/A",3*((M720/$AW$1)-(AM720*2/3)))</f>
        <v>N/A</v>
      </c>
      <c r="AQ720" s="20" t="str">
        <f>IF(AK720=0,"",AL720*$AV$1)</f>
        <v/>
      </c>
      <c r="AR720" s="20" t="str">
        <f>IF(AK720=0,"",AJ720*$AV$1)</f>
        <v/>
      </c>
      <c r="AS720" s="23" t="str">
        <f>IF(F720="P","P","")</f>
        <v/>
      </c>
    </row>
    <row r="721" spans="1:45">
      <c r="A721" s="19"/>
      <c r="B721" s="23" t="str">
        <f>IF(COUNTBLANK(N721:AI721)&lt;20.5,"Yes","No")</f>
        <v>No</v>
      </c>
      <c r="C721" s="34" t="str">
        <f>IF(J721&lt;160000,"Yes","")</f>
        <v>Yes</v>
      </c>
      <c r="D721" s="34" t="str">
        <f>IF(J721&gt;375000,IF((K721/J721)&lt;-0.4,"FP40%",IF((K721/J721)&lt;-0.35,"FP35%",IF((K721/J721)&lt;-0.3,"FP30%",IF((K721/J721)&lt;-0.25,"FP25%",IF((K721/J721)&lt;-0.2,"FP20%",IF((K721/J721)&lt;-0.15,"FP15%",IF((K721/J721)&lt;-0.1,"FP10%",IF((K721/J721)&lt;-0.05,"FP5%","")))))))),"")</f>
        <v/>
      </c>
      <c r="E721" s="34" t="str">
        <f t="shared" si="13"/>
        <v/>
      </c>
      <c r="F721" s="89" t="str">
        <f>IF(AP721="N/A","",IF(AP721&gt;AJ721,IF(AP721&gt;AM721,"P",""),""))</f>
        <v/>
      </c>
      <c r="G721" s="34" t="str">
        <f>IF(D721="",IF(E721="",F721,E721),D721)</f>
        <v/>
      </c>
      <c r="H721" s="19"/>
      <c r="I721" s="21"/>
      <c r="J721" s="20"/>
      <c r="K721" s="20">
        <f>M721-J721</f>
        <v>0</v>
      </c>
      <c r="L721" s="20"/>
      <c r="M721" s="20"/>
      <c r="N721" s="21"/>
      <c r="O721" s="21"/>
      <c r="P721" s="21"/>
      <c r="Q721" s="21"/>
      <c r="R721" s="21"/>
      <c r="S721" s="21"/>
      <c r="T721" s="21"/>
      <c r="U721" s="21"/>
      <c r="AJ721" s="39" t="str">
        <f>IF(AK721=0,"",AVERAGE(N721:AI721))</f>
        <v/>
      </c>
      <c r="AK721" s="39">
        <f>IF(COUNTBLANK(N721:AI721)=0,22,IF(COUNTBLANK(N721:AI721)=1,21,IF(COUNTBLANK(N721:AI721)=2,20,IF(COUNTBLANK(N721:AI721)=3,19,IF(COUNTBLANK(N721:AI721)=4,18,IF(COUNTBLANK(N721:AI721)=5,17,IF(COUNTBLANK(N721:AI721)=6,16,IF(COUNTBLANK(N721:AI721)=7,15,IF(COUNTBLANK(N721:AI721)=8,14,IF(COUNTBLANK(N721:AI721)=9,13,IF(COUNTBLANK(N721:AI721)=10,12,IF(COUNTBLANK(N721:AI721)=11,11,IF(COUNTBLANK(N721:AI721)=12,10,IF(COUNTBLANK(N721:AI721)=13,9,IF(COUNTBLANK(N721:AI721)=14,8,IF(COUNTBLANK(N721:AI721)=15,7,IF(COUNTBLANK(N721:AI721)=16,6,IF(COUNTBLANK(N721:AI721)=17,5,IF(COUNTBLANK(N721:AI721)=18,4,IF(COUNTBLANK(N721:AI721)=19,3,IF(COUNTBLANK(N721:AI721)=20,2,IF(COUNTBLANK(N721:AI721)=21,1,IF(COUNTBLANK(N721:AI721)=22,0,"Error")))))))))))))))))))))))</f>
        <v>0</v>
      </c>
      <c r="AL721" s="39" t="str">
        <f>IF(AK721=0,"",IF(COUNTBLANK(AG721:AI721)=0,AVERAGE(AG721:AI721),IF(COUNTBLANK(AF721:AI721)&lt;1.5,AVERAGE(AF721:AI721),IF(COUNTBLANK(AE721:AI721)&lt;2.5,AVERAGE(AE721:AI721),IF(COUNTBLANK(AD721:AI721)&lt;3.5,AVERAGE(AD721:AI721),IF(COUNTBLANK(AC721:AI721)&lt;4.5,AVERAGE(AC721:AI721),IF(COUNTBLANK(AB721:AI721)&lt;5.5,AVERAGE(AB721:AI721),IF(COUNTBLANK(AA721:AI721)&lt;6.5,AVERAGE(AA721:AI721),IF(COUNTBLANK(Z721:AI721)&lt;7.5,AVERAGE(Z721:AI721),IF(COUNTBLANK(Y721:AI721)&lt;8.5,AVERAGE(Y721:AI721),IF(COUNTBLANK(X721:AI721)&lt;9.5,AVERAGE(X721:AI721),IF(COUNTBLANK(W721:AI721)&lt;10.5,AVERAGE(W721:AI721),IF(COUNTBLANK(V721:AI721)&lt;11.5,AVERAGE(V721:AI721),IF(COUNTBLANK(U721:AI721)&lt;12.5,AVERAGE(U721:AI721),IF(COUNTBLANK(T721:AI721)&lt;13.5,AVERAGE(T721:AI721),IF(COUNTBLANK(S721:AI721)&lt;14.5,AVERAGE(S721:AI721),IF(COUNTBLANK(R721:AI721)&lt;15.5,AVERAGE(R721:AI721),IF(COUNTBLANK(Q721:AI721)&lt;16.5,AVERAGE(Q721:AI721),IF(COUNTBLANK(P721:AI721)&lt;17.5,AVERAGE(P721:AI721),IF(COUNTBLANK(O721:AI721)&lt;18.5,AVERAGE(O721:AI721),AVERAGE(N721:AI721)))))))))))))))))))))</f>
        <v/>
      </c>
      <c r="AM721" s="22" t="str">
        <f>IF(AK721=0,"",IF(COUNTBLANK(AH721:AI721)=0,AVERAGE(AH721:AI721),IF(COUNTBLANK(AG721:AI721)&lt;1.5,AVERAGE(AG721:AI721),IF(COUNTBLANK(AF721:AI721)&lt;2.5,AVERAGE(AF721:AI721),IF(COUNTBLANK(AE721:AI721)&lt;3.5,AVERAGE(AE721:AI721),IF(COUNTBLANK(AD721:AI721)&lt;4.5,AVERAGE(AD721:AI721),IF(COUNTBLANK(AC721:AI721)&lt;5.5,AVERAGE(AC721:AI721),IF(COUNTBLANK(AB721:AI721)&lt;6.5,AVERAGE(AB721:AI721),IF(COUNTBLANK(AA721:AI721)&lt;7.5,AVERAGE(AA721:AI721),IF(COUNTBLANK(Z721:AI721)&lt;8.5,AVERAGE(Z721:AI721),IF(COUNTBLANK(Y721:AI721)&lt;9.5,AVERAGE(Y721:AI721),IF(COUNTBLANK(X721:AI721)&lt;10.5,AVERAGE(X721:AI721),IF(COUNTBLANK(W721:AI721)&lt;11.5,AVERAGE(W721:AI721),IF(COUNTBLANK(V721:AI721)&lt;12.5,AVERAGE(V721:AI721),IF(COUNTBLANK(U721:AI721)&lt;13.5,AVERAGE(U721:AI721),IF(COUNTBLANK(T721:AI721)&lt;14.5,AVERAGE(T721:AI721),IF(COUNTBLANK(S721:AI721)&lt;15.5,AVERAGE(S721:AI721),IF(COUNTBLANK(R721:AI721)&lt;16.5,AVERAGE(R721:AI721),IF(COUNTBLANK(Q721:AI721)&lt;17.5,AVERAGE(Q721:AI721),IF(COUNTBLANK(P721:AI721)&lt;18.5,AVERAGE(P721:AI721),IF(COUNTBLANK(O721:AI721)&lt;19.5,AVERAGE(O721:AI721),AVERAGE(N721:AI721))))))))))))))))))))))</f>
        <v/>
      </c>
      <c r="AN721" s="23">
        <f>IF(AK721&lt;1.5,M721,(0.75*M721)+(0.25*((AM721*2/3+AJ721*1/3)*$AW$1)))</f>
        <v>0</v>
      </c>
      <c r="AO721" s="24">
        <f>AN721-M721</f>
        <v>0</v>
      </c>
      <c r="AP721" s="22" t="str">
        <f>IF(AK721&lt;1.5,"N/A",3*((M721/$AW$1)-(AM721*2/3)))</f>
        <v>N/A</v>
      </c>
      <c r="AQ721" s="20" t="str">
        <f>IF(AK721=0,"",AL721*$AV$1)</f>
        <v/>
      </c>
      <c r="AR721" s="20" t="str">
        <f>IF(AK721=0,"",AJ721*$AV$1)</f>
        <v/>
      </c>
      <c r="AS721" s="23" t="str">
        <f>IF(F721="P","P","")</f>
        <v/>
      </c>
    </row>
    <row r="722" spans="1:45">
      <c r="A722" s="19"/>
      <c r="B722" s="23" t="str">
        <f>IF(COUNTBLANK(N722:AI722)&lt;20.5,"Yes","No")</f>
        <v>No</v>
      </c>
      <c r="C722" s="34" t="str">
        <f>IF(J722&lt;160000,"Yes","")</f>
        <v>Yes</v>
      </c>
      <c r="D722" s="34" t="str">
        <f>IF(J722&gt;375000,IF((K722/J722)&lt;-0.4,"FP40%",IF((K722/J722)&lt;-0.35,"FP35%",IF((K722/J722)&lt;-0.3,"FP30%",IF((K722/J722)&lt;-0.25,"FP25%",IF((K722/J722)&lt;-0.2,"FP20%",IF((K722/J722)&lt;-0.15,"FP15%",IF((K722/J722)&lt;-0.1,"FP10%",IF((K722/J722)&lt;-0.05,"FP5%","")))))))),"")</f>
        <v/>
      </c>
      <c r="E722" s="34" t="str">
        <f t="shared" si="13"/>
        <v/>
      </c>
      <c r="F722" s="89" t="str">
        <f>IF(AP722="N/A","",IF(AP722&gt;AJ722,IF(AP722&gt;AM722,"P",""),""))</f>
        <v/>
      </c>
      <c r="G722" s="34" t="str">
        <f>IF(D722="",IF(E722="",F722,E722),D722)</f>
        <v/>
      </c>
      <c r="H722" s="19"/>
      <c r="I722" s="21"/>
      <c r="J722" s="20"/>
      <c r="K722" s="20">
        <f>M722-J722</f>
        <v>0</v>
      </c>
      <c r="L722" s="20"/>
      <c r="M722" s="20"/>
      <c r="N722" s="21"/>
      <c r="O722" s="21"/>
      <c r="P722" s="21"/>
      <c r="Q722" s="21"/>
      <c r="R722" s="21"/>
      <c r="S722" s="21"/>
      <c r="T722" s="21"/>
      <c r="U722" s="21"/>
      <c r="AJ722" s="39" t="str">
        <f>IF(AK722=0,"",AVERAGE(N722:AI722))</f>
        <v/>
      </c>
      <c r="AK722" s="39">
        <f>IF(COUNTBLANK(N722:AI722)=0,22,IF(COUNTBLANK(N722:AI722)=1,21,IF(COUNTBLANK(N722:AI722)=2,20,IF(COUNTBLANK(N722:AI722)=3,19,IF(COUNTBLANK(N722:AI722)=4,18,IF(COUNTBLANK(N722:AI722)=5,17,IF(COUNTBLANK(N722:AI722)=6,16,IF(COUNTBLANK(N722:AI722)=7,15,IF(COUNTBLANK(N722:AI722)=8,14,IF(COUNTBLANK(N722:AI722)=9,13,IF(COUNTBLANK(N722:AI722)=10,12,IF(COUNTBLANK(N722:AI722)=11,11,IF(COUNTBLANK(N722:AI722)=12,10,IF(COUNTBLANK(N722:AI722)=13,9,IF(COUNTBLANK(N722:AI722)=14,8,IF(COUNTBLANK(N722:AI722)=15,7,IF(COUNTBLANK(N722:AI722)=16,6,IF(COUNTBLANK(N722:AI722)=17,5,IF(COUNTBLANK(N722:AI722)=18,4,IF(COUNTBLANK(N722:AI722)=19,3,IF(COUNTBLANK(N722:AI722)=20,2,IF(COUNTBLANK(N722:AI722)=21,1,IF(COUNTBLANK(N722:AI722)=22,0,"Error")))))))))))))))))))))))</f>
        <v>0</v>
      </c>
      <c r="AL722" s="39" t="str">
        <f>IF(AK722=0,"",IF(COUNTBLANK(AG722:AI722)=0,AVERAGE(AG722:AI722),IF(COUNTBLANK(AF722:AI722)&lt;1.5,AVERAGE(AF722:AI722),IF(COUNTBLANK(AE722:AI722)&lt;2.5,AVERAGE(AE722:AI722),IF(COUNTBLANK(AD722:AI722)&lt;3.5,AVERAGE(AD722:AI722),IF(COUNTBLANK(AC722:AI722)&lt;4.5,AVERAGE(AC722:AI722),IF(COUNTBLANK(AB722:AI722)&lt;5.5,AVERAGE(AB722:AI722),IF(COUNTBLANK(AA722:AI722)&lt;6.5,AVERAGE(AA722:AI722),IF(COUNTBLANK(Z722:AI722)&lt;7.5,AVERAGE(Z722:AI722),IF(COUNTBLANK(Y722:AI722)&lt;8.5,AVERAGE(Y722:AI722),IF(COUNTBLANK(X722:AI722)&lt;9.5,AVERAGE(X722:AI722),IF(COUNTBLANK(W722:AI722)&lt;10.5,AVERAGE(W722:AI722),IF(COUNTBLANK(V722:AI722)&lt;11.5,AVERAGE(V722:AI722),IF(COUNTBLANK(U722:AI722)&lt;12.5,AVERAGE(U722:AI722),IF(COUNTBLANK(T722:AI722)&lt;13.5,AVERAGE(T722:AI722),IF(COUNTBLANK(S722:AI722)&lt;14.5,AVERAGE(S722:AI722),IF(COUNTBLANK(R722:AI722)&lt;15.5,AVERAGE(R722:AI722),IF(COUNTBLANK(Q722:AI722)&lt;16.5,AVERAGE(Q722:AI722),IF(COUNTBLANK(P722:AI722)&lt;17.5,AVERAGE(P722:AI722),IF(COUNTBLANK(O722:AI722)&lt;18.5,AVERAGE(O722:AI722),AVERAGE(N722:AI722)))))))))))))))))))))</f>
        <v/>
      </c>
      <c r="AM722" s="22" t="str">
        <f>IF(AK722=0,"",IF(COUNTBLANK(AH722:AI722)=0,AVERAGE(AH722:AI722),IF(COUNTBLANK(AG722:AI722)&lt;1.5,AVERAGE(AG722:AI722),IF(COUNTBLANK(AF722:AI722)&lt;2.5,AVERAGE(AF722:AI722),IF(COUNTBLANK(AE722:AI722)&lt;3.5,AVERAGE(AE722:AI722),IF(COUNTBLANK(AD722:AI722)&lt;4.5,AVERAGE(AD722:AI722),IF(COUNTBLANK(AC722:AI722)&lt;5.5,AVERAGE(AC722:AI722),IF(COUNTBLANK(AB722:AI722)&lt;6.5,AVERAGE(AB722:AI722),IF(COUNTBLANK(AA722:AI722)&lt;7.5,AVERAGE(AA722:AI722),IF(COUNTBLANK(Z722:AI722)&lt;8.5,AVERAGE(Z722:AI722),IF(COUNTBLANK(Y722:AI722)&lt;9.5,AVERAGE(Y722:AI722),IF(COUNTBLANK(X722:AI722)&lt;10.5,AVERAGE(X722:AI722),IF(COUNTBLANK(W722:AI722)&lt;11.5,AVERAGE(W722:AI722),IF(COUNTBLANK(V722:AI722)&lt;12.5,AVERAGE(V722:AI722),IF(COUNTBLANK(U722:AI722)&lt;13.5,AVERAGE(U722:AI722),IF(COUNTBLANK(T722:AI722)&lt;14.5,AVERAGE(T722:AI722),IF(COUNTBLANK(S722:AI722)&lt;15.5,AVERAGE(S722:AI722),IF(COUNTBLANK(R722:AI722)&lt;16.5,AVERAGE(R722:AI722),IF(COUNTBLANK(Q722:AI722)&lt;17.5,AVERAGE(Q722:AI722),IF(COUNTBLANK(P722:AI722)&lt;18.5,AVERAGE(P722:AI722),IF(COUNTBLANK(O722:AI722)&lt;19.5,AVERAGE(O722:AI722),AVERAGE(N722:AI722))))))))))))))))))))))</f>
        <v/>
      </c>
      <c r="AN722" s="23">
        <f>IF(AK722&lt;1.5,M722,(0.75*M722)+(0.25*((AM722*2/3+AJ722*1/3)*$AW$1)))</f>
        <v>0</v>
      </c>
      <c r="AO722" s="24">
        <f>AN722-M722</f>
        <v>0</v>
      </c>
      <c r="AP722" s="22" t="str">
        <f>IF(AK722&lt;1.5,"N/A",3*((M722/$AW$1)-(AM722*2/3)))</f>
        <v>N/A</v>
      </c>
      <c r="AQ722" s="20" t="str">
        <f>IF(AK722=0,"",AL722*$AV$1)</f>
        <v/>
      </c>
      <c r="AR722" s="20" t="str">
        <f>IF(AK722=0,"",AJ722*$AV$1)</f>
        <v/>
      </c>
      <c r="AS722" s="23" t="str">
        <f>IF(F722="P","P","")</f>
        <v/>
      </c>
    </row>
    <row r="723" spans="1:45">
      <c r="A723" s="19"/>
      <c r="B723" s="23" t="str">
        <f>IF(COUNTBLANK(N723:AI723)&lt;20.5,"Yes","No")</f>
        <v>No</v>
      </c>
      <c r="C723" s="34" t="str">
        <f>IF(J723&lt;160000,"Yes","")</f>
        <v>Yes</v>
      </c>
      <c r="D723" s="34" t="str">
        <f>IF(J723&gt;375000,IF((K723/J723)&lt;-0.4,"FP40%",IF((K723/J723)&lt;-0.35,"FP35%",IF((K723/J723)&lt;-0.3,"FP30%",IF((K723/J723)&lt;-0.25,"FP25%",IF((K723/J723)&lt;-0.2,"FP20%",IF((K723/J723)&lt;-0.15,"FP15%",IF((K723/J723)&lt;-0.1,"FP10%",IF((K723/J723)&lt;-0.05,"FP5%","")))))))),"")</f>
        <v/>
      </c>
      <c r="E723" s="34" t="str">
        <f t="shared" si="13"/>
        <v/>
      </c>
      <c r="F723" s="89" t="str">
        <f>IF(AP723="N/A","",IF(AP723&gt;AJ723,IF(AP723&gt;AM723,"P",""),""))</f>
        <v/>
      </c>
      <c r="G723" s="34" t="str">
        <f>IF(D723="",IF(E723="",F723,E723),D723)</f>
        <v/>
      </c>
      <c r="H723" s="19"/>
      <c r="I723" s="21"/>
      <c r="J723" s="20"/>
      <c r="K723" s="20">
        <f>M723-J723</f>
        <v>0</v>
      </c>
      <c r="L723" s="20"/>
      <c r="M723" s="20"/>
      <c r="N723" s="21"/>
      <c r="O723" s="21"/>
      <c r="P723" s="21"/>
      <c r="Q723" s="21"/>
      <c r="R723" s="21"/>
      <c r="S723" s="21"/>
      <c r="T723" s="21"/>
      <c r="U723" s="21"/>
      <c r="AJ723" s="39" t="str">
        <f>IF(AK723=0,"",AVERAGE(N723:AI723))</f>
        <v/>
      </c>
      <c r="AK723" s="39">
        <f>IF(COUNTBLANK(N723:AI723)=0,22,IF(COUNTBLANK(N723:AI723)=1,21,IF(COUNTBLANK(N723:AI723)=2,20,IF(COUNTBLANK(N723:AI723)=3,19,IF(COUNTBLANK(N723:AI723)=4,18,IF(COUNTBLANK(N723:AI723)=5,17,IF(COUNTBLANK(N723:AI723)=6,16,IF(COUNTBLANK(N723:AI723)=7,15,IF(COUNTBLANK(N723:AI723)=8,14,IF(COUNTBLANK(N723:AI723)=9,13,IF(COUNTBLANK(N723:AI723)=10,12,IF(COUNTBLANK(N723:AI723)=11,11,IF(COUNTBLANK(N723:AI723)=12,10,IF(COUNTBLANK(N723:AI723)=13,9,IF(COUNTBLANK(N723:AI723)=14,8,IF(COUNTBLANK(N723:AI723)=15,7,IF(COUNTBLANK(N723:AI723)=16,6,IF(COUNTBLANK(N723:AI723)=17,5,IF(COUNTBLANK(N723:AI723)=18,4,IF(COUNTBLANK(N723:AI723)=19,3,IF(COUNTBLANK(N723:AI723)=20,2,IF(COUNTBLANK(N723:AI723)=21,1,IF(COUNTBLANK(N723:AI723)=22,0,"Error")))))))))))))))))))))))</f>
        <v>0</v>
      </c>
      <c r="AL723" s="39" t="str">
        <f>IF(AK723=0,"",IF(COUNTBLANK(AG723:AI723)=0,AVERAGE(AG723:AI723),IF(COUNTBLANK(AF723:AI723)&lt;1.5,AVERAGE(AF723:AI723),IF(COUNTBLANK(AE723:AI723)&lt;2.5,AVERAGE(AE723:AI723),IF(COUNTBLANK(AD723:AI723)&lt;3.5,AVERAGE(AD723:AI723),IF(COUNTBLANK(AC723:AI723)&lt;4.5,AVERAGE(AC723:AI723),IF(COUNTBLANK(AB723:AI723)&lt;5.5,AVERAGE(AB723:AI723),IF(COUNTBLANK(AA723:AI723)&lt;6.5,AVERAGE(AA723:AI723),IF(COUNTBLANK(Z723:AI723)&lt;7.5,AVERAGE(Z723:AI723),IF(COUNTBLANK(Y723:AI723)&lt;8.5,AVERAGE(Y723:AI723),IF(COUNTBLANK(X723:AI723)&lt;9.5,AVERAGE(X723:AI723),IF(COUNTBLANK(W723:AI723)&lt;10.5,AVERAGE(W723:AI723),IF(COUNTBLANK(V723:AI723)&lt;11.5,AVERAGE(V723:AI723),IF(COUNTBLANK(U723:AI723)&lt;12.5,AVERAGE(U723:AI723),IF(COUNTBLANK(T723:AI723)&lt;13.5,AVERAGE(T723:AI723),IF(COUNTBLANK(S723:AI723)&lt;14.5,AVERAGE(S723:AI723),IF(COUNTBLANK(R723:AI723)&lt;15.5,AVERAGE(R723:AI723),IF(COUNTBLANK(Q723:AI723)&lt;16.5,AVERAGE(Q723:AI723),IF(COUNTBLANK(P723:AI723)&lt;17.5,AVERAGE(P723:AI723),IF(COUNTBLANK(O723:AI723)&lt;18.5,AVERAGE(O723:AI723),AVERAGE(N723:AI723)))))))))))))))))))))</f>
        <v/>
      </c>
      <c r="AM723" s="22" t="str">
        <f>IF(AK723=0,"",IF(COUNTBLANK(AH723:AI723)=0,AVERAGE(AH723:AI723),IF(COUNTBLANK(AG723:AI723)&lt;1.5,AVERAGE(AG723:AI723),IF(COUNTBLANK(AF723:AI723)&lt;2.5,AVERAGE(AF723:AI723),IF(COUNTBLANK(AE723:AI723)&lt;3.5,AVERAGE(AE723:AI723),IF(COUNTBLANK(AD723:AI723)&lt;4.5,AVERAGE(AD723:AI723),IF(COUNTBLANK(AC723:AI723)&lt;5.5,AVERAGE(AC723:AI723),IF(COUNTBLANK(AB723:AI723)&lt;6.5,AVERAGE(AB723:AI723),IF(COUNTBLANK(AA723:AI723)&lt;7.5,AVERAGE(AA723:AI723),IF(COUNTBLANK(Z723:AI723)&lt;8.5,AVERAGE(Z723:AI723),IF(COUNTBLANK(Y723:AI723)&lt;9.5,AVERAGE(Y723:AI723),IF(COUNTBLANK(X723:AI723)&lt;10.5,AVERAGE(X723:AI723),IF(COUNTBLANK(W723:AI723)&lt;11.5,AVERAGE(W723:AI723),IF(COUNTBLANK(V723:AI723)&lt;12.5,AVERAGE(V723:AI723),IF(COUNTBLANK(U723:AI723)&lt;13.5,AVERAGE(U723:AI723),IF(COUNTBLANK(T723:AI723)&lt;14.5,AVERAGE(T723:AI723),IF(COUNTBLANK(S723:AI723)&lt;15.5,AVERAGE(S723:AI723),IF(COUNTBLANK(R723:AI723)&lt;16.5,AVERAGE(R723:AI723),IF(COUNTBLANK(Q723:AI723)&lt;17.5,AVERAGE(Q723:AI723),IF(COUNTBLANK(P723:AI723)&lt;18.5,AVERAGE(P723:AI723),IF(COUNTBLANK(O723:AI723)&lt;19.5,AVERAGE(O723:AI723),AVERAGE(N723:AI723))))))))))))))))))))))</f>
        <v/>
      </c>
      <c r="AN723" s="23">
        <f>IF(AK723&lt;1.5,M723,(0.75*M723)+(0.25*((AM723*2/3+AJ723*1/3)*$AW$1)))</f>
        <v>0</v>
      </c>
      <c r="AO723" s="24">
        <f>AN723-M723</f>
        <v>0</v>
      </c>
      <c r="AP723" s="22" t="str">
        <f>IF(AK723&lt;1.5,"N/A",3*((M723/$AW$1)-(AM723*2/3)))</f>
        <v>N/A</v>
      </c>
      <c r="AQ723" s="20" t="str">
        <f>IF(AK723=0,"",AL723*$AV$1)</f>
        <v/>
      </c>
      <c r="AR723" s="20" t="str">
        <f>IF(AK723=0,"",AJ723*$AV$1)</f>
        <v/>
      </c>
      <c r="AS723" s="23" t="str">
        <f>IF(F723="P","P","")</f>
        <v/>
      </c>
    </row>
    <row r="724" spans="1:45">
      <c r="A724" s="19"/>
      <c r="B724" s="23" t="str">
        <f>IF(COUNTBLANK(N724:AI724)&lt;20.5,"Yes","No")</f>
        <v>No</v>
      </c>
      <c r="C724" s="34" t="str">
        <f>IF(J724&lt;160000,"Yes","")</f>
        <v>Yes</v>
      </c>
      <c r="D724" s="34" t="str">
        <f>IF(J724&gt;375000,IF((K724/J724)&lt;-0.4,"FP40%",IF((K724/J724)&lt;-0.35,"FP35%",IF((K724/J724)&lt;-0.3,"FP30%",IF((K724/J724)&lt;-0.25,"FP25%",IF((K724/J724)&lt;-0.2,"FP20%",IF((K724/J724)&lt;-0.15,"FP15%",IF((K724/J724)&lt;-0.1,"FP10%",IF((K724/J724)&lt;-0.05,"FP5%","")))))))),"")</f>
        <v/>
      </c>
      <c r="E724" s="34" t="str">
        <f t="shared" si="13"/>
        <v/>
      </c>
      <c r="F724" s="89" t="str">
        <f>IF(AP724="N/A","",IF(AP724&gt;AJ724,IF(AP724&gt;AM724,"P",""),""))</f>
        <v/>
      </c>
      <c r="G724" s="34" t="str">
        <f>IF(D724="",IF(E724="",F724,E724),D724)</f>
        <v/>
      </c>
      <c r="H724" s="19"/>
      <c r="I724" s="21"/>
      <c r="J724" s="20"/>
      <c r="K724" s="20">
        <f>M724-J724</f>
        <v>0</v>
      </c>
      <c r="L724" s="20"/>
      <c r="M724" s="20"/>
      <c r="N724" s="21"/>
      <c r="O724" s="21"/>
      <c r="P724" s="21"/>
      <c r="Q724" s="21"/>
      <c r="R724" s="21"/>
      <c r="S724" s="21"/>
      <c r="T724" s="21"/>
      <c r="U724" s="21"/>
      <c r="AJ724" s="39" t="str">
        <f>IF(AK724=0,"",AVERAGE(N724:AI724))</f>
        <v/>
      </c>
      <c r="AK724" s="39">
        <f>IF(COUNTBLANK(N724:AI724)=0,22,IF(COUNTBLANK(N724:AI724)=1,21,IF(COUNTBLANK(N724:AI724)=2,20,IF(COUNTBLANK(N724:AI724)=3,19,IF(COUNTBLANK(N724:AI724)=4,18,IF(COUNTBLANK(N724:AI724)=5,17,IF(COUNTBLANK(N724:AI724)=6,16,IF(COUNTBLANK(N724:AI724)=7,15,IF(COUNTBLANK(N724:AI724)=8,14,IF(COUNTBLANK(N724:AI724)=9,13,IF(COUNTBLANK(N724:AI724)=10,12,IF(COUNTBLANK(N724:AI724)=11,11,IF(COUNTBLANK(N724:AI724)=12,10,IF(COUNTBLANK(N724:AI724)=13,9,IF(COUNTBLANK(N724:AI724)=14,8,IF(COUNTBLANK(N724:AI724)=15,7,IF(COUNTBLANK(N724:AI724)=16,6,IF(COUNTBLANK(N724:AI724)=17,5,IF(COUNTBLANK(N724:AI724)=18,4,IF(COUNTBLANK(N724:AI724)=19,3,IF(COUNTBLANK(N724:AI724)=20,2,IF(COUNTBLANK(N724:AI724)=21,1,IF(COUNTBLANK(N724:AI724)=22,0,"Error")))))))))))))))))))))))</f>
        <v>0</v>
      </c>
      <c r="AL724" s="39" t="str">
        <f>IF(AK724=0,"",IF(COUNTBLANK(AG724:AI724)=0,AVERAGE(AG724:AI724),IF(COUNTBLANK(AF724:AI724)&lt;1.5,AVERAGE(AF724:AI724),IF(COUNTBLANK(AE724:AI724)&lt;2.5,AVERAGE(AE724:AI724),IF(COUNTBLANK(AD724:AI724)&lt;3.5,AVERAGE(AD724:AI724),IF(COUNTBLANK(AC724:AI724)&lt;4.5,AVERAGE(AC724:AI724),IF(COUNTBLANK(AB724:AI724)&lt;5.5,AVERAGE(AB724:AI724),IF(COUNTBLANK(AA724:AI724)&lt;6.5,AVERAGE(AA724:AI724),IF(COUNTBLANK(Z724:AI724)&lt;7.5,AVERAGE(Z724:AI724),IF(COUNTBLANK(Y724:AI724)&lt;8.5,AVERAGE(Y724:AI724),IF(COUNTBLANK(X724:AI724)&lt;9.5,AVERAGE(X724:AI724),IF(COUNTBLANK(W724:AI724)&lt;10.5,AVERAGE(W724:AI724),IF(COUNTBLANK(V724:AI724)&lt;11.5,AVERAGE(V724:AI724),IF(COUNTBLANK(U724:AI724)&lt;12.5,AVERAGE(U724:AI724),IF(COUNTBLANK(T724:AI724)&lt;13.5,AVERAGE(T724:AI724),IF(COUNTBLANK(S724:AI724)&lt;14.5,AVERAGE(S724:AI724),IF(COUNTBLANK(R724:AI724)&lt;15.5,AVERAGE(R724:AI724),IF(COUNTBLANK(Q724:AI724)&lt;16.5,AVERAGE(Q724:AI724),IF(COUNTBLANK(P724:AI724)&lt;17.5,AVERAGE(P724:AI724),IF(COUNTBLANK(O724:AI724)&lt;18.5,AVERAGE(O724:AI724),AVERAGE(N724:AI724)))))))))))))))))))))</f>
        <v/>
      </c>
      <c r="AM724" s="22" t="str">
        <f>IF(AK724=0,"",IF(COUNTBLANK(AH724:AI724)=0,AVERAGE(AH724:AI724),IF(COUNTBLANK(AG724:AI724)&lt;1.5,AVERAGE(AG724:AI724),IF(COUNTBLANK(AF724:AI724)&lt;2.5,AVERAGE(AF724:AI724),IF(COUNTBLANK(AE724:AI724)&lt;3.5,AVERAGE(AE724:AI724),IF(COUNTBLANK(AD724:AI724)&lt;4.5,AVERAGE(AD724:AI724),IF(COUNTBLANK(AC724:AI724)&lt;5.5,AVERAGE(AC724:AI724),IF(COUNTBLANK(AB724:AI724)&lt;6.5,AVERAGE(AB724:AI724),IF(COUNTBLANK(AA724:AI724)&lt;7.5,AVERAGE(AA724:AI724),IF(COUNTBLANK(Z724:AI724)&lt;8.5,AVERAGE(Z724:AI724),IF(COUNTBLANK(Y724:AI724)&lt;9.5,AVERAGE(Y724:AI724),IF(COUNTBLANK(X724:AI724)&lt;10.5,AVERAGE(X724:AI724),IF(COUNTBLANK(W724:AI724)&lt;11.5,AVERAGE(W724:AI724),IF(COUNTBLANK(V724:AI724)&lt;12.5,AVERAGE(V724:AI724),IF(COUNTBLANK(U724:AI724)&lt;13.5,AVERAGE(U724:AI724),IF(COUNTBLANK(T724:AI724)&lt;14.5,AVERAGE(T724:AI724),IF(COUNTBLANK(S724:AI724)&lt;15.5,AVERAGE(S724:AI724),IF(COUNTBLANK(R724:AI724)&lt;16.5,AVERAGE(R724:AI724),IF(COUNTBLANK(Q724:AI724)&lt;17.5,AVERAGE(Q724:AI724),IF(COUNTBLANK(P724:AI724)&lt;18.5,AVERAGE(P724:AI724),IF(COUNTBLANK(O724:AI724)&lt;19.5,AVERAGE(O724:AI724),AVERAGE(N724:AI724))))))))))))))))))))))</f>
        <v/>
      </c>
      <c r="AN724" s="23">
        <f>IF(AK724&lt;1.5,M724,(0.75*M724)+(0.25*((AM724*2/3+AJ724*1/3)*$AW$1)))</f>
        <v>0</v>
      </c>
      <c r="AO724" s="24">
        <f>AN724-M724</f>
        <v>0</v>
      </c>
      <c r="AP724" s="22" t="str">
        <f>IF(AK724&lt;1.5,"N/A",3*((M724/$AW$1)-(AM724*2/3)))</f>
        <v>N/A</v>
      </c>
      <c r="AQ724" s="20" t="str">
        <f>IF(AK724=0,"",AL724*$AV$1)</f>
        <v/>
      </c>
      <c r="AR724" s="20" t="str">
        <f>IF(AK724=0,"",AJ724*$AV$1)</f>
        <v/>
      </c>
      <c r="AS724" s="23" t="str">
        <f>IF(F724="P","P","")</f>
        <v/>
      </c>
    </row>
    <row r="725" spans="1:45">
      <c r="A725" s="19"/>
      <c r="B725" s="23" t="str">
        <f>IF(COUNTBLANK(N725:AI725)&lt;20.5,"Yes","No")</f>
        <v>No</v>
      </c>
      <c r="C725" s="34" t="str">
        <f>IF(J725&lt;160000,"Yes","")</f>
        <v>Yes</v>
      </c>
      <c r="D725" s="34" t="str">
        <f>IF(J725&gt;375000,IF((K725/J725)&lt;-0.4,"FP40%",IF((K725/J725)&lt;-0.35,"FP35%",IF((K725/J725)&lt;-0.3,"FP30%",IF((K725/J725)&lt;-0.25,"FP25%",IF((K725/J725)&lt;-0.2,"FP20%",IF((K725/J725)&lt;-0.15,"FP15%",IF((K725/J725)&lt;-0.1,"FP10%",IF((K725/J725)&lt;-0.05,"FP5%","")))))))),"")</f>
        <v/>
      </c>
      <c r="E725" s="34" t="str">
        <f t="shared" si="13"/>
        <v/>
      </c>
      <c r="F725" s="89" t="str">
        <f>IF(AP725="N/A","",IF(AP725&gt;AJ725,IF(AP725&gt;AM725,"P",""),""))</f>
        <v/>
      </c>
      <c r="G725" s="34" t="str">
        <f>IF(D725="",IF(E725="",F725,E725),D725)</f>
        <v/>
      </c>
      <c r="H725" s="19"/>
      <c r="I725" s="21"/>
      <c r="J725" s="20"/>
      <c r="K725" s="20">
        <f>M725-J725</f>
        <v>0</v>
      </c>
      <c r="L725" s="20"/>
      <c r="M725" s="20"/>
      <c r="N725" s="21"/>
      <c r="O725" s="21"/>
      <c r="P725" s="21"/>
      <c r="Q725" s="21"/>
      <c r="R725" s="21"/>
      <c r="S725" s="21"/>
      <c r="T725" s="21"/>
      <c r="U725" s="21"/>
      <c r="AJ725" s="39" t="str">
        <f>IF(AK725=0,"",AVERAGE(N725:AI725))</f>
        <v/>
      </c>
      <c r="AK725" s="39">
        <f>IF(COUNTBLANK(N725:AI725)=0,22,IF(COUNTBLANK(N725:AI725)=1,21,IF(COUNTBLANK(N725:AI725)=2,20,IF(COUNTBLANK(N725:AI725)=3,19,IF(COUNTBLANK(N725:AI725)=4,18,IF(COUNTBLANK(N725:AI725)=5,17,IF(COUNTBLANK(N725:AI725)=6,16,IF(COUNTBLANK(N725:AI725)=7,15,IF(COUNTBLANK(N725:AI725)=8,14,IF(COUNTBLANK(N725:AI725)=9,13,IF(COUNTBLANK(N725:AI725)=10,12,IF(COUNTBLANK(N725:AI725)=11,11,IF(COUNTBLANK(N725:AI725)=12,10,IF(COUNTBLANK(N725:AI725)=13,9,IF(COUNTBLANK(N725:AI725)=14,8,IF(COUNTBLANK(N725:AI725)=15,7,IF(COUNTBLANK(N725:AI725)=16,6,IF(COUNTBLANK(N725:AI725)=17,5,IF(COUNTBLANK(N725:AI725)=18,4,IF(COUNTBLANK(N725:AI725)=19,3,IF(COUNTBLANK(N725:AI725)=20,2,IF(COUNTBLANK(N725:AI725)=21,1,IF(COUNTBLANK(N725:AI725)=22,0,"Error")))))))))))))))))))))))</f>
        <v>0</v>
      </c>
      <c r="AL725" s="39" t="str">
        <f>IF(AK725=0,"",IF(COUNTBLANK(AG725:AI725)=0,AVERAGE(AG725:AI725),IF(COUNTBLANK(AF725:AI725)&lt;1.5,AVERAGE(AF725:AI725),IF(COUNTBLANK(AE725:AI725)&lt;2.5,AVERAGE(AE725:AI725),IF(COUNTBLANK(AD725:AI725)&lt;3.5,AVERAGE(AD725:AI725),IF(COUNTBLANK(AC725:AI725)&lt;4.5,AVERAGE(AC725:AI725),IF(COUNTBLANK(AB725:AI725)&lt;5.5,AVERAGE(AB725:AI725),IF(COUNTBLANK(AA725:AI725)&lt;6.5,AVERAGE(AA725:AI725),IF(COUNTBLANK(Z725:AI725)&lt;7.5,AVERAGE(Z725:AI725),IF(COUNTBLANK(Y725:AI725)&lt;8.5,AVERAGE(Y725:AI725),IF(COUNTBLANK(X725:AI725)&lt;9.5,AVERAGE(X725:AI725),IF(COUNTBLANK(W725:AI725)&lt;10.5,AVERAGE(W725:AI725),IF(COUNTBLANK(V725:AI725)&lt;11.5,AVERAGE(V725:AI725),IF(COUNTBLANK(U725:AI725)&lt;12.5,AVERAGE(U725:AI725),IF(COUNTBLANK(T725:AI725)&lt;13.5,AVERAGE(T725:AI725),IF(COUNTBLANK(S725:AI725)&lt;14.5,AVERAGE(S725:AI725),IF(COUNTBLANK(R725:AI725)&lt;15.5,AVERAGE(R725:AI725),IF(COUNTBLANK(Q725:AI725)&lt;16.5,AVERAGE(Q725:AI725),IF(COUNTBLANK(P725:AI725)&lt;17.5,AVERAGE(P725:AI725),IF(COUNTBLANK(O725:AI725)&lt;18.5,AVERAGE(O725:AI725),AVERAGE(N725:AI725)))))))))))))))))))))</f>
        <v/>
      </c>
      <c r="AM725" s="22" t="str">
        <f>IF(AK725=0,"",IF(COUNTBLANK(AH725:AI725)=0,AVERAGE(AH725:AI725),IF(COUNTBLANK(AG725:AI725)&lt;1.5,AVERAGE(AG725:AI725),IF(COUNTBLANK(AF725:AI725)&lt;2.5,AVERAGE(AF725:AI725),IF(COUNTBLANK(AE725:AI725)&lt;3.5,AVERAGE(AE725:AI725),IF(COUNTBLANK(AD725:AI725)&lt;4.5,AVERAGE(AD725:AI725),IF(COUNTBLANK(AC725:AI725)&lt;5.5,AVERAGE(AC725:AI725),IF(COUNTBLANK(AB725:AI725)&lt;6.5,AVERAGE(AB725:AI725),IF(COUNTBLANK(AA725:AI725)&lt;7.5,AVERAGE(AA725:AI725),IF(COUNTBLANK(Z725:AI725)&lt;8.5,AVERAGE(Z725:AI725),IF(COUNTBLANK(Y725:AI725)&lt;9.5,AVERAGE(Y725:AI725),IF(COUNTBLANK(X725:AI725)&lt;10.5,AVERAGE(X725:AI725),IF(COUNTBLANK(W725:AI725)&lt;11.5,AVERAGE(W725:AI725),IF(COUNTBLANK(V725:AI725)&lt;12.5,AVERAGE(V725:AI725),IF(COUNTBLANK(U725:AI725)&lt;13.5,AVERAGE(U725:AI725),IF(COUNTBLANK(T725:AI725)&lt;14.5,AVERAGE(T725:AI725),IF(COUNTBLANK(S725:AI725)&lt;15.5,AVERAGE(S725:AI725),IF(COUNTBLANK(R725:AI725)&lt;16.5,AVERAGE(R725:AI725),IF(COUNTBLANK(Q725:AI725)&lt;17.5,AVERAGE(Q725:AI725),IF(COUNTBLANK(P725:AI725)&lt;18.5,AVERAGE(P725:AI725),IF(COUNTBLANK(O725:AI725)&lt;19.5,AVERAGE(O725:AI725),AVERAGE(N725:AI725))))))))))))))))))))))</f>
        <v/>
      </c>
      <c r="AN725" s="23">
        <f>IF(AK725&lt;1.5,M725,(0.75*M725)+(0.25*((AM725*2/3+AJ725*1/3)*$AW$1)))</f>
        <v>0</v>
      </c>
      <c r="AO725" s="24">
        <f>AN725-M725</f>
        <v>0</v>
      </c>
      <c r="AP725" s="22" t="str">
        <f>IF(AK725&lt;1.5,"N/A",3*((M725/$AW$1)-(AM725*2/3)))</f>
        <v>N/A</v>
      </c>
      <c r="AQ725" s="20" t="str">
        <f>IF(AK725=0,"",AL725*$AV$1)</f>
        <v/>
      </c>
      <c r="AR725" s="20" t="str">
        <f>IF(AK725=0,"",AJ725*$AV$1)</f>
        <v/>
      </c>
      <c r="AS725" s="23" t="str">
        <f>IF(F725="P","P","")</f>
        <v/>
      </c>
    </row>
    <row r="726" spans="1:45">
      <c r="A726" s="19"/>
      <c r="B726" s="23" t="str">
        <f>IF(COUNTBLANK(N726:AI726)&lt;20.5,"Yes","No")</f>
        <v>No</v>
      </c>
      <c r="C726" s="34" t="str">
        <f>IF(J726&lt;160000,"Yes","")</f>
        <v>Yes</v>
      </c>
      <c r="D726" s="34" t="str">
        <f>IF(J726&gt;375000,IF((K726/J726)&lt;-0.4,"FP40%",IF((K726/J726)&lt;-0.35,"FP35%",IF((K726/J726)&lt;-0.3,"FP30%",IF((K726/J726)&lt;-0.25,"FP25%",IF((K726/J726)&lt;-0.2,"FP20%",IF((K726/J726)&lt;-0.15,"FP15%",IF((K726/J726)&lt;-0.1,"FP10%",IF((K726/J726)&lt;-0.05,"FP5%","")))))))),"")</f>
        <v/>
      </c>
      <c r="E726" s="34" t="str">
        <f t="shared" si="13"/>
        <v/>
      </c>
      <c r="F726" s="89" t="str">
        <f>IF(AP726="N/A","",IF(AP726&gt;AJ726,IF(AP726&gt;AM726,"P",""),""))</f>
        <v/>
      </c>
      <c r="G726" s="34" t="str">
        <f>IF(D726="",IF(E726="",F726,E726),D726)</f>
        <v/>
      </c>
      <c r="H726" s="19"/>
      <c r="I726" s="21"/>
      <c r="J726" s="20"/>
      <c r="K726" s="20">
        <f>M726-J726</f>
        <v>0</v>
      </c>
      <c r="L726" s="20"/>
      <c r="M726" s="20"/>
      <c r="N726" s="21"/>
      <c r="O726" s="21"/>
      <c r="P726" s="21"/>
      <c r="Q726" s="21"/>
      <c r="R726" s="21"/>
      <c r="S726" s="21"/>
      <c r="T726" s="21"/>
      <c r="U726" s="21"/>
      <c r="AJ726" s="39" t="str">
        <f>IF(AK726=0,"",AVERAGE(N726:AI726))</f>
        <v/>
      </c>
      <c r="AK726" s="39">
        <f>IF(COUNTBLANK(N726:AI726)=0,22,IF(COUNTBLANK(N726:AI726)=1,21,IF(COUNTBLANK(N726:AI726)=2,20,IF(COUNTBLANK(N726:AI726)=3,19,IF(COUNTBLANK(N726:AI726)=4,18,IF(COUNTBLANK(N726:AI726)=5,17,IF(COUNTBLANK(N726:AI726)=6,16,IF(COUNTBLANK(N726:AI726)=7,15,IF(COUNTBLANK(N726:AI726)=8,14,IF(COUNTBLANK(N726:AI726)=9,13,IF(COUNTBLANK(N726:AI726)=10,12,IF(COUNTBLANK(N726:AI726)=11,11,IF(COUNTBLANK(N726:AI726)=12,10,IF(COUNTBLANK(N726:AI726)=13,9,IF(COUNTBLANK(N726:AI726)=14,8,IF(COUNTBLANK(N726:AI726)=15,7,IF(COUNTBLANK(N726:AI726)=16,6,IF(COUNTBLANK(N726:AI726)=17,5,IF(COUNTBLANK(N726:AI726)=18,4,IF(COUNTBLANK(N726:AI726)=19,3,IF(COUNTBLANK(N726:AI726)=20,2,IF(COUNTBLANK(N726:AI726)=21,1,IF(COUNTBLANK(N726:AI726)=22,0,"Error")))))))))))))))))))))))</f>
        <v>0</v>
      </c>
      <c r="AL726" s="39" t="str">
        <f>IF(AK726=0,"",IF(COUNTBLANK(AG726:AI726)=0,AVERAGE(AG726:AI726),IF(COUNTBLANK(AF726:AI726)&lt;1.5,AVERAGE(AF726:AI726),IF(COUNTBLANK(AE726:AI726)&lt;2.5,AVERAGE(AE726:AI726),IF(COUNTBLANK(AD726:AI726)&lt;3.5,AVERAGE(AD726:AI726),IF(COUNTBLANK(AC726:AI726)&lt;4.5,AVERAGE(AC726:AI726),IF(COUNTBLANK(AB726:AI726)&lt;5.5,AVERAGE(AB726:AI726),IF(COUNTBLANK(AA726:AI726)&lt;6.5,AVERAGE(AA726:AI726),IF(COUNTBLANK(Z726:AI726)&lt;7.5,AVERAGE(Z726:AI726),IF(COUNTBLANK(Y726:AI726)&lt;8.5,AVERAGE(Y726:AI726),IF(COUNTBLANK(X726:AI726)&lt;9.5,AVERAGE(X726:AI726),IF(COUNTBLANK(W726:AI726)&lt;10.5,AVERAGE(W726:AI726),IF(COUNTBLANK(V726:AI726)&lt;11.5,AVERAGE(V726:AI726),IF(COUNTBLANK(U726:AI726)&lt;12.5,AVERAGE(U726:AI726),IF(COUNTBLANK(T726:AI726)&lt;13.5,AVERAGE(T726:AI726),IF(COUNTBLANK(S726:AI726)&lt;14.5,AVERAGE(S726:AI726),IF(COUNTBLANK(R726:AI726)&lt;15.5,AVERAGE(R726:AI726),IF(COUNTBLANK(Q726:AI726)&lt;16.5,AVERAGE(Q726:AI726),IF(COUNTBLANK(P726:AI726)&lt;17.5,AVERAGE(P726:AI726),IF(COUNTBLANK(O726:AI726)&lt;18.5,AVERAGE(O726:AI726),AVERAGE(N726:AI726)))))))))))))))))))))</f>
        <v/>
      </c>
      <c r="AM726" s="22" t="str">
        <f>IF(AK726=0,"",IF(COUNTBLANK(AH726:AI726)=0,AVERAGE(AH726:AI726),IF(COUNTBLANK(AG726:AI726)&lt;1.5,AVERAGE(AG726:AI726),IF(COUNTBLANK(AF726:AI726)&lt;2.5,AVERAGE(AF726:AI726),IF(COUNTBLANK(AE726:AI726)&lt;3.5,AVERAGE(AE726:AI726),IF(COUNTBLANK(AD726:AI726)&lt;4.5,AVERAGE(AD726:AI726),IF(COUNTBLANK(AC726:AI726)&lt;5.5,AVERAGE(AC726:AI726),IF(COUNTBLANK(AB726:AI726)&lt;6.5,AVERAGE(AB726:AI726),IF(COUNTBLANK(AA726:AI726)&lt;7.5,AVERAGE(AA726:AI726),IF(COUNTBLANK(Z726:AI726)&lt;8.5,AVERAGE(Z726:AI726),IF(COUNTBLANK(Y726:AI726)&lt;9.5,AVERAGE(Y726:AI726),IF(COUNTBLANK(X726:AI726)&lt;10.5,AVERAGE(X726:AI726),IF(COUNTBLANK(W726:AI726)&lt;11.5,AVERAGE(W726:AI726),IF(COUNTBLANK(V726:AI726)&lt;12.5,AVERAGE(V726:AI726),IF(COUNTBLANK(U726:AI726)&lt;13.5,AVERAGE(U726:AI726),IF(COUNTBLANK(T726:AI726)&lt;14.5,AVERAGE(T726:AI726),IF(COUNTBLANK(S726:AI726)&lt;15.5,AVERAGE(S726:AI726),IF(COUNTBLANK(R726:AI726)&lt;16.5,AVERAGE(R726:AI726),IF(COUNTBLANK(Q726:AI726)&lt;17.5,AVERAGE(Q726:AI726),IF(COUNTBLANK(P726:AI726)&lt;18.5,AVERAGE(P726:AI726),IF(COUNTBLANK(O726:AI726)&lt;19.5,AVERAGE(O726:AI726),AVERAGE(N726:AI726))))))))))))))))))))))</f>
        <v/>
      </c>
      <c r="AN726" s="23">
        <f>IF(AK726&lt;1.5,M726,(0.75*M726)+(0.25*((AM726*2/3+AJ726*1/3)*$AW$1)))</f>
        <v>0</v>
      </c>
      <c r="AO726" s="24">
        <f>AN726-M726</f>
        <v>0</v>
      </c>
      <c r="AP726" s="22" t="str">
        <f>IF(AK726&lt;1.5,"N/A",3*((M726/$AW$1)-(AM726*2/3)))</f>
        <v>N/A</v>
      </c>
      <c r="AQ726" s="20" t="str">
        <f>IF(AK726=0,"",AL726*$AV$1)</f>
        <v/>
      </c>
      <c r="AR726" s="20" t="str">
        <f>IF(AK726=0,"",AJ726*$AV$1)</f>
        <v/>
      </c>
      <c r="AS726" s="23" t="str">
        <f>IF(F726="P","P","")</f>
        <v/>
      </c>
    </row>
    <row r="727" spans="1:45">
      <c r="A727" s="19"/>
      <c r="B727" s="23" t="str">
        <f>IF(COUNTBLANK(N727:AI727)&lt;20.5,"Yes","No")</f>
        <v>No</v>
      </c>
      <c r="C727" s="34" t="str">
        <f>IF(J727&lt;160000,"Yes","")</f>
        <v>Yes</v>
      </c>
      <c r="D727" s="34" t="str">
        <f>IF(J727&gt;375000,IF((K727/J727)&lt;-0.4,"FP40%",IF((K727/J727)&lt;-0.35,"FP35%",IF((K727/J727)&lt;-0.3,"FP30%",IF((K727/J727)&lt;-0.25,"FP25%",IF((K727/J727)&lt;-0.2,"FP20%",IF((K727/J727)&lt;-0.15,"FP15%",IF((K727/J727)&lt;-0.1,"FP10%",IF((K727/J727)&lt;-0.05,"FP5%","")))))))),"")</f>
        <v/>
      </c>
      <c r="E727" s="34" t="str">
        <f t="shared" si="13"/>
        <v/>
      </c>
      <c r="F727" s="89" t="str">
        <f>IF(AP727="N/A","",IF(AP727&gt;AJ727,IF(AP727&gt;AM727,"P",""),""))</f>
        <v/>
      </c>
      <c r="G727" s="34" t="str">
        <f>IF(D727="",IF(E727="",F727,E727),D727)</f>
        <v/>
      </c>
      <c r="H727" s="19"/>
      <c r="I727" s="21"/>
      <c r="J727" s="20"/>
      <c r="K727" s="20">
        <f>M727-J727</f>
        <v>0</v>
      </c>
      <c r="L727" s="20"/>
      <c r="M727" s="20"/>
      <c r="N727" s="21"/>
      <c r="O727" s="21"/>
      <c r="P727" s="21"/>
      <c r="Q727" s="21"/>
      <c r="R727" s="21"/>
      <c r="S727" s="21"/>
      <c r="T727" s="21"/>
      <c r="U727" s="21"/>
      <c r="AJ727" s="39" t="str">
        <f>IF(AK727=0,"",AVERAGE(N727:AI727))</f>
        <v/>
      </c>
      <c r="AK727" s="39">
        <f>IF(COUNTBLANK(N727:AI727)=0,22,IF(COUNTBLANK(N727:AI727)=1,21,IF(COUNTBLANK(N727:AI727)=2,20,IF(COUNTBLANK(N727:AI727)=3,19,IF(COUNTBLANK(N727:AI727)=4,18,IF(COUNTBLANK(N727:AI727)=5,17,IF(COUNTBLANK(N727:AI727)=6,16,IF(COUNTBLANK(N727:AI727)=7,15,IF(COUNTBLANK(N727:AI727)=8,14,IF(COUNTBLANK(N727:AI727)=9,13,IF(COUNTBLANK(N727:AI727)=10,12,IF(COUNTBLANK(N727:AI727)=11,11,IF(COUNTBLANK(N727:AI727)=12,10,IF(COUNTBLANK(N727:AI727)=13,9,IF(COUNTBLANK(N727:AI727)=14,8,IF(COUNTBLANK(N727:AI727)=15,7,IF(COUNTBLANK(N727:AI727)=16,6,IF(COUNTBLANK(N727:AI727)=17,5,IF(COUNTBLANK(N727:AI727)=18,4,IF(COUNTBLANK(N727:AI727)=19,3,IF(COUNTBLANK(N727:AI727)=20,2,IF(COUNTBLANK(N727:AI727)=21,1,IF(COUNTBLANK(N727:AI727)=22,0,"Error")))))))))))))))))))))))</f>
        <v>0</v>
      </c>
      <c r="AL727" s="39" t="str">
        <f>IF(AK727=0,"",IF(COUNTBLANK(AG727:AI727)=0,AVERAGE(AG727:AI727),IF(COUNTBLANK(AF727:AI727)&lt;1.5,AVERAGE(AF727:AI727),IF(COUNTBLANK(AE727:AI727)&lt;2.5,AVERAGE(AE727:AI727),IF(COUNTBLANK(AD727:AI727)&lt;3.5,AVERAGE(AD727:AI727),IF(COUNTBLANK(AC727:AI727)&lt;4.5,AVERAGE(AC727:AI727),IF(COUNTBLANK(AB727:AI727)&lt;5.5,AVERAGE(AB727:AI727),IF(COUNTBLANK(AA727:AI727)&lt;6.5,AVERAGE(AA727:AI727),IF(COUNTBLANK(Z727:AI727)&lt;7.5,AVERAGE(Z727:AI727),IF(COUNTBLANK(Y727:AI727)&lt;8.5,AVERAGE(Y727:AI727),IF(COUNTBLANK(X727:AI727)&lt;9.5,AVERAGE(X727:AI727),IF(COUNTBLANK(W727:AI727)&lt;10.5,AVERAGE(W727:AI727),IF(COUNTBLANK(V727:AI727)&lt;11.5,AVERAGE(V727:AI727),IF(COUNTBLANK(U727:AI727)&lt;12.5,AVERAGE(U727:AI727),IF(COUNTBLANK(T727:AI727)&lt;13.5,AVERAGE(T727:AI727),IF(COUNTBLANK(S727:AI727)&lt;14.5,AVERAGE(S727:AI727),IF(COUNTBLANK(R727:AI727)&lt;15.5,AVERAGE(R727:AI727),IF(COUNTBLANK(Q727:AI727)&lt;16.5,AVERAGE(Q727:AI727),IF(COUNTBLANK(P727:AI727)&lt;17.5,AVERAGE(P727:AI727),IF(COUNTBLANK(O727:AI727)&lt;18.5,AVERAGE(O727:AI727),AVERAGE(N727:AI727)))))))))))))))))))))</f>
        <v/>
      </c>
      <c r="AM727" s="22" t="str">
        <f>IF(AK727=0,"",IF(COUNTBLANK(AH727:AI727)=0,AVERAGE(AH727:AI727),IF(COUNTBLANK(AG727:AI727)&lt;1.5,AVERAGE(AG727:AI727),IF(COUNTBLANK(AF727:AI727)&lt;2.5,AVERAGE(AF727:AI727),IF(COUNTBLANK(AE727:AI727)&lt;3.5,AVERAGE(AE727:AI727),IF(COUNTBLANK(AD727:AI727)&lt;4.5,AVERAGE(AD727:AI727),IF(COUNTBLANK(AC727:AI727)&lt;5.5,AVERAGE(AC727:AI727),IF(COUNTBLANK(AB727:AI727)&lt;6.5,AVERAGE(AB727:AI727),IF(COUNTBLANK(AA727:AI727)&lt;7.5,AVERAGE(AA727:AI727),IF(COUNTBLANK(Z727:AI727)&lt;8.5,AVERAGE(Z727:AI727),IF(COUNTBLANK(Y727:AI727)&lt;9.5,AVERAGE(Y727:AI727),IF(COUNTBLANK(X727:AI727)&lt;10.5,AVERAGE(X727:AI727),IF(COUNTBLANK(W727:AI727)&lt;11.5,AVERAGE(W727:AI727),IF(COUNTBLANK(V727:AI727)&lt;12.5,AVERAGE(V727:AI727),IF(COUNTBLANK(U727:AI727)&lt;13.5,AVERAGE(U727:AI727),IF(COUNTBLANK(T727:AI727)&lt;14.5,AVERAGE(T727:AI727),IF(COUNTBLANK(S727:AI727)&lt;15.5,AVERAGE(S727:AI727),IF(COUNTBLANK(R727:AI727)&lt;16.5,AVERAGE(R727:AI727),IF(COUNTBLANK(Q727:AI727)&lt;17.5,AVERAGE(Q727:AI727),IF(COUNTBLANK(P727:AI727)&lt;18.5,AVERAGE(P727:AI727),IF(COUNTBLANK(O727:AI727)&lt;19.5,AVERAGE(O727:AI727),AVERAGE(N727:AI727))))))))))))))))))))))</f>
        <v/>
      </c>
      <c r="AN727" s="23">
        <f>IF(AK727&lt;1.5,M727,(0.75*M727)+(0.25*((AM727*2/3+AJ727*1/3)*$AW$1)))</f>
        <v>0</v>
      </c>
      <c r="AO727" s="24">
        <f>AN727-M727</f>
        <v>0</v>
      </c>
      <c r="AP727" s="22" t="str">
        <f>IF(AK727&lt;1.5,"N/A",3*((M727/$AW$1)-(AM727*2/3)))</f>
        <v>N/A</v>
      </c>
      <c r="AQ727" s="20" t="str">
        <f>IF(AK727=0,"",AL727*$AV$1)</f>
        <v/>
      </c>
      <c r="AR727" s="20" t="str">
        <f>IF(AK727=0,"",AJ727*$AV$1)</f>
        <v/>
      </c>
      <c r="AS727" s="23" t="str">
        <f>IF(F727="P","P","")</f>
        <v/>
      </c>
    </row>
    <row r="728" spans="1:45">
      <c r="A728" s="19"/>
      <c r="B728" s="23" t="str">
        <f>IF(COUNTBLANK(N728:AI728)&lt;20.5,"Yes","No")</f>
        <v>No</v>
      </c>
      <c r="C728" s="34" t="str">
        <f>IF(J728&lt;160000,"Yes","")</f>
        <v>Yes</v>
      </c>
      <c r="D728" s="34" t="str">
        <f>IF(J728&gt;375000,IF((K728/J728)&lt;-0.4,"FP40%",IF((K728/J728)&lt;-0.35,"FP35%",IF((K728/J728)&lt;-0.3,"FP30%",IF((K728/J728)&lt;-0.25,"FP25%",IF((K728/J728)&lt;-0.2,"FP20%",IF((K728/J728)&lt;-0.15,"FP15%",IF((K728/J728)&lt;-0.1,"FP10%",IF((K728/J728)&lt;-0.05,"FP5%","")))))))),"")</f>
        <v/>
      </c>
      <c r="E728" s="34" t="str">
        <f t="shared" si="13"/>
        <v/>
      </c>
      <c r="F728" s="89" t="str">
        <f>IF(AP728="N/A","",IF(AP728&gt;AJ728,IF(AP728&gt;AM728,"P",""),""))</f>
        <v/>
      </c>
      <c r="G728" s="34" t="str">
        <f>IF(D728="",IF(E728="",F728,E728),D728)</f>
        <v/>
      </c>
      <c r="H728" s="19"/>
      <c r="I728" s="21"/>
      <c r="J728" s="20"/>
      <c r="K728" s="20">
        <f>M728-J728</f>
        <v>0</v>
      </c>
      <c r="L728" s="20"/>
      <c r="M728" s="20"/>
      <c r="N728" s="21"/>
      <c r="O728" s="21"/>
      <c r="P728" s="21"/>
      <c r="Q728" s="21"/>
      <c r="R728" s="21"/>
      <c r="S728" s="21"/>
      <c r="T728" s="21"/>
      <c r="U728" s="21"/>
      <c r="AJ728" s="39" t="str">
        <f>IF(AK728=0,"",AVERAGE(N728:AI728))</f>
        <v/>
      </c>
      <c r="AK728" s="39">
        <f>IF(COUNTBLANK(N728:AI728)=0,22,IF(COUNTBLANK(N728:AI728)=1,21,IF(COUNTBLANK(N728:AI728)=2,20,IF(COUNTBLANK(N728:AI728)=3,19,IF(COUNTBLANK(N728:AI728)=4,18,IF(COUNTBLANK(N728:AI728)=5,17,IF(COUNTBLANK(N728:AI728)=6,16,IF(COUNTBLANK(N728:AI728)=7,15,IF(COUNTBLANK(N728:AI728)=8,14,IF(COUNTBLANK(N728:AI728)=9,13,IF(COUNTBLANK(N728:AI728)=10,12,IF(COUNTBLANK(N728:AI728)=11,11,IF(COUNTBLANK(N728:AI728)=12,10,IF(COUNTBLANK(N728:AI728)=13,9,IF(COUNTBLANK(N728:AI728)=14,8,IF(COUNTBLANK(N728:AI728)=15,7,IF(COUNTBLANK(N728:AI728)=16,6,IF(COUNTBLANK(N728:AI728)=17,5,IF(COUNTBLANK(N728:AI728)=18,4,IF(COUNTBLANK(N728:AI728)=19,3,IF(COUNTBLANK(N728:AI728)=20,2,IF(COUNTBLANK(N728:AI728)=21,1,IF(COUNTBLANK(N728:AI728)=22,0,"Error")))))))))))))))))))))))</f>
        <v>0</v>
      </c>
      <c r="AL728" s="39" t="str">
        <f>IF(AK728=0,"",IF(COUNTBLANK(AG728:AI728)=0,AVERAGE(AG728:AI728),IF(COUNTBLANK(AF728:AI728)&lt;1.5,AVERAGE(AF728:AI728),IF(COUNTBLANK(AE728:AI728)&lt;2.5,AVERAGE(AE728:AI728),IF(COUNTBLANK(AD728:AI728)&lt;3.5,AVERAGE(AD728:AI728),IF(COUNTBLANK(AC728:AI728)&lt;4.5,AVERAGE(AC728:AI728),IF(COUNTBLANK(AB728:AI728)&lt;5.5,AVERAGE(AB728:AI728),IF(COUNTBLANK(AA728:AI728)&lt;6.5,AVERAGE(AA728:AI728),IF(COUNTBLANK(Z728:AI728)&lt;7.5,AVERAGE(Z728:AI728),IF(COUNTBLANK(Y728:AI728)&lt;8.5,AVERAGE(Y728:AI728),IF(COUNTBLANK(X728:AI728)&lt;9.5,AVERAGE(X728:AI728),IF(COUNTBLANK(W728:AI728)&lt;10.5,AVERAGE(W728:AI728),IF(COUNTBLANK(V728:AI728)&lt;11.5,AVERAGE(V728:AI728),IF(COUNTBLANK(U728:AI728)&lt;12.5,AVERAGE(U728:AI728),IF(COUNTBLANK(T728:AI728)&lt;13.5,AVERAGE(T728:AI728),IF(COUNTBLANK(S728:AI728)&lt;14.5,AVERAGE(S728:AI728),IF(COUNTBLANK(R728:AI728)&lt;15.5,AVERAGE(R728:AI728),IF(COUNTBLANK(Q728:AI728)&lt;16.5,AVERAGE(Q728:AI728),IF(COUNTBLANK(P728:AI728)&lt;17.5,AVERAGE(P728:AI728),IF(COUNTBLANK(O728:AI728)&lt;18.5,AVERAGE(O728:AI728),AVERAGE(N728:AI728)))))))))))))))))))))</f>
        <v/>
      </c>
      <c r="AM728" s="22" t="str">
        <f>IF(AK728=0,"",IF(COUNTBLANK(AH728:AI728)=0,AVERAGE(AH728:AI728),IF(COUNTBLANK(AG728:AI728)&lt;1.5,AVERAGE(AG728:AI728),IF(COUNTBLANK(AF728:AI728)&lt;2.5,AVERAGE(AF728:AI728),IF(COUNTBLANK(AE728:AI728)&lt;3.5,AVERAGE(AE728:AI728),IF(COUNTBLANK(AD728:AI728)&lt;4.5,AVERAGE(AD728:AI728),IF(COUNTBLANK(AC728:AI728)&lt;5.5,AVERAGE(AC728:AI728),IF(COUNTBLANK(AB728:AI728)&lt;6.5,AVERAGE(AB728:AI728),IF(COUNTBLANK(AA728:AI728)&lt;7.5,AVERAGE(AA728:AI728),IF(COUNTBLANK(Z728:AI728)&lt;8.5,AVERAGE(Z728:AI728),IF(COUNTBLANK(Y728:AI728)&lt;9.5,AVERAGE(Y728:AI728),IF(COUNTBLANK(X728:AI728)&lt;10.5,AVERAGE(X728:AI728),IF(COUNTBLANK(W728:AI728)&lt;11.5,AVERAGE(W728:AI728),IF(COUNTBLANK(V728:AI728)&lt;12.5,AVERAGE(V728:AI728),IF(COUNTBLANK(U728:AI728)&lt;13.5,AVERAGE(U728:AI728),IF(COUNTBLANK(T728:AI728)&lt;14.5,AVERAGE(T728:AI728),IF(COUNTBLANK(S728:AI728)&lt;15.5,AVERAGE(S728:AI728),IF(COUNTBLANK(R728:AI728)&lt;16.5,AVERAGE(R728:AI728),IF(COUNTBLANK(Q728:AI728)&lt;17.5,AVERAGE(Q728:AI728),IF(COUNTBLANK(P728:AI728)&lt;18.5,AVERAGE(P728:AI728),IF(COUNTBLANK(O728:AI728)&lt;19.5,AVERAGE(O728:AI728),AVERAGE(N728:AI728))))))))))))))))))))))</f>
        <v/>
      </c>
      <c r="AN728" s="23">
        <f>IF(AK728&lt;1.5,M728,(0.75*M728)+(0.25*((AM728*2/3+AJ728*1/3)*$AW$1)))</f>
        <v>0</v>
      </c>
      <c r="AO728" s="24">
        <f>AN728-M728</f>
        <v>0</v>
      </c>
      <c r="AP728" s="22" t="str">
        <f>IF(AK728&lt;1.5,"N/A",3*((M728/$AW$1)-(AM728*2/3)))</f>
        <v>N/A</v>
      </c>
      <c r="AQ728" s="20" t="str">
        <f>IF(AK728=0,"",AL728*$AV$1)</f>
        <v/>
      </c>
      <c r="AR728" s="20" t="str">
        <f>IF(AK728=0,"",AJ728*$AV$1)</f>
        <v/>
      </c>
      <c r="AS728" s="23" t="str">
        <f>IF(F728="P","P","")</f>
        <v/>
      </c>
    </row>
    <row r="729" spans="1:45">
      <c r="A729" s="19"/>
      <c r="B729" s="23" t="str">
        <f>IF(COUNTBLANK(N729:AI729)&lt;20.5,"Yes","No")</f>
        <v>No</v>
      </c>
      <c r="C729" s="34" t="str">
        <f>IF(J729&lt;160000,"Yes","")</f>
        <v>Yes</v>
      </c>
      <c r="D729" s="34" t="str">
        <f>IF(J729&gt;375000,IF((K729/J729)&lt;-0.4,"FP40%",IF((K729/J729)&lt;-0.35,"FP35%",IF((K729/J729)&lt;-0.3,"FP30%",IF((K729/J729)&lt;-0.25,"FP25%",IF((K729/J729)&lt;-0.2,"FP20%",IF((K729/J729)&lt;-0.15,"FP15%",IF((K729/J729)&lt;-0.1,"FP10%",IF((K729/J729)&lt;-0.05,"FP5%","")))))))),"")</f>
        <v/>
      </c>
      <c r="E729" s="34" t="str">
        <f t="shared" si="13"/>
        <v/>
      </c>
      <c r="F729" s="89" t="str">
        <f>IF(AP729="N/A","",IF(AP729&gt;AJ729,IF(AP729&gt;AM729,"P",""),""))</f>
        <v/>
      </c>
      <c r="G729" s="34" t="str">
        <f>IF(D729="",IF(E729="",F729,E729),D729)</f>
        <v/>
      </c>
      <c r="H729" s="19"/>
      <c r="I729" s="21"/>
      <c r="J729" s="20"/>
      <c r="K729" s="20">
        <f>M729-J729</f>
        <v>0</v>
      </c>
      <c r="L729" s="20"/>
      <c r="M729" s="20"/>
      <c r="N729" s="21"/>
      <c r="O729" s="21"/>
      <c r="P729" s="21"/>
      <c r="Q729" s="21"/>
      <c r="R729" s="21"/>
      <c r="S729" s="21"/>
      <c r="T729" s="21"/>
      <c r="U729" s="21"/>
      <c r="AJ729" s="39" t="str">
        <f>IF(AK729=0,"",AVERAGE(N729:AI729))</f>
        <v/>
      </c>
      <c r="AK729" s="39">
        <f>IF(COUNTBLANK(N729:AI729)=0,22,IF(COUNTBLANK(N729:AI729)=1,21,IF(COUNTBLANK(N729:AI729)=2,20,IF(COUNTBLANK(N729:AI729)=3,19,IF(COUNTBLANK(N729:AI729)=4,18,IF(COUNTBLANK(N729:AI729)=5,17,IF(COUNTBLANK(N729:AI729)=6,16,IF(COUNTBLANK(N729:AI729)=7,15,IF(COUNTBLANK(N729:AI729)=8,14,IF(COUNTBLANK(N729:AI729)=9,13,IF(COUNTBLANK(N729:AI729)=10,12,IF(COUNTBLANK(N729:AI729)=11,11,IF(COUNTBLANK(N729:AI729)=12,10,IF(COUNTBLANK(N729:AI729)=13,9,IF(COUNTBLANK(N729:AI729)=14,8,IF(COUNTBLANK(N729:AI729)=15,7,IF(COUNTBLANK(N729:AI729)=16,6,IF(COUNTBLANK(N729:AI729)=17,5,IF(COUNTBLANK(N729:AI729)=18,4,IF(COUNTBLANK(N729:AI729)=19,3,IF(COUNTBLANK(N729:AI729)=20,2,IF(COUNTBLANK(N729:AI729)=21,1,IF(COUNTBLANK(N729:AI729)=22,0,"Error")))))))))))))))))))))))</f>
        <v>0</v>
      </c>
      <c r="AL729" s="39" t="str">
        <f>IF(AK729=0,"",IF(COUNTBLANK(AG729:AI729)=0,AVERAGE(AG729:AI729),IF(COUNTBLANK(AF729:AI729)&lt;1.5,AVERAGE(AF729:AI729),IF(COUNTBLANK(AE729:AI729)&lt;2.5,AVERAGE(AE729:AI729),IF(COUNTBLANK(AD729:AI729)&lt;3.5,AVERAGE(AD729:AI729),IF(COUNTBLANK(AC729:AI729)&lt;4.5,AVERAGE(AC729:AI729),IF(COUNTBLANK(AB729:AI729)&lt;5.5,AVERAGE(AB729:AI729),IF(COUNTBLANK(AA729:AI729)&lt;6.5,AVERAGE(AA729:AI729),IF(COUNTBLANK(Z729:AI729)&lt;7.5,AVERAGE(Z729:AI729),IF(COUNTBLANK(Y729:AI729)&lt;8.5,AVERAGE(Y729:AI729),IF(COUNTBLANK(X729:AI729)&lt;9.5,AVERAGE(X729:AI729),IF(COUNTBLANK(W729:AI729)&lt;10.5,AVERAGE(W729:AI729),IF(COUNTBLANK(V729:AI729)&lt;11.5,AVERAGE(V729:AI729),IF(COUNTBLANK(U729:AI729)&lt;12.5,AVERAGE(U729:AI729),IF(COUNTBLANK(T729:AI729)&lt;13.5,AVERAGE(T729:AI729),IF(COUNTBLANK(S729:AI729)&lt;14.5,AVERAGE(S729:AI729),IF(COUNTBLANK(R729:AI729)&lt;15.5,AVERAGE(R729:AI729),IF(COUNTBLANK(Q729:AI729)&lt;16.5,AVERAGE(Q729:AI729),IF(COUNTBLANK(P729:AI729)&lt;17.5,AVERAGE(P729:AI729),IF(COUNTBLANK(O729:AI729)&lt;18.5,AVERAGE(O729:AI729),AVERAGE(N729:AI729)))))))))))))))))))))</f>
        <v/>
      </c>
      <c r="AM729" s="22" t="str">
        <f>IF(AK729=0,"",IF(COUNTBLANK(AH729:AI729)=0,AVERAGE(AH729:AI729),IF(COUNTBLANK(AG729:AI729)&lt;1.5,AVERAGE(AG729:AI729),IF(COUNTBLANK(AF729:AI729)&lt;2.5,AVERAGE(AF729:AI729),IF(COUNTBLANK(AE729:AI729)&lt;3.5,AVERAGE(AE729:AI729),IF(COUNTBLANK(AD729:AI729)&lt;4.5,AVERAGE(AD729:AI729),IF(COUNTBLANK(AC729:AI729)&lt;5.5,AVERAGE(AC729:AI729),IF(COUNTBLANK(AB729:AI729)&lt;6.5,AVERAGE(AB729:AI729),IF(COUNTBLANK(AA729:AI729)&lt;7.5,AVERAGE(AA729:AI729),IF(COUNTBLANK(Z729:AI729)&lt;8.5,AVERAGE(Z729:AI729),IF(COUNTBLANK(Y729:AI729)&lt;9.5,AVERAGE(Y729:AI729),IF(COUNTBLANK(X729:AI729)&lt;10.5,AVERAGE(X729:AI729),IF(COUNTBLANK(W729:AI729)&lt;11.5,AVERAGE(W729:AI729),IF(COUNTBLANK(V729:AI729)&lt;12.5,AVERAGE(V729:AI729),IF(COUNTBLANK(U729:AI729)&lt;13.5,AVERAGE(U729:AI729),IF(COUNTBLANK(T729:AI729)&lt;14.5,AVERAGE(T729:AI729),IF(COUNTBLANK(S729:AI729)&lt;15.5,AVERAGE(S729:AI729),IF(COUNTBLANK(R729:AI729)&lt;16.5,AVERAGE(R729:AI729),IF(COUNTBLANK(Q729:AI729)&lt;17.5,AVERAGE(Q729:AI729),IF(COUNTBLANK(P729:AI729)&lt;18.5,AVERAGE(P729:AI729),IF(COUNTBLANK(O729:AI729)&lt;19.5,AVERAGE(O729:AI729),AVERAGE(N729:AI729))))))))))))))))))))))</f>
        <v/>
      </c>
      <c r="AN729" s="23">
        <f>IF(AK729&lt;1.5,M729,(0.75*M729)+(0.25*((AM729*2/3+AJ729*1/3)*$AW$1)))</f>
        <v>0</v>
      </c>
      <c r="AO729" s="24">
        <f>AN729-M729</f>
        <v>0</v>
      </c>
      <c r="AP729" s="22" t="str">
        <f>IF(AK729&lt;1.5,"N/A",3*((M729/$AW$1)-(AM729*2/3)))</f>
        <v>N/A</v>
      </c>
      <c r="AQ729" s="20" t="str">
        <f>IF(AK729=0,"",AL729*$AV$1)</f>
        <v/>
      </c>
      <c r="AR729" s="20" t="str">
        <f>IF(AK729=0,"",AJ729*$AV$1)</f>
        <v/>
      </c>
      <c r="AS729" s="23" t="str">
        <f>IF(F729="P","P","")</f>
        <v/>
      </c>
    </row>
    <row r="730" spans="1:45">
      <c r="A730" s="19"/>
      <c r="B730" s="23" t="str">
        <f>IF(COUNTBLANK(N730:AI730)&lt;20.5,"Yes","No")</f>
        <v>No</v>
      </c>
      <c r="C730" s="34" t="str">
        <f>IF(J730&lt;160000,"Yes","")</f>
        <v>Yes</v>
      </c>
      <c r="D730" s="34" t="str">
        <f>IF(J730&gt;375000,IF((K730/J730)&lt;-0.4,"FP40%",IF((K730/J730)&lt;-0.35,"FP35%",IF((K730/J730)&lt;-0.3,"FP30%",IF((K730/J730)&lt;-0.25,"FP25%",IF((K730/J730)&lt;-0.2,"FP20%",IF((K730/J730)&lt;-0.15,"FP15%",IF((K730/J730)&lt;-0.1,"FP10%",IF((K730/J730)&lt;-0.05,"FP5%","")))))))),"")</f>
        <v/>
      </c>
      <c r="E730" s="34" t="str">
        <f t="shared" si="13"/>
        <v/>
      </c>
      <c r="F730" s="89" t="str">
        <f>IF(AP730="N/A","",IF(AP730&gt;AJ730,IF(AP730&gt;AM730,"P",""),""))</f>
        <v/>
      </c>
      <c r="G730" s="34" t="str">
        <f>IF(D730="",IF(E730="",F730,E730),D730)</f>
        <v/>
      </c>
      <c r="H730" s="19"/>
      <c r="I730" s="21"/>
      <c r="J730" s="20"/>
      <c r="K730" s="20">
        <f>M730-J730</f>
        <v>0</v>
      </c>
      <c r="L730" s="20"/>
      <c r="M730" s="20"/>
      <c r="N730" s="21"/>
      <c r="O730" s="21"/>
      <c r="P730" s="21"/>
      <c r="Q730" s="21"/>
      <c r="R730" s="21"/>
      <c r="S730" s="21"/>
      <c r="T730" s="21"/>
      <c r="U730" s="21"/>
      <c r="AJ730" s="39" t="str">
        <f>IF(AK730=0,"",AVERAGE(N730:AI730))</f>
        <v/>
      </c>
      <c r="AK730" s="39">
        <f>IF(COUNTBLANK(N730:AI730)=0,22,IF(COUNTBLANK(N730:AI730)=1,21,IF(COUNTBLANK(N730:AI730)=2,20,IF(COUNTBLANK(N730:AI730)=3,19,IF(COUNTBLANK(N730:AI730)=4,18,IF(COUNTBLANK(N730:AI730)=5,17,IF(COUNTBLANK(N730:AI730)=6,16,IF(COUNTBLANK(N730:AI730)=7,15,IF(COUNTBLANK(N730:AI730)=8,14,IF(COUNTBLANK(N730:AI730)=9,13,IF(COUNTBLANK(N730:AI730)=10,12,IF(COUNTBLANK(N730:AI730)=11,11,IF(COUNTBLANK(N730:AI730)=12,10,IF(COUNTBLANK(N730:AI730)=13,9,IF(COUNTBLANK(N730:AI730)=14,8,IF(COUNTBLANK(N730:AI730)=15,7,IF(COUNTBLANK(N730:AI730)=16,6,IF(COUNTBLANK(N730:AI730)=17,5,IF(COUNTBLANK(N730:AI730)=18,4,IF(COUNTBLANK(N730:AI730)=19,3,IF(COUNTBLANK(N730:AI730)=20,2,IF(COUNTBLANK(N730:AI730)=21,1,IF(COUNTBLANK(N730:AI730)=22,0,"Error")))))))))))))))))))))))</f>
        <v>0</v>
      </c>
      <c r="AL730" s="39" t="str">
        <f>IF(AK730=0,"",IF(COUNTBLANK(AG730:AI730)=0,AVERAGE(AG730:AI730),IF(COUNTBLANK(AF730:AI730)&lt;1.5,AVERAGE(AF730:AI730),IF(COUNTBLANK(AE730:AI730)&lt;2.5,AVERAGE(AE730:AI730),IF(COUNTBLANK(AD730:AI730)&lt;3.5,AVERAGE(AD730:AI730),IF(COUNTBLANK(AC730:AI730)&lt;4.5,AVERAGE(AC730:AI730),IF(COUNTBLANK(AB730:AI730)&lt;5.5,AVERAGE(AB730:AI730),IF(COUNTBLANK(AA730:AI730)&lt;6.5,AVERAGE(AA730:AI730),IF(COUNTBLANK(Z730:AI730)&lt;7.5,AVERAGE(Z730:AI730),IF(COUNTBLANK(Y730:AI730)&lt;8.5,AVERAGE(Y730:AI730),IF(COUNTBLANK(X730:AI730)&lt;9.5,AVERAGE(X730:AI730),IF(COUNTBLANK(W730:AI730)&lt;10.5,AVERAGE(W730:AI730),IF(COUNTBLANK(V730:AI730)&lt;11.5,AVERAGE(V730:AI730),IF(COUNTBLANK(U730:AI730)&lt;12.5,AVERAGE(U730:AI730),IF(COUNTBLANK(T730:AI730)&lt;13.5,AVERAGE(T730:AI730),IF(COUNTBLANK(S730:AI730)&lt;14.5,AVERAGE(S730:AI730),IF(COUNTBLANK(R730:AI730)&lt;15.5,AVERAGE(R730:AI730),IF(COUNTBLANK(Q730:AI730)&lt;16.5,AVERAGE(Q730:AI730),IF(COUNTBLANK(P730:AI730)&lt;17.5,AVERAGE(P730:AI730),IF(COUNTBLANK(O730:AI730)&lt;18.5,AVERAGE(O730:AI730),AVERAGE(N730:AI730)))))))))))))))))))))</f>
        <v/>
      </c>
      <c r="AM730" s="22" t="str">
        <f>IF(AK730=0,"",IF(COUNTBLANK(AH730:AI730)=0,AVERAGE(AH730:AI730),IF(COUNTBLANK(AG730:AI730)&lt;1.5,AVERAGE(AG730:AI730),IF(COUNTBLANK(AF730:AI730)&lt;2.5,AVERAGE(AF730:AI730),IF(COUNTBLANK(AE730:AI730)&lt;3.5,AVERAGE(AE730:AI730),IF(COUNTBLANK(AD730:AI730)&lt;4.5,AVERAGE(AD730:AI730),IF(COUNTBLANK(AC730:AI730)&lt;5.5,AVERAGE(AC730:AI730),IF(COUNTBLANK(AB730:AI730)&lt;6.5,AVERAGE(AB730:AI730),IF(COUNTBLANK(AA730:AI730)&lt;7.5,AVERAGE(AA730:AI730),IF(COUNTBLANK(Z730:AI730)&lt;8.5,AVERAGE(Z730:AI730),IF(COUNTBLANK(Y730:AI730)&lt;9.5,AVERAGE(Y730:AI730),IF(COUNTBLANK(X730:AI730)&lt;10.5,AVERAGE(X730:AI730),IF(COUNTBLANK(W730:AI730)&lt;11.5,AVERAGE(W730:AI730),IF(COUNTBLANK(V730:AI730)&lt;12.5,AVERAGE(V730:AI730),IF(COUNTBLANK(U730:AI730)&lt;13.5,AVERAGE(U730:AI730),IF(COUNTBLANK(T730:AI730)&lt;14.5,AVERAGE(T730:AI730),IF(COUNTBLANK(S730:AI730)&lt;15.5,AVERAGE(S730:AI730),IF(COUNTBLANK(R730:AI730)&lt;16.5,AVERAGE(R730:AI730),IF(COUNTBLANK(Q730:AI730)&lt;17.5,AVERAGE(Q730:AI730),IF(COUNTBLANK(P730:AI730)&lt;18.5,AVERAGE(P730:AI730),IF(COUNTBLANK(O730:AI730)&lt;19.5,AVERAGE(O730:AI730),AVERAGE(N730:AI730))))))))))))))))))))))</f>
        <v/>
      </c>
      <c r="AN730" s="23">
        <f>IF(AK730&lt;1.5,M730,(0.75*M730)+(0.25*((AM730*2/3+AJ730*1/3)*$AW$1)))</f>
        <v>0</v>
      </c>
      <c r="AO730" s="24">
        <f>AN730-M730</f>
        <v>0</v>
      </c>
      <c r="AP730" s="22" t="str">
        <f>IF(AK730&lt;1.5,"N/A",3*((M730/$AW$1)-(AM730*2/3)))</f>
        <v>N/A</v>
      </c>
      <c r="AQ730" s="20" t="str">
        <f>IF(AK730=0,"",AL730*$AV$1)</f>
        <v/>
      </c>
      <c r="AR730" s="20" t="str">
        <f>IF(AK730=0,"",AJ730*$AV$1)</f>
        <v/>
      </c>
      <c r="AS730" s="23" t="str">
        <f>IF(F730="P","P","")</f>
        <v/>
      </c>
    </row>
    <row r="731" spans="1:45">
      <c r="A731" s="19"/>
      <c r="B731" s="23" t="str">
        <f>IF(COUNTBLANK(N731:AI731)&lt;20.5,"Yes","No")</f>
        <v>No</v>
      </c>
      <c r="C731" s="34" t="str">
        <f>IF(J731&lt;160000,"Yes","")</f>
        <v>Yes</v>
      </c>
      <c r="D731" s="34" t="str">
        <f>IF(J731&gt;375000,IF((K731/J731)&lt;-0.4,"FP40%",IF((K731/J731)&lt;-0.35,"FP35%",IF((K731/J731)&lt;-0.3,"FP30%",IF((K731/J731)&lt;-0.25,"FP25%",IF((K731/J731)&lt;-0.2,"FP20%",IF((K731/J731)&lt;-0.15,"FP15%",IF((K731/J731)&lt;-0.1,"FP10%",IF((K731/J731)&lt;-0.05,"FP5%","")))))))),"")</f>
        <v/>
      </c>
      <c r="E731" s="34" t="str">
        <f t="shared" si="13"/>
        <v/>
      </c>
      <c r="F731" s="89" t="str">
        <f>IF(AP731="N/A","",IF(AP731&gt;AJ731,IF(AP731&gt;AM731,"P",""),""))</f>
        <v/>
      </c>
      <c r="G731" s="34" t="str">
        <f>IF(D731="",IF(E731="",F731,E731),D731)</f>
        <v/>
      </c>
      <c r="H731" s="19"/>
      <c r="I731" s="21"/>
      <c r="J731" s="20"/>
      <c r="K731" s="20">
        <f>M731-J731</f>
        <v>0</v>
      </c>
      <c r="L731" s="20"/>
      <c r="M731" s="20"/>
      <c r="N731" s="21"/>
      <c r="O731" s="21"/>
      <c r="P731" s="21"/>
      <c r="Q731" s="21"/>
      <c r="R731" s="21"/>
      <c r="S731" s="21"/>
      <c r="T731" s="21"/>
      <c r="U731" s="21"/>
      <c r="AJ731" s="39" t="str">
        <f>IF(AK731=0,"",AVERAGE(N731:AI731))</f>
        <v/>
      </c>
      <c r="AK731" s="39">
        <f>IF(COUNTBLANK(N731:AI731)=0,22,IF(COUNTBLANK(N731:AI731)=1,21,IF(COUNTBLANK(N731:AI731)=2,20,IF(COUNTBLANK(N731:AI731)=3,19,IF(COUNTBLANK(N731:AI731)=4,18,IF(COUNTBLANK(N731:AI731)=5,17,IF(COUNTBLANK(N731:AI731)=6,16,IF(COUNTBLANK(N731:AI731)=7,15,IF(COUNTBLANK(N731:AI731)=8,14,IF(COUNTBLANK(N731:AI731)=9,13,IF(COUNTBLANK(N731:AI731)=10,12,IF(COUNTBLANK(N731:AI731)=11,11,IF(COUNTBLANK(N731:AI731)=12,10,IF(COUNTBLANK(N731:AI731)=13,9,IF(COUNTBLANK(N731:AI731)=14,8,IF(COUNTBLANK(N731:AI731)=15,7,IF(COUNTBLANK(N731:AI731)=16,6,IF(COUNTBLANK(N731:AI731)=17,5,IF(COUNTBLANK(N731:AI731)=18,4,IF(COUNTBLANK(N731:AI731)=19,3,IF(COUNTBLANK(N731:AI731)=20,2,IF(COUNTBLANK(N731:AI731)=21,1,IF(COUNTBLANK(N731:AI731)=22,0,"Error")))))))))))))))))))))))</f>
        <v>0</v>
      </c>
      <c r="AL731" s="39" t="str">
        <f>IF(AK731=0,"",IF(COUNTBLANK(AG731:AI731)=0,AVERAGE(AG731:AI731),IF(COUNTBLANK(AF731:AI731)&lt;1.5,AVERAGE(AF731:AI731),IF(COUNTBLANK(AE731:AI731)&lt;2.5,AVERAGE(AE731:AI731),IF(COUNTBLANK(AD731:AI731)&lt;3.5,AVERAGE(AD731:AI731),IF(COUNTBLANK(AC731:AI731)&lt;4.5,AVERAGE(AC731:AI731),IF(COUNTBLANK(AB731:AI731)&lt;5.5,AVERAGE(AB731:AI731),IF(COUNTBLANK(AA731:AI731)&lt;6.5,AVERAGE(AA731:AI731),IF(COUNTBLANK(Z731:AI731)&lt;7.5,AVERAGE(Z731:AI731),IF(COUNTBLANK(Y731:AI731)&lt;8.5,AVERAGE(Y731:AI731),IF(COUNTBLANK(X731:AI731)&lt;9.5,AVERAGE(X731:AI731),IF(COUNTBLANK(W731:AI731)&lt;10.5,AVERAGE(W731:AI731),IF(COUNTBLANK(V731:AI731)&lt;11.5,AVERAGE(V731:AI731),IF(COUNTBLANK(U731:AI731)&lt;12.5,AVERAGE(U731:AI731),IF(COUNTBLANK(T731:AI731)&lt;13.5,AVERAGE(T731:AI731),IF(COUNTBLANK(S731:AI731)&lt;14.5,AVERAGE(S731:AI731),IF(COUNTBLANK(R731:AI731)&lt;15.5,AVERAGE(R731:AI731),IF(COUNTBLANK(Q731:AI731)&lt;16.5,AVERAGE(Q731:AI731),IF(COUNTBLANK(P731:AI731)&lt;17.5,AVERAGE(P731:AI731),IF(COUNTBLANK(O731:AI731)&lt;18.5,AVERAGE(O731:AI731),AVERAGE(N731:AI731)))))))))))))))))))))</f>
        <v/>
      </c>
      <c r="AM731" s="22" t="str">
        <f>IF(AK731=0,"",IF(COUNTBLANK(AH731:AI731)=0,AVERAGE(AH731:AI731),IF(COUNTBLANK(AG731:AI731)&lt;1.5,AVERAGE(AG731:AI731),IF(COUNTBLANK(AF731:AI731)&lt;2.5,AVERAGE(AF731:AI731),IF(COUNTBLANK(AE731:AI731)&lt;3.5,AVERAGE(AE731:AI731),IF(COUNTBLANK(AD731:AI731)&lt;4.5,AVERAGE(AD731:AI731),IF(COUNTBLANK(AC731:AI731)&lt;5.5,AVERAGE(AC731:AI731),IF(COUNTBLANK(AB731:AI731)&lt;6.5,AVERAGE(AB731:AI731),IF(COUNTBLANK(AA731:AI731)&lt;7.5,AVERAGE(AA731:AI731),IF(COUNTBLANK(Z731:AI731)&lt;8.5,AVERAGE(Z731:AI731),IF(COUNTBLANK(Y731:AI731)&lt;9.5,AVERAGE(Y731:AI731),IF(COUNTBLANK(X731:AI731)&lt;10.5,AVERAGE(X731:AI731),IF(COUNTBLANK(W731:AI731)&lt;11.5,AVERAGE(W731:AI731),IF(COUNTBLANK(V731:AI731)&lt;12.5,AVERAGE(V731:AI731),IF(COUNTBLANK(U731:AI731)&lt;13.5,AVERAGE(U731:AI731),IF(COUNTBLANK(T731:AI731)&lt;14.5,AVERAGE(T731:AI731),IF(COUNTBLANK(S731:AI731)&lt;15.5,AVERAGE(S731:AI731),IF(COUNTBLANK(R731:AI731)&lt;16.5,AVERAGE(R731:AI731),IF(COUNTBLANK(Q731:AI731)&lt;17.5,AVERAGE(Q731:AI731),IF(COUNTBLANK(P731:AI731)&lt;18.5,AVERAGE(P731:AI731),IF(COUNTBLANK(O731:AI731)&lt;19.5,AVERAGE(O731:AI731),AVERAGE(N731:AI731))))))))))))))))))))))</f>
        <v/>
      </c>
      <c r="AN731" s="23">
        <f>IF(AK731&lt;1.5,M731,(0.75*M731)+(0.25*((AM731*2/3+AJ731*1/3)*$AW$1)))</f>
        <v>0</v>
      </c>
      <c r="AO731" s="24">
        <f>AN731-M731</f>
        <v>0</v>
      </c>
      <c r="AP731" s="22" t="str">
        <f>IF(AK731&lt;1.5,"N/A",3*((M731/$AW$1)-(AM731*2/3)))</f>
        <v>N/A</v>
      </c>
      <c r="AQ731" s="20" t="str">
        <f>IF(AK731=0,"",AL731*$AV$1)</f>
        <v/>
      </c>
      <c r="AR731" s="20" t="str">
        <f>IF(AK731=0,"",AJ731*$AV$1)</f>
        <v/>
      </c>
      <c r="AS731" s="23" t="str">
        <f>IF(F731="P","P","")</f>
        <v/>
      </c>
    </row>
    <row r="732" spans="1:45">
      <c r="A732" s="19"/>
      <c r="B732" s="23" t="str">
        <f>IF(COUNTBLANK(N732:AI732)&lt;20.5,"Yes","No")</f>
        <v>No</v>
      </c>
      <c r="C732" s="34" t="str">
        <f>IF(J732&lt;160000,"Yes","")</f>
        <v>Yes</v>
      </c>
      <c r="D732" s="34" t="str">
        <f>IF(J732&gt;375000,IF((K732/J732)&lt;-0.4,"FP40%",IF((K732/J732)&lt;-0.35,"FP35%",IF((K732/J732)&lt;-0.3,"FP30%",IF((K732/J732)&lt;-0.25,"FP25%",IF((K732/J732)&lt;-0.2,"FP20%",IF((K732/J732)&lt;-0.15,"FP15%",IF((K732/J732)&lt;-0.1,"FP10%",IF((K732/J732)&lt;-0.05,"FP5%","")))))))),"")</f>
        <v/>
      </c>
      <c r="E732" s="34" t="str">
        <f t="shared" si="13"/>
        <v/>
      </c>
      <c r="F732" s="89" t="str">
        <f>IF(AP732="N/A","",IF(AP732&gt;AJ732,IF(AP732&gt;AM732,"P",""),""))</f>
        <v/>
      </c>
      <c r="G732" s="34" t="str">
        <f>IF(D732="",IF(E732="",F732,E732),D732)</f>
        <v/>
      </c>
      <c r="H732" s="19"/>
      <c r="I732" s="21"/>
      <c r="J732" s="20"/>
      <c r="K732" s="20">
        <f>M732-J732</f>
        <v>0</v>
      </c>
      <c r="L732" s="20"/>
      <c r="M732" s="20"/>
      <c r="N732" s="21"/>
      <c r="O732" s="21"/>
      <c r="P732" s="21"/>
      <c r="Q732" s="21"/>
      <c r="R732" s="21"/>
      <c r="S732" s="21"/>
      <c r="T732" s="21"/>
      <c r="U732" s="21"/>
      <c r="AJ732" s="39" t="str">
        <f>IF(AK732=0,"",AVERAGE(N732:AI732))</f>
        <v/>
      </c>
      <c r="AK732" s="39">
        <f>IF(COUNTBLANK(N732:AI732)=0,22,IF(COUNTBLANK(N732:AI732)=1,21,IF(COUNTBLANK(N732:AI732)=2,20,IF(COUNTBLANK(N732:AI732)=3,19,IF(COUNTBLANK(N732:AI732)=4,18,IF(COUNTBLANK(N732:AI732)=5,17,IF(COUNTBLANK(N732:AI732)=6,16,IF(COUNTBLANK(N732:AI732)=7,15,IF(COUNTBLANK(N732:AI732)=8,14,IF(COUNTBLANK(N732:AI732)=9,13,IF(COUNTBLANK(N732:AI732)=10,12,IF(COUNTBLANK(N732:AI732)=11,11,IF(COUNTBLANK(N732:AI732)=12,10,IF(COUNTBLANK(N732:AI732)=13,9,IF(COUNTBLANK(N732:AI732)=14,8,IF(COUNTBLANK(N732:AI732)=15,7,IF(COUNTBLANK(N732:AI732)=16,6,IF(COUNTBLANK(N732:AI732)=17,5,IF(COUNTBLANK(N732:AI732)=18,4,IF(COUNTBLANK(N732:AI732)=19,3,IF(COUNTBLANK(N732:AI732)=20,2,IF(COUNTBLANK(N732:AI732)=21,1,IF(COUNTBLANK(N732:AI732)=22,0,"Error")))))))))))))))))))))))</f>
        <v>0</v>
      </c>
      <c r="AL732" s="39" t="str">
        <f>IF(AK732=0,"",IF(COUNTBLANK(AG732:AI732)=0,AVERAGE(AG732:AI732),IF(COUNTBLANK(AF732:AI732)&lt;1.5,AVERAGE(AF732:AI732),IF(COUNTBLANK(AE732:AI732)&lt;2.5,AVERAGE(AE732:AI732),IF(COUNTBLANK(AD732:AI732)&lt;3.5,AVERAGE(AD732:AI732),IF(COUNTBLANK(AC732:AI732)&lt;4.5,AVERAGE(AC732:AI732),IF(COUNTBLANK(AB732:AI732)&lt;5.5,AVERAGE(AB732:AI732),IF(COUNTBLANK(AA732:AI732)&lt;6.5,AVERAGE(AA732:AI732),IF(COUNTBLANK(Z732:AI732)&lt;7.5,AVERAGE(Z732:AI732),IF(COUNTBLANK(Y732:AI732)&lt;8.5,AVERAGE(Y732:AI732),IF(COUNTBLANK(X732:AI732)&lt;9.5,AVERAGE(X732:AI732),IF(COUNTBLANK(W732:AI732)&lt;10.5,AVERAGE(W732:AI732),IF(COUNTBLANK(V732:AI732)&lt;11.5,AVERAGE(V732:AI732),IF(COUNTBLANK(U732:AI732)&lt;12.5,AVERAGE(U732:AI732),IF(COUNTBLANK(T732:AI732)&lt;13.5,AVERAGE(T732:AI732),IF(COUNTBLANK(S732:AI732)&lt;14.5,AVERAGE(S732:AI732),IF(COUNTBLANK(R732:AI732)&lt;15.5,AVERAGE(R732:AI732),IF(COUNTBLANK(Q732:AI732)&lt;16.5,AVERAGE(Q732:AI732),IF(COUNTBLANK(P732:AI732)&lt;17.5,AVERAGE(P732:AI732),IF(COUNTBLANK(O732:AI732)&lt;18.5,AVERAGE(O732:AI732),AVERAGE(N732:AI732)))))))))))))))))))))</f>
        <v/>
      </c>
      <c r="AM732" s="22" t="str">
        <f>IF(AK732=0,"",IF(COUNTBLANK(AH732:AI732)=0,AVERAGE(AH732:AI732),IF(COUNTBLANK(AG732:AI732)&lt;1.5,AVERAGE(AG732:AI732),IF(COUNTBLANK(AF732:AI732)&lt;2.5,AVERAGE(AF732:AI732),IF(COUNTBLANK(AE732:AI732)&lt;3.5,AVERAGE(AE732:AI732),IF(COUNTBLANK(AD732:AI732)&lt;4.5,AVERAGE(AD732:AI732),IF(COUNTBLANK(AC732:AI732)&lt;5.5,AVERAGE(AC732:AI732),IF(COUNTBLANK(AB732:AI732)&lt;6.5,AVERAGE(AB732:AI732),IF(COUNTBLANK(AA732:AI732)&lt;7.5,AVERAGE(AA732:AI732),IF(COUNTBLANK(Z732:AI732)&lt;8.5,AVERAGE(Z732:AI732),IF(COUNTBLANK(Y732:AI732)&lt;9.5,AVERAGE(Y732:AI732),IF(COUNTBLANK(X732:AI732)&lt;10.5,AVERAGE(X732:AI732),IF(COUNTBLANK(W732:AI732)&lt;11.5,AVERAGE(W732:AI732),IF(COUNTBLANK(V732:AI732)&lt;12.5,AVERAGE(V732:AI732),IF(COUNTBLANK(U732:AI732)&lt;13.5,AVERAGE(U732:AI732),IF(COUNTBLANK(T732:AI732)&lt;14.5,AVERAGE(T732:AI732),IF(COUNTBLANK(S732:AI732)&lt;15.5,AVERAGE(S732:AI732),IF(COUNTBLANK(R732:AI732)&lt;16.5,AVERAGE(R732:AI732),IF(COUNTBLANK(Q732:AI732)&lt;17.5,AVERAGE(Q732:AI732),IF(COUNTBLANK(P732:AI732)&lt;18.5,AVERAGE(P732:AI732),IF(COUNTBLANK(O732:AI732)&lt;19.5,AVERAGE(O732:AI732),AVERAGE(N732:AI732))))))))))))))))))))))</f>
        <v/>
      </c>
      <c r="AN732" s="23">
        <f>IF(AK732&lt;1.5,M732,(0.75*M732)+(0.25*((AM732*2/3+AJ732*1/3)*$AW$1)))</f>
        <v>0</v>
      </c>
      <c r="AO732" s="24">
        <f>AN732-M732</f>
        <v>0</v>
      </c>
      <c r="AP732" s="22" t="str">
        <f>IF(AK732&lt;1.5,"N/A",3*((M732/$AW$1)-(AM732*2/3)))</f>
        <v>N/A</v>
      </c>
      <c r="AQ732" s="20" t="str">
        <f>IF(AK732=0,"",AL732*$AV$1)</f>
        <v/>
      </c>
      <c r="AR732" s="20" t="str">
        <f>IF(AK732=0,"",AJ732*$AV$1)</f>
        <v/>
      </c>
      <c r="AS732" s="23" t="str">
        <f>IF(F732="P","P","")</f>
        <v/>
      </c>
    </row>
    <row r="733" spans="1:45">
      <c r="A733" s="19"/>
      <c r="B733" s="23" t="str">
        <f>IF(COUNTBLANK(N733:AI733)&lt;20.5,"Yes","No")</f>
        <v>No</v>
      </c>
      <c r="C733" s="34" t="str">
        <f>IF(J733&lt;160000,"Yes","")</f>
        <v>Yes</v>
      </c>
      <c r="D733" s="34" t="str">
        <f>IF(J733&gt;375000,IF((K733/J733)&lt;-0.4,"FP40%",IF((K733/J733)&lt;-0.35,"FP35%",IF((K733/J733)&lt;-0.3,"FP30%",IF((K733/J733)&lt;-0.25,"FP25%",IF((K733/J733)&lt;-0.2,"FP20%",IF((K733/J733)&lt;-0.15,"FP15%",IF((K733/J733)&lt;-0.1,"FP10%",IF((K733/J733)&lt;-0.05,"FP5%","")))))))),"")</f>
        <v/>
      </c>
      <c r="E733" s="34" t="str">
        <f t="shared" si="13"/>
        <v/>
      </c>
      <c r="F733" s="89" t="str">
        <f>IF(AP733="N/A","",IF(AP733&gt;AJ733,IF(AP733&gt;AM733,"P",""),""))</f>
        <v/>
      </c>
      <c r="G733" s="34" t="str">
        <f>IF(D733="",IF(E733="",F733,E733),D733)</f>
        <v/>
      </c>
      <c r="H733" s="19"/>
      <c r="I733" s="21"/>
      <c r="J733" s="20"/>
      <c r="K733" s="20">
        <f>M733-J733</f>
        <v>0</v>
      </c>
      <c r="L733" s="20"/>
      <c r="M733" s="20"/>
      <c r="N733" s="21"/>
      <c r="O733" s="21"/>
      <c r="P733" s="21"/>
      <c r="Q733" s="21"/>
      <c r="R733" s="21"/>
      <c r="S733" s="21"/>
      <c r="T733" s="21"/>
      <c r="U733" s="21"/>
      <c r="AJ733" s="39" t="str">
        <f>IF(AK733=0,"",AVERAGE(N733:AI733))</f>
        <v/>
      </c>
      <c r="AK733" s="39">
        <f>IF(COUNTBLANK(N733:AI733)=0,22,IF(COUNTBLANK(N733:AI733)=1,21,IF(COUNTBLANK(N733:AI733)=2,20,IF(COUNTBLANK(N733:AI733)=3,19,IF(COUNTBLANK(N733:AI733)=4,18,IF(COUNTBLANK(N733:AI733)=5,17,IF(COUNTBLANK(N733:AI733)=6,16,IF(COUNTBLANK(N733:AI733)=7,15,IF(COUNTBLANK(N733:AI733)=8,14,IF(COUNTBLANK(N733:AI733)=9,13,IF(COUNTBLANK(N733:AI733)=10,12,IF(COUNTBLANK(N733:AI733)=11,11,IF(COUNTBLANK(N733:AI733)=12,10,IF(COUNTBLANK(N733:AI733)=13,9,IF(COUNTBLANK(N733:AI733)=14,8,IF(COUNTBLANK(N733:AI733)=15,7,IF(COUNTBLANK(N733:AI733)=16,6,IF(COUNTBLANK(N733:AI733)=17,5,IF(COUNTBLANK(N733:AI733)=18,4,IF(COUNTBLANK(N733:AI733)=19,3,IF(COUNTBLANK(N733:AI733)=20,2,IF(COUNTBLANK(N733:AI733)=21,1,IF(COUNTBLANK(N733:AI733)=22,0,"Error")))))))))))))))))))))))</f>
        <v>0</v>
      </c>
      <c r="AL733" s="39" t="str">
        <f>IF(AK733=0,"",IF(COUNTBLANK(AG733:AI733)=0,AVERAGE(AG733:AI733),IF(COUNTBLANK(AF733:AI733)&lt;1.5,AVERAGE(AF733:AI733),IF(COUNTBLANK(AE733:AI733)&lt;2.5,AVERAGE(AE733:AI733),IF(COUNTBLANK(AD733:AI733)&lt;3.5,AVERAGE(AD733:AI733),IF(COUNTBLANK(AC733:AI733)&lt;4.5,AVERAGE(AC733:AI733),IF(COUNTBLANK(AB733:AI733)&lt;5.5,AVERAGE(AB733:AI733),IF(COUNTBLANK(AA733:AI733)&lt;6.5,AVERAGE(AA733:AI733),IF(COUNTBLANK(Z733:AI733)&lt;7.5,AVERAGE(Z733:AI733),IF(COUNTBLANK(Y733:AI733)&lt;8.5,AVERAGE(Y733:AI733),IF(COUNTBLANK(X733:AI733)&lt;9.5,AVERAGE(X733:AI733),IF(COUNTBLANK(W733:AI733)&lt;10.5,AVERAGE(W733:AI733),IF(COUNTBLANK(V733:AI733)&lt;11.5,AVERAGE(V733:AI733),IF(COUNTBLANK(U733:AI733)&lt;12.5,AVERAGE(U733:AI733),IF(COUNTBLANK(T733:AI733)&lt;13.5,AVERAGE(T733:AI733),IF(COUNTBLANK(S733:AI733)&lt;14.5,AVERAGE(S733:AI733),IF(COUNTBLANK(R733:AI733)&lt;15.5,AVERAGE(R733:AI733),IF(COUNTBLANK(Q733:AI733)&lt;16.5,AVERAGE(Q733:AI733),IF(COUNTBLANK(P733:AI733)&lt;17.5,AVERAGE(P733:AI733),IF(COUNTBLANK(O733:AI733)&lt;18.5,AVERAGE(O733:AI733),AVERAGE(N733:AI733)))))))))))))))))))))</f>
        <v/>
      </c>
      <c r="AM733" s="22" t="str">
        <f>IF(AK733=0,"",IF(COUNTBLANK(AH733:AI733)=0,AVERAGE(AH733:AI733),IF(COUNTBLANK(AG733:AI733)&lt;1.5,AVERAGE(AG733:AI733),IF(COUNTBLANK(AF733:AI733)&lt;2.5,AVERAGE(AF733:AI733),IF(COUNTBLANK(AE733:AI733)&lt;3.5,AVERAGE(AE733:AI733),IF(COUNTBLANK(AD733:AI733)&lt;4.5,AVERAGE(AD733:AI733),IF(COUNTBLANK(AC733:AI733)&lt;5.5,AVERAGE(AC733:AI733),IF(COUNTBLANK(AB733:AI733)&lt;6.5,AVERAGE(AB733:AI733),IF(COUNTBLANK(AA733:AI733)&lt;7.5,AVERAGE(AA733:AI733),IF(COUNTBLANK(Z733:AI733)&lt;8.5,AVERAGE(Z733:AI733),IF(COUNTBLANK(Y733:AI733)&lt;9.5,AVERAGE(Y733:AI733),IF(COUNTBLANK(X733:AI733)&lt;10.5,AVERAGE(X733:AI733),IF(COUNTBLANK(W733:AI733)&lt;11.5,AVERAGE(W733:AI733),IF(COUNTBLANK(V733:AI733)&lt;12.5,AVERAGE(V733:AI733),IF(COUNTBLANK(U733:AI733)&lt;13.5,AVERAGE(U733:AI733),IF(COUNTBLANK(T733:AI733)&lt;14.5,AVERAGE(T733:AI733),IF(COUNTBLANK(S733:AI733)&lt;15.5,AVERAGE(S733:AI733),IF(COUNTBLANK(R733:AI733)&lt;16.5,AVERAGE(R733:AI733),IF(COUNTBLANK(Q733:AI733)&lt;17.5,AVERAGE(Q733:AI733),IF(COUNTBLANK(P733:AI733)&lt;18.5,AVERAGE(P733:AI733),IF(COUNTBLANK(O733:AI733)&lt;19.5,AVERAGE(O733:AI733),AVERAGE(N733:AI733))))))))))))))))))))))</f>
        <v/>
      </c>
      <c r="AN733" s="23">
        <f>IF(AK733&lt;1.5,M733,(0.75*M733)+(0.25*((AM733*2/3+AJ733*1/3)*$AW$1)))</f>
        <v>0</v>
      </c>
      <c r="AO733" s="24">
        <f>AN733-M733</f>
        <v>0</v>
      </c>
      <c r="AP733" s="22" t="str">
        <f>IF(AK733&lt;1.5,"N/A",3*((M733/$AW$1)-(AM733*2/3)))</f>
        <v>N/A</v>
      </c>
      <c r="AQ733" s="20" t="str">
        <f>IF(AK733=0,"",AL733*$AV$1)</f>
        <v/>
      </c>
      <c r="AR733" s="20" t="str">
        <f>IF(AK733=0,"",AJ733*$AV$1)</f>
        <v/>
      </c>
      <c r="AS733" s="23" t="str">
        <f>IF(F733="P","P","")</f>
        <v/>
      </c>
    </row>
    <row r="734" spans="1:45">
      <c r="A734" s="19"/>
      <c r="B734" s="23" t="str">
        <f>IF(COUNTBLANK(N734:AI734)&lt;20.5,"Yes","No")</f>
        <v>No</v>
      </c>
      <c r="C734" s="34" t="str">
        <f>IF(J734&lt;160000,"Yes","")</f>
        <v>Yes</v>
      </c>
      <c r="D734" s="34" t="str">
        <f>IF(J734&gt;375000,IF((K734/J734)&lt;-0.4,"FP40%",IF((K734/J734)&lt;-0.35,"FP35%",IF((K734/J734)&lt;-0.3,"FP30%",IF((K734/J734)&lt;-0.25,"FP25%",IF((K734/J734)&lt;-0.2,"FP20%",IF((K734/J734)&lt;-0.15,"FP15%",IF((K734/J734)&lt;-0.1,"FP10%",IF((K734/J734)&lt;-0.05,"FP5%","")))))))),"")</f>
        <v/>
      </c>
      <c r="E734" s="34" t="str">
        <f t="shared" si="13"/>
        <v/>
      </c>
      <c r="F734" s="89" t="str">
        <f>IF(AP734="N/A","",IF(AP734&gt;AJ734,IF(AP734&gt;AM734,"P",""),""))</f>
        <v/>
      </c>
      <c r="G734" s="34" t="str">
        <f>IF(D734="",IF(E734="",F734,E734),D734)</f>
        <v/>
      </c>
      <c r="H734" s="19"/>
      <c r="I734" s="21"/>
      <c r="J734" s="20"/>
      <c r="K734" s="20">
        <f>M734-J734</f>
        <v>0</v>
      </c>
      <c r="L734" s="20"/>
      <c r="M734" s="20"/>
      <c r="N734" s="21"/>
      <c r="O734" s="21"/>
      <c r="P734" s="21"/>
      <c r="Q734" s="21"/>
      <c r="R734" s="21"/>
      <c r="S734" s="21"/>
      <c r="T734" s="21"/>
      <c r="U734" s="21"/>
      <c r="AJ734" s="39" t="str">
        <f>IF(AK734=0,"",AVERAGE(N734:AI734))</f>
        <v/>
      </c>
      <c r="AK734" s="39">
        <f>IF(COUNTBLANK(N734:AI734)=0,22,IF(COUNTBLANK(N734:AI734)=1,21,IF(COUNTBLANK(N734:AI734)=2,20,IF(COUNTBLANK(N734:AI734)=3,19,IF(COUNTBLANK(N734:AI734)=4,18,IF(COUNTBLANK(N734:AI734)=5,17,IF(COUNTBLANK(N734:AI734)=6,16,IF(COUNTBLANK(N734:AI734)=7,15,IF(COUNTBLANK(N734:AI734)=8,14,IF(COUNTBLANK(N734:AI734)=9,13,IF(COUNTBLANK(N734:AI734)=10,12,IF(COUNTBLANK(N734:AI734)=11,11,IF(COUNTBLANK(N734:AI734)=12,10,IF(COUNTBLANK(N734:AI734)=13,9,IF(COUNTBLANK(N734:AI734)=14,8,IF(COUNTBLANK(N734:AI734)=15,7,IF(COUNTBLANK(N734:AI734)=16,6,IF(COUNTBLANK(N734:AI734)=17,5,IF(COUNTBLANK(N734:AI734)=18,4,IF(COUNTBLANK(N734:AI734)=19,3,IF(COUNTBLANK(N734:AI734)=20,2,IF(COUNTBLANK(N734:AI734)=21,1,IF(COUNTBLANK(N734:AI734)=22,0,"Error")))))))))))))))))))))))</f>
        <v>0</v>
      </c>
      <c r="AL734" s="39" t="str">
        <f>IF(AK734=0,"",IF(COUNTBLANK(AG734:AI734)=0,AVERAGE(AG734:AI734),IF(COUNTBLANK(AF734:AI734)&lt;1.5,AVERAGE(AF734:AI734),IF(COUNTBLANK(AE734:AI734)&lt;2.5,AVERAGE(AE734:AI734),IF(COUNTBLANK(AD734:AI734)&lt;3.5,AVERAGE(AD734:AI734),IF(COUNTBLANK(AC734:AI734)&lt;4.5,AVERAGE(AC734:AI734),IF(COUNTBLANK(AB734:AI734)&lt;5.5,AVERAGE(AB734:AI734),IF(COUNTBLANK(AA734:AI734)&lt;6.5,AVERAGE(AA734:AI734),IF(COUNTBLANK(Z734:AI734)&lt;7.5,AVERAGE(Z734:AI734),IF(COUNTBLANK(Y734:AI734)&lt;8.5,AVERAGE(Y734:AI734),IF(COUNTBLANK(X734:AI734)&lt;9.5,AVERAGE(X734:AI734),IF(COUNTBLANK(W734:AI734)&lt;10.5,AVERAGE(W734:AI734),IF(COUNTBLANK(V734:AI734)&lt;11.5,AVERAGE(V734:AI734),IF(COUNTBLANK(U734:AI734)&lt;12.5,AVERAGE(U734:AI734),IF(COUNTBLANK(T734:AI734)&lt;13.5,AVERAGE(T734:AI734),IF(COUNTBLANK(S734:AI734)&lt;14.5,AVERAGE(S734:AI734),IF(COUNTBLANK(R734:AI734)&lt;15.5,AVERAGE(R734:AI734),IF(COUNTBLANK(Q734:AI734)&lt;16.5,AVERAGE(Q734:AI734),IF(COUNTBLANK(P734:AI734)&lt;17.5,AVERAGE(P734:AI734),IF(COUNTBLANK(O734:AI734)&lt;18.5,AVERAGE(O734:AI734),AVERAGE(N734:AI734)))))))))))))))))))))</f>
        <v/>
      </c>
      <c r="AM734" s="22" t="str">
        <f>IF(AK734=0,"",IF(COUNTBLANK(AH734:AI734)=0,AVERAGE(AH734:AI734),IF(COUNTBLANK(AG734:AI734)&lt;1.5,AVERAGE(AG734:AI734),IF(COUNTBLANK(AF734:AI734)&lt;2.5,AVERAGE(AF734:AI734),IF(COUNTBLANK(AE734:AI734)&lt;3.5,AVERAGE(AE734:AI734),IF(COUNTBLANK(AD734:AI734)&lt;4.5,AVERAGE(AD734:AI734),IF(COUNTBLANK(AC734:AI734)&lt;5.5,AVERAGE(AC734:AI734),IF(COUNTBLANK(AB734:AI734)&lt;6.5,AVERAGE(AB734:AI734),IF(COUNTBLANK(AA734:AI734)&lt;7.5,AVERAGE(AA734:AI734),IF(COUNTBLANK(Z734:AI734)&lt;8.5,AVERAGE(Z734:AI734),IF(COUNTBLANK(Y734:AI734)&lt;9.5,AVERAGE(Y734:AI734),IF(COUNTBLANK(X734:AI734)&lt;10.5,AVERAGE(X734:AI734),IF(COUNTBLANK(W734:AI734)&lt;11.5,AVERAGE(W734:AI734),IF(COUNTBLANK(V734:AI734)&lt;12.5,AVERAGE(V734:AI734),IF(COUNTBLANK(U734:AI734)&lt;13.5,AVERAGE(U734:AI734),IF(COUNTBLANK(T734:AI734)&lt;14.5,AVERAGE(T734:AI734),IF(COUNTBLANK(S734:AI734)&lt;15.5,AVERAGE(S734:AI734),IF(COUNTBLANK(R734:AI734)&lt;16.5,AVERAGE(R734:AI734),IF(COUNTBLANK(Q734:AI734)&lt;17.5,AVERAGE(Q734:AI734),IF(COUNTBLANK(P734:AI734)&lt;18.5,AVERAGE(P734:AI734),IF(COUNTBLANK(O734:AI734)&lt;19.5,AVERAGE(O734:AI734),AVERAGE(N734:AI734))))))))))))))))))))))</f>
        <v/>
      </c>
      <c r="AN734" s="23">
        <f>IF(AK734&lt;1.5,M734,(0.75*M734)+(0.25*((AM734*2/3+AJ734*1/3)*$AW$1)))</f>
        <v>0</v>
      </c>
      <c r="AO734" s="24">
        <f>AN734-M734</f>
        <v>0</v>
      </c>
      <c r="AP734" s="22" t="str">
        <f>IF(AK734&lt;1.5,"N/A",3*((M734/$AW$1)-(AM734*2/3)))</f>
        <v>N/A</v>
      </c>
      <c r="AQ734" s="20" t="str">
        <f>IF(AK734=0,"",AL734*$AV$1)</f>
        <v/>
      </c>
      <c r="AR734" s="20" t="str">
        <f>IF(AK734=0,"",AJ734*$AV$1)</f>
        <v/>
      </c>
      <c r="AS734" s="23" t="str">
        <f>IF(F734="P","P","")</f>
        <v/>
      </c>
    </row>
    <row r="735" spans="1:45">
      <c r="A735" s="19"/>
      <c r="B735" s="23" t="str">
        <f>IF(COUNTBLANK(N735:AI735)&lt;20.5,"Yes","No")</f>
        <v>No</v>
      </c>
      <c r="C735" s="34" t="str">
        <f>IF(J735&lt;160000,"Yes","")</f>
        <v>Yes</v>
      </c>
      <c r="D735" s="34" t="str">
        <f>IF(J735&gt;375000,IF((K735/J735)&lt;-0.4,"FP40%",IF((K735/J735)&lt;-0.35,"FP35%",IF((K735/J735)&lt;-0.3,"FP30%",IF((K735/J735)&lt;-0.25,"FP25%",IF((K735/J735)&lt;-0.2,"FP20%",IF((K735/J735)&lt;-0.15,"FP15%",IF((K735/J735)&lt;-0.1,"FP10%",IF((K735/J735)&lt;-0.05,"FP5%","")))))))),"")</f>
        <v/>
      </c>
      <c r="E735" s="34" t="str">
        <f t="shared" si="13"/>
        <v/>
      </c>
      <c r="F735" s="89" t="str">
        <f>IF(AP735="N/A","",IF(AP735&gt;AJ735,IF(AP735&gt;AM735,"P",""),""))</f>
        <v/>
      </c>
      <c r="G735" s="34" t="str">
        <f>IF(D735="",IF(E735="",F735,E735),D735)</f>
        <v/>
      </c>
      <c r="H735" s="19"/>
      <c r="I735" s="21"/>
      <c r="J735" s="20"/>
      <c r="K735" s="20">
        <f>M735-J735</f>
        <v>0</v>
      </c>
      <c r="L735" s="20"/>
      <c r="M735" s="20"/>
      <c r="N735" s="21"/>
      <c r="O735" s="21"/>
      <c r="P735" s="21"/>
      <c r="Q735" s="21"/>
      <c r="R735" s="21"/>
      <c r="S735" s="21"/>
      <c r="T735" s="21"/>
      <c r="U735" s="21"/>
      <c r="AJ735" s="39" t="str">
        <f>IF(AK735=0,"",AVERAGE(N735:AI735))</f>
        <v/>
      </c>
      <c r="AK735" s="39">
        <f>IF(COUNTBLANK(N735:AI735)=0,22,IF(COUNTBLANK(N735:AI735)=1,21,IF(COUNTBLANK(N735:AI735)=2,20,IF(COUNTBLANK(N735:AI735)=3,19,IF(COUNTBLANK(N735:AI735)=4,18,IF(COUNTBLANK(N735:AI735)=5,17,IF(COUNTBLANK(N735:AI735)=6,16,IF(COUNTBLANK(N735:AI735)=7,15,IF(COUNTBLANK(N735:AI735)=8,14,IF(COUNTBLANK(N735:AI735)=9,13,IF(COUNTBLANK(N735:AI735)=10,12,IF(COUNTBLANK(N735:AI735)=11,11,IF(COUNTBLANK(N735:AI735)=12,10,IF(COUNTBLANK(N735:AI735)=13,9,IF(COUNTBLANK(N735:AI735)=14,8,IF(COUNTBLANK(N735:AI735)=15,7,IF(COUNTBLANK(N735:AI735)=16,6,IF(COUNTBLANK(N735:AI735)=17,5,IF(COUNTBLANK(N735:AI735)=18,4,IF(COUNTBLANK(N735:AI735)=19,3,IF(COUNTBLANK(N735:AI735)=20,2,IF(COUNTBLANK(N735:AI735)=21,1,IF(COUNTBLANK(N735:AI735)=22,0,"Error")))))))))))))))))))))))</f>
        <v>0</v>
      </c>
      <c r="AL735" s="39" t="str">
        <f>IF(AK735=0,"",IF(COUNTBLANK(AG735:AI735)=0,AVERAGE(AG735:AI735),IF(COUNTBLANK(AF735:AI735)&lt;1.5,AVERAGE(AF735:AI735),IF(COUNTBLANK(AE735:AI735)&lt;2.5,AVERAGE(AE735:AI735),IF(COUNTBLANK(AD735:AI735)&lt;3.5,AVERAGE(AD735:AI735),IF(COUNTBLANK(AC735:AI735)&lt;4.5,AVERAGE(AC735:AI735),IF(COUNTBLANK(AB735:AI735)&lt;5.5,AVERAGE(AB735:AI735),IF(COUNTBLANK(AA735:AI735)&lt;6.5,AVERAGE(AA735:AI735),IF(COUNTBLANK(Z735:AI735)&lt;7.5,AVERAGE(Z735:AI735),IF(COUNTBLANK(Y735:AI735)&lt;8.5,AVERAGE(Y735:AI735),IF(COUNTBLANK(X735:AI735)&lt;9.5,AVERAGE(X735:AI735),IF(COUNTBLANK(W735:AI735)&lt;10.5,AVERAGE(W735:AI735),IF(COUNTBLANK(V735:AI735)&lt;11.5,AVERAGE(V735:AI735),IF(COUNTBLANK(U735:AI735)&lt;12.5,AVERAGE(U735:AI735),IF(COUNTBLANK(T735:AI735)&lt;13.5,AVERAGE(T735:AI735),IF(COUNTBLANK(S735:AI735)&lt;14.5,AVERAGE(S735:AI735),IF(COUNTBLANK(R735:AI735)&lt;15.5,AVERAGE(R735:AI735),IF(COUNTBLANK(Q735:AI735)&lt;16.5,AVERAGE(Q735:AI735),IF(COUNTBLANK(P735:AI735)&lt;17.5,AVERAGE(P735:AI735),IF(COUNTBLANK(O735:AI735)&lt;18.5,AVERAGE(O735:AI735),AVERAGE(N735:AI735)))))))))))))))))))))</f>
        <v/>
      </c>
      <c r="AM735" s="22" t="str">
        <f>IF(AK735=0,"",IF(COUNTBLANK(AH735:AI735)=0,AVERAGE(AH735:AI735),IF(COUNTBLANK(AG735:AI735)&lt;1.5,AVERAGE(AG735:AI735),IF(COUNTBLANK(AF735:AI735)&lt;2.5,AVERAGE(AF735:AI735),IF(COUNTBLANK(AE735:AI735)&lt;3.5,AVERAGE(AE735:AI735),IF(COUNTBLANK(AD735:AI735)&lt;4.5,AVERAGE(AD735:AI735),IF(COUNTBLANK(AC735:AI735)&lt;5.5,AVERAGE(AC735:AI735),IF(COUNTBLANK(AB735:AI735)&lt;6.5,AVERAGE(AB735:AI735),IF(COUNTBLANK(AA735:AI735)&lt;7.5,AVERAGE(AA735:AI735),IF(COUNTBLANK(Z735:AI735)&lt;8.5,AVERAGE(Z735:AI735),IF(COUNTBLANK(Y735:AI735)&lt;9.5,AVERAGE(Y735:AI735),IF(COUNTBLANK(X735:AI735)&lt;10.5,AVERAGE(X735:AI735),IF(COUNTBLANK(W735:AI735)&lt;11.5,AVERAGE(W735:AI735),IF(COUNTBLANK(V735:AI735)&lt;12.5,AVERAGE(V735:AI735),IF(COUNTBLANK(U735:AI735)&lt;13.5,AVERAGE(U735:AI735),IF(COUNTBLANK(T735:AI735)&lt;14.5,AVERAGE(T735:AI735),IF(COUNTBLANK(S735:AI735)&lt;15.5,AVERAGE(S735:AI735),IF(COUNTBLANK(R735:AI735)&lt;16.5,AVERAGE(R735:AI735),IF(COUNTBLANK(Q735:AI735)&lt;17.5,AVERAGE(Q735:AI735),IF(COUNTBLANK(P735:AI735)&lt;18.5,AVERAGE(P735:AI735),IF(COUNTBLANK(O735:AI735)&lt;19.5,AVERAGE(O735:AI735),AVERAGE(N735:AI735))))))))))))))))))))))</f>
        <v/>
      </c>
      <c r="AN735" s="23">
        <f>IF(AK735&lt;1.5,M735,(0.75*M735)+(0.25*((AM735*2/3+AJ735*1/3)*$AW$1)))</f>
        <v>0</v>
      </c>
      <c r="AO735" s="24">
        <f>AN735-M735</f>
        <v>0</v>
      </c>
      <c r="AP735" s="22" t="str">
        <f>IF(AK735&lt;1.5,"N/A",3*((M735/$AW$1)-(AM735*2/3)))</f>
        <v>N/A</v>
      </c>
      <c r="AQ735" s="20" t="str">
        <f>IF(AK735=0,"",AL735*$AV$1)</f>
        <v/>
      </c>
      <c r="AR735" s="20" t="str">
        <f>IF(AK735=0,"",AJ735*$AV$1)</f>
        <v/>
      </c>
      <c r="AS735" s="23" t="str">
        <f>IF(F735="P","P","")</f>
        <v/>
      </c>
    </row>
    <row r="736" spans="1:45">
      <c r="A736" s="19"/>
      <c r="B736" s="23" t="str">
        <f>IF(COUNTBLANK(N736:AI736)&lt;20.5,"Yes","No")</f>
        <v>No</v>
      </c>
      <c r="C736" s="34" t="str">
        <f>IF(J736&lt;160000,"Yes","")</f>
        <v>Yes</v>
      </c>
      <c r="D736" s="34" t="str">
        <f>IF(J736&gt;375000,IF((K736/J736)&lt;-0.4,"FP40%",IF((K736/J736)&lt;-0.35,"FP35%",IF((K736/J736)&lt;-0.3,"FP30%",IF((K736/J736)&lt;-0.25,"FP25%",IF((K736/J736)&lt;-0.2,"FP20%",IF((K736/J736)&lt;-0.15,"FP15%",IF((K736/J736)&lt;-0.1,"FP10%",IF((K736/J736)&lt;-0.05,"FP5%","")))))))),"")</f>
        <v/>
      </c>
      <c r="E736" s="34" t="str">
        <f t="shared" si="13"/>
        <v/>
      </c>
      <c r="F736" s="89" t="str">
        <f>IF(AP736="N/A","",IF(AP736&gt;AJ736,IF(AP736&gt;AM736,"P",""),""))</f>
        <v/>
      </c>
      <c r="G736" s="34" t="str">
        <f>IF(D736="",IF(E736="",F736,E736),D736)</f>
        <v/>
      </c>
      <c r="H736" s="19"/>
      <c r="I736" s="21"/>
      <c r="J736" s="20"/>
      <c r="K736" s="20">
        <f>M736-J736</f>
        <v>0</v>
      </c>
      <c r="L736" s="20"/>
      <c r="M736" s="20"/>
      <c r="N736" s="21"/>
      <c r="O736" s="21"/>
      <c r="P736" s="21"/>
      <c r="Q736" s="21"/>
      <c r="R736" s="21"/>
      <c r="S736" s="21"/>
      <c r="T736" s="21"/>
      <c r="U736" s="21"/>
      <c r="AJ736" s="39" t="str">
        <f>IF(AK736=0,"",AVERAGE(N736:AI736))</f>
        <v/>
      </c>
      <c r="AK736" s="39">
        <f>IF(COUNTBLANK(N736:AI736)=0,22,IF(COUNTBLANK(N736:AI736)=1,21,IF(COUNTBLANK(N736:AI736)=2,20,IF(COUNTBLANK(N736:AI736)=3,19,IF(COUNTBLANK(N736:AI736)=4,18,IF(COUNTBLANK(N736:AI736)=5,17,IF(COUNTBLANK(N736:AI736)=6,16,IF(COUNTBLANK(N736:AI736)=7,15,IF(COUNTBLANK(N736:AI736)=8,14,IF(COUNTBLANK(N736:AI736)=9,13,IF(COUNTBLANK(N736:AI736)=10,12,IF(COUNTBLANK(N736:AI736)=11,11,IF(COUNTBLANK(N736:AI736)=12,10,IF(COUNTBLANK(N736:AI736)=13,9,IF(COUNTBLANK(N736:AI736)=14,8,IF(COUNTBLANK(N736:AI736)=15,7,IF(COUNTBLANK(N736:AI736)=16,6,IF(COUNTBLANK(N736:AI736)=17,5,IF(COUNTBLANK(N736:AI736)=18,4,IF(COUNTBLANK(N736:AI736)=19,3,IF(COUNTBLANK(N736:AI736)=20,2,IF(COUNTBLANK(N736:AI736)=21,1,IF(COUNTBLANK(N736:AI736)=22,0,"Error")))))))))))))))))))))))</f>
        <v>0</v>
      </c>
      <c r="AL736" s="39" t="str">
        <f>IF(AK736=0,"",IF(COUNTBLANK(AG736:AI736)=0,AVERAGE(AG736:AI736),IF(COUNTBLANK(AF736:AI736)&lt;1.5,AVERAGE(AF736:AI736),IF(COUNTBLANK(AE736:AI736)&lt;2.5,AVERAGE(AE736:AI736),IF(COUNTBLANK(AD736:AI736)&lt;3.5,AVERAGE(AD736:AI736),IF(COUNTBLANK(AC736:AI736)&lt;4.5,AVERAGE(AC736:AI736),IF(COUNTBLANK(AB736:AI736)&lt;5.5,AVERAGE(AB736:AI736),IF(COUNTBLANK(AA736:AI736)&lt;6.5,AVERAGE(AA736:AI736),IF(COUNTBLANK(Z736:AI736)&lt;7.5,AVERAGE(Z736:AI736),IF(COUNTBLANK(Y736:AI736)&lt;8.5,AVERAGE(Y736:AI736),IF(COUNTBLANK(X736:AI736)&lt;9.5,AVERAGE(X736:AI736),IF(COUNTBLANK(W736:AI736)&lt;10.5,AVERAGE(W736:AI736),IF(COUNTBLANK(V736:AI736)&lt;11.5,AVERAGE(V736:AI736),IF(COUNTBLANK(U736:AI736)&lt;12.5,AVERAGE(U736:AI736),IF(COUNTBLANK(T736:AI736)&lt;13.5,AVERAGE(T736:AI736),IF(COUNTBLANK(S736:AI736)&lt;14.5,AVERAGE(S736:AI736),IF(COUNTBLANK(R736:AI736)&lt;15.5,AVERAGE(R736:AI736),IF(COUNTBLANK(Q736:AI736)&lt;16.5,AVERAGE(Q736:AI736),IF(COUNTBLANK(P736:AI736)&lt;17.5,AVERAGE(P736:AI736),IF(COUNTBLANK(O736:AI736)&lt;18.5,AVERAGE(O736:AI736),AVERAGE(N736:AI736)))))))))))))))))))))</f>
        <v/>
      </c>
      <c r="AM736" s="22" t="str">
        <f>IF(AK736=0,"",IF(COUNTBLANK(AH736:AI736)=0,AVERAGE(AH736:AI736),IF(COUNTBLANK(AG736:AI736)&lt;1.5,AVERAGE(AG736:AI736),IF(COUNTBLANK(AF736:AI736)&lt;2.5,AVERAGE(AF736:AI736),IF(COUNTBLANK(AE736:AI736)&lt;3.5,AVERAGE(AE736:AI736),IF(COUNTBLANK(AD736:AI736)&lt;4.5,AVERAGE(AD736:AI736),IF(COUNTBLANK(AC736:AI736)&lt;5.5,AVERAGE(AC736:AI736),IF(COUNTBLANK(AB736:AI736)&lt;6.5,AVERAGE(AB736:AI736),IF(COUNTBLANK(AA736:AI736)&lt;7.5,AVERAGE(AA736:AI736),IF(COUNTBLANK(Z736:AI736)&lt;8.5,AVERAGE(Z736:AI736),IF(COUNTBLANK(Y736:AI736)&lt;9.5,AVERAGE(Y736:AI736),IF(COUNTBLANK(X736:AI736)&lt;10.5,AVERAGE(X736:AI736),IF(COUNTBLANK(W736:AI736)&lt;11.5,AVERAGE(W736:AI736),IF(COUNTBLANK(V736:AI736)&lt;12.5,AVERAGE(V736:AI736),IF(COUNTBLANK(U736:AI736)&lt;13.5,AVERAGE(U736:AI736),IF(COUNTBLANK(T736:AI736)&lt;14.5,AVERAGE(T736:AI736),IF(COUNTBLANK(S736:AI736)&lt;15.5,AVERAGE(S736:AI736),IF(COUNTBLANK(R736:AI736)&lt;16.5,AVERAGE(R736:AI736),IF(COUNTBLANK(Q736:AI736)&lt;17.5,AVERAGE(Q736:AI736),IF(COUNTBLANK(P736:AI736)&lt;18.5,AVERAGE(P736:AI736),IF(COUNTBLANK(O736:AI736)&lt;19.5,AVERAGE(O736:AI736),AVERAGE(N736:AI736))))))))))))))))))))))</f>
        <v/>
      </c>
      <c r="AN736" s="23">
        <f>IF(AK736&lt;1.5,M736,(0.75*M736)+(0.25*((AM736*2/3+AJ736*1/3)*$AW$1)))</f>
        <v>0</v>
      </c>
      <c r="AO736" s="24">
        <f>AN736-M736</f>
        <v>0</v>
      </c>
      <c r="AP736" s="22" t="str">
        <f>IF(AK736&lt;1.5,"N/A",3*((M736/$AW$1)-(AM736*2/3)))</f>
        <v>N/A</v>
      </c>
      <c r="AQ736" s="20" t="str">
        <f>IF(AK736=0,"",AL736*$AV$1)</f>
        <v/>
      </c>
      <c r="AR736" s="20" t="str">
        <f>IF(AK736=0,"",AJ736*$AV$1)</f>
        <v/>
      </c>
      <c r="AS736" s="23" t="str">
        <f>IF(F736="P","P","")</f>
        <v/>
      </c>
    </row>
    <row r="737" spans="1:45">
      <c r="A737" s="19"/>
      <c r="B737" s="23" t="str">
        <f>IF(COUNTBLANK(N737:AI737)&lt;20.5,"Yes","No")</f>
        <v>No</v>
      </c>
      <c r="C737" s="34" t="str">
        <f>IF(J737&lt;160000,"Yes","")</f>
        <v>Yes</v>
      </c>
      <c r="D737" s="34" t="str">
        <f>IF(J737&gt;375000,IF((K737/J737)&lt;-0.4,"FP40%",IF((K737/J737)&lt;-0.35,"FP35%",IF((K737/J737)&lt;-0.3,"FP30%",IF((K737/J737)&lt;-0.25,"FP25%",IF((K737/J737)&lt;-0.2,"FP20%",IF((K737/J737)&lt;-0.15,"FP15%",IF((K737/J737)&lt;-0.1,"FP10%",IF((K737/J737)&lt;-0.05,"FP5%","")))))))),"")</f>
        <v/>
      </c>
      <c r="E737" s="34" t="str">
        <f t="shared" si="13"/>
        <v/>
      </c>
      <c r="F737" s="89" t="str">
        <f>IF(AP737="N/A","",IF(AP737&gt;AJ737,IF(AP737&gt;AM737,"P",""),""))</f>
        <v/>
      </c>
      <c r="G737" s="34" t="str">
        <f>IF(D737="",IF(E737="",F737,E737),D737)</f>
        <v/>
      </c>
      <c r="H737" s="19"/>
      <c r="I737" s="21"/>
      <c r="J737" s="20"/>
      <c r="K737" s="20">
        <f>M737-J737</f>
        <v>0</v>
      </c>
      <c r="L737" s="20"/>
      <c r="M737" s="20"/>
      <c r="N737" s="21"/>
      <c r="O737" s="21"/>
      <c r="P737" s="21"/>
      <c r="Q737" s="21"/>
      <c r="R737" s="21"/>
      <c r="S737" s="21"/>
      <c r="T737" s="21"/>
      <c r="U737" s="21"/>
      <c r="AJ737" s="39" t="str">
        <f>IF(AK737=0,"",AVERAGE(N737:AI737))</f>
        <v/>
      </c>
      <c r="AK737" s="39">
        <f>IF(COUNTBLANK(N737:AI737)=0,22,IF(COUNTBLANK(N737:AI737)=1,21,IF(COUNTBLANK(N737:AI737)=2,20,IF(COUNTBLANK(N737:AI737)=3,19,IF(COUNTBLANK(N737:AI737)=4,18,IF(COUNTBLANK(N737:AI737)=5,17,IF(COUNTBLANK(N737:AI737)=6,16,IF(COUNTBLANK(N737:AI737)=7,15,IF(COUNTBLANK(N737:AI737)=8,14,IF(COUNTBLANK(N737:AI737)=9,13,IF(COUNTBLANK(N737:AI737)=10,12,IF(COUNTBLANK(N737:AI737)=11,11,IF(COUNTBLANK(N737:AI737)=12,10,IF(COUNTBLANK(N737:AI737)=13,9,IF(COUNTBLANK(N737:AI737)=14,8,IF(COUNTBLANK(N737:AI737)=15,7,IF(COUNTBLANK(N737:AI737)=16,6,IF(COUNTBLANK(N737:AI737)=17,5,IF(COUNTBLANK(N737:AI737)=18,4,IF(COUNTBLANK(N737:AI737)=19,3,IF(COUNTBLANK(N737:AI737)=20,2,IF(COUNTBLANK(N737:AI737)=21,1,IF(COUNTBLANK(N737:AI737)=22,0,"Error")))))))))))))))))))))))</f>
        <v>0</v>
      </c>
      <c r="AL737" s="39" t="str">
        <f>IF(AK737=0,"",IF(COUNTBLANK(AG737:AI737)=0,AVERAGE(AG737:AI737),IF(COUNTBLANK(AF737:AI737)&lt;1.5,AVERAGE(AF737:AI737),IF(COUNTBLANK(AE737:AI737)&lt;2.5,AVERAGE(AE737:AI737),IF(COUNTBLANK(AD737:AI737)&lt;3.5,AVERAGE(AD737:AI737),IF(COUNTBLANK(AC737:AI737)&lt;4.5,AVERAGE(AC737:AI737),IF(COUNTBLANK(AB737:AI737)&lt;5.5,AVERAGE(AB737:AI737),IF(COUNTBLANK(AA737:AI737)&lt;6.5,AVERAGE(AA737:AI737),IF(COUNTBLANK(Z737:AI737)&lt;7.5,AVERAGE(Z737:AI737),IF(COUNTBLANK(Y737:AI737)&lt;8.5,AVERAGE(Y737:AI737),IF(COUNTBLANK(X737:AI737)&lt;9.5,AVERAGE(X737:AI737),IF(COUNTBLANK(W737:AI737)&lt;10.5,AVERAGE(W737:AI737),IF(COUNTBLANK(V737:AI737)&lt;11.5,AVERAGE(V737:AI737),IF(COUNTBLANK(U737:AI737)&lt;12.5,AVERAGE(U737:AI737),IF(COUNTBLANK(T737:AI737)&lt;13.5,AVERAGE(T737:AI737),IF(COUNTBLANK(S737:AI737)&lt;14.5,AVERAGE(S737:AI737),IF(COUNTBLANK(R737:AI737)&lt;15.5,AVERAGE(R737:AI737),IF(COUNTBLANK(Q737:AI737)&lt;16.5,AVERAGE(Q737:AI737),IF(COUNTBLANK(P737:AI737)&lt;17.5,AVERAGE(P737:AI737),IF(COUNTBLANK(O737:AI737)&lt;18.5,AVERAGE(O737:AI737),AVERAGE(N737:AI737)))))))))))))))))))))</f>
        <v/>
      </c>
      <c r="AM737" s="22" t="str">
        <f>IF(AK737=0,"",IF(COUNTBLANK(AH737:AI737)=0,AVERAGE(AH737:AI737),IF(COUNTBLANK(AG737:AI737)&lt;1.5,AVERAGE(AG737:AI737),IF(COUNTBLANK(AF737:AI737)&lt;2.5,AVERAGE(AF737:AI737),IF(COUNTBLANK(AE737:AI737)&lt;3.5,AVERAGE(AE737:AI737),IF(COUNTBLANK(AD737:AI737)&lt;4.5,AVERAGE(AD737:AI737),IF(COUNTBLANK(AC737:AI737)&lt;5.5,AVERAGE(AC737:AI737),IF(COUNTBLANK(AB737:AI737)&lt;6.5,AVERAGE(AB737:AI737),IF(COUNTBLANK(AA737:AI737)&lt;7.5,AVERAGE(AA737:AI737),IF(COUNTBLANK(Z737:AI737)&lt;8.5,AVERAGE(Z737:AI737),IF(COUNTBLANK(Y737:AI737)&lt;9.5,AVERAGE(Y737:AI737),IF(COUNTBLANK(X737:AI737)&lt;10.5,AVERAGE(X737:AI737),IF(COUNTBLANK(W737:AI737)&lt;11.5,AVERAGE(W737:AI737),IF(COUNTBLANK(V737:AI737)&lt;12.5,AVERAGE(V737:AI737),IF(COUNTBLANK(U737:AI737)&lt;13.5,AVERAGE(U737:AI737),IF(COUNTBLANK(T737:AI737)&lt;14.5,AVERAGE(T737:AI737),IF(COUNTBLANK(S737:AI737)&lt;15.5,AVERAGE(S737:AI737),IF(COUNTBLANK(R737:AI737)&lt;16.5,AVERAGE(R737:AI737),IF(COUNTBLANK(Q737:AI737)&lt;17.5,AVERAGE(Q737:AI737),IF(COUNTBLANK(P737:AI737)&lt;18.5,AVERAGE(P737:AI737),IF(COUNTBLANK(O737:AI737)&lt;19.5,AVERAGE(O737:AI737),AVERAGE(N737:AI737))))))))))))))))))))))</f>
        <v/>
      </c>
      <c r="AN737" s="23">
        <f>IF(AK737&lt;1.5,M737,(0.75*M737)+(0.25*((AM737*2/3+AJ737*1/3)*$AW$1)))</f>
        <v>0</v>
      </c>
      <c r="AO737" s="24">
        <f>AN737-M737</f>
        <v>0</v>
      </c>
      <c r="AP737" s="22" t="str">
        <f>IF(AK737&lt;1.5,"N/A",3*((M737/$AW$1)-(AM737*2/3)))</f>
        <v>N/A</v>
      </c>
      <c r="AQ737" s="20" t="str">
        <f>IF(AK737=0,"",AL737*$AV$1)</f>
        <v/>
      </c>
      <c r="AR737" s="20" t="str">
        <f>IF(AK737=0,"",AJ737*$AV$1)</f>
        <v/>
      </c>
      <c r="AS737" s="23" t="str">
        <f>IF(F737="P","P","")</f>
        <v/>
      </c>
    </row>
    <row r="738" spans="1:45">
      <c r="A738" s="19"/>
      <c r="B738" s="23" t="str">
        <f>IF(COUNTBLANK(N738:AI738)&lt;20.5,"Yes","No")</f>
        <v>No</v>
      </c>
      <c r="C738" s="34" t="str">
        <f>IF(J738&lt;160000,"Yes","")</f>
        <v>Yes</v>
      </c>
      <c r="D738" s="34" t="str">
        <f>IF(J738&gt;375000,IF((K738/J738)&lt;-0.4,"FP40%",IF((K738/J738)&lt;-0.35,"FP35%",IF((K738/J738)&lt;-0.3,"FP30%",IF((K738/J738)&lt;-0.25,"FP25%",IF((K738/J738)&lt;-0.2,"FP20%",IF((K738/J738)&lt;-0.15,"FP15%",IF((K738/J738)&lt;-0.1,"FP10%",IF((K738/J738)&lt;-0.05,"FP5%","")))))))),"")</f>
        <v/>
      </c>
      <c r="E738" s="34" t="str">
        <f t="shared" si="13"/>
        <v/>
      </c>
      <c r="F738" s="89" t="str">
        <f>IF(AP738="N/A","",IF(AP738&gt;AJ738,IF(AP738&gt;AM738,"P",""),""))</f>
        <v/>
      </c>
      <c r="G738" s="34" t="str">
        <f>IF(D738="",IF(E738="",F738,E738),D738)</f>
        <v/>
      </c>
      <c r="H738" s="19"/>
      <c r="I738" s="21"/>
      <c r="J738" s="20"/>
      <c r="K738" s="20">
        <f>M738-J738</f>
        <v>0</v>
      </c>
      <c r="L738" s="20"/>
      <c r="M738" s="20"/>
      <c r="N738" s="21"/>
      <c r="O738" s="21"/>
      <c r="P738" s="21"/>
      <c r="Q738" s="21"/>
      <c r="R738" s="21"/>
      <c r="S738" s="21"/>
      <c r="T738" s="21"/>
      <c r="U738" s="21"/>
      <c r="AJ738" s="39" t="str">
        <f>IF(AK738=0,"",AVERAGE(N738:AI738))</f>
        <v/>
      </c>
      <c r="AK738" s="39">
        <f>IF(COUNTBLANK(N738:AI738)=0,22,IF(COUNTBLANK(N738:AI738)=1,21,IF(COUNTBLANK(N738:AI738)=2,20,IF(COUNTBLANK(N738:AI738)=3,19,IF(COUNTBLANK(N738:AI738)=4,18,IF(COUNTBLANK(N738:AI738)=5,17,IF(COUNTBLANK(N738:AI738)=6,16,IF(COUNTBLANK(N738:AI738)=7,15,IF(COUNTBLANK(N738:AI738)=8,14,IF(COUNTBLANK(N738:AI738)=9,13,IF(COUNTBLANK(N738:AI738)=10,12,IF(COUNTBLANK(N738:AI738)=11,11,IF(COUNTBLANK(N738:AI738)=12,10,IF(COUNTBLANK(N738:AI738)=13,9,IF(COUNTBLANK(N738:AI738)=14,8,IF(COUNTBLANK(N738:AI738)=15,7,IF(COUNTBLANK(N738:AI738)=16,6,IF(COUNTBLANK(N738:AI738)=17,5,IF(COUNTBLANK(N738:AI738)=18,4,IF(COUNTBLANK(N738:AI738)=19,3,IF(COUNTBLANK(N738:AI738)=20,2,IF(COUNTBLANK(N738:AI738)=21,1,IF(COUNTBLANK(N738:AI738)=22,0,"Error")))))))))))))))))))))))</f>
        <v>0</v>
      </c>
      <c r="AL738" s="39" t="str">
        <f>IF(AK738=0,"",IF(COUNTBLANK(AG738:AI738)=0,AVERAGE(AG738:AI738),IF(COUNTBLANK(AF738:AI738)&lt;1.5,AVERAGE(AF738:AI738),IF(COUNTBLANK(AE738:AI738)&lt;2.5,AVERAGE(AE738:AI738),IF(COUNTBLANK(AD738:AI738)&lt;3.5,AVERAGE(AD738:AI738),IF(COUNTBLANK(AC738:AI738)&lt;4.5,AVERAGE(AC738:AI738),IF(COUNTBLANK(AB738:AI738)&lt;5.5,AVERAGE(AB738:AI738),IF(COUNTBLANK(AA738:AI738)&lt;6.5,AVERAGE(AA738:AI738),IF(COUNTBLANK(Z738:AI738)&lt;7.5,AVERAGE(Z738:AI738),IF(COUNTBLANK(Y738:AI738)&lt;8.5,AVERAGE(Y738:AI738),IF(COUNTBLANK(X738:AI738)&lt;9.5,AVERAGE(X738:AI738),IF(COUNTBLANK(W738:AI738)&lt;10.5,AVERAGE(W738:AI738),IF(COUNTBLANK(V738:AI738)&lt;11.5,AVERAGE(V738:AI738),IF(COUNTBLANK(U738:AI738)&lt;12.5,AVERAGE(U738:AI738),IF(COUNTBLANK(T738:AI738)&lt;13.5,AVERAGE(T738:AI738),IF(COUNTBLANK(S738:AI738)&lt;14.5,AVERAGE(S738:AI738),IF(COUNTBLANK(R738:AI738)&lt;15.5,AVERAGE(R738:AI738),IF(COUNTBLANK(Q738:AI738)&lt;16.5,AVERAGE(Q738:AI738),IF(COUNTBLANK(P738:AI738)&lt;17.5,AVERAGE(P738:AI738),IF(COUNTBLANK(O738:AI738)&lt;18.5,AVERAGE(O738:AI738),AVERAGE(N738:AI738)))))))))))))))))))))</f>
        <v/>
      </c>
      <c r="AM738" s="22" t="str">
        <f>IF(AK738=0,"",IF(COUNTBLANK(AH738:AI738)=0,AVERAGE(AH738:AI738),IF(COUNTBLANK(AG738:AI738)&lt;1.5,AVERAGE(AG738:AI738),IF(COUNTBLANK(AF738:AI738)&lt;2.5,AVERAGE(AF738:AI738),IF(COUNTBLANK(AE738:AI738)&lt;3.5,AVERAGE(AE738:AI738),IF(COUNTBLANK(AD738:AI738)&lt;4.5,AVERAGE(AD738:AI738),IF(COUNTBLANK(AC738:AI738)&lt;5.5,AVERAGE(AC738:AI738),IF(COUNTBLANK(AB738:AI738)&lt;6.5,AVERAGE(AB738:AI738),IF(COUNTBLANK(AA738:AI738)&lt;7.5,AVERAGE(AA738:AI738),IF(COUNTBLANK(Z738:AI738)&lt;8.5,AVERAGE(Z738:AI738),IF(COUNTBLANK(Y738:AI738)&lt;9.5,AVERAGE(Y738:AI738),IF(COUNTBLANK(X738:AI738)&lt;10.5,AVERAGE(X738:AI738),IF(COUNTBLANK(W738:AI738)&lt;11.5,AVERAGE(W738:AI738),IF(COUNTBLANK(V738:AI738)&lt;12.5,AVERAGE(V738:AI738),IF(COUNTBLANK(U738:AI738)&lt;13.5,AVERAGE(U738:AI738),IF(COUNTBLANK(T738:AI738)&lt;14.5,AVERAGE(T738:AI738),IF(COUNTBLANK(S738:AI738)&lt;15.5,AVERAGE(S738:AI738),IF(COUNTBLANK(R738:AI738)&lt;16.5,AVERAGE(R738:AI738),IF(COUNTBLANK(Q738:AI738)&lt;17.5,AVERAGE(Q738:AI738),IF(COUNTBLANK(P738:AI738)&lt;18.5,AVERAGE(P738:AI738),IF(COUNTBLANK(O738:AI738)&lt;19.5,AVERAGE(O738:AI738),AVERAGE(N738:AI738))))))))))))))))))))))</f>
        <v/>
      </c>
      <c r="AN738" s="23">
        <f>IF(AK738&lt;1.5,M738,(0.75*M738)+(0.25*((AM738*2/3+AJ738*1/3)*$AW$1)))</f>
        <v>0</v>
      </c>
      <c r="AO738" s="24">
        <f>AN738-M738</f>
        <v>0</v>
      </c>
      <c r="AP738" s="22" t="str">
        <f>IF(AK738&lt;1.5,"N/A",3*((M738/$AW$1)-(AM738*2/3)))</f>
        <v>N/A</v>
      </c>
      <c r="AQ738" s="20" t="str">
        <f>IF(AK738=0,"",AL738*$AV$1)</f>
        <v/>
      </c>
      <c r="AR738" s="20" t="str">
        <f>IF(AK738=0,"",AJ738*$AV$1)</f>
        <v/>
      </c>
      <c r="AS738" s="23" t="str">
        <f>IF(F738="P","P","")</f>
        <v/>
      </c>
    </row>
    <row r="739" spans="1:45">
      <c r="A739" s="19"/>
      <c r="B739" s="23" t="str">
        <f>IF(COUNTBLANK(N739:AI739)&lt;20.5,"Yes","No")</f>
        <v>No</v>
      </c>
      <c r="C739" s="34" t="str">
        <f>IF(J739&lt;160000,"Yes","")</f>
        <v>Yes</v>
      </c>
      <c r="D739" s="34" t="str">
        <f>IF(J739&gt;375000,IF((K739/J739)&lt;-0.4,"FP40%",IF((K739/J739)&lt;-0.35,"FP35%",IF((K739/J739)&lt;-0.3,"FP30%",IF((K739/J739)&lt;-0.25,"FP25%",IF((K739/J739)&lt;-0.2,"FP20%",IF((K739/J739)&lt;-0.15,"FP15%",IF((K739/J739)&lt;-0.1,"FP10%",IF((K739/J739)&lt;-0.05,"FP5%","")))))))),"")</f>
        <v/>
      </c>
      <c r="E739" s="34" t="str">
        <f t="shared" si="13"/>
        <v/>
      </c>
      <c r="F739" s="89" t="str">
        <f>IF(AP739="N/A","",IF(AP739&gt;AJ739,IF(AP739&gt;AM739,"P",""),""))</f>
        <v/>
      </c>
      <c r="G739" s="34" t="str">
        <f>IF(D739="",IF(E739="",F739,E739),D739)</f>
        <v/>
      </c>
      <c r="H739" s="19"/>
      <c r="I739" s="21"/>
      <c r="J739" s="20"/>
      <c r="K739" s="20">
        <f>M739-J739</f>
        <v>0</v>
      </c>
      <c r="L739" s="20"/>
      <c r="M739" s="20"/>
      <c r="N739" s="21"/>
      <c r="O739" s="21"/>
      <c r="P739" s="21"/>
      <c r="Q739" s="21"/>
      <c r="R739" s="21"/>
      <c r="S739" s="21"/>
      <c r="T739" s="21"/>
      <c r="U739" s="21"/>
      <c r="AJ739" s="39" t="str">
        <f>IF(AK739=0,"",AVERAGE(N739:AI739))</f>
        <v/>
      </c>
      <c r="AK739" s="39">
        <f>IF(COUNTBLANK(N739:AI739)=0,22,IF(COUNTBLANK(N739:AI739)=1,21,IF(COUNTBLANK(N739:AI739)=2,20,IF(COUNTBLANK(N739:AI739)=3,19,IF(COUNTBLANK(N739:AI739)=4,18,IF(COUNTBLANK(N739:AI739)=5,17,IF(COUNTBLANK(N739:AI739)=6,16,IF(COUNTBLANK(N739:AI739)=7,15,IF(COUNTBLANK(N739:AI739)=8,14,IF(COUNTBLANK(N739:AI739)=9,13,IF(COUNTBLANK(N739:AI739)=10,12,IF(COUNTBLANK(N739:AI739)=11,11,IF(COUNTBLANK(N739:AI739)=12,10,IF(COUNTBLANK(N739:AI739)=13,9,IF(COUNTBLANK(N739:AI739)=14,8,IF(COUNTBLANK(N739:AI739)=15,7,IF(COUNTBLANK(N739:AI739)=16,6,IF(COUNTBLANK(N739:AI739)=17,5,IF(COUNTBLANK(N739:AI739)=18,4,IF(COUNTBLANK(N739:AI739)=19,3,IF(COUNTBLANK(N739:AI739)=20,2,IF(COUNTBLANK(N739:AI739)=21,1,IF(COUNTBLANK(N739:AI739)=22,0,"Error")))))))))))))))))))))))</f>
        <v>0</v>
      </c>
      <c r="AL739" s="39" t="str">
        <f>IF(AK739=0,"",IF(COUNTBLANK(AG739:AI739)=0,AVERAGE(AG739:AI739),IF(COUNTBLANK(AF739:AI739)&lt;1.5,AVERAGE(AF739:AI739),IF(COUNTBLANK(AE739:AI739)&lt;2.5,AVERAGE(AE739:AI739),IF(COUNTBLANK(AD739:AI739)&lt;3.5,AVERAGE(AD739:AI739),IF(COUNTBLANK(AC739:AI739)&lt;4.5,AVERAGE(AC739:AI739),IF(COUNTBLANK(AB739:AI739)&lt;5.5,AVERAGE(AB739:AI739),IF(COUNTBLANK(AA739:AI739)&lt;6.5,AVERAGE(AA739:AI739),IF(COUNTBLANK(Z739:AI739)&lt;7.5,AVERAGE(Z739:AI739),IF(COUNTBLANK(Y739:AI739)&lt;8.5,AVERAGE(Y739:AI739),IF(COUNTBLANK(X739:AI739)&lt;9.5,AVERAGE(X739:AI739),IF(COUNTBLANK(W739:AI739)&lt;10.5,AVERAGE(W739:AI739),IF(COUNTBLANK(V739:AI739)&lt;11.5,AVERAGE(V739:AI739),IF(COUNTBLANK(U739:AI739)&lt;12.5,AVERAGE(U739:AI739),IF(COUNTBLANK(T739:AI739)&lt;13.5,AVERAGE(T739:AI739),IF(COUNTBLANK(S739:AI739)&lt;14.5,AVERAGE(S739:AI739),IF(COUNTBLANK(R739:AI739)&lt;15.5,AVERAGE(R739:AI739),IF(COUNTBLANK(Q739:AI739)&lt;16.5,AVERAGE(Q739:AI739),IF(COUNTBLANK(P739:AI739)&lt;17.5,AVERAGE(P739:AI739),IF(COUNTBLANK(O739:AI739)&lt;18.5,AVERAGE(O739:AI739),AVERAGE(N739:AI739)))))))))))))))))))))</f>
        <v/>
      </c>
      <c r="AM739" s="22" t="str">
        <f>IF(AK739=0,"",IF(COUNTBLANK(AH739:AI739)=0,AVERAGE(AH739:AI739),IF(COUNTBLANK(AG739:AI739)&lt;1.5,AVERAGE(AG739:AI739),IF(COUNTBLANK(AF739:AI739)&lt;2.5,AVERAGE(AF739:AI739),IF(COUNTBLANK(AE739:AI739)&lt;3.5,AVERAGE(AE739:AI739),IF(COUNTBLANK(AD739:AI739)&lt;4.5,AVERAGE(AD739:AI739),IF(COUNTBLANK(AC739:AI739)&lt;5.5,AVERAGE(AC739:AI739),IF(COUNTBLANK(AB739:AI739)&lt;6.5,AVERAGE(AB739:AI739),IF(COUNTBLANK(AA739:AI739)&lt;7.5,AVERAGE(AA739:AI739),IF(COUNTBLANK(Z739:AI739)&lt;8.5,AVERAGE(Z739:AI739),IF(COUNTBLANK(Y739:AI739)&lt;9.5,AVERAGE(Y739:AI739),IF(COUNTBLANK(X739:AI739)&lt;10.5,AVERAGE(X739:AI739),IF(COUNTBLANK(W739:AI739)&lt;11.5,AVERAGE(W739:AI739),IF(COUNTBLANK(V739:AI739)&lt;12.5,AVERAGE(V739:AI739),IF(COUNTBLANK(U739:AI739)&lt;13.5,AVERAGE(U739:AI739),IF(COUNTBLANK(T739:AI739)&lt;14.5,AVERAGE(T739:AI739),IF(COUNTBLANK(S739:AI739)&lt;15.5,AVERAGE(S739:AI739),IF(COUNTBLANK(R739:AI739)&lt;16.5,AVERAGE(R739:AI739),IF(COUNTBLANK(Q739:AI739)&lt;17.5,AVERAGE(Q739:AI739),IF(COUNTBLANK(P739:AI739)&lt;18.5,AVERAGE(P739:AI739),IF(COUNTBLANK(O739:AI739)&lt;19.5,AVERAGE(O739:AI739),AVERAGE(N739:AI739))))))))))))))))))))))</f>
        <v/>
      </c>
      <c r="AN739" s="23">
        <f>IF(AK739&lt;1.5,M739,(0.75*M739)+(0.25*((AM739*2/3+AJ739*1/3)*$AW$1)))</f>
        <v>0</v>
      </c>
      <c r="AO739" s="24">
        <f>AN739-M739</f>
        <v>0</v>
      </c>
      <c r="AP739" s="22" t="str">
        <f>IF(AK739&lt;1.5,"N/A",3*((M739/$AW$1)-(AM739*2/3)))</f>
        <v>N/A</v>
      </c>
      <c r="AQ739" s="20" t="str">
        <f>IF(AK739=0,"",AL739*$AV$1)</f>
        <v/>
      </c>
      <c r="AR739" s="20" t="str">
        <f>IF(AK739=0,"",AJ739*$AV$1)</f>
        <v/>
      </c>
      <c r="AS739" s="23" t="str">
        <f>IF(F739="P","P","")</f>
        <v/>
      </c>
    </row>
    <row r="740" spans="1:45">
      <c r="A740" s="19"/>
      <c r="B740" s="23" t="str">
        <f>IF(COUNTBLANK(N740:AI740)&lt;20.5,"Yes","No")</f>
        <v>No</v>
      </c>
      <c r="C740" s="34" t="str">
        <f>IF(J740&lt;160000,"Yes","")</f>
        <v>Yes</v>
      </c>
      <c r="D740" s="34" t="str">
        <f>IF(J740&gt;375000,IF((K740/J740)&lt;-0.4,"FP40%",IF((K740/J740)&lt;-0.35,"FP35%",IF((K740/J740)&lt;-0.3,"FP30%",IF((K740/J740)&lt;-0.25,"FP25%",IF((K740/J740)&lt;-0.2,"FP20%",IF((K740/J740)&lt;-0.15,"FP15%",IF((K740/J740)&lt;-0.1,"FP10%",IF((K740/J740)&lt;-0.05,"FP5%","")))))))),"")</f>
        <v/>
      </c>
      <c r="E740" s="34" t="str">
        <f t="shared" si="13"/>
        <v/>
      </c>
      <c r="F740" s="89" t="str">
        <f>IF(AP740="N/A","",IF(AP740&gt;AJ740,IF(AP740&gt;AM740,"P",""),""))</f>
        <v/>
      </c>
      <c r="G740" s="34" t="str">
        <f>IF(D740="",IF(E740="",F740,E740),D740)</f>
        <v/>
      </c>
      <c r="H740" s="19"/>
      <c r="I740" s="21"/>
      <c r="J740" s="20"/>
      <c r="K740" s="20">
        <f>M740-J740</f>
        <v>0</v>
      </c>
      <c r="L740" s="20"/>
      <c r="M740" s="20"/>
      <c r="N740" s="21"/>
      <c r="O740" s="21"/>
      <c r="P740" s="21"/>
      <c r="Q740" s="21"/>
      <c r="R740" s="21"/>
      <c r="S740" s="21"/>
      <c r="T740" s="21"/>
      <c r="U740" s="21"/>
      <c r="AJ740" s="39" t="str">
        <f>IF(AK740=0,"",AVERAGE(N740:AI740))</f>
        <v/>
      </c>
      <c r="AK740" s="39">
        <f>IF(COUNTBLANK(N740:AI740)=0,22,IF(COUNTBLANK(N740:AI740)=1,21,IF(COUNTBLANK(N740:AI740)=2,20,IF(COUNTBLANK(N740:AI740)=3,19,IF(COUNTBLANK(N740:AI740)=4,18,IF(COUNTBLANK(N740:AI740)=5,17,IF(COUNTBLANK(N740:AI740)=6,16,IF(COUNTBLANK(N740:AI740)=7,15,IF(COUNTBLANK(N740:AI740)=8,14,IF(COUNTBLANK(N740:AI740)=9,13,IF(COUNTBLANK(N740:AI740)=10,12,IF(COUNTBLANK(N740:AI740)=11,11,IF(COUNTBLANK(N740:AI740)=12,10,IF(COUNTBLANK(N740:AI740)=13,9,IF(COUNTBLANK(N740:AI740)=14,8,IF(COUNTBLANK(N740:AI740)=15,7,IF(COUNTBLANK(N740:AI740)=16,6,IF(COUNTBLANK(N740:AI740)=17,5,IF(COUNTBLANK(N740:AI740)=18,4,IF(COUNTBLANK(N740:AI740)=19,3,IF(COUNTBLANK(N740:AI740)=20,2,IF(COUNTBLANK(N740:AI740)=21,1,IF(COUNTBLANK(N740:AI740)=22,0,"Error")))))))))))))))))))))))</f>
        <v>0</v>
      </c>
      <c r="AL740" s="39" t="str">
        <f>IF(AK740=0,"",IF(COUNTBLANK(AG740:AI740)=0,AVERAGE(AG740:AI740),IF(COUNTBLANK(AF740:AI740)&lt;1.5,AVERAGE(AF740:AI740),IF(COUNTBLANK(AE740:AI740)&lt;2.5,AVERAGE(AE740:AI740),IF(COUNTBLANK(AD740:AI740)&lt;3.5,AVERAGE(AD740:AI740),IF(COUNTBLANK(AC740:AI740)&lt;4.5,AVERAGE(AC740:AI740),IF(COUNTBLANK(AB740:AI740)&lt;5.5,AVERAGE(AB740:AI740),IF(COUNTBLANK(AA740:AI740)&lt;6.5,AVERAGE(AA740:AI740),IF(COUNTBLANK(Z740:AI740)&lt;7.5,AVERAGE(Z740:AI740),IF(COUNTBLANK(Y740:AI740)&lt;8.5,AVERAGE(Y740:AI740),IF(COUNTBLANK(X740:AI740)&lt;9.5,AVERAGE(X740:AI740),IF(COUNTBLANK(W740:AI740)&lt;10.5,AVERAGE(W740:AI740),IF(COUNTBLANK(V740:AI740)&lt;11.5,AVERAGE(V740:AI740),IF(COUNTBLANK(U740:AI740)&lt;12.5,AVERAGE(U740:AI740),IF(COUNTBLANK(T740:AI740)&lt;13.5,AVERAGE(T740:AI740),IF(COUNTBLANK(S740:AI740)&lt;14.5,AVERAGE(S740:AI740),IF(COUNTBLANK(R740:AI740)&lt;15.5,AVERAGE(R740:AI740),IF(COUNTBLANK(Q740:AI740)&lt;16.5,AVERAGE(Q740:AI740),IF(COUNTBLANK(P740:AI740)&lt;17.5,AVERAGE(P740:AI740),IF(COUNTBLANK(O740:AI740)&lt;18.5,AVERAGE(O740:AI740),AVERAGE(N740:AI740)))))))))))))))))))))</f>
        <v/>
      </c>
      <c r="AM740" s="22" t="str">
        <f>IF(AK740=0,"",IF(COUNTBLANK(AH740:AI740)=0,AVERAGE(AH740:AI740),IF(COUNTBLANK(AG740:AI740)&lt;1.5,AVERAGE(AG740:AI740),IF(COUNTBLANK(AF740:AI740)&lt;2.5,AVERAGE(AF740:AI740),IF(COUNTBLANK(AE740:AI740)&lt;3.5,AVERAGE(AE740:AI740),IF(COUNTBLANK(AD740:AI740)&lt;4.5,AVERAGE(AD740:AI740),IF(COUNTBLANK(AC740:AI740)&lt;5.5,AVERAGE(AC740:AI740),IF(COUNTBLANK(AB740:AI740)&lt;6.5,AVERAGE(AB740:AI740),IF(COUNTBLANK(AA740:AI740)&lt;7.5,AVERAGE(AA740:AI740),IF(COUNTBLANK(Z740:AI740)&lt;8.5,AVERAGE(Z740:AI740),IF(COUNTBLANK(Y740:AI740)&lt;9.5,AVERAGE(Y740:AI740),IF(COUNTBLANK(X740:AI740)&lt;10.5,AVERAGE(X740:AI740),IF(COUNTBLANK(W740:AI740)&lt;11.5,AVERAGE(W740:AI740),IF(COUNTBLANK(V740:AI740)&lt;12.5,AVERAGE(V740:AI740),IF(COUNTBLANK(U740:AI740)&lt;13.5,AVERAGE(U740:AI740),IF(COUNTBLANK(T740:AI740)&lt;14.5,AVERAGE(T740:AI740),IF(COUNTBLANK(S740:AI740)&lt;15.5,AVERAGE(S740:AI740),IF(COUNTBLANK(R740:AI740)&lt;16.5,AVERAGE(R740:AI740),IF(COUNTBLANK(Q740:AI740)&lt;17.5,AVERAGE(Q740:AI740),IF(COUNTBLANK(P740:AI740)&lt;18.5,AVERAGE(P740:AI740),IF(COUNTBLANK(O740:AI740)&lt;19.5,AVERAGE(O740:AI740),AVERAGE(N740:AI740))))))))))))))))))))))</f>
        <v/>
      </c>
      <c r="AN740" s="23">
        <f>IF(AK740&lt;1.5,M740,(0.75*M740)+(0.25*((AM740*2/3+AJ740*1/3)*$AW$1)))</f>
        <v>0</v>
      </c>
      <c r="AO740" s="24">
        <f>AN740-M740</f>
        <v>0</v>
      </c>
      <c r="AP740" s="22" t="str">
        <f>IF(AK740&lt;1.5,"N/A",3*((M740/$AW$1)-(AM740*2/3)))</f>
        <v>N/A</v>
      </c>
      <c r="AQ740" s="20" t="str">
        <f>IF(AK740=0,"",AL740*$AV$1)</f>
        <v/>
      </c>
      <c r="AR740" s="20" t="str">
        <f>IF(AK740=0,"",AJ740*$AV$1)</f>
        <v/>
      </c>
      <c r="AS740" s="23" t="str">
        <f>IF(F740="P","P","")</f>
        <v/>
      </c>
    </row>
    <row r="741" spans="1:45">
      <c r="A741" s="19"/>
      <c r="B741" s="23" t="str">
        <f>IF(COUNTBLANK(N741:AI741)&lt;20.5,"Yes","No")</f>
        <v>No</v>
      </c>
      <c r="C741" s="34" t="str">
        <f>IF(J741&lt;160000,"Yes","")</f>
        <v>Yes</v>
      </c>
      <c r="D741" s="34" t="str">
        <f>IF(J741&gt;375000,IF((K741/J741)&lt;-0.4,"FP40%",IF((K741/J741)&lt;-0.35,"FP35%",IF((K741/J741)&lt;-0.3,"FP30%",IF((K741/J741)&lt;-0.25,"FP25%",IF((K741/J741)&lt;-0.2,"FP20%",IF((K741/J741)&lt;-0.15,"FP15%",IF((K741/J741)&lt;-0.1,"FP10%",IF((K741/J741)&lt;-0.05,"FP5%","")))))))),"")</f>
        <v/>
      </c>
      <c r="E741" s="34" t="str">
        <f t="shared" si="13"/>
        <v/>
      </c>
      <c r="F741" s="89" t="str">
        <f>IF(AP741="N/A","",IF(AP741&gt;AJ741,IF(AP741&gt;AM741,"P",""),""))</f>
        <v/>
      </c>
      <c r="G741" s="34" t="str">
        <f>IF(D741="",IF(E741="",F741,E741),D741)</f>
        <v/>
      </c>
      <c r="H741" s="19"/>
      <c r="I741" s="21"/>
      <c r="J741" s="20"/>
      <c r="K741" s="20">
        <f>M741-J741</f>
        <v>0</v>
      </c>
      <c r="L741" s="20"/>
      <c r="M741" s="20"/>
      <c r="N741" s="21"/>
      <c r="O741" s="21"/>
      <c r="P741" s="21"/>
      <c r="Q741" s="21"/>
      <c r="R741" s="21"/>
      <c r="S741" s="21"/>
      <c r="T741" s="21"/>
      <c r="U741" s="21"/>
      <c r="AJ741" s="39" t="str">
        <f>IF(AK741=0,"",AVERAGE(N741:AI741))</f>
        <v/>
      </c>
      <c r="AK741" s="39">
        <f>IF(COUNTBLANK(N741:AI741)=0,22,IF(COUNTBLANK(N741:AI741)=1,21,IF(COUNTBLANK(N741:AI741)=2,20,IF(COUNTBLANK(N741:AI741)=3,19,IF(COUNTBLANK(N741:AI741)=4,18,IF(COUNTBLANK(N741:AI741)=5,17,IF(COUNTBLANK(N741:AI741)=6,16,IF(COUNTBLANK(N741:AI741)=7,15,IF(COUNTBLANK(N741:AI741)=8,14,IF(COUNTBLANK(N741:AI741)=9,13,IF(COUNTBLANK(N741:AI741)=10,12,IF(COUNTBLANK(N741:AI741)=11,11,IF(COUNTBLANK(N741:AI741)=12,10,IF(COUNTBLANK(N741:AI741)=13,9,IF(COUNTBLANK(N741:AI741)=14,8,IF(COUNTBLANK(N741:AI741)=15,7,IF(COUNTBLANK(N741:AI741)=16,6,IF(COUNTBLANK(N741:AI741)=17,5,IF(COUNTBLANK(N741:AI741)=18,4,IF(COUNTBLANK(N741:AI741)=19,3,IF(COUNTBLANK(N741:AI741)=20,2,IF(COUNTBLANK(N741:AI741)=21,1,IF(COUNTBLANK(N741:AI741)=22,0,"Error")))))))))))))))))))))))</f>
        <v>0</v>
      </c>
      <c r="AL741" s="39" t="str">
        <f>IF(AK741=0,"",IF(COUNTBLANK(AG741:AI741)=0,AVERAGE(AG741:AI741),IF(COUNTBLANK(AF741:AI741)&lt;1.5,AVERAGE(AF741:AI741),IF(COUNTBLANK(AE741:AI741)&lt;2.5,AVERAGE(AE741:AI741),IF(COUNTBLANK(AD741:AI741)&lt;3.5,AVERAGE(AD741:AI741),IF(COUNTBLANK(AC741:AI741)&lt;4.5,AVERAGE(AC741:AI741),IF(COUNTBLANK(AB741:AI741)&lt;5.5,AVERAGE(AB741:AI741),IF(COUNTBLANK(AA741:AI741)&lt;6.5,AVERAGE(AA741:AI741),IF(COUNTBLANK(Z741:AI741)&lt;7.5,AVERAGE(Z741:AI741),IF(COUNTBLANK(Y741:AI741)&lt;8.5,AVERAGE(Y741:AI741),IF(COUNTBLANK(X741:AI741)&lt;9.5,AVERAGE(X741:AI741),IF(COUNTBLANK(W741:AI741)&lt;10.5,AVERAGE(W741:AI741),IF(COUNTBLANK(V741:AI741)&lt;11.5,AVERAGE(V741:AI741),IF(COUNTBLANK(U741:AI741)&lt;12.5,AVERAGE(U741:AI741),IF(COUNTBLANK(T741:AI741)&lt;13.5,AVERAGE(T741:AI741),IF(COUNTBLANK(S741:AI741)&lt;14.5,AVERAGE(S741:AI741),IF(COUNTBLANK(R741:AI741)&lt;15.5,AVERAGE(R741:AI741),IF(COUNTBLANK(Q741:AI741)&lt;16.5,AVERAGE(Q741:AI741),IF(COUNTBLANK(P741:AI741)&lt;17.5,AVERAGE(P741:AI741),IF(COUNTBLANK(O741:AI741)&lt;18.5,AVERAGE(O741:AI741),AVERAGE(N741:AI741)))))))))))))))))))))</f>
        <v/>
      </c>
      <c r="AM741" s="22" t="str">
        <f>IF(AK741=0,"",IF(COUNTBLANK(AH741:AI741)=0,AVERAGE(AH741:AI741),IF(COUNTBLANK(AG741:AI741)&lt;1.5,AVERAGE(AG741:AI741),IF(COUNTBLANK(AF741:AI741)&lt;2.5,AVERAGE(AF741:AI741),IF(COUNTBLANK(AE741:AI741)&lt;3.5,AVERAGE(AE741:AI741),IF(COUNTBLANK(AD741:AI741)&lt;4.5,AVERAGE(AD741:AI741),IF(COUNTBLANK(AC741:AI741)&lt;5.5,AVERAGE(AC741:AI741),IF(COUNTBLANK(AB741:AI741)&lt;6.5,AVERAGE(AB741:AI741),IF(COUNTBLANK(AA741:AI741)&lt;7.5,AVERAGE(AA741:AI741),IF(COUNTBLANK(Z741:AI741)&lt;8.5,AVERAGE(Z741:AI741),IF(COUNTBLANK(Y741:AI741)&lt;9.5,AVERAGE(Y741:AI741),IF(COUNTBLANK(X741:AI741)&lt;10.5,AVERAGE(X741:AI741),IF(COUNTBLANK(W741:AI741)&lt;11.5,AVERAGE(W741:AI741),IF(COUNTBLANK(V741:AI741)&lt;12.5,AVERAGE(V741:AI741),IF(COUNTBLANK(U741:AI741)&lt;13.5,AVERAGE(U741:AI741),IF(COUNTBLANK(T741:AI741)&lt;14.5,AVERAGE(T741:AI741),IF(COUNTBLANK(S741:AI741)&lt;15.5,AVERAGE(S741:AI741),IF(COUNTBLANK(R741:AI741)&lt;16.5,AVERAGE(R741:AI741),IF(COUNTBLANK(Q741:AI741)&lt;17.5,AVERAGE(Q741:AI741),IF(COUNTBLANK(P741:AI741)&lt;18.5,AVERAGE(P741:AI741),IF(COUNTBLANK(O741:AI741)&lt;19.5,AVERAGE(O741:AI741),AVERAGE(N741:AI741))))))))))))))))))))))</f>
        <v/>
      </c>
      <c r="AN741" s="23">
        <f>IF(AK741&lt;1.5,M741,(0.75*M741)+(0.25*((AM741*2/3+AJ741*1/3)*$AW$1)))</f>
        <v>0</v>
      </c>
      <c r="AO741" s="24">
        <f>AN741-M741</f>
        <v>0</v>
      </c>
      <c r="AP741" s="22" t="str">
        <f>IF(AK741&lt;1.5,"N/A",3*((M741/$AW$1)-(AM741*2/3)))</f>
        <v>N/A</v>
      </c>
      <c r="AQ741" s="20" t="str">
        <f>IF(AK741=0,"",AL741*$AV$1)</f>
        <v/>
      </c>
      <c r="AR741" s="20" t="str">
        <f>IF(AK741=0,"",AJ741*$AV$1)</f>
        <v/>
      </c>
      <c r="AS741" s="23" t="str">
        <f>IF(F741="P","P","")</f>
        <v/>
      </c>
    </row>
    <row r="742" spans="1:45">
      <c r="A742" s="19"/>
      <c r="B742" s="23" t="str">
        <f>IF(COUNTBLANK(N742:AI742)&lt;20.5,"Yes","No")</f>
        <v>No</v>
      </c>
      <c r="C742" s="34" t="str">
        <f>IF(J742&lt;160000,"Yes","")</f>
        <v>Yes</v>
      </c>
      <c r="D742" s="34" t="str">
        <f>IF(J742&gt;375000,IF((K742/J742)&lt;-0.4,"FP40%",IF((K742/J742)&lt;-0.35,"FP35%",IF((K742/J742)&lt;-0.3,"FP30%",IF((K742/J742)&lt;-0.25,"FP25%",IF((K742/J742)&lt;-0.2,"FP20%",IF((K742/J742)&lt;-0.15,"FP15%",IF((K742/J742)&lt;-0.1,"FP10%",IF((K742/J742)&lt;-0.05,"FP5%","")))))))),"")</f>
        <v/>
      </c>
      <c r="E742" s="34" t="str">
        <f t="shared" si="13"/>
        <v/>
      </c>
      <c r="F742" s="89" t="str">
        <f>IF(AP742="N/A","",IF(AP742&gt;AJ742,IF(AP742&gt;AM742,"P",""),""))</f>
        <v/>
      </c>
      <c r="G742" s="34" t="str">
        <f>IF(D742="",IF(E742="",F742,E742),D742)</f>
        <v/>
      </c>
      <c r="H742" s="19"/>
      <c r="I742" s="21"/>
      <c r="J742" s="20"/>
      <c r="K742" s="20">
        <f>M742-J742</f>
        <v>0</v>
      </c>
      <c r="L742" s="20"/>
      <c r="M742" s="20"/>
      <c r="N742" s="21"/>
      <c r="O742" s="21"/>
      <c r="P742" s="21"/>
      <c r="Q742" s="21"/>
      <c r="R742" s="21"/>
      <c r="S742" s="21"/>
      <c r="T742" s="21"/>
      <c r="U742" s="21"/>
      <c r="AJ742" s="39" t="str">
        <f>IF(AK742=0,"",AVERAGE(N742:AI742))</f>
        <v/>
      </c>
      <c r="AK742" s="39">
        <f>IF(COUNTBLANK(N742:AI742)=0,22,IF(COUNTBLANK(N742:AI742)=1,21,IF(COUNTBLANK(N742:AI742)=2,20,IF(COUNTBLANK(N742:AI742)=3,19,IF(COUNTBLANK(N742:AI742)=4,18,IF(COUNTBLANK(N742:AI742)=5,17,IF(COUNTBLANK(N742:AI742)=6,16,IF(COUNTBLANK(N742:AI742)=7,15,IF(COUNTBLANK(N742:AI742)=8,14,IF(COUNTBLANK(N742:AI742)=9,13,IF(COUNTBLANK(N742:AI742)=10,12,IF(COUNTBLANK(N742:AI742)=11,11,IF(COUNTBLANK(N742:AI742)=12,10,IF(COUNTBLANK(N742:AI742)=13,9,IF(COUNTBLANK(N742:AI742)=14,8,IF(COUNTBLANK(N742:AI742)=15,7,IF(COUNTBLANK(N742:AI742)=16,6,IF(COUNTBLANK(N742:AI742)=17,5,IF(COUNTBLANK(N742:AI742)=18,4,IF(COUNTBLANK(N742:AI742)=19,3,IF(COUNTBLANK(N742:AI742)=20,2,IF(COUNTBLANK(N742:AI742)=21,1,IF(COUNTBLANK(N742:AI742)=22,0,"Error")))))))))))))))))))))))</f>
        <v>0</v>
      </c>
      <c r="AL742" s="39" t="str">
        <f>IF(AK742=0,"",IF(COUNTBLANK(AG742:AI742)=0,AVERAGE(AG742:AI742),IF(COUNTBLANK(AF742:AI742)&lt;1.5,AVERAGE(AF742:AI742),IF(COUNTBLANK(AE742:AI742)&lt;2.5,AVERAGE(AE742:AI742),IF(COUNTBLANK(AD742:AI742)&lt;3.5,AVERAGE(AD742:AI742),IF(COUNTBLANK(AC742:AI742)&lt;4.5,AVERAGE(AC742:AI742),IF(COUNTBLANK(AB742:AI742)&lt;5.5,AVERAGE(AB742:AI742),IF(COUNTBLANK(AA742:AI742)&lt;6.5,AVERAGE(AA742:AI742),IF(COUNTBLANK(Z742:AI742)&lt;7.5,AVERAGE(Z742:AI742),IF(COUNTBLANK(Y742:AI742)&lt;8.5,AVERAGE(Y742:AI742),IF(COUNTBLANK(X742:AI742)&lt;9.5,AVERAGE(X742:AI742),IF(COUNTBLANK(W742:AI742)&lt;10.5,AVERAGE(W742:AI742),IF(COUNTBLANK(V742:AI742)&lt;11.5,AVERAGE(V742:AI742),IF(COUNTBLANK(U742:AI742)&lt;12.5,AVERAGE(U742:AI742),IF(COUNTBLANK(T742:AI742)&lt;13.5,AVERAGE(T742:AI742),IF(COUNTBLANK(S742:AI742)&lt;14.5,AVERAGE(S742:AI742),IF(COUNTBLANK(R742:AI742)&lt;15.5,AVERAGE(R742:AI742),IF(COUNTBLANK(Q742:AI742)&lt;16.5,AVERAGE(Q742:AI742),IF(COUNTBLANK(P742:AI742)&lt;17.5,AVERAGE(P742:AI742),IF(COUNTBLANK(O742:AI742)&lt;18.5,AVERAGE(O742:AI742),AVERAGE(N742:AI742)))))))))))))))))))))</f>
        <v/>
      </c>
      <c r="AM742" s="22" t="str">
        <f>IF(AK742=0,"",IF(COUNTBLANK(AH742:AI742)=0,AVERAGE(AH742:AI742),IF(COUNTBLANK(AG742:AI742)&lt;1.5,AVERAGE(AG742:AI742),IF(COUNTBLANK(AF742:AI742)&lt;2.5,AVERAGE(AF742:AI742),IF(COUNTBLANK(AE742:AI742)&lt;3.5,AVERAGE(AE742:AI742),IF(COUNTBLANK(AD742:AI742)&lt;4.5,AVERAGE(AD742:AI742),IF(COUNTBLANK(AC742:AI742)&lt;5.5,AVERAGE(AC742:AI742),IF(COUNTBLANK(AB742:AI742)&lt;6.5,AVERAGE(AB742:AI742),IF(COUNTBLANK(AA742:AI742)&lt;7.5,AVERAGE(AA742:AI742),IF(COUNTBLANK(Z742:AI742)&lt;8.5,AVERAGE(Z742:AI742),IF(COUNTBLANK(Y742:AI742)&lt;9.5,AVERAGE(Y742:AI742),IF(COUNTBLANK(X742:AI742)&lt;10.5,AVERAGE(X742:AI742),IF(COUNTBLANK(W742:AI742)&lt;11.5,AVERAGE(W742:AI742),IF(COUNTBLANK(V742:AI742)&lt;12.5,AVERAGE(V742:AI742),IF(COUNTBLANK(U742:AI742)&lt;13.5,AVERAGE(U742:AI742),IF(COUNTBLANK(T742:AI742)&lt;14.5,AVERAGE(T742:AI742),IF(COUNTBLANK(S742:AI742)&lt;15.5,AVERAGE(S742:AI742),IF(COUNTBLANK(R742:AI742)&lt;16.5,AVERAGE(R742:AI742),IF(COUNTBLANK(Q742:AI742)&lt;17.5,AVERAGE(Q742:AI742),IF(COUNTBLANK(P742:AI742)&lt;18.5,AVERAGE(P742:AI742),IF(COUNTBLANK(O742:AI742)&lt;19.5,AVERAGE(O742:AI742),AVERAGE(N742:AI742))))))))))))))))))))))</f>
        <v/>
      </c>
      <c r="AN742" s="23">
        <f>IF(AK742&lt;1.5,M742,(0.75*M742)+(0.25*((AM742*2/3+AJ742*1/3)*$AW$1)))</f>
        <v>0</v>
      </c>
      <c r="AO742" s="24">
        <f>AN742-M742</f>
        <v>0</v>
      </c>
      <c r="AP742" s="22" t="str">
        <f>IF(AK742&lt;1.5,"N/A",3*((M742/$AW$1)-(AM742*2/3)))</f>
        <v>N/A</v>
      </c>
      <c r="AQ742" s="20" t="str">
        <f>IF(AK742=0,"",AL742*$AV$1)</f>
        <v/>
      </c>
      <c r="AR742" s="20" t="str">
        <f>IF(AK742=0,"",AJ742*$AV$1)</f>
        <v/>
      </c>
      <c r="AS742" s="23" t="str">
        <f>IF(F742="P","P","")</f>
        <v/>
      </c>
    </row>
    <row r="743" spans="1:45">
      <c r="A743" s="19"/>
      <c r="B743" s="23" t="str">
        <f>IF(COUNTBLANK(N743:AI743)&lt;20.5,"Yes","No")</f>
        <v>No</v>
      </c>
      <c r="C743" s="34" t="str">
        <f>IF(J743&lt;160000,"Yes","")</f>
        <v>Yes</v>
      </c>
      <c r="D743" s="34" t="str">
        <f>IF(J743&gt;375000,IF((K743/J743)&lt;-0.4,"FP40%",IF((K743/J743)&lt;-0.35,"FP35%",IF((K743/J743)&lt;-0.3,"FP30%",IF((K743/J743)&lt;-0.25,"FP25%",IF((K743/J743)&lt;-0.2,"FP20%",IF((K743/J743)&lt;-0.15,"FP15%",IF((K743/J743)&lt;-0.1,"FP10%",IF((K743/J743)&lt;-0.05,"FP5%","")))))))),"")</f>
        <v/>
      </c>
      <c r="E743" s="34" t="str">
        <f t="shared" si="13"/>
        <v/>
      </c>
      <c r="F743" s="89" t="str">
        <f>IF(AP743="N/A","",IF(AP743&gt;AJ743,IF(AP743&gt;AM743,"P",""),""))</f>
        <v/>
      </c>
      <c r="G743" s="34" t="str">
        <f>IF(D743="",IF(E743="",F743,E743),D743)</f>
        <v/>
      </c>
      <c r="H743" s="19"/>
      <c r="I743" s="21"/>
      <c r="J743" s="20"/>
      <c r="K743" s="20">
        <f>M743-J743</f>
        <v>0</v>
      </c>
      <c r="L743" s="20"/>
      <c r="M743" s="20"/>
      <c r="N743" s="21"/>
      <c r="O743" s="21"/>
      <c r="P743" s="21"/>
      <c r="Q743" s="21"/>
      <c r="R743" s="21"/>
      <c r="S743" s="21"/>
      <c r="T743" s="21"/>
      <c r="U743" s="21"/>
      <c r="AJ743" s="39" t="str">
        <f>IF(AK743=0,"",AVERAGE(N743:AI743))</f>
        <v/>
      </c>
      <c r="AK743" s="39">
        <f>IF(COUNTBLANK(N743:AI743)=0,22,IF(COUNTBLANK(N743:AI743)=1,21,IF(COUNTBLANK(N743:AI743)=2,20,IF(COUNTBLANK(N743:AI743)=3,19,IF(COUNTBLANK(N743:AI743)=4,18,IF(COUNTBLANK(N743:AI743)=5,17,IF(COUNTBLANK(N743:AI743)=6,16,IF(COUNTBLANK(N743:AI743)=7,15,IF(COUNTBLANK(N743:AI743)=8,14,IF(COUNTBLANK(N743:AI743)=9,13,IF(COUNTBLANK(N743:AI743)=10,12,IF(COUNTBLANK(N743:AI743)=11,11,IF(COUNTBLANK(N743:AI743)=12,10,IF(COUNTBLANK(N743:AI743)=13,9,IF(COUNTBLANK(N743:AI743)=14,8,IF(COUNTBLANK(N743:AI743)=15,7,IF(COUNTBLANK(N743:AI743)=16,6,IF(COUNTBLANK(N743:AI743)=17,5,IF(COUNTBLANK(N743:AI743)=18,4,IF(COUNTBLANK(N743:AI743)=19,3,IF(COUNTBLANK(N743:AI743)=20,2,IF(COUNTBLANK(N743:AI743)=21,1,IF(COUNTBLANK(N743:AI743)=22,0,"Error")))))))))))))))))))))))</f>
        <v>0</v>
      </c>
      <c r="AL743" s="39" t="str">
        <f>IF(AK743=0,"",IF(COUNTBLANK(AG743:AI743)=0,AVERAGE(AG743:AI743),IF(COUNTBLANK(AF743:AI743)&lt;1.5,AVERAGE(AF743:AI743),IF(COUNTBLANK(AE743:AI743)&lt;2.5,AVERAGE(AE743:AI743),IF(COUNTBLANK(AD743:AI743)&lt;3.5,AVERAGE(AD743:AI743),IF(COUNTBLANK(AC743:AI743)&lt;4.5,AVERAGE(AC743:AI743),IF(COUNTBLANK(AB743:AI743)&lt;5.5,AVERAGE(AB743:AI743),IF(COUNTBLANK(AA743:AI743)&lt;6.5,AVERAGE(AA743:AI743),IF(COUNTBLANK(Z743:AI743)&lt;7.5,AVERAGE(Z743:AI743),IF(COUNTBLANK(Y743:AI743)&lt;8.5,AVERAGE(Y743:AI743),IF(COUNTBLANK(X743:AI743)&lt;9.5,AVERAGE(X743:AI743),IF(COUNTBLANK(W743:AI743)&lt;10.5,AVERAGE(W743:AI743),IF(COUNTBLANK(V743:AI743)&lt;11.5,AVERAGE(V743:AI743),IF(COUNTBLANK(U743:AI743)&lt;12.5,AVERAGE(U743:AI743),IF(COUNTBLANK(T743:AI743)&lt;13.5,AVERAGE(T743:AI743),IF(COUNTBLANK(S743:AI743)&lt;14.5,AVERAGE(S743:AI743),IF(COUNTBLANK(R743:AI743)&lt;15.5,AVERAGE(R743:AI743),IF(COUNTBLANK(Q743:AI743)&lt;16.5,AVERAGE(Q743:AI743),IF(COUNTBLANK(P743:AI743)&lt;17.5,AVERAGE(P743:AI743),IF(COUNTBLANK(O743:AI743)&lt;18.5,AVERAGE(O743:AI743),AVERAGE(N743:AI743)))))))))))))))))))))</f>
        <v/>
      </c>
      <c r="AM743" s="22" t="str">
        <f>IF(AK743=0,"",IF(COUNTBLANK(AH743:AI743)=0,AVERAGE(AH743:AI743),IF(COUNTBLANK(AG743:AI743)&lt;1.5,AVERAGE(AG743:AI743),IF(COUNTBLANK(AF743:AI743)&lt;2.5,AVERAGE(AF743:AI743),IF(COUNTBLANK(AE743:AI743)&lt;3.5,AVERAGE(AE743:AI743),IF(COUNTBLANK(AD743:AI743)&lt;4.5,AVERAGE(AD743:AI743),IF(COUNTBLANK(AC743:AI743)&lt;5.5,AVERAGE(AC743:AI743),IF(COUNTBLANK(AB743:AI743)&lt;6.5,AVERAGE(AB743:AI743),IF(COUNTBLANK(AA743:AI743)&lt;7.5,AVERAGE(AA743:AI743),IF(COUNTBLANK(Z743:AI743)&lt;8.5,AVERAGE(Z743:AI743),IF(COUNTBLANK(Y743:AI743)&lt;9.5,AVERAGE(Y743:AI743),IF(COUNTBLANK(X743:AI743)&lt;10.5,AVERAGE(X743:AI743),IF(COUNTBLANK(W743:AI743)&lt;11.5,AVERAGE(W743:AI743),IF(COUNTBLANK(V743:AI743)&lt;12.5,AVERAGE(V743:AI743),IF(COUNTBLANK(U743:AI743)&lt;13.5,AVERAGE(U743:AI743),IF(COUNTBLANK(T743:AI743)&lt;14.5,AVERAGE(T743:AI743),IF(COUNTBLANK(S743:AI743)&lt;15.5,AVERAGE(S743:AI743),IF(COUNTBLANK(R743:AI743)&lt;16.5,AVERAGE(R743:AI743),IF(COUNTBLANK(Q743:AI743)&lt;17.5,AVERAGE(Q743:AI743),IF(COUNTBLANK(P743:AI743)&lt;18.5,AVERAGE(P743:AI743),IF(COUNTBLANK(O743:AI743)&lt;19.5,AVERAGE(O743:AI743),AVERAGE(N743:AI743))))))))))))))))))))))</f>
        <v/>
      </c>
      <c r="AN743" s="23">
        <f>IF(AK743&lt;1.5,M743,(0.75*M743)+(0.25*((AM743*2/3+AJ743*1/3)*$AW$1)))</f>
        <v>0</v>
      </c>
      <c r="AO743" s="24">
        <f>AN743-M743</f>
        <v>0</v>
      </c>
      <c r="AP743" s="22" t="str">
        <f>IF(AK743&lt;1.5,"N/A",3*((M743/$AW$1)-(AM743*2/3)))</f>
        <v>N/A</v>
      </c>
      <c r="AQ743" s="20" t="str">
        <f>IF(AK743=0,"",AL743*$AV$1)</f>
        <v/>
      </c>
      <c r="AR743" s="20" t="str">
        <f>IF(AK743=0,"",AJ743*$AV$1)</f>
        <v/>
      </c>
      <c r="AS743" s="23" t="str">
        <f>IF(F743="P","P","")</f>
        <v/>
      </c>
    </row>
    <row r="744" spans="1:45">
      <c r="A744" s="19"/>
      <c r="B744" s="23" t="str">
        <f>IF(COUNTBLANK(N744:AI744)&lt;20.5,"Yes","No")</f>
        <v>No</v>
      </c>
      <c r="C744" s="34" t="str">
        <f>IF(J744&lt;160000,"Yes","")</f>
        <v>Yes</v>
      </c>
      <c r="D744" s="34" t="str">
        <f>IF(J744&gt;375000,IF((K744/J744)&lt;-0.4,"FP40%",IF((K744/J744)&lt;-0.35,"FP35%",IF((K744/J744)&lt;-0.3,"FP30%",IF((K744/J744)&lt;-0.25,"FP25%",IF((K744/J744)&lt;-0.2,"FP20%",IF((K744/J744)&lt;-0.15,"FP15%",IF((K744/J744)&lt;-0.1,"FP10%",IF((K744/J744)&lt;-0.05,"FP5%","")))))))),"")</f>
        <v/>
      </c>
      <c r="E744" s="34" t="str">
        <f t="shared" si="13"/>
        <v/>
      </c>
      <c r="F744" s="89" t="str">
        <f>IF(AP744="N/A","",IF(AP744&gt;AJ744,IF(AP744&gt;AM744,"P",""),""))</f>
        <v/>
      </c>
      <c r="G744" s="34" t="str">
        <f>IF(D744="",IF(E744="",F744,E744),D744)</f>
        <v/>
      </c>
      <c r="H744" s="19"/>
      <c r="I744" s="21"/>
      <c r="J744" s="20"/>
      <c r="K744" s="20">
        <f>M744-J744</f>
        <v>0</v>
      </c>
      <c r="L744" s="20"/>
      <c r="M744" s="20"/>
      <c r="N744" s="21"/>
      <c r="O744" s="21"/>
      <c r="P744" s="21"/>
      <c r="Q744" s="21"/>
      <c r="R744" s="21"/>
      <c r="S744" s="21"/>
      <c r="T744" s="21"/>
      <c r="U744" s="21"/>
      <c r="AJ744" s="39" t="str">
        <f>IF(AK744=0,"",AVERAGE(N744:AI744))</f>
        <v/>
      </c>
      <c r="AK744" s="39">
        <f>IF(COUNTBLANK(N744:AI744)=0,22,IF(COUNTBLANK(N744:AI744)=1,21,IF(COUNTBLANK(N744:AI744)=2,20,IF(COUNTBLANK(N744:AI744)=3,19,IF(COUNTBLANK(N744:AI744)=4,18,IF(COUNTBLANK(N744:AI744)=5,17,IF(COUNTBLANK(N744:AI744)=6,16,IF(COUNTBLANK(N744:AI744)=7,15,IF(COUNTBLANK(N744:AI744)=8,14,IF(COUNTBLANK(N744:AI744)=9,13,IF(COUNTBLANK(N744:AI744)=10,12,IF(COUNTBLANK(N744:AI744)=11,11,IF(COUNTBLANK(N744:AI744)=12,10,IF(COUNTBLANK(N744:AI744)=13,9,IF(COUNTBLANK(N744:AI744)=14,8,IF(COUNTBLANK(N744:AI744)=15,7,IF(COUNTBLANK(N744:AI744)=16,6,IF(COUNTBLANK(N744:AI744)=17,5,IF(COUNTBLANK(N744:AI744)=18,4,IF(COUNTBLANK(N744:AI744)=19,3,IF(COUNTBLANK(N744:AI744)=20,2,IF(COUNTBLANK(N744:AI744)=21,1,IF(COUNTBLANK(N744:AI744)=22,0,"Error")))))))))))))))))))))))</f>
        <v>0</v>
      </c>
      <c r="AL744" s="39" t="str">
        <f>IF(AK744=0,"",IF(COUNTBLANK(AG744:AI744)=0,AVERAGE(AG744:AI744),IF(COUNTBLANK(AF744:AI744)&lt;1.5,AVERAGE(AF744:AI744),IF(COUNTBLANK(AE744:AI744)&lt;2.5,AVERAGE(AE744:AI744),IF(COUNTBLANK(AD744:AI744)&lt;3.5,AVERAGE(AD744:AI744),IF(COUNTBLANK(AC744:AI744)&lt;4.5,AVERAGE(AC744:AI744),IF(COUNTBLANK(AB744:AI744)&lt;5.5,AVERAGE(AB744:AI744),IF(COUNTBLANK(AA744:AI744)&lt;6.5,AVERAGE(AA744:AI744),IF(COUNTBLANK(Z744:AI744)&lt;7.5,AVERAGE(Z744:AI744),IF(COUNTBLANK(Y744:AI744)&lt;8.5,AVERAGE(Y744:AI744),IF(COUNTBLANK(X744:AI744)&lt;9.5,AVERAGE(X744:AI744),IF(COUNTBLANK(W744:AI744)&lt;10.5,AVERAGE(W744:AI744),IF(COUNTBLANK(V744:AI744)&lt;11.5,AVERAGE(V744:AI744),IF(COUNTBLANK(U744:AI744)&lt;12.5,AVERAGE(U744:AI744),IF(COUNTBLANK(T744:AI744)&lt;13.5,AVERAGE(T744:AI744),IF(COUNTBLANK(S744:AI744)&lt;14.5,AVERAGE(S744:AI744),IF(COUNTBLANK(R744:AI744)&lt;15.5,AVERAGE(R744:AI744),IF(COUNTBLANK(Q744:AI744)&lt;16.5,AVERAGE(Q744:AI744),IF(COUNTBLANK(P744:AI744)&lt;17.5,AVERAGE(P744:AI744),IF(COUNTBLANK(O744:AI744)&lt;18.5,AVERAGE(O744:AI744),AVERAGE(N744:AI744)))))))))))))))))))))</f>
        <v/>
      </c>
      <c r="AM744" s="22" t="str">
        <f>IF(AK744=0,"",IF(COUNTBLANK(AH744:AI744)=0,AVERAGE(AH744:AI744),IF(COUNTBLANK(AG744:AI744)&lt;1.5,AVERAGE(AG744:AI744),IF(COUNTBLANK(AF744:AI744)&lt;2.5,AVERAGE(AF744:AI744),IF(COUNTBLANK(AE744:AI744)&lt;3.5,AVERAGE(AE744:AI744),IF(COUNTBLANK(AD744:AI744)&lt;4.5,AVERAGE(AD744:AI744),IF(COUNTBLANK(AC744:AI744)&lt;5.5,AVERAGE(AC744:AI744),IF(COUNTBLANK(AB744:AI744)&lt;6.5,AVERAGE(AB744:AI744),IF(COUNTBLANK(AA744:AI744)&lt;7.5,AVERAGE(AA744:AI744),IF(COUNTBLANK(Z744:AI744)&lt;8.5,AVERAGE(Z744:AI744),IF(COUNTBLANK(Y744:AI744)&lt;9.5,AVERAGE(Y744:AI744),IF(COUNTBLANK(X744:AI744)&lt;10.5,AVERAGE(X744:AI744),IF(COUNTBLANK(W744:AI744)&lt;11.5,AVERAGE(W744:AI744),IF(COUNTBLANK(V744:AI744)&lt;12.5,AVERAGE(V744:AI744),IF(COUNTBLANK(U744:AI744)&lt;13.5,AVERAGE(U744:AI744),IF(COUNTBLANK(T744:AI744)&lt;14.5,AVERAGE(T744:AI744),IF(COUNTBLANK(S744:AI744)&lt;15.5,AVERAGE(S744:AI744),IF(COUNTBLANK(R744:AI744)&lt;16.5,AVERAGE(R744:AI744),IF(COUNTBLANK(Q744:AI744)&lt;17.5,AVERAGE(Q744:AI744),IF(COUNTBLANK(P744:AI744)&lt;18.5,AVERAGE(P744:AI744),IF(COUNTBLANK(O744:AI744)&lt;19.5,AVERAGE(O744:AI744),AVERAGE(N744:AI744))))))))))))))))))))))</f>
        <v/>
      </c>
      <c r="AN744" s="23">
        <f>IF(AK744&lt;1.5,M744,(0.75*M744)+(0.25*((AM744*2/3+AJ744*1/3)*$AW$1)))</f>
        <v>0</v>
      </c>
      <c r="AO744" s="24">
        <f>AN744-M744</f>
        <v>0</v>
      </c>
      <c r="AP744" s="22" t="str">
        <f>IF(AK744&lt;1.5,"N/A",3*((M744/$AW$1)-(AM744*2/3)))</f>
        <v>N/A</v>
      </c>
      <c r="AQ744" s="20" t="str">
        <f>IF(AK744=0,"",AL744*$AV$1)</f>
        <v/>
      </c>
      <c r="AR744" s="20" t="str">
        <f>IF(AK744=0,"",AJ744*$AV$1)</f>
        <v/>
      </c>
      <c r="AS744" s="23" t="str">
        <f>IF(F744="P","P","")</f>
        <v/>
      </c>
    </row>
    <row r="745" spans="1:45">
      <c r="A745" s="19"/>
      <c r="B745" s="23" t="str">
        <f>IF(COUNTBLANK(N745:AI745)&lt;20.5,"Yes","No")</f>
        <v>No</v>
      </c>
      <c r="C745" s="34" t="str">
        <f>IF(J745&lt;160000,"Yes","")</f>
        <v>Yes</v>
      </c>
      <c r="D745" s="34" t="str">
        <f>IF(J745&gt;375000,IF((K745/J745)&lt;-0.4,"FP40%",IF((K745/J745)&lt;-0.35,"FP35%",IF((K745/J745)&lt;-0.3,"FP30%",IF((K745/J745)&lt;-0.25,"FP25%",IF((K745/J745)&lt;-0.2,"FP20%",IF((K745/J745)&lt;-0.15,"FP15%",IF((K745/J745)&lt;-0.1,"FP10%",IF((K745/J745)&lt;-0.05,"FP5%","")))))))),"")</f>
        <v/>
      </c>
      <c r="E745" s="34" t="str">
        <f t="shared" si="13"/>
        <v/>
      </c>
      <c r="F745" s="89" t="str">
        <f>IF(AP745="N/A","",IF(AP745&gt;AJ745,IF(AP745&gt;AM745,"P",""),""))</f>
        <v/>
      </c>
      <c r="G745" s="34" t="str">
        <f>IF(D745="",IF(E745="",F745,E745),D745)</f>
        <v/>
      </c>
      <c r="H745" s="19"/>
      <c r="I745" s="21"/>
      <c r="J745" s="20"/>
      <c r="K745" s="20">
        <f>M745-J745</f>
        <v>0</v>
      </c>
      <c r="L745" s="20"/>
      <c r="M745" s="20"/>
      <c r="N745" s="21"/>
      <c r="O745" s="21"/>
      <c r="P745" s="21"/>
      <c r="Q745" s="21"/>
      <c r="R745" s="21"/>
      <c r="S745" s="21"/>
      <c r="T745" s="21"/>
      <c r="U745" s="21"/>
      <c r="AJ745" s="39" t="str">
        <f>IF(AK745=0,"",AVERAGE(N745:AI745))</f>
        <v/>
      </c>
      <c r="AK745" s="39">
        <f>IF(COUNTBLANK(N745:AI745)=0,22,IF(COUNTBLANK(N745:AI745)=1,21,IF(COUNTBLANK(N745:AI745)=2,20,IF(COUNTBLANK(N745:AI745)=3,19,IF(COUNTBLANK(N745:AI745)=4,18,IF(COUNTBLANK(N745:AI745)=5,17,IF(COUNTBLANK(N745:AI745)=6,16,IF(COUNTBLANK(N745:AI745)=7,15,IF(COUNTBLANK(N745:AI745)=8,14,IF(COUNTBLANK(N745:AI745)=9,13,IF(COUNTBLANK(N745:AI745)=10,12,IF(COUNTBLANK(N745:AI745)=11,11,IF(COUNTBLANK(N745:AI745)=12,10,IF(COUNTBLANK(N745:AI745)=13,9,IF(COUNTBLANK(N745:AI745)=14,8,IF(COUNTBLANK(N745:AI745)=15,7,IF(COUNTBLANK(N745:AI745)=16,6,IF(COUNTBLANK(N745:AI745)=17,5,IF(COUNTBLANK(N745:AI745)=18,4,IF(COUNTBLANK(N745:AI745)=19,3,IF(COUNTBLANK(N745:AI745)=20,2,IF(COUNTBLANK(N745:AI745)=21,1,IF(COUNTBLANK(N745:AI745)=22,0,"Error")))))))))))))))))))))))</f>
        <v>0</v>
      </c>
      <c r="AL745" s="39" t="str">
        <f>IF(AK745=0,"",IF(COUNTBLANK(AG745:AI745)=0,AVERAGE(AG745:AI745),IF(COUNTBLANK(AF745:AI745)&lt;1.5,AVERAGE(AF745:AI745),IF(COUNTBLANK(AE745:AI745)&lt;2.5,AVERAGE(AE745:AI745),IF(COUNTBLANK(AD745:AI745)&lt;3.5,AVERAGE(AD745:AI745),IF(COUNTBLANK(AC745:AI745)&lt;4.5,AVERAGE(AC745:AI745),IF(COUNTBLANK(AB745:AI745)&lt;5.5,AVERAGE(AB745:AI745),IF(COUNTBLANK(AA745:AI745)&lt;6.5,AVERAGE(AA745:AI745),IF(COUNTBLANK(Z745:AI745)&lt;7.5,AVERAGE(Z745:AI745),IF(COUNTBLANK(Y745:AI745)&lt;8.5,AVERAGE(Y745:AI745),IF(COUNTBLANK(X745:AI745)&lt;9.5,AVERAGE(X745:AI745),IF(COUNTBLANK(W745:AI745)&lt;10.5,AVERAGE(W745:AI745),IF(COUNTBLANK(V745:AI745)&lt;11.5,AVERAGE(V745:AI745),IF(COUNTBLANK(U745:AI745)&lt;12.5,AVERAGE(U745:AI745),IF(COUNTBLANK(T745:AI745)&lt;13.5,AVERAGE(T745:AI745),IF(COUNTBLANK(S745:AI745)&lt;14.5,AVERAGE(S745:AI745),IF(COUNTBLANK(R745:AI745)&lt;15.5,AVERAGE(R745:AI745),IF(COUNTBLANK(Q745:AI745)&lt;16.5,AVERAGE(Q745:AI745),IF(COUNTBLANK(P745:AI745)&lt;17.5,AVERAGE(P745:AI745),IF(COUNTBLANK(O745:AI745)&lt;18.5,AVERAGE(O745:AI745),AVERAGE(N745:AI745)))))))))))))))))))))</f>
        <v/>
      </c>
      <c r="AM745" s="22" t="str">
        <f>IF(AK745=0,"",IF(COUNTBLANK(AH745:AI745)=0,AVERAGE(AH745:AI745),IF(COUNTBLANK(AG745:AI745)&lt;1.5,AVERAGE(AG745:AI745),IF(COUNTBLANK(AF745:AI745)&lt;2.5,AVERAGE(AF745:AI745),IF(COUNTBLANK(AE745:AI745)&lt;3.5,AVERAGE(AE745:AI745),IF(COUNTBLANK(AD745:AI745)&lt;4.5,AVERAGE(AD745:AI745),IF(COUNTBLANK(AC745:AI745)&lt;5.5,AVERAGE(AC745:AI745),IF(COUNTBLANK(AB745:AI745)&lt;6.5,AVERAGE(AB745:AI745),IF(COUNTBLANK(AA745:AI745)&lt;7.5,AVERAGE(AA745:AI745),IF(COUNTBLANK(Z745:AI745)&lt;8.5,AVERAGE(Z745:AI745),IF(COUNTBLANK(Y745:AI745)&lt;9.5,AVERAGE(Y745:AI745),IF(COUNTBLANK(X745:AI745)&lt;10.5,AVERAGE(X745:AI745),IF(COUNTBLANK(W745:AI745)&lt;11.5,AVERAGE(W745:AI745),IF(COUNTBLANK(V745:AI745)&lt;12.5,AVERAGE(V745:AI745),IF(COUNTBLANK(U745:AI745)&lt;13.5,AVERAGE(U745:AI745),IF(COUNTBLANK(T745:AI745)&lt;14.5,AVERAGE(T745:AI745),IF(COUNTBLANK(S745:AI745)&lt;15.5,AVERAGE(S745:AI745),IF(COUNTBLANK(R745:AI745)&lt;16.5,AVERAGE(R745:AI745),IF(COUNTBLANK(Q745:AI745)&lt;17.5,AVERAGE(Q745:AI745),IF(COUNTBLANK(P745:AI745)&lt;18.5,AVERAGE(P745:AI745),IF(COUNTBLANK(O745:AI745)&lt;19.5,AVERAGE(O745:AI745),AVERAGE(N745:AI745))))))))))))))))))))))</f>
        <v/>
      </c>
      <c r="AN745" s="23">
        <f>IF(AK745&lt;1.5,M745,(0.75*M745)+(0.25*((AM745*2/3+AJ745*1/3)*$AW$1)))</f>
        <v>0</v>
      </c>
      <c r="AO745" s="24">
        <f>AN745-M745</f>
        <v>0</v>
      </c>
      <c r="AP745" s="22" t="str">
        <f>IF(AK745&lt;1.5,"N/A",3*((M745/$AW$1)-(AM745*2/3)))</f>
        <v>N/A</v>
      </c>
      <c r="AQ745" s="20" t="str">
        <f>IF(AK745=0,"",AL745*$AV$1)</f>
        <v/>
      </c>
      <c r="AR745" s="20" t="str">
        <f>IF(AK745=0,"",AJ745*$AV$1)</f>
        <v/>
      </c>
      <c r="AS745" s="23" t="str">
        <f>IF(F745="P","P","")</f>
        <v/>
      </c>
    </row>
    <row r="746" spans="1:45">
      <c r="A746" s="19"/>
      <c r="B746" s="23" t="str">
        <f>IF(COUNTBLANK(N746:AI746)&lt;20.5,"Yes","No")</f>
        <v>No</v>
      </c>
      <c r="C746" s="34" t="str">
        <f>IF(J746&lt;160000,"Yes","")</f>
        <v>Yes</v>
      </c>
      <c r="D746" s="34" t="str">
        <f>IF(J746&gt;375000,IF((K746/J746)&lt;-0.4,"FP40%",IF((K746/J746)&lt;-0.35,"FP35%",IF((K746/J746)&lt;-0.3,"FP30%",IF((K746/J746)&lt;-0.25,"FP25%",IF((K746/J746)&lt;-0.2,"FP20%",IF((K746/J746)&lt;-0.15,"FP15%",IF((K746/J746)&lt;-0.1,"FP10%",IF((K746/J746)&lt;-0.05,"FP5%","")))))))),"")</f>
        <v/>
      </c>
      <c r="E746" s="34" t="str">
        <f t="shared" si="13"/>
        <v/>
      </c>
      <c r="F746" s="89" t="str">
        <f>IF(AP746="N/A","",IF(AP746&gt;AJ746,IF(AP746&gt;AM746,"P",""),""))</f>
        <v/>
      </c>
      <c r="G746" s="34" t="str">
        <f>IF(D746="",IF(E746="",F746,E746),D746)</f>
        <v/>
      </c>
      <c r="H746" s="19"/>
      <c r="I746" s="21"/>
      <c r="J746" s="20"/>
      <c r="K746" s="20">
        <f>M746-J746</f>
        <v>0</v>
      </c>
      <c r="L746" s="20"/>
      <c r="M746" s="20"/>
      <c r="N746" s="21"/>
      <c r="O746" s="21"/>
      <c r="P746" s="21"/>
      <c r="Q746" s="21"/>
      <c r="R746" s="21"/>
      <c r="S746" s="21"/>
      <c r="T746" s="21"/>
      <c r="U746" s="21"/>
      <c r="AJ746" s="39" t="str">
        <f>IF(AK746=0,"",AVERAGE(N746:AI746))</f>
        <v/>
      </c>
      <c r="AK746" s="39">
        <f>IF(COUNTBLANK(N746:AI746)=0,22,IF(COUNTBLANK(N746:AI746)=1,21,IF(COUNTBLANK(N746:AI746)=2,20,IF(COUNTBLANK(N746:AI746)=3,19,IF(COUNTBLANK(N746:AI746)=4,18,IF(COUNTBLANK(N746:AI746)=5,17,IF(COUNTBLANK(N746:AI746)=6,16,IF(COUNTBLANK(N746:AI746)=7,15,IF(COUNTBLANK(N746:AI746)=8,14,IF(COUNTBLANK(N746:AI746)=9,13,IF(COUNTBLANK(N746:AI746)=10,12,IF(COUNTBLANK(N746:AI746)=11,11,IF(COUNTBLANK(N746:AI746)=12,10,IF(COUNTBLANK(N746:AI746)=13,9,IF(COUNTBLANK(N746:AI746)=14,8,IF(COUNTBLANK(N746:AI746)=15,7,IF(COUNTBLANK(N746:AI746)=16,6,IF(COUNTBLANK(N746:AI746)=17,5,IF(COUNTBLANK(N746:AI746)=18,4,IF(COUNTBLANK(N746:AI746)=19,3,IF(COUNTBLANK(N746:AI746)=20,2,IF(COUNTBLANK(N746:AI746)=21,1,IF(COUNTBLANK(N746:AI746)=22,0,"Error")))))))))))))))))))))))</f>
        <v>0</v>
      </c>
      <c r="AL746" s="39" t="str">
        <f>IF(AK746=0,"",IF(COUNTBLANK(AG746:AI746)=0,AVERAGE(AG746:AI746),IF(COUNTBLANK(AF746:AI746)&lt;1.5,AVERAGE(AF746:AI746),IF(COUNTBLANK(AE746:AI746)&lt;2.5,AVERAGE(AE746:AI746),IF(COUNTBLANK(AD746:AI746)&lt;3.5,AVERAGE(AD746:AI746),IF(COUNTBLANK(AC746:AI746)&lt;4.5,AVERAGE(AC746:AI746),IF(COUNTBLANK(AB746:AI746)&lt;5.5,AVERAGE(AB746:AI746),IF(COUNTBLANK(AA746:AI746)&lt;6.5,AVERAGE(AA746:AI746),IF(COUNTBLANK(Z746:AI746)&lt;7.5,AVERAGE(Z746:AI746),IF(COUNTBLANK(Y746:AI746)&lt;8.5,AVERAGE(Y746:AI746),IF(COUNTBLANK(X746:AI746)&lt;9.5,AVERAGE(X746:AI746),IF(COUNTBLANK(W746:AI746)&lt;10.5,AVERAGE(W746:AI746),IF(COUNTBLANK(V746:AI746)&lt;11.5,AVERAGE(V746:AI746),IF(COUNTBLANK(U746:AI746)&lt;12.5,AVERAGE(U746:AI746),IF(COUNTBLANK(T746:AI746)&lt;13.5,AVERAGE(T746:AI746),IF(COUNTBLANK(S746:AI746)&lt;14.5,AVERAGE(S746:AI746),IF(COUNTBLANK(R746:AI746)&lt;15.5,AVERAGE(R746:AI746),IF(COUNTBLANK(Q746:AI746)&lt;16.5,AVERAGE(Q746:AI746),IF(COUNTBLANK(P746:AI746)&lt;17.5,AVERAGE(P746:AI746),IF(COUNTBLANK(O746:AI746)&lt;18.5,AVERAGE(O746:AI746),AVERAGE(N746:AI746)))))))))))))))))))))</f>
        <v/>
      </c>
      <c r="AM746" s="22" t="str">
        <f>IF(AK746=0,"",IF(COUNTBLANK(AH746:AI746)=0,AVERAGE(AH746:AI746),IF(COUNTBLANK(AG746:AI746)&lt;1.5,AVERAGE(AG746:AI746),IF(COUNTBLANK(AF746:AI746)&lt;2.5,AVERAGE(AF746:AI746),IF(COUNTBLANK(AE746:AI746)&lt;3.5,AVERAGE(AE746:AI746),IF(COUNTBLANK(AD746:AI746)&lt;4.5,AVERAGE(AD746:AI746),IF(COUNTBLANK(AC746:AI746)&lt;5.5,AVERAGE(AC746:AI746),IF(COUNTBLANK(AB746:AI746)&lt;6.5,AVERAGE(AB746:AI746),IF(COUNTBLANK(AA746:AI746)&lt;7.5,AVERAGE(AA746:AI746),IF(COUNTBLANK(Z746:AI746)&lt;8.5,AVERAGE(Z746:AI746),IF(COUNTBLANK(Y746:AI746)&lt;9.5,AVERAGE(Y746:AI746),IF(COUNTBLANK(X746:AI746)&lt;10.5,AVERAGE(X746:AI746),IF(COUNTBLANK(W746:AI746)&lt;11.5,AVERAGE(W746:AI746),IF(COUNTBLANK(V746:AI746)&lt;12.5,AVERAGE(V746:AI746),IF(COUNTBLANK(U746:AI746)&lt;13.5,AVERAGE(U746:AI746),IF(COUNTBLANK(T746:AI746)&lt;14.5,AVERAGE(T746:AI746),IF(COUNTBLANK(S746:AI746)&lt;15.5,AVERAGE(S746:AI746),IF(COUNTBLANK(R746:AI746)&lt;16.5,AVERAGE(R746:AI746),IF(COUNTBLANK(Q746:AI746)&lt;17.5,AVERAGE(Q746:AI746),IF(COUNTBLANK(P746:AI746)&lt;18.5,AVERAGE(P746:AI746),IF(COUNTBLANK(O746:AI746)&lt;19.5,AVERAGE(O746:AI746),AVERAGE(N746:AI746))))))))))))))))))))))</f>
        <v/>
      </c>
      <c r="AN746" s="23">
        <f>IF(AK746&lt;1.5,M746,(0.75*M746)+(0.25*((AM746*2/3+AJ746*1/3)*$AW$1)))</f>
        <v>0</v>
      </c>
      <c r="AO746" s="24">
        <f>AN746-M746</f>
        <v>0</v>
      </c>
      <c r="AP746" s="22" t="str">
        <f>IF(AK746&lt;1.5,"N/A",3*((M746/$AW$1)-(AM746*2/3)))</f>
        <v>N/A</v>
      </c>
      <c r="AQ746" s="20" t="str">
        <f>IF(AK746=0,"",AL746*$AV$1)</f>
        <v/>
      </c>
      <c r="AR746" s="20" t="str">
        <f>IF(AK746=0,"",AJ746*$AV$1)</f>
        <v/>
      </c>
      <c r="AS746" s="23" t="str">
        <f>IF(F746="P","P","")</f>
        <v/>
      </c>
    </row>
    <row r="747" spans="1:45">
      <c r="A747" s="19"/>
      <c r="B747" s="23" t="str">
        <f>IF(COUNTBLANK(N747:AI747)&lt;20.5,"Yes","No")</f>
        <v>No</v>
      </c>
      <c r="C747" s="34" t="str">
        <f>IF(J747&lt;160000,"Yes","")</f>
        <v>Yes</v>
      </c>
      <c r="D747" s="34" t="str">
        <f>IF(J747&gt;375000,IF((K747/J747)&lt;-0.4,"FP40%",IF((K747/J747)&lt;-0.35,"FP35%",IF((K747/J747)&lt;-0.3,"FP30%",IF((K747/J747)&lt;-0.25,"FP25%",IF((K747/J747)&lt;-0.2,"FP20%",IF((K747/J747)&lt;-0.15,"FP15%",IF((K747/J747)&lt;-0.1,"FP10%",IF((K747/J747)&lt;-0.05,"FP5%","")))))))),"")</f>
        <v/>
      </c>
      <c r="E747" s="34" t="str">
        <f t="shared" si="13"/>
        <v/>
      </c>
      <c r="F747" s="89" t="str">
        <f>IF(AP747="N/A","",IF(AP747&gt;AJ747,IF(AP747&gt;AM747,"P",""),""))</f>
        <v/>
      </c>
      <c r="G747" s="34" t="str">
        <f>IF(D747="",IF(E747="",F747,E747),D747)</f>
        <v/>
      </c>
      <c r="H747" s="19"/>
      <c r="I747" s="21"/>
      <c r="J747" s="20"/>
      <c r="K747" s="20">
        <f>M747-J747</f>
        <v>0</v>
      </c>
      <c r="L747" s="20"/>
      <c r="M747" s="20"/>
      <c r="N747" s="21"/>
      <c r="O747" s="21"/>
      <c r="P747" s="21"/>
      <c r="Q747" s="21"/>
      <c r="R747" s="21"/>
      <c r="S747" s="21"/>
      <c r="T747" s="21"/>
      <c r="U747" s="21"/>
      <c r="AJ747" s="39" t="str">
        <f>IF(AK747=0,"",AVERAGE(N747:AI747))</f>
        <v/>
      </c>
      <c r="AK747" s="39">
        <f>IF(COUNTBLANK(N747:AI747)=0,22,IF(COUNTBLANK(N747:AI747)=1,21,IF(COUNTBLANK(N747:AI747)=2,20,IF(COUNTBLANK(N747:AI747)=3,19,IF(COUNTBLANK(N747:AI747)=4,18,IF(COUNTBLANK(N747:AI747)=5,17,IF(COUNTBLANK(N747:AI747)=6,16,IF(COUNTBLANK(N747:AI747)=7,15,IF(COUNTBLANK(N747:AI747)=8,14,IF(COUNTBLANK(N747:AI747)=9,13,IF(COUNTBLANK(N747:AI747)=10,12,IF(COUNTBLANK(N747:AI747)=11,11,IF(COUNTBLANK(N747:AI747)=12,10,IF(COUNTBLANK(N747:AI747)=13,9,IF(COUNTBLANK(N747:AI747)=14,8,IF(COUNTBLANK(N747:AI747)=15,7,IF(COUNTBLANK(N747:AI747)=16,6,IF(COUNTBLANK(N747:AI747)=17,5,IF(COUNTBLANK(N747:AI747)=18,4,IF(COUNTBLANK(N747:AI747)=19,3,IF(COUNTBLANK(N747:AI747)=20,2,IF(COUNTBLANK(N747:AI747)=21,1,IF(COUNTBLANK(N747:AI747)=22,0,"Error")))))))))))))))))))))))</f>
        <v>0</v>
      </c>
      <c r="AL747" s="39" t="str">
        <f>IF(AK747=0,"",IF(COUNTBLANK(AG747:AI747)=0,AVERAGE(AG747:AI747),IF(COUNTBLANK(AF747:AI747)&lt;1.5,AVERAGE(AF747:AI747),IF(COUNTBLANK(AE747:AI747)&lt;2.5,AVERAGE(AE747:AI747),IF(COUNTBLANK(AD747:AI747)&lt;3.5,AVERAGE(AD747:AI747),IF(COUNTBLANK(AC747:AI747)&lt;4.5,AVERAGE(AC747:AI747),IF(COUNTBLANK(AB747:AI747)&lt;5.5,AVERAGE(AB747:AI747),IF(COUNTBLANK(AA747:AI747)&lt;6.5,AVERAGE(AA747:AI747),IF(COUNTBLANK(Z747:AI747)&lt;7.5,AVERAGE(Z747:AI747),IF(COUNTBLANK(Y747:AI747)&lt;8.5,AVERAGE(Y747:AI747),IF(COUNTBLANK(X747:AI747)&lt;9.5,AVERAGE(X747:AI747),IF(COUNTBLANK(W747:AI747)&lt;10.5,AVERAGE(W747:AI747),IF(COUNTBLANK(V747:AI747)&lt;11.5,AVERAGE(V747:AI747),IF(COUNTBLANK(U747:AI747)&lt;12.5,AVERAGE(U747:AI747),IF(COUNTBLANK(T747:AI747)&lt;13.5,AVERAGE(T747:AI747),IF(COUNTBLANK(S747:AI747)&lt;14.5,AVERAGE(S747:AI747),IF(COUNTBLANK(R747:AI747)&lt;15.5,AVERAGE(R747:AI747),IF(COUNTBLANK(Q747:AI747)&lt;16.5,AVERAGE(Q747:AI747),IF(COUNTBLANK(P747:AI747)&lt;17.5,AVERAGE(P747:AI747),IF(COUNTBLANK(O747:AI747)&lt;18.5,AVERAGE(O747:AI747),AVERAGE(N747:AI747)))))))))))))))))))))</f>
        <v/>
      </c>
      <c r="AM747" s="22" t="str">
        <f>IF(AK747=0,"",IF(COUNTBLANK(AH747:AI747)=0,AVERAGE(AH747:AI747),IF(COUNTBLANK(AG747:AI747)&lt;1.5,AVERAGE(AG747:AI747),IF(COUNTBLANK(AF747:AI747)&lt;2.5,AVERAGE(AF747:AI747),IF(COUNTBLANK(AE747:AI747)&lt;3.5,AVERAGE(AE747:AI747),IF(COUNTBLANK(AD747:AI747)&lt;4.5,AVERAGE(AD747:AI747),IF(COUNTBLANK(AC747:AI747)&lt;5.5,AVERAGE(AC747:AI747),IF(COUNTBLANK(AB747:AI747)&lt;6.5,AVERAGE(AB747:AI747),IF(COUNTBLANK(AA747:AI747)&lt;7.5,AVERAGE(AA747:AI747),IF(COUNTBLANK(Z747:AI747)&lt;8.5,AVERAGE(Z747:AI747),IF(COUNTBLANK(Y747:AI747)&lt;9.5,AVERAGE(Y747:AI747),IF(COUNTBLANK(X747:AI747)&lt;10.5,AVERAGE(X747:AI747),IF(COUNTBLANK(W747:AI747)&lt;11.5,AVERAGE(W747:AI747),IF(COUNTBLANK(V747:AI747)&lt;12.5,AVERAGE(V747:AI747),IF(COUNTBLANK(U747:AI747)&lt;13.5,AVERAGE(U747:AI747),IF(COUNTBLANK(T747:AI747)&lt;14.5,AVERAGE(T747:AI747),IF(COUNTBLANK(S747:AI747)&lt;15.5,AVERAGE(S747:AI747),IF(COUNTBLANK(R747:AI747)&lt;16.5,AVERAGE(R747:AI747),IF(COUNTBLANK(Q747:AI747)&lt;17.5,AVERAGE(Q747:AI747),IF(COUNTBLANK(P747:AI747)&lt;18.5,AVERAGE(P747:AI747),IF(COUNTBLANK(O747:AI747)&lt;19.5,AVERAGE(O747:AI747),AVERAGE(N747:AI747))))))))))))))))))))))</f>
        <v/>
      </c>
      <c r="AN747" s="23">
        <f>IF(AK747&lt;1.5,M747,(0.75*M747)+(0.25*((AM747*2/3+AJ747*1/3)*$AW$1)))</f>
        <v>0</v>
      </c>
      <c r="AO747" s="24">
        <f>AN747-M747</f>
        <v>0</v>
      </c>
      <c r="AP747" s="22" t="str">
        <f>IF(AK747&lt;1.5,"N/A",3*((M747/$AW$1)-(AM747*2/3)))</f>
        <v>N/A</v>
      </c>
      <c r="AQ747" s="20" t="str">
        <f>IF(AK747=0,"",AL747*$AV$1)</f>
        <v/>
      </c>
      <c r="AR747" s="20" t="str">
        <f>IF(AK747=0,"",AJ747*$AV$1)</f>
        <v/>
      </c>
      <c r="AS747" s="23" t="str">
        <f>IF(F747="P","P","")</f>
        <v/>
      </c>
    </row>
    <row r="748" spans="1:45">
      <c r="A748" s="19"/>
      <c r="B748" s="23" t="str">
        <f>IF(COUNTBLANK(N748:AI748)&lt;20.5,"Yes","No")</f>
        <v>No</v>
      </c>
      <c r="C748" s="34" t="str">
        <f>IF(J748&lt;160000,"Yes","")</f>
        <v>Yes</v>
      </c>
      <c r="D748" s="34" t="str">
        <f>IF(J748&gt;375000,IF((K748/J748)&lt;-0.4,"FP40%",IF((K748/J748)&lt;-0.35,"FP35%",IF((K748/J748)&lt;-0.3,"FP30%",IF((K748/J748)&lt;-0.25,"FP25%",IF((K748/J748)&lt;-0.2,"FP20%",IF((K748/J748)&lt;-0.15,"FP15%",IF((K748/J748)&lt;-0.1,"FP10%",IF((K748/J748)&lt;-0.05,"FP5%","")))))))),"")</f>
        <v/>
      </c>
      <c r="E748" s="34" t="str">
        <f t="shared" si="13"/>
        <v/>
      </c>
      <c r="F748" s="89" t="str">
        <f>IF(AP748="N/A","",IF(AP748&gt;AJ748,IF(AP748&gt;AM748,"P",""),""))</f>
        <v/>
      </c>
      <c r="G748" s="34" t="str">
        <f>IF(D748="",IF(E748="",F748,E748),D748)</f>
        <v/>
      </c>
      <c r="H748" s="19"/>
      <c r="I748" s="21"/>
      <c r="J748" s="20"/>
      <c r="K748" s="20">
        <f>M748-J748</f>
        <v>0</v>
      </c>
      <c r="L748" s="20"/>
      <c r="M748" s="20"/>
      <c r="N748" s="21"/>
      <c r="O748" s="21"/>
      <c r="P748" s="21"/>
      <c r="Q748" s="21"/>
      <c r="R748" s="21"/>
      <c r="S748" s="21"/>
      <c r="T748" s="21"/>
      <c r="U748" s="21"/>
      <c r="AJ748" s="39" t="str">
        <f>IF(AK748=0,"",AVERAGE(N748:AI748))</f>
        <v/>
      </c>
      <c r="AK748" s="39">
        <f>IF(COUNTBLANK(N748:AI748)=0,22,IF(COUNTBLANK(N748:AI748)=1,21,IF(COUNTBLANK(N748:AI748)=2,20,IF(COUNTBLANK(N748:AI748)=3,19,IF(COUNTBLANK(N748:AI748)=4,18,IF(COUNTBLANK(N748:AI748)=5,17,IF(COUNTBLANK(N748:AI748)=6,16,IF(COUNTBLANK(N748:AI748)=7,15,IF(COUNTBLANK(N748:AI748)=8,14,IF(COUNTBLANK(N748:AI748)=9,13,IF(COUNTBLANK(N748:AI748)=10,12,IF(COUNTBLANK(N748:AI748)=11,11,IF(COUNTBLANK(N748:AI748)=12,10,IF(COUNTBLANK(N748:AI748)=13,9,IF(COUNTBLANK(N748:AI748)=14,8,IF(COUNTBLANK(N748:AI748)=15,7,IF(COUNTBLANK(N748:AI748)=16,6,IF(COUNTBLANK(N748:AI748)=17,5,IF(COUNTBLANK(N748:AI748)=18,4,IF(COUNTBLANK(N748:AI748)=19,3,IF(COUNTBLANK(N748:AI748)=20,2,IF(COUNTBLANK(N748:AI748)=21,1,IF(COUNTBLANK(N748:AI748)=22,0,"Error")))))))))))))))))))))))</f>
        <v>0</v>
      </c>
      <c r="AL748" s="39" t="str">
        <f>IF(AK748=0,"",IF(COUNTBLANK(AG748:AI748)=0,AVERAGE(AG748:AI748),IF(COUNTBLANK(AF748:AI748)&lt;1.5,AVERAGE(AF748:AI748),IF(COUNTBLANK(AE748:AI748)&lt;2.5,AVERAGE(AE748:AI748),IF(COUNTBLANK(AD748:AI748)&lt;3.5,AVERAGE(AD748:AI748),IF(COUNTBLANK(AC748:AI748)&lt;4.5,AVERAGE(AC748:AI748),IF(COUNTBLANK(AB748:AI748)&lt;5.5,AVERAGE(AB748:AI748),IF(COUNTBLANK(AA748:AI748)&lt;6.5,AVERAGE(AA748:AI748),IF(COUNTBLANK(Z748:AI748)&lt;7.5,AVERAGE(Z748:AI748),IF(COUNTBLANK(Y748:AI748)&lt;8.5,AVERAGE(Y748:AI748),IF(COUNTBLANK(X748:AI748)&lt;9.5,AVERAGE(X748:AI748),IF(COUNTBLANK(W748:AI748)&lt;10.5,AVERAGE(W748:AI748),IF(COUNTBLANK(V748:AI748)&lt;11.5,AVERAGE(V748:AI748),IF(COUNTBLANK(U748:AI748)&lt;12.5,AVERAGE(U748:AI748),IF(COUNTBLANK(T748:AI748)&lt;13.5,AVERAGE(T748:AI748),IF(COUNTBLANK(S748:AI748)&lt;14.5,AVERAGE(S748:AI748),IF(COUNTBLANK(R748:AI748)&lt;15.5,AVERAGE(R748:AI748),IF(COUNTBLANK(Q748:AI748)&lt;16.5,AVERAGE(Q748:AI748),IF(COUNTBLANK(P748:AI748)&lt;17.5,AVERAGE(P748:AI748),IF(COUNTBLANK(O748:AI748)&lt;18.5,AVERAGE(O748:AI748),AVERAGE(N748:AI748)))))))))))))))))))))</f>
        <v/>
      </c>
      <c r="AM748" s="22" t="str">
        <f>IF(AK748=0,"",IF(COUNTBLANK(AH748:AI748)=0,AVERAGE(AH748:AI748),IF(COUNTBLANK(AG748:AI748)&lt;1.5,AVERAGE(AG748:AI748),IF(COUNTBLANK(AF748:AI748)&lt;2.5,AVERAGE(AF748:AI748),IF(COUNTBLANK(AE748:AI748)&lt;3.5,AVERAGE(AE748:AI748),IF(COUNTBLANK(AD748:AI748)&lt;4.5,AVERAGE(AD748:AI748),IF(COUNTBLANK(AC748:AI748)&lt;5.5,AVERAGE(AC748:AI748),IF(COUNTBLANK(AB748:AI748)&lt;6.5,AVERAGE(AB748:AI748),IF(COUNTBLANK(AA748:AI748)&lt;7.5,AVERAGE(AA748:AI748),IF(COUNTBLANK(Z748:AI748)&lt;8.5,AVERAGE(Z748:AI748),IF(COUNTBLANK(Y748:AI748)&lt;9.5,AVERAGE(Y748:AI748),IF(COUNTBLANK(X748:AI748)&lt;10.5,AVERAGE(X748:AI748),IF(COUNTBLANK(W748:AI748)&lt;11.5,AVERAGE(W748:AI748),IF(COUNTBLANK(V748:AI748)&lt;12.5,AVERAGE(V748:AI748),IF(COUNTBLANK(U748:AI748)&lt;13.5,AVERAGE(U748:AI748),IF(COUNTBLANK(T748:AI748)&lt;14.5,AVERAGE(T748:AI748),IF(COUNTBLANK(S748:AI748)&lt;15.5,AVERAGE(S748:AI748),IF(COUNTBLANK(R748:AI748)&lt;16.5,AVERAGE(R748:AI748),IF(COUNTBLANK(Q748:AI748)&lt;17.5,AVERAGE(Q748:AI748),IF(COUNTBLANK(P748:AI748)&lt;18.5,AVERAGE(P748:AI748),IF(COUNTBLANK(O748:AI748)&lt;19.5,AVERAGE(O748:AI748),AVERAGE(N748:AI748))))))))))))))))))))))</f>
        <v/>
      </c>
      <c r="AN748" s="23">
        <f>IF(AK748&lt;1.5,M748,(0.75*M748)+(0.25*((AM748*2/3+AJ748*1/3)*$AW$1)))</f>
        <v>0</v>
      </c>
      <c r="AO748" s="24">
        <f>AN748-M748</f>
        <v>0</v>
      </c>
      <c r="AP748" s="22" t="str">
        <f>IF(AK748&lt;1.5,"N/A",3*((M748/$AW$1)-(AM748*2/3)))</f>
        <v>N/A</v>
      </c>
      <c r="AQ748" s="20" t="str">
        <f>IF(AK748=0,"",AL748*$AV$1)</f>
        <v/>
      </c>
      <c r="AR748" s="20" t="str">
        <f>IF(AK748=0,"",AJ748*$AV$1)</f>
        <v/>
      </c>
      <c r="AS748" s="23" t="str">
        <f>IF(F748="P","P","")</f>
        <v/>
      </c>
    </row>
    <row r="749" spans="1:45">
      <c r="A749" s="19"/>
      <c r="B749" s="23" t="str">
        <f>IF(COUNTBLANK(N749:AI749)&lt;20.5,"Yes","No")</f>
        <v>No</v>
      </c>
      <c r="C749" s="34" t="str">
        <f>IF(J749&lt;160000,"Yes","")</f>
        <v>Yes</v>
      </c>
      <c r="D749" s="34" t="str">
        <f>IF(J749&gt;375000,IF((K749/J749)&lt;-0.4,"FP40%",IF((K749/J749)&lt;-0.35,"FP35%",IF((K749/J749)&lt;-0.3,"FP30%",IF((K749/J749)&lt;-0.25,"FP25%",IF((K749/J749)&lt;-0.2,"FP20%",IF((K749/J749)&lt;-0.15,"FP15%",IF((K749/J749)&lt;-0.1,"FP10%",IF((K749/J749)&lt;-0.05,"FP5%","")))))))),"")</f>
        <v/>
      </c>
      <c r="E749" s="34" t="str">
        <f t="shared" si="13"/>
        <v/>
      </c>
      <c r="F749" s="89" t="str">
        <f>IF(AP749="N/A","",IF(AP749&gt;AJ749,IF(AP749&gt;AM749,"P",""),""))</f>
        <v/>
      </c>
      <c r="G749" s="34" t="str">
        <f>IF(D749="",IF(E749="",F749,E749),D749)</f>
        <v/>
      </c>
      <c r="H749" s="19"/>
      <c r="I749" s="21"/>
      <c r="J749" s="20"/>
      <c r="K749" s="20">
        <f>M749-J749</f>
        <v>0</v>
      </c>
      <c r="L749" s="20"/>
      <c r="M749" s="20"/>
      <c r="N749" s="21"/>
      <c r="O749" s="21"/>
      <c r="P749" s="21"/>
      <c r="Q749" s="21"/>
      <c r="R749" s="21"/>
      <c r="S749" s="21"/>
      <c r="T749" s="21"/>
      <c r="U749" s="21"/>
      <c r="AJ749" s="39" t="str">
        <f>IF(AK749=0,"",AVERAGE(N749:AI749))</f>
        <v/>
      </c>
      <c r="AK749" s="39">
        <f>IF(COUNTBLANK(N749:AI749)=0,22,IF(COUNTBLANK(N749:AI749)=1,21,IF(COUNTBLANK(N749:AI749)=2,20,IF(COUNTBLANK(N749:AI749)=3,19,IF(COUNTBLANK(N749:AI749)=4,18,IF(COUNTBLANK(N749:AI749)=5,17,IF(COUNTBLANK(N749:AI749)=6,16,IF(COUNTBLANK(N749:AI749)=7,15,IF(COUNTBLANK(N749:AI749)=8,14,IF(COUNTBLANK(N749:AI749)=9,13,IF(COUNTBLANK(N749:AI749)=10,12,IF(COUNTBLANK(N749:AI749)=11,11,IF(COUNTBLANK(N749:AI749)=12,10,IF(COUNTBLANK(N749:AI749)=13,9,IF(COUNTBLANK(N749:AI749)=14,8,IF(COUNTBLANK(N749:AI749)=15,7,IF(COUNTBLANK(N749:AI749)=16,6,IF(COUNTBLANK(N749:AI749)=17,5,IF(COUNTBLANK(N749:AI749)=18,4,IF(COUNTBLANK(N749:AI749)=19,3,IF(COUNTBLANK(N749:AI749)=20,2,IF(COUNTBLANK(N749:AI749)=21,1,IF(COUNTBLANK(N749:AI749)=22,0,"Error")))))))))))))))))))))))</f>
        <v>0</v>
      </c>
      <c r="AL749" s="39" t="str">
        <f>IF(AK749=0,"",IF(COUNTBLANK(AG749:AI749)=0,AVERAGE(AG749:AI749),IF(COUNTBLANK(AF749:AI749)&lt;1.5,AVERAGE(AF749:AI749),IF(COUNTBLANK(AE749:AI749)&lt;2.5,AVERAGE(AE749:AI749),IF(COUNTBLANK(AD749:AI749)&lt;3.5,AVERAGE(AD749:AI749),IF(COUNTBLANK(AC749:AI749)&lt;4.5,AVERAGE(AC749:AI749),IF(COUNTBLANK(AB749:AI749)&lt;5.5,AVERAGE(AB749:AI749),IF(COUNTBLANK(AA749:AI749)&lt;6.5,AVERAGE(AA749:AI749),IF(COUNTBLANK(Z749:AI749)&lt;7.5,AVERAGE(Z749:AI749),IF(COUNTBLANK(Y749:AI749)&lt;8.5,AVERAGE(Y749:AI749),IF(COUNTBLANK(X749:AI749)&lt;9.5,AVERAGE(X749:AI749),IF(COUNTBLANK(W749:AI749)&lt;10.5,AVERAGE(W749:AI749),IF(COUNTBLANK(V749:AI749)&lt;11.5,AVERAGE(V749:AI749),IF(COUNTBLANK(U749:AI749)&lt;12.5,AVERAGE(U749:AI749),IF(COUNTBLANK(T749:AI749)&lt;13.5,AVERAGE(T749:AI749),IF(COUNTBLANK(S749:AI749)&lt;14.5,AVERAGE(S749:AI749),IF(COUNTBLANK(R749:AI749)&lt;15.5,AVERAGE(R749:AI749),IF(COUNTBLANK(Q749:AI749)&lt;16.5,AVERAGE(Q749:AI749),IF(COUNTBLANK(P749:AI749)&lt;17.5,AVERAGE(P749:AI749),IF(COUNTBLANK(O749:AI749)&lt;18.5,AVERAGE(O749:AI749),AVERAGE(N749:AI749)))))))))))))))))))))</f>
        <v/>
      </c>
      <c r="AM749" s="22" t="str">
        <f>IF(AK749=0,"",IF(COUNTBLANK(AH749:AI749)=0,AVERAGE(AH749:AI749),IF(COUNTBLANK(AG749:AI749)&lt;1.5,AVERAGE(AG749:AI749),IF(COUNTBLANK(AF749:AI749)&lt;2.5,AVERAGE(AF749:AI749),IF(COUNTBLANK(AE749:AI749)&lt;3.5,AVERAGE(AE749:AI749),IF(COUNTBLANK(AD749:AI749)&lt;4.5,AVERAGE(AD749:AI749),IF(COUNTBLANK(AC749:AI749)&lt;5.5,AVERAGE(AC749:AI749),IF(COUNTBLANK(AB749:AI749)&lt;6.5,AVERAGE(AB749:AI749),IF(COUNTBLANK(AA749:AI749)&lt;7.5,AVERAGE(AA749:AI749),IF(COUNTBLANK(Z749:AI749)&lt;8.5,AVERAGE(Z749:AI749),IF(COUNTBLANK(Y749:AI749)&lt;9.5,AVERAGE(Y749:AI749),IF(COUNTBLANK(X749:AI749)&lt;10.5,AVERAGE(X749:AI749),IF(COUNTBLANK(W749:AI749)&lt;11.5,AVERAGE(W749:AI749),IF(COUNTBLANK(V749:AI749)&lt;12.5,AVERAGE(V749:AI749),IF(COUNTBLANK(U749:AI749)&lt;13.5,AVERAGE(U749:AI749),IF(COUNTBLANK(T749:AI749)&lt;14.5,AVERAGE(T749:AI749),IF(COUNTBLANK(S749:AI749)&lt;15.5,AVERAGE(S749:AI749),IF(COUNTBLANK(R749:AI749)&lt;16.5,AVERAGE(R749:AI749),IF(COUNTBLANK(Q749:AI749)&lt;17.5,AVERAGE(Q749:AI749),IF(COUNTBLANK(P749:AI749)&lt;18.5,AVERAGE(P749:AI749),IF(COUNTBLANK(O749:AI749)&lt;19.5,AVERAGE(O749:AI749),AVERAGE(N749:AI749))))))))))))))))))))))</f>
        <v/>
      </c>
      <c r="AN749" s="23">
        <f>IF(AK749&lt;1.5,M749,(0.75*M749)+(0.25*((AM749*2/3+AJ749*1/3)*$AW$1)))</f>
        <v>0</v>
      </c>
      <c r="AO749" s="24">
        <f>AN749-M749</f>
        <v>0</v>
      </c>
      <c r="AP749" s="22" t="str">
        <f>IF(AK749&lt;1.5,"N/A",3*((M749/$AW$1)-(AM749*2/3)))</f>
        <v>N/A</v>
      </c>
      <c r="AQ749" s="20" t="str">
        <f>IF(AK749=0,"",AL749*$AV$1)</f>
        <v/>
      </c>
      <c r="AR749" s="20" t="str">
        <f>IF(AK749=0,"",AJ749*$AV$1)</f>
        <v/>
      </c>
      <c r="AS749" s="23" t="str">
        <f>IF(F749="P","P","")</f>
        <v/>
      </c>
    </row>
    <row r="750" spans="1:45">
      <c r="A750" s="19"/>
      <c r="B750" s="23" t="str">
        <f>IF(COUNTBLANK(N750:AI750)&lt;20.5,"Yes","No")</f>
        <v>No</v>
      </c>
      <c r="C750" s="34" t="str">
        <f>IF(J750&lt;160000,"Yes","")</f>
        <v>Yes</v>
      </c>
      <c r="D750" s="34" t="str">
        <f>IF(J750&gt;375000,IF((K750/J750)&lt;-0.4,"FP40%",IF((K750/J750)&lt;-0.35,"FP35%",IF((K750/J750)&lt;-0.3,"FP30%",IF((K750/J750)&lt;-0.25,"FP25%",IF((K750/J750)&lt;-0.2,"FP20%",IF((K750/J750)&lt;-0.15,"FP15%",IF((K750/J750)&lt;-0.1,"FP10%",IF((K750/J750)&lt;-0.05,"FP5%","")))))))),"")</f>
        <v/>
      </c>
      <c r="E750" s="34" t="str">
        <f t="shared" si="13"/>
        <v/>
      </c>
      <c r="F750" s="89" t="str">
        <f>IF(AP750="N/A","",IF(AP750&gt;AJ750,IF(AP750&gt;AM750,"P",""),""))</f>
        <v/>
      </c>
      <c r="G750" s="34" t="str">
        <f>IF(D750="",IF(E750="",F750,E750),D750)</f>
        <v/>
      </c>
      <c r="H750" s="19"/>
      <c r="I750" s="21"/>
      <c r="J750" s="20"/>
      <c r="K750" s="20">
        <f>M750-J750</f>
        <v>0</v>
      </c>
      <c r="L750" s="20"/>
      <c r="M750" s="20"/>
      <c r="N750" s="21"/>
      <c r="O750" s="21"/>
      <c r="P750" s="21"/>
      <c r="Q750" s="21"/>
      <c r="R750" s="21"/>
      <c r="S750" s="21"/>
      <c r="T750" s="21"/>
      <c r="U750" s="21"/>
      <c r="AJ750" s="39" t="str">
        <f>IF(AK750=0,"",AVERAGE(N750:AI750))</f>
        <v/>
      </c>
      <c r="AK750" s="39">
        <f>IF(COUNTBLANK(N750:AI750)=0,22,IF(COUNTBLANK(N750:AI750)=1,21,IF(COUNTBLANK(N750:AI750)=2,20,IF(COUNTBLANK(N750:AI750)=3,19,IF(COUNTBLANK(N750:AI750)=4,18,IF(COUNTBLANK(N750:AI750)=5,17,IF(COUNTBLANK(N750:AI750)=6,16,IF(COUNTBLANK(N750:AI750)=7,15,IF(COUNTBLANK(N750:AI750)=8,14,IF(COUNTBLANK(N750:AI750)=9,13,IF(COUNTBLANK(N750:AI750)=10,12,IF(COUNTBLANK(N750:AI750)=11,11,IF(COUNTBLANK(N750:AI750)=12,10,IF(COUNTBLANK(N750:AI750)=13,9,IF(COUNTBLANK(N750:AI750)=14,8,IF(COUNTBLANK(N750:AI750)=15,7,IF(COUNTBLANK(N750:AI750)=16,6,IF(COUNTBLANK(N750:AI750)=17,5,IF(COUNTBLANK(N750:AI750)=18,4,IF(COUNTBLANK(N750:AI750)=19,3,IF(COUNTBLANK(N750:AI750)=20,2,IF(COUNTBLANK(N750:AI750)=21,1,IF(COUNTBLANK(N750:AI750)=22,0,"Error")))))))))))))))))))))))</f>
        <v>0</v>
      </c>
      <c r="AL750" s="39" t="str">
        <f>IF(AK750=0,"",IF(COUNTBLANK(AG750:AI750)=0,AVERAGE(AG750:AI750),IF(COUNTBLANK(AF750:AI750)&lt;1.5,AVERAGE(AF750:AI750),IF(COUNTBLANK(AE750:AI750)&lt;2.5,AVERAGE(AE750:AI750),IF(COUNTBLANK(AD750:AI750)&lt;3.5,AVERAGE(AD750:AI750),IF(COUNTBLANK(AC750:AI750)&lt;4.5,AVERAGE(AC750:AI750),IF(COUNTBLANK(AB750:AI750)&lt;5.5,AVERAGE(AB750:AI750),IF(COUNTBLANK(AA750:AI750)&lt;6.5,AVERAGE(AA750:AI750),IF(COUNTBLANK(Z750:AI750)&lt;7.5,AVERAGE(Z750:AI750),IF(COUNTBLANK(Y750:AI750)&lt;8.5,AVERAGE(Y750:AI750),IF(COUNTBLANK(X750:AI750)&lt;9.5,AVERAGE(X750:AI750),IF(COUNTBLANK(W750:AI750)&lt;10.5,AVERAGE(W750:AI750),IF(COUNTBLANK(V750:AI750)&lt;11.5,AVERAGE(V750:AI750),IF(COUNTBLANK(U750:AI750)&lt;12.5,AVERAGE(U750:AI750),IF(COUNTBLANK(T750:AI750)&lt;13.5,AVERAGE(T750:AI750),IF(COUNTBLANK(S750:AI750)&lt;14.5,AVERAGE(S750:AI750),IF(COUNTBLANK(R750:AI750)&lt;15.5,AVERAGE(R750:AI750),IF(COUNTBLANK(Q750:AI750)&lt;16.5,AVERAGE(Q750:AI750),IF(COUNTBLANK(P750:AI750)&lt;17.5,AVERAGE(P750:AI750),IF(COUNTBLANK(O750:AI750)&lt;18.5,AVERAGE(O750:AI750),AVERAGE(N750:AI750)))))))))))))))))))))</f>
        <v/>
      </c>
      <c r="AM750" s="22" t="str">
        <f>IF(AK750=0,"",IF(COUNTBLANK(AH750:AI750)=0,AVERAGE(AH750:AI750),IF(COUNTBLANK(AG750:AI750)&lt;1.5,AVERAGE(AG750:AI750),IF(COUNTBLANK(AF750:AI750)&lt;2.5,AVERAGE(AF750:AI750),IF(COUNTBLANK(AE750:AI750)&lt;3.5,AVERAGE(AE750:AI750),IF(COUNTBLANK(AD750:AI750)&lt;4.5,AVERAGE(AD750:AI750),IF(COUNTBLANK(AC750:AI750)&lt;5.5,AVERAGE(AC750:AI750),IF(COUNTBLANK(AB750:AI750)&lt;6.5,AVERAGE(AB750:AI750),IF(COUNTBLANK(AA750:AI750)&lt;7.5,AVERAGE(AA750:AI750),IF(COUNTBLANK(Z750:AI750)&lt;8.5,AVERAGE(Z750:AI750),IF(COUNTBLANK(Y750:AI750)&lt;9.5,AVERAGE(Y750:AI750),IF(COUNTBLANK(X750:AI750)&lt;10.5,AVERAGE(X750:AI750),IF(COUNTBLANK(W750:AI750)&lt;11.5,AVERAGE(W750:AI750),IF(COUNTBLANK(V750:AI750)&lt;12.5,AVERAGE(V750:AI750),IF(COUNTBLANK(U750:AI750)&lt;13.5,AVERAGE(U750:AI750),IF(COUNTBLANK(T750:AI750)&lt;14.5,AVERAGE(T750:AI750),IF(COUNTBLANK(S750:AI750)&lt;15.5,AVERAGE(S750:AI750),IF(COUNTBLANK(R750:AI750)&lt;16.5,AVERAGE(R750:AI750),IF(COUNTBLANK(Q750:AI750)&lt;17.5,AVERAGE(Q750:AI750),IF(COUNTBLANK(P750:AI750)&lt;18.5,AVERAGE(P750:AI750),IF(COUNTBLANK(O750:AI750)&lt;19.5,AVERAGE(O750:AI750),AVERAGE(N750:AI750))))))))))))))))))))))</f>
        <v/>
      </c>
      <c r="AN750" s="23">
        <f>IF(AK750&lt;1.5,M750,(0.75*M750)+(0.25*((AM750*2/3+AJ750*1/3)*$AW$1)))</f>
        <v>0</v>
      </c>
      <c r="AO750" s="24">
        <f>AN750-M750</f>
        <v>0</v>
      </c>
      <c r="AP750" s="22" t="str">
        <f>IF(AK750&lt;1.5,"N/A",3*((M750/$AW$1)-(AM750*2/3)))</f>
        <v>N/A</v>
      </c>
      <c r="AQ750" s="20" t="str">
        <f>IF(AK750=0,"",AL750*$AV$1)</f>
        <v/>
      </c>
      <c r="AR750" s="20" t="str">
        <f>IF(AK750=0,"",AJ750*$AV$1)</f>
        <v/>
      </c>
      <c r="AS750" s="23" t="str">
        <f>IF(F750="P","P","")</f>
        <v/>
      </c>
    </row>
  </sheetData>
  <autoFilter ref="A1:I750">
    <filterColumn colId="0"/>
    <filterColumn colId="2"/>
    <filterColumn colId="3"/>
    <filterColumn colId="4"/>
    <filterColumn colId="5"/>
    <filterColumn colId="6"/>
    <filterColumn colId="8"/>
  </autoFilter>
  <sortState ref="A2:AS750">
    <sortCondition ref="A2:A750"/>
    <sortCondition descending="1" ref="AJ2:AJ750"/>
    <sortCondition descending="1" ref="M2:M75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2"/>
  <sheetViews>
    <sheetView zoomScaleNormal="100" workbookViewId="0">
      <selection activeCell="E2" sqref="E2"/>
    </sheetView>
  </sheetViews>
  <sheetFormatPr defaultRowHeight="15"/>
  <cols>
    <col min="2" max="2" width="16.42578125" customWidth="1"/>
    <col min="3" max="3" width="16.5703125" bestFit="1" customWidth="1"/>
    <col min="4" max="4" width="21.42578125" style="68" customWidth="1"/>
    <col min="5" max="5" width="25.28515625" style="68" customWidth="1"/>
    <col min="6" max="6" width="23.85546875" style="68" customWidth="1"/>
    <col min="7" max="7" width="12.7109375" customWidth="1"/>
    <col min="8" max="8" width="13.42578125" customWidth="1"/>
    <col min="9" max="10" width="11.28515625" customWidth="1"/>
    <col min="11" max="12" width="13.140625" bestFit="1" customWidth="1"/>
    <col min="13" max="13" width="11.140625" customWidth="1"/>
    <col min="14" max="14" width="13.140625" bestFit="1" customWidth="1"/>
    <col min="15" max="15" width="11.140625" bestFit="1" customWidth="1"/>
    <col min="16" max="16" width="13.140625" bestFit="1" customWidth="1"/>
    <col min="17" max="17" width="25.28515625" bestFit="1" customWidth="1"/>
    <col min="18" max="18" width="14.42578125" customWidth="1"/>
    <col min="19" max="19" width="13.28515625" bestFit="1" customWidth="1"/>
    <col min="20" max="21" width="14.42578125" bestFit="1" customWidth="1"/>
    <col min="22" max="22" width="13.7109375" bestFit="1" customWidth="1"/>
    <col min="23" max="23" width="14.42578125" bestFit="1" customWidth="1"/>
    <col min="24" max="24" width="23.85546875" bestFit="1" customWidth="1"/>
    <col min="25" max="25" width="13.140625" customWidth="1"/>
    <col min="26" max="26" width="13.140625" bestFit="1" customWidth="1"/>
    <col min="27" max="28" width="11.140625" customWidth="1"/>
    <col min="29" max="29" width="11.140625" bestFit="1" customWidth="1"/>
    <col min="30" max="30" width="13.140625" customWidth="1"/>
    <col min="31" max="31" width="12.7109375" bestFit="1" customWidth="1"/>
    <col min="32" max="36" width="7" customWidth="1"/>
    <col min="37" max="37" width="5.85546875" customWidth="1"/>
    <col min="38" max="38" width="13.42578125" customWidth="1"/>
    <col min="39" max="43" width="7" customWidth="1"/>
    <col min="44" max="44" width="5.85546875" customWidth="1"/>
    <col min="45" max="45" width="14.85546875" bestFit="1" customWidth="1"/>
    <col min="46" max="46" width="25" bestFit="1" customWidth="1"/>
    <col min="47" max="47" width="30.5703125" bestFit="1" customWidth="1"/>
    <col min="48" max="48" width="27.5703125" bestFit="1" customWidth="1"/>
    <col min="49" max="49" width="18" bestFit="1" customWidth="1"/>
    <col min="50" max="50" width="18.5703125" bestFit="1" customWidth="1"/>
  </cols>
  <sheetData>
    <row r="1" spans="1:8">
      <c r="B1" s="4" t="s">
        <v>454</v>
      </c>
      <c r="C1" t="s">
        <v>588</v>
      </c>
    </row>
    <row r="2" spans="1:8">
      <c r="B2" s="4" t="s">
        <v>449</v>
      </c>
      <c r="C2" t="s">
        <v>470</v>
      </c>
    </row>
    <row r="3" spans="1:8">
      <c r="B3" s="4" t="s">
        <v>465</v>
      </c>
      <c r="C3" t="s">
        <v>468</v>
      </c>
      <c r="D3"/>
      <c r="E3"/>
      <c r="F3"/>
    </row>
    <row r="4" spans="1:8">
      <c r="D4"/>
      <c r="E4"/>
      <c r="F4"/>
    </row>
    <row r="5" spans="1:8">
      <c r="C5" s="4" t="s">
        <v>413</v>
      </c>
      <c r="D5" s="69"/>
      <c r="E5" s="69"/>
      <c r="F5" s="69"/>
      <c r="G5" s="69"/>
      <c r="H5" s="69"/>
    </row>
    <row r="6" spans="1:8">
      <c r="B6" s="4" t="s">
        <v>412</v>
      </c>
      <c r="C6" t="s">
        <v>469</v>
      </c>
      <c r="D6" s="69" t="s">
        <v>414</v>
      </c>
      <c r="E6" t="s">
        <v>546</v>
      </c>
      <c r="F6" s="69" t="s">
        <v>415</v>
      </c>
      <c r="G6" t="s">
        <v>589</v>
      </c>
      <c r="H6" t="s">
        <v>528</v>
      </c>
    </row>
    <row r="7" spans="1:8">
      <c r="A7" t="str">
        <f>VLOOKUP(B7,DT!$H$1:$AT$750,2,FALSE)</f>
        <v>DEF</v>
      </c>
      <c r="B7" s="5" t="s">
        <v>130</v>
      </c>
      <c r="C7" s="67">
        <v>11.032963897834264</v>
      </c>
      <c r="D7" s="69">
        <v>313100</v>
      </c>
      <c r="E7" s="69">
        <v>33602.348660293967</v>
      </c>
      <c r="F7" s="69">
        <v>441134.54465703957</v>
      </c>
      <c r="G7" s="67">
        <v>0</v>
      </c>
      <c r="H7" s="67">
        <v>2</v>
      </c>
    </row>
    <row r="8" spans="1:8">
      <c r="A8" t="str">
        <f>VLOOKUP(B8,DT!$H$1:$AT$750,2,FALSE)</f>
        <v>MID</v>
      </c>
      <c r="B8" s="5" t="s">
        <v>38</v>
      </c>
      <c r="C8" s="67">
        <v>32.873133095389605</v>
      </c>
      <c r="D8" s="69">
        <v>366400</v>
      </c>
      <c r="E8" s="69">
        <v>24249.078153092181</v>
      </c>
      <c r="F8" s="69">
        <v>416901.81742812146</v>
      </c>
      <c r="G8" s="67">
        <v>146</v>
      </c>
      <c r="H8" s="67">
        <v>8</v>
      </c>
    </row>
    <row r="9" spans="1:8">
      <c r="A9" t="str">
        <f>VLOOKUP(B9,DT!$H$1:$AT$750,2,FALSE)</f>
        <v>DEF</v>
      </c>
      <c r="B9" s="5" t="s">
        <v>376</v>
      </c>
      <c r="C9" s="67">
        <v>40.307580072077187</v>
      </c>
      <c r="D9" s="69">
        <v>342900</v>
      </c>
      <c r="E9" s="67">
        <v>14697.044649486605</v>
      </c>
      <c r="F9" s="69">
        <v>333323.63576103665</v>
      </c>
      <c r="G9" s="67">
        <v>108</v>
      </c>
      <c r="H9" s="67">
        <v>8</v>
      </c>
    </row>
    <row r="10" spans="1:8">
      <c r="A10" t="str">
        <f>VLOOKUP(B10,DT!$H$1:$AT$750,2,FALSE)</f>
        <v>MID</v>
      </c>
      <c r="B10" s="5" t="s">
        <v>108</v>
      </c>
      <c r="C10" s="67">
        <v>40.772164851922867</v>
      </c>
      <c r="D10" s="69">
        <v>356900</v>
      </c>
      <c r="E10" s="67">
        <v>15365.867485536437</v>
      </c>
      <c r="F10" s="69">
        <v>343073.24613302114</v>
      </c>
      <c r="G10" s="67">
        <v>121</v>
      </c>
      <c r="H10" s="67">
        <v>7</v>
      </c>
    </row>
    <row r="11" spans="1:8">
      <c r="A11" t="str">
        <f>VLOOKUP(B11,DT!$H$1:$AT$750,2,FALSE)</f>
        <v>DEF</v>
      </c>
      <c r="B11" s="5" t="s">
        <v>372</v>
      </c>
      <c r="C11" s="67">
        <v>41.463276180857441</v>
      </c>
      <c r="D11" s="69">
        <v>311000</v>
      </c>
      <c r="E11" s="67">
        <v>11439.714925994223</v>
      </c>
      <c r="F11" s="69">
        <v>299364.84794364125</v>
      </c>
      <c r="G11" s="67">
        <v>117</v>
      </c>
      <c r="H11" s="67">
        <v>6</v>
      </c>
    </row>
    <row r="12" spans="1:8">
      <c r="A12" t="str">
        <f>VLOOKUP(B12,DT!$H$1:$AT$750,2,FALSE)</f>
        <v>MID</v>
      </c>
      <c r="B12" s="5" t="s">
        <v>111</v>
      </c>
      <c r="C12" s="67">
        <v>46.49178283684595</v>
      </c>
      <c r="D12" s="69">
        <v>260200</v>
      </c>
      <c r="E12" s="67">
        <v>3705.7141670566052</v>
      </c>
      <c r="F12" s="69">
        <v>227773.50608172573</v>
      </c>
      <c r="G12" s="67">
        <v>63</v>
      </c>
      <c r="H12" s="67">
        <v>7</v>
      </c>
    </row>
    <row r="13" spans="1:8">
      <c r="A13" t="str">
        <f>VLOOKUP(B13,DT!$H$1:$AT$750,2,FALSE)</f>
        <v>FWD</v>
      </c>
      <c r="B13" s="5" t="s">
        <v>149</v>
      </c>
      <c r="C13" s="67">
        <v>51.564244424324137</v>
      </c>
      <c r="D13" s="69">
        <v>320500</v>
      </c>
      <c r="E13" s="67">
        <v>11057.547618871904</v>
      </c>
      <c r="F13" s="69">
        <v>334807.2721219908</v>
      </c>
      <c r="G13" s="67">
        <v>126</v>
      </c>
      <c r="H13" s="67">
        <v>8</v>
      </c>
    </row>
    <row r="14" spans="1:8">
      <c r="A14" t="str">
        <f>VLOOKUP(B14,DT!$H$1:$AT$750,2,FALSE)</f>
        <v>MID</v>
      </c>
      <c r="B14" s="5" t="s">
        <v>200</v>
      </c>
      <c r="C14" s="67">
        <v>53.545856402665336</v>
      </c>
      <c r="D14" s="69">
        <v>367300</v>
      </c>
      <c r="E14" s="67">
        <v>10376.857264304417</v>
      </c>
      <c r="F14" s="69">
        <v>334595.32407042594</v>
      </c>
      <c r="G14" s="67">
        <v>84</v>
      </c>
      <c r="H14" s="67">
        <v>7</v>
      </c>
    </row>
    <row r="15" spans="1:8">
      <c r="A15" t="str">
        <f>VLOOKUP(B15,DT!$H$1:$AT$750,2,FALSE)</f>
        <v>DEF / MID</v>
      </c>
      <c r="B15" s="5" t="s">
        <v>380</v>
      </c>
      <c r="C15" s="67">
        <v>56.42301974336953</v>
      </c>
      <c r="D15" s="69">
        <v>277500</v>
      </c>
      <c r="E15" s="67">
        <v>3537.591952000279</v>
      </c>
      <c r="F15" s="69">
        <v>265076.36315714486</v>
      </c>
      <c r="G15" s="67">
        <v>103</v>
      </c>
      <c r="H15" s="67">
        <v>8</v>
      </c>
    </row>
    <row r="16" spans="1:8">
      <c r="A16" t="str">
        <f>VLOOKUP(B16,DT!$H$1:$AT$750,2,FALSE)</f>
        <v>MID</v>
      </c>
      <c r="B16" s="5" t="s">
        <v>91</v>
      </c>
      <c r="C16" s="67">
        <v>56.465125427858283</v>
      </c>
      <c r="D16" s="69">
        <v>349800</v>
      </c>
      <c r="E16" s="67">
        <v>9543.8149820186663</v>
      </c>
      <c r="F16" s="69">
        <v>336290.908482945</v>
      </c>
      <c r="G16" s="67">
        <v>101</v>
      </c>
      <c r="H16" s="67">
        <v>8</v>
      </c>
    </row>
    <row r="17" spans="1:8">
      <c r="A17" t="str">
        <f>VLOOKUP(B17,DT!$H$1:$AT$750,2,FALSE)</f>
        <v>MID</v>
      </c>
      <c r="B17" s="5" t="s">
        <v>252</v>
      </c>
      <c r="C17" s="67">
        <v>61.63485676480137</v>
      </c>
      <c r="D17" s="69">
        <v>342000</v>
      </c>
      <c r="E17" s="67">
        <v>6381.3331085822429</v>
      </c>
      <c r="F17" s="69">
        <v>319335.06435775443</v>
      </c>
      <c r="G17" s="67">
        <v>75</v>
      </c>
      <c r="H17" s="67">
        <v>7</v>
      </c>
    </row>
    <row r="18" spans="1:8">
      <c r="A18" t="str">
        <f>VLOOKUP(B18,DT!$H$1:$AT$750,2,FALSE)</f>
        <v>FWD / MID</v>
      </c>
      <c r="B18" s="5" t="s">
        <v>342</v>
      </c>
      <c r="C18" s="67">
        <v>62.281576962583614</v>
      </c>
      <c r="D18" s="69">
        <v>284000</v>
      </c>
      <c r="E18" s="67">
        <v>1410.8998055415577</v>
      </c>
      <c r="F18" s="69">
        <v>263098.18134253932</v>
      </c>
      <c r="G18" s="67">
        <v>59</v>
      </c>
      <c r="H18" s="67">
        <v>8</v>
      </c>
    </row>
    <row r="19" spans="1:8">
      <c r="A19" t="str">
        <f>VLOOKUP(B19,DT!$H$1:$AT$750,2,FALSE)</f>
        <v>RUC</v>
      </c>
      <c r="B19" s="5" t="s">
        <v>349</v>
      </c>
      <c r="C19" s="67">
        <v>65.756280376759094</v>
      </c>
      <c r="D19" s="69">
        <v>294000</v>
      </c>
      <c r="E19" s="67">
        <v>-838.25412122905254</v>
      </c>
      <c r="F19" s="69">
        <v>250239.99954760316</v>
      </c>
      <c r="G19" s="67">
        <v>68</v>
      </c>
      <c r="H19" s="67">
        <v>8</v>
      </c>
    </row>
    <row r="20" spans="1:8">
      <c r="A20" t="str">
        <f>VLOOKUP(B20,DT!$H$1:$AT$750,2,FALSE)</f>
        <v>DEF</v>
      </c>
      <c r="B20" s="5" t="s">
        <v>352</v>
      </c>
      <c r="C20" s="67">
        <v>68.957998763861141</v>
      </c>
      <c r="D20" s="69">
        <v>362500</v>
      </c>
      <c r="E20" s="67">
        <v>7748.4683847801643</v>
      </c>
      <c r="F20" s="69">
        <v>364479.9993410742</v>
      </c>
      <c r="G20" s="67">
        <v>117</v>
      </c>
      <c r="H20" s="67">
        <v>8</v>
      </c>
    </row>
    <row r="21" spans="1:8">
      <c r="A21" t="str">
        <f>VLOOKUP(B21,DT!$H$1:$AT$750,2,FALSE)</f>
        <v>DEF</v>
      </c>
      <c r="B21" s="5" t="s">
        <v>237</v>
      </c>
      <c r="C21" s="67">
        <v>73.69948516461335</v>
      </c>
      <c r="D21" s="69">
        <v>346100</v>
      </c>
      <c r="E21" s="67">
        <v>2274.5099231930217</v>
      </c>
      <c r="F21" s="69">
        <v>318487.27215149492</v>
      </c>
      <c r="G21" s="67">
        <v>101</v>
      </c>
      <c r="H21" s="67">
        <v>8</v>
      </c>
    </row>
    <row r="22" spans="1:8">
      <c r="A22" t="str">
        <f>VLOOKUP(B22,DT!$H$1:$AT$750,2,FALSE)</f>
        <v>MID</v>
      </c>
      <c r="B22" s="5" t="s">
        <v>193</v>
      </c>
      <c r="C22" s="67">
        <v>74.06723639465676</v>
      </c>
      <c r="D22" s="69">
        <v>329200</v>
      </c>
      <c r="E22" s="67">
        <v>869.40916848962661</v>
      </c>
      <c r="F22" s="69">
        <v>303321.21157285233</v>
      </c>
      <c r="G22" s="67">
        <v>91</v>
      </c>
      <c r="H22" s="67">
        <v>6</v>
      </c>
    </row>
    <row r="23" spans="1:8">
      <c r="A23" t="str">
        <f>VLOOKUP(B23,DT!$H$1:$AT$750,2,FALSE)</f>
        <v>RUC</v>
      </c>
      <c r="B23" s="5" t="s">
        <v>344</v>
      </c>
      <c r="C23" s="67">
        <v>75.224999850269228</v>
      </c>
      <c r="D23" s="69">
        <v>286600</v>
      </c>
      <c r="E23" s="67">
        <v>-5649.6109547642991</v>
      </c>
      <c r="F23" s="69">
        <v>230787.87837064851</v>
      </c>
      <c r="G23" s="67">
        <v>0</v>
      </c>
      <c r="H23" s="67">
        <v>6</v>
      </c>
    </row>
    <row r="24" spans="1:8">
      <c r="A24" t="str">
        <f>VLOOKUP(B24,DT!$H$1:$AT$750,2,FALSE)</f>
        <v>DEF / MID</v>
      </c>
      <c r="B24" s="5" t="s">
        <v>282</v>
      </c>
      <c r="C24" s="67">
        <v>76.723857126937418</v>
      </c>
      <c r="D24" s="69">
        <v>316700</v>
      </c>
      <c r="E24" s="67">
        <v>-2750.5630227887304</v>
      </c>
      <c r="F24" s="69">
        <v>271010.90860096156</v>
      </c>
      <c r="G24" s="67">
        <v>75</v>
      </c>
      <c r="H24" s="67">
        <v>8</v>
      </c>
    </row>
    <row r="25" spans="1:8">
      <c r="A25" t="str">
        <f>VLOOKUP(B25,DT!$H$1:$AT$750,2,FALSE)</f>
        <v>FWD / MID</v>
      </c>
      <c r="B25" s="5" t="s">
        <v>331</v>
      </c>
      <c r="C25" s="67">
        <v>76.895219611050052</v>
      </c>
      <c r="D25" s="69">
        <v>397200</v>
      </c>
      <c r="E25" s="67">
        <v>5595.4662887434824</v>
      </c>
      <c r="F25" s="69">
        <v>370414.54478489084</v>
      </c>
      <c r="G25" s="67">
        <v>111</v>
      </c>
      <c r="H25" s="67">
        <v>8</v>
      </c>
    </row>
    <row r="26" spans="1:8">
      <c r="A26" t="str">
        <f>VLOOKUP(B26,DT!$H$1:$AT$750,2,FALSE)</f>
        <v>MID</v>
      </c>
      <c r="B26" s="5" t="s">
        <v>377</v>
      </c>
      <c r="C26" s="67">
        <v>78.729622967771391</v>
      </c>
      <c r="D26" s="69">
        <v>383600</v>
      </c>
      <c r="E26" s="67">
        <v>3393.2373199544963</v>
      </c>
      <c r="F26" s="69">
        <v>351621.81754613807</v>
      </c>
      <c r="G26" s="67">
        <v>99</v>
      </c>
      <c r="H26" s="67">
        <v>8</v>
      </c>
    </row>
    <row r="27" spans="1:8">
      <c r="A27" t="str">
        <f>VLOOKUP(B27,DT!$H$1:$AT$750,2,FALSE)</f>
        <v>MID</v>
      </c>
      <c r="B27" s="5" t="s">
        <v>69</v>
      </c>
      <c r="C27" s="67">
        <v>82.566311771156336</v>
      </c>
      <c r="D27" s="69">
        <v>309800</v>
      </c>
      <c r="E27" s="69">
        <v>1291.7768918063375</v>
      </c>
      <c r="F27" s="69">
        <v>341942.85652467515</v>
      </c>
      <c r="G27" s="67">
        <v>65</v>
      </c>
      <c r="H27" s="67">
        <v>7</v>
      </c>
    </row>
    <row r="28" spans="1:8">
      <c r="A28" t="str">
        <f>VLOOKUP(B28,DT!$H$1:$AT$750,2,FALSE)</f>
        <v>FWD</v>
      </c>
      <c r="B28" s="5" t="s">
        <v>318</v>
      </c>
      <c r="C28" s="67">
        <v>86.000540648012603</v>
      </c>
      <c r="D28" s="69">
        <v>335800</v>
      </c>
      <c r="E28" s="67">
        <v>-3918.1575887284125</v>
      </c>
      <c r="F28" s="69">
        <v>293901.29816996877</v>
      </c>
      <c r="G28" s="67">
        <v>83</v>
      </c>
      <c r="H28" s="67">
        <v>7</v>
      </c>
    </row>
    <row r="29" spans="1:8">
      <c r="A29" t="str">
        <f>VLOOKUP(B29,DT!$H$1:$AT$750,2,FALSE)</f>
        <v>RUC</v>
      </c>
      <c r="B29" s="5" t="s">
        <v>402</v>
      </c>
      <c r="C29" s="67">
        <v>86.560109730659633</v>
      </c>
      <c r="D29" s="69">
        <v>341900</v>
      </c>
      <c r="E29" s="67">
        <v>-5806.2871423556935</v>
      </c>
      <c r="F29" s="69">
        <v>273780.36314140935</v>
      </c>
      <c r="G29" s="67">
        <v>0</v>
      </c>
      <c r="H29" s="67">
        <v>5</v>
      </c>
    </row>
    <row r="30" spans="1:8">
      <c r="A30" t="str">
        <f>VLOOKUP(B30,DT!$H$1:$AT$750,2,FALSE)</f>
        <v>MID</v>
      </c>
      <c r="B30" s="5" t="s">
        <v>233</v>
      </c>
      <c r="C30" s="67">
        <v>86.764331664256687</v>
      </c>
      <c r="D30" s="69">
        <v>300700</v>
      </c>
      <c r="E30" s="67">
        <v>-4687.2534225502168</v>
      </c>
      <c r="F30" s="69">
        <v>287825.45402510877</v>
      </c>
      <c r="G30" s="67">
        <v>69</v>
      </c>
      <c r="H30" s="67">
        <v>8</v>
      </c>
    </row>
    <row r="31" spans="1:8">
      <c r="A31" t="str">
        <f>VLOOKUP(B31,DT!$H$1:$AT$750,2,FALSE)</f>
        <v>MID</v>
      </c>
      <c r="B31" s="5" t="s">
        <v>107</v>
      </c>
      <c r="C31" s="67">
        <v>88.634638664970012</v>
      </c>
      <c r="D31" s="69">
        <v>391500</v>
      </c>
      <c r="E31" s="67">
        <v>1292.8142833398306</v>
      </c>
      <c r="F31" s="69">
        <v>365963.63570202835</v>
      </c>
      <c r="G31" s="67">
        <v>113</v>
      </c>
      <c r="H31" s="67">
        <v>8</v>
      </c>
    </row>
    <row r="32" spans="1:8">
      <c r="A32" t="str">
        <f>VLOOKUP(B32,DT!$H$1:$AT$750,2,FALSE)</f>
        <v>RUC</v>
      </c>
      <c r="B32" s="5" t="s">
        <v>222</v>
      </c>
      <c r="C32" s="67">
        <v>88.933626801537059</v>
      </c>
      <c r="D32" s="69">
        <v>391900</v>
      </c>
      <c r="E32" s="67">
        <v>-1817.3385954124969</v>
      </c>
      <c r="F32" s="69">
        <v>330356.36303912831</v>
      </c>
      <c r="G32" s="67">
        <v>96</v>
      </c>
      <c r="H32" s="67">
        <v>8</v>
      </c>
    </row>
    <row r="33" spans="1:8">
      <c r="A33" t="str">
        <f>VLOOKUP(B33,DT!$H$1:$AT$750,2,FALSE)</f>
        <v>MID</v>
      </c>
      <c r="B33" s="5" t="s">
        <v>194</v>
      </c>
      <c r="C33" s="67">
        <v>89.046999125997161</v>
      </c>
      <c r="D33" s="69">
        <v>337200</v>
      </c>
      <c r="E33" s="67">
        <v>-1592.4661409485852</v>
      </c>
      <c r="F33" s="69">
        <v>333464.93446207989</v>
      </c>
      <c r="G33" s="67">
        <v>79</v>
      </c>
      <c r="H33" s="67">
        <v>7</v>
      </c>
    </row>
    <row r="34" spans="1:8">
      <c r="A34" t="str">
        <f>VLOOKUP(B34,DT!$H$1:$AT$750,2,FALSE)</f>
        <v>MID</v>
      </c>
      <c r="B34" s="5" t="s">
        <v>287</v>
      </c>
      <c r="C34" s="67">
        <v>89.487211943518759</v>
      </c>
      <c r="D34" s="69">
        <v>380600</v>
      </c>
      <c r="E34" s="67">
        <v>1891.5951864433591</v>
      </c>
      <c r="F34" s="69">
        <v>376419.73957922915</v>
      </c>
      <c r="G34" s="67">
        <v>0</v>
      </c>
      <c r="H34" s="67">
        <v>7</v>
      </c>
    </row>
    <row r="35" spans="1:8">
      <c r="A35" t="str">
        <f>VLOOKUP(B35,DT!$H$1:$AT$750,2,FALSE)</f>
        <v>MID</v>
      </c>
      <c r="B35" s="5" t="s">
        <v>152</v>
      </c>
      <c r="C35" s="67">
        <v>89.83657515190346</v>
      </c>
      <c r="D35" s="69">
        <v>410500</v>
      </c>
      <c r="E35" s="67">
        <v>2270.4662887434824</v>
      </c>
      <c r="F35" s="69">
        <v>382283.63567252422</v>
      </c>
      <c r="G35" s="67">
        <v>110</v>
      </c>
      <c r="H35" s="67">
        <v>8</v>
      </c>
    </row>
    <row r="36" spans="1:8">
      <c r="A36" t="str">
        <f>VLOOKUP(B36,DT!$H$1:$AT$750,2,FALSE)</f>
        <v>FWD / MID</v>
      </c>
      <c r="B36" s="5" t="s">
        <v>310</v>
      </c>
      <c r="C36" s="67">
        <v>90.368073778224669</v>
      </c>
      <c r="D36" s="69">
        <v>368400</v>
      </c>
      <c r="E36" s="67">
        <v>838.47013147739926</v>
      </c>
      <c r="F36" s="69">
        <v>367447.27206298255</v>
      </c>
      <c r="G36" s="67">
        <v>76</v>
      </c>
      <c r="H36" s="67">
        <v>8</v>
      </c>
    </row>
    <row r="37" spans="1:8">
      <c r="A37" t="str">
        <f>VLOOKUP(B37,DT!$H$1:$AT$750,2,FALSE)</f>
        <v>FWD</v>
      </c>
      <c r="B37" s="5" t="s">
        <v>213</v>
      </c>
      <c r="C37" s="67">
        <v>96.22478175043787</v>
      </c>
      <c r="D37" s="69">
        <v>336100</v>
      </c>
      <c r="E37" s="67">
        <v>-8102.2551692474517</v>
      </c>
      <c r="F37" s="69">
        <v>284858.18130320043</v>
      </c>
      <c r="G37" s="67">
        <v>71</v>
      </c>
      <c r="H37" s="67">
        <v>4</v>
      </c>
    </row>
    <row r="38" spans="1:8">
      <c r="A38" t="str">
        <f>VLOOKUP(B38,DT!$H$1:$AT$750,2,FALSE)</f>
        <v>MID</v>
      </c>
      <c r="B38" s="5" t="s">
        <v>157</v>
      </c>
      <c r="C38" s="67">
        <v>96.774450298586487</v>
      </c>
      <c r="D38" s="69">
        <v>296700</v>
      </c>
      <c r="E38" s="67">
        <v>-7742.5982730914839</v>
      </c>
      <c r="F38" s="69">
        <v>291287.27220066852</v>
      </c>
      <c r="G38" s="67">
        <v>58</v>
      </c>
      <c r="H38" s="67">
        <v>8</v>
      </c>
    </row>
    <row r="39" spans="1:8">
      <c r="A39" t="str">
        <f>VLOOKUP(B39,DT!$H$1:$AT$750,2,FALSE)</f>
        <v>MID</v>
      </c>
      <c r="B39" s="5" t="s">
        <v>305</v>
      </c>
      <c r="C39" s="67">
        <v>100.04678102616579</v>
      </c>
      <c r="D39" s="69">
        <v>386700</v>
      </c>
      <c r="E39" s="67">
        <v>-2786.8983055828721</v>
      </c>
      <c r="F39" s="69">
        <v>362855.06427907676</v>
      </c>
      <c r="G39" s="67">
        <v>0</v>
      </c>
      <c r="H39" s="67">
        <v>7</v>
      </c>
    </row>
    <row r="40" spans="1:8">
      <c r="A40" t="str">
        <f>VLOOKUP(B40,DT!$H$1:$AT$750,2,FALSE)</f>
        <v>MID</v>
      </c>
      <c r="B40" s="5" t="s">
        <v>151</v>
      </c>
      <c r="C40" s="67">
        <v>100.30714387241443</v>
      </c>
      <c r="D40" s="69">
        <v>441900</v>
      </c>
      <c r="E40" s="67">
        <v>3618.155640486686</v>
      </c>
      <c r="F40" s="69">
        <v>439650.90829608543</v>
      </c>
      <c r="G40" s="67">
        <v>132</v>
      </c>
      <c r="H40" s="67">
        <v>8</v>
      </c>
    </row>
    <row r="41" spans="1:8">
      <c r="A41" t="str">
        <f>VLOOKUP(B41,DT!$H$1:$AT$750,2,FALSE)</f>
        <v>RUC</v>
      </c>
      <c r="B41" s="5" t="s">
        <v>290</v>
      </c>
      <c r="C41" s="67">
        <v>100.84897923289685</v>
      </c>
      <c r="D41" s="69">
        <v>346300</v>
      </c>
      <c r="E41" s="67">
        <v>-7212.0804506733548</v>
      </c>
      <c r="F41" s="69">
        <v>313683.11631602433</v>
      </c>
      <c r="G41" s="67">
        <v>0</v>
      </c>
      <c r="H41" s="67">
        <v>7</v>
      </c>
    </row>
    <row r="42" spans="1:8">
      <c r="A42" t="str">
        <f>VLOOKUP(B42,DT!$H$1:$AT$750,2,FALSE)</f>
        <v>MID</v>
      </c>
      <c r="B42" s="5" t="s">
        <v>248</v>
      </c>
      <c r="C42" s="67">
        <v>103.5030964186825</v>
      </c>
      <c r="D42" s="69">
        <v>443500</v>
      </c>
      <c r="E42" s="67">
        <v>-335.49706359591801</v>
      </c>
      <c r="F42" s="69">
        <v>405527.27199413953</v>
      </c>
      <c r="G42" s="67">
        <v>122</v>
      </c>
      <c r="H42" s="67">
        <v>8</v>
      </c>
    </row>
    <row r="43" spans="1:8">
      <c r="A43" t="str">
        <f>VLOOKUP(B43,DT!$H$1:$AT$750,2,FALSE)</f>
        <v>MID</v>
      </c>
      <c r="B43" s="5" t="s">
        <v>270</v>
      </c>
      <c r="C43" s="67">
        <v>105.59438222748216</v>
      </c>
      <c r="D43" s="69">
        <v>358000</v>
      </c>
      <c r="E43" s="67">
        <v>-6302.7190455960226</v>
      </c>
      <c r="F43" s="69">
        <v>343214.54483406444</v>
      </c>
      <c r="G43" s="67">
        <v>56</v>
      </c>
      <c r="H43" s="67">
        <v>8</v>
      </c>
    </row>
    <row r="44" spans="1:8">
      <c r="A44" t="str">
        <f>VLOOKUP(B44,DT!$H$1:$AT$750,2,FALSE)</f>
        <v>FWD / MID</v>
      </c>
      <c r="B44" s="5" t="s">
        <v>230</v>
      </c>
      <c r="C44" s="67">
        <v>106.15395131012923</v>
      </c>
      <c r="D44" s="69">
        <v>364100</v>
      </c>
      <c r="E44" s="67">
        <v>-5361.0659921739716</v>
      </c>
      <c r="F44" s="69">
        <v>356567.27208265197</v>
      </c>
      <c r="G44" s="67">
        <v>103</v>
      </c>
      <c r="H44" s="67">
        <v>8</v>
      </c>
    </row>
    <row r="45" spans="1:8">
      <c r="A45" t="str">
        <f>VLOOKUP(B45,DT!$H$1:$AT$750,2,FALSE)</f>
        <v>DEF / MID</v>
      </c>
      <c r="B45" s="5" t="s">
        <v>250</v>
      </c>
      <c r="C45" s="67">
        <v>106.97388323902493</v>
      </c>
      <c r="D45" s="69">
        <v>425400</v>
      </c>
      <c r="E45" s="67">
        <v>-701.99549156840658</v>
      </c>
      <c r="F45" s="69">
        <v>414923.63561351591</v>
      </c>
      <c r="G45" s="67">
        <v>101</v>
      </c>
      <c r="H45" s="67">
        <v>8</v>
      </c>
    </row>
    <row r="46" spans="1:8">
      <c r="A46" t="str">
        <f>VLOOKUP(B46,DT!$H$1:$AT$750,2,FALSE)</f>
        <v>MID</v>
      </c>
      <c r="B46" s="5" t="s">
        <v>329</v>
      </c>
      <c r="C46" s="67">
        <v>107.99988634851847</v>
      </c>
      <c r="D46" s="69">
        <v>484300</v>
      </c>
      <c r="E46" s="67">
        <v>2968.3832119178842</v>
      </c>
      <c r="F46" s="69">
        <v>462399.99916404934</v>
      </c>
      <c r="G46" s="67">
        <v>131</v>
      </c>
      <c r="H46" s="67">
        <v>8</v>
      </c>
    </row>
    <row r="47" spans="1:8">
      <c r="A47" t="str">
        <f>VLOOKUP(B47,DT!$H$1:$AT$750,2,FALSE)</f>
        <v>MID</v>
      </c>
      <c r="B47" s="5" t="s">
        <v>440</v>
      </c>
      <c r="C47" s="67">
        <v>108.2854935564167</v>
      </c>
      <c r="D47" s="69">
        <v>312100</v>
      </c>
      <c r="E47" s="67">
        <v>-13195.225963167963</v>
      </c>
      <c r="F47" s="69">
        <v>272329.69647736521</v>
      </c>
      <c r="G47" s="67">
        <v>0</v>
      </c>
      <c r="H47" s="67">
        <v>6</v>
      </c>
    </row>
    <row r="48" spans="1:8">
      <c r="A48" t="str">
        <f>VLOOKUP(B48,DT!$H$1:$AT$750,2,FALSE)</f>
        <v>DEF</v>
      </c>
      <c r="B48" s="5" t="s">
        <v>353</v>
      </c>
      <c r="C48" s="67">
        <v>108.56609367132495</v>
      </c>
      <c r="D48" s="69">
        <v>359300</v>
      </c>
      <c r="E48" s="67">
        <v>-6293.2576146235224</v>
      </c>
      <c r="F48" s="69">
        <v>355083.63572169776</v>
      </c>
      <c r="G48" s="67">
        <v>101</v>
      </c>
      <c r="H48" s="67">
        <v>8</v>
      </c>
    </row>
    <row r="49" spans="1:8">
      <c r="A49" t="str">
        <f>VLOOKUP(B49,DT!$H$1:$AT$750,2,FALSE)</f>
        <v>FWD</v>
      </c>
      <c r="B49" s="5" t="s">
        <v>399</v>
      </c>
      <c r="C49" s="67">
        <v>109.15003471629609</v>
      </c>
      <c r="D49" s="69">
        <v>336000</v>
      </c>
      <c r="E49" s="67">
        <v>-5736.0251524400664</v>
      </c>
      <c r="F49" s="69">
        <v>363985.4538874228</v>
      </c>
      <c r="G49" s="67">
        <v>90</v>
      </c>
      <c r="H49" s="67">
        <v>8</v>
      </c>
    </row>
    <row r="50" spans="1:8">
      <c r="A50" t="str">
        <f>VLOOKUP(B50,DT!$H$1:$AT$750,2,FALSE)</f>
        <v>MID</v>
      </c>
      <c r="B50" s="5" t="s">
        <v>336</v>
      </c>
      <c r="C50" s="67">
        <v>109.20019168828242</v>
      </c>
      <c r="D50" s="69">
        <v>415000</v>
      </c>
      <c r="E50" s="67">
        <v>-3536.9937448711717</v>
      </c>
      <c r="F50" s="69">
        <v>390196.36293094646</v>
      </c>
      <c r="G50" s="67">
        <v>117</v>
      </c>
      <c r="H50" s="67">
        <v>8</v>
      </c>
    </row>
    <row r="51" spans="1:8">
      <c r="A51" t="str">
        <f>VLOOKUP(B51,DT!$H$1:$AT$750,2,FALSE)</f>
        <v>DEF</v>
      </c>
      <c r="B51" s="5" t="s">
        <v>325</v>
      </c>
      <c r="C51" s="67">
        <v>110.30779817190856</v>
      </c>
      <c r="D51" s="69">
        <v>293400</v>
      </c>
      <c r="E51" s="67">
        <v>-17351.600414322224</v>
      </c>
      <c r="F51" s="69">
        <v>231164.67490676386</v>
      </c>
      <c r="G51" s="67">
        <v>58</v>
      </c>
      <c r="H51" s="67">
        <v>7</v>
      </c>
    </row>
    <row r="52" spans="1:8">
      <c r="A52" t="str">
        <f>VLOOKUP(B52,DT!$H$1:$AT$750,2,FALSE)</f>
        <v>MID</v>
      </c>
      <c r="B52" s="5" t="s">
        <v>185</v>
      </c>
      <c r="C52" s="67">
        <v>110.52170254017267</v>
      </c>
      <c r="D52" s="69">
        <v>347200</v>
      </c>
      <c r="E52" s="67">
        <v>-11587.985710063949</v>
      </c>
      <c r="F52" s="69">
        <v>300189.0903663935</v>
      </c>
      <c r="G52" s="67">
        <v>45</v>
      </c>
      <c r="H52" s="67">
        <v>8</v>
      </c>
    </row>
    <row r="53" spans="1:8">
      <c r="A53" t="str">
        <f>VLOOKUP(B53,DT!$H$1:$AT$750,2,FALSE)</f>
        <v>MID</v>
      </c>
      <c r="B53" s="5" t="s">
        <v>133</v>
      </c>
      <c r="C53" s="67">
        <v>111.43661877186972</v>
      </c>
      <c r="D53" s="69">
        <v>400600</v>
      </c>
      <c r="E53" s="67">
        <v>-5204.7612826877157</v>
      </c>
      <c r="F53" s="69">
        <v>379316.36295061588</v>
      </c>
      <c r="G53" s="67">
        <v>101</v>
      </c>
      <c r="H53" s="67">
        <v>8</v>
      </c>
    </row>
    <row r="54" spans="1:8">
      <c r="A54" t="str">
        <f>VLOOKUP(B54,DT!$H$1:$AT$750,2,FALSE)</f>
        <v>MID</v>
      </c>
      <c r="B54" s="5" t="s">
        <v>75</v>
      </c>
      <c r="C54" s="67">
        <v>111.75399493009549</v>
      </c>
      <c r="D54" s="69">
        <v>354200</v>
      </c>
      <c r="E54" s="67">
        <v>-7944.7951356327394</v>
      </c>
      <c r="F54" s="69">
        <v>348159.99937057833</v>
      </c>
      <c r="G54" s="67">
        <v>87</v>
      </c>
      <c r="H54" s="67">
        <v>8</v>
      </c>
    </row>
    <row r="55" spans="1:8">
      <c r="A55" t="str">
        <f>VLOOKUP(B55,DT!$H$1:$AT$750,2,FALSE)</f>
        <v>MID</v>
      </c>
      <c r="B55" s="5" t="s">
        <v>229</v>
      </c>
      <c r="C55" s="67">
        <v>113.98835466685057</v>
      </c>
      <c r="D55" s="69">
        <v>350500</v>
      </c>
      <c r="E55" s="67">
        <v>-9946.3326566418982</v>
      </c>
      <c r="F55" s="69">
        <v>333323.63576103665</v>
      </c>
      <c r="G55" s="67">
        <v>85</v>
      </c>
      <c r="H55" s="67">
        <v>8</v>
      </c>
    </row>
    <row r="56" spans="1:8">
      <c r="A56" t="str">
        <f>VLOOKUP(B56,DT!$H$1:$AT$750,2,FALSE)</f>
        <v>MID</v>
      </c>
      <c r="B56" s="5" t="s">
        <v>72</v>
      </c>
      <c r="C56" s="67">
        <v>114.23468228493631</v>
      </c>
      <c r="D56" s="69">
        <v>381600</v>
      </c>
      <c r="E56" s="67">
        <v>-8858.1047358712531</v>
      </c>
      <c r="F56" s="69">
        <v>347170.90846327553</v>
      </c>
      <c r="G56" s="67">
        <v>66</v>
      </c>
      <c r="H56" s="67">
        <v>8</v>
      </c>
    </row>
    <row r="57" spans="1:8">
      <c r="A57" t="str">
        <f>VLOOKUP(B57,DT!$H$1:$AT$750,2,FALSE)</f>
        <v>MID</v>
      </c>
      <c r="B57" s="5" t="s">
        <v>158</v>
      </c>
      <c r="C57" s="67">
        <v>115.95364597036532</v>
      </c>
      <c r="D57" s="69">
        <v>433400</v>
      </c>
      <c r="E57" s="67">
        <v>-6673.7249843666214</v>
      </c>
      <c r="F57" s="69">
        <v>379810.90840426728</v>
      </c>
      <c r="G57" s="67">
        <v>0</v>
      </c>
      <c r="H57" s="67">
        <v>4</v>
      </c>
    </row>
    <row r="58" spans="1:8">
      <c r="A58" t="str">
        <f>VLOOKUP(B58,DT!$H$1:$AT$750,2,FALSE)</f>
        <v>MID</v>
      </c>
      <c r="B58" s="5" t="s">
        <v>369</v>
      </c>
      <c r="C58" s="67">
        <v>117.06495094799315</v>
      </c>
      <c r="D58" s="69">
        <v>389400</v>
      </c>
      <c r="E58" s="67">
        <v>-8508.6823979354231</v>
      </c>
      <c r="F58" s="69">
        <v>362501.8175264686</v>
      </c>
      <c r="G58" s="67">
        <v>98</v>
      </c>
      <c r="H58" s="67">
        <v>8</v>
      </c>
    </row>
    <row r="59" spans="1:8">
      <c r="A59" t="str">
        <f>VLOOKUP(B59,DT!$H$1:$AT$750,2,FALSE)</f>
        <v>MID</v>
      </c>
      <c r="B59" s="5" t="s">
        <v>79</v>
      </c>
      <c r="C59" s="67">
        <v>117.34598726256421</v>
      </c>
      <c r="D59" s="69">
        <v>337600</v>
      </c>
      <c r="E59" s="67">
        <v>-12658.023056403385</v>
      </c>
      <c r="F59" s="69">
        <v>314530.90852228383</v>
      </c>
      <c r="G59" s="67">
        <v>52</v>
      </c>
      <c r="H59" s="67">
        <v>8</v>
      </c>
    </row>
    <row r="60" spans="1:8">
      <c r="A60" t="str">
        <f>VLOOKUP(B60,DT!$H$1:$AT$750,2,FALSE)</f>
        <v>MID</v>
      </c>
      <c r="B60" s="5" t="s">
        <v>247</v>
      </c>
      <c r="C60" s="67">
        <v>124.81013584274707</v>
      </c>
      <c r="D60" s="69">
        <v>450600</v>
      </c>
      <c r="E60" s="67">
        <v>-4744.38083250419</v>
      </c>
      <c r="F60" s="69">
        <v>437672.72648147983</v>
      </c>
      <c r="G60" s="67">
        <v>137</v>
      </c>
      <c r="H60" s="67">
        <v>8</v>
      </c>
    </row>
    <row r="61" spans="1:8">
      <c r="A61" t="str">
        <f>VLOOKUP(B61,DT!$H$1:$AT$750,2,FALSE)</f>
        <v>MID</v>
      </c>
      <c r="B61" s="5" t="s">
        <v>251</v>
      </c>
      <c r="C61" s="67">
        <v>129.87704968922267</v>
      </c>
      <c r="D61" s="69">
        <v>394500</v>
      </c>
      <c r="E61" s="67">
        <v>-9909.105434550147</v>
      </c>
      <c r="F61" s="69">
        <v>396625.45382841449</v>
      </c>
      <c r="G61" s="67">
        <v>118</v>
      </c>
      <c r="H61" s="67">
        <v>8</v>
      </c>
    </row>
    <row r="62" spans="1:8">
      <c r="A62" t="str">
        <f>VLOOKUP(B62,DT!$H$1:$AT$750,2,FALSE)</f>
        <v>MID</v>
      </c>
      <c r="B62" s="5" t="s">
        <v>531</v>
      </c>
      <c r="C62" s="67">
        <v>132.97203399202402</v>
      </c>
      <c r="D62" s="69">
        <v>386600</v>
      </c>
      <c r="E62" s="67">
        <v>-18135.179079210735</v>
      </c>
      <c r="F62" s="69">
        <v>311563.63580037549</v>
      </c>
      <c r="G62" s="67">
        <v>73</v>
      </c>
      <c r="H62" s="67">
        <v>4</v>
      </c>
    </row>
    <row r="63" spans="1:8">
      <c r="A63" t="str">
        <f>VLOOKUP(B63,DT!$H$1:$AT$750,2,FALSE)</f>
        <v>MID</v>
      </c>
      <c r="B63" s="5" t="s">
        <v>90</v>
      </c>
      <c r="C63" s="67">
        <v>137.39614423455049</v>
      </c>
      <c r="D63" s="69">
        <v>416600</v>
      </c>
      <c r="E63" s="67">
        <v>-12775.137058318942</v>
      </c>
      <c r="F63" s="69">
        <v>392471.27201774286</v>
      </c>
      <c r="G63" s="67">
        <v>108</v>
      </c>
      <c r="H63" s="67">
        <v>5</v>
      </c>
    </row>
    <row r="64" spans="1:8">
      <c r="A64" t="str">
        <f>VLOOKUP(B64,DT!$H$1:$AT$750,2,FALSE)</f>
        <v>MID</v>
      </c>
      <c r="B64" s="5" t="s">
        <v>137</v>
      </c>
      <c r="C64" s="67">
        <v>139.93961074220238</v>
      </c>
      <c r="D64" s="69">
        <v>409300</v>
      </c>
      <c r="E64" s="67">
        <v>-13818.143828907923</v>
      </c>
      <c r="F64" s="69">
        <v>390196.36293094646</v>
      </c>
      <c r="G64" s="67">
        <v>88</v>
      </c>
      <c r="H64" s="67">
        <v>8</v>
      </c>
    </row>
    <row r="65" spans="1:8">
      <c r="A65" t="str">
        <f>VLOOKUP(B65,DT!$H$1:$AT$750,2,FALSE)</f>
        <v>FWD / MID</v>
      </c>
      <c r="B65" s="5" t="s">
        <v>227</v>
      </c>
      <c r="C65" s="67">
        <v>142.50538186534612</v>
      </c>
      <c r="D65" s="69">
        <v>383300</v>
      </c>
      <c r="E65" s="67">
        <v>-14843.526025788684</v>
      </c>
      <c r="F65" s="69">
        <v>388218.18111634091</v>
      </c>
      <c r="G65" s="67">
        <v>73</v>
      </c>
      <c r="H65" s="67">
        <v>8</v>
      </c>
    </row>
    <row r="66" spans="1:8">
      <c r="A66" t="str">
        <f>VLOOKUP(B66,DT!$H$1:$AT$750,2,FALSE)</f>
        <v>FWD</v>
      </c>
      <c r="B66" s="5" t="s">
        <v>319</v>
      </c>
      <c r="C66" s="67">
        <v>142.60635010881282</v>
      </c>
      <c r="D66" s="69">
        <v>392800</v>
      </c>
      <c r="E66" s="67">
        <v>-24284.023755082279</v>
      </c>
      <c r="F66" s="69">
        <v>276945.45404477819</v>
      </c>
      <c r="G66" s="67">
        <v>0</v>
      </c>
      <c r="H66" s="67">
        <v>3</v>
      </c>
    </row>
    <row r="67" spans="1:8">
      <c r="A67" t="str">
        <f>VLOOKUP(B67,DT!$H$1:$AT$750,2,FALSE)</f>
        <v>FWD</v>
      </c>
      <c r="B67" s="5" t="s">
        <v>340</v>
      </c>
      <c r="C67" s="67">
        <v>146.66107797412639</v>
      </c>
      <c r="D67" s="69">
        <v>351400</v>
      </c>
      <c r="E67" s="67">
        <v>-25723.789196862141</v>
      </c>
      <c r="F67" s="69">
        <v>275956.36313747545</v>
      </c>
      <c r="G67" s="67">
        <v>0</v>
      </c>
      <c r="H67" s="67">
        <v>4</v>
      </c>
    </row>
    <row r="68" spans="1:8">
      <c r="A68" t="str">
        <f>VLOOKUP(B68,DT!$H$1:$AT$750,2,FALSE)</f>
        <v>FWD</v>
      </c>
      <c r="B68" s="5" t="s">
        <v>192</v>
      </c>
      <c r="C68" s="67">
        <v>149.03709859149876</v>
      </c>
      <c r="D68" s="69">
        <v>291700</v>
      </c>
      <c r="E68" s="67">
        <v>-27312.82235112827</v>
      </c>
      <c r="F68" s="69">
        <v>266559.99951809901</v>
      </c>
      <c r="G68" s="67">
        <v>18</v>
      </c>
      <c r="H68" s="67">
        <v>8</v>
      </c>
    </row>
    <row r="69" spans="1:8">
      <c r="A69" t="str">
        <f>VLOOKUP(B69,DT!$H$1:$AT$750,2,FALSE)</f>
        <v>FWD / MID</v>
      </c>
      <c r="B69" s="5" t="s">
        <v>502</v>
      </c>
      <c r="C69" s="67">
        <v>159.90555634521124</v>
      </c>
      <c r="D69" s="69">
        <v>343700</v>
      </c>
      <c r="E69" s="67">
        <v>-26591.542145482323</v>
      </c>
      <c r="F69" s="69">
        <v>318091.63578857388</v>
      </c>
      <c r="G69" s="67">
        <v>48</v>
      </c>
      <c r="H69" s="67">
        <v>5</v>
      </c>
    </row>
    <row r="70" spans="1:8">
      <c r="A70" t="str">
        <f>VLOOKUP(B70,DT!$H$1:$AT$750,2,FALSE)</f>
        <v>DEF / MID</v>
      </c>
      <c r="B70" s="5" t="s">
        <v>255</v>
      </c>
      <c r="C70" s="67">
        <v>170.42465089053903</v>
      </c>
      <c r="D70" s="69">
        <v>365800</v>
      </c>
      <c r="E70" s="67">
        <v>-30578.019563008915</v>
      </c>
      <c r="F70" s="69">
        <v>312552.72670767829</v>
      </c>
      <c r="G70" s="67">
        <v>15</v>
      </c>
      <c r="H70" s="67">
        <v>6</v>
      </c>
    </row>
    <row r="71" spans="1:8">
      <c r="B71" s="5" t="s">
        <v>411</v>
      </c>
      <c r="C71" s="6">
        <v>6081.4806753763814</v>
      </c>
      <c r="D71" s="69">
        <v>22955400</v>
      </c>
      <c r="E71" s="6">
        <v>-212395.65740802459</v>
      </c>
      <c r="F71" s="69">
        <v>21548108.428576685</v>
      </c>
      <c r="G71" s="6">
        <v>4808</v>
      </c>
      <c r="H71" s="6">
        <v>455</v>
      </c>
    </row>
    <row r="72" spans="1:8">
      <c r="D72"/>
      <c r="E72"/>
      <c r="F72"/>
    </row>
    <row r="73" spans="1:8">
      <c r="D73"/>
      <c r="E73"/>
      <c r="F73"/>
    </row>
    <row r="74" spans="1:8">
      <c r="D74"/>
      <c r="E74"/>
      <c r="F74"/>
    </row>
    <row r="75" spans="1:8">
      <c r="D75"/>
      <c r="E75"/>
      <c r="F75"/>
    </row>
    <row r="76" spans="1:8">
      <c r="D76"/>
      <c r="E76"/>
      <c r="F76"/>
    </row>
    <row r="77" spans="1:8">
      <c r="D77"/>
      <c r="E77"/>
      <c r="F77"/>
    </row>
    <row r="78" spans="1:8">
      <c r="D78"/>
      <c r="E78"/>
      <c r="F78"/>
    </row>
    <row r="79" spans="1:8">
      <c r="D79"/>
      <c r="E79"/>
      <c r="F79"/>
    </row>
    <row r="80" spans="1:8">
      <c r="D80"/>
      <c r="E80"/>
      <c r="F80"/>
    </row>
    <row r="81" spans="4:6">
      <c r="D81"/>
      <c r="E81"/>
      <c r="F81"/>
    </row>
    <row r="82" spans="4:6">
      <c r="D82"/>
      <c r="E82"/>
      <c r="F82"/>
    </row>
    <row r="83" spans="4:6">
      <c r="D83"/>
      <c r="E83"/>
      <c r="F83"/>
    </row>
    <row r="84" spans="4:6">
      <c r="D84"/>
      <c r="E84"/>
      <c r="F84"/>
    </row>
    <row r="85" spans="4:6">
      <c r="D85"/>
      <c r="E85"/>
      <c r="F85"/>
    </row>
    <row r="86" spans="4:6">
      <c r="D86"/>
      <c r="E86"/>
      <c r="F86"/>
    </row>
    <row r="87" spans="4:6">
      <c r="D87"/>
      <c r="E87"/>
      <c r="F87"/>
    </row>
    <row r="88" spans="4:6">
      <c r="D88"/>
      <c r="E88"/>
      <c r="F88"/>
    </row>
    <row r="89" spans="4:6">
      <c r="D89"/>
      <c r="E89"/>
      <c r="F89"/>
    </row>
    <row r="90" spans="4:6">
      <c r="D90"/>
      <c r="E90"/>
      <c r="F90"/>
    </row>
    <row r="91" spans="4:6">
      <c r="D91"/>
      <c r="E91"/>
      <c r="F91"/>
    </row>
    <row r="92" spans="4:6">
      <c r="D92"/>
      <c r="E92"/>
      <c r="F92"/>
    </row>
    <row r="93" spans="4:6">
      <c r="D93"/>
      <c r="E93"/>
      <c r="F93"/>
    </row>
    <row r="94" spans="4:6">
      <c r="D94"/>
      <c r="E94"/>
      <c r="F94"/>
    </row>
    <row r="95" spans="4:6">
      <c r="D95"/>
      <c r="E95"/>
      <c r="F95"/>
    </row>
    <row r="96" spans="4:6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  <c r="F107"/>
    </row>
    <row r="108" spans="4:6">
      <c r="D108"/>
      <c r="E108"/>
      <c r="F108"/>
    </row>
    <row r="109" spans="4:6">
      <c r="D109"/>
      <c r="E109"/>
      <c r="F109"/>
    </row>
    <row r="110" spans="4:6">
      <c r="D110"/>
      <c r="E110"/>
      <c r="F110"/>
    </row>
    <row r="111" spans="4:6">
      <c r="D111"/>
      <c r="E111"/>
      <c r="F111"/>
    </row>
    <row r="112" spans="4:6">
      <c r="D112"/>
      <c r="E112"/>
      <c r="F112"/>
    </row>
    <row r="113" spans="4:6">
      <c r="D113"/>
      <c r="E113"/>
      <c r="F113"/>
    </row>
    <row r="114" spans="4:6">
      <c r="D114"/>
      <c r="E114"/>
      <c r="F114"/>
    </row>
    <row r="115" spans="4:6">
      <c r="D115"/>
      <c r="E115"/>
      <c r="F115"/>
    </row>
    <row r="116" spans="4:6">
      <c r="D116"/>
      <c r="E116"/>
      <c r="F116"/>
    </row>
    <row r="117" spans="4:6">
      <c r="D117"/>
      <c r="E117"/>
      <c r="F117"/>
    </row>
    <row r="118" spans="4:6">
      <c r="D118"/>
      <c r="E118"/>
      <c r="F118"/>
    </row>
    <row r="119" spans="4:6">
      <c r="D119"/>
      <c r="E119"/>
      <c r="F119"/>
    </row>
    <row r="120" spans="4:6">
      <c r="D120"/>
      <c r="E120"/>
      <c r="F120"/>
    </row>
    <row r="121" spans="4:6">
      <c r="D121"/>
      <c r="E121"/>
      <c r="F121"/>
    </row>
    <row r="122" spans="4:6">
      <c r="D122"/>
      <c r="E122"/>
      <c r="F122"/>
    </row>
    <row r="123" spans="4:6">
      <c r="D123"/>
      <c r="E123"/>
      <c r="F123"/>
    </row>
    <row r="124" spans="4:6">
      <c r="D124"/>
      <c r="E124"/>
      <c r="F124"/>
    </row>
    <row r="125" spans="4:6">
      <c r="D125"/>
      <c r="E125"/>
      <c r="F125"/>
    </row>
    <row r="126" spans="4:6">
      <c r="D126"/>
      <c r="E126"/>
      <c r="F126"/>
    </row>
    <row r="127" spans="4:6">
      <c r="D127"/>
      <c r="E127"/>
      <c r="F127"/>
    </row>
    <row r="128" spans="4:6">
      <c r="D128"/>
      <c r="E128"/>
      <c r="F128"/>
    </row>
    <row r="129" spans="4:6">
      <c r="D129"/>
      <c r="E129"/>
      <c r="F129"/>
    </row>
    <row r="130" spans="4:6">
      <c r="D130"/>
      <c r="E130"/>
      <c r="F130"/>
    </row>
    <row r="131" spans="4:6">
      <c r="D131"/>
      <c r="E131"/>
      <c r="F131"/>
    </row>
    <row r="132" spans="4:6">
      <c r="D132"/>
      <c r="E132"/>
      <c r="F132"/>
    </row>
    <row r="133" spans="4:6">
      <c r="D133"/>
      <c r="E133"/>
      <c r="F133"/>
    </row>
    <row r="134" spans="4:6">
      <c r="D134"/>
      <c r="E134"/>
      <c r="F134"/>
    </row>
    <row r="135" spans="4:6">
      <c r="D135"/>
      <c r="E135"/>
      <c r="F135"/>
    </row>
    <row r="136" spans="4:6">
      <c r="D136"/>
      <c r="E136"/>
      <c r="F136"/>
    </row>
    <row r="137" spans="4:6">
      <c r="D137"/>
      <c r="E137"/>
      <c r="F137"/>
    </row>
    <row r="138" spans="4:6">
      <c r="D138"/>
      <c r="E138"/>
      <c r="F138"/>
    </row>
    <row r="139" spans="4:6">
      <c r="D139"/>
      <c r="E139"/>
      <c r="F139"/>
    </row>
    <row r="140" spans="4:6">
      <c r="D140"/>
      <c r="E140"/>
      <c r="F140"/>
    </row>
    <row r="141" spans="4:6">
      <c r="D141"/>
      <c r="E141"/>
      <c r="F141"/>
    </row>
    <row r="142" spans="4:6">
      <c r="D142"/>
      <c r="E142"/>
      <c r="F142"/>
    </row>
    <row r="143" spans="4:6">
      <c r="D143"/>
      <c r="E143"/>
      <c r="F143"/>
    </row>
    <row r="144" spans="4:6">
      <c r="D144"/>
      <c r="E144"/>
      <c r="F144"/>
    </row>
    <row r="145" spans="4:6">
      <c r="D145"/>
      <c r="E145"/>
      <c r="F145"/>
    </row>
    <row r="146" spans="4:6">
      <c r="D146"/>
      <c r="E146"/>
      <c r="F146"/>
    </row>
    <row r="147" spans="4:6">
      <c r="D147"/>
      <c r="E147"/>
      <c r="F147"/>
    </row>
    <row r="148" spans="4:6">
      <c r="D148"/>
      <c r="E148"/>
      <c r="F148"/>
    </row>
    <row r="149" spans="4:6">
      <c r="D149"/>
      <c r="E149"/>
      <c r="F149"/>
    </row>
    <row r="150" spans="4:6">
      <c r="D150"/>
      <c r="E150"/>
      <c r="F150"/>
    </row>
    <row r="151" spans="4:6">
      <c r="D151"/>
      <c r="E151"/>
      <c r="F151"/>
    </row>
    <row r="152" spans="4:6">
      <c r="D152"/>
      <c r="E152"/>
      <c r="F152"/>
    </row>
    <row r="153" spans="4:6">
      <c r="D153"/>
      <c r="E153"/>
      <c r="F153"/>
    </row>
    <row r="154" spans="4:6">
      <c r="D154"/>
      <c r="E154"/>
      <c r="F154"/>
    </row>
    <row r="155" spans="4:6">
      <c r="D155"/>
      <c r="E155"/>
      <c r="F155"/>
    </row>
    <row r="156" spans="4:6">
      <c r="D156"/>
      <c r="E156"/>
      <c r="F156"/>
    </row>
    <row r="157" spans="4:6">
      <c r="D157"/>
      <c r="E157"/>
      <c r="F157"/>
    </row>
    <row r="158" spans="4:6">
      <c r="D158"/>
      <c r="E158"/>
      <c r="F158"/>
    </row>
    <row r="159" spans="4:6">
      <c r="D159"/>
      <c r="E159"/>
      <c r="F159"/>
    </row>
    <row r="160" spans="4:6">
      <c r="D160"/>
      <c r="E160"/>
      <c r="F160"/>
    </row>
    <row r="161" spans="4:6">
      <c r="D161"/>
      <c r="E161"/>
      <c r="F161"/>
    </row>
    <row r="162" spans="4:6">
      <c r="D162"/>
      <c r="E162"/>
      <c r="F162"/>
    </row>
    <row r="163" spans="4:6">
      <c r="D163"/>
      <c r="E163"/>
      <c r="F163"/>
    </row>
    <row r="164" spans="4:6">
      <c r="D164"/>
      <c r="E164"/>
      <c r="F164"/>
    </row>
    <row r="165" spans="4:6">
      <c r="D165"/>
      <c r="E165"/>
      <c r="F165"/>
    </row>
    <row r="166" spans="4:6">
      <c r="D166"/>
      <c r="E166"/>
      <c r="F166"/>
    </row>
    <row r="167" spans="4:6">
      <c r="D167"/>
      <c r="E167"/>
      <c r="F167"/>
    </row>
    <row r="168" spans="4:6">
      <c r="D168"/>
      <c r="E168"/>
      <c r="F168"/>
    </row>
    <row r="169" spans="4:6">
      <c r="D169"/>
      <c r="E169"/>
      <c r="F169"/>
    </row>
    <row r="170" spans="4:6">
      <c r="D170"/>
      <c r="E170"/>
      <c r="F170"/>
    </row>
    <row r="171" spans="4:6">
      <c r="D171"/>
      <c r="E171"/>
      <c r="F171"/>
    </row>
    <row r="172" spans="4:6">
      <c r="D172"/>
      <c r="E172"/>
      <c r="F172"/>
    </row>
    <row r="173" spans="4:6">
      <c r="D173"/>
      <c r="E173"/>
      <c r="F173"/>
    </row>
    <row r="174" spans="4:6">
      <c r="D174"/>
      <c r="E174"/>
      <c r="F174"/>
    </row>
    <row r="175" spans="4:6">
      <c r="D175"/>
      <c r="E175"/>
      <c r="F175"/>
    </row>
    <row r="176" spans="4:6">
      <c r="D176"/>
      <c r="E176"/>
      <c r="F176"/>
    </row>
    <row r="177" spans="4:6">
      <c r="D177"/>
      <c r="E177"/>
      <c r="F177"/>
    </row>
    <row r="178" spans="4:6">
      <c r="D178"/>
      <c r="E178"/>
      <c r="F178"/>
    </row>
    <row r="179" spans="4:6">
      <c r="D179"/>
      <c r="E179"/>
      <c r="F179"/>
    </row>
    <row r="180" spans="4:6">
      <c r="D180"/>
      <c r="E180"/>
      <c r="F180"/>
    </row>
    <row r="181" spans="4:6">
      <c r="D181"/>
      <c r="E181"/>
      <c r="F181"/>
    </row>
    <row r="182" spans="4:6">
      <c r="D182"/>
      <c r="E182"/>
      <c r="F182"/>
    </row>
    <row r="183" spans="4:6">
      <c r="D183"/>
      <c r="E183"/>
      <c r="F183"/>
    </row>
    <row r="184" spans="4:6">
      <c r="D184"/>
      <c r="E184"/>
      <c r="F184"/>
    </row>
    <row r="185" spans="4:6">
      <c r="D185"/>
      <c r="E185"/>
      <c r="F185"/>
    </row>
    <row r="186" spans="4:6">
      <c r="D186"/>
      <c r="E186"/>
      <c r="F186"/>
    </row>
    <row r="187" spans="4:6">
      <c r="D187"/>
      <c r="E187"/>
      <c r="F187"/>
    </row>
    <row r="188" spans="4:6">
      <c r="D188"/>
      <c r="E188"/>
      <c r="F188"/>
    </row>
    <row r="189" spans="4:6">
      <c r="D189"/>
      <c r="E189"/>
      <c r="F189"/>
    </row>
    <row r="190" spans="4:6">
      <c r="D190"/>
      <c r="E190"/>
      <c r="F190"/>
    </row>
    <row r="191" spans="4:6">
      <c r="D191"/>
      <c r="E191"/>
      <c r="F191"/>
    </row>
    <row r="192" spans="4:6">
      <c r="D192"/>
      <c r="E192"/>
      <c r="F192"/>
    </row>
    <row r="193" spans="4:6">
      <c r="D193"/>
      <c r="E193"/>
      <c r="F193"/>
    </row>
    <row r="194" spans="4:6">
      <c r="D194"/>
      <c r="E194"/>
      <c r="F194"/>
    </row>
    <row r="195" spans="4:6">
      <c r="D195"/>
      <c r="E195"/>
      <c r="F195"/>
    </row>
    <row r="196" spans="4:6">
      <c r="D196"/>
      <c r="E196"/>
      <c r="F196"/>
    </row>
    <row r="197" spans="4:6">
      <c r="D197"/>
      <c r="E197"/>
      <c r="F197"/>
    </row>
    <row r="198" spans="4:6">
      <c r="D198"/>
      <c r="E198"/>
      <c r="F198"/>
    </row>
    <row r="199" spans="4:6">
      <c r="D199"/>
      <c r="E199"/>
      <c r="F199"/>
    </row>
    <row r="200" spans="4:6">
      <c r="D200"/>
      <c r="E200"/>
      <c r="F200"/>
    </row>
    <row r="201" spans="4:6">
      <c r="D201"/>
      <c r="E201"/>
      <c r="F201"/>
    </row>
    <row r="202" spans="4:6">
      <c r="D202"/>
      <c r="E202"/>
      <c r="F202"/>
    </row>
    <row r="203" spans="4:6">
      <c r="D203"/>
      <c r="E203"/>
      <c r="F203"/>
    </row>
    <row r="204" spans="4:6">
      <c r="D204"/>
      <c r="E204"/>
      <c r="F204"/>
    </row>
    <row r="205" spans="4:6">
      <c r="D205"/>
      <c r="E205"/>
      <c r="F205"/>
    </row>
    <row r="206" spans="4:6">
      <c r="D206"/>
      <c r="E206"/>
      <c r="F206"/>
    </row>
    <row r="207" spans="4:6">
      <c r="D207"/>
      <c r="E207"/>
      <c r="F207"/>
    </row>
    <row r="208" spans="4:6">
      <c r="D208"/>
      <c r="E208"/>
      <c r="F208"/>
    </row>
    <row r="209" spans="4:6">
      <c r="D209"/>
      <c r="E209"/>
      <c r="F209"/>
    </row>
    <row r="210" spans="4:6">
      <c r="D210"/>
      <c r="E210"/>
      <c r="F210"/>
    </row>
    <row r="211" spans="4:6">
      <c r="D211"/>
      <c r="E211"/>
      <c r="F211"/>
    </row>
    <row r="212" spans="4:6">
      <c r="D212"/>
      <c r="E212"/>
      <c r="F212"/>
    </row>
    <row r="213" spans="4:6">
      <c r="D213"/>
      <c r="E213"/>
      <c r="F213"/>
    </row>
    <row r="214" spans="4:6">
      <c r="D214"/>
      <c r="E214"/>
      <c r="F214"/>
    </row>
    <row r="215" spans="4:6">
      <c r="D215"/>
      <c r="E215"/>
      <c r="F215"/>
    </row>
    <row r="216" spans="4:6">
      <c r="D216"/>
      <c r="E216"/>
      <c r="F216"/>
    </row>
    <row r="217" spans="4:6">
      <c r="D217"/>
      <c r="E217"/>
      <c r="F217"/>
    </row>
    <row r="218" spans="4:6">
      <c r="D218"/>
      <c r="E218"/>
      <c r="F218"/>
    </row>
    <row r="219" spans="4:6">
      <c r="D219"/>
      <c r="E219"/>
      <c r="F219"/>
    </row>
    <row r="220" spans="4:6">
      <c r="D220"/>
      <c r="E220"/>
      <c r="F220"/>
    </row>
    <row r="221" spans="4:6">
      <c r="D221"/>
      <c r="E221"/>
      <c r="F221"/>
    </row>
    <row r="222" spans="4:6">
      <c r="D222"/>
      <c r="E222"/>
      <c r="F222"/>
    </row>
    <row r="223" spans="4:6">
      <c r="D223"/>
      <c r="E223"/>
      <c r="F223"/>
    </row>
    <row r="224" spans="4:6">
      <c r="D224"/>
      <c r="E224"/>
      <c r="F224"/>
    </row>
    <row r="225" spans="4:6">
      <c r="D225"/>
      <c r="E225"/>
      <c r="F225"/>
    </row>
    <row r="226" spans="4:6">
      <c r="D226"/>
      <c r="E226"/>
      <c r="F226"/>
    </row>
    <row r="227" spans="4:6">
      <c r="D227"/>
      <c r="E227"/>
      <c r="F227"/>
    </row>
    <row r="228" spans="4:6">
      <c r="D228"/>
      <c r="E228"/>
      <c r="F228"/>
    </row>
    <row r="229" spans="4:6">
      <c r="D229"/>
      <c r="E229"/>
      <c r="F229"/>
    </row>
    <row r="230" spans="4:6">
      <c r="D230"/>
      <c r="E230"/>
      <c r="F230"/>
    </row>
    <row r="231" spans="4:6">
      <c r="D231"/>
      <c r="E231"/>
      <c r="F231"/>
    </row>
    <row r="232" spans="4:6">
      <c r="D232"/>
      <c r="E232"/>
      <c r="F232"/>
    </row>
    <row r="233" spans="4:6">
      <c r="D233"/>
      <c r="E233"/>
      <c r="F233"/>
    </row>
    <row r="234" spans="4:6">
      <c r="D234"/>
      <c r="E234"/>
      <c r="F234"/>
    </row>
    <row r="235" spans="4:6">
      <c r="D235"/>
      <c r="E235"/>
      <c r="F235"/>
    </row>
    <row r="236" spans="4:6">
      <c r="D236"/>
      <c r="E236"/>
      <c r="F236"/>
    </row>
    <row r="237" spans="4:6">
      <c r="D237"/>
      <c r="E237"/>
      <c r="F237"/>
    </row>
    <row r="238" spans="4:6">
      <c r="D238"/>
      <c r="E238"/>
      <c r="F238"/>
    </row>
    <row r="239" spans="4:6">
      <c r="D239"/>
      <c r="E239"/>
      <c r="F239"/>
    </row>
    <row r="240" spans="4:6">
      <c r="D240"/>
      <c r="E240"/>
      <c r="F240"/>
    </row>
    <row r="241" spans="4:6">
      <c r="D241"/>
      <c r="E241"/>
      <c r="F241"/>
    </row>
    <row r="242" spans="4:6">
      <c r="D242"/>
      <c r="E242"/>
      <c r="F242"/>
    </row>
    <row r="243" spans="4:6">
      <c r="D243"/>
      <c r="E243"/>
      <c r="F243"/>
    </row>
    <row r="244" spans="4:6">
      <c r="D244"/>
      <c r="E244"/>
      <c r="F244"/>
    </row>
    <row r="245" spans="4:6">
      <c r="D245"/>
      <c r="E245"/>
      <c r="F245"/>
    </row>
    <row r="246" spans="4:6">
      <c r="D246"/>
      <c r="E246"/>
      <c r="F246"/>
    </row>
    <row r="247" spans="4:6">
      <c r="D247"/>
      <c r="E247"/>
      <c r="F247"/>
    </row>
    <row r="248" spans="4:6">
      <c r="D248"/>
      <c r="E248"/>
      <c r="F248"/>
    </row>
    <row r="249" spans="4:6">
      <c r="D249"/>
      <c r="E249"/>
      <c r="F249"/>
    </row>
    <row r="250" spans="4:6">
      <c r="D250"/>
      <c r="E250"/>
      <c r="F250"/>
    </row>
    <row r="251" spans="4:6">
      <c r="D251"/>
      <c r="E251"/>
      <c r="F251"/>
    </row>
    <row r="252" spans="4:6">
      <c r="D252"/>
      <c r="E252"/>
      <c r="F252"/>
    </row>
    <row r="253" spans="4:6">
      <c r="D253"/>
      <c r="E253"/>
      <c r="F253"/>
    </row>
    <row r="254" spans="4:6">
      <c r="D254"/>
      <c r="E254"/>
      <c r="F254"/>
    </row>
    <row r="255" spans="4:6">
      <c r="D255"/>
      <c r="E255"/>
      <c r="F255"/>
    </row>
    <row r="256" spans="4:6">
      <c r="D256"/>
      <c r="E256"/>
      <c r="F256"/>
    </row>
    <row r="257" spans="4:6">
      <c r="D257"/>
      <c r="E257"/>
      <c r="F257"/>
    </row>
    <row r="258" spans="4:6">
      <c r="D258"/>
      <c r="E258"/>
      <c r="F258"/>
    </row>
    <row r="259" spans="4:6">
      <c r="D259"/>
      <c r="E259"/>
      <c r="F259"/>
    </row>
    <row r="260" spans="4:6">
      <c r="D260"/>
      <c r="E260"/>
      <c r="F260"/>
    </row>
    <row r="261" spans="4:6">
      <c r="D261"/>
      <c r="E261"/>
      <c r="F261"/>
    </row>
    <row r="262" spans="4:6">
      <c r="D262"/>
      <c r="E262"/>
      <c r="F262"/>
    </row>
    <row r="263" spans="4:6">
      <c r="D263"/>
      <c r="E263"/>
      <c r="F263"/>
    </row>
    <row r="264" spans="4:6">
      <c r="D264"/>
      <c r="E264"/>
      <c r="F264"/>
    </row>
    <row r="265" spans="4:6">
      <c r="D265"/>
      <c r="E265"/>
      <c r="F265"/>
    </row>
    <row r="266" spans="4:6">
      <c r="D266"/>
      <c r="E266"/>
      <c r="F266"/>
    </row>
    <row r="267" spans="4:6">
      <c r="D267"/>
      <c r="E267"/>
      <c r="F267"/>
    </row>
    <row r="268" spans="4:6">
      <c r="D268"/>
      <c r="E268"/>
      <c r="F268"/>
    </row>
    <row r="269" spans="4:6">
      <c r="D269"/>
      <c r="E269"/>
      <c r="F269"/>
    </row>
    <row r="270" spans="4:6">
      <c r="D270"/>
      <c r="E270"/>
      <c r="F270"/>
    </row>
    <row r="271" spans="4:6">
      <c r="D271"/>
      <c r="E271"/>
      <c r="F271"/>
    </row>
    <row r="272" spans="4:6">
      <c r="D272"/>
      <c r="E272"/>
      <c r="F272"/>
    </row>
    <row r="273" spans="4:6">
      <c r="D273"/>
      <c r="E273"/>
      <c r="F273"/>
    </row>
    <row r="274" spans="4:6">
      <c r="D274"/>
      <c r="E274"/>
      <c r="F274"/>
    </row>
    <row r="275" spans="4:6">
      <c r="D275"/>
      <c r="E275"/>
      <c r="F275"/>
    </row>
    <row r="276" spans="4:6">
      <c r="D276"/>
      <c r="E276"/>
      <c r="F276"/>
    </row>
    <row r="277" spans="4:6">
      <c r="D277"/>
      <c r="E277"/>
      <c r="F277"/>
    </row>
    <row r="278" spans="4:6">
      <c r="D278"/>
      <c r="E278"/>
      <c r="F278"/>
    </row>
    <row r="279" spans="4:6">
      <c r="D279"/>
      <c r="E279"/>
      <c r="F279"/>
    </row>
    <row r="280" spans="4:6">
      <c r="D280"/>
      <c r="E280"/>
      <c r="F280"/>
    </row>
    <row r="281" spans="4:6">
      <c r="D281"/>
      <c r="E281"/>
      <c r="F281"/>
    </row>
    <row r="282" spans="4:6">
      <c r="D282"/>
      <c r="E282"/>
      <c r="F282"/>
    </row>
    <row r="283" spans="4:6">
      <c r="D283"/>
      <c r="E283"/>
      <c r="F283"/>
    </row>
    <row r="284" spans="4:6">
      <c r="D284"/>
      <c r="E284"/>
      <c r="F284"/>
    </row>
    <row r="285" spans="4:6">
      <c r="D285"/>
      <c r="E285"/>
      <c r="F285"/>
    </row>
    <row r="286" spans="4:6">
      <c r="D286"/>
      <c r="E286"/>
      <c r="F286"/>
    </row>
    <row r="287" spans="4:6">
      <c r="D287"/>
      <c r="E287"/>
      <c r="F287"/>
    </row>
    <row r="288" spans="4:6">
      <c r="D288"/>
      <c r="E288"/>
      <c r="F288"/>
    </row>
    <row r="289" spans="4:6">
      <c r="D289"/>
      <c r="E289"/>
      <c r="F289"/>
    </row>
    <row r="290" spans="4:6">
      <c r="D290"/>
      <c r="E290"/>
      <c r="F290"/>
    </row>
    <row r="291" spans="4:6">
      <c r="D291"/>
      <c r="E291"/>
      <c r="F291"/>
    </row>
    <row r="292" spans="4:6">
      <c r="D292"/>
      <c r="E292"/>
      <c r="F292"/>
    </row>
    <row r="293" spans="4:6">
      <c r="D293"/>
      <c r="E293"/>
      <c r="F293"/>
    </row>
    <row r="294" spans="4:6">
      <c r="D294"/>
      <c r="E294"/>
      <c r="F294"/>
    </row>
    <row r="295" spans="4:6">
      <c r="D295"/>
      <c r="E295"/>
      <c r="F295"/>
    </row>
    <row r="296" spans="4:6">
      <c r="D296"/>
      <c r="E296"/>
      <c r="F296"/>
    </row>
    <row r="297" spans="4:6">
      <c r="D297"/>
      <c r="E297"/>
      <c r="F297"/>
    </row>
    <row r="298" spans="4:6">
      <c r="D298"/>
      <c r="E298"/>
      <c r="F298"/>
    </row>
    <row r="299" spans="4:6">
      <c r="D299"/>
      <c r="E299"/>
      <c r="F299"/>
    </row>
    <row r="300" spans="4:6">
      <c r="D300"/>
      <c r="E300"/>
      <c r="F300"/>
    </row>
    <row r="301" spans="4:6">
      <c r="D301"/>
      <c r="E301"/>
      <c r="F301"/>
    </row>
    <row r="302" spans="4:6">
      <c r="D302"/>
      <c r="E302"/>
      <c r="F302"/>
    </row>
    <row r="303" spans="4:6">
      <c r="D303"/>
      <c r="E303"/>
      <c r="F303"/>
    </row>
    <row r="304" spans="4:6">
      <c r="D304"/>
      <c r="E304"/>
      <c r="F304"/>
    </row>
    <row r="305" spans="4:6">
      <c r="D305"/>
      <c r="E305"/>
      <c r="F305"/>
    </row>
    <row r="306" spans="4:6">
      <c r="D306"/>
      <c r="E306"/>
      <c r="F306"/>
    </row>
    <row r="307" spans="4:6">
      <c r="D307"/>
      <c r="E307"/>
      <c r="F307"/>
    </row>
    <row r="308" spans="4:6">
      <c r="D308"/>
      <c r="E308"/>
      <c r="F308"/>
    </row>
    <row r="309" spans="4:6">
      <c r="D309"/>
      <c r="E309"/>
      <c r="F309"/>
    </row>
    <row r="310" spans="4:6">
      <c r="D310"/>
      <c r="E310"/>
      <c r="F310"/>
    </row>
    <row r="311" spans="4:6">
      <c r="D311"/>
      <c r="E311"/>
      <c r="F311"/>
    </row>
    <row r="312" spans="4:6">
      <c r="D312"/>
      <c r="E312"/>
      <c r="F312"/>
    </row>
    <row r="313" spans="4:6">
      <c r="D313"/>
      <c r="E313"/>
      <c r="F313"/>
    </row>
    <row r="314" spans="4:6">
      <c r="D314"/>
      <c r="E314"/>
      <c r="F314"/>
    </row>
    <row r="315" spans="4:6">
      <c r="D315"/>
      <c r="E315"/>
      <c r="F315"/>
    </row>
    <row r="316" spans="4:6">
      <c r="D316"/>
      <c r="E316"/>
      <c r="F316"/>
    </row>
    <row r="317" spans="4:6">
      <c r="D317"/>
      <c r="E317"/>
      <c r="F317"/>
    </row>
    <row r="318" spans="4:6">
      <c r="D318"/>
      <c r="E318"/>
      <c r="F318"/>
    </row>
    <row r="319" spans="4:6">
      <c r="D319"/>
      <c r="E319"/>
      <c r="F319"/>
    </row>
    <row r="320" spans="4:6">
      <c r="D320"/>
      <c r="E320"/>
      <c r="F320"/>
    </row>
    <row r="321" spans="4:6">
      <c r="D321"/>
      <c r="E321"/>
      <c r="F321"/>
    </row>
    <row r="322" spans="4:6">
      <c r="D322"/>
      <c r="E322"/>
      <c r="F322"/>
    </row>
    <row r="323" spans="4:6">
      <c r="D323"/>
      <c r="E323"/>
      <c r="F323"/>
    </row>
    <row r="324" spans="4:6">
      <c r="D324"/>
      <c r="E324"/>
      <c r="F324"/>
    </row>
    <row r="325" spans="4:6">
      <c r="D325"/>
      <c r="E325"/>
      <c r="F325"/>
    </row>
    <row r="326" spans="4:6">
      <c r="D326"/>
      <c r="E326"/>
      <c r="F326"/>
    </row>
    <row r="327" spans="4:6">
      <c r="D327"/>
      <c r="E327"/>
      <c r="F327"/>
    </row>
    <row r="328" spans="4:6">
      <c r="D328"/>
      <c r="E328"/>
      <c r="F328"/>
    </row>
    <row r="329" spans="4:6">
      <c r="D329"/>
      <c r="E329"/>
      <c r="F329"/>
    </row>
    <row r="330" spans="4:6">
      <c r="D330"/>
      <c r="E330"/>
      <c r="F330"/>
    </row>
    <row r="331" spans="4:6">
      <c r="D331"/>
      <c r="E331"/>
      <c r="F331"/>
    </row>
    <row r="332" spans="4:6">
      <c r="D332"/>
      <c r="E332"/>
      <c r="F332"/>
    </row>
    <row r="333" spans="4:6">
      <c r="D333"/>
      <c r="E333"/>
      <c r="F333"/>
    </row>
    <row r="334" spans="4:6">
      <c r="D334"/>
      <c r="E334"/>
      <c r="F334"/>
    </row>
    <row r="335" spans="4:6">
      <c r="D335"/>
      <c r="E335"/>
      <c r="F335"/>
    </row>
    <row r="336" spans="4:6">
      <c r="D336"/>
      <c r="E336"/>
      <c r="F336"/>
    </row>
    <row r="337" spans="4:6">
      <c r="D337"/>
      <c r="E337"/>
      <c r="F337"/>
    </row>
    <row r="338" spans="4:6">
      <c r="D338"/>
      <c r="E338"/>
      <c r="F338"/>
    </row>
    <row r="339" spans="4:6">
      <c r="D339"/>
      <c r="E339"/>
      <c r="F339"/>
    </row>
    <row r="340" spans="4:6">
      <c r="D340"/>
      <c r="E340"/>
      <c r="F340"/>
    </row>
    <row r="341" spans="4:6">
      <c r="D341"/>
      <c r="E341"/>
      <c r="F341"/>
    </row>
    <row r="342" spans="4:6">
      <c r="D342"/>
      <c r="E342"/>
      <c r="F342"/>
    </row>
    <row r="343" spans="4:6">
      <c r="D343"/>
      <c r="E343"/>
      <c r="F343"/>
    </row>
    <row r="344" spans="4:6">
      <c r="D344"/>
      <c r="E344"/>
      <c r="F344"/>
    </row>
    <row r="345" spans="4:6">
      <c r="D345"/>
      <c r="E345"/>
      <c r="F345"/>
    </row>
    <row r="346" spans="4:6">
      <c r="D346"/>
      <c r="E346"/>
      <c r="F346"/>
    </row>
    <row r="347" spans="4:6">
      <c r="D347"/>
      <c r="E347"/>
      <c r="F347"/>
    </row>
    <row r="348" spans="4:6">
      <c r="D348"/>
      <c r="E348"/>
      <c r="F348"/>
    </row>
    <row r="349" spans="4:6">
      <c r="D349"/>
      <c r="E349"/>
      <c r="F349"/>
    </row>
    <row r="350" spans="4:6">
      <c r="D350"/>
      <c r="E350"/>
      <c r="F350"/>
    </row>
    <row r="351" spans="4:6">
      <c r="D351"/>
      <c r="E351"/>
      <c r="F351"/>
    </row>
    <row r="352" spans="4:6">
      <c r="D352"/>
      <c r="E352"/>
      <c r="F352"/>
    </row>
    <row r="353" spans="4:6">
      <c r="D353"/>
      <c r="E353"/>
      <c r="F353"/>
    </row>
    <row r="354" spans="4:6">
      <c r="D354"/>
      <c r="E354"/>
      <c r="F354"/>
    </row>
    <row r="355" spans="4:6">
      <c r="D355"/>
      <c r="E355"/>
      <c r="F355"/>
    </row>
    <row r="356" spans="4:6">
      <c r="D356"/>
      <c r="E356"/>
      <c r="F356"/>
    </row>
    <row r="357" spans="4:6">
      <c r="D357"/>
      <c r="E357"/>
      <c r="F357"/>
    </row>
    <row r="358" spans="4:6">
      <c r="D358"/>
      <c r="E358"/>
      <c r="F358"/>
    </row>
    <row r="359" spans="4:6">
      <c r="D359"/>
      <c r="E359"/>
      <c r="F359"/>
    </row>
    <row r="360" spans="4:6">
      <c r="D360"/>
      <c r="E360"/>
      <c r="F360"/>
    </row>
    <row r="361" spans="4:6">
      <c r="D361"/>
      <c r="E361"/>
      <c r="F361"/>
    </row>
    <row r="362" spans="4:6">
      <c r="D362"/>
      <c r="E362"/>
      <c r="F362"/>
    </row>
    <row r="363" spans="4:6">
      <c r="D363"/>
      <c r="E363"/>
      <c r="F363"/>
    </row>
    <row r="364" spans="4:6">
      <c r="D364"/>
      <c r="E364"/>
      <c r="F364"/>
    </row>
    <row r="365" spans="4:6">
      <c r="D365"/>
      <c r="E365"/>
      <c r="F365"/>
    </row>
    <row r="366" spans="4:6">
      <c r="D366"/>
      <c r="E366"/>
      <c r="F366"/>
    </row>
    <row r="367" spans="4:6">
      <c r="D367"/>
      <c r="E367"/>
      <c r="F367"/>
    </row>
    <row r="368" spans="4:6">
      <c r="D368"/>
      <c r="E368"/>
      <c r="F368"/>
    </row>
    <row r="369" spans="4:6">
      <c r="D369"/>
      <c r="E369"/>
      <c r="F369"/>
    </row>
    <row r="370" spans="4:6">
      <c r="D370"/>
      <c r="E370"/>
      <c r="F370"/>
    </row>
    <row r="371" spans="4:6">
      <c r="D371"/>
      <c r="E371"/>
      <c r="F371"/>
    </row>
    <row r="372" spans="4:6">
      <c r="D372"/>
      <c r="E372"/>
      <c r="F372"/>
    </row>
    <row r="373" spans="4:6">
      <c r="D373"/>
      <c r="E373"/>
      <c r="F373"/>
    </row>
    <row r="374" spans="4:6">
      <c r="D374"/>
      <c r="E374"/>
      <c r="F374"/>
    </row>
    <row r="375" spans="4:6">
      <c r="D375"/>
      <c r="E375"/>
      <c r="F375"/>
    </row>
    <row r="376" spans="4:6">
      <c r="D376"/>
      <c r="E376"/>
      <c r="F376"/>
    </row>
    <row r="377" spans="4:6">
      <c r="D377"/>
      <c r="E377"/>
      <c r="F377"/>
    </row>
    <row r="378" spans="4:6">
      <c r="D378"/>
      <c r="E378"/>
      <c r="F378"/>
    </row>
    <row r="379" spans="4:6">
      <c r="D379"/>
      <c r="E379"/>
      <c r="F379"/>
    </row>
    <row r="380" spans="4:6">
      <c r="D380"/>
      <c r="E380"/>
      <c r="F380"/>
    </row>
    <row r="381" spans="4:6">
      <c r="D381"/>
      <c r="E381"/>
      <c r="F381"/>
    </row>
    <row r="382" spans="4:6">
      <c r="D382"/>
      <c r="E382"/>
      <c r="F382"/>
    </row>
    <row r="383" spans="4:6">
      <c r="D383"/>
      <c r="E383"/>
      <c r="F383"/>
    </row>
    <row r="384" spans="4:6">
      <c r="D384"/>
      <c r="E384"/>
      <c r="F384"/>
    </row>
    <row r="385" spans="4:6">
      <c r="D385"/>
      <c r="E385"/>
      <c r="F385"/>
    </row>
    <row r="386" spans="4:6">
      <c r="D386"/>
      <c r="E386"/>
      <c r="F386"/>
    </row>
    <row r="387" spans="4:6">
      <c r="D387"/>
      <c r="E387"/>
      <c r="F387"/>
    </row>
    <row r="388" spans="4:6">
      <c r="D388"/>
      <c r="E388"/>
      <c r="F388"/>
    </row>
    <row r="389" spans="4:6">
      <c r="D389"/>
      <c r="E389"/>
      <c r="F389"/>
    </row>
    <row r="390" spans="4:6">
      <c r="D390"/>
      <c r="E390"/>
      <c r="F390"/>
    </row>
    <row r="391" spans="4:6">
      <c r="D391"/>
      <c r="E391"/>
      <c r="F391"/>
    </row>
    <row r="392" spans="4:6">
      <c r="D392"/>
      <c r="E392"/>
      <c r="F392"/>
    </row>
    <row r="393" spans="4:6">
      <c r="D393"/>
      <c r="E393"/>
      <c r="F393"/>
    </row>
    <row r="394" spans="4:6">
      <c r="D394"/>
      <c r="E394"/>
      <c r="F394"/>
    </row>
    <row r="395" spans="4:6">
      <c r="D395"/>
      <c r="E395"/>
      <c r="F395"/>
    </row>
    <row r="396" spans="4:6">
      <c r="D396"/>
      <c r="E396"/>
      <c r="F396"/>
    </row>
    <row r="397" spans="4:6">
      <c r="D397"/>
      <c r="E397"/>
      <c r="F397"/>
    </row>
    <row r="398" spans="4:6">
      <c r="D398"/>
      <c r="E398"/>
      <c r="F398"/>
    </row>
    <row r="399" spans="4:6">
      <c r="D399"/>
      <c r="E399"/>
      <c r="F399"/>
    </row>
    <row r="400" spans="4:6">
      <c r="D400"/>
      <c r="E400"/>
      <c r="F400"/>
    </row>
    <row r="401" spans="4:6">
      <c r="D401"/>
      <c r="E401"/>
      <c r="F401"/>
    </row>
    <row r="402" spans="4:6">
      <c r="D402"/>
      <c r="E402"/>
      <c r="F402"/>
    </row>
    <row r="403" spans="4:6">
      <c r="D403"/>
      <c r="E403"/>
      <c r="F403"/>
    </row>
    <row r="404" spans="4:6">
      <c r="D404"/>
      <c r="E404"/>
      <c r="F404"/>
    </row>
    <row r="405" spans="4:6">
      <c r="D405"/>
      <c r="E405"/>
      <c r="F405"/>
    </row>
    <row r="406" spans="4:6">
      <c r="D406"/>
      <c r="E406"/>
      <c r="F406"/>
    </row>
    <row r="407" spans="4:6">
      <c r="D407"/>
      <c r="E407"/>
      <c r="F407"/>
    </row>
    <row r="408" spans="4:6">
      <c r="D408"/>
      <c r="E408"/>
      <c r="F408"/>
    </row>
    <row r="409" spans="4:6">
      <c r="D409"/>
      <c r="E409"/>
      <c r="F409"/>
    </row>
    <row r="410" spans="4:6">
      <c r="D410"/>
      <c r="E410"/>
      <c r="F410"/>
    </row>
    <row r="411" spans="4:6">
      <c r="D411"/>
      <c r="E411"/>
      <c r="F411"/>
    </row>
    <row r="412" spans="4:6">
      <c r="D412"/>
      <c r="E412"/>
      <c r="F412"/>
    </row>
    <row r="413" spans="4:6">
      <c r="D413"/>
      <c r="E413"/>
      <c r="F413"/>
    </row>
    <row r="414" spans="4:6">
      <c r="D414"/>
      <c r="E414"/>
      <c r="F414"/>
    </row>
    <row r="415" spans="4:6">
      <c r="D415"/>
      <c r="E415"/>
      <c r="F415"/>
    </row>
    <row r="416" spans="4:6">
      <c r="D416"/>
      <c r="E416"/>
      <c r="F416"/>
    </row>
    <row r="417" spans="4:6">
      <c r="D417"/>
      <c r="E417"/>
      <c r="F417"/>
    </row>
    <row r="418" spans="4:6">
      <c r="D418"/>
      <c r="E418"/>
      <c r="F418"/>
    </row>
    <row r="419" spans="4:6">
      <c r="D419"/>
      <c r="E419"/>
      <c r="F419"/>
    </row>
    <row r="420" spans="4:6">
      <c r="D420"/>
      <c r="E420"/>
      <c r="F420"/>
    </row>
    <row r="421" spans="4:6">
      <c r="D421"/>
      <c r="E421"/>
      <c r="F421"/>
    </row>
    <row r="422" spans="4:6">
      <c r="D422"/>
      <c r="E422"/>
      <c r="F422"/>
    </row>
    <row r="423" spans="4:6">
      <c r="D423"/>
      <c r="E423"/>
      <c r="F423"/>
    </row>
    <row r="424" spans="4:6">
      <c r="D424"/>
      <c r="E424"/>
      <c r="F424"/>
    </row>
    <row r="425" spans="4:6">
      <c r="D425"/>
      <c r="E425"/>
      <c r="F425"/>
    </row>
    <row r="426" spans="4:6">
      <c r="D426"/>
      <c r="E426"/>
      <c r="F426"/>
    </row>
    <row r="427" spans="4:6">
      <c r="D427"/>
      <c r="E427"/>
      <c r="F427"/>
    </row>
    <row r="428" spans="4:6">
      <c r="D428"/>
      <c r="E428"/>
      <c r="F428"/>
    </row>
    <row r="429" spans="4:6">
      <c r="D429"/>
      <c r="E429"/>
      <c r="F429"/>
    </row>
    <row r="430" spans="4:6">
      <c r="D430"/>
      <c r="E430"/>
      <c r="F430"/>
    </row>
    <row r="431" spans="4:6">
      <c r="D431"/>
      <c r="E431"/>
      <c r="F431"/>
    </row>
    <row r="432" spans="4:6">
      <c r="D432"/>
      <c r="E432"/>
      <c r="F432"/>
    </row>
    <row r="433" spans="4:6">
      <c r="D433"/>
      <c r="E433"/>
      <c r="F433"/>
    </row>
    <row r="434" spans="4:6">
      <c r="D434"/>
      <c r="E434"/>
      <c r="F434"/>
    </row>
    <row r="435" spans="4:6">
      <c r="D435"/>
      <c r="E435"/>
      <c r="F435"/>
    </row>
    <row r="436" spans="4:6">
      <c r="D436"/>
      <c r="E436"/>
      <c r="F436"/>
    </row>
    <row r="437" spans="4:6">
      <c r="D437"/>
      <c r="E437"/>
      <c r="F437"/>
    </row>
    <row r="438" spans="4:6">
      <c r="D438"/>
      <c r="E438"/>
      <c r="F438"/>
    </row>
    <row r="439" spans="4:6">
      <c r="D439"/>
      <c r="E439"/>
      <c r="F439"/>
    </row>
    <row r="440" spans="4:6">
      <c r="D440"/>
      <c r="E440"/>
      <c r="F440"/>
    </row>
    <row r="441" spans="4:6">
      <c r="D441"/>
      <c r="E441"/>
      <c r="F441"/>
    </row>
    <row r="442" spans="4:6">
      <c r="D442"/>
      <c r="E442"/>
      <c r="F442"/>
    </row>
    <row r="443" spans="4:6">
      <c r="D443"/>
      <c r="E443"/>
      <c r="F443"/>
    </row>
    <row r="444" spans="4:6">
      <c r="D444"/>
      <c r="E444"/>
      <c r="F444"/>
    </row>
    <row r="445" spans="4:6">
      <c r="D445"/>
      <c r="E445"/>
      <c r="F445"/>
    </row>
    <row r="446" spans="4:6">
      <c r="D446"/>
      <c r="E446"/>
      <c r="F446"/>
    </row>
    <row r="447" spans="4:6">
      <c r="D447"/>
      <c r="E447"/>
      <c r="F447"/>
    </row>
    <row r="448" spans="4:6">
      <c r="D448"/>
      <c r="E448"/>
      <c r="F448"/>
    </row>
    <row r="449" spans="4:6">
      <c r="D449"/>
      <c r="E449"/>
      <c r="F449"/>
    </row>
    <row r="450" spans="4:6">
      <c r="D450"/>
      <c r="E450"/>
      <c r="F450"/>
    </row>
    <row r="451" spans="4:6">
      <c r="D451"/>
      <c r="E451"/>
      <c r="F451"/>
    </row>
    <row r="452" spans="4:6">
      <c r="D452"/>
      <c r="E452"/>
      <c r="F452"/>
    </row>
    <row r="453" spans="4:6">
      <c r="D453"/>
      <c r="E453"/>
      <c r="F453"/>
    </row>
    <row r="454" spans="4:6">
      <c r="D454"/>
      <c r="E454"/>
      <c r="F454"/>
    </row>
    <row r="455" spans="4:6">
      <c r="D455"/>
      <c r="E455"/>
      <c r="F455"/>
    </row>
    <row r="456" spans="4:6">
      <c r="D456"/>
      <c r="E456"/>
      <c r="F456"/>
    </row>
    <row r="457" spans="4:6">
      <c r="D457"/>
      <c r="E457"/>
      <c r="F457"/>
    </row>
    <row r="458" spans="4:6">
      <c r="D458"/>
      <c r="E458"/>
      <c r="F458"/>
    </row>
    <row r="459" spans="4:6">
      <c r="D459"/>
      <c r="E459"/>
      <c r="F459"/>
    </row>
    <row r="460" spans="4:6">
      <c r="D460"/>
      <c r="E460"/>
      <c r="F460"/>
    </row>
    <row r="461" spans="4:6">
      <c r="D461"/>
      <c r="E461"/>
      <c r="F461"/>
    </row>
    <row r="462" spans="4:6">
      <c r="D462"/>
      <c r="E462"/>
      <c r="F462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</vt:lpstr>
      <vt:lpstr>Analysis</vt:lpstr>
    </vt:vector>
  </TitlesOfParts>
  <Company>BDO Kendalls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Hyland</dc:creator>
  <cp:lastModifiedBy>jhyland</cp:lastModifiedBy>
  <cp:lastPrinted>2010-04-12T00:45:01Z</cp:lastPrinted>
  <dcterms:created xsi:type="dcterms:W3CDTF">2010-03-29T06:13:41Z</dcterms:created>
  <dcterms:modified xsi:type="dcterms:W3CDTF">2010-05-18T07:13:38Z</dcterms:modified>
</cp:coreProperties>
</file>