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9005" windowHeight="11070"/>
  </bookViews>
  <sheets>
    <sheet name="DT" sheetId="1" r:id="rId1"/>
    <sheet name="Analysis" sheetId="7" r:id="rId2"/>
  </sheets>
  <definedNames>
    <definedName name="_xlnm._FilterDatabase" localSheetId="0" hidden="1">DT!$A$1:$F$445</definedName>
  </definedNames>
  <calcPr calcId="125725"/>
  <pivotCaches>
    <pivotCache cacheId="5" r:id="rId3"/>
  </pivotCaches>
</workbook>
</file>

<file path=xl/calcChain.xml><?xml version="1.0" encoding="utf-8"?>
<calcChain xmlns="http://schemas.openxmlformats.org/spreadsheetml/2006/main">
  <c r="AN4" i="1"/>
  <c r="AN5"/>
  <c r="AN6"/>
  <c r="AN7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0"/>
  <c r="AN51"/>
  <c r="AN52"/>
  <c r="AN53"/>
  <c r="AN54"/>
  <c r="AN55"/>
  <c r="AN56"/>
  <c r="AN57"/>
  <c r="AN58"/>
  <c r="AN59"/>
  <c r="AN60"/>
  <c r="AN61"/>
  <c r="AN62"/>
  <c r="AN63"/>
  <c r="AN64"/>
  <c r="AN65"/>
  <c r="AN66"/>
  <c r="AN67"/>
  <c r="AN68"/>
  <c r="AN69"/>
  <c r="AN70"/>
  <c r="AN71"/>
  <c r="AN72"/>
  <c r="AN73"/>
  <c r="AN74"/>
  <c r="AN75"/>
  <c r="AN76"/>
  <c r="AN77"/>
  <c r="AN78"/>
  <c r="AN79"/>
  <c r="AN80"/>
  <c r="AN81"/>
  <c r="AN82"/>
  <c r="AN83"/>
  <c r="AN84"/>
  <c r="AN85"/>
  <c r="AN86"/>
  <c r="AN87"/>
  <c r="AN88"/>
  <c r="AN89"/>
  <c r="AN90"/>
  <c r="AN91"/>
  <c r="AN92"/>
  <c r="AN93"/>
  <c r="AN94"/>
  <c r="AN95"/>
  <c r="AN96"/>
  <c r="AN97"/>
  <c r="AN98"/>
  <c r="AN99"/>
  <c r="AN100"/>
  <c r="AN101"/>
  <c r="AN102"/>
  <c r="AN103"/>
  <c r="AN104"/>
  <c r="AN105"/>
  <c r="AN106"/>
  <c r="AN107"/>
  <c r="AN108"/>
  <c r="AN109"/>
  <c r="AN110"/>
  <c r="AN111"/>
  <c r="AN112"/>
  <c r="AN113"/>
  <c r="AN114"/>
  <c r="AN115"/>
  <c r="AN116"/>
  <c r="AN117"/>
  <c r="AN118"/>
  <c r="AN119"/>
  <c r="AN120"/>
  <c r="AN121"/>
  <c r="AN122"/>
  <c r="AN123"/>
  <c r="AN124"/>
  <c r="AN125"/>
  <c r="AN126"/>
  <c r="AN127"/>
  <c r="AN128"/>
  <c r="AN129"/>
  <c r="AN130"/>
  <c r="AN131"/>
  <c r="AN132"/>
  <c r="AN133"/>
  <c r="AN134"/>
  <c r="AN135"/>
  <c r="AN136"/>
  <c r="AN137"/>
  <c r="AN138"/>
  <c r="AN139"/>
  <c r="AN140"/>
  <c r="AN141"/>
  <c r="AN142"/>
  <c r="AN143"/>
  <c r="AN144"/>
  <c r="AN145"/>
  <c r="AN146"/>
  <c r="AN147"/>
  <c r="AN148"/>
  <c r="AN149"/>
  <c r="AN150"/>
  <c r="AN151"/>
  <c r="AN152"/>
  <c r="AN153"/>
  <c r="AN154"/>
  <c r="AN155"/>
  <c r="AN156"/>
  <c r="AN157"/>
  <c r="AN158"/>
  <c r="AN159"/>
  <c r="AN160"/>
  <c r="AN161"/>
  <c r="AN162"/>
  <c r="AN163"/>
  <c r="AN164"/>
  <c r="AN165"/>
  <c r="AN166"/>
  <c r="AN167"/>
  <c r="AN168"/>
  <c r="AN169"/>
  <c r="AN170"/>
  <c r="AN171"/>
  <c r="AN172"/>
  <c r="AN173"/>
  <c r="AN174"/>
  <c r="AN175"/>
  <c r="AN176"/>
  <c r="AN177"/>
  <c r="AN178"/>
  <c r="AN179"/>
  <c r="AN180"/>
  <c r="AN181"/>
  <c r="AN182"/>
  <c r="AN183"/>
  <c r="AN184"/>
  <c r="AN185"/>
  <c r="AN186"/>
  <c r="AN187"/>
  <c r="AN188"/>
  <c r="AN189"/>
  <c r="AN190"/>
  <c r="AN191"/>
  <c r="AN192"/>
  <c r="AN193"/>
  <c r="AN194"/>
  <c r="AN195"/>
  <c r="AN196"/>
  <c r="AN197"/>
  <c r="AN198"/>
  <c r="AN199"/>
  <c r="AN200"/>
  <c r="AN201"/>
  <c r="AN202"/>
  <c r="AN203"/>
  <c r="AN204"/>
  <c r="AN205"/>
  <c r="AN206"/>
  <c r="AN207"/>
  <c r="AN208"/>
  <c r="AN209"/>
  <c r="AN210"/>
  <c r="AN211"/>
  <c r="AN212"/>
  <c r="AN213"/>
  <c r="AN214"/>
  <c r="AN215"/>
  <c r="AN216"/>
  <c r="AN217"/>
  <c r="AN218"/>
  <c r="AN219"/>
  <c r="AN220"/>
  <c r="AN221"/>
  <c r="AN222"/>
  <c r="AN223"/>
  <c r="AN224"/>
  <c r="AN225"/>
  <c r="AN226"/>
  <c r="AN227"/>
  <c r="AN228"/>
  <c r="AN229"/>
  <c r="AN230"/>
  <c r="AN231"/>
  <c r="AN232"/>
  <c r="AN233"/>
  <c r="AN234"/>
  <c r="AN235"/>
  <c r="AN236"/>
  <c r="AN237"/>
  <c r="AN238"/>
  <c r="AN239"/>
  <c r="AN240"/>
  <c r="AN241"/>
  <c r="AN242"/>
  <c r="AN243"/>
  <c r="AN244"/>
  <c r="AN245"/>
  <c r="AN246"/>
  <c r="AN247"/>
  <c r="AN248"/>
  <c r="AN249"/>
  <c r="AN250"/>
  <c r="AN251"/>
  <c r="AN252"/>
  <c r="AN253"/>
  <c r="AN254"/>
  <c r="AN255"/>
  <c r="AN256"/>
  <c r="AN257"/>
  <c r="AN258"/>
  <c r="AN259"/>
  <c r="AN260"/>
  <c r="AN261"/>
  <c r="AN262"/>
  <c r="AN263"/>
  <c r="AN264"/>
  <c r="AN265"/>
  <c r="AN266"/>
  <c r="AN267"/>
  <c r="AN268"/>
  <c r="AN269"/>
  <c r="AN270"/>
  <c r="AN271"/>
  <c r="AN272"/>
  <c r="AN273"/>
  <c r="AN274"/>
  <c r="AN275"/>
  <c r="AN276"/>
  <c r="AN277"/>
  <c r="AN278"/>
  <c r="AN279"/>
  <c r="AN280"/>
  <c r="AN281"/>
  <c r="AN282"/>
  <c r="AN283"/>
  <c r="AN284"/>
  <c r="AN285"/>
  <c r="AN286"/>
  <c r="AN287"/>
  <c r="AN288"/>
  <c r="AN289"/>
  <c r="AN290"/>
  <c r="AN291"/>
  <c r="AN292"/>
  <c r="AN293"/>
  <c r="AN294"/>
  <c r="AN295"/>
  <c r="AN296"/>
  <c r="AN297"/>
  <c r="AN298"/>
  <c r="AN299"/>
  <c r="AN300"/>
  <c r="AN301"/>
  <c r="AN302"/>
  <c r="AN303"/>
  <c r="AN304"/>
  <c r="AN305"/>
  <c r="AN306"/>
  <c r="AN307"/>
  <c r="AN308"/>
  <c r="AN309"/>
  <c r="AN310"/>
  <c r="AN311"/>
  <c r="AN312"/>
  <c r="AN313"/>
  <c r="AN314"/>
  <c r="AN315"/>
  <c r="AN316"/>
  <c r="AN317"/>
  <c r="AN318"/>
  <c r="AN319"/>
  <c r="AN320"/>
  <c r="AN321"/>
  <c r="AN322"/>
  <c r="AN323"/>
  <c r="AN324"/>
  <c r="AN325"/>
  <c r="AN326"/>
  <c r="AN327"/>
  <c r="AN328"/>
  <c r="AN329"/>
  <c r="AN330"/>
  <c r="AN331"/>
  <c r="AN332"/>
  <c r="AN333"/>
  <c r="AN334"/>
  <c r="AN335"/>
  <c r="AN336"/>
  <c r="AN337"/>
  <c r="AN338"/>
  <c r="AN339"/>
  <c r="AN340"/>
  <c r="AN341"/>
  <c r="AN342"/>
  <c r="AN343"/>
  <c r="AN344"/>
  <c r="AN345"/>
  <c r="AN346"/>
  <c r="AN347"/>
  <c r="AN348"/>
  <c r="AN349"/>
  <c r="AN350"/>
  <c r="AN351"/>
  <c r="AN352"/>
  <c r="AN353"/>
  <c r="AN354"/>
  <c r="AN355"/>
  <c r="AN356"/>
  <c r="AN357"/>
  <c r="AN358"/>
  <c r="AN359"/>
  <c r="AN360"/>
  <c r="AN361"/>
  <c r="AN362"/>
  <c r="AN363"/>
  <c r="AN364"/>
  <c r="AN365"/>
  <c r="AN366"/>
  <c r="AN367"/>
  <c r="AN368"/>
  <c r="AN369"/>
  <c r="AN370"/>
  <c r="AN371"/>
  <c r="AN372"/>
  <c r="AN373"/>
  <c r="AN374"/>
  <c r="AN375"/>
  <c r="AN376"/>
  <c r="AN377"/>
  <c r="AN378"/>
  <c r="AN379"/>
  <c r="AN380"/>
  <c r="AN381"/>
  <c r="AN382"/>
  <c r="AN383"/>
  <c r="AN384"/>
  <c r="AN385"/>
  <c r="AN386"/>
  <c r="AN387"/>
  <c r="AN388"/>
  <c r="AN389"/>
  <c r="AN390"/>
  <c r="AN391"/>
  <c r="AN392"/>
  <c r="AN393"/>
  <c r="AN394"/>
  <c r="AN395"/>
  <c r="AN396"/>
  <c r="AN397"/>
  <c r="AN398"/>
  <c r="AN399"/>
  <c r="AN400"/>
  <c r="AN401"/>
  <c r="AN402"/>
  <c r="AN403"/>
  <c r="AN404"/>
  <c r="AN405"/>
  <c r="AN406"/>
  <c r="AN407"/>
  <c r="AN408"/>
  <c r="AN409"/>
  <c r="AN410"/>
  <c r="AN411"/>
  <c r="AN412"/>
  <c r="AN413"/>
  <c r="AN414"/>
  <c r="AN415"/>
  <c r="AN416"/>
  <c r="AN417"/>
  <c r="AN418"/>
  <c r="AN419"/>
  <c r="AN420"/>
  <c r="AN421"/>
  <c r="AN422"/>
  <c r="AN423"/>
  <c r="AN424"/>
  <c r="AN425"/>
  <c r="AN426"/>
  <c r="AN427"/>
  <c r="AN428"/>
  <c r="AN429"/>
  <c r="AN430"/>
  <c r="AN431"/>
  <c r="AN432"/>
  <c r="AN433"/>
  <c r="AN434"/>
  <c r="AN435"/>
  <c r="AN436"/>
  <c r="AN437"/>
  <c r="AN438"/>
  <c r="AN439"/>
  <c r="AN440"/>
  <c r="AN441"/>
  <c r="AN442"/>
  <c r="AN443"/>
  <c r="AN444"/>
  <c r="AN445"/>
  <c r="AO4"/>
  <c r="AO5"/>
  <c r="AO6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63"/>
  <c r="AO64"/>
  <c r="AO65"/>
  <c r="AO66"/>
  <c r="AO67"/>
  <c r="AO68"/>
  <c r="AO69"/>
  <c r="AO70"/>
  <c r="AO71"/>
  <c r="AO72"/>
  <c r="AO73"/>
  <c r="AO74"/>
  <c r="AO75"/>
  <c r="AO76"/>
  <c r="AO77"/>
  <c r="AO78"/>
  <c r="AO79"/>
  <c r="AO80"/>
  <c r="AO81"/>
  <c r="AO82"/>
  <c r="AO83"/>
  <c r="AO84"/>
  <c r="AO85"/>
  <c r="AO86"/>
  <c r="AO87"/>
  <c r="AO88"/>
  <c r="AO89"/>
  <c r="AO90"/>
  <c r="AO91"/>
  <c r="AO92"/>
  <c r="AO93"/>
  <c r="AO94"/>
  <c r="AO95"/>
  <c r="AO96"/>
  <c r="AO97"/>
  <c r="AO98"/>
  <c r="AO99"/>
  <c r="AO100"/>
  <c r="AO101"/>
  <c r="AO102"/>
  <c r="AO103"/>
  <c r="AO104"/>
  <c r="AO105"/>
  <c r="AO106"/>
  <c r="AO107"/>
  <c r="AO108"/>
  <c r="AO109"/>
  <c r="AO110"/>
  <c r="AO111"/>
  <c r="AO112"/>
  <c r="AO113"/>
  <c r="AO114"/>
  <c r="AO115"/>
  <c r="AO116"/>
  <c r="AO117"/>
  <c r="AO118"/>
  <c r="AO119"/>
  <c r="AO120"/>
  <c r="AO121"/>
  <c r="AO122"/>
  <c r="AO123"/>
  <c r="AO124"/>
  <c r="AO125"/>
  <c r="AO126"/>
  <c r="AO127"/>
  <c r="AO128"/>
  <c r="AO129"/>
  <c r="AO130"/>
  <c r="AO131"/>
  <c r="AO132"/>
  <c r="AO133"/>
  <c r="AO134"/>
  <c r="AO135"/>
  <c r="AO136"/>
  <c r="AO137"/>
  <c r="AO138"/>
  <c r="AO139"/>
  <c r="AO140"/>
  <c r="AO141"/>
  <c r="AO142"/>
  <c r="AO143"/>
  <c r="AO144"/>
  <c r="AO145"/>
  <c r="AO146"/>
  <c r="AO147"/>
  <c r="AO148"/>
  <c r="AO149"/>
  <c r="AO150"/>
  <c r="AO151"/>
  <c r="AO152"/>
  <c r="AO153"/>
  <c r="AO154"/>
  <c r="AO155"/>
  <c r="AO156"/>
  <c r="AO157"/>
  <c r="AO158"/>
  <c r="AO159"/>
  <c r="AO160"/>
  <c r="AO161"/>
  <c r="AO162"/>
  <c r="AO163"/>
  <c r="AO164"/>
  <c r="AO165"/>
  <c r="AO166"/>
  <c r="AO167"/>
  <c r="AO168"/>
  <c r="AO169"/>
  <c r="AO170"/>
  <c r="AO171"/>
  <c r="AO172"/>
  <c r="AO173"/>
  <c r="AO174"/>
  <c r="AO175"/>
  <c r="AO176"/>
  <c r="AO177"/>
  <c r="AO178"/>
  <c r="AO179"/>
  <c r="AO180"/>
  <c r="AO181"/>
  <c r="AO182"/>
  <c r="AO183"/>
  <c r="AO184"/>
  <c r="AO185"/>
  <c r="AO186"/>
  <c r="AO187"/>
  <c r="AO188"/>
  <c r="AO189"/>
  <c r="AO190"/>
  <c r="AO191"/>
  <c r="AO192"/>
  <c r="AO193"/>
  <c r="AO194"/>
  <c r="AO195"/>
  <c r="AO196"/>
  <c r="AO197"/>
  <c r="AO198"/>
  <c r="AO199"/>
  <c r="AO200"/>
  <c r="AO201"/>
  <c r="AO202"/>
  <c r="AO203"/>
  <c r="AO204"/>
  <c r="AO205"/>
  <c r="AO206"/>
  <c r="AO207"/>
  <c r="AO208"/>
  <c r="AO209"/>
  <c r="AO210"/>
  <c r="AO211"/>
  <c r="AO212"/>
  <c r="AO213"/>
  <c r="AO214"/>
  <c r="AO215"/>
  <c r="AO216"/>
  <c r="AO217"/>
  <c r="AO218"/>
  <c r="AO219"/>
  <c r="AO220"/>
  <c r="AO221"/>
  <c r="AO222"/>
  <c r="AO223"/>
  <c r="AO224"/>
  <c r="AO225"/>
  <c r="AO226"/>
  <c r="AO227"/>
  <c r="AO228"/>
  <c r="AO229"/>
  <c r="AO230"/>
  <c r="AO231"/>
  <c r="AO232"/>
  <c r="AO233"/>
  <c r="AO234"/>
  <c r="AO235"/>
  <c r="AO236"/>
  <c r="AO237"/>
  <c r="AO238"/>
  <c r="AO239"/>
  <c r="AO240"/>
  <c r="AO241"/>
  <c r="AO242"/>
  <c r="AO243"/>
  <c r="AO244"/>
  <c r="AO245"/>
  <c r="AO246"/>
  <c r="AO247"/>
  <c r="AO248"/>
  <c r="AO249"/>
  <c r="AO250"/>
  <c r="AO251"/>
  <c r="AO252"/>
  <c r="AO253"/>
  <c r="AO254"/>
  <c r="AO255"/>
  <c r="AO256"/>
  <c r="AO257"/>
  <c r="AO258"/>
  <c r="AO259"/>
  <c r="AO260"/>
  <c r="AO261"/>
  <c r="AO262"/>
  <c r="AO263"/>
  <c r="AO264"/>
  <c r="AO265"/>
  <c r="AO266"/>
  <c r="AO267"/>
  <c r="AO268"/>
  <c r="AO269"/>
  <c r="AO270"/>
  <c r="AO271"/>
  <c r="AO272"/>
  <c r="AO273"/>
  <c r="AO274"/>
  <c r="AO275"/>
  <c r="AO276"/>
  <c r="AO277"/>
  <c r="AO278"/>
  <c r="AO279"/>
  <c r="AO280"/>
  <c r="AO281"/>
  <c r="AO282"/>
  <c r="AO283"/>
  <c r="AO284"/>
  <c r="AO285"/>
  <c r="AO286"/>
  <c r="AO287"/>
  <c r="AO288"/>
  <c r="AO289"/>
  <c r="AO290"/>
  <c r="AO291"/>
  <c r="AO292"/>
  <c r="AO293"/>
  <c r="AO294"/>
  <c r="AO295"/>
  <c r="AO296"/>
  <c r="AO297"/>
  <c r="AO298"/>
  <c r="AO299"/>
  <c r="AO300"/>
  <c r="AO301"/>
  <c r="AO302"/>
  <c r="AO303"/>
  <c r="AO304"/>
  <c r="AO305"/>
  <c r="AO306"/>
  <c r="AO307"/>
  <c r="AO308"/>
  <c r="AO309"/>
  <c r="AO310"/>
  <c r="AO311"/>
  <c r="AO312"/>
  <c r="AO313"/>
  <c r="AO314"/>
  <c r="AO315"/>
  <c r="AO316"/>
  <c r="AO317"/>
  <c r="AO318"/>
  <c r="AO319"/>
  <c r="AO320"/>
  <c r="AO321"/>
  <c r="AO322"/>
  <c r="AO323"/>
  <c r="AO324"/>
  <c r="AO325"/>
  <c r="AO326"/>
  <c r="AO327"/>
  <c r="AO328"/>
  <c r="AO329"/>
  <c r="AO330"/>
  <c r="AO331"/>
  <c r="AO332"/>
  <c r="AO333"/>
  <c r="AO334"/>
  <c r="AO335"/>
  <c r="AO336"/>
  <c r="AO337"/>
  <c r="AO338"/>
  <c r="AO339"/>
  <c r="AO340"/>
  <c r="AO341"/>
  <c r="AO342"/>
  <c r="AO343"/>
  <c r="AO344"/>
  <c r="AO345"/>
  <c r="AO346"/>
  <c r="AO347"/>
  <c r="AO348"/>
  <c r="AO349"/>
  <c r="AO350"/>
  <c r="AO351"/>
  <c r="AO352"/>
  <c r="AO353"/>
  <c r="AO354"/>
  <c r="AO355"/>
  <c r="AO356"/>
  <c r="AO357"/>
  <c r="AO358"/>
  <c r="AO359"/>
  <c r="AO360"/>
  <c r="AO361"/>
  <c r="AO362"/>
  <c r="AO363"/>
  <c r="AO364"/>
  <c r="AO365"/>
  <c r="AO366"/>
  <c r="AO367"/>
  <c r="AO368"/>
  <c r="AO369"/>
  <c r="AO370"/>
  <c r="AO371"/>
  <c r="AO372"/>
  <c r="AO373"/>
  <c r="AO374"/>
  <c r="AO375"/>
  <c r="AO376"/>
  <c r="AO377"/>
  <c r="AO378"/>
  <c r="AO379"/>
  <c r="AO380"/>
  <c r="AO381"/>
  <c r="AO382"/>
  <c r="AO383"/>
  <c r="AO384"/>
  <c r="AO385"/>
  <c r="AO386"/>
  <c r="AO387"/>
  <c r="AO388"/>
  <c r="AO389"/>
  <c r="AO390"/>
  <c r="AO391"/>
  <c r="AO392"/>
  <c r="AO393"/>
  <c r="AO394"/>
  <c r="AO395"/>
  <c r="AO396"/>
  <c r="AO397"/>
  <c r="AO398"/>
  <c r="AO399"/>
  <c r="AO400"/>
  <c r="AO401"/>
  <c r="AO402"/>
  <c r="AO403"/>
  <c r="AO404"/>
  <c r="AO405"/>
  <c r="AO406"/>
  <c r="AO407"/>
  <c r="AO408"/>
  <c r="AO409"/>
  <c r="AO410"/>
  <c r="AO411"/>
  <c r="AO412"/>
  <c r="AO413"/>
  <c r="AO414"/>
  <c r="AO415"/>
  <c r="AO416"/>
  <c r="AO417"/>
  <c r="AO418"/>
  <c r="AO419"/>
  <c r="AO420"/>
  <c r="AO421"/>
  <c r="AO422"/>
  <c r="AO423"/>
  <c r="AO424"/>
  <c r="AO425"/>
  <c r="AO426"/>
  <c r="AO427"/>
  <c r="AO428"/>
  <c r="AO429"/>
  <c r="AO430"/>
  <c r="AO431"/>
  <c r="AO432"/>
  <c r="AO433"/>
  <c r="AO434"/>
  <c r="AO435"/>
  <c r="AO436"/>
  <c r="AO437"/>
  <c r="AO438"/>
  <c r="AO439"/>
  <c r="AO440"/>
  <c r="AO441"/>
  <c r="AO442"/>
  <c r="AO443"/>
  <c r="AO444"/>
  <c r="AO445"/>
  <c r="AH227"/>
  <c r="AH61"/>
  <c r="AH152"/>
  <c r="AH203"/>
  <c r="AH311"/>
  <c r="AH74"/>
  <c r="AH76"/>
  <c r="AH42"/>
  <c r="AH209"/>
  <c r="AH13"/>
  <c r="AH292"/>
  <c r="AH20"/>
  <c r="AH409"/>
  <c r="AH327"/>
  <c r="AH441"/>
  <c r="AH141"/>
  <c r="AH330"/>
  <c r="AH304"/>
  <c r="AH362"/>
  <c r="AH306"/>
  <c r="AH338"/>
  <c r="H338"/>
  <c r="H227"/>
  <c r="H61"/>
  <c r="H152"/>
  <c r="H203"/>
  <c r="H311"/>
  <c r="H74"/>
  <c r="H76"/>
  <c r="H42"/>
  <c r="H209"/>
  <c r="H13"/>
  <c r="H292"/>
  <c r="H20"/>
  <c r="H409"/>
  <c r="H327"/>
  <c r="H441"/>
  <c r="H141"/>
  <c r="H330"/>
  <c r="H304"/>
  <c r="H362"/>
  <c r="H306"/>
  <c r="C227"/>
  <c r="C61"/>
  <c r="C152"/>
  <c r="C203"/>
  <c r="C311"/>
  <c r="C74"/>
  <c r="C76"/>
  <c r="C42"/>
  <c r="C209"/>
  <c r="C13"/>
  <c r="C292"/>
  <c r="C20"/>
  <c r="C409"/>
  <c r="C327"/>
  <c r="C441"/>
  <c r="C141"/>
  <c r="C330"/>
  <c r="C304"/>
  <c r="C362"/>
  <c r="C306"/>
  <c r="C338"/>
  <c r="B227"/>
  <c r="B61"/>
  <c r="B152"/>
  <c r="B203"/>
  <c r="B311"/>
  <c r="B74"/>
  <c r="B76"/>
  <c r="B42"/>
  <c r="B209"/>
  <c r="B13"/>
  <c r="B292"/>
  <c r="B20"/>
  <c r="B409"/>
  <c r="B327"/>
  <c r="B441"/>
  <c r="B141"/>
  <c r="B330"/>
  <c r="B304"/>
  <c r="B362"/>
  <c r="B306"/>
  <c r="B338"/>
  <c r="H114"/>
  <c r="H145"/>
  <c r="H146"/>
  <c r="H307"/>
  <c r="H366"/>
  <c r="H367"/>
  <c r="H391"/>
  <c r="H62"/>
  <c r="H148"/>
  <c r="H71"/>
  <c r="H172"/>
  <c r="H230"/>
  <c r="H340"/>
  <c r="H341"/>
  <c r="H173"/>
  <c r="H177"/>
  <c r="H228"/>
  <c r="H309"/>
  <c r="H205"/>
  <c r="H381"/>
  <c r="H229"/>
  <c r="H180"/>
  <c r="H374"/>
  <c r="H175"/>
  <c r="H199"/>
  <c r="H124"/>
  <c r="H147"/>
  <c r="H418"/>
  <c r="H378"/>
  <c r="H89"/>
  <c r="H174"/>
  <c r="H181"/>
  <c r="H237"/>
  <c r="H91"/>
  <c r="H33"/>
  <c r="H348"/>
  <c r="H417"/>
  <c r="H176"/>
  <c r="H2"/>
  <c r="H156"/>
  <c r="H3"/>
  <c r="H344"/>
  <c r="H183"/>
  <c r="H178"/>
  <c r="H155"/>
  <c r="H346"/>
  <c r="H349"/>
  <c r="H353"/>
  <c r="H430"/>
  <c r="H393"/>
  <c r="H424"/>
  <c r="H394"/>
  <c r="H233"/>
  <c r="H256"/>
  <c r="H373"/>
  <c r="H392"/>
  <c r="H342"/>
  <c r="H65"/>
  <c r="H239"/>
  <c r="H288"/>
  <c r="H356"/>
  <c r="H419"/>
  <c r="H149"/>
  <c r="H258"/>
  <c r="H260"/>
  <c r="H99"/>
  <c r="H310"/>
  <c r="H125"/>
  <c r="H368"/>
  <c r="H421"/>
  <c r="H67"/>
  <c r="H231"/>
  <c r="H281"/>
  <c r="H37"/>
  <c r="H279"/>
  <c r="H369"/>
  <c r="H5"/>
  <c r="H98"/>
  <c r="H182"/>
  <c r="H395"/>
  <c r="H201"/>
  <c r="H283"/>
  <c r="H153"/>
  <c r="H259"/>
  <c r="H41"/>
  <c r="H188"/>
  <c r="H222"/>
  <c r="H97"/>
  <c r="H151"/>
  <c r="H372"/>
  <c r="H4"/>
  <c r="H154"/>
  <c r="H70"/>
  <c r="H266"/>
  <c r="H244"/>
  <c r="H34"/>
  <c r="H257"/>
  <c r="H426"/>
  <c r="H400"/>
  <c r="H219"/>
  <c r="H234"/>
  <c r="H352"/>
  <c r="H126"/>
  <c r="H214"/>
  <c r="H40"/>
  <c r="H355"/>
  <c r="H204"/>
  <c r="H236"/>
  <c r="H383"/>
  <c r="H159"/>
  <c r="H232"/>
  <c r="H193"/>
  <c r="H15"/>
  <c r="H350"/>
  <c r="H427"/>
  <c r="H238"/>
  <c r="H186"/>
  <c r="H150"/>
  <c r="H316"/>
  <c r="H189"/>
  <c r="H38"/>
  <c r="H399"/>
  <c r="H357"/>
  <c r="H382"/>
  <c r="H314"/>
  <c r="H379"/>
  <c r="H282"/>
  <c r="H103"/>
  <c r="H412"/>
  <c r="H312"/>
  <c r="H285"/>
  <c r="H254"/>
  <c r="H255"/>
  <c r="H377"/>
  <c r="H240"/>
  <c r="H290"/>
  <c r="H386"/>
  <c r="H44"/>
  <c r="H351"/>
  <c r="H235"/>
  <c r="H179"/>
  <c r="H286"/>
  <c r="H187"/>
  <c r="H215"/>
  <c r="H385"/>
  <c r="H370"/>
  <c r="H202"/>
  <c r="H432"/>
  <c r="H294"/>
  <c r="H406"/>
  <c r="H296"/>
  <c r="H324"/>
  <c r="H200"/>
  <c r="H7"/>
  <c r="H433"/>
  <c r="H396"/>
  <c r="H191"/>
  <c r="H387"/>
  <c r="H413"/>
  <c r="H398"/>
  <c r="H157"/>
  <c r="H242"/>
  <c r="H384"/>
  <c r="H120"/>
  <c r="H207"/>
  <c r="H289"/>
  <c r="H326"/>
  <c r="H328"/>
  <c r="H343"/>
  <c r="H96"/>
  <c r="H101"/>
  <c r="H163"/>
  <c r="H213"/>
  <c r="H243"/>
  <c r="H271"/>
  <c r="H184"/>
  <c r="H121"/>
  <c r="H265"/>
  <c r="H220"/>
  <c r="H436"/>
  <c r="H10"/>
  <c r="H332"/>
  <c r="H280"/>
  <c r="H190"/>
  <c r="H437"/>
  <c r="H167"/>
  <c r="H295"/>
  <c r="H185"/>
  <c r="H46"/>
  <c r="H132"/>
  <c r="H428"/>
  <c r="H161"/>
  <c r="H293"/>
  <c r="H58"/>
  <c r="H380"/>
  <c r="H403"/>
  <c r="H291"/>
  <c r="H322"/>
  <c r="H247"/>
  <c r="H206"/>
  <c r="H354"/>
  <c r="H402"/>
  <c r="H211"/>
  <c r="H164"/>
  <c r="H435"/>
  <c r="H284"/>
  <c r="H56"/>
  <c r="H267"/>
  <c r="H410"/>
  <c r="H273"/>
  <c r="H376"/>
  <c r="H241"/>
  <c r="H51"/>
  <c r="H84"/>
  <c r="H111"/>
  <c r="H224"/>
  <c r="H16"/>
  <c r="H83"/>
  <c r="H217"/>
  <c r="H358"/>
  <c r="H108"/>
  <c r="H405"/>
  <c r="H331"/>
  <c r="H363"/>
  <c r="H263"/>
  <c r="H318"/>
  <c r="H320"/>
  <c r="H371"/>
  <c r="H162"/>
  <c r="H274"/>
  <c r="H359"/>
  <c r="H397"/>
  <c r="H131"/>
  <c r="H269"/>
  <c r="H414"/>
  <c r="H158"/>
  <c r="H195"/>
  <c r="H144"/>
  <c r="H262"/>
  <c r="H333"/>
  <c r="H438"/>
  <c r="H444"/>
  <c r="H411"/>
  <c r="H445"/>
  <c r="H212"/>
  <c r="H415"/>
  <c r="H21"/>
  <c r="H221"/>
  <c r="H252"/>
  <c r="H375"/>
  <c r="H166"/>
  <c r="H264"/>
  <c r="H87"/>
  <c r="H337"/>
  <c r="H334"/>
  <c r="H401"/>
  <c r="H245"/>
  <c r="H275"/>
  <c r="H300"/>
  <c r="H142"/>
  <c r="H276"/>
  <c r="H301"/>
  <c r="H270"/>
  <c r="H389"/>
  <c r="H160"/>
  <c r="H361"/>
  <c r="H82"/>
  <c r="H278"/>
  <c r="H168"/>
  <c r="H305"/>
  <c r="H404"/>
  <c r="H390"/>
  <c r="H115"/>
  <c r="H345"/>
  <c r="H313"/>
  <c r="H11"/>
  <c r="H287"/>
  <c r="H434"/>
  <c r="H78"/>
  <c r="H407"/>
  <c r="H54"/>
  <c r="H321"/>
  <c r="H55"/>
  <c r="H165"/>
  <c r="H423"/>
  <c r="H325"/>
  <c r="H122"/>
  <c r="H297"/>
  <c r="H298"/>
  <c r="H425"/>
  <c r="H208"/>
  <c r="H210"/>
  <c r="H130"/>
  <c r="H442"/>
  <c r="H315"/>
  <c r="H216"/>
  <c r="H226"/>
  <c r="H317"/>
  <c r="H416"/>
  <c r="H268"/>
  <c r="H81"/>
  <c r="H63"/>
  <c r="H323"/>
  <c r="H107"/>
  <c r="H439"/>
  <c r="H277"/>
  <c r="H225"/>
  <c r="H194"/>
  <c r="H443"/>
  <c r="H422"/>
  <c r="H249"/>
  <c r="H251"/>
  <c r="H12"/>
  <c r="H218"/>
  <c r="H170"/>
  <c r="H335"/>
  <c r="H135"/>
  <c r="H319"/>
  <c r="H364"/>
  <c r="H272"/>
  <c r="H408"/>
  <c r="H246"/>
  <c r="H339"/>
  <c r="H299"/>
  <c r="H23"/>
  <c r="H360"/>
  <c r="H388"/>
  <c r="H57"/>
  <c r="H138"/>
  <c r="H110"/>
  <c r="H303"/>
  <c r="H248"/>
  <c r="H26"/>
  <c r="H28"/>
  <c r="H143"/>
  <c r="H196"/>
  <c r="H197"/>
  <c r="H29"/>
  <c r="H30"/>
  <c r="H336"/>
  <c r="H32"/>
  <c r="H171"/>
  <c r="H365"/>
  <c r="H198"/>
  <c r="H253"/>
  <c r="AH26"/>
  <c r="AG26" s="1"/>
  <c r="AH28"/>
  <c r="AH60"/>
  <c r="AJ60" s="1"/>
  <c r="AM60" s="1"/>
  <c r="AH186"/>
  <c r="AH246"/>
  <c r="AH303"/>
  <c r="AH360"/>
  <c r="AJ360" s="1"/>
  <c r="AM360" s="1"/>
  <c r="C420"/>
  <c r="C347"/>
  <c r="C117"/>
  <c r="C123"/>
  <c r="C261"/>
  <c r="C10"/>
  <c r="C50"/>
  <c r="C3"/>
  <c r="C129"/>
  <c r="C429"/>
  <c r="C72"/>
  <c r="C440"/>
  <c r="C308"/>
  <c r="C223"/>
  <c r="C431"/>
  <c r="C105"/>
  <c r="C136"/>
  <c r="C192"/>
  <c r="C104"/>
  <c r="C329"/>
  <c r="C139"/>
  <c r="C302"/>
  <c r="C250"/>
  <c r="C169"/>
  <c r="B420"/>
  <c r="B347"/>
  <c r="B117"/>
  <c r="B123"/>
  <c r="B261"/>
  <c r="B10"/>
  <c r="B50"/>
  <c r="B3"/>
  <c r="B129"/>
  <c r="B429"/>
  <c r="B72"/>
  <c r="B440"/>
  <c r="B308"/>
  <c r="B223"/>
  <c r="B431"/>
  <c r="B105"/>
  <c r="B136"/>
  <c r="B192"/>
  <c r="B104"/>
  <c r="B329"/>
  <c r="B139"/>
  <c r="B302"/>
  <c r="B250"/>
  <c r="B169"/>
  <c r="B267"/>
  <c r="B60"/>
  <c r="A8" i="7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7"/>
  <c r="AH2" i="1"/>
  <c r="AG2" s="1"/>
  <c r="B7"/>
  <c r="AH11"/>
  <c r="AG11" s="1"/>
  <c r="AH8"/>
  <c r="AG8" s="1"/>
  <c r="AH14"/>
  <c r="AG14" s="1"/>
  <c r="AH27"/>
  <c r="AG27" s="1"/>
  <c r="AH18"/>
  <c r="AG18" s="1"/>
  <c r="AH31"/>
  <c r="AG31" s="1"/>
  <c r="AH17"/>
  <c r="AG17" s="1"/>
  <c r="B23"/>
  <c r="C30"/>
  <c r="AH55"/>
  <c r="AG55" s="1"/>
  <c r="B52"/>
  <c r="B59"/>
  <c r="B51"/>
  <c r="B39"/>
  <c r="B37"/>
  <c r="B35"/>
  <c r="B54"/>
  <c r="C57"/>
  <c r="B53"/>
  <c r="B41"/>
  <c r="B58"/>
  <c r="AH45"/>
  <c r="AG45" s="1"/>
  <c r="AH38"/>
  <c r="AG38" s="1"/>
  <c r="B47"/>
  <c r="B67"/>
  <c r="B64"/>
  <c r="B62"/>
  <c r="B65"/>
  <c r="B78"/>
  <c r="B70"/>
  <c r="AH71"/>
  <c r="AG71" s="1"/>
  <c r="B68"/>
  <c r="B63"/>
  <c r="B81"/>
  <c r="B86"/>
  <c r="B84"/>
  <c r="B91"/>
  <c r="AH94"/>
  <c r="AG94" s="1"/>
  <c r="B99"/>
  <c r="B102"/>
  <c r="B107"/>
  <c r="B101"/>
  <c r="AH93"/>
  <c r="AG93" s="1"/>
  <c r="AH112"/>
  <c r="AG112" s="1"/>
  <c r="B110"/>
  <c r="B116"/>
  <c r="B122"/>
  <c r="B118"/>
  <c r="B121"/>
  <c r="B133"/>
  <c r="B134"/>
  <c r="B120"/>
  <c r="B140"/>
  <c r="C135"/>
  <c r="B128"/>
  <c r="B137"/>
  <c r="B124"/>
  <c r="C114"/>
  <c r="B130"/>
  <c r="B149"/>
  <c r="B148"/>
  <c r="B151"/>
  <c r="AH158"/>
  <c r="AG158" s="1"/>
  <c r="B155"/>
  <c r="AH167"/>
  <c r="AG167" s="1"/>
  <c r="B154"/>
  <c r="AH171"/>
  <c r="AG171" s="1"/>
  <c r="B153"/>
  <c r="AH156"/>
  <c r="AG156" s="1"/>
  <c r="AH165"/>
  <c r="AG165" s="1"/>
  <c r="C146"/>
  <c r="B159"/>
  <c r="B173"/>
  <c r="B174"/>
  <c r="B177"/>
  <c r="B184"/>
  <c r="B183"/>
  <c r="B176"/>
  <c r="B180"/>
  <c r="B179"/>
  <c r="B178"/>
  <c r="B194"/>
  <c r="B181"/>
  <c r="B195"/>
  <c r="B188"/>
  <c r="B207"/>
  <c r="C205"/>
  <c r="B199"/>
  <c r="B210"/>
  <c r="AH202"/>
  <c r="AG202" s="1"/>
  <c r="B201"/>
  <c r="B206"/>
  <c r="B213"/>
  <c r="B204"/>
  <c r="B226"/>
  <c r="B216"/>
  <c r="B222"/>
  <c r="B219"/>
  <c r="B232"/>
  <c r="B229"/>
  <c r="B237"/>
  <c r="B239"/>
  <c r="B234"/>
  <c r="B236"/>
  <c r="B243"/>
  <c r="B240"/>
  <c r="C249"/>
  <c r="B241"/>
  <c r="B245"/>
  <c r="B231"/>
  <c r="B251"/>
  <c r="B254"/>
  <c r="B259"/>
  <c r="B256"/>
  <c r="B277"/>
  <c r="B271"/>
  <c r="B268"/>
  <c r="B295"/>
  <c r="C282"/>
  <c r="B290"/>
  <c r="B286"/>
  <c r="AH293"/>
  <c r="AG293" s="1"/>
  <c r="B289"/>
  <c r="B321"/>
  <c r="B322"/>
  <c r="B309"/>
  <c r="B336"/>
  <c r="B325"/>
  <c r="C337"/>
  <c r="B315"/>
  <c r="B320"/>
  <c r="B335"/>
  <c r="B332"/>
  <c r="B316"/>
  <c r="C307"/>
  <c r="B346"/>
  <c r="B345"/>
  <c r="B340"/>
  <c r="B344"/>
  <c r="B354"/>
  <c r="B343"/>
  <c r="B350"/>
  <c r="B355"/>
  <c r="C359"/>
  <c r="B358"/>
  <c r="B352"/>
  <c r="B351"/>
  <c r="B365"/>
  <c r="B369"/>
  <c r="B368"/>
  <c r="B372"/>
  <c r="B382"/>
  <c r="B371"/>
  <c r="B376"/>
  <c r="B386"/>
  <c r="B381"/>
  <c r="B388"/>
  <c r="C366"/>
  <c r="B383"/>
  <c r="B375"/>
  <c r="C367"/>
  <c r="B407"/>
  <c r="AH413"/>
  <c r="AG413" s="1"/>
  <c r="B395"/>
  <c r="AH401"/>
  <c r="AG401" s="1"/>
  <c r="AH402"/>
  <c r="AG402" s="1"/>
  <c r="AH404"/>
  <c r="AG404" s="1"/>
  <c r="B410"/>
  <c r="AH403"/>
  <c r="AG403" s="1"/>
  <c r="B411"/>
  <c r="B414"/>
  <c r="B391"/>
  <c r="AH430"/>
  <c r="AG430" s="1"/>
  <c r="B421"/>
  <c r="B417"/>
  <c r="B422"/>
  <c r="B426"/>
  <c r="B419"/>
  <c r="B425"/>
  <c r="B423"/>
  <c r="B437"/>
  <c r="C444"/>
  <c r="B428"/>
  <c r="B443"/>
  <c r="B435"/>
  <c r="C29"/>
  <c r="B32"/>
  <c r="AH21"/>
  <c r="AG21" s="1"/>
  <c r="B9"/>
  <c r="B4"/>
  <c r="B303"/>
  <c r="B246"/>
  <c r="AK338" l="1"/>
  <c r="AL338" s="1"/>
  <c r="AI338"/>
  <c r="AM338"/>
  <c r="AJ338"/>
  <c r="AG338"/>
  <c r="AK362"/>
  <c r="AL362" s="1"/>
  <c r="AI362"/>
  <c r="AM362"/>
  <c r="AJ362"/>
  <c r="AG362"/>
  <c r="AK330"/>
  <c r="AL330" s="1"/>
  <c r="AI330"/>
  <c r="AM330"/>
  <c r="AJ330"/>
  <c r="AG330"/>
  <c r="AK441"/>
  <c r="AL441" s="1"/>
  <c r="AI441"/>
  <c r="AM441"/>
  <c r="AJ441"/>
  <c r="AG441"/>
  <c r="AK409"/>
  <c r="AL409" s="1"/>
  <c r="AI409"/>
  <c r="AM409"/>
  <c r="AJ409"/>
  <c r="AG409"/>
  <c r="AK292"/>
  <c r="AL292" s="1"/>
  <c r="AI292"/>
  <c r="AM292"/>
  <c r="AJ292"/>
  <c r="AG292"/>
  <c r="AK209"/>
  <c r="AL209" s="1"/>
  <c r="AI209"/>
  <c r="AM209"/>
  <c r="AJ209"/>
  <c r="AG209"/>
  <c r="AK76"/>
  <c r="AL76" s="1"/>
  <c r="AI76"/>
  <c r="AM76"/>
  <c r="AJ76"/>
  <c r="AG76"/>
  <c r="AK311"/>
  <c r="AL311" s="1"/>
  <c r="AI311"/>
  <c r="AM311"/>
  <c r="AJ311"/>
  <c r="AG311"/>
  <c r="AK152"/>
  <c r="AL152" s="1"/>
  <c r="AI152"/>
  <c r="AM152"/>
  <c r="AJ152"/>
  <c r="AG152"/>
  <c r="AK227"/>
  <c r="AL227" s="1"/>
  <c r="AI227"/>
  <c r="AM227"/>
  <c r="AJ227"/>
  <c r="AG227"/>
  <c r="AM306"/>
  <c r="AJ306"/>
  <c r="AG306"/>
  <c r="AK306"/>
  <c r="AL306" s="1"/>
  <c r="AI306"/>
  <c r="AM304"/>
  <c r="AJ304"/>
  <c r="AG304"/>
  <c r="AK304"/>
  <c r="AL304" s="1"/>
  <c r="AI304"/>
  <c r="AM141"/>
  <c r="AJ141"/>
  <c r="AG141"/>
  <c r="AK141"/>
  <c r="AL141" s="1"/>
  <c r="AI141"/>
  <c r="AM327"/>
  <c r="AJ327"/>
  <c r="AG327"/>
  <c r="AK327"/>
  <c r="AL327" s="1"/>
  <c r="AI327"/>
  <c r="AM20"/>
  <c r="AJ20"/>
  <c r="AG20"/>
  <c r="AK20"/>
  <c r="AL20" s="1"/>
  <c r="AI20"/>
  <c r="AM13"/>
  <c r="AJ13"/>
  <c r="AG13"/>
  <c r="AK13"/>
  <c r="AL13" s="1"/>
  <c r="AI13"/>
  <c r="AM42"/>
  <c r="AJ42"/>
  <c r="AG42"/>
  <c r="AK42"/>
  <c r="AL42" s="1"/>
  <c r="AI42"/>
  <c r="AM74"/>
  <c r="AJ74"/>
  <c r="AG74"/>
  <c r="AK74"/>
  <c r="AL74" s="1"/>
  <c r="AI74"/>
  <c r="AM203"/>
  <c r="AJ203"/>
  <c r="AG203"/>
  <c r="AK203"/>
  <c r="AL203" s="1"/>
  <c r="AI203"/>
  <c r="AM61"/>
  <c r="AJ61"/>
  <c r="AG61"/>
  <c r="AK61"/>
  <c r="AL61" s="1"/>
  <c r="AI61"/>
  <c r="H302"/>
  <c r="H192"/>
  <c r="H105"/>
  <c r="H59"/>
  <c r="H140"/>
  <c r="AS17"/>
  <c r="H31"/>
  <c r="H52"/>
  <c r="H77"/>
  <c r="H73"/>
  <c r="H112"/>
  <c r="AS16"/>
  <c r="H24"/>
  <c r="H223"/>
  <c r="H139"/>
  <c r="H250"/>
  <c r="AS13"/>
  <c r="H27"/>
  <c r="H169"/>
  <c r="AS18"/>
  <c r="H9"/>
  <c r="H50"/>
  <c r="H137"/>
  <c r="H48"/>
  <c r="H134"/>
  <c r="H39"/>
  <c r="H123"/>
  <c r="H47"/>
  <c r="H49"/>
  <c r="H431"/>
  <c r="H129"/>
  <c r="H95"/>
  <c r="H102"/>
  <c r="H420"/>
  <c r="H53"/>
  <c r="H127"/>
  <c r="H66"/>
  <c r="H75"/>
  <c r="H92"/>
  <c r="H106"/>
  <c r="H69"/>
  <c r="H35"/>
  <c r="H68"/>
  <c r="H119"/>
  <c r="H90"/>
  <c r="H64"/>
  <c r="H60"/>
  <c r="H109"/>
  <c r="H116"/>
  <c r="H113"/>
  <c r="H80"/>
  <c r="H440"/>
  <c r="H45"/>
  <c r="H329"/>
  <c r="AS23"/>
  <c r="H25"/>
  <c r="H85"/>
  <c r="H86"/>
  <c r="H128"/>
  <c r="AS14"/>
  <c r="H18"/>
  <c r="H136"/>
  <c r="H133"/>
  <c r="AS21"/>
  <c r="H17"/>
  <c r="H261"/>
  <c r="H43"/>
  <c r="H104"/>
  <c r="H347"/>
  <c r="H79"/>
  <c r="H429"/>
  <c r="H118"/>
  <c r="H100"/>
  <c r="H117"/>
  <c r="H94"/>
  <c r="H72"/>
  <c r="H36"/>
  <c r="H93"/>
  <c r="H88"/>
  <c r="H308"/>
  <c r="AS20"/>
  <c r="H6"/>
  <c r="H22"/>
  <c r="AS24"/>
  <c r="H14"/>
  <c r="AS12"/>
  <c r="H19"/>
  <c r="AS19"/>
  <c r="AS11"/>
  <c r="H8"/>
  <c r="AG60"/>
  <c r="AG360"/>
  <c r="AG246"/>
  <c r="AJ246"/>
  <c r="AM246" s="1"/>
  <c r="AI303"/>
  <c r="AI186"/>
  <c r="AI28"/>
  <c r="AJ28"/>
  <c r="AM28" s="1"/>
  <c r="AK303"/>
  <c r="AG303"/>
  <c r="AG186"/>
  <c r="AG28"/>
  <c r="AI360"/>
  <c r="AI246"/>
  <c r="AI60"/>
  <c r="AI26"/>
  <c r="AU15" s="1"/>
  <c r="AJ26"/>
  <c r="AM26" s="1"/>
  <c r="AJ303"/>
  <c r="AJ186"/>
  <c r="AK28"/>
  <c r="AK360"/>
  <c r="AK246"/>
  <c r="AK60"/>
  <c r="AM303"/>
  <c r="AH6"/>
  <c r="AJ6" s="1"/>
  <c r="AH97"/>
  <c r="AH434"/>
  <c r="AH445"/>
  <c r="AJ445" s="1"/>
  <c r="AH438"/>
  <c r="AJ438" s="1"/>
  <c r="AH442"/>
  <c r="AH418"/>
  <c r="AH387"/>
  <c r="AH373"/>
  <c r="AH380"/>
  <c r="AI380" s="1"/>
  <c r="AH379"/>
  <c r="AH385"/>
  <c r="AH363"/>
  <c r="AI363" s="1"/>
  <c r="AH324"/>
  <c r="AJ324" s="1"/>
  <c r="AH318"/>
  <c r="AJ318" s="1"/>
  <c r="AH326"/>
  <c r="AI326" s="1"/>
  <c r="AH310"/>
  <c r="AH305"/>
  <c r="AJ305" s="1"/>
  <c r="AH294"/>
  <c r="AH281"/>
  <c r="AH300"/>
  <c r="AI300" s="1"/>
  <c r="AH288"/>
  <c r="AH260"/>
  <c r="AH262"/>
  <c r="AH273"/>
  <c r="AH275"/>
  <c r="AH270"/>
  <c r="AJ270" s="1"/>
  <c r="AH258"/>
  <c r="AH242"/>
  <c r="AJ242" s="1"/>
  <c r="AH252"/>
  <c r="AH212"/>
  <c r="AJ212" s="1"/>
  <c r="AH211"/>
  <c r="AI211" s="1"/>
  <c r="AH220"/>
  <c r="AH221"/>
  <c r="AJ221" s="1"/>
  <c r="AH196"/>
  <c r="AI196" s="1"/>
  <c r="AH197"/>
  <c r="AJ197" s="1"/>
  <c r="AH189"/>
  <c r="AH162"/>
  <c r="AJ162" s="1"/>
  <c r="AH161"/>
  <c r="AH132"/>
  <c r="AH126"/>
  <c r="AH98"/>
  <c r="AH80"/>
  <c r="AH85"/>
  <c r="AJ85" s="1"/>
  <c r="AH79"/>
  <c r="AH69"/>
  <c r="AJ430"/>
  <c r="AJ401"/>
  <c r="AJ288"/>
  <c r="AJ293"/>
  <c r="AJ262"/>
  <c r="AJ202"/>
  <c r="AJ167"/>
  <c r="AJ97"/>
  <c r="AJ94"/>
  <c r="AJ55"/>
  <c r="AJ45"/>
  <c r="AJ413"/>
  <c r="AJ403"/>
  <c r="AJ402"/>
  <c r="AJ404"/>
  <c r="AJ380"/>
  <c r="AJ275"/>
  <c r="AJ258"/>
  <c r="AJ211"/>
  <c r="AJ171"/>
  <c r="AM171" s="1"/>
  <c r="AJ165"/>
  <c r="AJ156"/>
  <c r="AJ158"/>
  <c r="AJ112"/>
  <c r="AJ93"/>
  <c r="AJ71"/>
  <c r="AJ38"/>
  <c r="AJ31"/>
  <c r="AJ27"/>
  <c r="AJ21"/>
  <c r="AJ11"/>
  <c r="AJ14"/>
  <c r="AJ2"/>
  <c r="AJ17"/>
  <c r="AJ18"/>
  <c r="AJ8"/>
  <c r="AI434"/>
  <c r="AI413"/>
  <c r="AI403"/>
  <c r="AI402"/>
  <c r="AI404"/>
  <c r="AI310"/>
  <c r="AI275"/>
  <c r="AI171"/>
  <c r="AI165"/>
  <c r="AI156"/>
  <c r="AI158"/>
  <c r="AI112"/>
  <c r="AI93"/>
  <c r="AI71"/>
  <c r="AI38"/>
  <c r="AI21"/>
  <c r="AI11"/>
  <c r="AI14"/>
  <c r="AI2"/>
  <c r="AI442"/>
  <c r="AI430"/>
  <c r="AI401"/>
  <c r="AI379"/>
  <c r="AI293"/>
  <c r="AI260"/>
  <c r="AI262"/>
  <c r="AI202"/>
  <c r="AI167"/>
  <c r="AI126"/>
  <c r="AI94"/>
  <c r="AI79"/>
  <c r="AI55"/>
  <c r="AI45"/>
  <c r="AI31"/>
  <c r="AI27"/>
  <c r="AI17"/>
  <c r="AI18"/>
  <c r="AI8"/>
  <c r="AH247"/>
  <c r="AH424"/>
  <c r="AH432"/>
  <c r="AH415"/>
  <c r="AH392"/>
  <c r="AH374"/>
  <c r="AH389"/>
  <c r="AH384"/>
  <c r="AH390"/>
  <c r="AH370"/>
  <c r="AH361"/>
  <c r="AH334"/>
  <c r="AH319"/>
  <c r="AH331"/>
  <c r="AH312"/>
  <c r="AH297"/>
  <c r="AH301"/>
  <c r="AH283"/>
  <c r="AH284"/>
  <c r="AH280"/>
  <c r="AH279"/>
  <c r="AH278"/>
  <c r="AH266"/>
  <c r="AH265"/>
  <c r="AH269"/>
  <c r="AH255"/>
  <c r="AH150"/>
  <c r="AH168"/>
  <c r="AH142"/>
  <c r="AH127"/>
  <c r="AH119"/>
  <c r="AH90"/>
  <c r="AH56"/>
  <c r="AH46"/>
  <c r="AH22"/>
  <c r="AH19"/>
  <c r="AH238"/>
  <c r="AH244"/>
  <c r="AH208"/>
  <c r="AH217"/>
  <c r="AH214"/>
  <c r="AH215"/>
  <c r="AH190"/>
  <c r="AH191"/>
  <c r="AH109"/>
  <c r="AH83"/>
  <c r="AH87"/>
  <c r="AH82"/>
  <c r="AH48"/>
  <c r="AH25"/>
  <c r="AH15"/>
  <c r="AH440"/>
  <c r="AH123"/>
  <c r="AH10"/>
  <c r="AH429"/>
  <c r="AH329"/>
  <c r="AH169"/>
  <c r="AH444"/>
  <c r="AH437"/>
  <c r="AH433"/>
  <c r="AH427"/>
  <c r="AH425"/>
  <c r="AH423"/>
  <c r="AH421"/>
  <c r="AH419"/>
  <c r="AH420"/>
  <c r="AH416"/>
  <c r="AH414"/>
  <c r="AH408"/>
  <c r="AH410"/>
  <c r="AH411"/>
  <c r="AH405"/>
  <c r="AH400"/>
  <c r="AH399"/>
  <c r="AH395"/>
  <c r="AH393"/>
  <c r="AH388"/>
  <c r="AH381"/>
  <c r="AH378"/>
  <c r="AH372"/>
  <c r="AH375"/>
  <c r="AH368"/>
  <c r="AH366"/>
  <c r="AH364"/>
  <c r="AH356"/>
  <c r="AH357"/>
  <c r="AH358"/>
  <c r="AH348"/>
  <c r="AH349"/>
  <c r="AH350"/>
  <c r="AH346"/>
  <c r="AH345"/>
  <c r="AH341"/>
  <c r="AH342"/>
  <c r="AH337"/>
  <c r="AH336"/>
  <c r="AH332"/>
  <c r="AH325"/>
  <c r="AH322"/>
  <c r="AH308"/>
  <c r="AH317"/>
  <c r="AH315"/>
  <c r="AH313"/>
  <c r="AH307"/>
  <c r="AH299"/>
  <c r="AH298"/>
  <c r="AH289"/>
  <c r="AH285"/>
  <c r="AH276"/>
  <c r="AH274"/>
  <c r="AH259"/>
  <c r="AH263"/>
  <c r="AH261"/>
  <c r="AH257"/>
  <c r="AH254"/>
  <c r="AH250"/>
  <c r="AH248"/>
  <c r="AH239"/>
  <c r="AH245"/>
  <c r="AH240"/>
  <c r="AH233"/>
  <c r="AH234"/>
  <c r="AH235"/>
  <c r="AH231"/>
  <c r="AH228"/>
  <c r="AH225"/>
  <c r="AH222"/>
  <c r="AH205"/>
  <c r="AH213"/>
  <c r="AH207"/>
  <c r="AH206"/>
  <c r="AH199"/>
  <c r="AH195"/>
  <c r="AH193"/>
  <c r="AH180"/>
  <c r="AH181"/>
  <c r="AH175"/>
  <c r="AH177"/>
  <c r="AH176"/>
  <c r="AH179"/>
  <c r="AH173"/>
  <c r="AH170"/>
  <c r="AH166"/>
  <c r="AH159"/>
  <c r="AH164"/>
  <c r="AH157"/>
  <c r="AH154"/>
  <c r="AH160"/>
  <c r="AH151"/>
  <c r="AH146"/>
  <c r="AH144"/>
  <c r="AH140"/>
  <c r="AH138"/>
  <c r="AH137"/>
  <c r="AH134"/>
  <c r="AH133"/>
  <c r="AH130"/>
  <c r="AH131"/>
  <c r="AH121"/>
  <c r="AH120"/>
  <c r="AH115"/>
  <c r="AH113"/>
  <c r="AH111"/>
  <c r="AH110"/>
  <c r="AH104"/>
  <c r="AH108"/>
  <c r="AH103"/>
  <c r="AH102"/>
  <c r="AH101"/>
  <c r="AH96"/>
  <c r="AH92"/>
  <c r="AH89"/>
  <c r="AH86"/>
  <c r="AH81"/>
  <c r="AH78"/>
  <c r="AH77"/>
  <c r="AH73"/>
  <c r="AH67"/>
  <c r="AH65"/>
  <c r="AH62"/>
  <c r="AH58"/>
  <c r="AH52"/>
  <c r="AH41"/>
  <c r="AH51"/>
  <c r="AH40"/>
  <c r="AH39"/>
  <c r="AH36"/>
  <c r="AH33"/>
  <c r="AH44"/>
  <c r="AH29"/>
  <c r="AH24"/>
  <c r="AH12"/>
  <c r="AH16"/>
  <c r="AH5"/>
  <c r="AH443"/>
  <c r="AH439"/>
  <c r="AH431"/>
  <c r="AH436"/>
  <c r="AH435"/>
  <c r="AH426"/>
  <c r="AH428"/>
  <c r="AH422"/>
  <c r="AH417"/>
  <c r="AH412"/>
  <c r="AH406"/>
  <c r="AH407"/>
  <c r="AH398"/>
  <c r="AH394"/>
  <c r="AH397"/>
  <c r="AH396"/>
  <c r="AH391"/>
  <c r="AH386"/>
  <c r="AH383"/>
  <c r="AH382"/>
  <c r="AH377"/>
  <c r="AH376"/>
  <c r="AH369"/>
  <c r="AH371"/>
  <c r="AH367"/>
  <c r="AH365"/>
  <c r="AH359"/>
  <c r="AH355"/>
  <c r="AH353"/>
  <c r="AH352"/>
  <c r="AH354"/>
  <c r="AH351"/>
  <c r="AH344"/>
  <c r="AH347"/>
  <c r="AH340"/>
  <c r="AH343"/>
  <c r="AH339"/>
  <c r="AH335"/>
  <c r="AH333"/>
  <c r="AH328"/>
  <c r="AH323"/>
  <c r="AH321"/>
  <c r="AH316"/>
  <c r="AH320"/>
  <c r="AH314"/>
  <c r="AH309"/>
  <c r="AH302"/>
  <c r="AH296"/>
  <c r="AH295"/>
  <c r="AH290"/>
  <c r="AH291"/>
  <c r="AH287"/>
  <c r="AH286"/>
  <c r="AH282"/>
  <c r="AH277"/>
  <c r="AH271"/>
  <c r="AH272"/>
  <c r="AH268"/>
  <c r="AH267"/>
  <c r="AH264"/>
  <c r="AH256"/>
  <c r="AH253"/>
  <c r="AH251"/>
  <c r="AH249"/>
  <c r="AH237"/>
  <c r="AH243"/>
  <c r="AH241"/>
  <c r="AH236"/>
  <c r="AH230"/>
  <c r="AH232"/>
  <c r="AH229"/>
  <c r="AH226"/>
  <c r="AH224"/>
  <c r="AH219"/>
  <c r="AH223"/>
  <c r="AH218"/>
  <c r="AH216"/>
  <c r="AH210"/>
  <c r="AH204"/>
  <c r="AH201"/>
  <c r="AH200"/>
  <c r="AH198"/>
  <c r="AH194"/>
  <c r="AH192"/>
  <c r="AH188"/>
  <c r="AH187"/>
  <c r="AH183"/>
  <c r="AH185"/>
  <c r="AH182"/>
  <c r="AH178"/>
  <c r="AH184"/>
  <c r="AH174"/>
  <c r="AH172"/>
  <c r="AH163"/>
  <c r="AH155"/>
  <c r="AH153"/>
  <c r="AH148"/>
  <c r="AH149"/>
  <c r="AH147"/>
  <c r="AH145"/>
  <c r="AH143"/>
  <c r="AH139"/>
  <c r="AH136"/>
  <c r="AH135"/>
  <c r="AH124"/>
  <c r="AH129"/>
  <c r="AH125"/>
  <c r="AH128"/>
  <c r="AH122"/>
  <c r="AH118"/>
  <c r="AH117"/>
  <c r="AH116"/>
  <c r="AH114"/>
  <c r="AH106"/>
  <c r="AH107"/>
  <c r="AH105"/>
  <c r="AH99"/>
  <c r="AH100"/>
  <c r="AH95"/>
  <c r="AH91"/>
  <c r="AH88"/>
  <c r="AH84"/>
  <c r="AH72"/>
  <c r="AH75"/>
  <c r="AH70"/>
  <c r="AH68"/>
  <c r="AH64"/>
  <c r="AH66"/>
  <c r="AH63"/>
  <c r="AH59"/>
  <c r="AH57"/>
  <c r="AH53"/>
  <c r="AH54"/>
  <c r="AH49"/>
  <c r="AH47"/>
  <c r="AH43"/>
  <c r="AH50"/>
  <c r="AH37"/>
  <c r="AH35"/>
  <c r="AH34"/>
  <c r="AH32"/>
  <c r="AH30"/>
  <c r="AH23"/>
  <c r="AH3"/>
  <c r="AH7"/>
  <c r="AH4"/>
  <c r="AH9"/>
  <c r="C110"/>
  <c r="B79"/>
  <c r="B111"/>
  <c r="B34"/>
  <c r="B193"/>
  <c r="B185"/>
  <c r="B218"/>
  <c r="B103"/>
  <c r="B43"/>
  <c r="B57"/>
  <c r="B225"/>
  <c r="B200"/>
  <c r="B182"/>
  <c r="B252"/>
  <c r="B80"/>
  <c r="B46"/>
  <c r="B424"/>
  <c r="B370"/>
  <c r="B215"/>
  <c r="B90"/>
  <c r="B187"/>
  <c r="B125"/>
  <c r="B75"/>
  <c r="B164"/>
  <c r="B131"/>
  <c r="B73"/>
  <c r="B45"/>
  <c r="B114"/>
  <c r="B143"/>
  <c r="B297"/>
  <c r="B217"/>
  <c r="B48"/>
  <c r="B298"/>
  <c r="B224"/>
  <c r="B323"/>
  <c r="B5"/>
  <c r="B242"/>
  <c r="C196"/>
  <c r="B108"/>
  <c r="B96"/>
  <c r="B16"/>
  <c r="C272"/>
  <c r="B313"/>
  <c r="B324"/>
  <c r="B132"/>
  <c r="B56"/>
  <c r="B22"/>
  <c r="B244"/>
  <c r="B208"/>
  <c r="B190"/>
  <c r="B191"/>
  <c r="B150"/>
  <c r="B119"/>
  <c r="B109"/>
  <c r="B83"/>
  <c r="B333"/>
  <c r="B172"/>
  <c r="B160"/>
  <c r="B144"/>
  <c r="B115"/>
  <c r="B77"/>
  <c r="B66"/>
  <c r="B24"/>
  <c r="B49"/>
  <c r="C49"/>
  <c r="C336"/>
  <c r="B6"/>
  <c r="B247"/>
  <c r="B432"/>
  <c r="B389"/>
  <c r="B384"/>
  <c r="B331"/>
  <c r="B312"/>
  <c r="B301"/>
  <c r="B283"/>
  <c r="B284"/>
  <c r="B280"/>
  <c r="B279"/>
  <c r="B278"/>
  <c r="B265"/>
  <c r="B269"/>
  <c r="B255"/>
  <c r="B238"/>
  <c r="B142"/>
  <c r="B127"/>
  <c r="B87"/>
  <c r="B15"/>
  <c r="B314"/>
  <c r="B97"/>
  <c r="B434"/>
  <c r="B438"/>
  <c r="B387"/>
  <c r="B380"/>
  <c r="B385"/>
  <c r="B318"/>
  <c r="B326"/>
  <c r="B310"/>
  <c r="B305"/>
  <c r="B288"/>
  <c r="B260"/>
  <c r="C270"/>
  <c r="B258"/>
  <c r="B212"/>
  <c r="B211"/>
  <c r="B220"/>
  <c r="B221"/>
  <c r="B197"/>
  <c r="B189"/>
  <c r="B162"/>
  <c r="B161"/>
  <c r="B126"/>
  <c r="B69"/>
  <c r="B19"/>
  <c r="B33"/>
  <c r="B55"/>
  <c r="B300"/>
  <c r="B274"/>
  <c r="B230"/>
  <c r="B170"/>
  <c r="B157"/>
  <c r="B135"/>
  <c r="B418"/>
  <c r="B95"/>
  <c r="B36"/>
  <c r="B40"/>
  <c r="B341"/>
  <c r="B317"/>
  <c r="B287"/>
  <c r="B275"/>
  <c r="B262"/>
  <c r="B235"/>
  <c r="B214"/>
  <c r="B171"/>
  <c r="C171"/>
  <c r="B377"/>
  <c r="B357"/>
  <c r="B342"/>
  <c r="B281"/>
  <c r="B294"/>
  <c r="B291"/>
  <c r="B264"/>
  <c r="B273"/>
  <c r="B263"/>
  <c r="B71"/>
  <c r="B82"/>
  <c r="B18"/>
  <c r="B14"/>
  <c r="B249"/>
  <c r="C210"/>
  <c r="B373"/>
  <c r="C6"/>
  <c r="B379"/>
  <c r="B363"/>
  <c r="B360"/>
  <c r="B349"/>
  <c r="B367"/>
  <c r="B359"/>
  <c r="B248"/>
  <c r="B233"/>
  <c r="B186"/>
  <c r="B167"/>
  <c r="B88"/>
  <c r="C9"/>
  <c r="AG9"/>
  <c r="B21"/>
  <c r="B396"/>
  <c r="B392"/>
  <c r="B378"/>
  <c r="C32"/>
  <c r="C21"/>
  <c r="B339"/>
  <c r="B299"/>
  <c r="B266"/>
  <c r="B29"/>
  <c r="B30"/>
  <c r="B364"/>
  <c r="B361"/>
  <c r="B353"/>
  <c r="B348"/>
  <c r="B356"/>
  <c r="B328"/>
  <c r="B296"/>
  <c r="B285"/>
  <c r="B257"/>
  <c r="B276"/>
  <c r="B253"/>
  <c r="B228"/>
  <c r="C97"/>
  <c r="B442"/>
  <c r="C247"/>
  <c r="B415"/>
  <c r="B390"/>
  <c r="B282"/>
  <c r="B205"/>
  <c r="B270"/>
  <c r="B337"/>
  <c r="B146"/>
  <c r="C365"/>
  <c r="C391"/>
  <c r="C85"/>
  <c r="C433"/>
  <c r="C405"/>
  <c r="B405"/>
  <c r="B404"/>
  <c r="C374"/>
  <c r="B374"/>
  <c r="C319"/>
  <c r="C238"/>
  <c r="B202"/>
  <c r="B175"/>
  <c r="C198"/>
  <c r="B198"/>
  <c r="C197"/>
  <c r="B168"/>
  <c r="B163"/>
  <c r="B165"/>
  <c r="B156"/>
  <c r="C145"/>
  <c r="B145"/>
  <c r="B166"/>
  <c r="B147"/>
  <c r="C138"/>
  <c r="B138"/>
  <c r="B93"/>
  <c r="B100"/>
  <c r="B98"/>
  <c r="B89"/>
  <c r="B106"/>
  <c r="B94"/>
  <c r="C38"/>
  <c r="B38"/>
  <c r="C44"/>
  <c r="B44"/>
  <c r="B25"/>
  <c r="B17"/>
  <c r="B31"/>
  <c r="B12"/>
  <c r="B11"/>
  <c r="B444"/>
  <c r="C414"/>
  <c r="B403"/>
  <c r="B402"/>
  <c r="C334"/>
  <c r="B334"/>
  <c r="C293"/>
  <c r="B293"/>
  <c r="B272"/>
  <c r="B416"/>
  <c r="B158"/>
  <c r="B113"/>
  <c r="B112"/>
  <c r="B92"/>
  <c r="B28"/>
  <c r="B26"/>
  <c r="B8"/>
  <c r="B27"/>
  <c r="B366"/>
  <c r="B196"/>
  <c r="B433"/>
  <c r="B319"/>
  <c r="C175"/>
  <c r="C202"/>
  <c r="AJ4"/>
  <c r="AG4"/>
  <c r="B307"/>
  <c r="B85"/>
  <c r="C430"/>
  <c r="C28"/>
  <c r="C25"/>
  <c r="C17"/>
  <c r="C31"/>
  <c r="C26"/>
  <c r="C27"/>
  <c r="C8"/>
  <c r="C12"/>
  <c r="C11"/>
  <c r="C2"/>
  <c r="C5"/>
  <c r="C58"/>
  <c r="C41"/>
  <c r="C48"/>
  <c r="C60"/>
  <c r="C54"/>
  <c r="C37"/>
  <c r="C51"/>
  <c r="C33"/>
  <c r="C40"/>
  <c r="C55"/>
  <c r="C36"/>
  <c r="C86"/>
  <c r="C80"/>
  <c r="C87"/>
  <c r="C82"/>
  <c r="C63"/>
  <c r="C71"/>
  <c r="C70"/>
  <c r="C78"/>
  <c r="C65"/>
  <c r="C62"/>
  <c r="C67"/>
  <c r="C111"/>
  <c r="C101"/>
  <c r="C103"/>
  <c r="C107"/>
  <c r="C90"/>
  <c r="C109"/>
  <c r="C96"/>
  <c r="C108"/>
  <c r="C99"/>
  <c r="C91"/>
  <c r="C130"/>
  <c r="C143"/>
  <c r="C131"/>
  <c r="C144"/>
  <c r="C120"/>
  <c r="C125"/>
  <c r="C121"/>
  <c r="C122"/>
  <c r="C132"/>
  <c r="C126"/>
  <c r="C115"/>
  <c r="C162"/>
  <c r="C161"/>
  <c r="C160"/>
  <c r="C164"/>
  <c r="C153"/>
  <c r="C154"/>
  <c r="C170"/>
  <c r="C157"/>
  <c r="C155"/>
  <c r="C151"/>
  <c r="C149"/>
  <c r="C195"/>
  <c r="C181"/>
  <c r="C189"/>
  <c r="C186"/>
  <c r="C178"/>
  <c r="C180"/>
  <c r="C183"/>
  <c r="C177"/>
  <c r="C173"/>
  <c r="C218"/>
  <c r="C208"/>
  <c r="C217"/>
  <c r="C225"/>
  <c r="C222"/>
  <c r="C214"/>
  <c r="C215"/>
  <c r="C226"/>
  <c r="C213"/>
  <c r="C201"/>
  <c r="C200"/>
  <c r="C244"/>
  <c r="C253"/>
  <c r="C245"/>
  <c r="C241"/>
  <c r="C248"/>
  <c r="C243"/>
  <c r="C234"/>
  <c r="C228"/>
  <c r="C229"/>
  <c r="C230"/>
  <c r="C233"/>
  <c r="C278"/>
  <c r="C268"/>
  <c r="C271"/>
  <c r="C277"/>
  <c r="C266"/>
  <c r="C265"/>
  <c r="C269"/>
  <c r="C267"/>
  <c r="C276"/>
  <c r="C257"/>
  <c r="C254"/>
  <c r="C305"/>
  <c r="C299"/>
  <c r="C303"/>
  <c r="C296"/>
  <c r="C285"/>
  <c r="C290"/>
  <c r="C295"/>
  <c r="C283"/>
  <c r="C284"/>
  <c r="C280"/>
  <c r="C279"/>
  <c r="C332"/>
  <c r="C320"/>
  <c r="C333"/>
  <c r="C315"/>
  <c r="C324"/>
  <c r="C318"/>
  <c r="C323"/>
  <c r="C322"/>
  <c r="C317"/>
  <c r="C312"/>
  <c r="C364"/>
  <c r="C361"/>
  <c r="C351"/>
  <c r="C358"/>
  <c r="C355"/>
  <c r="C356"/>
  <c r="C353"/>
  <c r="C348"/>
  <c r="C343"/>
  <c r="C344"/>
  <c r="C340"/>
  <c r="C346"/>
  <c r="C387"/>
  <c r="C373"/>
  <c r="C380"/>
  <c r="C383"/>
  <c r="C379"/>
  <c r="C385"/>
  <c r="C388"/>
  <c r="C377"/>
  <c r="C376"/>
  <c r="C382"/>
  <c r="C372"/>
  <c r="C369"/>
  <c r="C412"/>
  <c r="C411"/>
  <c r="C406"/>
  <c r="C410"/>
  <c r="C399"/>
  <c r="C401"/>
  <c r="C397"/>
  <c r="C400"/>
  <c r="C395"/>
  <c r="C407"/>
  <c r="C408"/>
  <c r="C434"/>
  <c r="C445"/>
  <c r="C435"/>
  <c r="C428"/>
  <c r="C438"/>
  <c r="C442"/>
  <c r="C419"/>
  <c r="C436"/>
  <c r="C422"/>
  <c r="C421"/>
  <c r="C22"/>
  <c r="C23"/>
  <c r="C19"/>
  <c r="C24"/>
  <c r="C18"/>
  <c r="C14"/>
  <c r="C15"/>
  <c r="C16"/>
  <c r="C7"/>
  <c r="C4"/>
  <c r="C47"/>
  <c r="C45"/>
  <c r="C53"/>
  <c r="C56"/>
  <c r="C46"/>
  <c r="C35"/>
  <c r="C39"/>
  <c r="C59"/>
  <c r="C43"/>
  <c r="C52"/>
  <c r="C34"/>
  <c r="C84"/>
  <c r="C81"/>
  <c r="C83"/>
  <c r="C79"/>
  <c r="C69"/>
  <c r="C68"/>
  <c r="C75"/>
  <c r="C73"/>
  <c r="C77"/>
  <c r="C66"/>
  <c r="C64"/>
  <c r="C113"/>
  <c r="C112"/>
  <c r="C93"/>
  <c r="C92"/>
  <c r="C100"/>
  <c r="C95"/>
  <c r="C98"/>
  <c r="C89"/>
  <c r="C106"/>
  <c r="C102"/>
  <c r="C94"/>
  <c r="C88"/>
  <c r="C142"/>
  <c r="C124"/>
  <c r="C137"/>
  <c r="C128"/>
  <c r="C140"/>
  <c r="C134"/>
  <c r="C133"/>
  <c r="C118"/>
  <c r="C127"/>
  <c r="C119"/>
  <c r="C116"/>
  <c r="C159"/>
  <c r="C150"/>
  <c r="C168"/>
  <c r="C163"/>
  <c r="C165"/>
  <c r="C156"/>
  <c r="C166"/>
  <c r="C167"/>
  <c r="C158"/>
  <c r="C148"/>
  <c r="C147"/>
  <c r="C188"/>
  <c r="C190"/>
  <c r="C191"/>
  <c r="C185"/>
  <c r="C193"/>
  <c r="C194"/>
  <c r="C182"/>
  <c r="C187"/>
  <c r="C179"/>
  <c r="C176"/>
  <c r="C184"/>
  <c r="C174"/>
  <c r="C172"/>
  <c r="C212"/>
  <c r="C211"/>
  <c r="C220"/>
  <c r="C219"/>
  <c r="C216"/>
  <c r="C221"/>
  <c r="C224"/>
  <c r="C204"/>
  <c r="C206"/>
  <c r="C199"/>
  <c r="C207"/>
  <c r="C251"/>
  <c r="C242"/>
  <c r="C252"/>
  <c r="C231"/>
  <c r="C246"/>
  <c r="C240"/>
  <c r="C236"/>
  <c r="C239"/>
  <c r="C237"/>
  <c r="C235"/>
  <c r="C232"/>
  <c r="C260"/>
  <c r="C262"/>
  <c r="C274"/>
  <c r="C263"/>
  <c r="C273"/>
  <c r="C275"/>
  <c r="C258"/>
  <c r="C264"/>
  <c r="C255"/>
  <c r="C256"/>
  <c r="C259"/>
  <c r="C297"/>
  <c r="C301"/>
  <c r="C287"/>
  <c r="C298"/>
  <c r="C289"/>
  <c r="C291"/>
  <c r="C286"/>
  <c r="C294"/>
  <c r="C281"/>
  <c r="C300"/>
  <c r="C288"/>
  <c r="C339"/>
  <c r="C316"/>
  <c r="C335"/>
  <c r="C313"/>
  <c r="C314"/>
  <c r="C328"/>
  <c r="C325"/>
  <c r="C331"/>
  <c r="C309"/>
  <c r="C321"/>
  <c r="C326"/>
  <c r="C310"/>
  <c r="C363"/>
  <c r="C352"/>
  <c r="C360"/>
  <c r="C350"/>
  <c r="C349"/>
  <c r="C357"/>
  <c r="C354"/>
  <c r="C341"/>
  <c r="C345"/>
  <c r="C342"/>
  <c r="C389"/>
  <c r="C384"/>
  <c r="C375"/>
  <c r="C390"/>
  <c r="C370"/>
  <c r="C381"/>
  <c r="C386"/>
  <c r="C371"/>
  <c r="C378"/>
  <c r="C368"/>
  <c r="C415"/>
  <c r="C416"/>
  <c r="C403"/>
  <c r="C404"/>
  <c r="C402"/>
  <c r="C398"/>
  <c r="C394"/>
  <c r="C393"/>
  <c r="C413"/>
  <c r="C396"/>
  <c r="C392"/>
  <c r="C424"/>
  <c r="C439"/>
  <c r="C443"/>
  <c r="C427"/>
  <c r="C437"/>
  <c r="C423"/>
  <c r="C432"/>
  <c r="C425"/>
  <c r="C426"/>
  <c r="C418"/>
  <c r="C417"/>
  <c r="B2"/>
  <c r="B445"/>
  <c r="B439"/>
  <c r="B430"/>
  <c r="B427"/>
  <c r="B436"/>
  <c r="B412"/>
  <c r="B413"/>
  <c r="B406"/>
  <c r="B398"/>
  <c r="B408"/>
  <c r="B400"/>
  <c r="B397"/>
  <c r="B394"/>
  <c r="B399"/>
  <c r="B393"/>
  <c r="B401"/>
  <c r="AT6"/>
  <c r="AT7"/>
  <c r="AT5"/>
  <c r="AT4"/>
  <c r="AI6" l="1"/>
  <c r="AU20" s="1"/>
  <c r="AT20" s="1"/>
  <c r="D74"/>
  <c r="D42"/>
  <c r="D13"/>
  <c r="D327"/>
  <c r="D141"/>
  <c r="D306"/>
  <c r="D152"/>
  <c r="D76"/>
  <c r="D209"/>
  <c r="D441"/>
  <c r="D330"/>
  <c r="D362"/>
  <c r="D338"/>
  <c r="AU14"/>
  <c r="AT14" s="1"/>
  <c r="AU13"/>
  <c r="AT13" s="1"/>
  <c r="AU12"/>
  <c r="AT12" s="1"/>
  <c r="AU25"/>
  <c r="AU11"/>
  <c r="AT11" s="1"/>
  <c r="AU21"/>
  <c r="AT21" s="1"/>
  <c r="AU17"/>
  <c r="AT17" s="1"/>
  <c r="AI162"/>
  <c r="AI197"/>
  <c r="AI221"/>
  <c r="AK171"/>
  <c r="AK26"/>
  <c r="AM145"/>
  <c r="AM146"/>
  <c r="AM307"/>
  <c r="AM197"/>
  <c r="AM114"/>
  <c r="AM367"/>
  <c r="AM391"/>
  <c r="AM366"/>
  <c r="AJ80"/>
  <c r="AJ220"/>
  <c r="AI69"/>
  <c r="AI85"/>
  <c r="AI97"/>
  <c r="AI132"/>
  <c r="AI252"/>
  <c r="AI288"/>
  <c r="AI385"/>
  <c r="AI98"/>
  <c r="AI258"/>
  <c r="AI281"/>
  <c r="AI305"/>
  <c r="AI324"/>
  <c r="AI387"/>
  <c r="AI445"/>
  <c r="AJ98"/>
  <c r="AJ281"/>
  <c r="AJ326"/>
  <c r="AJ387"/>
  <c r="AJ69"/>
  <c r="AJ132"/>
  <c r="AJ252"/>
  <c r="AJ385"/>
  <c r="AJ442"/>
  <c r="AM44"/>
  <c r="AJ161"/>
  <c r="AJ189"/>
  <c r="AJ418"/>
  <c r="AJ273"/>
  <c r="AJ294"/>
  <c r="AJ373"/>
  <c r="AG6"/>
  <c r="AJ35"/>
  <c r="AJ50"/>
  <c r="AJ47"/>
  <c r="AJ54"/>
  <c r="AJ57"/>
  <c r="AM57" s="1"/>
  <c r="AJ63"/>
  <c r="AM63" s="1"/>
  <c r="AJ64"/>
  <c r="AJ70"/>
  <c r="AJ72"/>
  <c r="AJ88"/>
  <c r="AJ95"/>
  <c r="AJ99"/>
  <c r="AJ107"/>
  <c r="AJ114"/>
  <c r="AK114"/>
  <c r="AJ117"/>
  <c r="AJ122"/>
  <c r="AJ125"/>
  <c r="AJ124"/>
  <c r="AJ136"/>
  <c r="AJ143"/>
  <c r="AM143" s="1"/>
  <c r="AJ147"/>
  <c r="AJ148"/>
  <c r="AJ155"/>
  <c r="AJ172"/>
  <c r="AJ184"/>
  <c r="AJ182"/>
  <c r="AJ183"/>
  <c r="AJ188"/>
  <c r="AJ194"/>
  <c r="AJ200"/>
  <c r="AJ204"/>
  <c r="AJ216"/>
  <c r="AJ223"/>
  <c r="AJ224"/>
  <c r="AJ229"/>
  <c r="AJ230"/>
  <c r="AJ241"/>
  <c r="AJ237"/>
  <c r="AJ251"/>
  <c r="AJ256"/>
  <c r="AJ267"/>
  <c r="AJ272"/>
  <c r="AM272" s="1"/>
  <c r="AJ277"/>
  <c r="AJ286"/>
  <c r="AJ291"/>
  <c r="AJ295"/>
  <c r="AJ302"/>
  <c r="AM302" s="1"/>
  <c r="AJ314"/>
  <c r="AJ316"/>
  <c r="AJ323"/>
  <c r="AJ333"/>
  <c r="AJ339"/>
  <c r="AJ340"/>
  <c r="AJ344"/>
  <c r="AJ354"/>
  <c r="AJ353"/>
  <c r="AJ359"/>
  <c r="AJ367"/>
  <c r="AK367"/>
  <c r="AJ369"/>
  <c r="AJ377"/>
  <c r="AJ383"/>
  <c r="AJ391"/>
  <c r="AK391"/>
  <c r="AJ397"/>
  <c r="AJ398"/>
  <c r="AJ406"/>
  <c r="AJ417"/>
  <c r="AJ428"/>
  <c r="AJ435"/>
  <c r="AJ431"/>
  <c r="AJ443"/>
  <c r="AJ44"/>
  <c r="AK44"/>
  <c r="AJ36"/>
  <c r="AJ40"/>
  <c r="AJ41"/>
  <c r="AJ58"/>
  <c r="AJ65"/>
  <c r="AJ73"/>
  <c r="AJ78"/>
  <c r="AJ86"/>
  <c r="AJ92"/>
  <c r="AJ101"/>
  <c r="AJ103"/>
  <c r="AJ104"/>
  <c r="AJ111"/>
  <c r="AJ115"/>
  <c r="AJ121"/>
  <c r="AJ130"/>
  <c r="AJ134"/>
  <c r="AJ138"/>
  <c r="AM138" s="1"/>
  <c r="AJ144"/>
  <c r="AJ151"/>
  <c r="AJ154"/>
  <c r="AJ164"/>
  <c r="AJ166"/>
  <c r="AJ173"/>
  <c r="AJ176"/>
  <c r="AJ175"/>
  <c r="AJ180"/>
  <c r="AJ195"/>
  <c r="AJ206"/>
  <c r="AJ213"/>
  <c r="AJ222"/>
  <c r="AJ228"/>
  <c r="AJ235"/>
  <c r="AJ233"/>
  <c r="AJ245"/>
  <c r="AJ248"/>
  <c r="AM248" s="1"/>
  <c r="AJ254"/>
  <c r="AJ261"/>
  <c r="AJ259"/>
  <c r="AJ276"/>
  <c r="AJ289"/>
  <c r="AJ299"/>
  <c r="AM299" s="1"/>
  <c r="AJ313"/>
  <c r="AJ317"/>
  <c r="AJ322"/>
  <c r="AJ332"/>
  <c r="AJ337"/>
  <c r="AJ341"/>
  <c r="AJ346"/>
  <c r="AJ349"/>
  <c r="AJ358"/>
  <c r="AJ356"/>
  <c r="AJ366"/>
  <c r="AK366"/>
  <c r="AJ375"/>
  <c r="AJ378"/>
  <c r="AJ388"/>
  <c r="AM388" s="1"/>
  <c r="AJ395"/>
  <c r="AJ400"/>
  <c r="AJ411"/>
  <c r="AJ408"/>
  <c r="AM408" s="1"/>
  <c r="AJ416"/>
  <c r="AJ419"/>
  <c r="AJ423"/>
  <c r="AJ427"/>
  <c r="AJ437"/>
  <c r="AJ169"/>
  <c r="AJ429"/>
  <c r="AJ123"/>
  <c r="AJ48"/>
  <c r="AJ87"/>
  <c r="AJ109"/>
  <c r="AJ190"/>
  <c r="AJ214"/>
  <c r="AJ208"/>
  <c r="AJ238"/>
  <c r="AJ56"/>
  <c r="AJ119"/>
  <c r="AJ142"/>
  <c r="AJ150"/>
  <c r="AJ269"/>
  <c r="AJ266"/>
  <c r="AJ279"/>
  <c r="AJ284"/>
  <c r="AJ301"/>
  <c r="AJ312"/>
  <c r="AJ319"/>
  <c r="AM319" s="1"/>
  <c r="AJ361"/>
  <c r="AJ390"/>
  <c r="AJ389"/>
  <c r="AJ392"/>
  <c r="AJ432"/>
  <c r="AJ247"/>
  <c r="AG79"/>
  <c r="AG80"/>
  <c r="AG126"/>
  <c r="AG161"/>
  <c r="AG189"/>
  <c r="AG196"/>
  <c r="AK196"/>
  <c r="AG220"/>
  <c r="AG212"/>
  <c r="AG242"/>
  <c r="AG270"/>
  <c r="AG273"/>
  <c r="AG260"/>
  <c r="AG300"/>
  <c r="AG294"/>
  <c r="AG310"/>
  <c r="AG318"/>
  <c r="AG363"/>
  <c r="AG379"/>
  <c r="AG373"/>
  <c r="AG418"/>
  <c r="AG438"/>
  <c r="AG434"/>
  <c r="AJ34"/>
  <c r="AJ37"/>
  <c r="AJ43"/>
  <c r="AJ49"/>
  <c r="AJ53"/>
  <c r="AJ59"/>
  <c r="AJ66"/>
  <c r="AJ68"/>
  <c r="AJ75"/>
  <c r="AJ84"/>
  <c r="AJ91"/>
  <c r="AJ100"/>
  <c r="AJ105"/>
  <c r="AM105" s="1"/>
  <c r="AJ106"/>
  <c r="AJ116"/>
  <c r="AJ118"/>
  <c r="AJ128"/>
  <c r="AJ129"/>
  <c r="AJ135"/>
  <c r="AM135" s="1"/>
  <c r="AJ139"/>
  <c r="AJ145"/>
  <c r="AK145"/>
  <c r="AJ149"/>
  <c r="AJ153"/>
  <c r="AJ163"/>
  <c r="AJ174"/>
  <c r="AJ178"/>
  <c r="AJ185"/>
  <c r="AJ187"/>
  <c r="AJ192"/>
  <c r="AM192" s="1"/>
  <c r="AJ198"/>
  <c r="AM198" s="1"/>
  <c r="AJ201"/>
  <c r="AJ210"/>
  <c r="AJ218"/>
  <c r="AM218" s="1"/>
  <c r="AJ219"/>
  <c r="AJ226"/>
  <c r="AJ232"/>
  <c r="AJ236"/>
  <c r="AJ243"/>
  <c r="AJ249"/>
  <c r="AJ253"/>
  <c r="AM253" s="1"/>
  <c r="AJ264"/>
  <c r="AJ268"/>
  <c r="AJ271"/>
  <c r="AJ282"/>
  <c r="AJ287"/>
  <c r="AJ290"/>
  <c r="AJ296"/>
  <c r="AJ309"/>
  <c r="AJ320"/>
  <c r="AJ321"/>
  <c r="AJ328"/>
  <c r="AJ335"/>
  <c r="AJ343"/>
  <c r="AJ347"/>
  <c r="AJ351"/>
  <c r="AJ352"/>
  <c r="AJ355"/>
  <c r="AJ365"/>
  <c r="AM365" s="1"/>
  <c r="AJ371"/>
  <c r="AJ376"/>
  <c r="AJ382"/>
  <c r="AJ386"/>
  <c r="AJ396"/>
  <c r="AJ394"/>
  <c r="AJ407"/>
  <c r="AJ412"/>
  <c r="AJ422"/>
  <c r="AM422" s="1"/>
  <c r="AJ426"/>
  <c r="AJ436"/>
  <c r="AJ439"/>
  <c r="AJ33"/>
  <c r="AJ39"/>
  <c r="AJ51"/>
  <c r="AJ52"/>
  <c r="AJ62"/>
  <c r="AJ67"/>
  <c r="AJ77"/>
  <c r="AJ81"/>
  <c r="AJ89"/>
  <c r="AJ96"/>
  <c r="AJ102"/>
  <c r="AJ108"/>
  <c r="AJ110"/>
  <c r="AM110" s="1"/>
  <c r="AJ113"/>
  <c r="AJ120"/>
  <c r="AJ131"/>
  <c r="AJ133"/>
  <c r="AJ137"/>
  <c r="AJ140"/>
  <c r="AJ146"/>
  <c r="AK146"/>
  <c r="AJ160"/>
  <c r="AJ157"/>
  <c r="AJ159"/>
  <c r="AJ170"/>
  <c r="AJ179"/>
  <c r="AJ177"/>
  <c r="AJ181"/>
  <c r="AJ193"/>
  <c r="AJ199"/>
  <c r="AJ207"/>
  <c r="AJ205"/>
  <c r="AJ225"/>
  <c r="AJ231"/>
  <c r="AJ234"/>
  <c r="AJ240"/>
  <c r="AJ239"/>
  <c r="AJ250"/>
  <c r="AJ257"/>
  <c r="AJ263"/>
  <c r="AJ274"/>
  <c r="AJ285"/>
  <c r="AJ298"/>
  <c r="AJ307"/>
  <c r="AK307"/>
  <c r="AJ315"/>
  <c r="AJ308"/>
  <c r="AJ325"/>
  <c r="AJ336"/>
  <c r="AM336" s="1"/>
  <c r="AJ342"/>
  <c r="AJ345"/>
  <c r="AJ350"/>
  <c r="AJ348"/>
  <c r="AJ357"/>
  <c r="AJ364"/>
  <c r="AJ368"/>
  <c r="AJ372"/>
  <c r="AJ381"/>
  <c r="AJ393"/>
  <c r="AJ399"/>
  <c r="AJ405"/>
  <c r="AJ410"/>
  <c r="AJ414"/>
  <c r="AJ420"/>
  <c r="AJ421"/>
  <c r="AJ425"/>
  <c r="AJ433"/>
  <c r="AJ444"/>
  <c r="AJ329"/>
  <c r="AJ440"/>
  <c r="AJ82"/>
  <c r="AJ83"/>
  <c r="AJ191"/>
  <c r="AJ215"/>
  <c r="AJ217"/>
  <c r="AJ244"/>
  <c r="AJ46"/>
  <c r="AJ90"/>
  <c r="AJ127"/>
  <c r="AJ168"/>
  <c r="AJ255"/>
  <c r="AJ265"/>
  <c r="AJ278"/>
  <c r="AJ280"/>
  <c r="AJ283"/>
  <c r="AJ297"/>
  <c r="AJ331"/>
  <c r="AJ334"/>
  <c r="AJ370"/>
  <c r="AJ384"/>
  <c r="AJ374"/>
  <c r="AJ415"/>
  <c r="AJ424"/>
  <c r="AG69"/>
  <c r="AG85"/>
  <c r="AG98"/>
  <c r="AG132"/>
  <c r="AG162"/>
  <c r="AG197"/>
  <c r="AK197"/>
  <c r="AG221"/>
  <c r="AG211"/>
  <c r="AG252"/>
  <c r="AG258"/>
  <c r="AG275"/>
  <c r="AG262"/>
  <c r="AG288"/>
  <c r="AG281"/>
  <c r="AG305"/>
  <c r="AG326"/>
  <c r="AG324"/>
  <c r="AG385"/>
  <c r="AG380"/>
  <c r="AG387"/>
  <c r="AG442"/>
  <c r="AG445"/>
  <c r="AG97"/>
  <c r="AI80"/>
  <c r="AI220"/>
  <c r="AI273"/>
  <c r="AI294"/>
  <c r="AI373"/>
  <c r="AI438"/>
  <c r="AI161"/>
  <c r="AI189"/>
  <c r="AI212"/>
  <c r="AI242"/>
  <c r="AI270"/>
  <c r="AI318"/>
  <c r="AI418"/>
  <c r="AJ196"/>
  <c r="AM196" s="1"/>
  <c r="AJ300"/>
  <c r="AJ310"/>
  <c r="AJ363"/>
  <c r="AJ434"/>
  <c r="AJ79"/>
  <c r="AJ126"/>
  <c r="AJ260"/>
  <c r="AJ379"/>
  <c r="AJ30"/>
  <c r="AM30" s="1"/>
  <c r="AJ5"/>
  <c r="AJ29"/>
  <c r="AM29" s="1"/>
  <c r="AJ10"/>
  <c r="AJ3"/>
  <c r="AJ12"/>
  <c r="AM12" s="1"/>
  <c r="AJ25"/>
  <c r="AJ19"/>
  <c r="AJ7"/>
  <c r="AJ23"/>
  <c r="AM23" s="1"/>
  <c r="AJ32"/>
  <c r="AM32" s="1"/>
  <c r="AJ16"/>
  <c r="AJ24"/>
  <c r="AJ15"/>
  <c r="AJ22"/>
  <c r="AI4"/>
  <c r="AI9"/>
  <c r="AJ9"/>
  <c r="AG3"/>
  <c r="AI3"/>
  <c r="AG30"/>
  <c r="AI30"/>
  <c r="AG34"/>
  <c r="AI34"/>
  <c r="AG37"/>
  <c r="AI37"/>
  <c r="AG43"/>
  <c r="AI43"/>
  <c r="AG49"/>
  <c r="AI49"/>
  <c r="AG53"/>
  <c r="AI53"/>
  <c r="AG59"/>
  <c r="AI59"/>
  <c r="AG66"/>
  <c r="AI66"/>
  <c r="AG68"/>
  <c r="AI68"/>
  <c r="AG75"/>
  <c r="AI75"/>
  <c r="AG84"/>
  <c r="AI84"/>
  <c r="AG91"/>
  <c r="AI91"/>
  <c r="AG100"/>
  <c r="AI100"/>
  <c r="AG105"/>
  <c r="AI105"/>
  <c r="AG106"/>
  <c r="AI106"/>
  <c r="AG116"/>
  <c r="AI116"/>
  <c r="AG118"/>
  <c r="AI118"/>
  <c r="AG128"/>
  <c r="AI128"/>
  <c r="AG129"/>
  <c r="AI129"/>
  <c r="AG135"/>
  <c r="AI135"/>
  <c r="AG139"/>
  <c r="AI139"/>
  <c r="AG145"/>
  <c r="AI145"/>
  <c r="AG149"/>
  <c r="AI149"/>
  <c r="AG153"/>
  <c r="AI153"/>
  <c r="AG163"/>
  <c r="AI163"/>
  <c r="AG174"/>
  <c r="AI174"/>
  <c r="AG178"/>
  <c r="AI178"/>
  <c r="AG185"/>
  <c r="AI185"/>
  <c r="AG187"/>
  <c r="AI187"/>
  <c r="AG192"/>
  <c r="AI192"/>
  <c r="AG198"/>
  <c r="AI198"/>
  <c r="AG201"/>
  <c r="AI201"/>
  <c r="AG210"/>
  <c r="AI210"/>
  <c r="AG218"/>
  <c r="AI218"/>
  <c r="AG219"/>
  <c r="AI219"/>
  <c r="AG226"/>
  <c r="AI226"/>
  <c r="AG232"/>
  <c r="AI232"/>
  <c r="AG236"/>
  <c r="AI236"/>
  <c r="AG243"/>
  <c r="AI243"/>
  <c r="AG249"/>
  <c r="AI249"/>
  <c r="AG253"/>
  <c r="AI253"/>
  <c r="AG264"/>
  <c r="AI264"/>
  <c r="AG268"/>
  <c r="AI268"/>
  <c r="AG271"/>
  <c r="AI271"/>
  <c r="AG282"/>
  <c r="AI282"/>
  <c r="AG287"/>
  <c r="AI287"/>
  <c r="AG290"/>
  <c r="AI290"/>
  <c r="AG296"/>
  <c r="AI296"/>
  <c r="AG309"/>
  <c r="AI309"/>
  <c r="AG320"/>
  <c r="AI320"/>
  <c r="AG321"/>
  <c r="AI321"/>
  <c r="AG328"/>
  <c r="AI328"/>
  <c r="AG335"/>
  <c r="AI335"/>
  <c r="AG343"/>
  <c r="AI343"/>
  <c r="AG347"/>
  <c r="AI347"/>
  <c r="AG351"/>
  <c r="AI351"/>
  <c r="AG352"/>
  <c r="AI352"/>
  <c r="AG355"/>
  <c r="AI355"/>
  <c r="AG365"/>
  <c r="AI365"/>
  <c r="AG371"/>
  <c r="AI371"/>
  <c r="AG376"/>
  <c r="AI376"/>
  <c r="AG382"/>
  <c r="AI382"/>
  <c r="AG386"/>
  <c r="AI386"/>
  <c r="AG396"/>
  <c r="AI396"/>
  <c r="AG394"/>
  <c r="AI394"/>
  <c r="AG407"/>
  <c r="AI407"/>
  <c r="AG412"/>
  <c r="AI412"/>
  <c r="AG422"/>
  <c r="AI422"/>
  <c r="AG426"/>
  <c r="AI426"/>
  <c r="AG436"/>
  <c r="AI436"/>
  <c r="AG439"/>
  <c r="AI439"/>
  <c r="AG5"/>
  <c r="AI5"/>
  <c r="AG12"/>
  <c r="AI12"/>
  <c r="AG29"/>
  <c r="AI29"/>
  <c r="AG33"/>
  <c r="AI33"/>
  <c r="AG39"/>
  <c r="AI39"/>
  <c r="AG51"/>
  <c r="AI51"/>
  <c r="AG52"/>
  <c r="AI52"/>
  <c r="AG62"/>
  <c r="AI62"/>
  <c r="AG67"/>
  <c r="AI67"/>
  <c r="AG77"/>
  <c r="AI77"/>
  <c r="AG81"/>
  <c r="AI81"/>
  <c r="AG89"/>
  <c r="AI89"/>
  <c r="AG96"/>
  <c r="AI96"/>
  <c r="AG102"/>
  <c r="AI102"/>
  <c r="AG108"/>
  <c r="AI108"/>
  <c r="AG110"/>
  <c r="AI110"/>
  <c r="AG113"/>
  <c r="AI113"/>
  <c r="AG120"/>
  <c r="AI120"/>
  <c r="AG131"/>
  <c r="AI131"/>
  <c r="AG133"/>
  <c r="AI133"/>
  <c r="AG137"/>
  <c r="AI137"/>
  <c r="AG140"/>
  <c r="AI140"/>
  <c r="AG146"/>
  <c r="AI146"/>
  <c r="AG160"/>
  <c r="AI160"/>
  <c r="AG157"/>
  <c r="AI157"/>
  <c r="AG159"/>
  <c r="AI159"/>
  <c r="AG170"/>
  <c r="AI170"/>
  <c r="AG179"/>
  <c r="AI179"/>
  <c r="AG177"/>
  <c r="AI177"/>
  <c r="AG181"/>
  <c r="AI181"/>
  <c r="AG193"/>
  <c r="AI193"/>
  <c r="AG199"/>
  <c r="AI199"/>
  <c r="AG207"/>
  <c r="AI207"/>
  <c r="AG205"/>
  <c r="AI205"/>
  <c r="AG225"/>
  <c r="AI225"/>
  <c r="AG231"/>
  <c r="AI231"/>
  <c r="AG234"/>
  <c r="AI234"/>
  <c r="AG240"/>
  <c r="AI240"/>
  <c r="AG239"/>
  <c r="AI239"/>
  <c r="AG250"/>
  <c r="AI250"/>
  <c r="AG257"/>
  <c r="AI257"/>
  <c r="AG263"/>
  <c r="AI263"/>
  <c r="AG274"/>
  <c r="AI274"/>
  <c r="AG285"/>
  <c r="AI285"/>
  <c r="AG298"/>
  <c r="AI298"/>
  <c r="AG307"/>
  <c r="AI307"/>
  <c r="AG315"/>
  <c r="AI315"/>
  <c r="AG308"/>
  <c r="AI308"/>
  <c r="AG325"/>
  <c r="AI325"/>
  <c r="AG336"/>
  <c r="AI336"/>
  <c r="AG342"/>
  <c r="AI342"/>
  <c r="AG345"/>
  <c r="AI345"/>
  <c r="AG350"/>
  <c r="AI350"/>
  <c r="AG348"/>
  <c r="AI348"/>
  <c r="AG357"/>
  <c r="AI357"/>
  <c r="AG364"/>
  <c r="AI364"/>
  <c r="AG368"/>
  <c r="AI368"/>
  <c r="AG372"/>
  <c r="AI372"/>
  <c r="AG381"/>
  <c r="AI381"/>
  <c r="AG393"/>
  <c r="AI393"/>
  <c r="AG399"/>
  <c r="AI399"/>
  <c r="AG405"/>
  <c r="AI405"/>
  <c r="AG410"/>
  <c r="AI410"/>
  <c r="AG414"/>
  <c r="AI414"/>
  <c r="AG420"/>
  <c r="AI420"/>
  <c r="AG421"/>
  <c r="AI421"/>
  <c r="AG425"/>
  <c r="AI425"/>
  <c r="AG433"/>
  <c r="AI433"/>
  <c r="AG444"/>
  <c r="AI444"/>
  <c r="AG329"/>
  <c r="AI329"/>
  <c r="AG10"/>
  <c r="AI10"/>
  <c r="AG440"/>
  <c r="AI440"/>
  <c r="AG25"/>
  <c r="AI25"/>
  <c r="AG82"/>
  <c r="AI82"/>
  <c r="AG83"/>
  <c r="AI83"/>
  <c r="AG191"/>
  <c r="AI191"/>
  <c r="AG215"/>
  <c r="AI215"/>
  <c r="AG217"/>
  <c r="AI217"/>
  <c r="AG244"/>
  <c r="AI244"/>
  <c r="AG19"/>
  <c r="AI19"/>
  <c r="AG46"/>
  <c r="AI46"/>
  <c r="AG90"/>
  <c r="AI90"/>
  <c r="AG127"/>
  <c r="AI127"/>
  <c r="AG168"/>
  <c r="AI168"/>
  <c r="AG255"/>
  <c r="AI255"/>
  <c r="AG265"/>
  <c r="AI265"/>
  <c r="AG278"/>
  <c r="AI278"/>
  <c r="AG280"/>
  <c r="AI280"/>
  <c r="AG283"/>
  <c r="AI283"/>
  <c r="AG297"/>
  <c r="AI297"/>
  <c r="AG331"/>
  <c r="AI331"/>
  <c r="AG334"/>
  <c r="AI334"/>
  <c r="AG370"/>
  <c r="AI370"/>
  <c r="AG384"/>
  <c r="AI384"/>
  <c r="AG374"/>
  <c r="AI374"/>
  <c r="AG415"/>
  <c r="AI415"/>
  <c r="AG424"/>
  <c r="AI424"/>
  <c r="AG7"/>
  <c r="AI7"/>
  <c r="AG23"/>
  <c r="AI23"/>
  <c r="AG32"/>
  <c r="AI32"/>
  <c r="AG35"/>
  <c r="AI35"/>
  <c r="AG50"/>
  <c r="AI50"/>
  <c r="AG47"/>
  <c r="AI47"/>
  <c r="AG54"/>
  <c r="AI54"/>
  <c r="AG57"/>
  <c r="AI57"/>
  <c r="AG63"/>
  <c r="AI63"/>
  <c r="AG64"/>
  <c r="AI64"/>
  <c r="AG70"/>
  <c r="AI70"/>
  <c r="AG72"/>
  <c r="AI72"/>
  <c r="AG88"/>
  <c r="AI88"/>
  <c r="AG95"/>
  <c r="AI95"/>
  <c r="AG99"/>
  <c r="AI99"/>
  <c r="AG107"/>
  <c r="AI107"/>
  <c r="AG114"/>
  <c r="AI114"/>
  <c r="AG117"/>
  <c r="AI117"/>
  <c r="AG122"/>
  <c r="AI122"/>
  <c r="AG125"/>
  <c r="AI125"/>
  <c r="AG124"/>
  <c r="AI124"/>
  <c r="AG136"/>
  <c r="AI136"/>
  <c r="AG143"/>
  <c r="AI143"/>
  <c r="AG147"/>
  <c r="AI147"/>
  <c r="AG148"/>
  <c r="AI148"/>
  <c r="AG155"/>
  <c r="AI155"/>
  <c r="AG172"/>
  <c r="AI172"/>
  <c r="AG184"/>
  <c r="AI184"/>
  <c r="AG182"/>
  <c r="AI182"/>
  <c r="AG183"/>
  <c r="AI183"/>
  <c r="AG188"/>
  <c r="AI188"/>
  <c r="AG194"/>
  <c r="AI194"/>
  <c r="AG200"/>
  <c r="AI200"/>
  <c r="AG204"/>
  <c r="AI204"/>
  <c r="AG216"/>
  <c r="AI216"/>
  <c r="AG223"/>
  <c r="AI223"/>
  <c r="AG224"/>
  <c r="AI224"/>
  <c r="AG229"/>
  <c r="AI229"/>
  <c r="AG230"/>
  <c r="AI230"/>
  <c r="AG241"/>
  <c r="AI241"/>
  <c r="AG237"/>
  <c r="AI237"/>
  <c r="AG251"/>
  <c r="AI251"/>
  <c r="AG256"/>
  <c r="AI256"/>
  <c r="AG267"/>
  <c r="AI267"/>
  <c r="AG272"/>
  <c r="AI272"/>
  <c r="AG277"/>
  <c r="AI277"/>
  <c r="AG286"/>
  <c r="AI286"/>
  <c r="AG291"/>
  <c r="AI291"/>
  <c r="AG295"/>
  <c r="AI295"/>
  <c r="AG302"/>
  <c r="AI302"/>
  <c r="AG314"/>
  <c r="AI314"/>
  <c r="AG316"/>
  <c r="AI316"/>
  <c r="AG323"/>
  <c r="AI323"/>
  <c r="AG333"/>
  <c r="AI333"/>
  <c r="AG339"/>
  <c r="AI339"/>
  <c r="AG340"/>
  <c r="AI340"/>
  <c r="AG344"/>
  <c r="AI344"/>
  <c r="AG354"/>
  <c r="AI354"/>
  <c r="AG353"/>
  <c r="AI353"/>
  <c r="AG359"/>
  <c r="AI359"/>
  <c r="AG367"/>
  <c r="AI367"/>
  <c r="AG369"/>
  <c r="AI369"/>
  <c r="AG377"/>
  <c r="AI377"/>
  <c r="AG383"/>
  <c r="AI383"/>
  <c r="AG391"/>
  <c r="AI391"/>
  <c r="AG397"/>
  <c r="AI397"/>
  <c r="AG398"/>
  <c r="AI398"/>
  <c r="AG406"/>
  <c r="AI406"/>
  <c r="AG417"/>
  <c r="AI417"/>
  <c r="AG428"/>
  <c r="AI428"/>
  <c r="AG435"/>
  <c r="AI435"/>
  <c r="AG431"/>
  <c r="AI431"/>
  <c r="AG443"/>
  <c r="AI443"/>
  <c r="AG16"/>
  <c r="AI16"/>
  <c r="AG24"/>
  <c r="AI24"/>
  <c r="AG44"/>
  <c r="AI44"/>
  <c r="AG36"/>
  <c r="AI36"/>
  <c r="AG40"/>
  <c r="AI40"/>
  <c r="AG41"/>
  <c r="AI41"/>
  <c r="AG58"/>
  <c r="AI58"/>
  <c r="AG65"/>
  <c r="AI65"/>
  <c r="AG73"/>
  <c r="AI73"/>
  <c r="AG78"/>
  <c r="AI78"/>
  <c r="AG86"/>
  <c r="AI86"/>
  <c r="AG92"/>
  <c r="AI92"/>
  <c r="AG101"/>
  <c r="AI101"/>
  <c r="AG103"/>
  <c r="AI103"/>
  <c r="AG104"/>
  <c r="AI104"/>
  <c r="AG111"/>
  <c r="AI111"/>
  <c r="AG115"/>
  <c r="AI115"/>
  <c r="AG121"/>
  <c r="AI121"/>
  <c r="AG130"/>
  <c r="AI130"/>
  <c r="AG134"/>
  <c r="AI134"/>
  <c r="AG138"/>
  <c r="AI138"/>
  <c r="AG144"/>
  <c r="AI144"/>
  <c r="AG151"/>
  <c r="AI151"/>
  <c r="AG154"/>
  <c r="AI154"/>
  <c r="AG164"/>
  <c r="AI164"/>
  <c r="AG166"/>
  <c r="AI166"/>
  <c r="AG173"/>
  <c r="AI173"/>
  <c r="AG176"/>
  <c r="AI176"/>
  <c r="AG175"/>
  <c r="AI175"/>
  <c r="AG180"/>
  <c r="AI180"/>
  <c r="AG195"/>
  <c r="AI195"/>
  <c r="AG206"/>
  <c r="AI206"/>
  <c r="AG213"/>
  <c r="AI213"/>
  <c r="AG222"/>
  <c r="AI222"/>
  <c r="AG228"/>
  <c r="AI228"/>
  <c r="AG235"/>
  <c r="AI235"/>
  <c r="AG233"/>
  <c r="AI233"/>
  <c r="AG245"/>
  <c r="AI245"/>
  <c r="AG248"/>
  <c r="AI248"/>
  <c r="AG254"/>
  <c r="AI254"/>
  <c r="AG261"/>
  <c r="AI261"/>
  <c r="AG259"/>
  <c r="AI259"/>
  <c r="AG276"/>
  <c r="AI276"/>
  <c r="AG289"/>
  <c r="AI289"/>
  <c r="AG299"/>
  <c r="AI299"/>
  <c r="AG313"/>
  <c r="AI313"/>
  <c r="AG317"/>
  <c r="AI317"/>
  <c r="AG322"/>
  <c r="AI322"/>
  <c r="AG332"/>
  <c r="AI332"/>
  <c r="AG337"/>
  <c r="AI337"/>
  <c r="AG341"/>
  <c r="AI341"/>
  <c r="AG346"/>
  <c r="AI346"/>
  <c r="AG349"/>
  <c r="AI349"/>
  <c r="AG358"/>
  <c r="AI358"/>
  <c r="AG356"/>
  <c r="AI356"/>
  <c r="AG366"/>
  <c r="AI366"/>
  <c r="AG375"/>
  <c r="AI375"/>
  <c r="AG378"/>
  <c r="AI378"/>
  <c r="AG388"/>
  <c r="AI388"/>
  <c r="AG395"/>
  <c r="AI395"/>
  <c r="AG400"/>
  <c r="AI400"/>
  <c r="AG411"/>
  <c r="AI411"/>
  <c r="AG408"/>
  <c r="AI408"/>
  <c r="AG416"/>
  <c r="AI416"/>
  <c r="AG419"/>
  <c r="AI419"/>
  <c r="AG423"/>
  <c r="AI423"/>
  <c r="AG427"/>
  <c r="AI427"/>
  <c r="AG437"/>
  <c r="AI437"/>
  <c r="AG169"/>
  <c r="AI169"/>
  <c r="AG429"/>
  <c r="AI429"/>
  <c r="AG123"/>
  <c r="AI123"/>
  <c r="AG15"/>
  <c r="AI15"/>
  <c r="AG48"/>
  <c r="AI48"/>
  <c r="AG87"/>
  <c r="AI87"/>
  <c r="AG109"/>
  <c r="AI109"/>
  <c r="AG190"/>
  <c r="AI190"/>
  <c r="AG214"/>
  <c r="AI214"/>
  <c r="AG208"/>
  <c r="AI208"/>
  <c r="AG238"/>
  <c r="AI238"/>
  <c r="AG22"/>
  <c r="AI22"/>
  <c r="AG56"/>
  <c r="AI56"/>
  <c r="AG119"/>
  <c r="AI119"/>
  <c r="AG142"/>
  <c r="AI142"/>
  <c r="AG150"/>
  <c r="AI150"/>
  <c r="AG269"/>
  <c r="AI269"/>
  <c r="AG266"/>
  <c r="AI266"/>
  <c r="AG279"/>
  <c r="AI279"/>
  <c r="AG284"/>
  <c r="AI284"/>
  <c r="AG301"/>
  <c r="AI301"/>
  <c r="AG312"/>
  <c r="AI312"/>
  <c r="AG319"/>
  <c r="AI319"/>
  <c r="AG361"/>
  <c r="AI361"/>
  <c r="AG390"/>
  <c r="AI390"/>
  <c r="AG389"/>
  <c r="AI389"/>
  <c r="AG392"/>
  <c r="AI392"/>
  <c r="AG432"/>
  <c r="AI432"/>
  <c r="AG247"/>
  <c r="AI247"/>
  <c r="AT1"/>
  <c r="AR1"/>
  <c r="AO2" l="1"/>
  <c r="D203"/>
  <c r="D20"/>
  <c r="D292"/>
  <c r="D61"/>
  <c r="D304"/>
  <c r="D227"/>
  <c r="D311"/>
  <c r="D409"/>
  <c r="AN2"/>
  <c r="AO3"/>
  <c r="AN3"/>
  <c r="AU24"/>
  <c r="AT24" s="1"/>
  <c r="AU16"/>
  <c r="AT16" s="1"/>
  <c r="AU19"/>
  <c r="AT19" s="1"/>
  <c r="AU22"/>
  <c r="AU23"/>
  <c r="AT23" s="1"/>
  <c r="AU18"/>
  <c r="AT18" s="1"/>
  <c r="AK110"/>
  <c r="AK365"/>
  <c r="AK253"/>
  <c r="AK218"/>
  <c r="AK198"/>
  <c r="AK192"/>
  <c r="AL192" s="1"/>
  <c r="AK388"/>
  <c r="AK63"/>
  <c r="AK57"/>
  <c r="AK32"/>
  <c r="AK23"/>
  <c r="AK336"/>
  <c r="AK422"/>
  <c r="AK135"/>
  <c r="AK105"/>
  <c r="AL105" s="1"/>
  <c r="AK319"/>
  <c r="AK408"/>
  <c r="AK299"/>
  <c r="AK248"/>
  <c r="AL248" s="1"/>
  <c r="AK138"/>
  <c r="AK302"/>
  <c r="AL302" s="1"/>
  <c r="AK272"/>
  <c r="AK143"/>
  <c r="AK29"/>
  <c r="AK30"/>
  <c r="AK12"/>
  <c r="D192"/>
  <c r="D105"/>
  <c r="D302"/>
  <c r="D420"/>
  <c r="AL29"/>
  <c r="D29"/>
  <c r="D32"/>
  <c r="AL32"/>
  <c r="AL63"/>
  <c r="D246"/>
  <c r="D218"/>
  <c r="D253"/>
  <c r="D143"/>
  <c r="D422"/>
  <c r="AL303"/>
  <c r="D198"/>
  <c r="AL171"/>
  <c r="D60"/>
  <c r="D388"/>
  <c r="AL360"/>
  <c r="D23"/>
  <c r="AL197"/>
  <c r="AL218"/>
  <c r="D63"/>
  <c r="AL299"/>
  <c r="AL253"/>
  <c r="D248"/>
  <c r="D299"/>
  <c r="AL12"/>
  <c r="AL138"/>
  <c r="AL145"/>
  <c r="D391"/>
  <c r="AL135"/>
  <c r="AL272"/>
  <c r="D171"/>
  <c r="AL246"/>
  <c r="AL388"/>
  <c r="D360"/>
  <c r="AL30"/>
  <c r="AL408"/>
  <c r="D57"/>
  <c r="AL57"/>
  <c r="D114"/>
  <c r="D365"/>
  <c r="AL114"/>
  <c r="AL336"/>
  <c r="D146"/>
  <c r="AL143"/>
  <c r="AL60"/>
  <c r="AL110"/>
  <c r="AL146"/>
  <c r="D336"/>
  <c r="D408"/>
  <c r="AL23"/>
  <c r="D30"/>
  <c r="D110"/>
  <c r="AL307"/>
  <c r="D135"/>
  <c r="D307"/>
  <c r="D197"/>
  <c r="AL44"/>
  <c r="D12"/>
  <c r="AL366"/>
  <c r="D366"/>
  <c r="AL198"/>
  <c r="D145"/>
  <c r="D26"/>
  <c r="D138"/>
  <c r="D44"/>
  <c r="AL28"/>
  <c r="AL365"/>
  <c r="AL422"/>
  <c r="D303"/>
  <c r="AL26"/>
  <c r="AL196"/>
  <c r="D272"/>
  <c r="AL391"/>
  <c r="D319"/>
  <c r="D196"/>
  <c r="D28"/>
  <c r="D367"/>
  <c r="AL367"/>
  <c r="D199"/>
  <c r="D33"/>
  <c r="D35"/>
  <c r="AL319"/>
  <c r="AR9" l="1"/>
  <c r="AS1" l="1"/>
  <c r="AK186" l="1"/>
  <c r="AL186" s="1"/>
  <c r="AM186"/>
  <c r="D186" s="1"/>
  <c r="AK94"/>
  <c r="AL94" s="1"/>
  <c r="AK293"/>
  <c r="AL293" s="1"/>
  <c r="AK21"/>
  <c r="AL21" s="1"/>
  <c r="AK112"/>
  <c r="AL112" s="1"/>
  <c r="AK402"/>
  <c r="AL402" s="1"/>
  <c r="AM8"/>
  <c r="D8" s="1"/>
  <c r="AM14"/>
  <c r="D14" s="1"/>
  <c r="AM31"/>
  <c r="D31" s="1"/>
  <c r="AM112"/>
  <c r="D112" s="1"/>
  <c r="AM402"/>
  <c r="D402" s="1"/>
  <c r="AM55"/>
  <c r="D55" s="1"/>
  <c r="AM293"/>
  <c r="D293" s="1"/>
  <c r="AK45"/>
  <c r="AL45" s="1"/>
  <c r="AK430"/>
  <c r="AL430" s="1"/>
  <c r="AK11"/>
  <c r="AL11" s="1"/>
  <c r="AK158"/>
  <c r="AL158" s="1"/>
  <c r="AK404"/>
  <c r="AL404" s="1"/>
  <c r="AM18"/>
  <c r="D18" s="1"/>
  <c r="AM11"/>
  <c r="D11" s="1"/>
  <c r="AM38"/>
  <c r="D38" s="1"/>
  <c r="AM158"/>
  <c r="D158" s="1"/>
  <c r="AM404"/>
  <c r="D404" s="1"/>
  <c r="AM45"/>
  <c r="D45" s="1"/>
  <c r="AM167"/>
  <c r="D167" s="1"/>
  <c r="AK18"/>
  <c r="AL18" s="1"/>
  <c r="AK27"/>
  <c r="AL27" s="1"/>
  <c r="AK14"/>
  <c r="AL14" s="1"/>
  <c r="AM80"/>
  <c r="D80" s="1"/>
  <c r="AM242"/>
  <c r="D242" s="1"/>
  <c r="AM318"/>
  <c r="D318" s="1"/>
  <c r="AM85"/>
  <c r="D85" s="1"/>
  <c r="AM162"/>
  <c r="D162" s="1"/>
  <c r="AM211"/>
  <c r="D211" s="1"/>
  <c r="AM275"/>
  <c r="D275" s="1"/>
  <c r="AM288"/>
  <c r="D288" s="1"/>
  <c r="AM305"/>
  <c r="D305" s="1"/>
  <c r="AM380"/>
  <c r="D380" s="1"/>
  <c r="AM97"/>
  <c r="D97" s="1"/>
  <c r="AK126"/>
  <c r="AL126" s="1"/>
  <c r="AK310"/>
  <c r="AL310" s="1"/>
  <c r="AK434"/>
  <c r="AL434" s="1"/>
  <c r="AK69"/>
  <c r="AL69" s="1"/>
  <c r="AK85"/>
  <c r="AL85" s="1"/>
  <c r="AK98"/>
  <c r="AL98" s="1"/>
  <c r="AK132"/>
  <c r="AL132" s="1"/>
  <c r="AK162"/>
  <c r="AL162" s="1"/>
  <c r="AK221"/>
  <c r="AL221" s="1"/>
  <c r="AK211"/>
  <c r="AL211" s="1"/>
  <c r="AK252"/>
  <c r="AL252" s="1"/>
  <c r="AK258"/>
  <c r="AL258" s="1"/>
  <c r="AK275"/>
  <c r="AL275" s="1"/>
  <c r="AK262"/>
  <c r="AL262" s="1"/>
  <c r="AK288"/>
  <c r="AL288" s="1"/>
  <c r="AK281"/>
  <c r="AL281" s="1"/>
  <c r="AK305"/>
  <c r="AL305" s="1"/>
  <c r="AK326"/>
  <c r="AL326" s="1"/>
  <c r="AK324"/>
  <c r="AL324" s="1"/>
  <c r="AK385"/>
  <c r="AL385" s="1"/>
  <c r="AK380"/>
  <c r="AL380" s="1"/>
  <c r="AK387"/>
  <c r="AL387" s="1"/>
  <c r="AK442"/>
  <c r="AL442" s="1"/>
  <c r="AK445"/>
  <c r="AL445" s="1"/>
  <c r="AK97"/>
  <c r="AL97" s="1"/>
  <c r="AK55"/>
  <c r="AL55" s="1"/>
  <c r="AK167"/>
  <c r="AL167" s="1"/>
  <c r="AK401"/>
  <c r="AL401" s="1"/>
  <c r="AK71"/>
  <c r="AL71" s="1"/>
  <c r="AK156"/>
  <c r="AL156" s="1"/>
  <c r="AK413"/>
  <c r="AL413" s="1"/>
  <c r="AM17"/>
  <c r="D17" s="1"/>
  <c r="AM21"/>
  <c r="D21" s="1"/>
  <c r="AM71"/>
  <c r="D71" s="1"/>
  <c r="AM156"/>
  <c r="D156" s="1"/>
  <c r="AM413"/>
  <c r="D413" s="1"/>
  <c r="AM202"/>
  <c r="D202" s="1"/>
  <c r="AM401"/>
  <c r="D401" s="1"/>
  <c r="AK202"/>
  <c r="AL202" s="1"/>
  <c r="AK2"/>
  <c r="AL2" s="1"/>
  <c r="AK93"/>
  <c r="AL93" s="1"/>
  <c r="AK165"/>
  <c r="AL165" s="1"/>
  <c r="AK403"/>
  <c r="AL403" s="1"/>
  <c r="AM2"/>
  <c r="D2" s="1"/>
  <c r="AM27"/>
  <c r="D27" s="1"/>
  <c r="AM93"/>
  <c r="D93" s="1"/>
  <c r="AM165"/>
  <c r="D165" s="1"/>
  <c r="AM403"/>
  <c r="D403" s="1"/>
  <c r="AM94"/>
  <c r="D94" s="1"/>
  <c r="AM430"/>
  <c r="D430" s="1"/>
  <c r="AK8"/>
  <c r="AL8" s="1"/>
  <c r="AK17"/>
  <c r="AL17" s="1"/>
  <c r="AK31"/>
  <c r="AL31" s="1"/>
  <c r="AK38"/>
  <c r="AL38" s="1"/>
  <c r="AM212"/>
  <c r="D212" s="1"/>
  <c r="AM270"/>
  <c r="D270" s="1"/>
  <c r="AM438"/>
  <c r="D438" s="1"/>
  <c r="AM132"/>
  <c r="D132" s="1"/>
  <c r="AM221"/>
  <c r="D221" s="1"/>
  <c r="AM258"/>
  <c r="D258" s="1"/>
  <c r="AM262"/>
  <c r="D262" s="1"/>
  <c r="AM281"/>
  <c r="D281" s="1"/>
  <c r="AM324"/>
  <c r="D324" s="1"/>
  <c r="AM445"/>
  <c r="D445" s="1"/>
  <c r="AM4"/>
  <c r="D4" s="1"/>
  <c r="AM6"/>
  <c r="D6" s="1"/>
  <c r="AK79"/>
  <c r="AL79" s="1"/>
  <c r="AK260"/>
  <c r="AL260" s="1"/>
  <c r="AK300"/>
  <c r="AL300" s="1"/>
  <c r="AK363"/>
  <c r="AL363" s="1"/>
  <c r="AK379"/>
  <c r="AL379" s="1"/>
  <c r="AK392"/>
  <c r="AL392" s="1"/>
  <c r="AK301"/>
  <c r="AL301" s="1"/>
  <c r="AK269"/>
  <c r="AL269" s="1"/>
  <c r="AK56"/>
  <c r="AL56" s="1"/>
  <c r="AK214"/>
  <c r="AL214" s="1"/>
  <c r="AK48"/>
  <c r="AL48" s="1"/>
  <c r="AK169"/>
  <c r="AL169" s="1"/>
  <c r="AK423"/>
  <c r="AL423" s="1"/>
  <c r="AK400"/>
  <c r="AL400" s="1"/>
  <c r="AK356"/>
  <c r="AL356" s="1"/>
  <c r="AK341"/>
  <c r="AL341" s="1"/>
  <c r="AK313"/>
  <c r="AL313" s="1"/>
  <c r="AK261"/>
  <c r="AL261" s="1"/>
  <c r="AK235"/>
  <c r="AL235" s="1"/>
  <c r="AK206"/>
  <c r="AL206" s="1"/>
  <c r="AK176"/>
  <c r="AL176" s="1"/>
  <c r="AK154"/>
  <c r="AL154" s="1"/>
  <c r="AK121"/>
  <c r="AL121" s="1"/>
  <c r="AK103"/>
  <c r="AL103" s="1"/>
  <c r="AK78"/>
  <c r="AL78" s="1"/>
  <c r="AK41"/>
  <c r="AL41" s="1"/>
  <c r="AK16"/>
  <c r="AL16" s="1"/>
  <c r="AK435"/>
  <c r="AL435" s="1"/>
  <c r="AK406"/>
  <c r="AL406" s="1"/>
  <c r="AK377"/>
  <c r="AL377" s="1"/>
  <c r="AK354"/>
  <c r="AL354" s="1"/>
  <c r="AK333"/>
  <c r="AL333" s="1"/>
  <c r="AK314"/>
  <c r="AL314" s="1"/>
  <c r="AK267"/>
  <c r="AL267" s="1"/>
  <c r="AK230"/>
  <c r="AL230" s="1"/>
  <c r="AK200"/>
  <c r="AL200" s="1"/>
  <c r="AK183"/>
  <c r="AL183" s="1"/>
  <c r="AK172"/>
  <c r="AL172" s="1"/>
  <c r="AK125"/>
  <c r="AL125" s="1"/>
  <c r="AK99"/>
  <c r="AL99" s="1"/>
  <c r="AK70"/>
  <c r="AL70" s="1"/>
  <c r="AK7"/>
  <c r="AL7" s="1"/>
  <c r="AK384"/>
  <c r="AL384" s="1"/>
  <c r="AK297"/>
  <c r="AL297" s="1"/>
  <c r="AK265"/>
  <c r="AL265" s="1"/>
  <c r="AK90"/>
  <c r="AL90" s="1"/>
  <c r="AK191"/>
  <c r="AL191" s="1"/>
  <c r="AK433"/>
  <c r="AL433" s="1"/>
  <c r="AK410"/>
  <c r="AL410" s="1"/>
  <c r="AK381"/>
  <c r="AL381" s="1"/>
  <c r="AK364"/>
  <c r="AL364" s="1"/>
  <c r="AK345"/>
  <c r="AL345" s="1"/>
  <c r="AK298"/>
  <c r="AL298" s="1"/>
  <c r="AK257"/>
  <c r="AL257" s="1"/>
  <c r="AK234"/>
  <c r="AL234" s="1"/>
  <c r="AK199"/>
  <c r="AL199" s="1"/>
  <c r="AK179"/>
  <c r="AL179" s="1"/>
  <c r="AK157"/>
  <c r="AL157" s="1"/>
  <c r="AK131"/>
  <c r="AL131" s="1"/>
  <c r="AK102"/>
  <c r="AL102" s="1"/>
  <c r="AK62"/>
  <c r="AL62" s="1"/>
  <c r="AK5"/>
  <c r="AL5" s="1"/>
  <c r="AK407"/>
  <c r="AL407" s="1"/>
  <c r="AK382"/>
  <c r="AL382" s="1"/>
  <c r="AK352"/>
  <c r="AL352" s="1"/>
  <c r="AK321"/>
  <c r="AL321" s="1"/>
  <c r="AK290"/>
  <c r="AL290" s="1"/>
  <c r="AK268"/>
  <c r="AL268" s="1"/>
  <c r="AK243"/>
  <c r="AL243" s="1"/>
  <c r="AK226"/>
  <c r="AL226" s="1"/>
  <c r="AK210"/>
  <c r="AL210" s="1"/>
  <c r="AK187"/>
  <c r="AL187" s="1"/>
  <c r="AK432"/>
  <c r="AL432" s="1"/>
  <c r="AK361"/>
  <c r="AL361" s="1"/>
  <c r="AK284"/>
  <c r="AL284" s="1"/>
  <c r="AK150"/>
  <c r="AL150" s="1"/>
  <c r="AK208"/>
  <c r="AL208" s="1"/>
  <c r="AK87"/>
  <c r="AL87" s="1"/>
  <c r="AK437"/>
  <c r="AL437" s="1"/>
  <c r="AK411"/>
  <c r="AL411" s="1"/>
  <c r="AK375"/>
  <c r="AL375" s="1"/>
  <c r="AK346"/>
  <c r="AL346" s="1"/>
  <c r="AK317"/>
  <c r="AL317" s="1"/>
  <c r="AK259"/>
  <c r="AL259" s="1"/>
  <c r="AK233"/>
  <c r="AL233" s="1"/>
  <c r="AK213"/>
  <c r="AL213" s="1"/>
  <c r="AK173"/>
  <c r="AL173" s="1"/>
  <c r="AK151"/>
  <c r="AL151" s="1"/>
  <c r="AK130"/>
  <c r="AL130" s="1"/>
  <c r="AK104"/>
  <c r="AL104" s="1"/>
  <c r="AK86"/>
  <c r="AL86" s="1"/>
  <c r="AK58"/>
  <c r="AL58" s="1"/>
  <c r="AK431"/>
  <c r="AL431" s="1"/>
  <c r="AK398"/>
  <c r="AL398" s="1"/>
  <c r="AK369"/>
  <c r="AL369" s="1"/>
  <c r="AK344"/>
  <c r="AL344" s="1"/>
  <c r="AK316"/>
  <c r="AL316" s="1"/>
  <c r="AK286"/>
  <c r="AL286" s="1"/>
  <c r="AK256"/>
  <c r="AL256" s="1"/>
  <c r="AK241"/>
  <c r="AL241" s="1"/>
  <c r="AK224"/>
  <c r="AL224" s="1"/>
  <c r="AK188"/>
  <c r="AL188" s="1"/>
  <c r="AK155"/>
  <c r="AL155" s="1"/>
  <c r="AK124"/>
  <c r="AL124" s="1"/>
  <c r="AK107"/>
  <c r="AL107" s="1"/>
  <c r="AK72"/>
  <c r="AL72" s="1"/>
  <c r="AK47"/>
  <c r="AL47" s="1"/>
  <c r="AK424"/>
  <c r="AL424" s="1"/>
  <c r="AK370"/>
  <c r="AL370" s="1"/>
  <c r="AK283"/>
  <c r="AL283" s="1"/>
  <c r="AK255"/>
  <c r="AL255" s="1"/>
  <c r="AK46"/>
  <c r="AL46" s="1"/>
  <c r="AK215"/>
  <c r="AL215" s="1"/>
  <c r="AK444"/>
  <c r="AL444" s="1"/>
  <c r="AK414"/>
  <c r="AL414" s="1"/>
  <c r="AK393"/>
  <c r="AL393" s="1"/>
  <c r="AK357"/>
  <c r="AL357" s="1"/>
  <c r="AK342"/>
  <c r="AL342" s="1"/>
  <c r="AK285"/>
  <c r="AL285" s="1"/>
  <c r="AK240"/>
  <c r="AL240" s="1"/>
  <c r="AK225"/>
  <c r="AL225" s="1"/>
  <c r="AK193"/>
  <c r="AL193" s="1"/>
  <c r="AK159"/>
  <c r="AL159" s="1"/>
  <c r="AK140"/>
  <c r="AL140" s="1"/>
  <c r="AK120"/>
  <c r="AL120" s="1"/>
  <c r="AK96"/>
  <c r="AL96" s="1"/>
  <c r="AK81"/>
  <c r="AL81" s="1"/>
  <c r="AK52"/>
  <c r="AL52" s="1"/>
  <c r="AK33"/>
  <c r="AL33" s="1"/>
  <c r="AK426"/>
  <c r="AL426" s="1"/>
  <c r="AK386"/>
  <c r="AL386" s="1"/>
  <c r="AK355"/>
  <c r="AL355" s="1"/>
  <c r="AK343"/>
  <c r="AL343" s="1"/>
  <c r="AK320"/>
  <c r="AL320" s="1"/>
  <c r="AK287"/>
  <c r="AL287" s="1"/>
  <c r="AK249"/>
  <c r="AL249" s="1"/>
  <c r="AM22"/>
  <c r="D22" s="1"/>
  <c r="AM7"/>
  <c r="D7" s="1"/>
  <c r="AM3"/>
  <c r="D3" s="1"/>
  <c r="AM79"/>
  <c r="D79" s="1"/>
  <c r="AM300"/>
  <c r="D300" s="1"/>
  <c r="AK270"/>
  <c r="AL270" s="1"/>
  <c r="AK161"/>
  <c r="AL161" s="1"/>
  <c r="AK273"/>
  <c r="AL273" s="1"/>
  <c r="AM415"/>
  <c r="D415" s="1"/>
  <c r="AM334"/>
  <c r="D334" s="1"/>
  <c r="AM280"/>
  <c r="D280" s="1"/>
  <c r="AM168"/>
  <c r="D168" s="1"/>
  <c r="AM244"/>
  <c r="D244" s="1"/>
  <c r="AM83"/>
  <c r="D83" s="1"/>
  <c r="AM444"/>
  <c r="D444" s="1"/>
  <c r="AM420"/>
  <c r="AM399"/>
  <c r="D399" s="1"/>
  <c r="AM368"/>
  <c r="D368" s="1"/>
  <c r="AM350"/>
  <c r="D350" s="1"/>
  <c r="AM325"/>
  <c r="D325" s="1"/>
  <c r="AM285"/>
  <c r="D285" s="1"/>
  <c r="AM250"/>
  <c r="D250" s="1"/>
  <c r="AM231"/>
  <c r="D231" s="1"/>
  <c r="AM199"/>
  <c r="AM179"/>
  <c r="D179" s="1"/>
  <c r="AM160"/>
  <c r="D160" s="1"/>
  <c r="AM131"/>
  <c r="D131" s="1"/>
  <c r="AM108"/>
  <c r="D108" s="1"/>
  <c r="AM81"/>
  <c r="D81" s="1"/>
  <c r="AM52"/>
  <c r="D52" s="1"/>
  <c r="AM439"/>
  <c r="D439" s="1"/>
  <c r="AM412"/>
  <c r="D412" s="1"/>
  <c r="AM386"/>
  <c r="D386" s="1"/>
  <c r="AM352"/>
  <c r="D352" s="1"/>
  <c r="AM335"/>
  <c r="D335" s="1"/>
  <c r="AM309"/>
  <c r="D309" s="1"/>
  <c r="AM282"/>
  <c r="D282" s="1"/>
  <c r="AM243"/>
  <c r="D243" s="1"/>
  <c r="AM219"/>
  <c r="D219" s="1"/>
  <c r="AM187"/>
  <c r="D187" s="1"/>
  <c r="AM163"/>
  <c r="D163" s="1"/>
  <c r="AM128"/>
  <c r="D128" s="1"/>
  <c r="AM91"/>
  <c r="D91" s="1"/>
  <c r="AM66"/>
  <c r="D66" s="1"/>
  <c r="AM43"/>
  <c r="D43" s="1"/>
  <c r="AM247"/>
  <c r="D247" s="1"/>
  <c r="AM390"/>
  <c r="D390" s="1"/>
  <c r="AM279"/>
  <c r="D279" s="1"/>
  <c r="AM142"/>
  <c r="D142" s="1"/>
  <c r="AM208"/>
  <c r="D208" s="1"/>
  <c r="AM87"/>
  <c r="D87" s="1"/>
  <c r="AM169"/>
  <c r="D169" s="1"/>
  <c r="AM419"/>
  <c r="D419" s="1"/>
  <c r="AM375"/>
  <c r="D375" s="1"/>
  <c r="AM346"/>
  <c r="D346" s="1"/>
  <c r="AM322"/>
  <c r="D322" s="1"/>
  <c r="AM289"/>
  <c r="D289" s="1"/>
  <c r="AM254"/>
  <c r="D254" s="1"/>
  <c r="AM235"/>
  <c r="D235" s="1"/>
  <c r="AM206"/>
  <c r="D206" s="1"/>
  <c r="AM176"/>
  <c r="D176" s="1"/>
  <c r="AM154"/>
  <c r="D154" s="1"/>
  <c r="AM134"/>
  <c r="D134" s="1"/>
  <c r="AM111"/>
  <c r="D111" s="1"/>
  <c r="AM92"/>
  <c r="D92" s="1"/>
  <c r="AM65"/>
  <c r="D65" s="1"/>
  <c r="AM36"/>
  <c r="D36" s="1"/>
  <c r="AM428"/>
  <c r="D428" s="1"/>
  <c r="AM397"/>
  <c r="D397" s="1"/>
  <c r="AM359"/>
  <c r="D359" s="1"/>
  <c r="AM340"/>
  <c r="D340" s="1"/>
  <c r="AM316"/>
  <c r="D316" s="1"/>
  <c r="AM277"/>
  <c r="D277" s="1"/>
  <c r="AM251"/>
  <c r="D251" s="1"/>
  <c r="AM229"/>
  <c r="D229" s="1"/>
  <c r="AM204"/>
  <c r="D204" s="1"/>
  <c r="AM183"/>
  <c r="D183" s="1"/>
  <c r="AM155"/>
  <c r="D155" s="1"/>
  <c r="AM136"/>
  <c r="D136" s="1"/>
  <c r="AM117"/>
  <c r="D117" s="1"/>
  <c r="AM88"/>
  <c r="D88" s="1"/>
  <c r="AM54"/>
  <c r="D54" s="1"/>
  <c r="AM373"/>
  <c r="D373" s="1"/>
  <c r="AM189"/>
  <c r="D189" s="1"/>
  <c r="AM387"/>
  <c r="D387" s="1"/>
  <c r="AK178"/>
  <c r="AL178" s="1"/>
  <c r="AK163"/>
  <c r="AL163" s="1"/>
  <c r="AK149"/>
  <c r="AL149" s="1"/>
  <c r="AK118"/>
  <c r="AL118" s="1"/>
  <c r="AK247"/>
  <c r="AL247" s="1"/>
  <c r="AK390"/>
  <c r="AL390" s="1"/>
  <c r="AK279"/>
  <c r="AL279" s="1"/>
  <c r="AK142"/>
  <c r="AL142" s="1"/>
  <c r="AK238"/>
  <c r="AL238" s="1"/>
  <c r="AK109"/>
  <c r="AL109" s="1"/>
  <c r="AK123"/>
  <c r="AL123" s="1"/>
  <c r="AK427"/>
  <c r="AL427" s="1"/>
  <c r="AK416"/>
  <c r="AL416" s="1"/>
  <c r="AK378"/>
  <c r="AL378" s="1"/>
  <c r="AK349"/>
  <c r="AL349" s="1"/>
  <c r="AK322"/>
  <c r="AL322" s="1"/>
  <c r="AK276"/>
  <c r="AL276" s="1"/>
  <c r="AK245"/>
  <c r="AL245" s="1"/>
  <c r="AK222"/>
  <c r="AL222" s="1"/>
  <c r="AK180"/>
  <c r="AL180" s="1"/>
  <c r="AK166"/>
  <c r="AL166" s="1"/>
  <c r="AK144"/>
  <c r="AL144" s="1"/>
  <c r="AK111"/>
  <c r="AL111" s="1"/>
  <c r="AK92"/>
  <c r="AL92" s="1"/>
  <c r="AK65"/>
  <c r="AL65" s="1"/>
  <c r="AK36"/>
  <c r="AL36" s="1"/>
  <c r="AK443"/>
  <c r="AL443" s="1"/>
  <c r="AK428"/>
  <c r="AL428" s="1"/>
  <c r="AK397"/>
  <c r="AL397" s="1"/>
  <c r="AK359"/>
  <c r="AL359" s="1"/>
  <c r="AK340"/>
  <c r="AL340" s="1"/>
  <c r="AK323"/>
  <c r="AL323" s="1"/>
  <c r="AK291"/>
  <c r="AL291" s="1"/>
  <c r="AK237"/>
  <c r="AL237" s="1"/>
  <c r="AK216"/>
  <c r="AL216" s="1"/>
  <c r="AK194"/>
  <c r="AL194" s="1"/>
  <c r="AK182"/>
  <c r="AL182" s="1"/>
  <c r="AK148"/>
  <c r="AL148" s="1"/>
  <c r="AK122"/>
  <c r="AL122" s="1"/>
  <c r="AK88"/>
  <c r="AL88" s="1"/>
  <c r="AK54"/>
  <c r="AL54" s="1"/>
  <c r="AK415"/>
  <c r="AL415" s="1"/>
  <c r="AK334"/>
  <c r="AL334" s="1"/>
  <c r="AK280"/>
  <c r="AL280" s="1"/>
  <c r="AK168"/>
  <c r="AL168" s="1"/>
  <c r="AK217"/>
  <c r="AL217" s="1"/>
  <c r="AK82"/>
  <c r="AL82" s="1"/>
  <c r="AK425"/>
  <c r="AL425" s="1"/>
  <c r="AK399"/>
  <c r="AL399" s="1"/>
  <c r="AK368"/>
  <c r="AL368" s="1"/>
  <c r="AK348"/>
  <c r="AL348" s="1"/>
  <c r="AK325"/>
  <c r="AL325" s="1"/>
  <c r="AK274"/>
  <c r="AL274" s="1"/>
  <c r="AK239"/>
  <c r="AL239" s="1"/>
  <c r="AK205"/>
  <c r="AL205" s="1"/>
  <c r="AK181"/>
  <c r="AL181" s="1"/>
  <c r="AK170"/>
  <c r="AL170" s="1"/>
  <c r="AK137"/>
  <c r="AL137" s="1"/>
  <c r="AK113"/>
  <c r="AL113" s="1"/>
  <c r="AK77"/>
  <c r="AL77" s="1"/>
  <c r="AK51"/>
  <c r="AL51" s="1"/>
  <c r="AK436"/>
  <c r="AL436" s="1"/>
  <c r="AK396"/>
  <c r="AL396" s="1"/>
  <c r="AK371"/>
  <c r="AL371" s="1"/>
  <c r="AK335"/>
  <c r="AL335" s="1"/>
  <c r="AK309"/>
  <c r="AL309" s="1"/>
  <c r="AK282"/>
  <c r="AL282" s="1"/>
  <c r="AK264"/>
  <c r="AL264" s="1"/>
  <c r="AK232"/>
  <c r="AL232" s="1"/>
  <c r="AK219"/>
  <c r="AL219" s="1"/>
  <c r="AK201"/>
  <c r="AL201" s="1"/>
  <c r="AK185"/>
  <c r="AL185" s="1"/>
  <c r="AK389"/>
  <c r="AL389" s="1"/>
  <c r="AK312"/>
  <c r="AL312" s="1"/>
  <c r="AK266"/>
  <c r="AL266" s="1"/>
  <c r="AK119"/>
  <c r="AL119" s="1"/>
  <c r="AK190"/>
  <c r="AL190" s="1"/>
  <c r="AK15"/>
  <c r="AL15" s="1"/>
  <c r="AK419"/>
  <c r="AL419" s="1"/>
  <c r="AK395"/>
  <c r="AL395" s="1"/>
  <c r="AK358"/>
  <c r="AL358" s="1"/>
  <c r="AK332"/>
  <c r="AL332" s="1"/>
  <c r="AK289"/>
  <c r="AL289" s="1"/>
  <c r="AK254"/>
  <c r="AL254" s="1"/>
  <c r="AK228"/>
  <c r="AL228" s="1"/>
  <c r="AK195"/>
  <c r="AL195" s="1"/>
  <c r="AK164"/>
  <c r="AL164" s="1"/>
  <c r="AK134"/>
  <c r="AL134" s="1"/>
  <c r="AK115"/>
  <c r="AL115" s="1"/>
  <c r="AK101"/>
  <c r="AL101" s="1"/>
  <c r="AK73"/>
  <c r="AL73" s="1"/>
  <c r="AK40"/>
  <c r="AL40" s="1"/>
  <c r="AK417"/>
  <c r="AL417" s="1"/>
  <c r="AK383"/>
  <c r="AL383" s="1"/>
  <c r="AK353"/>
  <c r="AL353" s="1"/>
  <c r="AK339"/>
  <c r="AL339" s="1"/>
  <c r="AK295"/>
  <c r="AL295" s="1"/>
  <c r="AK277"/>
  <c r="AL277" s="1"/>
  <c r="AK251"/>
  <c r="AL251" s="1"/>
  <c r="AK229"/>
  <c r="AL229" s="1"/>
  <c r="AK204"/>
  <c r="AL204" s="1"/>
  <c r="AK184"/>
  <c r="AL184" s="1"/>
  <c r="AK147"/>
  <c r="AL147" s="1"/>
  <c r="AK117"/>
  <c r="AL117" s="1"/>
  <c r="AK95"/>
  <c r="AL95" s="1"/>
  <c r="AK64"/>
  <c r="AL64" s="1"/>
  <c r="AK35"/>
  <c r="AL35" s="1"/>
  <c r="AK374"/>
  <c r="AL374" s="1"/>
  <c r="AK331"/>
  <c r="AL331" s="1"/>
  <c r="AK278"/>
  <c r="AL278" s="1"/>
  <c r="AK127"/>
  <c r="AL127" s="1"/>
  <c r="AK244"/>
  <c r="AL244" s="1"/>
  <c r="AK83"/>
  <c r="AL83" s="1"/>
  <c r="AK421"/>
  <c r="AL421" s="1"/>
  <c r="AK405"/>
  <c r="AL405" s="1"/>
  <c r="AK372"/>
  <c r="AL372" s="1"/>
  <c r="AK350"/>
  <c r="AL350" s="1"/>
  <c r="AK315"/>
  <c r="AL315" s="1"/>
  <c r="AK263"/>
  <c r="AL263" s="1"/>
  <c r="AK231"/>
  <c r="AL231" s="1"/>
  <c r="AK207"/>
  <c r="AL207" s="1"/>
  <c r="AK177"/>
  <c r="AL177" s="1"/>
  <c r="AK160"/>
  <c r="AL160" s="1"/>
  <c r="AK133"/>
  <c r="AL133" s="1"/>
  <c r="AK108"/>
  <c r="AL108" s="1"/>
  <c r="AK89"/>
  <c r="AL89" s="1"/>
  <c r="AK67"/>
  <c r="AL67" s="1"/>
  <c r="AK39"/>
  <c r="AL39" s="1"/>
  <c r="AK439"/>
  <c r="AL439" s="1"/>
  <c r="AK394"/>
  <c r="AL394" s="1"/>
  <c r="AK376"/>
  <c r="AL376" s="1"/>
  <c r="AK351"/>
  <c r="AL351" s="1"/>
  <c r="AK328"/>
  <c r="AL328" s="1"/>
  <c r="AK296"/>
  <c r="AL296" s="1"/>
  <c r="AK271"/>
  <c r="AL271" s="1"/>
  <c r="AK236"/>
  <c r="AL236" s="1"/>
  <c r="AM24"/>
  <c r="D24" s="1"/>
  <c r="AM25"/>
  <c r="D25" s="1"/>
  <c r="AM260"/>
  <c r="D260" s="1"/>
  <c r="AM363"/>
  <c r="D363" s="1"/>
  <c r="AK418"/>
  <c r="AL418" s="1"/>
  <c r="AK212"/>
  <c r="AL212" s="1"/>
  <c r="AK373"/>
  <c r="AL373" s="1"/>
  <c r="AK80"/>
  <c r="AL80" s="1"/>
  <c r="AM384"/>
  <c r="D384" s="1"/>
  <c r="AM297"/>
  <c r="D297" s="1"/>
  <c r="AM265"/>
  <c r="D265" s="1"/>
  <c r="AM90"/>
  <c r="D90" s="1"/>
  <c r="AM215"/>
  <c r="D215" s="1"/>
  <c r="AM440"/>
  <c r="D440" s="1"/>
  <c r="AM425"/>
  <c r="D425" s="1"/>
  <c r="AM410"/>
  <c r="D410" s="1"/>
  <c r="AM381"/>
  <c r="D381" s="1"/>
  <c r="AM357"/>
  <c r="D357" s="1"/>
  <c r="AM342"/>
  <c r="D342" s="1"/>
  <c r="AM315"/>
  <c r="D315" s="1"/>
  <c r="AM263"/>
  <c r="D263" s="1"/>
  <c r="AM240"/>
  <c r="D240" s="1"/>
  <c r="AM205"/>
  <c r="D205" s="1"/>
  <c r="AM181"/>
  <c r="D181" s="1"/>
  <c r="AM159"/>
  <c r="D159" s="1"/>
  <c r="AM137"/>
  <c r="D137" s="1"/>
  <c r="AM113"/>
  <c r="D113" s="1"/>
  <c r="AM96"/>
  <c r="D96" s="1"/>
  <c r="AM67"/>
  <c r="D67" s="1"/>
  <c r="AM39"/>
  <c r="D39" s="1"/>
  <c r="AM426"/>
  <c r="D426" s="1"/>
  <c r="AM394"/>
  <c r="D394" s="1"/>
  <c r="AM376"/>
  <c r="D376" s="1"/>
  <c r="AM347"/>
  <c r="D347" s="1"/>
  <c r="AM321"/>
  <c r="D321" s="1"/>
  <c r="AM290"/>
  <c r="D290" s="1"/>
  <c r="AM268"/>
  <c r="D268" s="1"/>
  <c r="AM232"/>
  <c r="D232" s="1"/>
  <c r="AM210"/>
  <c r="D210" s="1"/>
  <c r="AM178"/>
  <c r="D178" s="1"/>
  <c r="AM149"/>
  <c r="D149" s="1"/>
  <c r="AM116"/>
  <c r="D116" s="1"/>
  <c r="AM75"/>
  <c r="D75" s="1"/>
  <c r="AM53"/>
  <c r="D53" s="1"/>
  <c r="AM34"/>
  <c r="D34" s="1"/>
  <c r="AM392"/>
  <c r="D392" s="1"/>
  <c r="AM301"/>
  <c r="D301" s="1"/>
  <c r="AM269"/>
  <c r="D269" s="1"/>
  <c r="AM56"/>
  <c r="D56" s="1"/>
  <c r="AM190"/>
  <c r="D190" s="1"/>
  <c r="AM123"/>
  <c r="D123" s="1"/>
  <c r="AM427"/>
  <c r="D427" s="1"/>
  <c r="AM400"/>
  <c r="D400" s="1"/>
  <c r="AM358"/>
  <c r="D358" s="1"/>
  <c r="AM337"/>
  <c r="D337" s="1"/>
  <c r="AM313"/>
  <c r="D313" s="1"/>
  <c r="AM259"/>
  <c r="D259" s="1"/>
  <c r="AM245"/>
  <c r="D245" s="1"/>
  <c r="AM222"/>
  <c r="D222" s="1"/>
  <c r="AM180"/>
  <c r="D180" s="1"/>
  <c r="AM166"/>
  <c r="D166" s="1"/>
  <c r="AM144"/>
  <c r="D144" s="1"/>
  <c r="AM121"/>
  <c r="D121" s="1"/>
  <c r="AM103"/>
  <c r="D103" s="1"/>
  <c r="AM78"/>
  <c r="D78" s="1"/>
  <c r="AM41"/>
  <c r="D41" s="1"/>
  <c r="AM431"/>
  <c r="D431" s="1"/>
  <c r="AM406"/>
  <c r="D406" s="1"/>
  <c r="AM377"/>
  <c r="D377" s="1"/>
  <c r="AM354"/>
  <c r="D354" s="1"/>
  <c r="AM333"/>
  <c r="D333" s="1"/>
  <c r="AM291"/>
  <c r="D291" s="1"/>
  <c r="AM267"/>
  <c r="D267" s="1"/>
  <c r="AM241"/>
  <c r="D241" s="1"/>
  <c r="AM223"/>
  <c r="D223" s="1"/>
  <c r="AM194"/>
  <c r="D194" s="1"/>
  <c r="AM184"/>
  <c r="D184" s="1"/>
  <c r="AM147"/>
  <c r="D147" s="1"/>
  <c r="AM125"/>
  <c r="D125" s="1"/>
  <c r="AM99"/>
  <c r="D99" s="1"/>
  <c r="AM70"/>
  <c r="D70" s="1"/>
  <c r="AM50"/>
  <c r="D50" s="1"/>
  <c r="AM273"/>
  <c r="D273" s="1"/>
  <c r="AM385"/>
  <c r="D385" s="1"/>
  <c r="AM220"/>
  <c r="D220" s="1"/>
  <c r="AK174"/>
  <c r="AL174" s="1"/>
  <c r="AK153"/>
  <c r="AL153" s="1"/>
  <c r="AK128"/>
  <c r="AL128" s="1"/>
  <c r="AK116"/>
  <c r="AL116" s="1"/>
  <c r="AK100"/>
  <c r="AL100" s="1"/>
  <c r="AK84"/>
  <c r="AL84" s="1"/>
  <c r="AK68"/>
  <c r="AL68" s="1"/>
  <c r="AK59"/>
  <c r="AL59" s="1"/>
  <c r="AK43"/>
  <c r="AL43" s="1"/>
  <c r="AK34"/>
  <c r="AL34" s="1"/>
  <c r="AK4"/>
  <c r="AL4" s="1"/>
  <c r="AM16"/>
  <c r="D16" s="1"/>
  <c r="AM10"/>
  <c r="D10" s="1"/>
  <c r="AM379"/>
  <c r="D379" s="1"/>
  <c r="AM434"/>
  <c r="D434" s="1"/>
  <c r="AK318"/>
  <c r="AL318" s="1"/>
  <c r="AK189"/>
  <c r="AL189" s="1"/>
  <c r="AK294"/>
  <c r="AL294" s="1"/>
  <c r="AM424"/>
  <c r="D424" s="1"/>
  <c r="AM370"/>
  <c r="D370" s="1"/>
  <c r="AM283"/>
  <c r="D283" s="1"/>
  <c r="AM255"/>
  <c r="D255" s="1"/>
  <c r="AM46"/>
  <c r="D46" s="1"/>
  <c r="AM191"/>
  <c r="D191" s="1"/>
  <c r="AM329"/>
  <c r="D329" s="1"/>
  <c r="AM421"/>
  <c r="D421" s="1"/>
  <c r="AM405"/>
  <c r="D405" s="1"/>
  <c r="AM372"/>
  <c r="D372" s="1"/>
  <c r="AM348"/>
  <c r="D348" s="1"/>
  <c r="AM308"/>
  <c r="D308" s="1"/>
  <c r="AM274"/>
  <c r="D274" s="1"/>
  <c r="AM239"/>
  <c r="D239" s="1"/>
  <c r="AM225"/>
  <c r="D225" s="1"/>
  <c r="AM193"/>
  <c r="D193" s="1"/>
  <c r="AM170"/>
  <c r="D170" s="1"/>
  <c r="AM140"/>
  <c r="D140" s="1"/>
  <c r="AM120"/>
  <c r="D120" s="1"/>
  <c r="AM89"/>
  <c r="D89" s="1"/>
  <c r="AM62"/>
  <c r="D62" s="1"/>
  <c r="AK91"/>
  <c r="AL91" s="1"/>
  <c r="AK66"/>
  <c r="AL66" s="1"/>
  <c r="AK37"/>
  <c r="AL37" s="1"/>
  <c r="AM15"/>
  <c r="D15" s="1"/>
  <c r="AM5"/>
  <c r="D5" s="1"/>
  <c r="AM310"/>
  <c r="D310" s="1"/>
  <c r="AK438"/>
  <c r="AL438" s="1"/>
  <c r="AM374"/>
  <c r="D374" s="1"/>
  <c r="AM278"/>
  <c r="D278" s="1"/>
  <c r="AM217"/>
  <c r="D217" s="1"/>
  <c r="AM433"/>
  <c r="D433" s="1"/>
  <c r="AM393"/>
  <c r="D393" s="1"/>
  <c r="AM345"/>
  <c r="D345" s="1"/>
  <c r="AM257"/>
  <c r="D257" s="1"/>
  <c r="AM207"/>
  <c r="D207" s="1"/>
  <c r="AM157"/>
  <c r="D157" s="1"/>
  <c r="AM102"/>
  <c r="D102" s="1"/>
  <c r="AM51"/>
  <c r="D51" s="1"/>
  <c r="AM436"/>
  <c r="D436" s="1"/>
  <c r="AM396"/>
  <c r="D396" s="1"/>
  <c r="AM371"/>
  <c r="D371" s="1"/>
  <c r="AM351"/>
  <c r="D351" s="1"/>
  <c r="AM328"/>
  <c r="D328" s="1"/>
  <c r="AM296"/>
  <c r="D296" s="1"/>
  <c r="AM271"/>
  <c r="D271" s="1"/>
  <c r="AM249"/>
  <c r="D249" s="1"/>
  <c r="AM226"/>
  <c r="D226" s="1"/>
  <c r="AM185"/>
  <c r="D185" s="1"/>
  <c r="AM153"/>
  <c r="D153" s="1"/>
  <c r="AM129"/>
  <c r="D129" s="1"/>
  <c r="AM106"/>
  <c r="D106" s="1"/>
  <c r="AM84"/>
  <c r="D84" s="1"/>
  <c r="AM59"/>
  <c r="D59" s="1"/>
  <c r="AM37"/>
  <c r="D37" s="1"/>
  <c r="AM389"/>
  <c r="D389" s="1"/>
  <c r="AM312"/>
  <c r="D312" s="1"/>
  <c r="AM266"/>
  <c r="D266" s="1"/>
  <c r="AM119"/>
  <c r="D119" s="1"/>
  <c r="AM214"/>
  <c r="D214" s="1"/>
  <c r="AM48"/>
  <c r="D48" s="1"/>
  <c r="AM437"/>
  <c r="D437" s="1"/>
  <c r="AM416"/>
  <c r="D416" s="1"/>
  <c r="AM395"/>
  <c r="D395" s="1"/>
  <c r="AM356"/>
  <c r="D356" s="1"/>
  <c r="AM341"/>
  <c r="D341" s="1"/>
  <c r="AM317"/>
  <c r="D317" s="1"/>
  <c r="AM261"/>
  <c r="D261" s="1"/>
  <c r="AM228"/>
  <c r="D228" s="1"/>
  <c r="AM195"/>
  <c r="D195" s="1"/>
  <c r="AM173"/>
  <c r="D173" s="1"/>
  <c r="AM151"/>
  <c r="D151" s="1"/>
  <c r="AM115"/>
  <c r="D115" s="1"/>
  <c r="AM101"/>
  <c r="D101" s="1"/>
  <c r="AM73"/>
  <c r="D73" s="1"/>
  <c r="AM40"/>
  <c r="D40" s="1"/>
  <c r="AM435"/>
  <c r="D435" s="1"/>
  <c r="AM398"/>
  <c r="D398" s="1"/>
  <c r="AM369"/>
  <c r="D369" s="1"/>
  <c r="AM344"/>
  <c r="D344" s="1"/>
  <c r="AM323"/>
  <c r="D323" s="1"/>
  <c r="AM295"/>
  <c r="D295" s="1"/>
  <c r="AM256"/>
  <c r="D256" s="1"/>
  <c r="AM230"/>
  <c r="D230" s="1"/>
  <c r="AM216"/>
  <c r="D216" s="1"/>
  <c r="AM188"/>
  <c r="D188" s="1"/>
  <c r="AM172"/>
  <c r="D172" s="1"/>
  <c r="AM124"/>
  <c r="D124" s="1"/>
  <c r="AM107"/>
  <c r="D107" s="1"/>
  <c r="AM72"/>
  <c r="D72" s="1"/>
  <c r="AM47"/>
  <c r="D47" s="1"/>
  <c r="AM294"/>
  <c r="D294" s="1"/>
  <c r="AM161"/>
  <c r="D161" s="1"/>
  <c r="AM252"/>
  <c r="D252" s="1"/>
  <c r="AM326"/>
  <c r="D326" s="1"/>
  <c r="AK6"/>
  <c r="AL6" s="1"/>
  <c r="AK250"/>
  <c r="AL250" s="1"/>
  <c r="AK50"/>
  <c r="AL50" s="1"/>
  <c r="AK440"/>
  <c r="AL440" s="1"/>
  <c r="AK420"/>
  <c r="AL420" s="1"/>
  <c r="AK347"/>
  <c r="AL347" s="1"/>
  <c r="AK337"/>
  <c r="AL337" s="1"/>
  <c r="AK223"/>
  <c r="AL223" s="1"/>
  <c r="AK136"/>
  <c r="AL136" s="1"/>
  <c r="AK106"/>
  <c r="AL106" s="1"/>
  <c r="AK75"/>
  <c r="AL75" s="1"/>
  <c r="AK53"/>
  <c r="AL53" s="1"/>
  <c r="AM9"/>
  <c r="D9" s="1"/>
  <c r="AM19"/>
  <c r="D19" s="1"/>
  <c r="AM126"/>
  <c r="D126" s="1"/>
  <c r="AK242"/>
  <c r="AL242" s="1"/>
  <c r="AK220"/>
  <c r="AL220" s="1"/>
  <c r="AM331"/>
  <c r="D331" s="1"/>
  <c r="AM127"/>
  <c r="D127" s="1"/>
  <c r="AM82"/>
  <c r="D82" s="1"/>
  <c r="AM414"/>
  <c r="D414" s="1"/>
  <c r="AM364"/>
  <c r="D364" s="1"/>
  <c r="AM298"/>
  <c r="D298" s="1"/>
  <c r="AM234"/>
  <c r="D234" s="1"/>
  <c r="AM177"/>
  <c r="D177" s="1"/>
  <c r="AM133"/>
  <c r="D133" s="1"/>
  <c r="AM77"/>
  <c r="D77" s="1"/>
  <c r="AM33"/>
  <c r="AM407"/>
  <c r="D407" s="1"/>
  <c r="AM382"/>
  <c r="D382" s="1"/>
  <c r="AM355"/>
  <c r="D355" s="1"/>
  <c r="AM343"/>
  <c r="D343" s="1"/>
  <c r="AM320"/>
  <c r="D320" s="1"/>
  <c r="AM287"/>
  <c r="D287" s="1"/>
  <c r="AM264"/>
  <c r="D264" s="1"/>
  <c r="AM236"/>
  <c r="D236" s="1"/>
  <c r="AM201"/>
  <c r="D201" s="1"/>
  <c r="AM174"/>
  <c r="D174" s="1"/>
  <c r="AM139"/>
  <c r="D139" s="1"/>
  <c r="AM118"/>
  <c r="D118" s="1"/>
  <c r="AM100"/>
  <c r="D100" s="1"/>
  <c r="AM68"/>
  <c r="D68" s="1"/>
  <c r="AM49"/>
  <c r="D49" s="1"/>
  <c r="AM432"/>
  <c r="D432" s="1"/>
  <c r="AM361"/>
  <c r="D361" s="1"/>
  <c r="AM284"/>
  <c r="D284" s="1"/>
  <c r="AM150"/>
  <c r="D150" s="1"/>
  <c r="AM238"/>
  <c r="D238" s="1"/>
  <c r="AM109"/>
  <c r="D109" s="1"/>
  <c r="AM429"/>
  <c r="D429" s="1"/>
  <c r="AM423"/>
  <c r="D423" s="1"/>
  <c r="AM411"/>
  <c r="D411" s="1"/>
  <c r="AM378"/>
  <c r="D378" s="1"/>
  <c r="AM349"/>
  <c r="D349" s="1"/>
  <c r="AM332"/>
  <c r="D332" s="1"/>
  <c r="AM276"/>
  <c r="D276" s="1"/>
  <c r="AM233"/>
  <c r="D233" s="1"/>
  <c r="AM213"/>
  <c r="D213" s="1"/>
  <c r="AM175"/>
  <c r="D175" s="1"/>
  <c r="AM164"/>
  <c r="D164" s="1"/>
  <c r="AM130"/>
  <c r="D130" s="1"/>
  <c r="AM104"/>
  <c r="D104" s="1"/>
  <c r="AM86"/>
  <c r="D86" s="1"/>
  <c r="AM58"/>
  <c r="D58" s="1"/>
  <c r="AM443"/>
  <c r="D443" s="1"/>
  <c r="AM417"/>
  <c r="D417" s="1"/>
  <c r="AM383"/>
  <c r="D383" s="1"/>
  <c r="AM353"/>
  <c r="D353" s="1"/>
  <c r="AM339"/>
  <c r="D339" s="1"/>
  <c r="AM314"/>
  <c r="D314" s="1"/>
  <c r="AM286"/>
  <c r="D286" s="1"/>
  <c r="AM237"/>
  <c r="D237" s="1"/>
  <c r="AM224"/>
  <c r="D224" s="1"/>
  <c r="AM200"/>
  <c r="D200" s="1"/>
  <c r="AM182"/>
  <c r="D182" s="1"/>
  <c r="AM148"/>
  <c r="D148" s="1"/>
  <c r="AM122"/>
  <c r="D122" s="1"/>
  <c r="AM95"/>
  <c r="D95" s="1"/>
  <c r="AM64"/>
  <c r="D64" s="1"/>
  <c r="AM35"/>
  <c r="AM418"/>
  <c r="D418" s="1"/>
  <c r="AM442"/>
  <c r="D442" s="1"/>
  <c r="AM69"/>
  <c r="D69" s="1"/>
  <c r="AM98"/>
  <c r="D98" s="1"/>
  <c r="AK22"/>
  <c r="AL22" s="1"/>
  <c r="AK24"/>
  <c r="AL24" s="1"/>
  <c r="AK19"/>
  <c r="AL19" s="1"/>
  <c r="AK25"/>
  <c r="AL25" s="1"/>
  <c r="AK9"/>
  <c r="AL9" s="1"/>
  <c r="AK308"/>
  <c r="AL308" s="1"/>
  <c r="AK429"/>
  <c r="AL429" s="1"/>
  <c r="AK175"/>
  <c r="AL175" s="1"/>
  <c r="AK329"/>
  <c r="AL329" s="1"/>
  <c r="AK412"/>
  <c r="AL412" s="1"/>
  <c r="AK139"/>
  <c r="AL139" s="1"/>
  <c r="AK129"/>
  <c r="AL129" s="1"/>
  <c r="AK49"/>
  <c r="AL49" s="1"/>
  <c r="AK10"/>
  <c r="AL10" s="1"/>
  <c r="AK3"/>
  <c r="AL3" s="1"/>
</calcChain>
</file>

<file path=xl/sharedStrings.xml><?xml version="1.0" encoding="utf-8"?>
<sst xmlns="http://schemas.openxmlformats.org/spreadsheetml/2006/main" count="1541" uniqueCount="537">
  <si>
    <t>Player Name</t>
  </si>
  <si>
    <t>Rnd 1</t>
  </si>
  <si>
    <t>Rnd 2</t>
  </si>
  <si>
    <t>Rnd 3</t>
  </si>
  <si>
    <t>Rnd 4</t>
  </si>
  <si>
    <t>Rnd 5</t>
  </si>
  <si>
    <t>Rnd 6</t>
  </si>
  <si>
    <t>Rnd 7</t>
  </si>
  <si>
    <t>Rnd 8</t>
  </si>
  <si>
    <t>Rnd 9</t>
  </si>
  <si>
    <t>Rnd 10</t>
  </si>
  <si>
    <t>Rnd 11</t>
  </si>
  <si>
    <t>Rnd 12</t>
  </si>
  <si>
    <t>Rnd 13</t>
  </si>
  <si>
    <t>Rnd 14</t>
  </si>
  <si>
    <t>Rnd 15</t>
  </si>
  <si>
    <t>Rnd 16</t>
  </si>
  <si>
    <t>Rnd 17</t>
  </si>
  <si>
    <t>Rnd 18</t>
  </si>
  <si>
    <t>Rnd 19</t>
  </si>
  <si>
    <t>Rnd 20</t>
  </si>
  <si>
    <t>Rnd 21</t>
  </si>
  <si>
    <t>Rnd 22</t>
  </si>
  <si>
    <t>Current Price</t>
  </si>
  <si>
    <t>Magic Number</t>
  </si>
  <si>
    <t>ROK</t>
  </si>
  <si>
    <t>Pavlich</t>
  </si>
  <si>
    <t>Bartel</t>
  </si>
  <si>
    <t>Swan</t>
  </si>
  <si>
    <t>MN</t>
  </si>
  <si>
    <t>Peak Price (Avg)</t>
  </si>
  <si>
    <t>Peak Price (Rolling Avg)</t>
  </si>
  <si>
    <t>Player</t>
  </si>
  <si>
    <t>09 Avg</t>
  </si>
  <si>
    <t>$ 2010</t>
  </si>
  <si>
    <t>Team</t>
  </si>
  <si>
    <t>FRE</t>
  </si>
  <si>
    <t>MID</t>
  </si>
  <si>
    <t>Barlow, Michael</t>
  </si>
  <si>
    <t>Shuey, Luke</t>
  </si>
  <si>
    <t>WCE</t>
  </si>
  <si>
    <t>Martin, Dustin</t>
  </si>
  <si>
    <t>RIC</t>
  </si>
  <si>
    <t>Trengove, Jack</t>
  </si>
  <si>
    <t>MEL</t>
  </si>
  <si>
    <t>Scully, Tom</t>
  </si>
  <si>
    <t>Bastinac, Ryan</t>
  </si>
  <si>
    <t>Maguire, Matt</t>
  </si>
  <si>
    <t>DEF</t>
  </si>
  <si>
    <t>Silvagni, Alex</t>
  </si>
  <si>
    <t>Nason, Ben</t>
  </si>
  <si>
    <t>Hunt, Josh</t>
  </si>
  <si>
    <t>GEE</t>
  </si>
  <si>
    <t>Ladson, Rick</t>
  </si>
  <si>
    <t>HAW</t>
  </si>
  <si>
    <t>Waters, Beau</t>
  </si>
  <si>
    <t>Malceski, Nick</t>
  </si>
  <si>
    <t>SYD</t>
  </si>
  <si>
    <t>Kennelly, Tadhg</t>
  </si>
  <si>
    <t>Howlett, Ben</t>
  </si>
  <si>
    <t>ESS</t>
  </si>
  <si>
    <t>Peterson, Carl</t>
  </si>
  <si>
    <t>FWD</t>
  </si>
  <si>
    <t>Kayler-Thomson, Jarrod</t>
  </si>
  <si>
    <t>Jetta, Lewis</t>
  </si>
  <si>
    <t>Banner, Mitchell</t>
  </si>
  <si>
    <t>Hitchcock, Cameron</t>
  </si>
  <si>
    <t>Morabito, Anthony</t>
  </si>
  <si>
    <t>2 Game Rolling Avg</t>
  </si>
  <si>
    <t>McKenzie, Jordie</t>
  </si>
  <si>
    <t>McDonald, James</t>
  </si>
  <si>
    <t>Grimes, Jack</t>
  </si>
  <si>
    <t>Bruce, Cameron</t>
  </si>
  <si>
    <t>Green, Brad</t>
  </si>
  <si>
    <t>Dunn, Lynden</t>
  </si>
  <si>
    <t>Moloney, Brent</t>
  </si>
  <si>
    <t>Frawley, James</t>
  </si>
  <si>
    <t>Petterd, Ricky</t>
  </si>
  <si>
    <t>Jamar, Mark</t>
  </si>
  <si>
    <t>Davey, Aaron</t>
  </si>
  <si>
    <t>Macdonald, Joel</t>
  </si>
  <si>
    <t>Bate, Matthew</t>
  </si>
  <si>
    <t>Jones, Nathan</t>
  </si>
  <si>
    <t>Bennell, Jamie</t>
  </si>
  <si>
    <t>Rivers, Jared</t>
  </si>
  <si>
    <t>Strauss, James</t>
  </si>
  <si>
    <t>Miller, Brad</t>
  </si>
  <si>
    <t>Warnock, Matthew</t>
  </si>
  <si>
    <t>Spencer, Jake</t>
  </si>
  <si>
    <t>Hodge, Luke</t>
  </si>
  <si>
    <t>Mitchell, Sam</t>
  </si>
  <si>
    <t>Lewis, Jordan</t>
  </si>
  <si>
    <t>Birchall, Grant</t>
  </si>
  <si>
    <t>Brown, Campbell</t>
  </si>
  <si>
    <t>Schoenmakers, Ryan</t>
  </si>
  <si>
    <t>Roughead, Jarryd</t>
  </si>
  <si>
    <t>Murphy, Thomas</t>
  </si>
  <si>
    <t>Ellis, Xavier</t>
  </si>
  <si>
    <t>Suckling, Matt</t>
  </si>
  <si>
    <t>Gibson, Josh</t>
  </si>
  <si>
    <t>Gilham, Stephen</t>
  </si>
  <si>
    <t>Moss, Garry</t>
  </si>
  <si>
    <t>Morton, Jarryd</t>
  </si>
  <si>
    <t>Shiels, Liam</t>
  </si>
  <si>
    <t>Guerra, Brent</t>
  </si>
  <si>
    <t>Renouf, Brent</t>
  </si>
  <si>
    <t>Osborne, Michael</t>
  </si>
  <si>
    <t>Deledio, Brett</t>
  </si>
  <si>
    <t>Jackson, Daniel</t>
  </si>
  <si>
    <t>Thomson, Adam</t>
  </si>
  <si>
    <t>Connors, Daniel</t>
  </si>
  <si>
    <t>Tambling, Richard</t>
  </si>
  <si>
    <t>Riewoldt, Jack</t>
  </si>
  <si>
    <t>Cotchin, Trent</t>
  </si>
  <si>
    <t>Cousins, Ben</t>
  </si>
  <si>
    <t>McGuane, Luke</t>
  </si>
  <si>
    <t>Nahas, Robin</t>
  </si>
  <si>
    <t>Edwards, Shane</t>
  </si>
  <si>
    <t>Morton, Mitch</t>
  </si>
  <si>
    <t>Hislop, Tom</t>
  </si>
  <si>
    <t>Moore, Kelvin</t>
  </si>
  <si>
    <t>Simmonds, Troy</t>
  </si>
  <si>
    <t>Roberts, Relton</t>
  </si>
  <si>
    <t>Newman, Chris</t>
  </si>
  <si>
    <t>Thursfield, Will</t>
  </si>
  <si>
    <t>Farmer, Mitch</t>
  </si>
  <si>
    <t>Vickery, Tyrone</t>
  </si>
  <si>
    <t>Carrazzo, Andrew</t>
  </si>
  <si>
    <t>Scotland, Heath</t>
  </si>
  <si>
    <t>Simpson, Kade</t>
  </si>
  <si>
    <t>Bower, Paul</t>
  </si>
  <si>
    <t>CAR</t>
  </si>
  <si>
    <t>Betts, Eddie</t>
  </si>
  <si>
    <t>Gibbs, Bryce</t>
  </si>
  <si>
    <t>Russell, Jordan</t>
  </si>
  <si>
    <t>Houlihan, Ryan</t>
  </si>
  <si>
    <t>McLean, Brock</t>
  </si>
  <si>
    <t>Murphy, Marc</t>
  </si>
  <si>
    <t>Kreuzer, Matthew</t>
  </si>
  <si>
    <t>Waite, Jarrad</t>
  </si>
  <si>
    <t>Warnock, Robert</t>
  </si>
  <si>
    <t>O'Hailpin, Setanta</t>
  </si>
  <si>
    <t>Robinson, Mitch</t>
  </si>
  <si>
    <t>Yarran, Chris</t>
  </si>
  <si>
    <t>Walker, Andrew</t>
  </si>
  <si>
    <t>Anderson, Joe</t>
  </si>
  <si>
    <t>Henderson, Lachie</t>
  </si>
  <si>
    <t>Joseph, Aaron</t>
  </si>
  <si>
    <t>Jamison, Michael</t>
  </si>
  <si>
    <t>Byrnes, Shannon</t>
  </si>
  <si>
    <t>Ablett, Gary</t>
  </si>
  <si>
    <t>Bartel, Jimmy</t>
  </si>
  <si>
    <t>Selwood, Joel</t>
  </si>
  <si>
    <t>Kelly, James</t>
  </si>
  <si>
    <t>Chapman, Paul</t>
  </si>
  <si>
    <t>Johnson, Steve</t>
  </si>
  <si>
    <t>Enright, Corey</t>
  </si>
  <si>
    <t>Ling, Cameron</t>
  </si>
  <si>
    <t>Corey, Joel</t>
  </si>
  <si>
    <t>Mackie, Andrew</t>
  </si>
  <si>
    <t>Ottens, Brad</t>
  </si>
  <si>
    <t>Hawkins, Tom</t>
  </si>
  <si>
    <t>Milburn, Darren</t>
  </si>
  <si>
    <t>Mooney, Cameron</t>
  </si>
  <si>
    <t>Lonergan, Tom</t>
  </si>
  <si>
    <t>Taylor, Harry</t>
  </si>
  <si>
    <t>Scarlett, Matthew</t>
  </si>
  <si>
    <t>Wojcinski, David</t>
  </si>
  <si>
    <t>Blake, Mark</t>
  </si>
  <si>
    <t>Stanton, Brent</t>
  </si>
  <si>
    <t>Prismall, Brent</t>
  </si>
  <si>
    <t>Hocking, Heath</t>
  </si>
  <si>
    <t>Monfries, Angus</t>
  </si>
  <si>
    <t>Zaharakis, David</t>
  </si>
  <si>
    <t>Reimers, Kyle</t>
  </si>
  <si>
    <t>Watson, Jobe</t>
  </si>
  <si>
    <t>Welsh, Andrew</t>
  </si>
  <si>
    <t>Dyson, Ricky</t>
  </si>
  <si>
    <t>Ryder, Patrick</t>
  </si>
  <si>
    <t>Dempsey, Courtenay</t>
  </si>
  <si>
    <t>Hooker, Cale</t>
  </si>
  <si>
    <t>Pears, Tayte</t>
  </si>
  <si>
    <t>Fletcher, Dustin</t>
  </si>
  <si>
    <t>Hille, David</t>
  </si>
  <si>
    <t>Slattery, Henry</t>
  </si>
  <si>
    <t>Winderlich, Jason</t>
  </si>
  <si>
    <t>Neagle, Jay</t>
  </si>
  <si>
    <t>Davey, Alwyn</t>
  </si>
  <si>
    <t>Williams, Mark</t>
  </si>
  <si>
    <t>Gumbleton, Scott</t>
  </si>
  <si>
    <t>Brennan, Jared</t>
  </si>
  <si>
    <t>Rischitelli, Michael</t>
  </si>
  <si>
    <t>Fevola, Brendan</t>
  </si>
  <si>
    <t>Sherman, Justin</t>
  </si>
  <si>
    <t>Power, Luke</t>
  </si>
  <si>
    <t>Johnstone, Travis</t>
  </si>
  <si>
    <t>Drummond, Josh</t>
  </si>
  <si>
    <t>Banfield, Todd</t>
  </si>
  <si>
    <t>Staker, Brent</t>
  </si>
  <si>
    <t>Redden, Jack</t>
  </si>
  <si>
    <t>Black, Simon</t>
  </si>
  <si>
    <t>Leuenberger, Matthew</t>
  </si>
  <si>
    <t>McGrath, Ashley</t>
  </si>
  <si>
    <t>Raines, Andrew</t>
  </si>
  <si>
    <t>Rich, Daniel</t>
  </si>
  <si>
    <t>Patfull, Joel</t>
  </si>
  <si>
    <t>Adcock, Jed</t>
  </si>
  <si>
    <t>Merrett, Daniel</t>
  </si>
  <si>
    <t>Buchanan, Amon</t>
  </si>
  <si>
    <t>Butler, Sam</t>
  </si>
  <si>
    <t>Selwood, Adam</t>
  </si>
  <si>
    <t>Priddis, Matt</t>
  </si>
  <si>
    <t>Ebert, Brad</t>
  </si>
  <si>
    <t>Lynch, Quinten</t>
  </si>
  <si>
    <t>Embley, Andrew</t>
  </si>
  <si>
    <t>Hurn, Shannon</t>
  </si>
  <si>
    <t>Kerr, Daniel</t>
  </si>
  <si>
    <t>McGinnity, Patrick</t>
  </si>
  <si>
    <t>Nicoski, Mark</t>
  </si>
  <si>
    <t>LeCras, Mark</t>
  </si>
  <si>
    <t>Brown, Mitchell</t>
  </si>
  <si>
    <t>Jones, Brett</t>
  </si>
  <si>
    <t>Cox, Dean</t>
  </si>
  <si>
    <t>Masten, Chris</t>
  </si>
  <si>
    <t>MacKenzie, Eric</t>
  </si>
  <si>
    <t>Swift, Tom</t>
  </si>
  <si>
    <t>Glass, Darren</t>
  </si>
  <si>
    <t>O'Keefe, Ryan</t>
  </si>
  <si>
    <t>McVeigh, Jarrad</t>
  </si>
  <si>
    <t>Bolton, Jude</t>
  </si>
  <si>
    <t>Goodes, Adam</t>
  </si>
  <si>
    <t>Seaby, Mark</t>
  </si>
  <si>
    <t>Jack, Kieren</t>
  </si>
  <si>
    <t>Kirk, Brett</t>
  </si>
  <si>
    <t>Moore, Jarred</t>
  </si>
  <si>
    <t>Mumford, Shane</t>
  </si>
  <si>
    <t>Grundy, Heath</t>
  </si>
  <si>
    <t>Shaw, Rhyce</t>
  </si>
  <si>
    <t>Richards, Ted</t>
  </si>
  <si>
    <t>Bradshaw, Daniel</t>
  </si>
  <si>
    <t>Bolton, Craig</t>
  </si>
  <si>
    <t>Mattner, Martin</t>
  </si>
  <si>
    <t>White, Jesse</t>
  </si>
  <si>
    <t>Roberts-Thomson, Lewis</t>
  </si>
  <si>
    <t>McGlynn, Ben</t>
  </si>
  <si>
    <t>Riewoldt, Nick</t>
  </si>
  <si>
    <t>Gilbert, Sam</t>
  </si>
  <si>
    <t>Montagna, Leigh</t>
  </si>
  <si>
    <t>Hayes, Lenny</t>
  </si>
  <si>
    <t>Blake, Jason</t>
  </si>
  <si>
    <t>Goddard, Brendon</t>
  </si>
  <si>
    <t>Dal Santo, Nick</t>
  </si>
  <si>
    <t>Ray, Farren</t>
  </si>
  <si>
    <t>McQualter, Andrew</t>
  </si>
  <si>
    <t>Jones, Clinton</t>
  </si>
  <si>
    <t>Gram, Jason</t>
  </si>
  <si>
    <t>Geary, Jarryn</t>
  </si>
  <si>
    <t>Schneider, Adam</t>
  </si>
  <si>
    <t>Peake, Brett</t>
  </si>
  <si>
    <t>Gwilt, James</t>
  </si>
  <si>
    <t>Milne, Stephen</t>
  </si>
  <si>
    <t>Koschitzke, Justin</t>
  </si>
  <si>
    <t>Armitage, David</t>
  </si>
  <si>
    <t>Baker, Steven</t>
  </si>
  <si>
    <t>King, Steven</t>
  </si>
  <si>
    <t>Dawson, Zac</t>
  </si>
  <si>
    <t>McEvoy, Ben</t>
  </si>
  <si>
    <t>STK</t>
  </si>
  <si>
    <t>Cornes, Kane</t>
  </si>
  <si>
    <t>Ebert, Brett</t>
  </si>
  <si>
    <t>Boak, Travis</t>
  </si>
  <si>
    <t>Pearce, Danyle</t>
  </si>
  <si>
    <t>Thomas, Matt</t>
  </si>
  <si>
    <t>Salopek, Steven</t>
  </si>
  <si>
    <t>Stewart, Paul</t>
  </si>
  <si>
    <t>Cassisi, Domenic</t>
  </si>
  <si>
    <t>Tredrea, Warren</t>
  </si>
  <si>
    <t>Surjan, Jacob</t>
  </si>
  <si>
    <t>Schulz, Jay</t>
  </si>
  <si>
    <t>Brogan, Dean</t>
  </si>
  <si>
    <t>Westhoff, Justin</t>
  </si>
  <si>
    <t>Davenport, Jason</t>
  </si>
  <si>
    <t>Cornes, Chad</t>
  </si>
  <si>
    <t>Moore, Andrew</t>
  </si>
  <si>
    <t>Harding, Scott</t>
  </si>
  <si>
    <t>Krakouer, Nathan</t>
  </si>
  <si>
    <t>Trengove, Jackson</t>
  </si>
  <si>
    <t>Anthony, Liam</t>
  </si>
  <si>
    <t>Harvey, Brent</t>
  </si>
  <si>
    <t>Ziebell, Jack</t>
  </si>
  <si>
    <t>McIntosh, Hamish</t>
  </si>
  <si>
    <t>Goldstein, Todd</t>
  </si>
  <si>
    <t>Thomas, Lindsay</t>
  </si>
  <si>
    <t>Rawlings, Brady</t>
  </si>
  <si>
    <t>Harding, Leigh</t>
  </si>
  <si>
    <t>McMahon, Scott</t>
  </si>
  <si>
    <t>Campbell, Matt</t>
  </si>
  <si>
    <t>Ross, Ben</t>
  </si>
  <si>
    <t>Wells, Daniel</t>
  </si>
  <si>
    <t>Adams, Leigh</t>
  </si>
  <si>
    <t>Warren, Ben</t>
  </si>
  <si>
    <t>Firrito, Michael</t>
  </si>
  <si>
    <t>Swallow, Andrew</t>
  </si>
  <si>
    <t>Urquhart, Gavin</t>
  </si>
  <si>
    <t>Wright, Sam</t>
  </si>
  <si>
    <t>Thompson, Scott</t>
  </si>
  <si>
    <t>Hale, David</t>
  </si>
  <si>
    <t>Boyd, Matthew</t>
  </si>
  <si>
    <t>Murphy, Robert</t>
  </si>
  <si>
    <t>Cross, Daniel</t>
  </si>
  <si>
    <t>Higgins, Shaun</t>
  </si>
  <si>
    <t>Cooney, Adam</t>
  </si>
  <si>
    <t>Harbrow, Jarrod</t>
  </si>
  <si>
    <t>Hill, Josh</t>
  </si>
  <si>
    <t>Griffen, Ryan</t>
  </si>
  <si>
    <t>Minson, Will</t>
  </si>
  <si>
    <t>Gilbee, Lindsay</t>
  </si>
  <si>
    <t>Hahn, Mitch</t>
  </si>
  <si>
    <t>Akermanis, Jason</t>
  </si>
  <si>
    <t>Johnson, Brad</t>
  </si>
  <si>
    <t>Lake, Brian</t>
  </si>
  <si>
    <t>Hall, Barry</t>
  </si>
  <si>
    <t>Everitt, Andrejs</t>
  </si>
  <si>
    <t>Hudson, Ben</t>
  </si>
  <si>
    <t>Williams, Tom</t>
  </si>
  <si>
    <t>Hargrave, Ryan</t>
  </si>
  <si>
    <t>Picken, Liam</t>
  </si>
  <si>
    <t>Addison, Dylan</t>
  </si>
  <si>
    <t>COL</t>
  </si>
  <si>
    <t>Swan, Dane</t>
  </si>
  <si>
    <t>Shaw, Heath</t>
  </si>
  <si>
    <t>Didak, Alan</t>
  </si>
  <si>
    <t>Wellingham, Sharrod</t>
  </si>
  <si>
    <t>O'Brien, Harry</t>
  </si>
  <si>
    <t>Thomas, Dale</t>
  </si>
  <si>
    <t>Johnson, Ben</t>
  </si>
  <si>
    <t>Pendlebury, Scott</t>
  </si>
  <si>
    <t>Ball, Luke</t>
  </si>
  <si>
    <t>Medhurst, Paul</t>
  </si>
  <si>
    <t>Maxwell, Nick</t>
  </si>
  <si>
    <t>Lockyer, Tarkyn</t>
  </si>
  <si>
    <t>O'Bree, Shane</t>
  </si>
  <si>
    <t>Davis, Leon</t>
  </si>
  <si>
    <t>Cloke, Travis</t>
  </si>
  <si>
    <t>Fraser, Josh</t>
  </si>
  <si>
    <t>Toovey, Alan</t>
  </si>
  <si>
    <t>Brown, Leigh</t>
  </si>
  <si>
    <t>Sidebottom, Steele</t>
  </si>
  <si>
    <t>Anthony, John</t>
  </si>
  <si>
    <t>Jolly, Darren</t>
  </si>
  <si>
    <t>Prestigiacomo, Simon</t>
  </si>
  <si>
    <t>McPharlin, Luke</t>
  </si>
  <si>
    <t>Broughton, Greg</t>
  </si>
  <si>
    <t>Duffield, Paul</t>
  </si>
  <si>
    <t>Sandilands, Aaron</t>
  </si>
  <si>
    <t>Pavlich, Matthew</t>
  </si>
  <si>
    <t>Suban, Nick</t>
  </si>
  <si>
    <t>Tarrant, Chris</t>
  </si>
  <si>
    <t>Ballantyne, Hayden</t>
  </si>
  <si>
    <t>Hayden, Roger</t>
  </si>
  <si>
    <t>Hill, Stephen</t>
  </si>
  <si>
    <t>Johnson, Michael</t>
  </si>
  <si>
    <t>Mayne, Chris</t>
  </si>
  <si>
    <t>Crowley, Ryan</t>
  </si>
  <si>
    <t>Headland, Des</t>
  </si>
  <si>
    <t>Ibbotson, Garrick</t>
  </si>
  <si>
    <t>Van Berlo, Jay</t>
  </si>
  <si>
    <t>McPhee, Adam</t>
  </si>
  <si>
    <t>ADE</t>
  </si>
  <si>
    <t>Edwards, Tyson</t>
  </si>
  <si>
    <t>Walker, Taylor</t>
  </si>
  <si>
    <t>McLeod, Andrew</t>
  </si>
  <si>
    <t>Bock, Nathan</t>
  </si>
  <si>
    <t>Dangerfield, Patrick</t>
  </si>
  <si>
    <t>Mackay, David</t>
  </si>
  <si>
    <t>Van Berlo, Nathan</t>
  </si>
  <si>
    <t>Goodwin, Simon</t>
  </si>
  <si>
    <t>Vince, Bernie</t>
  </si>
  <si>
    <t>Cook, Myke</t>
  </si>
  <si>
    <t>Tippett, Kurt</t>
  </si>
  <si>
    <t>Doughty, Michael</t>
  </si>
  <si>
    <t>Reilly, Brent</t>
  </si>
  <si>
    <t>Griffin, Jonathon</t>
  </si>
  <si>
    <t>Stevens, Scott</t>
  </si>
  <si>
    <t>Douglas, Richard</t>
  </si>
  <si>
    <t>Rutten, Ben</t>
  </si>
  <si>
    <t>Sloane, Rory</t>
  </si>
  <si>
    <t>Hentschel, Trent</t>
  </si>
  <si>
    <t>RUC</t>
  </si>
  <si>
    <t>Mundy, David</t>
  </si>
  <si>
    <t>FWD / MID</t>
  </si>
  <si>
    <t>DEF / FWD</t>
  </si>
  <si>
    <t>DEF / MID</t>
  </si>
  <si>
    <t>FWD / RUC</t>
  </si>
  <si>
    <t>FWD / DEF</t>
  </si>
  <si>
    <t>DEF / RUC</t>
  </si>
  <si>
    <t>Thompson, Scott D.</t>
  </si>
  <si>
    <t>Kennedy, Josh J.</t>
  </si>
  <si>
    <t>Kennedy, Josh P.</t>
  </si>
  <si>
    <t>Brown, Jonathan</t>
  </si>
  <si>
    <t>Petrenko, Jared</t>
  </si>
  <si>
    <t>Armstrong, Tony</t>
  </si>
  <si>
    <t>Clark, Mitch</t>
  </si>
  <si>
    <t>Thornton, Bret</t>
  </si>
  <si>
    <t>Hasleby, Paul</t>
  </si>
  <si>
    <t>Duncan, Mitch</t>
  </si>
  <si>
    <t>Hooper, Rhan</t>
  </si>
  <si>
    <t>Hansen, Lachie</t>
  </si>
  <si>
    <t>Carlile, Alipate</t>
  </si>
  <si>
    <t>Giansiracusa, Daniel</t>
  </si>
  <si>
    <t>Naitanui, Nick</t>
  </si>
  <si>
    <t>Grand Total</t>
  </si>
  <si>
    <t>Row Labels</t>
  </si>
  <si>
    <t>Values</t>
  </si>
  <si>
    <t>Sum of Current Price</t>
  </si>
  <si>
    <t>Sum of Peak Price (Avg)</t>
  </si>
  <si>
    <t>BE</t>
  </si>
  <si>
    <t>Stiller, Cheynee</t>
  </si>
  <si>
    <t>Rockliff, Tom</t>
  </si>
  <si>
    <t>Hawksley, James</t>
  </si>
  <si>
    <t>Proud, Albert</t>
  </si>
  <si>
    <t>Moles, Brodie</t>
  </si>
  <si>
    <t>Morris, Dale</t>
  </si>
  <si>
    <t>Roughead, Jordan</t>
  </si>
  <si>
    <t>Fyfe, Nathan</t>
  </si>
  <si>
    <t>Dodd, Steven</t>
  </si>
  <si>
    <t>Bradley, Kepler</t>
  </si>
  <si>
    <t>King, Jake</t>
  </si>
  <si>
    <t>Polo, Dean</t>
  </si>
  <si>
    <t>Post, Jayden</t>
  </si>
  <si>
    <t>Rance, Alex</t>
  </si>
  <si>
    <t>Webberley, Jeromey</t>
  </si>
  <si>
    <t>Newton, Michael</t>
  </si>
  <si>
    <t>Bail, Rohan</t>
  </si>
  <si>
    <t>Gardiner, Michael</t>
  </si>
  <si>
    <t>Pattison, Adam</t>
  </si>
  <si>
    <t>Grima, Nathan</t>
  </si>
  <si>
    <t>Jones, Corey</t>
  </si>
  <si>
    <t>Selwood, Scott</t>
  </si>
  <si>
    <t>Spangher, Matt</t>
  </si>
  <si>
    <t>Rioli, Cyril</t>
  </si>
  <si>
    <t>Franklin, Lance</t>
  </si>
  <si>
    <t>Bateman, Chance</t>
  </si>
  <si>
    <t>Gamble, Ryan</t>
  </si>
  <si>
    <t>Podsiadly, James</t>
  </si>
  <si>
    <t>Djerrkura, Nathan</t>
  </si>
  <si>
    <t>Chaplin, Troy</t>
  </si>
  <si>
    <t>Logan, Tom</t>
  </si>
  <si>
    <t>Bevan, Paul</t>
  </si>
  <si>
    <t>Smith, Nick</t>
  </si>
  <si>
    <t>McVeigh, Mark</t>
  </si>
  <si>
    <t>Laycock, Jason</t>
  </si>
  <si>
    <t>Myers, David</t>
  </si>
  <si>
    <t>Played 2 Games</t>
  </si>
  <si>
    <t>Played 1 Game</t>
  </si>
  <si>
    <t>Armfield, Dennis</t>
  </si>
  <si>
    <t>Weekly MN</t>
  </si>
  <si>
    <t>New Price</t>
  </si>
  <si>
    <t>Old Price</t>
  </si>
  <si>
    <t>Rating</t>
  </si>
  <si>
    <t>Motlop, Steven</t>
  </si>
  <si>
    <t>Burton, Brett</t>
  </si>
  <si>
    <t>Maric, Ivan</t>
  </si>
  <si>
    <t>Porplyzia, Jason</t>
  </si>
  <si>
    <t>Sellar, James</t>
  </si>
  <si>
    <t>Young, Will</t>
  </si>
  <si>
    <t>Hannebery, Daniel</t>
  </si>
  <si>
    <t>Beams, Dayne</t>
  </si>
  <si>
    <t>Reid, Ben</t>
  </si>
  <si>
    <t>Bartram, Clint</t>
  </si>
  <si>
    <t>Pos</t>
  </si>
  <si>
    <t>AVG</t>
  </si>
  <si>
    <t>Rolling Avg</t>
  </si>
  <si>
    <t>V</t>
  </si>
  <si>
    <t>(All)</t>
  </si>
  <si>
    <t>Sum of Increase / (Decrease)</t>
  </si>
  <si>
    <t>Sum of BE</t>
  </si>
  <si>
    <t>Yes</t>
  </si>
  <si>
    <t>ROSA, Matt</t>
  </si>
  <si>
    <t>FISHER, Sam</t>
  </si>
  <si>
    <t>LOVETT-MURRAY, Nathan</t>
  </si>
  <si>
    <t>HOULI, Bachar</t>
  </si>
  <si>
    <t>EDWARDS, Aaron</t>
  </si>
  <si>
    <t>SCHMIDT, Chris</t>
  </si>
  <si>
    <t>POLKINGHORNE, James</t>
  </si>
  <si>
    <t>KNIGHTS, Chris</t>
  </si>
  <si>
    <t>COLYER, Travis</t>
  </si>
  <si>
    <t>HANSEN, Ashley</t>
  </si>
  <si>
    <t>LUCAS, Kane</t>
  </si>
  <si>
    <t>SCHOFIELD, Will</t>
  </si>
  <si>
    <t>TUCK, Shane</t>
  </si>
  <si>
    <t>STRATTON, Benjamin</t>
  </si>
  <si>
    <t>DALZIELL, Bradd</t>
  </si>
  <si>
    <t>MCCARTHY, John</t>
  </si>
  <si>
    <t>MELKSHAM, Jake</t>
  </si>
  <si>
    <t>SIMPSON, Dawson</t>
  </si>
  <si>
    <t>MACAFFER, Brent</t>
  </si>
  <si>
    <t>WHITE, Matt</t>
  </si>
  <si>
    <t>LONERGAN, Sam</t>
  </si>
  <si>
    <t>CLOKE, Cameron</t>
  </si>
  <si>
    <t>GARLAND, Colin</t>
  </si>
  <si>
    <t>DEBOER, Matthew</t>
  </si>
  <si>
    <t>NTH</t>
  </si>
  <si>
    <t>BRL</t>
  </si>
  <si>
    <t>PTA</t>
  </si>
  <si>
    <t>WBD</t>
  </si>
  <si>
    <t>Rnd1 Prices</t>
  </si>
  <si>
    <t>Next Round Est Price</t>
  </si>
  <si>
    <t>Games</t>
  </si>
  <si>
    <t>SYLVIA, Colin</t>
  </si>
  <si>
    <t>JUDD, Chris</t>
  </si>
  <si>
    <t>PEARCE, Clancee</t>
  </si>
  <si>
    <t>WHITECROSS, Brendan</t>
  </si>
  <si>
    <t>COLLINS, Andrew</t>
  </si>
  <si>
    <t>GARLETT, Jefferey</t>
  </si>
  <si>
    <t>WHITE, Simon</t>
  </si>
  <si>
    <t>SELWOOD, Troy</t>
  </si>
  <si>
    <t>YOUNG, Clinton</t>
  </si>
  <si>
    <t>DAVIS, Phil</t>
  </si>
  <si>
    <t>GRAY, Robbie</t>
  </si>
  <si>
    <t>JOHNCOCK, Graham</t>
  </si>
  <si>
    <t>EAGLETON, Nathan</t>
  </si>
  <si>
    <t>ASTBURY, David</t>
  </si>
  <si>
    <t>HAMS, Ashton</t>
  </si>
  <si>
    <t>HURLEY, Michael</t>
  </si>
  <si>
    <t>TAYLOR, Troy</t>
  </si>
  <si>
    <t>RODAN, David</t>
  </si>
  <si>
    <t>CLARKE, Raphael</t>
  </si>
  <si>
    <t>STEWART, Daniel</t>
  </si>
  <si>
    <t>DEA, Matthew</t>
  </si>
  <si>
    <t>Total Movement</t>
  </si>
  <si>
    <t>Avg</t>
  </si>
  <si>
    <t>Rolling</t>
  </si>
  <si>
    <t>Sum of Rnd 4</t>
  </si>
  <si>
    <t>Rnd $ Movement</t>
  </si>
  <si>
    <t/>
  </si>
  <si>
    <t>Estimated $ Change</t>
  </si>
</sst>
</file>

<file path=xl/styles.xml><?xml version="1.0" encoding="utf-8"?>
<styleSheet xmlns="http://schemas.openxmlformats.org/spreadsheetml/2006/main">
  <numFmts count="5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</numFmts>
  <fonts count="6"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sz val="8"/>
      <color rgb="FF000000"/>
      <name val="Trebuchet MS"/>
      <family val="2"/>
    </font>
    <font>
      <b/>
      <i/>
      <sz val="8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44" fontId="0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2" fillId="3" borderId="2" xfId="1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164" fontId="2" fillId="2" borderId="3" xfId="1" applyNumberFormat="1" applyFont="1" applyFill="1" applyBorder="1" applyAlignment="1">
      <alignment horizontal="center" wrapText="1"/>
    </xf>
    <xf numFmtId="164" fontId="2" fillId="2" borderId="4" xfId="1" applyNumberFormat="1" applyFont="1" applyFill="1" applyBorder="1" applyAlignment="1">
      <alignment horizontal="center" wrapText="1"/>
    </xf>
    <xf numFmtId="0" fontId="2" fillId="0" borderId="13" xfId="0" applyFont="1" applyBorder="1"/>
    <xf numFmtId="164" fontId="2" fillId="0" borderId="13" xfId="1" applyNumberFormat="1" applyFont="1" applyBorder="1"/>
    <xf numFmtId="0" fontId="2" fillId="0" borderId="13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64" fontId="2" fillId="0" borderId="13" xfId="1" applyNumberFormat="1" applyFont="1" applyBorder="1" applyAlignment="1">
      <alignment horizontal="center"/>
    </xf>
    <xf numFmtId="6" fontId="3" fillId="0" borderId="13" xfId="1" applyNumberFormat="1" applyFont="1" applyBorder="1" applyAlignment="1">
      <alignment horizontal="center"/>
    </xf>
    <xf numFmtId="0" fontId="2" fillId="0" borderId="14" xfId="0" applyFont="1" applyBorder="1"/>
    <xf numFmtId="164" fontId="2" fillId="0" borderId="14" xfId="1" applyNumberFormat="1" applyFont="1" applyBorder="1"/>
    <xf numFmtId="0" fontId="2" fillId="0" borderId="14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64" fontId="2" fillId="0" borderId="14" xfId="1" applyNumberFormat="1" applyFont="1" applyBorder="1" applyAlignment="1">
      <alignment horizontal="center"/>
    </xf>
    <xf numFmtId="6" fontId="3" fillId="0" borderId="14" xfId="1" applyNumberFormat="1" applyFont="1" applyBorder="1" applyAlignment="1">
      <alignment horizontal="center"/>
    </xf>
    <xf numFmtId="0" fontId="4" fillId="0" borderId="14" xfId="0" applyFont="1" applyBorder="1"/>
    <xf numFmtId="2" fontId="0" fillId="0" borderId="0" xfId="0" applyNumberFormat="1" applyFont="1"/>
    <xf numFmtId="0" fontId="4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0" borderId="0" xfId="0" applyFont="1"/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64" fontId="2" fillId="0" borderId="15" xfId="1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2" fillId="3" borderId="3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 wrapText="1"/>
    </xf>
    <xf numFmtId="3" fontId="2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2" fillId="4" borderId="8" xfId="0" applyFont="1" applyFill="1" applyBorder="1"/>
    <xf numFmtId="0" fontId="2" fillId="4" borderId="0" xfId="0" applyFont="1" applyFill="1" applyBorder="1"/>
    <xf numFmtId="0" fontId="2" fillId="4" borderId="9" xfId="0" applyFont="1" applyFill="1" applyBorder="1"/>
    <xf numFmtId="0" fontId="5" fillId="4" borderId="8" xfId="0" applyFont="1" applyFill="1" applyBorder="1"/>
    <xf numFmtId="0" fontId="5" fillId="4" borderId="0" xfId="0" applyFont="1" applyFill="1" applyBorder="1"/>
    <xf numFmtId="49" fontId="5" fillId="4" borderId="0" xfId="0" applyNumberFormat="1" applyFont="1" applyFill="1" applyBorder="1" applyAlignment="1">
      <alignment horizontal="center"/>
    </xf>
    <xf numFmtId="0" fontId="5" fillId="4" borderId="9" xfId="0" applyFont="1" applyFill="1" applyBorder="1"/>
    <xf numFmtId="0" fontId="2" fillId="4" borderId="10" xfId="0" applyFont="1" applyFill="1" applyBorder="1"/>
    <xf numFmtId="0" fontId="2" fillId="4" borderId="11" xfId="0" applyFont="1" applyFill="1" applyBorder="1"/>
    <xf numFmtId="0" fontId="2" fillId="5" borderId="6" xfId="0" applyFont="1" applyFill="1" applyBorder="1"/>
    <xf numFmtId="0" fontId="3" fillId="5" borderId="8" xfId="0" applyFont="1" applyFill="1" applyBorder="1"/>
    <xf numFmtId="0" fontId="3" fillId="5" borderId="0" xfId="0" applyFont="1" applyFill="1" applyBorder="1"/>
    <xf numFmtId="0" fontId="2" fillId="5" borderId="8" xfId="0" applyFont="1" applyFill="1" applyBorder="1"/>
    <xf numFmtId="0" fontId="2" fillId="5" borderId="10" xfId="0" applyFont="1" applyFill="1" applyBorder="1"/>
    <xf numFmtId="164" fontId="2" fillId="5" borderId="0" xfId="1" applyNumberFormat="1" applyFont="1" applyFill="1" applyBorder="1"/>
    <xf numFmtId="164" fontId="2" fillId="5" borderId="11" xfId="1" applyNumberFormat="1" applyFont="1" applyFill="1" applyBorder="1"/>
    <xf numFmtId="164" fontId="2" fillId="4" borderId="0" xfId="1" applyNumberFormat="1" applyFont="1" applyFill="1" applyBorder="1"/>
    <xf numFmtId="164" fontId="2" fillId="4" borderId="11" xfId="1" applyNumberFormat="1" applyFont="1" applyFill="1" applyBorder="1"/>
    <xf numFmtId="165" fontId="2" fillId="4" borderId="9" xfId="2" applyNumberFormat="1" applyFont="1" applyFill="1" applyBorder="1"/>
    <xf numFmtId="165" fontId="2" fillId="4" borderId="12" xfId="2" applyNumberFormat="1" applyFont="1" applyFill="1" applyBorder="1"/>
    <xf numFmtId="165" fontId="2" fillId="0" borderId="0" xfId="2" applyNumberFormat="1" applyFont="1"/>
    <xf numFmtId="165" fontId="2" fillId="5" borderId="9" xfId="2" applyNumberFormat="1" applyFont="1" applyFill="1" applyBorder="1"/>
    <xf numFmtId="165" fontId="2" fillId="5" borderId="12" xfId="2" applyNumberFormat="1" applyFont="1" applyFill="1" applyBorder="1"/>
    <xf numFmtId="1" fontId="3" fillId="4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 wrapText="1"/>
    </xf>
    <xf numFmtId="6" fontId="3" fillId="0" borderId="0" xfId="1" applyNumberFormat="1" applyFont="1" applyBorder="1" applyAlignment="1">
      <alignment horizontal="center"/>
    </xf>
    <xf numFmtId="1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3" fontId="2" fillId="0" borderId="13" xfId="0" applyNumberFormat="1" applyFont="1" applyBorder="1" applyAlignment="1">
      <alignment horizontal="center"/>
    </xf>
    <xf numFmtId="164" fontId="0" fillId="0" borderId="0" xfId="0" applyNumberFormat="1" applyFont="1"/>
    <xf numFmtId="0" fontId="3" fillId="5" borderId="2" xfId="0" applyFont="1" applyFill="1" applyBorder="1" applyAlignment="1">
      <alignment horizontal="center"/>
    </xf>
    <xf numFmtId="1" fontId="3" fillId="5" borderId="4" xfId="0" applyNumberFormat="1" applyFont="1" applyFill="1" applyBorder="1" applyAlignment="1">
      <alignment horizontal="center"/>
    </xf>
    <xf numFmtId="165" fontId="0" fillId="0" borderId="0" xfId="0" applyNumberFormat="1" applyFont="1"/>
    <xf numFmtId="0" fontId="2" fillId="2" borderId="2" xfId="0" applyFont="1" applyFill="1" applyBorder="1" applyAlignment="1">
      <alignment horizontal="center" wrapText="1"/>
    </xf>
    <xf numFmtId="6" fontId="2" fillId="0" borderId="14" xfId="1" applyNumberFormat="1" applyFont="1" applyBorder="1"/>
    <xf numFmtId="3" fontId="2" fillId="2" borderId="3" xfId="0" applyNumberFormat="1" applyFont="1" applyFill="1" applyBorder="1" applyAlignment="1">
      <alignment horizontal="center"/>
    </xf>
    <xf numFmtId="165" fontId="2" fillId="5" borderId="0" xfId="2" applyNumberFormat="1" applyFont="1" applyFill="1" applyBorder="1"/>
    <xf numFmtId="165" fontId="3" fillId="5" borderId="0" xfId="2" applyNumberFormat="1" applyFont="1" applyFill="1" applyBorder="1"/>
    <xf numFmtId="165" fontId="2" fillId="5" borderId="6" xfId="2" applyNumberFormat="1" applyFont="1" applyFill="1" applyBorder="1"/>
    <xf numFmtId="165" fontId="2" fillId="5" borderId="11" xfId="2" applyNumberFormat="1" applyFont="1" applyFill="1" applyBorder="1"/>
    <xf numFmtId="165" fontId="3" fillId="5" borderId="9" xfId="2" applyNumberFormat="1" applyFont="1" applyFill="1" applyBorder="1" applyAlignment="1">
      <alignment horizontal="center"/>
    </xf>
    <xf numFmtId="165" fontId="3" fillId="5" borderId="7" xfId="2" applyNumberFormat="1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4">
    <dxf>
      <numFmt numFmtId="164" formatCode="_-&quot;$&quot;* #,##0_-;\-&quot;$&quot;* #,##0_-;_-&quot;$&quot;* &quot;-&quot;??_-;_-@_-"/>
    </dxf>
    <dxf>
      <numFmt numFmtId="164" formatCode="_-&quot;$&quot;* #,##0_-;\-&quot;$&quot;* #,##0_-;_-&quot;$&quot;* &quot;-&quot;??_-;_-@_-"/>
    </dxf>
    <dxf>
      <numFmt numFmtId="164" formatCode="_-&quot;$&quot;* #,##0_-;\-&quot;$&quot;* #,##0_-;_-&quot;$&quot;* &quot;-&quot;??_-;_-@_-"/>
    </dxf>
    <dxf>
      <numFmt numFmtId="1" formatCode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hyland" refreshedDate="40288.613896990741" createdVersion="3" refreshedVersion="3" minRefreshableVersion="3" recordCount="499">
  <cacheSource type="worksheet">
    <worksheetSource ref="A1:AO500" sheet="DT"/>
  </cacheSource>
  <cacheFields count="41">
    <cacheField name="Team" numFmtId="0">
      <sharedItems containsBlank="1"/>
    </cacheField>
    <cacheField name="Played 2 Games" numFmtId="164">
      <sharedItems containsBlank="1" count="3">
        <s v="Yes"/>
        <s v="No"/>
        <m/>
      </sharedItems>
    </cacheField>
    <cacheField name="Played 1 Game" numFmtId="164">
      <sharedItems containsBlank="1"/>
    </cacheField>
    <cacheField name="Rating" numFmtId="164">
      <sharedItems containsBlank="1" count="6">
        <s v="P"/>
        <s v=""/>
        <s v="V"/>
        <s v="B"/>
        <e v="#N/A"/>
        <m/>
      </sharedItems>
    </cacheField>
    <cacheField name="Player Name" numFmtId="0">
      <sharedItems containsBlank="1" count="445">
        <s v="Thompson, Scott"/>
        <s v="Maric, Ivan"/>
        <s v="Goodwin, Simon"/>
        <s v="Vince, Bernie"/>
        <s v="Edwards, Tyson"/>
        <s v="SCHMIDT, Chris"/>
        <s v="Burton, Brett"/>
        <s v="Reilly, Brent"/>
        <s v="Mackay, David"/>
        <s v="Doughty, Michael"/>
        <s v="Bock, Nathan"/>
        <s v="Van Berlo, Nathan"/>
        <s v="KNIGHTS, Chris"/>
        <s v="Douglas, Richard"/>
        <s v="Dangerfield, Patrick"/>
        <s v="Walker, Taylor"/>
        <s v="Porplyzia, Jason"/>
        <s v="McLeod, Andrew"/>
        <s v="Petrenko, Jared"/>
        <s v="Rutten, Ben"/>
        <s v="Griffin, Jonathon"/>
        <s v="Cook, Myke"/>
        <s v="Stevens, Scott"/>
        <s v="Tippett, Kurt"/>
        <s v="Sloane, Rory"/>
        <s v="Young, Will"/>
        <s v="Armstrong, Tony"/>
        <s v="Hentschel, Trent"/>
        <s v="Sellar, James"/>
        <s v="Proud, Albert"/>
        <s v="Brown, Jonathan"/>
        <s v="Brennan, Jared"/>
        <s v="Rischitelli, Michael"/>
        <s v="Power, Luke"/>
        <s v="Rockliff, Tom"/>
        <s v="Drummond, Josh"/>
        <s v="Johnstone, Travis"/>
        <s v="Maguire, Matt"/>
        <s v="POLKINGHORNE, James"/>
        <s v="Fevola, Brendan"/>
        <s v="Sherman, Justin"/>
        <s v="Redden, Jack"/>
        <s v="Staker, Brent"/>
        <s v="Rich, Daniel"/>
        <s v="Banfield, Todd"/>
        <s v="Leuenberger, Matthew"/>
        <s v="Hawksley, James"/>
        <s v="Black, Simon"/>
        <s v="McGrath, Ashley"/>
        <s v="Clark, Mitch"/>
        <s v="Raines, Andrew"/>
        <s v="Patfull, Joel"/>
        <s v="Stiller, Cheynee"/>
        <s v="Merrett, Daniel"/>
        <s v="Adcock, Jed"/>
        <s v="Buchanan, Amon"/>
        <s v="Bower, Paul"/>
        <s v="Simpson, Kade"/>
        <s v="Scotland, Heath"/>
        <s v="Carrazzo, Andrew"/>
        <s v="Murphy, Marc"/>
        <s v="Gibbs, Bryce"/>
        <s v="Houlihan, Ryan"/>
        <s v="Betts, Eddie"/>
        <s v="Kreuzer, Matthew"/>
        <s v="Waite, Jarrad"/>
        <s v="Russell, Jordan"/>
        <s v="O'Hailpin, Setanta"/>
        <s v="Robinson, Mitch"/>
        <s v="McLean, Brock"/>
        <s v="LUCAS, Kane"/>
        <s v="Thornton, Bret"/>
        <s v="Walker, Andrew"/>
        <s v="Anderson, Joe"/>
        <s v="Yarran, Chris"/>
        <s v="Henderson, Lachie"/>
        <s v="Warnock, Robert"/>
        <s v="Armfield, Dennis"/>
        <s v="Joseph, Aaron"/>
        <s v="Jamison, Michael"/>
        <s v="Swan, Dane"/>
        <s v="Shaw, Heath"/>
        <s v="Thomas, Dale"/>
        <s v="Wellingham, Sharrod"/>
        <s v="Pendlebury, Scott"/>
        <s v="Ball, Luke"/>
        <s v="Maxwell, Nick"/>
        <s v="Didak, Alan"/>
        <s v="Sidebottom, Steele"/>
        <s v="O'Brien, Harry"/>
        <s v="Cloke, Travis"/>
        <s v="Beams, Dayne"/>
        <s v="Johnson, Ben"/>
        <s v="Lockyer, Tarkyn"/>
        <s v="Davis, Leon"/>
        <s v="Medhurst, Paul"/>
        <s v="MCCARTHY, John"/>
        <s v="Fraser, Josh"/>
        <s v="Anthony, John"/>
        <s v="MACAFFER, Brent"/>
        <s v="O'Bree, Shane"/>
        <s v="Reid, Ben"/>
        <s v="Jolly, Darren"/>
        <s v="Toovey, Alan"/>
        <s v="Brown, Leigh"/>
        <s v="Prestigiacomo, Simon"/>
        <s v="Laycock, Jason"/>
        <s v="Stanton, Brent"/>
        <s v="Prismall, Brent"/>
        <s v="Reimers, Kyle"/>
        <s v="LOVETT-MURRAY, Nathan"/>
        <s v="Dyson, Ricky"/>
        <s v="Hocking, Heath"/>
        <s v="HOULI, Bachar"/>
        <s v="Monfries, Angus"/>
        <s v="Watson, Jobe"/>
        <s v="Dempsey, Courtenay"/>
        <s v="Winderlich, Jason"/>
        <s v="Ryder, Patrick"/>
        <s v="Pears, Tayte"/>
        <s v="Zaharakis, David"/>
        <s v="Howlett, Ben"/>
        <s v="COLYER, Travis"/>
        <s v="Welsh, Andrew"/>
        <s v="Hille, David"/>
        <s v="Fletcher, Dustin"/>
        <s v="McVeigh, Mark"/>
        <s v="Hooker, Cale"/>
        <s v="MELKSHAM, Jake"/>
        <s v="Slattery, Henry"/>
        <s v="LONERGAN, Sam"/>
        <s v="Myers, David"/>
        <s v="Gumbleton, Scott"/>
        <s v="Davey, Alwyn"/>
        <s v="Neagle, Jay"/>
        <s v="Williams, Mark"/>
        <s v="Bradley, Kepler"/>
        <s v="Fyfe, Nathan"/>
        <s v="Sandilands, Aaron"/>
        <s v="Barlow, Michael"/>
        <s v="Pavlich, Matthew"/>
        <s v="Broughton, Greg"/>
        <s v="Duffield, Paul"/>
        <s v="Ballantyne, Hayden"/>
        <s v="Hill, Stephen"/>
        <s v="McPharlin, Luke"/>
        <s v="Hasleby, Paul"/>
        <s v="Johnson, Michael"/>
        <s v="Mayne, Chris"/>
        <s v="Morabito, Anthony"/>
        <s v="Mundy, David"/>
        <s v="Crowley, Ryan"/>
        <s v="Tarrant, Chris"/>
        <s v="Silvagni, Alex"/>
        <s v="Hayden, Roger"/>
        <s v="Headland, Des"/>
        <s v="Suban, Nick"/>
        <s v="McPhee, Adam"/>
        <s v="Van Berlo, Jay"/>
        <s v="Ibbotson, Garrick"/>
        <s v="Dodd, Steven"/>
        <s v="DEBOER, Matthew"/>
        <s v="Ablett, Gary"/>
        <s v="Chapman, Paul"/>
        <s v="Bartel, Jimmy"/>
        <s v="Byrnes, Shannon"/>
        <s v="Selwood, Joel"/>
        <s v="Enright, Corey"/>
        <s v="Kelly, James"/>
        <s v="Corey, Joel"/>
        <s v="Mooney, Cameron"/>
        <s v="Podsiadly, James"/>
        <s v="Ottens, Brad"/>
        <s v="Taylor, Harry"/>
        <s v="Johnson, Steve"/>
        <s v="Ling, Cameron"/>
        <s v="Mackie, Andrew"/>
        <s v="Milburn, Darren"/>
        <s v="Duncan, Mitch"/>
        <s v="Hunt, Josh"/>
        <s v="Hawkins, Tom"/>
        <s v="Lonergan, Tom"/>
        <s v="SIMPSON, Dawson"/>
        <s v="Wojcinski, David"/>
        <s v="Scarlett, Matthew"/>
        <s v="Blake, Mark"/>
        <s v="Djerrkura, Nathan"/>
        <s v="Gamble, Ryan"/>
        <s v="Motlop, Steven"/>
        <s v="Hodge, Luke"/>
        <s v="Mitchell, Sam"/>
        <s v="Rioli, Cyril"/>
        <s v="Birchall, Grant"/>
        <s v="Roughead, Jarryd"/>
        <s v="Ellis, Xavier"/>
        <s v="Lewis, Jordan"/>
        <s v="Peterson, Carl"/>
        <s v="Moss, Garry"/>
        <s v="Schoenmakers, Ryan"/>
        <s v="Suckling, Matt"/>
        <s v="Ladson, Rick"/>
        <s v="Guerra, Brent"/>
        <s v="Franklin, Lance"/>
        <s v="Morton, Jarryd"/>
        <s v="Shiels, Liam"/>
        <s v="Renouf, Brent"/>
        <s v="Kayler-Thomson, Jarrod"/>
        <s v="Murphy, Thomas"/>
        <s v="STRATTON, Benjamin"/>
        <s v="Bateman, Chance"/>
        <s v="Gilham, Stephen"/>
        <s v="Brown, Campbell"/>
        <s v="Osborne, Michael"/>
        <s v="Hooper, Rhan"/>
        <s v="Gibson, Josh"/>
        <s v="McDonald, James"/>
        <s v="Green, Brad"/>
        <s v="McKenzie, Jordie"/>
        <s v="Grimes, Jack"/>
        <s v="Davey, Aaron"/>
        <s v="Moloney, Brent"/>
        <s v="Dunn, Lynden"/>
        <s v="Petterd, Ricky"/>
        <s v="Bruce, Cameron"/>
        <s v="Frawley, James"/>
        <s v="Bail, Rohan"/>
        <s v="Trengove, Jack"/>
        <s v="Jamar, Mark"/>
        <s v="Macdonald, Joel"/>
        <s v="Bennell, Jamie"/>
        <s v="Bate, Matthew"/>
        <s v="Jones, Nathan"/>
        <s v="Scully, Tom"/>
        <s v="Bartram, Clint"/>
        <s v="Rivers, Jared"/>
        <s v="Miller, Brad"/>
        <s v="Newton, Michael"/>
        <s v="GARLAND, Colin"/>
        <s v="Strauss, James"/>
        <s v="Warnock, Matthew"/>
        <s v="Spencer, Jake"/>
        <s v="Anthony, Liam"/>
        <s v="Rawlings, Brady"/>
        <s v="Swallow, Andrew"/>
        <s v="Harvey, Brent"/>
        <s v="EDWARDS, Aaron"/>
        <s v="Wells, Daniel"/>
        <s v="Goldstein, Todd"/>
        <s v="Firrito, Michael"/>
        <s v="Hansen, Lachie"/>
        <s v="Grima, Nathan"/>
        <s v="McIntosh, Hamish"/>
        <s v="Ziebell, Jack"/>
        <s v="Bastinac, Ryan"/>
        <s v="McMahon, Scott"/>
        <s v="Urquhart, Gavin"/>
        <s v="Campbell, Matt"/>
        <s v="Adams, Leigh"/>
        <s v="Jones, Corey"/>
        <s v="Thomas, Lindsay"/>
        <s v="Hale, David"/>
        <s v="Warren, Ben"/>
        <s v="Thompson, Scott D."/>
        <s v="Harding, Leigh"/>
        <s v="Ross, Ben"/>
        <s v="Wright, Sam"/>
        <s v="Cornes, Kane"/>
        <s v="Boak, Travis"/>
        <s v="Chaplin, Troy"/>
        <s v="Salopek, Steven"/>
        <s v="Davenport, Jason"/>
        <s v="Pearce, Danyle"/>
        <s v="Westhoff, Justin"/>
        <s v="Ebert, Brett"/>
        <s v="Schulz, Jay"/>
        <s v="Surjan, Jacob"/>
        <s v="Thomas, Matt"/>
        <s v="Logan, Tom"/>
        <s v="Krakouer, Nathan"/>
        <s v="Tredrea, Warren"/>
        <s v="Brogan, Dean"/>
        <s v="Cassisi, Domenic"/>
        <s v="Cornes, Chad"/>
        <s v="Banner, Mitchell"/>
        <s v="Carlile, Alipate"/>
        <s v="Stewart, Paul"/>
        <s v="Hitchcock, Cameron"/>
        <s v="Moore, Andrew"/>
        <s v="CLOKE, Cameron"/>
        <s v="Harding, Scott"/>
        <s v="Trengove, Jackson"/>
        <s v="Webberley, Jeromey"/>
        <s v="Deledio, Brett"/>
        <s v="Jackson, Daniel"/>
        <s v="Riewoldt, Jack"/>
        <s v="Connors, Daniel"/>
        <s v="Cotchin, Trent"/>
        <s v="Thomson, Adam"/>
        <s v="Edwards, Shane"/>
        <s v="Cousins, Ben"/>
        <s v="Martin, Dustin"/>
        <s v="TUCK, Shane"/>
        <s v="Nason, Ben"/>
        <s v="Polo, Dean"/>
        <s v="Newman, Chris"/>
        <s v="Morton, Mitch"/>
        <s v="Nahas, Robin"/>
        <s v="McGuane, Luke"/>
        <s v="Moore, Kelvin"/>
        <s v="WHITE, Matt"/>
        <s v="Tambling, Richard"/>
        <s v="Simmonds, Troy"/>
        <s v="Hislop, Tom"/>
        <s v="Farmer, Mitch"/>
        <s v="Vickery, Tyrone"/>
        <s v="Post, Jayden"/>
        <s v="Thursfield, Will"/>
        <s v="King, Jake"/>
        <s v="Roberts, Relton"/>
        <s v="Rance, Alex"/>
        <s v="Gilbert, Sam"/>
        <s v="Montagna, Leigh"/>
        <s v="Dal Santo, Nick"/>
        <s v="Goddard, Brendon"/>
        <s v="FISHER, Sam"/>
        <s v="Riewoldt, Nick"/>
        <s v="Gram, Jason"/>
        <s v="Hayes, Lenny"/>
        <s v="Gwilt, James"/>
        <s v="Blake, Jason"/>
        <s v="Ray, Farren"/>
        <s v="Jones, Clinton"/>
        <s v="Baker, Steven"/>
        <s v="Milne, Stephen"/>
        <s v="Armitage, David"/>
        <s v="Peake, Brett"/>
        <s v="McQualter, Andrew"/>
        <s v="Schneider, Adam"/>
        <s v="Gardiner, Michael"/>
        <s v="Geary, Jarryn"/>
        <s v="Koschitzke, Justin"/>
        <s v="King, Steven"/>
        <s v="Dawson, Zac"/>
        <s v="McEvoy, Ben"/>
        <s v="Pattison, Adam"/>
        <s v="Bevan, Paul"/>
        <s v="Smith, Nick"/>
        <s v="O'Keefe, Ryan"/>
        <s v="McGlynn, Ben"/>
        <s v="Malceski, Nick"/>
        <s v="Goodes, Adam"/>
        <s v="Grundy, Heath"/>
        <s v="McVeigh, Jarrad"/>
        <s v="Bolton, Jude"/>
        <s v="Kennedy, Josh P."/>
        <s v="Kennelly, Tadhg"/>
        <s v="Seaby, Mark"/>
        <s v="Jack, Kieren"/>
        <s v="Hannebery, Daniel"/>
        <s v="Moore, Jarred"/>
        <s v="Shaw, Rhyce"/>
        <s v="Kirk, Brett"/>
        <s v="Mumford, Shane"/>
        <s v="Roberts-Thomson, Lewis"/>
        <s v="Mattner, Martin"/>
        <s v="Bradshaw, Daniel"/>
        <s v="Jetta, Lewis"/>
        <s v="Richards, Ted"/>
        <s v="Bolton, Craig"/>
        <s v="White, Jesse"/>
        <s v="Roughead, Jordan"/>
        <s v="Boyd, Matthew"/>
        <s v="Cross, Daniel"/>
        <s v="Higgins, Shaun"/>
        <s v="Gilbee, Lindsay"/>
        <s v="Cooney, Adam"/>
        <s v="Griffen, Ryan"/>
        <s v="Murphy, Robert"/>
        <s v="Lake, Brian"/>
        <s v="Harbrow, Jarrod"/>
        <s v="Hahn, Mitch"/>
        <s v="Giansiracusa, Daniel"/>
        <s v="Hill, Josh"/>
        <s v="Moles, Brodie"/>
        <s v="Hall, Barry"/>
        <s v="Everitt, Andrejs"/>
        <s v="Akermanis, Jason"/>
        <s v="Minson, Will"/>
        <s v="Hudson, Ben"/>
        <s v="Johnson, Brad"/>
        <s v="Williams, Tom"/>
        <s v="Morris, Dale"/>
        <s v="Hargrave, Ryan"/>
        <s v="Picken, Liam"/>
        <s v="Addison, Dylan"/>
        <s v="ROSA, Matt"/>
        <s v="Selwood, Adam"/>
        <s v="Ebert, Brad"/>
        <s v="Embley, Andrew"/>
        <s v="Priddis, Matt"/>
        <s v="Lynch, Quinten"/>
        <s v="Butler, Sam"/>
        <s v="McGinnity, Patrick"/>
        <s v="Hurn, Shannon"/>
        <s v="Waters, Beau"/>
        <s v="Naitanui, Nick"/>
        <s v="Kennedy, Josh J."/>
        <s v="HANSEN, Ashley"/>
        <s v="Jones, Brett"/>
        <s v="SCHOFIELD, Will"/>
        <s v="Masten, Chris"/>
        <s v="Selwood, Scott"/>
        <s v="Shuey, Luke"/>
        <s v="Kerr, Daniel"/>
        <s v="LeCras, Mark"/>
        <s v="Brown, Mitchell"/>
        <s v="DALZIELL, Bradd"/>
        <s v="Cox, Dean"/>
        <s v="MacKenzie, Eric"/>
        <s v="Swift, Tom"/>
        <s v="Nicoski, Mark"/>
        <s v="Spangher, Matt"/>
        <s v="Glass, Darren"/>
        <s v="SYLVIA, Colin"/>
        <s v="JUDD, Chris"/>
        <s v="PEARCE, Clancee"/>
        <s v="WHITECROSS, Brendan"/>
        <s v="COLLINS, Andrew"/>
        <s v="GARLETT, Jefferey"/>
        <s v="WHITE, Simon"/>
        <s v="SELWOOD, Troy"/>
        <s v="YOUNG, Clinton"/>
        <s v="DAVIS, Phil"/>
        <s v="GRAY, Robbie"/>
        <s v="JOHNCOCK, Graham"/>
        <s v="EAGLETON, Nathan"/>
        <s v="ASTBURY, David"/>
        <s v="HAMS, Ashton"/>
        <s v="HURLEY, Michael"/>
        <s v="TAYLOR, Troy"/>
        <s v="RODAN, David"/>
        <s v="CLARKE, Raphael"/>
        <s v="STEWART, Daniel"/>
        <s v="DEA, Matthew"/>
        <m/>
      </sharedItems>
    </cacheField>
    <cacheField name="Pos" numFmtId="0">
      <sharedItems containsBlank="1" count="11">
        <s v="MID"/>
        <s v="RUC"/>
        <s v="DEF"/>
        <s v="FWD"/>
        <s v="DEF / MID"/>
        <s v="FWD / MID"/>
        <s v="DEF / FWD"/>
        <s v="FWD / RUC"/>
        <s v="DEF / RUC"/>
        <s v="FWD / DEF"/>
        <m/>
      </sharedItems>
    </cacheField>
    <cacheField name="Rnd1 Prices" numFmtId="0">
      <sharedItems containsString="0" containsBlank="1" containsNumber="1" containsInteger="1" minValue="77800" maxValue="523500"/>
    </cacheField>
    <cacheField name="Total Movement" numFmtId="0">
      <sharedItems containsBlank="1" containsMixedTypes="1" containsNumber="1" containsInteger="1" minValue="-101300" maxValue="422300"/>
    </cacheField>
    <cacheField name="Rnd 4 $ Movement" numFmtId="0">
      <sharedItems containsBlank="1" containsMixedTypes="1" containsNumber="1" containsInteger="1" minValue="-40500" maxValue="57100"/>
    </cacheField>
    <cacheField name="Current Price" numFmtId="164">
      <sharedItems containsBlank="1" containsMixedTypes="1" containsNumber="1" containsInteger="1" minValue="77800" maxValue="522900"/>
    </cacheField>
    <cacheField name="Rnd 1" numFmtId="0">
      <sharedItems containsString="0" containsBlank="1" containsNumber="1" containsInteger="1" minValue="9" maxValue="145"/>
    </cacheField>
    <cacheField name="Rnd 2" numFmtId="0">
      <sharedItems containsBlank="1" containsMixedTypes="1" containsNumber="1" containsInteger="1" minValue="7" maxValue="147"/>
    </cacheField>
    <cacheField name="Rnd 3" numFmtId="0">
      <sharedItems containsString="0" containsBlank="1" containsNumber="1" containsInteger="1" minValue="3" maxValue="163"/>
    </cacheField>
    <cacheField name="Rnd 4" numFmtId="0">
      <sharedItems containsBlank="1" containsMixedTypes="1" containsNumber="1" containsInteger="1" minValue="11" maxValue="144"/>
    </cacheField>
    <cacheField name="Rnd 5" numFmtId="0">
      <sharedItems containsNonDate="0" containsString="0" containsBlank="1"/>
    </cacheField>
    <cacheField name="Rnd 6" numFmtId="0">
      <sharedItems containsNonDate="0" containsString="0" containsBlank="1"/>
    </cacheField>
    <cacheField name="Rnd 7" numFmtId="0">
      <sharedItems containsNonDate="0" containsString="0" containsBlank="1"/>
    </cacheField>
    <cacheField name="Rnd 8" numFmtId="0">
      <sharedItems containsNonDate="0" containsString="0" containsBlank="1"/>
    </cacheField>
    <cacheField name="Rnd 9" numFmtId="0">
      <sharedItems containsNonDate="0" containsString="0" containsBlank="1"/>
    </cacheField>
    <cacheField name="Rnd 10" numFmtId="0">
      <sharedItems containsNonDate="0" containsString="0" containsBlank="1"/>
    </cacheField>
    <cacheField name="Rnd 11" numFmtId="0">
      <sharedItems containsNonDate="0" containsString="0" containsBlank="1"/>
    </cacheField>
    <cacheField name="Rnd 12" numFmtId="0">
      <sharedItems containsNonDate="0" containsString="0" containsBlank="1"/>
    </cacheField>
    <cacheField name="Rnd 13" numFmtId="0">
      <sharedItems containsNonDate="0" containsString="0" containsBlank="1"/>
    </cacheField>
    <cacheField name="Rnd 14" numFmtId="0">
      <sharedItems containsNonDate="0" containsString="0" containsBlank="1"/>
    </cacheField>
    <cacheField name="Rnd 15" numFmtId="0">
      <sharedItems containsNonDate="0" containsString="0" containsBlank="1"/>
    </cacheField>
    <cacheField name="Rnd 16" numFmtId="0">
      <sharedItems containsNonDate="0" containsString="0" containsBlank="1"/>
    </cacheField>
    <cacheField name="Rnd 17" numFmtId="0">
      <sharedItems containsNonDate="0" containsString="0" containsBlank="1"/>
    </cacheField>
    <cacheField name="Rnd 18" numFmtId="0">
      <sharedItems containsNonDate="0" containsString="0" containsBlank="1"/>
    </cacheField>
    <cacheField name="Rnd 19" numFmtId="0">
      <sharedItems containsNonDate="0" containsString="0" containsBlank="1"/>
    </cacheField>
    <cacheField name="Rnd 20" numFmtId="0">
      <sharedItems containsNonDate="0" containsString="0" containsBlank="1"/>
    </cacheField>
    <cacheField name="Rnd 21" numFmtId="0">
      <sharedItems containsNonDate="0" containsString="0" containsBlank="1"/>
    </cacheField>
    <cacheField name="Rnd 22" numFmtId="0">
      <sharedItems containsNonDate="0" containsString="0" containsBlank="1"/>
    </cacheField>
    <cacheField name="AVG" numFmtId="3">
      <sharedItems containsBlank="1" containsMixedTypes="1" containsNumber="1" minValue="9" maxValue="128"/>
    </cacheField>
    <cacheField name="Games" numFmtId="3">
      <sharedItems containsString="0" containsBlank="1" containsNumber="1" containsInteger="1" minValue="1" maxValue="4"/>
    </cacheField>
    <cacheField name="Rolling Avg" numFmtId="3">
      <sharedItems containsBlank="1" containsMixedTypes="1" containsNumber="1" minValue="9" maxValue="128.66666666666666"/>
    </cacheField>
    <cacheField name="2 Game Rolling Avg" numFmtId="0">
      <sharedItems containsBlank="1" containsMixedTypes="1" containsNumber="1" minValue="9" maxValue="136.5"/>
    </cacheField>
    <cacheField name="Next Round Est Price" numFmtId="164">
      <sharedItems containsBlank="1" containsMixedTypes="1" containsNumber="1" minValue="77800" maxValue="523553.46453856799"/>
    </cacheField>
    <cacheField name="Increase / (Decrease)" numFmtId="6">
      <sharedItems containsBlank="1" containsMixedTypes="1" containsNumber="1" minValue="-57346.942350543628" maxValue="83457.41347668512"/>
    </cacheField>
    <cacheField name="BE" numFmtId="0">
      <sharedItems containsBlank="1" containsMixedTypes="1" containsNumber="1" minValue="-143.2985457231224" maxValue="201.68020717779365"/>
    </cacheField>
    <cacheField name="Peak Price (Rolling Avg)" numFmtId="164">
      <sharedItems containsBlank="1" containsMixedTypes="1" containsNumber="1" minValue="35607.272662900054" maxValue="509052.12029183039"/>
    </cacheField>
    <cacheField name="Peak Price (Avg)" numFmtId="164">
      <sharedItems containsBlank="1" containsMixedTypes="1" containsNumber="1" minValue="35607.272662900054" maxValue="506414.54453902302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9">
  <r>
    <s v="ADE"/>
    <x v="0"/>
    <s v="Yes"/>
    <x v="0"/>
    <x v="0"/>
    <x v="0"/>
    <n v="430200"/>
    <n v="-34000"/>
    <n v="-14300"/>
    <n v="396200"/>
    <n v="85"/>
    <n v="94"/>
    <n v="78"/>
    <n v="88"/>
    <m/>
    <m/>
    <m/>
    <m/>
    <m/>
    <m/>
    <m/>
    <m/>
    <m/>
    <m/>
    <m/>
    <m/>
    <m/>
    <m/>
    <m/>
    <m/>
    <m/>
    <m/>
    <n v="86.25"/>
    <n v="4"/>
    <n v="86.666666666666671"/>
    <n v="83"/>
    <n v="386336.4250131271"/>
    <n v="-9863.5749868729035"/>
    <n v="122.75470674163122"/>
    <n v="342884.84786496352"/>
    <n v="341236.36301945889"/>
  </r>
  <r>
    <s v="ADE"/>
    <x v="0"/>
    <s v="Yes"/>
    <x v="1"/>
    <x v="1"/>
    <x v="1"/>
    <n v="240400"/>
    <n v="15700"/>
    <n v="15700"/>
    <n v="256100"/>
    <m/>
    <n v="76"/>
    <n v="91"/>
    <n v="52"/>
    <m/>
    <m/>
    <m/>
    <m/>
    <m/>
    <m/>
    <m/>
    <m/>
    <m/>
    <m/>
    <m/>
    <m/>
    <m/>
    <m/>
    <m/>
    <m/>
    <m/>
    <m/>
    <n v="73"/>
    <n v="3"/>
    <n v="73"/>
    <n v="71.5"/>
    <n v="267197.41183798015"/>
    <n v="11097.411837980151"/>
    <n v="43.64836041527451"/>
    <n v="288814.54493241158"/>
    <n v="288814.54493241158"/>
  </r>
  <r>
    <s v="ADE"/>
    <x v="0"/>
    <s v="Yes"/>
    <x v="1"/>
    <x v="2"/>
    <x v="2"/>
    <n v="393600"/>
    <n v="-24800"/>
    <n v="-11800"/>
    <n v="368800"/>
    <n v="70"/>
    <n v="63"/>
    <n v="116"/>
    <n v="66"/>
    <m/>
    <m/>
    <m/>
    <m/>
    <m/>
    <m/>
    <m/>
    <m/>
    <m/>
    <m/>
    <m/>
    <m/>
    <m/>
    <m/>
    <m/>
    <m/>
    <m/>
    <m/>
    <n v="78.75"/>
    <n v="4"/>
    <n v="81.666666666666671"/>
    <n v="91"/>
    <n v="360641.05433929287"/>
    <n v="-8158.9456607071334"/>
    <n v="86.785299965455835"/>
    <n v="323103.02971890796"/>
    <n v="311563.63580037549"/>
  </r>
  <r>
    <s v="ADE"/>
    <x v="0"/>
    <s v="Yes"/>
    <x v="1"/>
    <x v="3"/>
    <x v="0"/>
    <n v="441400"/>
    <n v="-38900"/>
    <n v="-12600"/>
    <n v="402500"/>
    <n v="69"/>
    <n v="65"/>
    <n v="113"/>
    <n v="90"/>
    <m/>
    <m/>
    <m/>
    <m/>
    <m/>
    <m/>
    <m/>
    <m/>
    <m/>
    <m/>
    <m/>
    <m/>
    <m/>
    <m/>
    <m/>
    <m/>
    <m/>
    <m/>
    <n v="84.25"/>
    <n v="4"/>
    <n v="89.333333333333329"/>
    <n v="101.5"/>
    <n v="393805.6227058387"/>
    <n v="-8694.3772941612988"/>
    <n v="90.346212679219022"/>
    <n v="353435.15087619313"/>
    <n v="333323.63576103665"/>
  </r>
  <r>
    <s v="ADE"/>
    <x v="0"/>
    <s v="Yes"/>
    <x v="0"/>
    <x v="4"/>
    <x v="0"/>
    <n v="425100"/>
    <n v="-38200"/>
    <n v="-15400"/>
    <n v="386900"/>
    <n v="99"/>
    <n v="72"/>
    <n v="74"/>
    <n v="105"/>
    <m/>
    <m/>
    <m/>
    <m/>
    <m/>
    <m/>
    <m/>
    <m/>
    <m/>
    <m/>
    <m/>
    <m/>
    <m/>
    <m/>
    <m/>
    <m/>
    <m/>
    <m/>
    <n v="87.5"/>
    <n v="4"/>
    <n v="83.666666666666671"/>
    <n v="89.5"/>
    <n v="376274.20260882657"/>
    <n v="-10625.79739117343"/>
    <n v="102.97676940519216"/>
    <n v="331015.75697733019"/>
    <n v="346181.81755597278"/>
  </r>
  <r>
    <s v="ADE"/>
    <x v="0"/>
    <s v="Yes"/>
    <x v="1"/>
    <x v="5"/>
    <x v="2"/>
    <m/>
    <n v="94500"/>
    <n v="0"/>
    <n v="94500"/>
    <m/>
    <m/>
    <n v="81"/>
    <n v="60"/>
    <m/>
    <m/>
    <m/>
    <m/>
    <m/>
    <m/>
    <m/>
    <m/>
    <m/>
    <m/>
    <m/>
    <m/>
    <m/>
    <m/>
    <m/>
    <m/>
    <m/>
    <m/>
    <n v="70.5"/>
    <n v="2"/>
    <n v="70.5"/>
    <n v="70.5"/>
    <n v="143424.72650106301"/>
    <n v="48924.726501063007"/>
    <n v="-72.127410936183367"/>
    <n v="278923.63585938379"/>
    <n v="278923.63585938379"/>
  </r>
  <r>
    <s v="ADE"/>
    <x v="0"/>
    <s v="Yes"/>
    <x v="1"/>
    <x v="6"/>
    <x v="3"/>
    <n v="229400"/>
    <n v="28200"/>
    <n v="28200"/>
    <n v="257600"/>
    <m/>
    <n v="60"/>
    <n v="101"/>
    <n v="85"/>
    <m/>
    <m/>
    <m/>
    <m/>
    <m/>
    <m/>
    <m/>
    <m/>
    <m/>
    <m/>
    <m/>
    <m/>
    <m/>
    <m/>
    <m/>
    <m/>
    <m/>
    <m/>
    <n v="82"/>
    <n v="3"/>
    <n v="82"/>
    <n v="93"/>
    <n v="277584.07905088179"/>
    <n v="19984.079050881788"/>
    <n v="1.741576114700166"/>
    <n v="324421.81759531162"/>
    <n v="324421.81759531162"/>
  </r>
  <r>
    <s v="ADE"/>
    <x v="0"/>
    <s v="Yes"/>
    <x v="0"/>
    <x v="7"/>
    <x v="0"/>
    <n v="328300"/>
    <n v="-400"/>
    <n v="3200"/>
    <n v="327900"/>
    <n v="56"/>
    <n v="93"/>
    <n v="79"/>
    <n v="74"/>
    <m/>
    <m/>
    <m/>
    <m/>
    <m/>
    <m/>
    <m/>
    <m/>
    <m/>
    <m/>
    <m/>
    <m/>
    <m/>
    <m/>
    <m/>
    <m/>
    <m/>
    <m/>
    <n v="75.5"/>
    <n v="4"/>
    <n v="82"/>
    <n v="76.5"/>
    <n v="330309.07905088179"/>
    <n v="2409.0790508817881"/>
    <n v="85.976951894449499"/>
    <n v="324421.81759531162"/>
    <n v="298705.45400543936"/>
  </r>
  <r>
    <s v="ADE"/>
    <x v="0"/>
    <s v="Yes"/>
    <x v="0"/>
    <x v="8"/>
    <x v="0"/>
    <n v="320800"/>
    <n v="-14400"/>
    <n v="-10600"/>
    <n v="306400"/>
    <n v="71"/>
    <n v="62"/>
    <n v="89"/>
    <n v="51"/>
    <m/>
    <m/>
    <m/>
    <m/>
    <m/>
    <m/>
    <m/>
    <m/>
    <m/>
    <m/>
    <m/>
    <m/>
    <m/>
    <m/>
    <m/>
    <m/>
    <m/>
    <m/>
    <n v="68.25"/>
    <n v="4"/>
    <n v="67.333333333333329"/>
    <n v="70"/>
    <n v="299090.99174096796"/>
    <n v="-7309.008259032038"/>
    <n v="83.307526869348351"/>
    <n v="266395.15103354852"/>
    <n v="270021.81769365876"/>
  </r>
  <r>
    <s v="ADE"/>
    <x v="0"/>
    <s v="Yes"/>
    <x v="0"/>
    <x v="9"/>
    <x v="4"/>
    <n v="382300"/>
    <n v="-42200"/>
    <n v="-20200"/>
    <n v="340100"/>
    <n v="59"/>
    <n v="58"/>
    <n v="99"/>
    <n v="50"/>
    <m/>
    <m/>
    <m/>
    <m/>
    <m/>
    <m/>
    <m/>
    <m/>
    <m/>
    <m/>
    <m/>
    <m/>
    <m/>
    <m/>
    <m/>
    <m/>
    <m/>
    <m/>
    <n v="66.5"/>
    <n v="4"/>
    <n v="69"/>
    <n v="74.5"/>
    <n v="326081.11529891274"/>
    <n v="-14018.884701087256"/>
    <n v="98.868439583111524"/>
    <n v="272989.0904155671"/>
    <n v="263098.18134253932"/>
  </r>
  <r>
    <s v="ADE"/>
    <x v="0"/>
    <s v="Yes"/>
    <x v="0"/>
    <x v="10"/>
    <x v="2"/>
    <n v="386400"/>
    <n v="-24900"/>
    <n v="0"/>
    <n v="361500"/>
    <n v="76"/>
    <n v="76"/>
    <n v="59"/>
    <s v=""/>
    <m/>
    <m/>
    <m/>
    <m/>
    <m/>
    <m/>
    <m/>
    <m/>
    <m/>
    <m/>
    <m/>
    <m/>
    <m/>
    <m/>
    <m/>
    <m/>
    <m/>
    <m/>
    <n v="70.333333333333329"/>
    <n v="3"/>
    <n v="70.333333333333329"/>
    <n v="67.5"/>
    <n v="343503.21414526855"/>
    <n v="-17996.785854731454"/>
    <n v="128.46498356158429"/>
    <n v="278264.24192118191"/>
    <n v="278264.24192118191"/>
  </r>
  <r>
    <s v="ADE"/>
    <x v="1"/>
    <s v="Yes"/>
    <x v="0"/>
    <x v="11"/>
    <x v="0"/>
    <n v="343100"/>
    <n v="0"/>
    <n v="0"/>
    <n v="343100"/>
    <n v="70"/>
    <s v=""/>
    <m/>
    <s v=""/>
    <m/>
    <m/>
    <m/>
    <m/>
    <m/>
    <m/>
    <m/>
    <m/>
    <m/>
    <m/>
    <m/>
    <m/>
    <m/>
    <m/>
    <m/>
    <m/>
    <m/>
    <m/>
    <n v="70"/>
    <n v="1"/>
    <n v="70"/>
    <n v="70"/>
    <n v="343100"/>
    <n v="0"/>
    <s v="N/A"/>
    <n v="276945.45404477819"/>
    <n v="276945.45404477819"/>
  </r>
  <r>
    <s v="ADE"/>
    <x v="0"/>
    <s v="Yes"/>
    <x v="0"/>
    <x v="12"/>
    <x v="3"/>
    <m/>
    <n v="372000"/>
    <n v="0"/>
    <n v="372000"/>
    <m/>
    <m/>
    <n v="68"/>
    <n v="105"/>
    <m/>
    <m/>
    <m/>
    <m/>
    <m/>
    <m/>
    <m/>
    <m/>
    <m/>
    <m/>
    <m/>
    <m/>
    <m/>
    <m/>
    <m/>
    <m/>
    <m/>
    <m/>
    <n v="86.5"/>
    <n v="2"/>
    <n v="86.5"/>
    <n v="86.5"/>
    <n v="368014.91265733261"/>
    <n v="-3985.0873426673934"/>
    <n v="98.11749345756391"/>
    <n v="342225.45392676163"/>
    <n v="342225.45392676163"/>
  </r>
  <r>
    <s v="ADE"/>
    <x v="0"/>
    <s v="Yes"/>
    <x v="0"/>
    <x v="13"/>
    <x v="3"/>
    <n v="289000"/>
    <n v="-200"/>
    <n v="2500"/>
    <n v="288800"/>
    <n v="44"/>
    <n v="84"/>
    <n v="74"/>
    <n v="58"/>
    <m/>
    <m/>
    <m/>
    <m/>
    <m/>
    <m/>
    <m/>
    <m/>
    <m/>
    <m/>
    <m/>
    <m/>
    <m/>
    <m/>
    <m/>
    <m/>
    <m/>
    <m/>
    <n v="65"/>
    <n v="4"/>
    <n v="72"/>
    <n v="66"/>
    <n v="290693.33770321327"/>
    <n v="1893.3377032132703"/>
    <n v="78.480462662753922"/>
    <n v="284858.18130320043"/>
    <n v="257163.63589872263"/>
  </r>
  <r>
    <s v="ADE"/>
    <x v="0"/>
    <s v="Yes"/>
    <x v="0"/>
    <x v="14"/>
    <x v="5"/>
    <n v="232000"/>
    <n v="12300"/>
    <n v="800"/>
    <n v="244300"/>
    <n v="76"/>
    <n v="94"/>
    <n v="30"/>
    <n v="56"/>
    <m/>
    <m/>
    <m/>
    <m/>
    <m/>
    <m/>
    <m/>
    <m/>
    <m/>
    <m/>
    <m/>
    <m/>
    <m/>
    <m/>
    <m/>
    <m/>
    <m/>
    <m/>
    <n v="64"/>
    <n v="4"/>
    <n v="60"/>
    <n v="43"/>
    <n v="244969.44808601105"/>
    <n v="669.44808601104887"/>
    <n v="92.048396913125984"/>
    <n v="237381.81775266703"/>
    <n v="253207.27226951151"/>
  </r>
  <r>
    <s v="ADE"/>
    <x v="0"/>
    <s v="Yes"/>
    <x v="1"/>
    <x v="15"/>
    <x v="3"/>
    <n v="221000"/>
    <n v="14100"/>
    <n v="100"/>
    <n v="235100"/>
    <n v="89"/>
    <n v="48"/>
    <n v="62"/>
    <n v="62"/>
    <m/>
    <m/>
    <m/>
    <m/>
    <m/>
    <m/>
    <m/>
    <m/>
    <m/>
    <m/>
    <m/>
    <m/>
    <m/>
    <m/>
    <m/>
    <m/>
    <m/>
    <m/>
    <n v="65.25"/>
    <n v="4"/>
    <n v="57.333333333333336"/>
    <n v="62"/>
    <n v="235325.25039329947"/>
    <n v="225.25039329947322"/>
    <n v="47.343340623315257"/>
    <n v="226831.51474143739"/>
    <n v="258152.7268060254"/>
  </r>
  <r>
    <s v="ADE"/>
    <x v="0"/>
    <s v="Yes"/>
    <x v="0"/>
    <x v="16"/>
    <x v="3"/>
    <n v="332900"/>
    <n v="-26300"/>
    <n v="-26300"/>
    <n v="306600"/>
    <m/>
    <n v="65"/>
    <n v="65"/>
    <n v="40"/>
    <m/>
    <m/>
    <m/>
    <m/>
    <m/>
    <m/>
    <m/>
    <m/>
    <m/>
    <m/>
    <m/>
    <m/>
    <m/>
    <m/>
    <m/>
    <m/>
    <m/>
    <m/>
    <n v="56.666666666666664"/>
    <n v="3"/>
    <n v="56.666666666666664"/>
    <n v="52.5"/>
    <n v="288264.20097012154"/>
    <n v="-18335.799029878457"/>
    <n v="118.45328896260511"/>
    <n v="224193.93898862996"/>
    <n v="224193.93898862996"/>
  </r>
  <r>
    <s v="ADE"/>
    <x v="0"/>
    <s v="Yes"/>
    <x v="0"/>
    <x v="17"/>
    <x v="2"/>
    <n v="337300"/>
    <n v="-34200"/>
    <n v="-14900"/>
    <n v="303100"/>
    <n v="80"/>
    <n v="71"/>
    <n v="40"/>
    <n v="80"/>
    <m/>
    <m/>
    <m/>
    <m/>
    <m/>
    <m/>
    <m/>
    <m/>
    <m/>
    <m/>
    <m/>
    <m/>
    <m/>
    <m/>
    <m/>
    <m/>
    <m/>
    <m/>
    <n v="67.75"/>
    <n v="4"/>
    <n v="63.666666666666664"/>
    <n v="60"/>
    <n v="292842.71991348953"/>
    <n v="-10257.280086510465"/>
    <n v="100.90245233061188"/>
    <n v="251888.48439310779"/>
    <n v="268043.63587905321"/>
  </r>
  <r>
    <s v="ADE"/>
    <x v="0"/>
    <s v="Yes"/>
    <x v="1"/>
    <x v="18"/>
    <x v="2"/>
    <n v="194800"/>
    <n v="19100"/>
    <n v="7700"/>
    <n v="213900"/>
    <n v="43"/>
    <n v="64"/>
    <n v="66"/>
    <n v="42"/>
    <m/>
    <m/>
    <m/>
    <m/>
    <m/>
    <m/>
    <m/>
    <m/>
    <m/>
    <m/>
    <m/>
    <m/>
    <m/>
    <m/>
    <m/>
    <m/>
    <m/>
    <m/>
    <n v="53.75"/>
    <n v="4"/>
    <n v="57.333333333333336"/>
    <n v="54"/>
    <n v="219425.25039329947"/>
    <n v="5525.2503932994732"/>
    <n v="47.892558738099261"/>
    <n v="226831.51474143739"/>
    <n v="212654.54507009755"/>
  </r>
  <r>
    <s v="ADE"/>
    <x v="0"/>
    <s v="Yes"/>
    <x v="0"/>
    <x v="19"/>
    <x v="2"/>
    <n v="263800"/>
    <n v="-16800"/>
    <n v="-8500"/>
    <n v="247000"/>
    <n v="43"/>
    <n v="64"/>
    <n v="61"/>
    <n v="38"/>
    <m/>
    <m/>
    <m/>
    <m/>
    <m/>
    <m/>
    <m/>
    <m/>
    <m/>
    <m/>
    <m/>
    <m/>
    <m/>
    <m/>
    <m/>
    <m/>
    <m/>
    <m/>
    <n v="51.5"/>
    <n v="4"/>
    <n v="54.333333333333336"/>
    <n v="49.5"/>
    <n v="241163.02798899892"/>
    <n v="-5836.9720110010821"/>
    <n v="81.016185172092165"/>
    <n v="214962.42385380404"/>
    <n v="203752.72690437254"/>
  </r>
  <r>
    <s v="ADE"/>
    <x v="1"/>
    <s v="Yes"/>
    <x v="0"/>
    <x v="20"/>
    <x v="1"/>
    <n v="210900"/>
    <n v="0"/>
    <n v="0"/>
    <n v="210900"/>
    <n v="53"/>
    <s v=""/>
    <m/>
    <s v=""/>
    <m/>
    <m/>
    <m/>
    <m/>
    <m/>
    <m/>
    <m/>
    <m/>
    <m/>
    <m/>
    <m/>
    <m/>
    <m/>
    <m/>
    <m/>
    <m/>
    <m/>
    <m/>
    <n v="53"/>
    <n v="1"/>
    <n v="53"/>
    <n v="53"/>
    <n v="210900"/>
    <n v="0"/>
    <s v="N/A"/>
    <n v="209687.27234818923"/>
    <n v="209687.27234818923"/>
  </r>
  <r>
    <s v="ADE"/>
    <x v="0"/>
    <s v="Yes"/>
    <x v="1"/>
    <x v="21"/>
    <x v="0"/>
    <n v="197700"/>
    <n v="-3400"/>
    <n v="-4300"/>
    <n v="194300"/>
    <n v="65"/>
    <n v="40"/>
    <n v="41"/>
    <n v="52"/>
    <m/>
    <m/>
    <m/>
    <m/>
    <m/>
    <m/>
    <m/>
    <m/>
    <m/>
    <m/>
    <m/>
    <m/>
    <m/>
    <m/>
    <m/>
    <m/>
    <m/>
    <m/>
    <n v="49.5"/>
    <n v="4"/>
    <n v="44.333333333333336"/>
    <n v="46.5"/>
    <n v="191347.2866413304"/>
    <n v="-2952.7133586696"/>
    <n v="48.607873598937282"/>
    <n v="175398.78756169288"/>
    <n v="195839.9996459503"/>
  </r>
  <r>
    <s v="ADE"/>
    <x v="1"/>
    <s v="Yes"/>
    <x v="0"/>
    <x v="22"/>
    <x v="6"/>
    <n v="274600"/>
    <n v="0"/>
    <n v="0"/>
    <n v="274600"/>
    <n v="45"/>
    <m/>
    <m/>
    <s v=""/>
    <m/>
    <m/>
    <m/>
    <m/>
    <m/>
    <m/>
    <m/>
    <m/>
    <m/>
    <m/>
    <m/>
    <m/>
    <m/>
    <m/>
    <m/>
    <m/>
    <m/>
    <m/>
    <n v="45"/>
    <n v="1"/>
    <n v="45"/>
    <n v="45"/>
    <n v="274600"/>
    <n v="0"/>
    <s v="N/A"/>
    <n v="178036.36331450028"/>
    <n v="178036.36331450028"/>
  </r>
  <r>
    <s v="ADE"/>
    <x v="0"/>
    <s v="Yes"/>
    <x v="0"/>
    <x v="23"/>
    <x v="7"/>
    <n v="319400"/>
    <n v="-67300"/>
    <n v="-31800"/>
    <n v="252100"/>
    <n v="60"/>
    <n v="40"/>
    <n v="33"/>
    <n v="46"/>
    <m/>
    <m/>
    <m/>
    <m/>
    <m/>
    <m/>
    <m/>
    <m/>
    <m/>
    <m/>
    <m/>
    <m/>
    <m/>
    <m/>
    <m/>
    <m/>
    <m/>
    <m/>
    <n v="44.75"/>
    <n v="4"/>
    <n v="39.666666666666664"/>
    <n v="39.5"/>
    <n v="229894.94067908509"/>
    <n v="-22205.059320914908"/>
    <n v="104.73311855013944"/>
    <n v="156935.75729204097"/>
    <n v="177047.27240719751"/>
  </r>
  <r>
    <s v="ADE"/>
    <x v="1"/>
    <s v="Yes"/>
    <x v="0"/>
    <x v="24"/>
    <x v="0"/>
    <n v="175800"/>
    <n v="0"/>
    <n v="0"/>
    <n v="175800"/>
    <n v="42"/>
    <m/>
    <m/>
    <s v=""/>
    <m/>
    <m/>
    <m/>
    <m/>
    <m/>
    <m/>
    <m/>
    <m/>
    <m/>
    <m/>
    <m/>
    <m/>
    <m/>
    <m/>
    <m/>
    <m/>
    <m/>
    <m/>
    <n v="42"/>
    <n v="1"/>
    <n v="42"/>
    <n v="42"/>
    <n v="175800"/>
    <n v="0"/>
    <s v="N/A"/>
    <n v="166167.27242686693"/>
    <n v="166167.27242686693"/>
  </r>
  <r>
    <s v="ADE"/>
    <x v="1"/>
    <s v="Yes"/>
    <x v="0"/>
    <x v="25"/>
    <x v="2"/>
    <n v="94500"/>
    <n v="0"/>
    <n v="0"/>
    <n v="94500"/>
    <m/>
    <n v="36"/>
    <m/>
    <s v=""/>
    <m/>
    <m/>
    <m/>
    <m/>
    <m/>
    <m/>
    <m/>
    <m/>
    <m/>
    <m/>
    <m/>
    <m/>
    <m/>
    <m/>
    <m/>
    <m/>
    <m/>
    <m/>
    <n v="36"/>
    <n v="1"/>
    <n v="36"/>
    <n v="36"/>
    <n v="94500"/>
    <n v="0"/>
    <s v="N/A"/>
    <n v="142429.09065160021"/>
    <n v="142429.09065160021"/>
  </r>
  <r>
    <s v="ADE"/>
    <x v="1"/>
    <s v="Yes"/>
    <x v="0"/>
    <x v="26"/>
    <x v="0"/>
    <n v="94500"/>
    <n v="0"/>
    <n v="0"/>
    <n v="94500"/>
    <n v="36"/>
    <s v=""/>
    <m/>
    <s v=""/>
    <m/>
    <m/>
    <m/>
    <m/>
    <m/>
    <m/>
    <m/>
    <m/>
    <m/>
    <m/>
    <m/>
    <m/>
    <m/>
    <m/>
    <m/>
    <m/>
    <m/>
    <m/>
    <n v="36"/>
    <n v="1"/>
    <n v="36"/>
    <n v="36"/>
    <n v="94500"/>
    <n v="0"/>
    <s v="N/A"/>
    <n v="142429.09065160021"/>
    <n v="142429.09065160021"/>
  </r>
  <r>
    <s v="ADE"/>
    <x v="0"/>
    <s v="Yes"/>
    <x v="0"/>
    <x v="27"/>
    <x v="3"/>
    <n v="244300"/>
    <n v="-26400"/>
    <n v="0"/>
    <n v="217900"/>
    <n v="41"/>
    <n v="55"/>
    <n v="8"/>
    <s v=""/>
    <m/>
    <m/>
    <m/>
    <m/>
    <m/>
    <m/>
    <m/>
    <m/>
    <m/>
    <m/>
    <m/>
    <m/>
    <m/>
    <m/>
    <m/>
    <m/>
    <m/>
    <m/>
    <n v="34.666666666666664"/>
    <n v="3"/>
    <n v="34.666666666666664"/>
    <n v="31.5"/>
    <n v="199099.57000525083"/>
    <n v="-18800.429994749167"/>
    <n v="95.807800603234341"/>
    <n v="137153.93914598538"/>
    <n v="137153.93914598538"/>
  </r>
  <r>
    <s v="ADE"/>
    <x v="1"/>
    <s v="Yes"/>
    <x v="0"/>
    <x v="28"/>
    <x v="1"/>
    <n v="163600"/>
    <n v="0"/>
    <n v="0"/>
    <n v="163600"/>
    <m/>
    <n v="24"/>
    <m/>
    <s v=""/>
    <m/>
    <m/>
    <m/>
    <m/>
    <m/>
    <m/>
    <m/>
    <m/>
    <m/>
    <m/>
    <m/>
    <m/>
    <m/>
    <m/>
    <m/>
    <m/>
    <m/>
    <m/>
    <n v="24"/>
    <n v="1"/>
    <n v="24"/>
    <n v="24"/>
    <n v="163600"/>
    <n v="0"/>
    <s v="N/A"/>
    <n v="94952.727101066819"/>
    <n v="94952.727101066819"/>
  </r>
  <r>
    <s v="BRL"/>
    <x v="1"/>
    <s v="Yes"/>
    <x v="0"/>
    <x v="29"/>
    <x v="0"/>
    <n v="223800"/>
    <n v="0"/>
    <n v="0"/>
    <n v="223800"/>
    <m/>
    <s v=""/>
    <m/>
    <n v="71"/>
    <m/>
    <m/>
    <m/>
    <m/>
    <m/>
    <m/>
    <m/>
    <m/>
    <m/>
    <m/>
    <m/>
    <m/>
    <m/>
    <m/>
    <m/>
    <m/>
    <m/>
    <m/>
    <n v="71"/>
    <n v="1"/>
    <n v="71"/>
    <n v="71"/>
    <n v="223800"/>
    <n v="0"/>
    <s v="N/A"/>
    <n v="280901.81767398934"/>
    <n v="280901.81767398934"/>
  </r>
  <r>
    <s v="BRL"/>
    <x v="0"/>
    <s v="Yes"/>
    <x v="0"/>
    <x v="30"/>
    <x v="3"/>
    <n v="415800"/>
    <n v="25600"/>
    <n v="-200"/>
    <n v="441400"/>
    <n v="138"/>
    <n v="141"/>
    <n v="94"/>
    <n v="87"/>
    <m/>
    <m/>
    <m/>
    <m/>
    <m/>
    <m/>
    <m/>
    <m/>
    <m/>
    <m/>
    <m/>
    <m/>
    <m/>
    <m/>
    <m/>
    <m/>
    <m/>
    <m/>
    <n v="115"/>
    <n v="4"/>
    <n v="107.33333333333333"/>
    <n v="90.5"/>
    <n v="441503.95713164203"/>
    <n v="103.95713164203335"/>
    <n v="140.69693981765781"/>
    <n v="424649.69620199321"/>
    <n v="454981.8173592785"/>
  </r>
  <r>
    <s v="BRL"/>
    <x v="0"/>
    <s v="Yes"/>
    <x v="2"/>
    <x v="31"/>
    <x v="5"/>
    <n v="373000"/>
    <n v="27300"/>
    <n v="27300"/>
    <n v="400300"/>
    <n v="121"/>
    <n v="119"/>
    <m/>
    <n v="108"/>
    <m/>
    <m/>
    <m/>
    <m/>
    <m/>
    <m/>
    <m/>
    <m/>
    <m/>
    <m/>
    <m/>
    <m/>
    <m/>
    <m/>
    <m/>
    <m/>
    <m/>
    <m/>
    <n v="116"/>
    <n v="3"/>
    <n v="116"/>
    <n v="113.5"/>
    <n v="419597.59963295475"/>
    <n v="19297.599632954749"/>
    <n v="64.742829653394708"/>
    <n v="458938.18098848959"/>
    <n v="458938.18098848959"/>
  </r>
  <r>
    <s v="BRL"/>
    <x v="0"/>
    <s v="Yes"/>
    <x v="2"/>
    <x v="32"/>
    <x v="0"/>
    <n v="309600"/>
    <n v="47000"/>
    <n v="14400"/>
    <n v="356600"/>
    <n v="114"/>
    <n v="96"/>
    <n v="105"/>
    <n v="89"/>
    <m/>
    <m/>
    <m/>
    <m/>
    <m/>
    <m/>
    <m/>
    <m/>
    <m/>
    <m/>
    <m/>
    <m/>
    <m/>
    <m/>
    <m/>
    <m/>
    <m/>
    <m/>
    <n v="101"/>
    <n v="4"/>
    <n v="96.666666666666671"/>
    <n v="97"/>
    <n v="366927.16636079561"/>
    <n v="10327.166360795614"/>
    <n v="65.893812276793781"/>
    <n v="382448.48415707471"/>
    <n v="399592.72655032284"/>
  </r>
  <r>
    <s v="BRL"/>
    <x v="0"/>
    <s v="Yes"/>
    <x v="0"/>
    <x v="33"/>
    <x v="0"/>
    <n v="420800"/>
    <n v="-13000"/>
    <n v="-2900"/>
    <n v="407800"/>
    <n v="95"/>
    <n v="115"/>
    <n v="67"/>
    <n v="110"/>
    <m/>
    <m/>
    <m/>
    <m/>
    <m/>
    <m/>
    <m/>
    <m/>
    <m/>
    <m/>
    <m/>
    <m/>
    <m/>
    <m/>
    <m/>
    <m/>
    <m/>
    <m/>
    <n v="96.75"/>
    <n v="4"/>
    <n v="97.333333333333329"/>
    <n v="88.5"/>
    <n v="406013.21578397352"/>
    <n v="-1786.7842160264845"/>
    <n v="120.20890815052302"/>
    <n v="385086.05990988208"/>
    <n v="382778.18112617562"/>
  </r>
  <r>
    <s v="BRL"/>
    <x v="0"/>
    <s v="Yes"/>
    <x v="1"/>
    <x v="34"/>
    <x v="3"/>
    <n v="101100"/>
    <n v="0"/>
    <n v="0"/>
    <n v="101100"/>
    <m/>
    <s v=""/>
    <n v="87"/>
    <n v="78"/>
    <m/>
    <m/>
    <m/>
    <m/>
    <m/>
    <m/>
    <m/>
    <m/>
    <m/>
    <m/>
    <m/>
    <m/>
    <m/>
    <m/>
    <m/>
    <m/>
    <m/>
    <m/>
    <n v="82.5"/>
    <n v="2"/>
    <n v="82.5"/>
    <n v="82.5"/>
    <n v="160723.6161182652"/>
    <n v="59623.616118265199"/>
    <n v="-91.317261858710452"/>
    <n v="326399.99940991716"/>
    <n v="326399.99940991716"/>
  </r>
  <r>
    <s v="BRL"/>
    <x v="0"/>
    <s v="Yes"/>
    <x v="0"/>
    <x v="35"/>
    <x v="2"/>
    <n v="333500"/>
    <n v="1700"/>
    <n v="-4200"/>
    <n v="335200"/>
    <n v="89"/>
    <n v="90"/>
    <n v="79"/>
    <n v="67"/>
    <m/>
    <m/>
    <m/>
    <m/>
    <m/>
    <m/>
    <m/>
    <m/>
    <m/>
    <m/>
    <m/>
    <m/>
    <m/>
    <m/>
    <m/>
    <m/>
    <m/>
    <m/>
    <n v="81.25"/>
    <n v="4"/>
    <n v="78.666666666666671"/>
    <n v="73"/>
    <n v="332353.83193499228"/>
    <n v="-2846.1680650077178"/>
    <n v="98.297268298321029"/>
    <n v="311233.93883127457"/>
    <n v="321454.54487340327"/>
  </r>
  <r>
    <s v="BRL"/>
    <x v="0"/>
    <s v="Yes"/>
    <x v="0"/>
    <x v="36"/>
    <x v="0"/>
    <n v="328000"/>
    <n v="5100"/>
    <n v="1800"/>
    <n v="333100"/>
    <n v="92"/>
    <n v="89"/>
    <n v="66"/>
    <n v="92"/>
    <m/>
    <m/>
    <m/>
    <m/>
    <m/>
    <m/>
    <m/>
    <m/>
    <m/>
    <m/>
    <m/>
    <m/>
    <m/>
    <m/>
    <m/>
    <m/>
    <m/>
    <m/>
    <n v="84.75"/>
    <n v="4"/>
    <n v="82.333333333333329"/>
    <n v="79"/>
    <n v="334552.10376247077"/>
    <n v="1452.1037624707678"/>
    <n v="84.766766319125111"/>
    <n v="325740.60547171533"/>
    <n v="335301.8175756422"/>
  </r>
  <r>
    <s v="BRL"/>
    <x v="0"/>
    <s v="Yes"/>
    <x v="1"/>
    <x v="37"/>
    <x v="2"/>
    <n v="101700"/>
    <n v="95100"/>
    <n v="34400"/>
    <n v="196800"/>
    <n v="69"/>
    <n v="62"/>
    <n v="111"/>
    <n v="41"/>
    <m/>
    <m/>
    <m/>
    <m/>
    <m/>
    <m/>
    <m/>
    <m/>
    <m/>
    <m/>
    <m/>
    <m/>
    <m/>
    <m/>
    <m/>
    <m/>
    <m/>
    <m/>
    <n v="70.75"/>
    <n v="4"/>
    <n v="71.333333333333329"/>
    <n v="76"/>
    <n v="221007.28828003537"/>
    <n v="24207.288280035369"/>
    <n v="-8.5701002353532729"/>
    <n v="282220.605550393"/>
    <n v="279912.72676668654"/>
  </r>
  <r>
    <s v="BRL"/>
    <x v="0"/>
    <s v="Yes"/>
    <x v="1"/>
    <x v="38"/>
    <x v="3"/>
    <m/>
    <n v="234600"/>
    <n v="0"/>
    <n v="234600"/>
    <m/>
    <m/>
    <n v="79"/>
    <n v="54"/>
    <m/>
    <m/>
    <m/>
    <m/>
    <m/>
    <m/>
    <m/>
    <m/>
    <m/>
    <m/>
    <m/>
    <m/>
    <m/>
    <m/>
    <m/>
    <m/>
    <m/>
    <m/>
    <n v="66.5"/>
    <n v="2"/>
    <n v="66.5"/>
    <n v="66.5"/>
    <n v="244383.4299619956"/>
    <n v="9783.4299619956"/>
    <n v="37.978935390173369"/>
    <n v="263098.18134253932"/>
    <n v="263098.18134253932"/>
  </r>
  <r>
    <s v="BRL"/>
    <x v="0"/>
    <s v="Yes"/>
    <x v="0"/>
    <x v="39"/>
    <x v="3"/>
    <n v="393300"/>
    <n v="-50000"/>
    <n v="-26200"/>
    <n v="343300"/>
    <n v="106"/>
    <n v="48"/>
    <n v="65"/>
    <n v="84"/>
    <m/>
    <m/>
    <m/>
    <m/>
    <m/>
    <m/>
    <m/>
    <m/>
    <m/>
    <m/>
    <m/>
    <m/>
    <m/>
    <m/>
    <m/>
    <m/>
    <m/>
    <m/>
    <n v="75.75"/>
    <n v="4"/>
    <n v="65.666666666666671"/>
    <n v="74.5"/>
    <n v="325050.86818302324"/>
    <n v="-18249.131816976762"/>
    <n v="101.20063307521963"/>
    <n v="259801.21165153006"/>
    <n v="299694.54491274216"/>
  </r>
  <r>
    <s v="BRL"/>
    <x v="0"/>
    <s v="Yes"/>
    <x v="0"/>
    <x v="40"/>
    <x v="0"/>
    <n v="378700"/>
    <n v="-45200"/>
    <n v="-25200"/>
    <n v="333500"/>
    <n v="96"/>
    <n v="30"/>
    <n v="93"/>
    <n v="69"/>
    <m/>
    <m/>
    <m/>
    <m/>
    <m/>
    <m/>
    <m/>
    <m/>
    <m/>
    <m/>
    <m/>
    <m/>
    <m/>
    <m/>
    <m/>
    <m/>
    <m/>
    <m/>
    <n v="72"/>
    <n v="4"/>
    <n v="64"/>
    <n v="81"/>
    <n v="315985.74462507846"/>
    <n v="-17514.255374921544"/>
    <n v="81.058290505638624"/>
    <n v="253207.27226951151"/>
    <n v="284858.18130320043"/>
  </r>
  <r>
    <s v="BRL"/>
    <x v="0"/>
    <s v="Yes"/>
    <x v="1"/>
    <x v="41"/>
    <x v="0"/>
    <n v="265900"/>
    <n v="9400"/>
    <n v="-100"/>
    <n v="275300"/>
    <n v="75"/>
    <n v="49"/>
    <n v="95"/>
    <n v="57"/>
    <m/>
    <m/>
    <m/>
    <m/>
    <m/>
    <m/>
    <m/>
    <m/>
    <m/>
    <m/>
    <m/>
    <m/>
    <m/>
    <m/>
    <m/>
    <m/>
    <m/>
    <m/>
    <n v="69"/>
    <n v="4"/>
    <n v="67"/>
    <n v="76"/>
    <n v="275422.96702937904"/>
    <n v="122.96702937904047"/>
    <n v="48.641521367922984"/>
    <n v="265076.36315714486"/>
    <n v="272989.0904155671"/>
  </r>
  <r>
    <s v="BRL"/>
    <x v="0"/>
    <s v="Yes"/>
    <x v="1"/>
    <x v="42"/>
    <x v="5"/>
    <n v="235100"/>
    <n v="20700"/>
    <n v="5600"/>
    <n v="255800"/>
    <n v="76"/>
    <n v="52"/>
    <n v="84"/>
    <n v="62"/>
    <m/>
    <m/>
    <m/>
    <m/>
    <m/>
    <m/>
    <m/>
    <m/>
    <m/>
    <m/>
    <m/>
    <m/>
    <m/>
    <m/>
    <m/>
    <m/>
    <m/>
    <m/>
    <n v="68.5"/>
    <n v="4"/>
    <n v="66"/>
    <n v="73"/>
    <n v="259768.89289461216"/>
    <n v="3968.8928946121596"/>
    <n v="40.429717275389386"/>
    <n v="261119.99952793375"/>
    <n v="271010.90860096156"/>
  </r>
  <r>
    <s v="BRL"/>
    <x v="0"/>
    <s v="Yes"/>
    <x v="0"/>
    <x v="43"/>
    <x v="0"/>
    <n v="339100"/>
    <n v="-24000"/>
    <n v="-10800"/>
    <n v="315100"/>
    <n v="52"/>
    <n v="65"/>
    <n v="92"/>
    <n v="51"/>
    <m/>
    <m/>
    <m/>
    <m/>
    <m/>
    <m/>
    <m/>
    <m/>
    <m/>
    <m/>
    <m/>
    <m/>
    <m/>
    <m/>
    <m/>
    <m/>
    <m/>
    <m/>
    <n v="65"/>
    <n v="4"/>
    <n v="69.333333333333329"/>
    <n v="71.5"/>
    <n v="307674.14001050167"/>
    <n v="-7425.8599894983345"/>
    <n v="86.648177926017183"/>
    <n v="274307.87829197076"/>
    <n v="257163.63589872263"/>
  </r>
  <r>
    <s v="BRL"/>
    <x v="0"/>
    <s v="Yes"/>
    <x v="1"/>
    <x v="44"/>
    <x v="0"/>
    <n v="94500"/>
    <n v="81500"/>
    <n v="31900"/>
    <n v="176000"/>
    <n v="82"/>
    <n v="51"/>
    <n v="73"/>
    <n v="70"/>
    <m/>
    <m/>
    <m/>
    <m/>
    <m/>
    <m/>
    <m/>
    <m/>
    <m/>
    <m/>
    <m/>
    <m/>
    <m/>
    <m/>
    <m/>
    <m/>
    <m/>
    <m/>
    <n v="69"/>
    <n v="4"/>
    <n v="64.666666666666671"/>
    <n v="71.5"/>
    <n v="198546.79404825636"/>
    <n v="22546.794048256357"/>
    <n v="-14.72935793405577"/>
    <n v="255844.84802231894"/>
    <n v="272989.0904155671"/>
  </r>
  <r>
    <s v="BRL"/>
    <x v="0"/>
    <s v="Yes"/>
    <x v="1"/>
    <x v="45"/>
    <x v="1"/>
    <n v="202100"/>
    <n v="42900"/>
    <n v="22500"/>
    <n v="245000"/>
    <n v="67"/>
    <n v="51"/>
    <n v="85"/>
    <n v="89"/>
    <m/>
    <m/>
    <m/>
    <m/>
    <m/>
    <m/>
    <m/>
    <m/>
    <m/>
    <m/>
    <m/>
    <m/>
    <m/>
    <m/>
    <m/>
    <m/>
    <m/>
    <m/>
    <n v="73"/>
    <n v="4"/>
    <n v="75"/>
    <n v="87"/>
    <n v="260930.56010751383"/>
    <n v="15930.560107513826"/>
    <n v="4.558564239524614"/>
    <n v="296727.27219083381"/>
    <n v="288814.54493241158"/>
  </r>
  <r>
    <s v="BRL"/>
    <x v="0"/>
    <s v="Yes"/>
    <x v="1"/>
    <x v="46"/>
    <x v="2"/>
    <n v="199500"/>
    <n v="0"/>
    <n v="0"/>
    <n v="199500"/>
    <m/>
    <s v=""/>
    <n v="66"/>
    <n v="71"/>
    <m/>
    <m/>
    <m/>
    <m/>
    <m/>
    <m/>
    <m/>
    <m/>
    <m/>
    <m/>
    <m/>
    <m/>
    <m/>
    <m/>
    <m/>
    <m/>
    <m/>
    <m/>
    <n v="68.5"/>
    <n v="2"/>
    <n v="68.5"/>
    <n v="68.5"/>
    <n v="220116.5782315293"/>
    <n v="20616.578231529304"/>
    <n v="8.3976880236129077"/>
    <n v="271010.90860096156"/>
    <n v="271010.90860096156"/>
  </r>
  <r>
    <s v="BRL"/>
    <x v="0"/>
    <s v="Yes"/>
    <x v="0"/>
    <x v="47"/>
    <x v="0"/>
    <n v="397600"/>
    <n v="-34000"/>
    <n v="0"/>
    <n v="363600"/>
    <n v="74"/>
    <n v="75"/>
    <n v="45"/>
    <s v=""/>
    <m/>
    <m/>
    <m/>
    <m/>
    <m/>
    <m/>
    <m/>
    <m/>
    <m/>
    <m/>
    <m/>
    <m/>
    <m/>
    <m/>
    <m/>
    <m/>
    <m/>
    <m/>
    <n v="64.666666666666671"/>
    <n v="3"/>
    <n v="64.666666666666671"/>
    <n v="60"/>
    <n v="339246.79404825636"/>
    <n v="-24353.205951743643"/>
    <n v="144.99548554078024"/>
    <n v="255844.84802231894"/>
    <n v="255844.84802231894"/>
  </r>
  <r>
    <s v="BRL"/>
    <x v="0"/>
    <s v="Yes"/>
    <x v="0"/>
    <x v="48"/>
    <x v="2"/>
    <n v="308800"/>
    <n v="-14300"/>
    <n v="0"/>
    <n v="294500"/>
    <n v="64"/>
    <n v="37"/>
    <n v="83"/>
    <s v=""/>
    <m/>
    <m/>
    <m/>
    <m/>
    <m/>
    <m/>
    <m/>
    <m/>
    <m/>
    <m/>
    <m/>
    <m/>
    <m/>
    <m/>
    <m/>
    <m/>
    <m/>
    <m/>
    <n v="61.333333333333336"/>
    <n v="3"/>
    <n v="61.333333333333336"/>
    <n v="60"/>
    <n v="283991.54693236685"/>
    <n v="-10508.453067633149"/>
    <n v="94.634682320571429"/>
    <n v="242656.96925828187"/>
    <n v="242656.96925828187"/>
  </r>
  <r>
    <s v="BRL"/>
    <x v="0"/>
    <s v="Yes"/>
    <x v="0"/>
    <x v="49"/>
    <x v="1"/>
    <n v="414800"/>
    <n v="-44600"/>
    <n v="0"/>
    <n v="370200"/>
    <n v="46"/>
    <n v="62"/>
    <n v="69"/>
    <s v=""/>
    <m/>
    <m/>
    <m/>
    <m/>
    <m/>
    <m/>
    <m/>
    <m/>
    <m/>
    <m/>
    <m/>
    <m/>
    <m/>
    <m/>
    <m/>
    <m/>
    <m/>
    <m/>
    <n v="59"/>
    <n v="3"/>
    <n v="59"/>
    <n v="65.5"/>
    <n v="338365.37395124423"/>
    <n v="-31834.626048755774"/>
    <n v="138.80563461825312"/>
    <n v="233425.45412345591"/>
    <n v="233425.45412345591"/>
  </r>
  <r>
    <s v="BRL"/>
    <x v="0"/>
    <s v="Yes"/>
    <x v="1"/>
    <x v="50"/>
    <x v="2"/>
    <n v="218200"/>
    <n v="21400"/>
    <n v="14600"/>
    <n v="239600"/>
    <n v="52"/>
    <n v="65"/>
    <n v="60"/>
    <n v="80"/>
    <m/>
    <m/>
    <m/>
    <m/>
    <m/>
    <m/>
    <m/>
    <m/>
    <m/>
    <m/>
    <m/>
    <m/>
    <m/>
    <m/>
    <m/>
    <m/>
    <m/>
    <m/>
    <n v="64.25"/>
    <n v="4"/>
    <n v="68.333333333333329"/>
    <n v="70"/>
    <n v="250020.06587573481"/>
    <n v="10420.065875734814"/>
    <n v="34.622987721592239"/>
    <n v="270351.51466275967"/>
    <n v="254196.36317681428"/>
  </r>
  <r>
    <s v="BRL"/>
    <x v="0"/>
    <s v="Yes"/>
    <x v="1"/>
    <x v="51"/>
    <x v="2"/>
    <n v="224300"/>
    <n v="3300"/>
    <n v="5700"/>
    <n v="227600"/>
    <n v="31"/>
    <n v="58"/>
    <n v="67"/>
    <n v="53"/>
    <m/>
    <m/>
    <m/>
    <m/>
    <m/>
    <m/>
    <m/>
    <m/>
    <m/>
    <m/>
    <m/>
    <m/>
    <m/>
    <m/>
    <m/>
    <m/>
    <m/>
    <m/>
    <n v="52.25"/>
    <n v="4"/>
    <n v="59.333333333333336"/>
    <n v="60"/>
    <n v="231758.39866283318"/>
    <n v="4158.3986628331768"/>
    <n v="45.877262126186949"/>
    <n v="234744.24199985963"/>
    <n v="206719.99962628089"/>
  </r>
  <r>
    <s v="BRL"/>
    <x v="1"/>
    <s v="Yes"/>
    <x v="0"/>
    <x v="52"/>
    <x v="0"/>
    <n v="285400"/>
    <n v="0"/>
    <n v="0"/>
    <n v="285400"/>
    <m/>
    <n v="50"/>
    <m/>
    <s v=""/>
    <m/>
    <m/>
    <m/>
    <m/>
    <m/>
    <m/>
    <m/>
    <m/>
    <m/>
    <m/>
    <m/>
    <m/>
    <m/>
    <m/>
    <m/>
    <m/>
    <m/>
    <m/>
    <n v="50"/>
    <n v="1"/>
    <n v="50"/>
    <n v="50"/>
    <n v="285400"/>
    <n v="0"/>
    <s v="N/A"/>
    <n v="197818.18146055588"/>
    <n v="197818.18146055588"/>
  </r>
  <r>
    <s v="BRL"/>
    <x v="0"/>
    <s v="Yes"/>
    <x v="1"/>
    <x v="53"/>
    <x v="2"/>
    <n v="199300"/>
    <n v="6100"/>
    <n v="8800"/>
    <n v="205400"/>
    <n v="25"/>
    <n v="63"/>
    <n v="49"/>
    <n v="56"/>
    <m/>
    <m/>
    <m/>
    <m/>
    <m/>
    <m/>
    <m/>
    <m/>
    <m/>
    <m/>
    <m/>
    <m/>
    <m/>
    <m/>
    <m/>
    <m/>
    <m/>
    <m/>
    <n v="48.25"/>
    <n v="4"/>
    <n v="56"/>
    <n v="52.5"/>
    <n v="211678.15154694367"/>
    <n v="6278.1515469436708"/>
    <n v="44.697669774687171"/>
    <n v="221556.36323582256"/>
    <n v="190894.54510943641"/>
  </r>
  <r>
    <s v="BRL"/>
    <x v="0"/>
    <s v="Yes"/>
    <x v="0"/>
    <x v="54"/>
    <x v="2"/>
    <n v="371400"/>
    <n v="0"/>
    <n v="0"/>
    <n v="371400"/>
    <n v="30"/>
    <n v="39"/>
    <m/>
    <s v=""/>
    <m/>
    <m/>
    <m/>
    <m/>
    <m/>
    <m/>
    <m/>
    <m/>
    <m/>
    <m/>
    <m/>
    <m/>
    <m/>
    <m/>
    <m/>
    <m/>
    <m/>
    <m/>
    <n v="34.5"/>
    <n v="2"/>
    <n v="34.5"/>
    <n v="34.5"/>
    <n v="314053.05764945637"/>
    <n v="-57346.942350543628"/>
    <n v="201.68020717779365"/>
    <n v="136494.54520778355"/>
    <n v="136494.54520778355"/>
  </r>
  <r>
    <s v="BRL"/>
    <x v="1"/>
    <s v="Yes"/>
    <x v="0"/>
    <x v="55"/>
    <x v="3"/>
    <n v="268400"/>
    <n v="0"/>
    <n v="0"/>
    <n v="268400"/>
    <n v="13"/>
    <m/>
    <m/>
    <s v=""/>
    <m/>
    <m/>
    <m/>
    <m/>
    <m/>
    <m/>
    <m/>
    <m/>
    <m/>
    <m/>
    <m/>
    <m/>
    <m/>
    <m/>
    <m/>
    <m/>
    <m/>
    <m/>
    <n v="13"/>
    <n v="1"/>
    <n v="13"/>
    <n v="13"/>
    <n v="268400"/>
    <n v="0"/>
    <s v="N/A"/>
    <n v="51432.727179744528"/>
    <n v="51432.727179744528"/>
  </r>
  <r>
    <s v="CAR"/>
    <x v="1"/>
    <s v="Yes"/>
    <x v="3"/>
    <x v="56"/>
    <x v="2"/>
    <n v="313100"/>
    <n v="0"/>
    <n v="0"/>
    <n v="313100"/>
    <n v="118"/>
    <s v=""/>
    <m/>
    <s v=""/>
    <m/>
    <m/>
    <m/>
    <m/>
    <m/>
    <m/>
    <m/>
    <m/>
    <m/>
    <m/>
    <m/>
    <m/>
    <m/>
    <m/>
    <m/>
    <m/>
    <m/>
    <m/>
    <n v="118"/>
    <n v="1"/>
    <n v="118"/>
    <n v="118"/>
    <n v="313100"/>
    <n v="0"/>
    <s v="N/A"/>
    <n v="466850.90824691183"/>
    <n v="466850.90824691183"/>
  </r>
  <r>
    <s v="CAR"/>
    <x v="0"/>
    <s v="Yes"/>
    <x v="1"/>
    <x v="57"/>
    <x v="0"/>
    <n v="391900"/>
    <n v="41700"/>
    <n v="22200"/>
    <n v="433600"/>
    <n v="119"/>
    <n v="99"/>
    <n v="120"/>
    <n v="143"/>
    <m/>
    <m/>
    <m/>
    <m/>
    <m/>
    <m/>
    <m/>
    <m/>
    <m/>
    <m/>
    <m/>
    <m/>
    <m/>
    <m/>
    <m/>
    <m/>
    <m/>
    <m/>
    <n v="120.25"/>
    <n v="4"/>
    <n v="120.66666666666667"/>
    <n v="131.5"/>
    <n v="449374.94559520006"/>
    <n v="15774.945595200057"/>
    <n v="53.012218180644396"/>
    <n v="477401.2112581415"/>
    <n v="475752.72641263687"/>
  </r>
  <r>
    <s v="CAR"/>
    <x v="0"/>
    <s v="Yes"/>
    <x v="0"/>
    <x v="58"/>
    <x v="2"/>
    <n v="379300"/>
    <n v="9200"/>
    <n v="-5600"/>
    <n v="388500"/>
    <n v="124"/>
    <n v="107"/>
    <n v="85"/>
    <n v="80"/>
    <m/>
    <m/>
    <m/>
    <m/>
    <m/>
    <m/>
    <m/>
    <m/>
    <m/>
    <m/>
    <m/>
    <m/>
    <m/>
    <m/>
    <m/>
    <m/>
    <m/>
    <m/>
    <n v="99"/>
    <n v="4"/>
    <n v="90.666666666666671"/>
    <n v="82.5"/>
    <n v="384677.7215521945"/>
    <n v="-3822.2784478054964"/>
    <n v="118.14286615124618"/>
    <n v="358710.302381808"/>
    <n v="391679.9992919006"/>
  </r>
  <r>
    <s v="CAR"/>
    <x v="0"/>
    <s v="Yes"/>
    <x v="1"/>
    <x v="59"/>
    <x v="4"/>
    <n v="374100"/>
    <n v="6300"/>
    <n v="-5200"/>
    <n v="380400"/>
    <n v="131"/>
    <n v="81"/>
    <n v="91"/>
    <n v="95"/>
    <m/>
    <m/>
    <m/>
    <m/>
    <m/>
    <m/>
    <m/>
    <m/>
    <m/>
    <m/>
    <m/>
    <m/>
    <m/>
    <m/>
    <m/>
    <m/>
    <m/>
    <m/>
    <n v="99.5"/>
    <n v="4"/>
    <n v="89"/>
    <n v="93"/>
    <n v="376887.59799424978"/>
    <n v="-3512.4020057502203"/>
    <n v="91.239501374347597"/>
    <n v="352116.36299978942"/>
    <n v="393658.18110650615"/>
  </r>
  <r>
    <s v="CAR"/>
    <x v="0"/>
    <s v="Yes"/>
    <x v="1"/>
    <x v="60"/>
    <x v="0"/>
    <n v="450200"/>
    <n v="-11500"/>
    <n v="5200"/>
    <n v="438700"/>
    <n v="93"/>
    <n v="109"/>
    <n v="78"/>
    <n v="144"/>
    <m/>
    <m/>
    <m/>
    <m/>
    <m/>
    <m/>
    <m/>
    <m/>
    <m/>
    <m/>
    <m/>
    <m/>
    <m/>
    <m/>
    <m/>
    <m/>
    <m/>
    <m/>
    <n v="106"/>
    <n v="4"/>
    <n v="110.33333333333333"/>
    <n v="111"/>
    <n v="442566.17953594256"/>
    <n v="3866.1795359425596"/>
    <n v="97.729151558691626"/>
    <n v="436518.7870896266"/>
    <n v="419374.54469637846"/>
  </r>
  <r>
    <s v="CAR"/>
    <x v="0"/>
    <s v="Yes"/>
    <x v="0"/>
    <x v="61"/>
    <x v="0"/>
    <n v="470000"/>
    <n v="-44500"/>
    <n v="-22300"/>
    <n v="425500"/>
    <n v="106"/>
    <n v="106"/>
    <n v="67"/>
    <n v="92"/>
    <m/>
    <m/>
    <m/>
    <m/>
    <m/>
    <m/>
    <m/>
    <m/>
    <m/>
    <m/>
    <m/>
    <m/>
    <m/>
    <m/>
    <m/>
    <m/>
    <m/>
    <m/>
    <n v="92.75"/>
    <n v="4"/>
    <n v="88.333333333333329"/>
    <n v="79.5"/>
    <n v="410026.54857107182"/>
    <n v="-15473.45142892818"/>
    <n v="151.10885340374583"/>
    <n v="349478.78724698198"/>
    <n v="366952.72660933115"/>
  </r>
  <r>
    <s v="CAR"/>
    <x v="0"/>
    <s v="Yes"/>
    <x v="1"/>
    <x v="62"/>
    <x v="3"/>
    <n v="317300"/>
    <n v="9700"/>
    <n v="2500"/>
    <n v="327000"/>
    <n v="99"/>
    <n v="85"/>
    <n v="66"/>
    <n v="93"/>
    <m/>
    <m/>
    <m/>
    <m/>
    <m/>
    <m/>
    <m/>
    <m/>
    <m/>
    <m/>
    <m/>
    <m/>
    <m/>
    <m/>
    <m/>
    <m/>
    <m/>
    <m/>
    <n v="85.75"/>
    <n v="4"/>
    <n v="81.333333333333329"/>
    <n v="79.5"/>
    <n v="328948.02962770389"/>
    <n v="1948.0296277038869"/>
    <n v="79.321022474794106"/>
    <n v="321784.24184250418"/>
    <n v="339258.18120485329"/>
  </r>
  <r>
    <s v="CAR"/>
    <x v="0"/>
    <s v="Yes"/>
    <x v="1"/>
    <x v="63"/>
    <x v="3"/>
    <n v="274300"/>
    <n v="16500"/>
    <n v="2300"/>
    <n v="290800"/>
    <n v="110"/>
    <n v="45"/>
    <n v="83"/>
    <n v="89"/>
    <m/>
    <m/>
    <m/>
    <m/>
    <m/>
    <m/>
    <m/>
    <m/>
    <m/>
    <m/>
    <m/>
    <m/>
    <m/>
    <m/>
    <m/>
    <m/>
    <m/>
    <m/>
    <n v="81.75"/>
    <n v="4"/>
    <n v="72.333333333333329"/>
    <n v="86"/>
    <n v="292536.36241480219"/>
    <n v="1736.3624148021918"/>
    <n v="39.938083595321466"/>
    <n v="286176.96917960414"/>
    <n v="323432.72668800881"/>
  </r>
  <r>
    <s v="CAR"/>
    <x v="0"/>
    <s v="Yes"/>
    <x v="0"/>
    <x v="64"/>
    <x v="1"/>
    <n v="330500"/>
    <n v="-2600"/>
    <n v="-1700"/>
    <n v="327900"/>
    <n v="89"/>
    <n v="79"/>
    <n v="69"/>
    <n v="88"/>
    <m/>
    <m/>
    <m/>
    <m/>
    <m/>
    <m/>
    <m/>
    <m/>
    <m/>
    <m/>
    <m/>
    <m/>
    <m/>
    <m/>
    <m/>
    <m/>
    <m/>
    <m/>
    <n v="81.25"/>
    <n v="4"/>
    <n v="78.666666666666671"/>
    <n v="78.5"/>
    <n v="326878.83193499228"/>
    <n v="-1021.1680650077178"/>
    <n v="81.976951894449485"/>
    <n v="311233.93883127457"/>
    <n v="321454.54487340327"/>
  </r>
  <r>
    <s v="CAR"/>
    <x v="0"/>
    <s v="Yes"/>
    <x v="0"/>
    <x v="65"/>
    <x v="6"/>
    <n v="343600"/>
    <n v="-5100"/>
    <n v="0"/>
    <n v="338500"/>
    <n v="88"/>
    <n v="78"/>
    <n v="69"/>
    <s v=""/>
    <m/>
    <m/>
    <m/>
    <m/>
    <m/>
    <m/>
    <m/>
    <m/>
    <m/>
    <m/>
    <m/>
    <m/>
    <m/>
    <m/>
    <m/>
    <m/>
    <m/>
    <m/>
    <n v="78.333333333333329"/>
    <n v="3"/>
    <n v="78.333333333333329"/>
    <n v="73.5"/>
    <n v="334485.80722340336"/>
    <n v="-4014.1927765966393"/>
    <n v="99.7023428370575"/>
    <n v="309915.15095487086"/>
    <n v="309915.15095487086"/>
  </r>
  <r>
    <s v="CAR"/>
    <x v="0"/>
    <s v="Yes"/>
    <x v="0"/>
    <x v="66"/>
    <x v="2"/>
    <n v="324500"/>
    <n v="-20800"/>
    <n v="-13100"/>
    <n v="303700"/>
    <n v="101"/>
    <n v="57"/>
    <n v="56"/>
    <n v="82"/>
    <m/>
    <m/>
    <m/>
    <m/>
    <m/>
    <m/>
    <m/>
    <m/>
    <m/>
    <m/>
    <m/>
    <m/>
    <m/>
    <m/>
    <m/>
    <m/>
    <m/>
    <m/>
    <n v="74"/>
    <n v="4"/>
    <n v="65"/>
    <n v="69"/>
    <n v="294664.81875984534"/>
    <n v="-9035.1812401546631"/>
    <n v="83.33973861038217"/>
    <n v="257163.63589872263"/>
    <n v="292770.90856162267"/>
  </r>
  <r>
    <s v="CAR"/>
    <x v="0"/>
    <s v="Yes"/>
    <x v="0"/>
    <x v="67"/>
    <x v="6"/>
    <n v="205100"/>
    <n v="22800"/>
    <n v="700"/>
    <n v="227900"/>
    <n v="78"/>
    <n v="94"/>
    <n v="38"/>
    <n v="36"/>
    <m/>
    <m/>
    <m/>
    <m/>
    <m/>
    <m/>
    <m/>
    <m/>
    <m/>
    <m/>
    <m/>
    <m/>
    <m/>
    <m/>
    <m/>
    <m/>
    <m/>
    <m/>
    <n v="61.5"/>
    <n v="4"/>
    <n v="56"/>
    <n v="37"/>
    <n v="228553.15154694367"/>
    <n v="653.15154694367084"/>
    <n v="92.095905266072094"/>
    <n v="221556.36323582256"/>
    <n v="243316.36319648373"/>
  </r>
  <r>
    <s v="CAR"/>
    <x v="0"/>
    <s v="Yes"/>
    <x v="0"/>
    <x v="68"/>
    <x v="0"/>
    <n v="257900"/>
    <n v="-4700"/>
    <n v="-12700"/>
    <n v="253200"/>
    <n v="78"/>
    <n v="60"/>
    <n v="71"/>
    <n v="28"/>
    <m/>
    <m/>
    <m/>
    <m/>
    <m/>
    <m/>
    <m/>
    <m/>
    <m/>
    <m/>
    <m/>
    <m/>
    <m/>
    <m/>
    <m/>
    <m/>
    <m/>
    <m/>
    <n v="59.25"/>
    <n v="4"/>
    <n v="53"/>
    <n v="49.5"/>
    <n v="244440.92914264312"/>
    <n v="-8759.0708573568845"/>
    <n v="85.534810063051566"/>
    <n v="209687.27234818923"/>
    <n v="234414.54503075869"/>
  </r>
  <r>
    <s v="CAR"/>
    <x v="0"/>
    <s v="Yes"/>
    <x v="0"/>
    <x v="69"/>
    <x v="0"/>
    <n v="367900"/>
    <n v="-22200"/>
    <n v="0"/>
    <n v="345700"/>
    <n v="93"/>
    <n v="80"/>
    <n v="32"/>
    <s v=""/>
    <m/>
    <m/>
    <m/>
    <m/>
    <m/>
    <m/>
    <m/>
    <m/>
    <m/>
    <m/>
    <m/>
    <m/>
    <m/>
    <m/>
    <m/>
    <m/>
    <m/>
    <m/>
    <n v="68.333333333333329"/>
    <n v="3"/>
    <n v="68.333333333333329"/>
    <n v="56"/>
    <n v="329595.06587573478"/>
    <n v="-16104.934124265215"/>
    <n v="139.94977819430065"/>
    <n v="270351.51466275967"/>
    <n v="270351.51466275967"/>
  </r>
  <r>
    <s v="CAR"/>
    <x v="0"/>
    <s v="Yes"/>
    <x v="1"/>
    <x v="70"/>
    <x v="0"/>
    <m/>
    <n v="113500"/>
    <n v="0"/>
    <n v="113500"/>
    <m/>
    <m/>
    <n v="67"/>
    <n v="93"/>
    <m/>
    <m/>
    <m/>
    <m/>
    <m/>
    <m/>
    <m/>
    <m/>
    <m/>
    <m/>
    <m/>
    <m/>
    <m/>
    <m/>
    <m/>
    <m/>
    <m/>
    <m/>
    <n v="80"/>
    <n v="2"/>
    <n v="80"/>
    <n v="80"/>
    <n v="167450.93078134808"/>
    <n v="53950.930781348085"/>
    <n v="-77.280012076791664"/>
    <n v="316509.09033688938"/>
    <n v="316509.09033688938"/>
  </r>
  <r>
    <s v="CAR"/>
    <x v="0"/>
    <s v="Yes"/>
    <x v="0"/>
    <x v="71"/>
    <x v="2"/>
    <n v="350400"/>
    <n v="-21300"/>
    <n v="0"/>
    <n v="329100"/>
    <n v="90"/>
    <n v="51"/>
    <n v="54"/>
    <s v=""/>
    <m/>
    <m/>
    <m/>
    <m/>
    <m/>
    <m/>
    <m/>
    <m/>
    <m/>
    <m/>
    <m/>
    <m/>
    <m/>
    <m/>
    <m/>
    <m/>
    <m/>
    <m/>
    <n v="65"/>
    <n v="3"/>
    <n v="65"/>
    <n v="52.5"/>
    <n v="313714.81875984534"/>
    <n v="-15385.181240154663"/>
    <n v="134.85152445399001"/>
    <n v="257163.63589872263"/>
    <n v="257163.63589872263"/>
  </r>
  <r>
    <s v="CAR"/>
    <x v="0"/>
    <s v="Yes"/>
    <x v="1"/>
    <x v="72"/>
    <x v="0"/>
    <n v="318100"/>
    <n v="-6300"/>
    <n v="9400"/>
    <n v="311800"/>
    <n v="74"/>
    <n v="39"/>
    <n v="74"/>
    <n v="134"/>
    <m/>
    <m/>
    <m/>
    <m/>
    <m/>
    <m/>
    <m/>
    <m/>
    <m/>
    <m/>
    <m/>
    <m/>
    <m/>
    <m/>
    <m/>
    <m/>
    <m/>
    <m/>
    <n v="80.25"/>
    <n v="4"/>
    <n v="82.333333333333329"/>
    <n v="104"/>
    <n v="318577.10376247077"/>
    <n v="6777.1037624707678"/>
    <n v="19.243103387280726"/>
    <n v="325740.60547171533"/>
    <n v="317498.18124419218"/>
  </r>
  <r>
    <s v="CAR"/>
    <x v="0"/>
    <s v="Yes"/>
    <x v="1"/>
    <x v="73"/>
    <x v="2"/>
    <n v="193300"/>
    <n v="0"/>
    <n v="0"/>
    <n v="193300"/>
    <n v="64"/>
    <n v="57"/>
    <m/>
    <s v=""/>
    <m/>
    <m/>
    <m/>
    <m/>
    <m/>
    <m/>
    <m/>
    <m/>
    <m/>
    <m/>
    <m/>
    <m/>
    <m/>
    <m/>
    <m/>
    <m/>
    <m/>
    <m/>
    <n v="60.5"/>
    <n v="2"/>
    <n v="60.5"/>
    <n v="60.5"/>
    <n v="207233.98515339449"/>
    <n v="13933.985153394489"/>
    <n v="19.879063132653499"/>
    <n v="239359.99956727261"/>
    <n v="239359.99956727261"/>
  </r>
  <r>
    <s v="CAR"/>
    <x v="0"/>
    <s v="Yes"/>
    <x v="1"/>
    <x v="74"/>
    <x v="3"/>
    <n v="214600"/>
    <n v="4300"/>
    <n v="-3800"/>
    <n v="218900"/>
    <n v="76"/>
    <n v="46"/>
    <n v="56"/>
    <n v="50"/>
    <m/>
    <m/>
    <m/>
    <m/>
    <m/>
    <m/>
    <m/>
    <m/>
    <m/>
    <m/>
    <m/>
    <m/>
    <m/>
    <m/>
    <m/>
    <m/>
    <m/>
    <m/>
    <n v="57"/>
    <n v="4"/>
    <n v="50.666666666666664"/>
    <n v="53"/>
    <n v="216314.75616152046"/>
    <n v="-2585.2438384795387"/>
    <n v="53.536611069518109"/>
    <n v="200455.75721336328"/>
    <n v="225512.72686503368"/>
  </r>
  <r>
    <s v="CAR"/>
    <x v="0"/>
    <s v="Yes"/>
    <x v="1"/>
    <x v="75"/>
    <x v="6"/>
    <n v="226000"/>
    <n v="14500"/>
    <n v="10400"/>
    <n v="240500"/>
    <n v="49"/>
    <n v="55"/>
    <n v="71"/>
    <n v="71"/>
    <m/>
    <m/>
    <m/>
    <m/>
    <m/>
    <m/>
    <m/>
    <m/>
    <m/>
    <m/>
    <m/>
    <m/>
    <m/>
    <m/>
    <m/>
    <m/>
    <m/>
    <m/>
    <n v="61.5"/>
    <n v="4"/>
    <n v="65.666666666666671"/>
    <n v="71"/>
    <n v="247950.86818302324"/>
    <n v="7450.8681830232381"/>
    <n v="33.278917141247639"/>
    <n v="259801.21165153006"/>
    <n v="243316.36319648373"/>
  </r>
  <r>
    <s v="CAR"/>
    <x v="0"/>
    <s v="Yes"/>
    <x v="1"/>
    <x v="76"/>
    <x v="1"/>
    <n v="101800"/>
    <n v="41500"/>
    <n v="10400"/>
    <n v="143300"/>
    <n v="85"/>
    <n v="23"/>
    <n v="52"/>
    <n v="51"/>
    <m/>
    <m/>
    <m/>
    <m/>
    <m/>
    <m/>
    <m/>
    <m/>
    <m/>
    <m/>
    <m/>
    <m/>
    <m/>
    <m/>
    <m/>
    <m/>
    <m/>
    <m/>
    <n v="52.75"/>
    <n v="4"/>
    <n v="42"/>
    <n v="51.5"/>
    <n v="150696.11366020775"/>
    <n v="7396.1136602077459"/>
    <n v="1.4385398184647968"/>
    <n v="166167.27242686693"/>
    <n v="208698.18144088643"/>
  </r>
  <r>
    <s v="CAR"/>
    <x v="0"/>
    <s v="Yes"/>
    <x v="0"/>
    <x v="77"/>
    <x v="2"/>
    <n v="219400"/>
    <n v="-10100"/>
    <n v="-10100"/>
    <n v="209300"/>
    <m/>
    <n v="38"/>
    <n v="39"/>
    <n v="55"/>
    <m/>
    <m/>
    <m/>
    <m/>
    <m/>
    <m/>
    <m/>
    <m/>
    <m/>
    <m/>
    <m/>
    <m/>
    <m/>
    <m/>
    <m/>
    <m/>
    <m/>
    <m/>
    <n v="44"/>
    <n v="3"/>
    <n v="44"/>
    <n v="47"/>
    <n v="202254.26192974145"/>
    <n v="-7045.7380702585506"/>
    <n v="58.54003059319389"/>
    <n v="174079.99968528916"/>
    <n v="174079.99968528916"/>
  </r>
  <r>
    <s v="CAR"/>
    <x v="0"/>
    <s v="Yes"/>
    <x v="0"/>
    <x v="78"/>
    <x v="0"/>
    <n v="225700"/>
    <n v="-37200"/>
    <n v="-17900"/>
    <n v="188500"/>
    <n v="45"/>
    <n v="32"/>
    <n v="33"/>
    <n v="36"/>
    <m/>
    <m/>
    <m/>
    <m/>
    <m/>
    <m/>
    <m/>
    <m/>
    <m/>
    <m/>
    <m/>
    <m/>
    <m/>
    <m/>
    <m/>
    <m/>
    <m/>
    <m/>
    <n v="36.5"/>
    <n v="4"/>
    <n v="33.666666666666664"/>
    <n v="34.5"/>
    <n v="176020.49587048398"/>
    <n v="-12479.504129516019"/>
    <n v="68.3807728944914"/>
    <n v="133197.57551677426"/>
    <n v="144407.27246620579"/>
  </r>
  <r>
    <s v="CAR"/>
    <x v="0"/>
    <s v="Yes"/>
    <x v="1"/>
    <x v="79"/>
    <x v="2"/>
    <n v="164300"/>
    <n v="-5700"/>
    <n v="3400"/>
    <n v="158600"/>
    <n v="28"/>
    <n v="21"/>
    <n v="45"/>
    <n v="57"/>
    <m/>
    <m/>
    <m/>
    <m/>
    <m/>
    <m/>
    <m/>
    <m/>
    <m/>
    <m/>
    <m/>
    <m/>
    <m/>
    <m/>
    <m/>
    <m/>
    <m/>
    <m/>
    <n v="37.75"/>
    <n v="4"/>
    <n v="41"/>
    <n v="51"/>
    <n v="161142.03952544089"/>
    <n v="2542.0395254408941"/>
    <n v="13.589339952606558"/>
    <n v="162210.90879765581"/>
    <n v="149352.72700271968"/>
  </r>
  <r>
    <s v="COL"/>
    <x v="0"/>
    <s v="Yes"/>
    <x v="0"/>
    <x v="80"/>
    <x v="0"/>
    <n v="523500"/>
    <n v="-34900"/>
    <n v="-20400"/>
    <n v="488600"/>
    <n v="143"/>
    <n v="84"/>
    <n v="112"/>
    <n v="119"/>
    <m/>
    <m/>
    <m/>
    <m/>
    <m/>
    <m/>
    <m/>
    <m/>
    <m/>
    <m/>
    <m/>
    <m/>
    <m/>
    <m/>
    <m/>
    <m/>
    <m/>
    <m/>
    <n v="114.5"/>
    <n v="4"/>
    <n v="105"/>
    <n v="115.5"/>
    <n v="474502.78415051935"/>
    <n v="-14097.21584948065"/>
    <n v="125.09679382625197"/>
    <n v="415418.18106716732"/>
    <n v="453003.63554467296"/>
  </r>
  <r>
    <s v="COL"/>
    <x v="0"/>
    <s v="Yes"/>
    <x v="1"/>
    <x v="81"/>
    <x v="2"/>
    <n v="365400"/>
    <n v="18400"/>
    <n v="18400"/>
    <n v="383800"/>
    <n v="143"/>
    <n v="64"/>
    <m/>
    <n v="111"/>
    <m/>
    <m/>
    <m/>
    <m/>
    <m/>
    <m/>
    <m/>
    <m/>
    <m/>
    <m/>
    <m/>
    <m/>
    <m/>
    <m/>
    <m/>
    <m/>
    <m/>
    <m/>
    <n v="106"/>
    <n v="3"/>
    <n v="106"/>
    <n v="87.5"/>
    <n v="396931.85828528623"/>
    <n v="13131.858285286231"/>
    <n v="104.71745695971245"/>
    <n v="419374.54469637846"/>
    <n v="419374.54469637846"/>
  </r>
  <r>
    <s v="COL"/>
    <x v="0"/>
    <s v="Yes"/>
    <x v="1"/>
    <x v="82"/>
    <x v="3"/>
    <n v="336300"/>
    <n v="26800"/>
    <n v="15100"/>
    <n v="363100"/>
    <n v="90"/>
    <n v="108"/>
    <n v="78"/>
    <n v="110"/>
    <m/>
    <m/>
    <m/>
    <m/>
    <m/>
    <m/>
    <m/>
    <m/>
    <m/>
    <m/>
    <m/>
    <m/>
    <m/>
    <m/>
    <m/>
    <m/>
    <m/>
    <m/>
    <n v="96.5"/>
    <n v="4"/>
    <n v="98.666666666666671"/>
    <n v="94"/>
    <n v="373860.31463032932"/>
    <n v="10760.314630329318"/>
    <n v="76.631080307638314"/>
    <n v="390361.21141549695"/>
    <n v="381789.09021887282"/>
  </r>
  <r>
    <s v="COL"/>
    <x v="0"/>
    <s v="Yes"/>
    <x v="1"/>
    <x v="83"/>
    <x v="0"/>
    <n v="286200"/>
    <n v="32900"/>
    <n v="10300"/>
    <n v="319100"/>
    <n v="98"/>
    <n v="87"/>
    <n v="85"/>
    <n v="82"/>
    <m/>
    <m/>
    <m/>
    <m/>
    <m/>
    <m/>
    <m/>
    <m/>
    <m/>
    <m/>
    <m/>
    <m/>
    <m/>
    <m/>
    <m/>
    <m/>
    <m/>
    <m/>
    <n v="88"/>
    <n v="4"/>
    <n v="84.666666666666671"/>
    <n v="83.5"/>
    <n v="326453.27674359339"/>
    <n v="7353.2767435933929"/>
    <n v="65.563419791152285"/>
    <n v="334972.12060654128"/>
    <n v="348159.99937057833"/>
  </r>
  <r>
    <s v="COL"/>
    <x v="0"/>
    <s v="Yes"/>
    <x v="0"/>
    <x v="84"/>
    <x v="0"/>
    <n v="454700"/>
    <n v="-30000"/>
    <n v="-7900"/>
    <n v="424700"/>
    <n v="82"/>
    <n v="116"/>
    <n v="70"/>
    <n v="108"/>
    <m/>
    <m/>
    <m/>
    <m/>
    <m/>
    <m/>
    <m/>
    <m/>
    <m/>
    <m/>
    <m/>
    <m/>
    <m/>
    <m/>
    <m/>
    <m/>
    <m/>
    <m/>
    <n v="94"/>
    <n v="4"/>
    <n v="98"/>
    <n v="89"/>
    <n v="419374.26520715142"/>
    <n v="-5325.7347928485833"/>
    <n v="131.5258050307188"/>
    <n v="387723.63566268951"/>
    <n v="371898.18114584504"/>
  </r>
  <r>
    <s v="COL"/>
    <x v="0"/>
    <s v="Yes"/>
    <x v="0"/>
    <x v="85"/>
    <x v="0"/>
    <n v="366500"/>
    <n v="-15100"/>
    <n v="-10500"/>
    <n v="351400"/>
    <n v="80"/>
    <n v="75"/>
    <n v="98"/>
    <n v="62"/>
    <m/>
    <m/>
    <m/>
    <m/>
    <m/>
    <m/>
    <m/>
    <m/>
    <m/>
    <m/>
    <m/>
    <m/>
    <m/>
    <m/>
    <m/>
    <m/>
    <m/>
    <m/>
    <n v="78.75"/>
    <n v="4"/>
    <n v="78.333333333333329"/>
    <n v="80"/>
    <n v="344160.80722340336"/>
    <n v="-7239.1927765966393"/>
    <n v="96.103997852118141"/>
    <n v="309915.15095487086"/>
    <n v="311563.63580037549"/>
  </r>
  <r>
    <s v="COL"/>
    <x v="0"/>
    <s v="Yes"/>
    <x v="0"/>
    <x v="86"/>
    <x v="2"/>
    <n v="332000"/>
    <n v="4400"/>
    <n v="700"/>
    <n v="336400"/>
    <n v="77"/>
    <n v="107"/>
    <n v="67"/>
    <n v="73"/>
    <m/>
    <m/>
    <m/>
    <m/>
    <m/>
    <m/>
    <m/>
    <m/>
    <m/>
    <m/>
    <m/>
    <m/>
    <m/>
    <m/>
    <m/>
    <m/>
    <m/>
    <m/>
    <n v="81"/>
    <n v="4"/>
    <n v="82.333333333333329"/>
    <n v="70"/>
    <n v="337027.10376247077"/>
    <n v="627.10376247076783"/>
    <n v="105.17184085786158"/>
    <n v="325740.60547171533"/>
    <n v="320465.45396610053"/>
  </r>
  <r>
    <s v="COL"/>
    <x v="0"/>
    <s v="Yes"/>
    <x v="0"/>
    <x v="87"/>
    <x v="5"/>
    <n v="451300"/>
    <n v="-58900"/>
    <n v="-30000"/>
    <n v="392400"/>
    <n v="111"/>
    <n v="52"/>
    <n v="84"/>
    <n v="89"/>
    <m/>
    <m/>
    <m/>
    <m/>
    <m/>
    <m/>
    <m/>
    <m/>
    <m/>
    <m/>
    <m/>
    <m/>
    <m/>
    <m/>
    <m/>
    <m/>
    <m/>
    <m/>
    <n v="84"/>
    <n v="4"/>
    <n v="75"/>
    <n v="86.5"/>
    <n v="371480.5601075138"/>
    <n v="-20919.439892486203"/>
    <n v="112.98522696975292"/>
    <n v="296727.27219083381"/>
    <n v="332334.54485373385"/>
  </r>
  <r>
    <s v="COL"/>
    <x v="0"/>
    <s v="Yes"/>
    <x v="1"/>
    <x v="88"/>
    <x v="0"/>
    <n v="254600"/>
    <n v="49300"/>
    <n v="33700"/>
    <n v="303900"/>
    <n v="49"/>
    <n v="94"/>
    <n v="85"/>
    <n v="112"/>
    <m/>
    <m/>
    <m/>
    <m/>
    <m/>
    <m/>
    <m/>
    <m/>
    <m/>
    <m/>
    <m/>
    <m/>
    <m/>
    <m/>
    <m/>
    <m/>
    <m/>
    <m/>
    <n v="85"/>
    <n v="4"/>
    <n v="97"/>
    <n v="98.5"/>
    <n v="327745.19107238454"/>
    <n v="23845.191072384536"/>
    <n v="24.485500703638877"/>
    <n v="383767.27203347837"/>
    <n v="336290.908482945"/>
  </r>
  <r>
    <s v="COL"/>
    <x v="0"/>
    <s v="Yes"/>
    <x v="0"/>
    <x v="89"/>
    <x v="2"/>
    <n v="273000"/>
    <n v="1900"/>
    <n v="-6800"/>
    <n v="274900"/>
    <n v="97"/>
    <n v="59"/>
    <n v="66"/>
    <n v="62"/>
    <m/>
    <m/>
    <m/>
    <m/>
    <m/>
    <m/>
    <m/>
    <m/>
    <m/>
    <m/>
    <m/>
    <m/>
    <m/>
    <m/>
    <m/>
    <m/>
    <m/>
    <m/>
    <n v="71"/>
    <n v="4"/>
    <n v="62.333333333333336"/>
    <n v="64"/>
    <n v="270320.62106713373"/>
    <n v="-4579.3789328662679"/>
    <n v="72.349997181409464"/>
    <n v="246613.33288749299"/>
    <n v="280901.81767398934"/>
  </r>
  <r>
    <s v="COL"/>
    <x v="0"/>
    <s v="Yes"/>
    <x v="1"/>
    <x v="90"/>
    <x v="3"/>
    <n v="350100"/>
    <n v="-12900"/>
    <n v="-1100"/>
    <n v="337200"/>
    <n v="67"/>
    <n v="69"/>
    <n v="85"/>
    <n v="90"/>
    <m/>
    <m/>
    <m/>
    <m/>
    <m/>
    <m/>
    <m/>
    <m/>
    <m/>
    <m/>
    <m/>
    <m/>
    <m/>
    <m/>
    <m/>
    <m/>
    <m/>
    <m/>
    <n v="77.75"/>
    <n v="4"/>
    <n v="81.333333333333329"/>
    <n v="87.5"/>
    <n v="336598.02962770389"/>
    <n v="-601.97037229611306"/>
    <n v="70.75488923088858"/>
    <n v="321784.24184250418"/>
    <n v="307607.2721711644"/>
  </r>
  <r>
    <s v="COL"/>
    <x v="0"/>
    <s v="Yes"/>
    <x v="0"/>
    <x v="91"/>
    <x v="0"/>
    <n v="333700"/>
    <n v="-3100"/>
    <n v="-3100"/>
    <n v="330600"/>
    <m/>
    <n v="91"/>
    <n v="55"/>
    <n v="89"/>
    <m/>
    <m/>
    <m/>
    <m/>
    <m/>
    <m/>
    <m/>
    <m/>
    <m/>
    <m/>
    <m/>
    <m/>
    <m/>
    <m/>
    <m/>
    <m/>
    <m/>
    <m/>
    <n v="78.333333333333329"/>
    <n v="3"/>
    <n v="78.333333333333329"/>
    <n v="72"/>
    <n v="328560.80722340336"/>
    <n v="-2039.1927765966393"/>
    <n v="96.94474015341568"/>
    <n v="309915.15095487086"/>
    <n v="309915.15095487086"/>
  </r>
  <r>
    <s v="COL"/>
    <x v="0"/>
    <s v="Yes"/>
    <x v="0"/>
    <x v="92"/>
    <x v="0"/>
    <n v="294000"/>
    <n v="1200"/>
    <n v="1200"/>
    <n v="295200"/>
    <n v="87"/>
    <n v="50"/>
    <m/>
    <n v="81"/>
    <m/>
    <m/>
    <m/>
    <m/>
    <m/>
    <m/>
    <m/>
    <m/>
    <m/>
    <m/>
    <m/>
    <m/>
    <m/>
    <m/>
    <m/>
    <m/>
    <m/>
    <m/>
    <n v="72.666666666666671"/>
    <n v="3"/>
    <n v="72.666666666666671"/>
    <n v="65.5"/>
    <n v="296179.38712639117"/>
    <n v="979.38712639117148"/>
    <n v="84.144849646970073"/>
    <n v="287495.75705600786"/>
    <n v="287495.75705600786"/>
  </r>
  <r>
    <s v="COL"/>
    <x v="0"/>
    <s v="Yes"/>
    <x v="0"/>
    <x v="93"/>
    <x v="3"/>
    <n v="409800"/>
    <n v="-58400"/>
    <n v="-25200"/>
    <n v="351400"/>
    <n v="74"/>
    <n v="89"/>
    <n v="42"/>
    <n v="74"/>
    <m/>
    <m/>
    <m/>
    <m/>
    <m/>
    <m/>
    <m/>
    <m/>
    <m/>
    <m/>
    <m/>
    <m/>
    <m/>
    <m/>
    <m/>
    <m/>
    <m/>
    <m/>
    <n v="69.75"/>
    <n v="4"/>
    <n v="68.333333333333329"/>
    <n v="58"/>
    <n v="333870.06587573478"/>
    <n v="-17529.934124265215"/>
    <n v="140.10399785211817"/>
    <n v="270351.51466275967"/>
    <n v="275956.36313747545"/>
  </r>
  <r>
    <s v="COL"/>
    <x v="0"/>
    <s v="Yes"/>
    <x v="0"/>
    <x v="94"/>
    <x v="5"/>
    <n v="435400"/>
    <n v="-64500"/>
    <n v="-22800"/>
    <n v="370900"/>
    <n v="70"/>
    <n v="75"/>
    <n v="55"/>
    <n v="94"/>
    <m/>
    <m/>
    <m/>
    <m/>
    <m/>
    <m/>
    <m/>
    <m/>
    <m/>
    <m/>
    <m/>
    <m/>
    <m/>
    <m/>
    <m/>
    <m/>
    <m/>
    <m/>
    <n v="73.5"/>
    <n v="4"/>
    <n v="74.666666666666671"/>
    <n v="74.5"/>
    <n v="355012.53539592488"/>
    <n v="-15887.464604075125"/>
    <n v="121.31580194465175"/>
    <n v="295408.4843144301"/>
    <n v="290792.72674701712"/>
  </r>
  <r>
    <s v="COL"/>
    <x v="0"/>
    <s v="Yes"/>
    <x v="0"/>
    <x v="95"/>
    <x v="3"/>
    <n v="289200"/>
    <n v="-21200"/>
    <n v="-10100"/>
    <n v="268000"/>
    <n v="77"/>
    <n v="53"/>
    <n v="49"/>
    <n v="73"/>
    <m/>
    <m/>
    <m/>
    <m/>
    <m/>
    <m/>
    <m/>
    <m/>
    <m/>
    <m/>
    <m/>
    <m/>
    <m/>
    <m/>
    <m/>
    <m/>
    <m/>
    <m/>
    <n v="63"/>
    <n v="4"/>
    <n v="58.333333333333336"/>
    <n v="61"/>
    <n v="261029.32452806633"/>
    <n v="-6970.675471933675"/>
    <n v="73.321204964051418"/>
    <n v="230787.87837064851"/>
    <n v="249250.90864030039"/>
  </r>
  <r>
    <s v="COL"/>
    <x v="1"/>
    <s v="Yes"/>
    <x v="0"/>
    <x v="96"/>
    <x v="0"/>
    <m/>
    <n v="202100"/>
    <n v="0"/>
    <n v="202100"/>
    <m/>
    <m/>
    <n v="59"/>
    <s v=""/>
    <m/>
    <m/>
    <m/>
    <m/>
    <m/>
    <m/>
    <m/>
    <m/>
    <m/>
    <m/>
    <m/>
    <m/>
    <m/>
    <m/>
    <m/>
    <m/>
    <m/>
    <m/>
    <n v="59"/>
    <n v="1"/>
    <n v="59"/>
    <n v="59"/>
    <n v="202100"/>
    <n v="0"/>
    <s v="N/A"/>
    <n v="233425.45412345591"/>
    <n v="233425.45412345591"/>
  </r>
  <r>
    <s v="COL"/>
    <x v="0"/>
    <s v="Yes"/>
    <x v="0"/>
    <x v="97"/>
    <x v="1"/>
    <n v="385800"/>
    <n v="-79400"/>
    <n v="-37000"/>
    <n v="306400"/>
    <n v="63"/>
    <n v="45"/>
    <n v="54"/>
    <n v="49"/>
    <m/>
    <m/>
    <m/>
    <m/>
    <m/>
    <m/>
    <m/>
    <m/>
    <m/>
    <m/>
    <m/>
    <m/>
    <m/>
    <m/>
    <m/>
    <m/>
    <m/>
    <m/>
    <n v="52.75"/>
    <n v="4"/>
    <n v="49.333333333333336"/>
    <n v="51.5"/>
    <n v="280567.65731516469"/>
    <n v="-25832.342684835312"/>
    <n v="120.30752686934835"/>
    <n v="195180.60570774847"/>
    <n v="208698.18144088643"/>
  </r>
  <r>
    <s v="COL"/>
    <x v="0"/>
    <s v="Yes"/>
    <x v="0"/>
    <x v="98"/>
    <x v="3"/>
    <n v="305900"/>
    <n v="0"/>
    <n v="0"/>
    <n v="305900"/>
    <n v="48"/>
    <n v="60"/>
    <m/>
    <s v=""/>
    <m/>
    <m/>
    <m/>
    <m/>
    <m/>
    <m/>
    <m/>
    <m/>
    <m/>
    <m/>
    <m/>
    <m/>
    <m/>
    <m/>
    <m/>
    <m/>
    <m/>
    <m/>
    <n v="54"/>
    <n v="2"/>
    <n v="54"/>
    <n v="54"/>
    <n v="284995.00327740994"/>
    <n v="-20904.996722590062"/>
    <n v="114.94312163620644"/>
    <n v="213643.63597740032"/>
    <n v="213643.63597740032"/>
  </r>
  <r>
    <s v="COL"/>
    <x v="0"/>
    <s v="Yes"/>
    <x v="1"/>
    <x v="99"/>
    <x v="3"/>
    <m/>
    <n v="203900"/>
    <n v="0"/>
    <n v="203900"/>
    <m/>
    <m/>
    <n v="54"/>
    <n v="70"/>
    <m/>
    <m/>
    <m/>
    <m/>
    <m/>
    <m/>
    <m/>
    <m/>
    <m/>
    <m/>
    <m/>
    <m/>
    <m/>
    <m/>
    <m/>
    <m/>
    <m/>
    <m/>
    <n v="62"/>
    <n v="2"/>
    <n v="62"/>
    <n v="62"/>
    <n v="216727.59635554475"/>
    <n v="12827.596355544752"/>
    <n v="24.604454075261501"/>
    <n v="245294.54501108927"/>
    <n v="245294.54501108927"/>
  </r>
  <r>
    <s v="COL"/>
    <x v="0"/>
    <s v="Yes"/>
    <x v="0"/>
    <x v="100"/>
    <x v="0"/>
    <n v="361900"/>
    <n v="0"/>
    <n v="0"/>
    <n v="361900"/>
    <n v="72"/>
    <s v=""/>
    <n v="33"/>
    <s v=""/>
    <m/>
    <m/>
    <m/>
    <m/>
    <m/>
    <m/>
    <m/>
    <m/>
    <m/>
    <m/>
    <m/>
    <m/>
    <m/>
    <m/>
    <m/>
    <m/>
    <m/>
    <m/>
    <n v="52.5"/>
    <n v="2"/>
    <n v="52.5"/>
    <n v="52.5"/>
    <n v="325451.3920752597"/>
    <n v="-36448.607924740296"/>
    <n v="158.75650774809782"/>
    <n v="207709.09053358366"/>
    <n v="207709.09053358366"/>
  </r>
  <r>
    <s v="COL"/>
    <x v="1"/>
    <s v="Yes"/>
    <x v="0"/>
    <x v="101"/>
    <x v="3"/>
    <n v="169200"/>
    <n v="0"/>
    <n v="0"/>
    <n v="169200"/>
    <m/>
    <n v="48"/>
    <m/>
    <s v=""/>
    <m/>
    <m/>
    <m/>
    <m/>
    <m/>
    <m/>
    <m/>
    <m/>
    <m/>
    <m/>
    <m/>
    <m/>
    <m/>
    <m/>
    <m/>
    <m/>
    <m/>
    <m/>
    <n v="48"/>
    <n v="1"/>
    <n v="48"/>
    <n v="48"/>
    <n v="169200"/>
    <n v="0"/>
    <s v="N/A"/>
    <n v="189905.45420213364"/>
    <n v="189905.45420213364"/>
  </r>
  <r>
    <s v="COL"/>
    <x v="0"/>
    <s v="Yes"/>
    <x v="1"/>
    <x v="102"/>
    <x v="1"/>
    <n v="381500"/>
    <n v="-66400"/>
    <n v="-17600"/>
    <n v="315100"/>
    <n v="34"/>
    <n v="39"/>
    <n v="68"/>
    <n v="87"/>
    <m/>
    <m/>
    <m/>
    <m/>
    <m/>
    <m/>
    <m/>
    <m/>
    <m/>
    <m/>
    <m/>
    <m/>
    <m/>
    <m/>
    <m/>
    <m/>
    <m/>
    <m/>
    <n v="57"/>
    <n v="4"/>
    <n v="64.666666666666671"/>
    <n v="77.5"/>
    <n v="302871.79404825636"/>
    <n v="-12228.205951743643"/>
    <n v="74.648177926017183"/>
    <n v="255844.84802231894"/>
    <n v="225512.72686503368"/>
  </r>
  <r>
    <s v="COL"/>
    <x v="0"/>
    <s v="Yes"/>
    <x v="0"/>
    <x v="103"/>
    <x v="2"/>
    <n v="248200"/>
    <n v="-31100"/>
    <n v="-14900"/>
    <n v="217100"/>
    <n v="58"/>
    <n v="38"/>
    <n v="39"/>
    <n v="51"/>
    <m/>
    <m/>
    <m/>
    <m/>
    <m/>
    <m/>
    <m/>
    <m/>
    <m/>
    <m/>
    <m/>
    <m/>
    <m/>
    <m/>
    <m/>
    <m/>
    <m/>
    <m/>
    <n v="46.5"/>
    <n v="4"/>
    <n v="42.666666666666664"/>
    <n v="45"/>
    <n v="206732.16308338565"/>
    <n v="-10367.836916614353"/>
    <n v="68.224752230207329"/>
    <n v="168804.84817967433"/>
    <n v="183970.90875831695"/>
  </r>
  <r>
    <s v="COL"/>
    <x v="0"/>
    <s v="Yes"/>
    <x v="0"/>
    <x v="104"/>
    <x v="6"/>
    <n v="229800"/>
    <n v="-36800"/>
    <n v="-21500"/>
    <n v="193000"/>
    <n v="57"/>
    <n v="28"/>
    <n v="39"/>
    <n v="30"/>
    <m/>
    <m/>
    <m/>
    <m/>
    <m/>
    <m/>
    <m/>
    <m/>
    <m/>
    <m/>
    <m/>
    <m/>
    <m/>
    <m/>
    <m/>
    <m/>
    <m/>
    <m/>
    <n v="38.5"/>
    <n v="4"/>
    <n v="32.333333333333336"/>
    <n v="34.5"/>
    <n v="178023.39702412818"/>
    <n v="-14976.602975871821"/>
    <n v="71.660419992768382"/>
    <n v="127922.42401115947"/>
    <n v="152319.99972462803"/>
  </r>
  <r>
    <s v="COL"/>
    <x v="0"/>
    <s v="Yes"/>
    <x v="0"/>
    <x v="105"/>
    <x v="2"/>
    <n v="145000"/>
    <n v="-10400"/>
    <n v="-10400"/>
    <n v="134600"/>
    <n v="23"/>
    <m/>
    <n v="23"/>
    <n v="31"/>
    <m/>
    <m/>
    <m/>
    <m/>
    <m/>
    <m/>
    <m/>
    <m/>
    <m/>
    <m/>
    <m/>
    <m/>
    <m/>
    <m/>
    <m/>
    <m/>
    <m/>
    <m/>
    <n v="25.666666666666668"/>
    <n v="3"/>
    <n v="25.666666666666668"/>
    <n v="27"/>
    <n v="127362.90279234918"/>
    <n v="-7237.0972076508187"/>
    <n v="44.097888761795971"/>
    <n v="101546.66648308536"/>
    <n v="101546.66648308536"/>
  </r>
  <r>
    <s v="ESS"/>
    <x v="1"/>
    <s v="Yes"/>
    <x v="4"/>
    <x v="106"/>
    <x v="1"/>
    <n v="155700"/>
    <e v="#N/A"/>
    <e v="#N/A"/>
    <e v="#N/A"/>
    <m/>
    <s v=""/>
    <m/>
    <e v="#N/A"/>
    <m/>
    <m/>
    <m/>
    <m/>
    <m/>
    <m/>
    <m/>
    <m/>
    <m/>
    <m/>
    <m/>
    <m/>
    <m/>
    <m/>
    <m/>
    <m/>
    <m/>
    <m/>
    <e v="#N/A"/>
    <n v="1"/>
    <e v="#N/A"/>
    <e v="#N/A"/>
    <e v="#N/A"/>
    <e v="#N/A"/>
    <s v="N/A"/>
    <e v="#N/A"/>
    <e v="#N/A"/>
  </r>
  <r>
    <s v="ESS"/>
    <x v="0"/>
    <s v="Yes"/>
    <x v="0"/>
    <x v="107"/>
    <x v="0"/>
    <n v="443600"/>
    <n v="9200"/>
    <n v="0"/>
    <n v="452800"/>
    <n v="145"/>
    <n v="93"/>
    <n v="109"/>
    <s v=""/>
    <m/>
    <m/>
    <m/>
    <m/>
    <m/>
    <m/>
    <m/>
    <m/>
    <m/>
    <m/>
    <m/>
    <m/>
    <m/>
    <m/>
    <m/>
    <m/>
    <m/>
    <m/>
    <n v="115.66666666666667"/>
    <n v="3"/>
    <n v="115.66666666666667"/>
    <n v="101"/>
    <n v="458629.57492136577"/>
    <n v="5829.5749213657691"/>
    <n v="128.00537913329288"/>
    <n v="457619.39311208593"/>
    <n v="457619.39311208593"/>
  </r>
  <r>
    <s v="ESS"/>
    <x v="0"/>
    <s v="Yes"/>
    <x v="0"/>
    <x v="108"/>
    <x v="0"/>
    <n v="419600"/>
    <n v="0"/>
    <n v="0"/>
    <n v="419600"/>
    <n v="98"/>
    <n v="97"/>
    <m/>
    <s v=""/>
    <m/>
    <m/>
    <m/>
    <m/>
    <m/>
    <m/>
    <m/>
    <m/>
    <m/>
    <m/>
    <m/>
    <m/>
    <m/>
    <m/>
    <m/>
    <m/>
    <m/>
    <m/>
    <n v="97.5"/>
    <n v="2"/>
    <n v="97.5"/>
    <n v="97.5"/>
    <n v="415034.72813976801"/>
    <n v="-4565.2718602319947"/>
    <n v="110.80887165267156"/>
    <n v="385745.45384808391"/>
    <n v="385745.45384808391"/>
  </r>
  <r>
    <s v="ESS"/>
    <x v="0"/>
    <s v="Yes"/>
    <x v="1"/>
    <x v="109"/>
    <x v="3"/>
    <n v="278100"/>
    <n v="19700"/>
    <n v="19700"/>
    <n v="297800"/>
    <n v="80"/>
    <s v=""/>
    <n v="114"/>
    <n v="64"/>
    <m/>
    <m/>
    <m/>
    <m/>
    <m/>
    <m/>
    <m/>
    <m/>
    <m/>
    <m/>
    <m/>
    <m/>
    <m/>
    <m/>
    <m/>
    <m/>
    <m/>
    <m/>
    <n v="86"/>
    <n v="3"/>
    <n v="86"/>
    <n v="89"/>
    <n v="311850.3755899492"/>
    <n v="14050.375589949195"/>
    <n v="39.039756859307893"/>
    <n v="340247.27211215609"/>
    <n v="340247.27211215609"/>
  </r>
  <r>
    <s v="ESS"/>
    <x v="0"/>
    <s v="Yes"/>
    <x v="1"/>
    <x v="110"/>
    <x v="2"/>
    <m/>
    <n v="329900"/>
    <n v="0"/>
    <n v="329900"/>
    <m/>
    <m/>
    <n v="96"/>
    <n v="84"/>
    <m/>
    <m/>
    <m/>
    <m/>
    <m/>
    <m/>
    <m/>
    <m/>
    <m/>
    <m/>
    <m/>
    <m/>
    <m/>
    <m/>
    <m/>
    <m/>
    <m/>
    <m/>
    <n v="90"/>
    <n v="2"/>
    <n v="90"/>
    <n v="90"/>
    <n v="340041.6721290166"/>
    <n v="10141.672129016602"/>
    <n v="60.43457282701705"/>
    <n v="356072.72662900056"/>
    <n v="356072.72662900056"/>
  </r>
  <r>
    <s v="ESS"/>
    <x v="0"/>
    <s v="Yes"/>
    <x v="1"/>
    <x v="111"/>
    <x v="0"/>
    <n v="309600"/>
    <n v="29200"/>
    <n v="9500"/>
    <n v="338800"/>
    <n v="72"/>
    <n v="94"/>
    <n v="113"/>
    <n v="60"/>
    <m/>
    <m/>
    <m/>
    <m/>
    <m/>
    <m/>
    <m/>
    <m/>
    <m/>
    <m/>
    <m/>
    <m/>
    <m/>
    <m/>
    <m/>
    <m/>
    <m/>
    <m/>
    <n v="84.75"/>
    <n v="4"/>
    <n v="89"/>
    <n v="86.5"/>
    <n v="345687.59799424978"/>
    <n v="6887.5979942497797"/>
    <n v="73.920985976942603"/>
    <n v="352116.36299978942"/>
    <n v="335301.8175756422"/>
  </r>
  <r>
    <s v="ESS"/>
    <x v="0"/>
    <s v="Yes"/>
    <x v="1"/>
    <x v="112"/>
    <x v="0"/>
    <n v="318600"/>
    <n v="27400"/>
    <n v="10500"/>
    <n v="346000"/>
    <n v="84"/>
    <n v="96"/>
    <n v="98"/>
    <n v="80"/>
    <m/>
    <m/>
    <m/>
    <m/>
    <m/>
    <m/>
    <m/>
    <m/>
    <m/>
    <m/>
    <m/>
    <m/>
    <m/>
    <m/>
    <m/>
    <m/>
    <m/>
    <m/>
    <n v="89.5"/>
    <n v="4"/>
    <n v="91.333333333333329"/>
    <n v="89"/>
    <n v="353488.7709753724"/>
    <n v="7488.7709753724048"/>
    <n v="74.16842133418578"/>
    <n v="361347.87813461537"/>
    <n v="354094.54481439502"/>
  </r>
  <r>
    <s v="ESS"/>
    <x v="0"/>
    <s v="Yes"/>
    <x v="1"/>
    <x v="113"/>
    <x v="4"/>
    <m/>
    <n v="297700"/>
    <n v="0"/>
    <n v="297700"/>
    <m/>
    <m/>
    <n v="89"/>
    <n v="69"/>
    <m/>
    <m/>
    <m/>
    <m/>
    <m/>
    <m/>
    <m/>
    <m/>
    <m/>
    <m/>
    <m/>
    <m/>
    <m/>
    <m/>
    <m/>
    <m/>
    <m/>
    <m/>
    <n v="79"/>
    <n v="2"/>
    <n v="79"/>
    <n v="79"/>
    <n v="304571.8566465812"/>
    <n v="6871.8566465812037"/>
    <n v="58.966875812679525"/>
    <n v="312552.72670767829"/>
    <n v="312552.72670767829"/>
  </r>
  <r>
    <s v="ESS"/>
    <x v="0"/>
    <s v="Yes"/>
    <x v="1"/>
    <x v="114"/>
    <x v="3"/>
    <n v="323800"/>
    <n v="0"/>
    <n v="0"/>
    <n v="323800"/>
    <n v="82"/>
    <n v="84"/>
    <m/>
    <s v=""/>
    <m/>
    <m/>
    <m/>
    <m/>
    <m/>
    <m/>
    <m/>
    <m/>
    <m/>
    <m/>
    <m/>
    <m/>
    <m/>
    <m/>
    <m/>
    <m/>
    <m/>
    <m/>
    <n v="83"/>
    <n v="2"/>
    <n v="83"/>
    <n v="83"/>
    <n v="328263.15318564861"/>
    <n v="4463.1531856486108"/>
    <n v="69.988828982686016"/>
    <n v="328378.18122452276"/>
    <n v="328378.18122452276"/>
  </r>
  <r>
    <s v="ESS"/>
    <x v="0"/>
    <s v="Yes"/>
    <x v="1"/>
    <x v="115"/>
    <x v="0"/>
    <n v="399900"/>
    <n v="-20900"/>
    <n v="-3300"/>
    <n v="379000"/>
    <n v="76"/>
    <n v="82"/>
    <n v="83"/>
    <n v="105"/>
    <m/>
    <m/>
    <m/>
    <m/>
    <m/>
    <m/>
    <m/>
    <m/>
    <m/>
    <m/>
    <m/>
    <m/>
    <m/>
    <m/>
    <m/>
    <m/>
    <m/>
    <m/>
    <n v="86.5"/>
    <n v="4"/>
    <n v="90"/>
    <n v="94"/>
    <n v="376866.6721290166"/>
    <n v="-2133.3278709833976"/>
    <n v="88.219166721550351"/>
    <n v="356072.72662900056"/>
    <n v="342225.45392676163"/>
  </r>
  <r>
    <s v="ESS"/>
    <x v="0"/>
    <s v="Yes"/>
    <x v="1"/>
    <x v="116"/>
    <x v="2"/>
    <n v="266000"/>
    <n v="20700"/>
    <n v="6200"/>
    <n v="286700"/>
    <n v="68"/>
    <n v="81"/>
    <n v="84"/>
    <n v="57"/>
    <m/>
    <m/>
    <m/>
    <m/>
    <m/>
    <m/>
    <m/>
    <m/>
    <m/>
    <m/>
    <m/>
    <m/>
    <m/>
    <m/>
    <m/>
    <m/>
    <m/>
    <m/>
    <n v="72.5"/>
    <n v="4"/>
    <n v="74"/>
    <n v="70.5"/>
    <n v="291176.48597274697"/>
    <n v="4476.4859727469739"/>
    <n v="67.94996068355799"/>
    <n v="292770.90856162267"/>
    <n v="286836.36311780603"/>
  </r>
  <r>
    <s v="ESS"/>
    <x v="0"/>
    <s v="Yes"/>
    <x v="0"/>
    <x v="117"/>
    <x v="0"/>
    <n v="413500"/>
    <n v="-45400"/>
    <n v="-14100"/>
    <n v="368100"/>
    <n v="58"/>
    <n v="82"/>
    <n v="73"/>
    <n v="85"/>
    <m/>
    <m/>
    <m/>
    <m/>
    <m/>
    <m/>
    <m/>
    <m/>
    <m/>
    <m/>
    <m/>
    <m/>
    <m/>
    <m/>
    <m/>
    <m/>
    <m/>
    <m/>
    <n v="74.5"/>
    <n v="4"/>
    <n v="80"/>
    <n v="79"/>
    <n v="358400.93078134808"/>
    <n v="-9699.0692186519154"/>
    <n v="110.2751326390572"/>
    <n v="316509.09033688938"/>
    <n v="294749.09037622827"/>
  </r>
  <r>
    <s v="ESS"/>
    <x v="0"/>
    <s v="Yes"/>
    <x v="1"/>
    <x v="118"/>
    <x v="1"/>
    <n v="360300"/>
    <n v="-27500"/>
    <n v="-9800"/>
    <n v="332800"/>
    <n v="69"/>
    <n v="59"/>
    <n v="84"/>
    <n v="80"/>
    <m/>
    <m/>
    <m/>
    <m/>
    <m/>
    <m/>
    <m/>
    <m/>
    <m/>
    <m/>
    <m/>
    <m/>
    <m/>
    <m/>
    <m/>
    <m/>
    <m/>
    <m/>
    <n v="73"/>
    <n v="4"/>
    <n v="74.333333333333329"/>
    <n v="82"/>
    <n v="326094.51068433595"/>
    <n v="-6705.4893156640464"/>
    <n v="78.548123179240008"/>
    <n v="294089.69643802638"/>
    <n v="288814.54493241158"/>
  </r>
  <r>
    <s v="ESS"/>
    <x v="0"/>
    <s v="Yes"/>
    <x v="1"/>
    <x v="119"/>
    <x v="2"/>
    <n v="239300"/>
    <n v="16500"/>
    <n v="2600"/>
    <n v="255800"/>
    <n v="66"/>
    <n v="70"/>
    <n v="76"/>
    <n v="46"/>
    <m/>
    <m/>
    <m/>
    <m/>
    <m/>
    <m/>
    <m/>
    <m/>
    <m/>
    <m/>
    <m/>
    <m/>
    <m/>
    <m/>
    <m/>
    <m/>
    <m/>
    <m/>
    <n v="64.5"/>
    <n v="4"/>
    <n v="64"/>
    <n v="61"/>
    <n v="257710.74462507846"/>
    <n v="1910.744625078456"/>
    <n v="64.429717275389379"/>
    <n v="253207.27226951151"/>
    <n v="255185.45408411705"/>
  </r>
  <r>
    <s v="ESS"/>
    <x v="0"/>
    <s v="Yes"/>
    <x v="1"/>
    <x v="120"/>
    <x v="0"/>
    <n v="282100"/>
    <n v="5600"/>
    <n v="4400"/>
    <n v="287700"/>
    <n v="82"/>
    <n v="67"/>
    <n v="59"/>
    <n v="93"/>
    <m/>
    <m/>
    <m/>
    <m/>
    <m/>
    <m/>
    <m/>
    <m/>
    <m/>
    <m/>
    <m/>
    <m/>
    <m/>
    <m/>
    <m/>
    <m/>
    <m/>
    <m/>
    <n v="75.25"/>
    <n v="4"/>
    <n v="73"/>
    <n v="76"/>
    <n v="290897.41183798015"/>
    <n v="3197.4118379801512"/>
    <n v="57.678771149841772"/>
    <n v="288814.54493241158"/>
    <n v="297716.36309813656"/>
  </r>
  <r>
    <s v="ESS"/>
    <x v="0"/>
    <s v="Yes"/>
    <x v="1"/>
    <x v="121"/>
    <x v="0"/>
    <n v="77800"/>
    <n v="0"/>
    <n v="0"/>
    <n v="77800"/>
    <n v="74"/>
    <n v="63"/>
    <m/>
    <s v=""/>
    <m/>
    <m/>
    <m/>
    <m/>
    <m/>
    <m/>
    <m/>
    <m/>
    <m/>
    <m/>
    <m/>
    <m/>
    <m/>
    <m/>
    <m/>
    <m/>
    <m/>
    <m/>
    <n v="68.5"/>
    <n v="2"/>
    <n v="68.5"/>
    <n v="68.5"/>
    <n v="128841.5782315293"/>
    <n v="51041.578231529304"/>
    <n v="-80.298545723122373"/>
    <n v="271010.90860096156"/>
    <n v="271010.90860096156"/>
  </r>
  <r>
    <s v="ESS"/>
    <x v="0"/>
    <s v="Yes"/>
    <x v="1"/>
    <x v="122"/>
    <x v="0"/>
    <m/>
    <n v="89500"/>
    <n v="0"/>
    <n v="89500"/>
    <m/>
    <m/>
    <n v="68"/>
    <n v="73"/>
    <m/>
    <m/>
    <m/>
    <m/>
    <m/>
    <m/>
    <m/>
    <m/>
    <m/>
    <m/>
    <m/>
    <m/>
    <m/>
    <m/>
    <m/>
    <m/>
    <m/>
    <m/>
    <n v="70.5"/>
    <n v="2"/>
    <n v="70.5"/>
    <n v="70.5"/>
    <n v="139674.72650106301"/>
    <n v="50174.726501063007"/>
    <n v="-75.771463267602229"/>
    <n v="278923.63585938379"/>
    <n v="278923.63585938379"/>
  </r>
  <r>
    <s v="ESS"/>
    <x v="0"/>
    <s v="Yes"/>
    <x v="0"/>
    <x v="123"/>
    <x v="0"/>
    <n v="374400"/>
    <n v="-56800"/>
    <n v="-28200"/>
    <n v="317600"/>
    <n v="75"/>
    <n v="56"/>
    <n v="61"/>
    <n v="57"/>
    <m/>
    <m/>
    <m/>
    <m/>
    <m/>
    <m/>
    <m/>
    <m/>
    <m/>
    <m/>
    <m/>
    <m/>
    <m/>
    <m/>
    <m/>
    <m/>
    <m/>
    <m/>
    <n v="62.25"/>
    <n v="4"/>
    <n v="58"/>
    <n v="59"/>
    <n v="297886.29981647735"/>
    <n v="-19713.700183522655"/>
    <n v="113.4702040917266"/>
    <n v="229469.0904942448"/>
    <n v="246283.63591839204"/>
  </r>
  <r>
    <s v="ESS"/>
    <x v="0"/>
    <s v="Yes"/>
    <x v="1"/>
    <x v="124"/>
    <x v="1"/>
    <n v="237300"/>
    <n v="31100"/>
    <n v="23900"/>
    <n v="268400"/>
    <n v="61"/>
    <n v="65"/>
    <n v="66"/>
    <n v="114"/>
    <m/>
    <m/>
    <m/>
    <m/>
    <m/>
    <m/>
    <m/>
    <m/>
    <m/>
    <m/>
    <m/>
    <m/>
    <m/>
    <m/>
    <m/>
    <m/>
    <m/>
    <m/>
    <n v="76.5"/>
    <n v="4"/>
    <n v="81.666666666666671"/>
    <n v="90"/>
    <n v="285341.05433929287"/>
    <n v="16941.054339292867"/>
    <n v="15.612729150564931"/>
    <n v="323103.02971890796"/>
    <n v="302661.81763465045"/>
  </r>
  <r>
    <s v="ESS"/>
    <x v="0"/>
    <s v="Yes"/>
    <x v="1"/>
    <x v="125"/>
    <x v="2"/>
    <n v="306500"/>
    <n v="-23000"/>
    <n v="-10700"/>
    <n v="283500"/>
    <n v="64"/>
    <n v="40"/>
    <n v="84"/>
    <n v="61"/>
    <m/>
    <m/>
    <m/>
    <m/>
    <m/>
    <m/>
    <m/>
    <m/>
    <m/>
    <m/>
    <m/>
    <m/>
    <m/>
    <m/>
    <m/>
    <m/>
    <m/>
    <m/>
    <n v="62.25"/>
    <n v="4"/>
    <n v="61.666666666666664"/>
    <n v="72.5"/>
    <n v="276084.57164395583"/>
    <n v="-7415.428356044169"/>
    <n v="61.617767191449893"/>
    <n v="243975.75713468555"/>
    <n v="246283.63591839204"/>
  </r>
  <r>
    <s v="ESS"/>
    <x v="1"/>
    <s v="Yes"/>
    <x v="0"/>
    <x v="126"/>
    <x v="0"/>
    <n v="268400"/>
    <n v="0"/>
    <n v="0"/>
    <n v="268400"/>
    <m/>
    <n v="62"/>
    <m/>
    <s v=""/>
    <m/>
    <m/>
    <m/>
    <m/>
    <m/>
    <m/>
    <m/>
    <m/>
    <m/>
    <m/>
    <m/>
    <m/>
    <m/>
    <m/>
    <m/>
    <m/>
    <m/>
    <m/>
    <n v="62"/>
    <n v="1"/>
    <n v="62"/>
    <n v="62"/>
    <n v="268400"/>
    <n v="0"/>
    <s v="N/A"/>
    <n v="245294.54501108927"/>
    <n v="245294.54501108927"/>
  </r>
  <r>
    <s v="ESS"/>
    <x v="0"/>
    <s v="Yes"/>
    <x v="0"/>
    <x v="127"/>
    <x v="2"/>
    <n v="281500"/>
    <n v="-13800"/>
    <n v="-7000"/>
    <n v="267700"/>
    <n v="68"/>
    <n v="60"/>
    <n v="57"/>
    <n v="64"/>
    <m/>
    <m/>
    <m/>
    <m/>
    <m/>
    <m/>
    <m/>
    <m/>
    <m/>
    <m/>
    <m/>
    <m/>
    <m/>
    <m/>
    <m/>
    <m/>
    <m/>
    <m/>
    <n v="62.25"/>
    <n v="4"/>
    <n v="60.333333333333336"/>
    <n v="60.5"/>
    <n v="262862.47279760003"/>
    <n v="-4837.5272023999714"/>
    <n v="74.102561824166287"/>
    <n v="238700.60562907075"/>
    <n v="246283.63591839204"/>
  </r>
  <r>
    <s v="ESS"/>
    <x v="0"/>
    <s v="Yes"/>
    <x v="1"/>
    <x v="128"/>
    <x v="0"/>
    <m/>
    <n v="121500"/>
    <n v="0"/>
    <n v="121500"/>
    <m/>
    <m/>
    <n v="57"/>
    <n v="59"/>
    <m/>
    <m/>
    <m/>
    <m/>
    <m/>
    <m/>
    <m/>
    <m/>
    <m/>
    <m/>
    <m/>
    <m/>
    <m/>
    <m/>
    <m/>
    <m/>
    <m/>
    <m/>
    <n v="58"/>
    <n v="2"/>
    <n v="58"/>
    <n v="58"/>
    <n v="150811.29981647737"/>
    <n v="29311.299816477374"/>
    <n v="-27.449528346521461"/>
    <n v="229469.0904942448"/>
    <n v="229469.0904942448"/>
  </r>
  <r>
    <s v="ESS"/>
    <x v="0"/>
    <s v="Yes"/>
    <x v="0"/>
    <x v="129"/>
    <x v="0"/>
    <n v="257000"/>
    <n v="-16300"/>
    <n v="-7200"/>
    <n v="240700"/>
    <n v="60"/>
    <n v="52"/>
    <n v="49"/>
    <n v="60"/>
    <m/>
    <m/>
    <m/>
    <m/>
    <m/>
    <m/>
    <m/>
    <m/>
    <m/>
    <m/>
    <m/>
    <m/>
    <m/>
    <m/>
    <m/>
    <m/>
    <m/>
    <m/>
    <n v="55.25"/>
    <n v="4"/>
    <n v="53.666666666666664"/>
    <n v="54.5"/>
    <n v="235751.97856582102"/>
    <n v="-4948.0214341789833"/>
    <n v="66.424679234504381"/>
    <n v="212324.84810099661"/>
    <n v="218589.09051391424"/>
  </r>
  <r>
    <s v="ESS"/>
    <x v="0"/>
    <s v="Yes"/>
    <x v="0"/>
    <x v="130"/>
    <x v="0"/>
    <m/>
    <n v="274800"/>
    <n v="0"/>
    <n v="274800"/>
    <m/>
    <m/>
    <n v="53"/>
    <n v="43"/>
    <m/>
    <m/>
    <m/>
    <m/>
    <m/>
    <m/>
    <m/>
    <m/>
    <m/>
    <m/>
    <m/>
    <m/>
    <m/>
    <m/>
    <m/>
    <m/>
    <m/>
    <m/>
    <n v="48"/>
    <n v="2"/>
    <n v="48"/>
    <n v="48"/>
    <n v="255495.55846880886"/>
    <n v="-19304.441531191143"/>
    <n v="104.27711613478107"/>
    <n v="189905.45420213364"/>
    <n v="189905.45420213364"/>
  </r>
  <r>
    <s v="ESS"/>
    <x v="1"/>
    <s v="Yes"/>
    <x v="0"/>
    <x v="131"/>
    <x v="2"/>
    <n v="188900"/>
    <n v="0"/>
    <n v="0"/>
    <n v="188900"/>
    <m/>
    <n v="50"/>
    <m/>
    <s v=""/>
    <m/>
    <m/>
    <m/>
    <m/>
    <m/>
    <m/>
    <m/>
    <m/>
    <m/>
    <m/>
    <m/>
    <m/>
    <m/>
    <m/>
    <m/>
    <m/>
    <m/>
    <m/>
    <n v="50"/>
    <n v="1"/>
    <n v="50"/>
    <n v="50"/>
    <n v="188900"/>
    <n v="0"/>
    <s v="N/A"/>
    <n v="197818.18146055588"/>
    <n v="197818.18146055588"/>
  </r>
  <r>
    <s v="ESS"/>
    <x v="0"/>
    <s v="Yes"/>
    <x v="1"/>
    <x v="132"/>
    <x v="3"/>
    <n v="94500"/>
    <n v="55900"/>
    <n v="26900"/>
    <n v="150400"/>
    <n v="17"/>
    <n v="76"/>
    <n v="56"/>
    <n v="33"/>
    <m/>
    <m/>
    <m/>
    <m/>
    <m/>
    <m/>
    <m/>
    <m/>
    <m/>
    <m/>
    <m/>
    <m/>
    <m/>
    <m/>
    <m/>
    <m/>
    <m/>
    <m/>
    <n v="45.5"/>
    <n v="4"/>
    <n v="55"/>
    <n v="44.5"/>
    <n v="169399.07741217682"/>
    <n v="18999.077412176819"/>
    <n v="20.613094129079609"/>
    <n v="217599.99960661144"/>
    <n v="180014.54512910583"/>
  </r>
  <r>
    <s v="ESS"/>
    <x v="0"/>
    <s v="Yes"/>
    <x v="0"/>
    <x v="133"/>
    <x v="3"/>
    <n v="277000"/>
    <n v="0"/>
    <n v="0"/>
    <n v="277000"/>
    <n v="37"/>
    <n v="58"/>
    <m/>
    <s v=""/>
    <m/>
    <m/>
    <m/>
    <m/>
    <m/>
    <m/>
    <m/>
    <m/>
    <m/>
    <m/>
    <m/>
    <m/>
    <m/>
    <m/>
    <m/>
    <m/>
    <m/>
    <m/>
    <n v="47.5"/>
    <n v="2"/>
    <n v="47.5"/>
    <n v="47.5"/>
    <n v="256631.02140142542"/>
    <n v="-20368.978598574584"/>
    <n v="106.88049916060537"/>
    <n v="187927.27238752806"/>
    <n v="187927.27238752806"/>
  </r>
  <r>
    <s v="ESS"/>
    <x v="1"/>
    <s v="Yes"/>
    <x v="0"/>
    <x v="134"/>
    <x v="3"/>
    <n v="202100"/>
    <n v="0"/>
    <n v="0"/>
    <n v="202100"/>
    <n v="42"/>
    <s v=""/>
    <m/>
    <s v=""/>
    <m/>
    <m/>
    <m/>
    <m/>
    <m/>
    <m/>
    <m/>
    <m/>
    <m/>
    <m/>
    <m/>
    <m/>
    <m/>
    <m/>
    <m/>
    <m/>
    <m/>
    <m/>
    <n v="42"/>
    <n v="1"/>
    <n v="42"/>
    <n v="42"/>
    <n v="202100"/>
    <n v="0"/>
    <s v="N/A"/>
    <n v="166167.27242686693"/>
    <n v="166167.27242686693"/>
  </r>
  <r>
    <s v="ESS"/>
    <x v="0"/>
    <s v="Yes"/>
    <x v="0"/>
    <x v="135"/>
    <x v="3"/>
    <n v="264300"/>
    <n v="-43700"/>
    <n v="-14700"/>
    <n v="220600"/>
    <n v="25"/>
    <n v="33"/>
    <n v="53"/>
    <n v="45"/>
    <m/>
    <m/>
    <m/>
    <m/>
    <m/>
    <m/>
    <m/>
    <m/>
    <m/>
    <m/>
    <m/>
    <m/>
    <m/>
    <m/>
    <m/>
    <m/>
    <m/>
    <m/>
    <n v="39"/>
    <n v="4"/>
    <n v="43.666666666666664"/>
    <n v="49"/>
    <n v="210386.2372181525"/>
    <n v="-10213.762781847501"/>
    <n v="62.77558886220055"/>
    <n v="172761.21180888545"/>
    <n v="154298.18153923357"/>
  </r>
  <r>
    <s v="FRE"/>
    <x v="1"/>
    <s v="Yes"/>
    <x v="4"/>
    <x v="136"/>
    <x v="8"/>
    <n v="283000"/>
    <e v="#N/A"/>
    <e v="#N/A"/>
    <e v="#N/A"/>
    <m/>
    <s v=""/>
    <m/>
    <e v="#N/A"/>
    <m/>
    <m/>
    <m/>
    <m/>
    <m/>
    <m/>
    <m/>
    <m/>
    <m/>
    <m/>
    <m/>
    <m/>
    <m/>
    <m/>
    <m/>
    <m/>
    <m/>
    <m/>
    <e v="#N/A"/>
    <n v="1"/>
    <e v="#N/A"/>
    <e v="#N/A"/>
    <e v="#N/A"/>
    <e v="#N/A"/>
    <s v="N/A"/>
    <e v="#N/A"/>
    <e v="#N/A"/>
  </r>
  <r>
    <s v="FRE"/>
    <x v="1"/>
    <s v="Yes"/>
    <x v="4"/>
    <x v="137"/>
    <x v="3"/>
    <n v="89500"/>
    <e v="#N/A"/>
    <e v="#N/A"/>
    <e v="#N/A"/>
    <m/>
    <s v=""/>
    <m/>
    <e v="#N/A"/>
    <m/>
    <m/>
    <m/>
    <m/>
    <m/>
    <m/>
    <m/>
    <m/>
    <m/>
    <m/>
    <m/>
    <m/>
    <m/>
    <m/>
    <m/>
    <m/>
    <m/>
    <m/>
    <e v="#N/A"/>
    <n v="1"/>
    <e v="#N/A"/>
    <e v="#N/A"/>
    <e v="#N/A"/>
    <e v="#N/A"/>
    <s v="N/A"/>
    <e v="#N/A"/>
    <e v="#N/A"/>
  </r>
  <r>
    <s v="FRE"/>
    <x v="0"/>
    <s v="Yes"/>
    <x v="0"/>
    <x v="138"/>
    <x v="1"/>
    <n v="419800"/>
    <n v="7900"/>
    <n v="6200"/>
    <n v="427700"/>
    <n v="97"/>
    <n v="123"/>
    <n v="89"/>
    <n v="113"/>
    <m/>
    <m/>
    <m/>
    <m/>
    <m/>
    <m/>
    <m/>
    <m/>
    <m/>
    <m/>
    <m/>
    <m/>
    <m/>
    <m/>
    <m/>
    <m/>
    <m/>
    <m/>
    <n v="105.5"/>
    <n v="4"/>
    <n v="108.33333333333333"/>
    <n v="101"/>
    <n v="432258.03126640886"/>
    <n v="4558.031266408856"/>
    <n v="109.71223642957015"/>
    <n v="428606.05983120436"/>
    <n v="417396.36288177286"/>
  </r>
  <r>
    <s v="FRE"/>
    <x v="0"/>
    <s v="Yes"/>
    <x v="1"/>
    <x v="139"/>
    <x v="0"/>
    <n v="105800"/>
    <n v="122100"/>
    <n v="41200"/>
    <n v="227900"/>
    <n v="128"/>
    <n v="127"/>
    <n v="46"/>
    <n v="78"/>
    <m/>
    <m/>
    <m/>
    <m/>
    <m/>
    <m/>
    <m/>
    <m/>
    <m/>
    <m/>
    <m/>
    <m/>
    <m/>
    <m/>
    <m/>
    <m/>
    <m/>
    <m/>
    <n v="94.75"/>
    <n v="4"/>
    <n v="83.666666666666671"/>
    <n v="62"/>
    <n v="257024.20260882654"/>
    <n v="29124.202608826541"/>
    <n v="42.095905266072087"/>
    <n v="331015.75697733019"/>
    <n v="374865.45386775339"/>
  </r>
  <r>
    <s v="FRE"/>
    <x v="0"/>
    <s v="Yes"/>
    <x v="1"/>
    <x v="140"/>
    <x v="5"/>
    <n v="404900"/>
    <n v="300"/>
    <n v="100"/>
    <n v="405200"/>
    <n v="92"/>
    <n v="76"/>
    <n v="126"/>
    <n v="94"/>
    <m/>
    <m/>
    <m/>
    <m/>
    <m/>
    <m/>
    <m/>
    <m/>
    <m/>
    <m/>
    <m/>
    <m/>
    <m/>
    <m/>
    <m/>
    <m/>
    <m/>
    <m/>
    <n v="97"/>
    <n v="4"/>
    <n v="98.666666666666671"/>
    <n v="110"/>
    <n v="405435.31463032932"/>
    <n v="235.31463032931788"/>
    <n v="75.314000938185231"/>
    <n v="390361.21141549695"/>
    <n v="383767.27203347837"/>
  </r>
  <r>
    <s v="FRE"/>
    <x v="0"/>
    <s v="Yes"/>
    <x v="0"/>
    <x v="141"/>
    <x v="2"/>
    <n v="385200"/>
    <n v="-14400"/>
    <n v="-12500"/>
    <n v="370800"/>
    <n v="117"/>
    <n v="89"/>
    <n v="68"/>
    <n v="88"/>
    <m/>
    <m/>
    <m/>
    <m/>
    <m/>
    <m/>
    <m/>
    <m/>
    <m/>
    <m/>
    <m/>
    <m/>
    <m/>
    <m/>
    <m/>
    <m/>
    <m/>
    <m/>
    <n v="90.5"/>
    <n v="4"/>
    <n v="81.666666666666671"/>
    <n v="78"/>
    <n v="362141.05433929287"/>
    <n v="-8658.9456607071334"/>
    <n v="114.24292089802337"/>
    <n v="323103.02971890796"/>
    <n v="358050.90844360611"/>
  </r>
  <r>
    <s v="FRE"/>
    <x v="0"/>
    <s v="Yes"/>
    <x v="1"/>
    <x v="142"/>
    <x v="2"/>
    <n v="392700"/>
    <n v="-10800"/>
    <n v="-800"/>
    <n v="381900"/>
    <n v="115"/>
    <n v="55"/>
    <n v="87"/>
    <n v="135"/>
    <m/>
    <m/>
    <m/>
    <m/>
    <m/>
    <m/>
    <m/>
    <m/>
    <m/>
    <m/>
    <m/>
    <m/>
    <m/>
    <m/>
    <m/>
    <m/>
    <m/>
    <m/>
    <n v="98"/>
    <n v="4"/>
    <n v="92.333333333333329"/>
    <n v="111"/>
    <n v="381442.84511013923"/>
    <n v="-457.15488986077253"/>
    <n v="56.332717073773281"/>
    <n v="365304.24176382646"/>
    <n v="387723.63566268951"/>
  </r>
  <r>
    <s v="FRE"/>
    <x v="0"/>
    <s v="Yes"/>
    <x v="0"/>
    <x v="143"/>
    <x v="3"/>
    <n v="238400"/>
    <n v="24900"/>
    <n v="-700"/>
    <n v="263300"/>
    <n v="82"/>
    <n v="99"/>
    <n v="63"/>
    <n v="29"/>
    <m/>
    <m/>
    <m/>
    <m/>
    <m/>
    <m/>
    <m/>
    <m/>
    <m/>
    <m/>
    <m/>
    <m/>
    <m/>
    <m/>
    <m/>
    <m/>
    <m/>
    <m/>
    <n v="68.25"/>
    <n v="4"/>
    <n v="63.666666666666664"/>
    <n v="46"/>
    <n v="262992.71991348953"/>
    <n v="-307.28008651046548"/>
    <n v="99.895795772517701"/>
    <n v="251888.48439310779"/>
    <n v="270021.81769365876"/>
  </r>
  <r>
    <s v="FRE"/>
    <x v="0"/>
    <s v="Yes"/>
    <x v="1"/>
    <x v="144"/>
    <x v="0"/>
    <n v="255100"/>
    <n v="36900"/>
    <n v="17000"/>
    <n v="292000"/>
    <n v="81"/>
    <n v="63"/>
    <n v="96"/>
    <n v="89"/>
    <m/>
    <m/>
    <m/>
    <m/>
    <m/>
    <m/>
    <m/>
    <m/>
    <m/>
    <m/>
    <m/>
    <m/>
    <m/>
    <m/>
    <m/>
    <m/>
    <m/>
    <m/>
    <n v="82.25"/>
    <n v="4"/>
    <n v="82.666666666666671"/>
    <n v="92.5"/>
    <n v="304070.12847405969"/>
    <n v="12070.128474059689"/>
    <n v="27.812656154862019"/>
    <n v="327059.39334811905"/>
    <n v="325410.90850261442"/>
  </r>
  <r>
    <s v="FRE"/>
    <x v="0"/>
    <s v="Yes"/>
    <x v="1"/>
    <x v="145"/>
    <x v="6"/>
    <n v="276800"/>
    <n v="11600"/>
    <n v="-2200"/>
    <n v="288400"/>
    <n v="121"/>
    <n v="57"/>
    <n v="61"/>
    <n v="88"/>
    <m/>
    <m/>
    <m/>
    <m/>
    <m/>
    <m/>
    <m/>
    <m/>
    <m/>
    <m/>
    <m/>
    <m/>
    <m/>
    <m/>
    <m/>
    <m/>
    <m/>
    <m/>
    <n v="81.75"/>
    <n v="4"/>
    <n v="68.666666666666671"/>
    <n v="74.5"/>
    <n v="286963.09058732376"/>
    <n v="-1436.9094126762357"/>
    <n v="61.188938476240402"/>
    <n v="271670.30253916339"/>
    <n v="323432.72668800881"/>
  </r>
  <r>
    <s v="FRE"/>
    <x v="0"/>
    <s v="Yes"/>
    <x v="0"/>
    <x v="146"/>
    <x v="0"/>
    <n v="358500"/>
    <n v="-18900"/>
    <n v="-10300"/>
    <n v="339600"/>
    <n v="54"/>
    <n v="113"/>
    <n v="69"/>
    <n v="45"/>
    <m/>
    <m/>
    <m/>
    <m/>
    <m/>
    <m/>
    <m/>
    <m/>
    <m/>
    <m/>
    <m/>
    <m/>
    <m/>
    <m/>
    <m/>
    <m/>
    <m/>
    <m/>
    <n v="70.25"/>
    <n v="4"/>
    <n v="75.666666666666671"/>
    <n v="57"/>
    <n v="332566.60953069176"/>
    <n v="-7033.3904693082441"/>
    <n v="133.50403434996966"/>
    <n v="299364.84794364125"/>
    <n v="277934.54495208099"/>
  </r>
  <r>
    <s v="FRE"/>
    <x v="0"/>
    <s v="Yes"/>
    <x v="0"/>
    <x v="147"/>
    <x v="2"/>
    <n v="331300"/>
    <n v="-12700"/>
    <n v="-7600"/>
    <n v="318600"/>
    <n v="73"/>
    <n v="78"/>
    <n v="75"/>
    <n v="64"/>
    <m/>
    <m/>
    <m/>
    <m/>
    <m/>
    <m/>
    <m/>
    <m/>
    <m/>
    <m/>
    <m/>
    <m/>
    <m/>
    <m/>
    <m/>
    <m/>
    <m/>
    <m/>
    <n v="72.5"/>
    <n v="4"/>
    <n v="72.333333333333329"/>
    <n v="69.5"/>
    <n v="313386.36241480219"/>
    <n v="-5213.6375851978082"/>
    <n v="93.199014558010361"/>
    <n v="286176.96917960414"/>
    <n v="286836.36311780603"/>
  </r>
  <r>
    <s v="FRE"/>
    <x v="0"/>
    <s v="Yes"/>
    <x v="1"/>
    <x v="148"/>
    <x v="3"/>
    <n v="220800"/>
    <n v="26700"/>
    <n v="8000"/>
    <n v="247500"/>
    <n v="71"/>
    <n v="66"/>
    <n v="75"/>
    <n v="56"/>
    <m/>
    <m/>
    <m/>
    <m/>
    <m/>
    <m/>
    <m/>
    <m/>
    <m/>
    <m/>
    <m/>
    <m/>
    <m/>
    <m/>
    <m/>
    <m/>
    <m/>
    <m/>
    <n v="67"/>
    <n v="4"/>
    <n v="65.666666666666671"/>
    <n v="65.5"/>
    <n v="253200.86818302324"/>
    <n v="5700.8681830232381"/>
    <n v="49.380590405234059"/>
    <n v="259801.21165153006"/>
    <n v="265076.36315714486"/>
  </r>
  <r>
    <s v="FRE"/>
    <x v="0"/>
    <s v="Yes"/>
    <x v="1"/>
    <x v="149"/>
    <x v="0"/>
    <n v="145500"/>
    <n v="64800"/>
    <n v="26700"/>
    <n v="210300"/>
    <n v="50"/>
    <n v="63"/>
    <n v="98"/>
    <n v="47"/>
    <m/>
    <m/>
    <m/>
    <m/>
    <m/>
    <m/>
    <m/>
    <m/>
    <m/>
    <m/>
    <m/>
    <m/>
    <m/>
    <m/>
    <m/>
    <m/>
    <m/>
    <m/>
    <n v="64.5"/>
    <n v="4"/>
    <n v="69.333333333333329"/>
    <n v="72.5"/>
    <n v="229074.14001050167"/>
    <n v="18774.140010501666"/>
    <n v="8.2688410594776585"/>
    <n v="274307.87829197076"/>
    <n v="255185.45408411705"/>
  </r>
  <r>
    <s v="FRE"/>
    <x v="0"/>
    <s v="Yes"/>
    <x v="1"/>
    <x v="150"/>
    <x v="0"/>
    <n v="345900"/>
    <n v="-19300"/>
    <n v="-4600"/>
    <n v="326600"/>
    <n v="83"/>
    <n v="61"/>
    <n v="66"/>
    <n v="102"/>
    <m/>
    <m/>
    <m/>
    <m/>
    <m/>
    <m/>
    <m/>
    <m/>
    <m/>
    <m/>
    <m/>
    <m/>
    <m/>
    <m/>
    <m/>
    <m/>
    <m/>
    <m/>
    <n v="78"/>
    <n v="4"/>
    <n v="76.333333333333329"/>
    <n v="84"/>
    <n v="323502.6589538696"/>
    <n v="-3097.3410461304011"/>
    <n v="70.029498288280578"/>
    <n v="302002.42369644862"/>
    <n v="308596.36307846714"/>
  </r>
  <r>
    <s v="FRE"/>
    <x v="0"/>
    <s v="Yes"/>
    <x v="1"/>
    <x v="151"/>
    <x v="0"/>
    <n v="242400"/>
    <n v="10000"/>
    <n v="1300"/>
    <n v="252400"/>
    <n v="67"/>
    <n v="65"/>
    <n v="68"/>
    <n v="54"/>
    <m/>
    <m/>
    <m/>
    <m/>
    <m/>
    <m/>
    <m/>
    <m/>
    <m/>
    <m/>
    <m/>
    <m/>
    <m/>
    <m/>
    <m/>
    <m/>
    <m/>
    <m/>
    <n v="63.5"/>
    <n v="4"/>
    <n v="62.333333333333336"/>
    <n v="61"/>
    <n v="253445.62106713373"/>
    <n v="1045.6210671337321"/>
    <n v="61.951761690024554"/>
    <n v="246613.33288749299"/>
    <n v="251229.09045490596"/>
  </r>
  <r>
    <s v="FRE"/>
    <x v="0"/>
    <s v="Yes"/>
    <x v="1"/>
    <x v="152"/>
    <x v="2"/>
    <n v="224500"/>
    <n v="10400"/>
    <n v="10400"/>
    <n v="234900"/>
    <n v="83"/>
    <n v="48"/>
    <m/>
    <n v="62"/>
    <m/>
    <m/>
    <m/>
    <m/>
    <m/>
    <m/>
    <m/>
    <m/>
    <m/>
    <m/>
    <m/>
    <m/>
    <m/>
    <m/>
    <m/>
    <m/>
    <m/>
    <m/>
    <n v="64.333333333333329"/>
    <n v="3"/>
    <n v="64.333333333333329"/>
    <n v="55"/>
    <n v="242378.76933666744"/>
    <n v="7478.7693366674357"/>
    <n v="61.197578530058507"/>
    <n v="254526.06014591519"/>
    <n v="254526.06014591519"/>
  </r>
  <r>
    <s v="FRE"/>
    <x v="0"/>
    <s v="Yes"/>
    <x v="1"/>
    <x v="153"/>
    <x v="2"/>
    <n v="77800"/>
    <n v="92900"/>
    <n v="42600"/>
    <n v="170700"/>
    <n v="67"/>
    <n v="78"/>
    <n v="51"/>
    <n v="83"/>
    <m/>
    <m/>
    <m/>
    <m/>
    <m/>
    <m/>
    <m/>
    <m/>
    <m/>
    <m/>
    <m/>
    <m/>
    <m/>
    <m/>
    <m/>
    <m/>
    <m/>
    <m/>
    <n v="69.75"/>
    <n v="4"/>
    <n v="70.666666666666671"/>
    <n v="67"/>
    <n v="200746.23885685747"/>
    <n v="30046.238856857468"/>
    <n v="-9.5920534053597706"/>
    <n v="279583.02979758562"/>
    <n v="275956.36313747545"/>
  </r>
  <r>
    <s v="FRE"/>
    <x v="0"/>
    <s v="Yes"/>
    <x v="1"/>
    <x v="154"/>
    <x v="2"/>
    <n v="244400"/>
    <n v="17500"/>
    <n v="12100"/>
    <n v="261900"/>
    <n v="81"/>
    <n v="48"/>
    <n v="63"/>
    <n v="105"/>
    <m/>
    <m/>
    <m/>
    <m/>
    <m/>
    <m/>
    <m/>
    <m/>
    <m/>
    <m/>
    <m/>
    <m/>
    <m/>
    <m/>
    <m/>
    <m/>
    <m/>
    <m/>
    <n v="74.25"/>
    <n v="4"/>
    <n v="72"/>
    <n v="84"/>
    <n v="270518.33770321327"/>
    <n v="8618.3377032132703"/>
    <n v="22.875461119720391"/>
    <n v="284858.18130320043"/>
    <n v="293759.99946892547"/>
  </r>
  <r>
    <s v="FRE"/>
    <x v="0"/>
    <s v="Yes"/>
    <x v="0"/>
    <x v="155"/>
    <x v="3"/>
    <n v="314600"/>
    <n v="-41900"/>
    <n v="-23500"/>
    <n v="272700"/>
    <n v="63"/>
    <n v="50"/>
    <n v="64"/>
    <n v="37"/>
    <m/>
    <m/>
    <m/>
    <m/>
    <m/>
    <m/>
    <m/>
    <m/>
    <m/>
    <m/>
    <m/>
    <m/>
    <m/>
    <m/>
    <m/>
    <m/>
    <m/>
    <m/>
    <n v="53.5"/>
    <n v="4"/>
    <n v="50.333333333333336"/>
    <n v="50.5"/>
    <n v="256321.73144993151"/>
    <n v="-16378.268550068489"/>
    <n v="97.746614155585178"/>
    <n v="199136.96933695959"/>
    <n v="211665.45416279478"/>
  </r>
  <r>
    <s v="FRE"/>
    <x v="0"/>
    <s v="Yes"/>
    <x v="0"/>
    <x v="156"/>
    <x v="2"/>
    <n v="240900"/>
    <n v="-1700"/>
    <n v="0"/>
    <n v="239200"/>
    <n v="92"/>
    <n v="25"/>
    <n v="53"/>
    <s v=""/>
    <m/>
    <m/>
    <m/>
    <m/>
    <m/>
    <m/>
    <m/>
    <m/>
    <m/>
    <m/>
    <m/>
    <m/>
    <m/>
    <m/>
    <m/>
    <m/>
    <m/>
    <m/>
    <n v="56.666666666666664"/>
    <n v="3"/>
    <n v="56.666666666666664"/>
    <n v="39"/>
    <n v="237714.20097012154"/>
    <n v="-1485.7990298784571"/>
    <n v="96.331463535078726"/>
    <n v="224193.93898862996"/>
    <n v="224193.93898862996"/>
  </r>
  <r>
    <s v="FRE"/>
    <x v="0"/>
    <s v="Yes"/>
    <x v="0"/>
    <x v="157"/>
    <x v="9"/>
    <n v="340800"/>
    <n v="-60400"/>
    <n v="-18900"/>
    <n v="280400"/>
    <n v="25"/>
    <n v="54"/>
    <n v="53"/>
    <n v="59"/>
    <m/>
    <m/>
    <m/>
    <m/>
    <m/>
    <m/>
    <m/>
    <m/>
    <m/>
    <m/>
    <m/>
    <m/>
    <m/>
    <m/>
    <m/>
    <m/>
    <m/>
    <m/>
    <n v="47.75"/>
    <n v="4"/>
    <n v="55.333333333333336"/>
    <n v="56"/>
    <n v="267242.10212376574"/>
    <n v="-13157.897876234259"/>
    <n v="92.358454745970221"/>
    <n v="218918.78748301516"/>
    <n v="188916.36329483087"/>
  </r>
  <r>
    <s v="FRE"/>
    <x v="0"/>
    <s v="Yes"/>
    <x v="0"/>
    <x v="158"/>
    <x v="0"/>
    <n v="194400"/>
    <n v="-21200"/>
    <n v="-12900"/>
    <n v="173200"/>
    <n v="46"/>
    <n v="32"/>
    <n v="40"/>
    <n v="28"/>
    <m/>
    <m/>
    <m/>
    <m/>
    <m/>
    <m/>
    <m/>
    <m/>
    <m/>
    <m/>
    <m/>
    <m/>
    <m/>
    <m/>
    <m/>
    <m/>
    <m/>
    <m/>
    <n v="36.5"/>
    <n v="4"/>
    <n v="33.333333333333336"/>
    <n v="34"/>
    <n v="164202.47115889503"/>
    <n v="-8997.5288411049696"/>
    <n v="58.229972760349654"/>
    <n v="131878.78764037057"/>
    <n v="144407.27246620579"/>
  </r>
  <r>
    <s v="FRE"/>
    <x v="0"/>
    <s v="Yes"/>
    <x v="0"/>
    <x v="159"/>
    <x v="0"/>
    <n v="313800"/>
    <n v="0"/>
    <n v="0"/>
    <n v="313800"/>
    <n v="52"/>
    <n v="13"/>
    <m/>
    <s v=""/>
    <m/>
    <m/>
    <m/>
    <m/>
    <m/>
    <m/>
    <m/>
    <m/>
    <m/>
    <m/>
    <m/>
    <m/>
    <m/>
    <m/>
    <m/>
    <m/>
    <m/>
    <m/>
    <n v="32.5"/>
    <n v="2"/>
    <n v="32.5"/>
    <n v="32.5"/>
    <n v="268794.90937992267"/>
    <n v="-45005.090620077332"/>
    <n v="163.70072431984823"/>
    <n v="128581.81794936131"/>
    <n v="128581.81794936131"/>
  </r>
  <r>
    <s v="FRE"/>
    <x v="1"/>
    <s v="Yes"/>
    <x v="0"/>
    <x v="160"/>
    <x v="2"/>
    <n v="267400"/>
    <n v="0"/>
    <n v="0"/>
    <n v="267400"/>
    <m/>
    <s v=""/>
    <n v="22"/>
    <s v=""/>
    <m/>
    <m/>
    <m/>
    <m/>
    <m/>
    <m/>
    <m/>
    <m/>
    <m/>
    <m/>
    <m/>
    <m/>
    <m/>
    <m/>
    <m/>
    <m/>
    <m/>
    <m/>
    <n v="22"/>
    <n v="1"/>
    <n v="22"/>
    <n v="22"/>
    <n v="267400"/>
    <n v="0"/>
    <s v="N/A"/>
    <n v="87039.999842644582"/>
    <n v="87039.999842644582"/>
  </r>
  <r>
    <s v="FRE"/>
    <x v="0"/>
    <s v="Yes"/>
    <x v="0"/>
    <x v="161"/>
    <x v="0"/>
    <m/>
    <n v="242200"/>
    <n v="0"/>
    <n v="242200"/>
    <m/>
    <m/>
    <n v="20"/>
    <n v="52"/>
    <m/>
    <m/>
    <m/>
    <m/>
    <m/>
    <m/>
    <m/>
    <m/>
    <m/>
    <m/>
    <m/>
    <m/>
    <m/>
    <m/>
    <m/>
    <m/>
    <m/>
    <m/>
    <n v="36"/>
    <n v="2"/>
    <n v="36"/>
    <n v="36"/>
    <n v="218696.66885160664"/>
    <n v="-23503.331148393365"/>
    <n v="104.51789493393005"/>
    <n v="142429.09065160021"/>
    <n v="142429.09065160021"/>
  </r>
  <r>
    <s v="GEE"/>
    <x v="0"/>
    <s v="Yes"/>
    <x v="1"/>
    <x v="162"/>
    <x v="0"/>
    <n v="522000"/>
    <n v="900"/>
    <n v="600"/>
    <n v="522900"/>
    <n v="129"/>
    <n v="120"/>
    <n v="130"/>
    <n v="133"/>
    <m/>
    <m/>
    <m/>
    <m/>
    <m/>
    <m/>
    <m/>
    <m/>
    <m/>
    <m/>
    <m/>
    <m/>
    <m/>
    <m/>
    <m/>
    <m/>
    <m/>
    <m/>
    <n v="128"/>
    <n v="4"/>
    <n v="127.66666666666667"/>
    <n v="131.5"/>
    <n v="523553.46453856799"/>
    <n v="653.46453856799053"/>
    <n v="118.09499281978538"/>
    <n v="505095.7566626193"/>
    <n v="506414.54453902302"/>
  </r>
  <r>
    <s v="GEE"/>
    <x v="0"/>
    <s v="Yes"/>
    <x v="1"/>
    <x v="163"/>
    <x v="5"/>
    <n v="494500"/>
    <n v="3600"/>
    <n v="5600"/>
    <n v="498100"/>
    <n v="105"/>
    <n v="102"/>
    <n v="146"/>
    <n v="127"/>
    <m/>
    <m/>
    <m/>
    <m/>
    <m/>
    <m/>
    <m/>
    <m/>
    <m/>
    <m/>
    <m/>
    <m/>
    <m/>
    <m/>
    <m/>
    <m/>
    <m/>
    <m/>
    <n v="120"/>
    <n v="4"/>
    <n v="125"/>
    <n v="136.5"/>
    <n v="502209.26684585639"/>
    <n v="4109.2668458563858"/>
    <n v="90.020493255947812"/>
    <n v="494545.45365138969"/>
    <n v="474763.63550533407"/>
  </r>
  <r>
    <s v="GEE"/>
    <x v="0"/>
    <s v="Yes"/>
    <x v="0"/>
    <x v="164"/>
    <x v="0"/>
    <n v="480200"/>
    <n v="-9000"/>
    <n v="-5400"/>
    <n v="471200"/>
    <n v="114"/>
    <n v="132"/>
    <n v="92"/>
    <n v="109"/>
    <m/>
    <m/>
    <m/>
    <m/>
    <m/>
    <m/>
    <m/>
    <m/>
    <m/>
    <m/>
    <m/>
    <m/>
    <m/>
    <m/>
    <m/>
    <m/>
    <m/>
    <m/>
    <n v="111.75"/>
    <n v="4"/>
    <n v="111"/>
    <n v="100.5"/>
    <n v="467627.22895912046"/>
    <n v="-3572.7710408795392"/>
    <n v="142.4154917129143"/>
    <n v="439156.36284243403"/>
    <n v="442123.63556434237"/>
  </r>
  <r>
    <s v="GEE"/>
    <x v="0"/>
    <s v="Yes"/>
    <x v="0"/>
    <x v="165"/>
    <x v="3"/>
    <n v="375100"/>
    <n v="-16500"/>
    <n v="-22300"/>
    <n v="358600"/>
    <n v="141"/>
    <n v="90"/>
    <n v="57"/>
    <n v="69"/>
    <m/>
    <m/>
    <m/>
    <m/>
    <m/>
    <m/>
    <m/>
    <m/>
    <m/>
    <m/>
    <m/>
    <m/>
    <m/>
    <m/>
    <m/>
    <m/>
    <m/>
    <m/>
    <n v="89.25"/>
    <n v="4"/>
    <n v="72"/>
    <n v="63"/>
    <n v="343043.33770321327"/>
    <n v="-15556.66229678673"/>
    <n v="135.35143320936135"/>
    <n v="284858.18130320043"/>
    <n v="353105.45390709222"/>
  </r>
  <r>
    <s v="GEE"/>
    <x v="0"/>
    <s v="Yes"/>
    <x v="0"/>
    <x v="166"/>
    <x v="0"/>
    <n v="453400"/>
    <n v="-45700"/>
    <n v="-29600"/>
    <n v="407700"/>
    <n v="107"/>
    <n v="90"/>
    <n v="87"/>
    <n v="60"/>
    <m/>
    <m/>
    <m/>
    <m/>
    <m/>
    <m/>
    <m/>
    <m/>
    <m/>
    <m/>
    <m/>
    <m/>
    <m/>
    <m/>
    <m/>
    <m/>
    <m/>
    <m/>
    <n v="86"/>
    <n v="4"/>
    <n v="79"/>
    <n v="73.5"/>
    <n v="387071.8566465812"/>
    <n v="-20628.143353418796"/>
    <n v="150.13602710389463"/>
    <n v="312552.72670767829"/>
    <n v="340247.27211215609"/>
  </r>
  <r>
    <s v="GEE"/>
    <x v="0"/>
    <s v="Yes"/>
    <x v="1"/>
    <x v="167"/>
    <x v="2"/>
    <n v="394300"/>
    <n v="3900"/>
    <n v="4600"/>
    <n v="398200"/>
    <n v="90"/>
    <n v="97"/>
    <n v="97"/>
    <n v="106"/>
    <m/>
    <m/>
    <m/>
    <m/>
    <m/>
    <m/>
    <m/>
    <m/>
    <m/>
    <m/>
    <m/>
    <m/>
    <m/>
    <m/>
    <m/>
    <m/>
    <m/>
    <m/>
    <n v="97.5"/>
    <n v="4"/>
    <n v="100"/>
    <n v="101.5"/>
    <n v="401557.41347668512"/>
    <n v="3357.4134766851203"/>
    <n v="87.212327674198775"/>
    <n v="395636.36292111175"/>
    <n v="385745.45384808391"/>
  </r>
  <r>
    <s v="GEE"/>
    <x v="0"/>
    <s v="Yes"/>
    <x v="1"/>
    <x v="168"/>
    <x v="4"/>
    <n v="372900"/>
    <n v="-5500"/>
    <n v="-3600"/>
    <n v="367400"/>
    <n v="106"/>
    <n v="82"/>
    <n v="77"/>
    <n v="102"/>
    <m/>
    <m/>
    <m/>
    <m/>
    <m/>
    <m/>
    <m/>
    <m/>
    <m/>
    <m/>
    <m/>
    <m/>
    <m/>
    <m/>
    <m/>
    <m/>
    <m/>
    <m/>
    <n v="91.75"/>
    <n v="4"/>
    <n v="87"/>
    <n v="89.5"/>
    <n v="365079.44972471602"/>
    <n v="-2320.550275283982"/>
    <n v="88.764965312658575"/>
    <n v="344203.63574136718"/>
    <n v="362996.36298012"/>
  </r>
  <r>
    <s v="GEE"/>
    <x v="0"/>
    <s v="Yes"/>
    <x v="0"/>
    <x v="169"/>
    <x v="0"/>
    <n v="468600"/>
    <n v="-35200"/>
    <n v="-6100"/>
    <n v="433400"/>
    <n v="80"/>
    <n v="96"/>
    <n v="83"/>
    <n v="125"/>
    <m/>
    <m/>
    <m/>
    <m/>
    <m/>
    <m/>
    <m/>
    <m/>
    <m/>
    <m/>
    <m/>
    <m/>
    <m/>
    <m/>
    <m/>
    <m/>
    <m/>
    <m/>
    <n v="96"/>
    <n v="4"/>
    <n v="101.33333333333333"/>
    <n v="104"/>
    <n v="429329.51232304092"/>
    <n v="-4070.4876769590774"/>
    <n v="107.86645608738766"/>
    <n v="400911.51442672656"/>
    <n v="379810.90840426728"/>
  </r>
  <r>
    <s v="GEE"/>
    <x v="0"/>
    <s v="Yes"/>
    <x v="1"/>
    <x v="170"/>
    <x v="3"/>
    <n v="328700"/>
    <n v="7600"/>
    <n v="7600"/>
    <n v="336300"/>
    <n v="68"/>
    <n v="103"/>
    <m/>
    <n v="90"/>
    <m/>
    <m/>
    <m/>
    <m/>
    <m/>
    <m/>
    <m/>
    <m/>
    <m/>
    <m/>
    <m/>
    <m/>
    <m/>
    <m/>
    <m/>
    <m/>
    <m/>
    <m/>
    <n v="87"/>
    <n v="3"/>
    <n v="87"/>
    <n v="96.5"/>
    <n v="341754.44972471602"/>
    <n v="5454.449724716018"/>
    <n v="52.0989598112332"/>
    <n v="344203.63574136718"/>
    <n v="344203.63574136718"/>
  </r>
  <r>
    <s v="GEE"/>
    <x v="0"/>
    <s v="Yes"/>
    <x v="1"/>
    <x v="171"/>
    <x v="3"/>
    <n v="77800"/>
    <n v="0"/>
    <n v="0"/>
    <n v="77800"/>
    <m/>
    <s v=""/>
    <n v="85"/>
    <n v="115"/>
    <m/>
    <m/>
    <m/>
    <m/>
    <m/>
    <m/>
    <m/>
    <m/>
    <m/>
    <m/>
    <m/>
    <m/>
    <m/>
    <m/>
    <m/>
    <m/>
    <m/>
    <m/>
    <n v="100"/>
    <n v="2"/>
    <n v="100"/>
    <n v="100"/>
    <n v="161257.41347668512"/>
    <n v="83457.41347668512"/>
    <n v="-143.2985457231224"/>
    <n v="395636.36292111175"/>
    <n v="395636.36292111175"/>
  </r>
  <r>
    <s v="GEE"/>
    <x v="0"/>
    <s v="Yes"/>
    <x v="1"/>
    <x v="172"/>
    <x v="1"/>
    <n v="239000"/>
    <n v="18500"/>
    <n v="18500"/>
    <n v="257500"/>
    <n v="79"/>
    <n v="89"/>
    <m/>
    <n v="58"/>
    <m/>
    <m/>
    <m/>
    <m/>
    <m/>
    <m/>
    <m/>
    <m/>
    <m/>
    <m/>
    <m/>
    <m/>
    <m/>
    <m/>
    <m/>
    <m/>
    <m/>
    <m/>
    <n v="75.333333333333329"/>
    <n v="3"/>
    <n v="75.333333333333329"/>
    <n v="73.5"/>
    <n v="270648.58481910278"/>
    <n v="13148.584819102776"/>
    <n v="40.668695068071806"/>
    <n v="298046.06006723747"/>
    <n v="298046.06006723747"/>
  </r>
  <r>
    <s v="GEE"/>
    <x v="0"/>
    <s v="Yes"/>
    <x v="1"/>
    <x v="173"/>
    <x v="2"/>
    <n v="273100"/>
    <n v="46500"/>
    <n v="30200"/>
    <n v="319600"/>
    <n v="57"/>
    <n v="99"/>
    <n v="87"/>
    <n v="109"/>
    <m/>
    <m/>
    <m/>
    <m/>
    <m/>
    <m/>
    <m/>
    <m/>
    <m/>
    <m/>
    <m/>
    <m/>
    <m/>
    <m/>
    <m/>
    <m/>
    <m/>
    <m/>
    <n v="88"/>
    <n v="4"/>
    <n v="98.333333333333329"/>
    <n v="98"/>
    <n v="340892.28991874034"/>
    <n v="21292.289918740338"/>
    <n v="36.927825024294165"/>
    <n v="389042.42353909317"/>
    <n v="348159.99937057833"/>
  </r>
  <r>
    <s v="GEE"/>
    <x v="0"/>
    <s v="Yes"/>
    <x v="0"/>
    <x v="174"/>
    <x v="3"/>
    <n v="436900"/>
    <n v="-45000"/>
    <n v="-18100"/>
    <n v="391900"/>
    <n v="96"/>
    <n v="69"/>
    <n v="77"/>
    <n v="103"/>
    <m/>
    <m/>
    <m/>
    <m/>
    <m/>
    <m/>
    <m/>
    <m/>
    <m/>
    <m/>
    <m/>
    <m/>
    <m/>
    <m/>
    <m/>
    <m/>
    <m/>
    <m/>
    <n v="86.25"/>
    <n v="4"/>
    <n v="83"/>
    <n v="90"/>
    <n v="379338.15318564861"/>
    <n v="-12561.846814351389"/>
    <n v="105.62082173661103"/>
    <n v="328378.18122452276"/>
    <n v="341236.36301945889"/>
  </r>
  <r>
    <s v="GEE"/>
    <x v="0"/>
    <s v="Yes"/>
    <x v="1"/>
    <x v="175"/>
    <x v="0"/>
    <n v="388500"/>
    <n v="-16300"/>
    <n v="-1400"/>
    <n v="372200"/>
    <n v="87"/>
    <n v="76"/>
    <n v="77"/>
    <n v="116"/>
    <m/>
    <m/>
    <m/>
    <m/>
    <m/>
    <m/>
    <m/>
    <m/>
    <m/>
    <m/>
    <m/>
    <m/>
    <m/>
    <m/>
    <m/>
    <m/>
    <m/>
    <m/>
    <n v="89"/>
    <n v="4"/>
    <n v="89.666666666666671"/>
    <n v="96.5"/>
    <n v="371423.64741742762"/>
    <n v="-776.35258257237729"/>
    <n v="78.263255550820688"/>
    <n v="354753.93875259685"/>
    <n v="352116.36299978942"/>
  </r>
  <r>
    <s v="GEE"/>
    <x v="0"/>
    <s v="Yes"/>
    <x v="0"/>
    <x v="176"/>
    <x v="2"/>
    <n v="365100"/>
    <n v="-28400"/>
    <n v="-14500"/>
    <n v="336700"/>
    <n v="79"/>
    <n v="62"/>
    <n v="85"/>
    <n v="69"/>
    <m/>
    <m/>
    <m/>
    <m/>
    <m/>
    <m/>
    <m/>
    <m/>
    <m/>
    <m/>
    <m/>
    <m/>
    <m/>
    <m/>
    <m/>
    <m/>
    <m/>
    <m/>
    <n v="73.75"/>
    <n v="4"/>
    <n v="72"/>
    <n v="77"/>
    <n v="326618.33770321327"/>
    <n v="-10081.66229678673"/>
    <n v="91.390483997746713"/>
    <n v="284858.18130320043"/>
    <n v="291781.81765431992"/>
  </r>
  <r>
    <s v="GEE"/>
    <x v="0"/>
    <s v="Yes"/>
    <x v="0"/>
    <x v="177"/>
    <x v="2"/>
    <n v="355200"/>
    <n v="0"/>
    <n v="0"/>
    <n v="355200"/>
    <n v="69"/>
    <m/>
    <m/>
    <n v="79"/>
    <m/>
    <m/>
    <m/>
    <m/>
    <m/>
    <m/>
    <m/>
    <m/>
    <m/>
    <m/>
    <m/>
    <m/>
    <m/>
    <m/>
    <m/>
    <m/>
    <m/>
    <m/>
    <n v="74"/>
    <n v="2"/>
    <n v="74"/>
    <n v="74"/>
    <n v="342551.48597274697"/>
    <n v="-12648.514027253026"/>
    <n v="110.87347762399648"/>
    <n v="292770.90856162267"/>
    <n v="292770.90856162267"/>
  </r>
  <r>
    <s v="GEE"/>
    <x v="0"/>
    <s v="Yes"/>
    <x v="1"/>
    <x v="178"/>
    <x v="5"/>
    <n v="89500"/>
    <n v="99300"/>
    <n v="49800"/>
    <n v="188800"/>
    <n v="51"/>
    <n v="77"/>
    <n v="74"/>
    <n v="89"/>
    <m/>
    <m/>
    <m/>
    <m/>
    <m/>
    <m/>
    <m/>
    <m/>
    <m/>
    <m/>
    <m/>
    <m/>
    <m/>
    <m/>
    <m/>
    <m/>
    <m/>
    <m/>
    <n v="72.75"/>
    <n v="4"/>
    <n v="80"/>
    <n v="81.5"/>
    <n v="223925.93078134808"/>
    <n v="35125.930781348085"/>
    <n v="-25.40058396562349"/>
    <n v="316509.09033688938"/>
    <n v="287825.45402510877"/>
  </r>
  <r>
    <s v="GEE"/>
    <x v="0"/>
    <s v="Yes"/>
    <x v="1"/>
    <x v="179"/>
    <x v="2"/>
    <n v="164100"/>
    <n v="50700"/>
    <n v="24000"/>
    <n v="214800"/>
    <n v="46"/>
    <n v="66"/>
    <n v="81"/>
    <n v="59"/>
    <m/>
    <m/>
    <m/>
    <m/>
    <m/>
    <m/>
    <m/>
    <m/>
    <m/>
    <m/>
    <m/>
    <m/>
    <m/>
    <m/>
    <m/>
    <m/>
    <m/>
    <m/>
    <n v="63"/>
    <n v="4"/>
    <n v="68.666666666666671"/>
    <n v="70"/>
    <n v="231763.09058732376"/>
    <n v="16963.090587323764"/>
    <n v="16.548488157754662"/>
    <n v="271670.30253916339"/>
    <n v="249250.90864030039"/>
  </r>
  <r>
    <s v="GEE"/>
    <x v="0"/>
    <s v="Yes"/>
    <x v="1"/>
    <x v="180"/>
    <x v="3"/>
    <n v="296500"/>
    <n v="-18900"/>
    <n v="-8100"/>
    <n v="277600"/>
    <n v="77"/>
    <n v="50"/>
    <n v="58"/>
    <n v="78"/>
    <m/>
    <m/>
    <m/>
    <m/>
    <m/>
    <m/>
    <m/>
    <m/>
    <m/>
    <m/>
    <m/>
    <m/>
    <m/>
    <m/>
    <m/>
    <m/>
    <m/>
    <m/>
    <n v="65.75"/>
    <n v="4"/>
    <n v="62"/>
    <n v="68"/>
    <n v="272002.59635554475"/>
    <n v="-5597.4036444552476"/>
    <n v="66.317785440375673"/>
    <n v="245294.54501108927"/>
    <n v="260130.90862063097"/>
  </r>
  <r>
    <s v="GEE"/>
    <x v="0"/>
    <s v="Yes"/>
    <x v="1"/>
    <x v="181"/>
    <x v="3"/>
    <n v="202600"/>
    <n v="20300"/>
    <n v="9800"/>
    <n v="222900"/>
    <n v="58"/>
    <n v="53"/>
    <n v="65"/>
    <n v="65"/>
    <m/>
    <m/>
    <m/>
    <m/>
    <m/>
    <m/>
    <m/>
    <m/>
    <m/>
    <m/>
    <m/>
    <m/>
    <m/>
    <m/>
    <m/>
    <m/>
    <m/>
    <m/>
    <n v="60.25"/>
    <n v="4"/>
    <n v="61"/>
    <n v="65"/>
    <n v="229948.52222077793"/>
    <n v="7048.5222207779298"/>
    <n v="32.451852934653211"/>
    <n v="241338.18138187815"/>
    <n v="238370.90865996981"/>
  </r>
  <r>
    <s v="GEE"/>
    <x v="1"/>
    <s v="Yes"/>
    <x v="0"/>
    <x v="182"/>
    <x v="1"/>
    <m/>
    <n v="94500"/>
    <n v="0"/>
    <n v="94500"/>
    <m/>
    <m/>
    <n v="56"/>
    <s v=""/>
    <m/>
    <m/>
    <m/>
    <m/>
    <m/>
    <m/>
    <m/>
    <m/>
    <m/>
    <m/>
    <m/>
    <m/>
    <m/>
    <m/>
    <m/>
    <m/>
    <m/>
    <m/>
    <n v="56"/>
    <n v="1"/>
    <n v="56"/>
    <n v="56"/>
    <n v="94500"/>
    <n v="0"/>
    <s v="N/A"/>
    <n v="221556.36323582256"/>
    <n v="221556.36323582256"/>
  </r>
  <r>
    <s v="GEE"/>
    <x v="0"/>
    <s v="Yes"/>
    <x v="0"/>
    <x v="183"/>
    <x v="2"/>
    <n v="258300"/>
    <n v="-15300"/>
    <n v="1300"/>
    <n v="243000"/>
    <n v="43"/>
    <n v="62"/>
    <n v="36"/>
    <n v="82"/>
    <m/>
    <m/>
    <m/>
    <m/>
    <m/>
    <m/>
    <m/>
    <m/>
    <m/>
    <m/>
    <m/>
    <m/>
    <m/>
    <m/>
    <m/>
    <m/>
    <m/>
    <m/>
    <n v="55.75"/>
    <n v="4"/>
    <n v="60"/>
    <n v="59"/>
    <n v="243994.44808601105"/>
    <n v="994.44808601104887"/>
    <n v="59.100943306957056"/>
    <n v="237381.81775266703"/>
    <n v="220567.27232851979"/>
  </r>
  <r>
    <s v="GEE"/>
    <x v="0"/>
    <s v="Yes"/>
    <x v="0"/>
    <x v="184"/>
    <x v="2"/>
    <n v="287200"/>
    <n v="0"/>
    <n v="0"/>
    <n v="287200"/>
    <n v="50"/>
    <n v="41"/>
    <m/>
    <s v=""/>
    <m/>
    <m/>
    <m/>
    <m/>
    <m/>
    <m/>
    <m/>
    <m/>
    <m/>
    <m/>
    <m/>
    <m/>
    <m/>
    <m/>
    <m/>
    <m/>
    <m/>
    <m/>
    <n v="45.5"/>
    <n v="2"/>
    <n v="45.5"/>
    <n v="45.5"/>
    <n v="262222.87313189171"/>
    <n v="-24977.126868108287"/>
    <n v="118.31436591669991"/>
    <n v="180014.54512910583"/>
    <n v="180014.54512910583"/>
  </r>
  <r>
    <s v="GEE"/>
    <x v="0"/>
    <s v="Yes"/>
    <x v="0"/>
    <x v="185"/>
    <x v="1"/>
    <n v="245600"/>
    <n v="-28800"/>
    <n v="-11900"/>
    <n v="216800"/>
    <n v="42"/>
    <n v="40"/>
    <n v="49"/>
    <n v="45"/>
    <m/>
    <m/>
    <m/>
    <m/>
    <m/>
    <m/>
    <m/>
    <m/>
    <m/>
    <m/>
    <m/>
    <m/>
    <m/>
    <m/>
    <m/>
    <m/>
    <m/>
    <m/>
    <n v="44"/>
    <n v="4"/>
    <n v="44.666666666666664"/>
    <n v="47"/>
    <n v="208565.31135291935"/>
    <n v="-8234.6886470806494"/>
    <n v="64.006109090322212"/>
    <n v="176717.57543809657"/>
    <n v="174079.99968528916"/>
  </r>
  <r>
    <s v="GEE"/>
    <x v="1"/>
    <s v="Yes"/>
    <x v="0"/>
    <x v="186"/>
    <x v="0"/>
    <n v="193300"/>
    <n v="0"/>
    <n v="0"/>
    <n v="193300"/>
    <m/>
    <s v=""/>
    <n v="40"/>
    <s v=""/>
    <m/>
    <m/>
    <m/>
    <m/>
    <m/>
    <m/>
    <m/>
    <m/>
    <m/>
    <m/>
    <m/>
    <m/>
    <m/>
    <m/>
    <m/>
    <m/>
    <m/>
    <m/>
    <n v="40"/>
    <n v="1"/>
    <n v="40"/>
    <n v="40"/>
    <n v="193300"/>
    <n v="0"/>
    <s v="N/A"/>
    <n v="158254.54516844469"/>
    <n v="158254.54516844469"/>
  </r>
  <r>
    <s v="GEE"/>
    <x v="1"/>
    <s v="Yes"/>
    <x v="0"/>
    <x v="187"/>
    <x v="3"/>
    <n v="234300"/>
    <n v="0"/>
    <n v="0"/>
    <n v="234300"/>
    <m/>
    <s v=""/>
    <n v="38"/>
    <s v=""/>
    <m/>
    <m/>
    <m/>
    <m/>
    <m/>
    <m/>
    <m/>
    <m/>
    <m/>
    <m/>
    <m/>
    <m/>
    <m/>
    <m/>
    <m/>
    <m/>
    <m/>
    <m/>
    <n v="38"/>
    <n v="1"/>
    <n v="38"/>
    <n v="38"/>
    <n v="234300"/>
    <n v="0"/>
    <s v="N/A"/>
    <n v="150341.81791002245"/>
    <n v="150341.81791002245"/>
  </r>
  <r>
    <s v="GEE"/>
    <x v="1"/>
    <s v="Yes"/>
    <x v="0"/>
    <x v="188"/>
    <x v="3"/>
    <n v="94500"/>
    <n v="0"/>
    <n v="0"/>
    <n v="94500"/>
    <m/>
    <n v="13"/>
    <m/>
    <s v=""/>
    <m/>
    <m/>
    <m/>
    <m/>
    <m/>
    <m/>
    <m/>
    <m/>
    <m/>
    <m/>
    <m/>
    <m/>
    <m/>
    <m/>
    <m/>
    <m/>
    <m/>
    <m/>
    <n v="13"/>
    <n v="1"/>
    <n v="13"/>
    <n v="13"/>
    <n v="94500"/>
    <n v="0"/>
    <s v="N/A"/>
    <n v="51432.727179744528"/>
    <n v="51432.727179744528"/>
  </r>
  <r>
    <s v="HAW"/>
    <x v="0"/>
    <s v="Yes"/>
    <x v="2"/>
    <x v="189"/>
    <x v="4"/>
    <n v="366800"/>
    <n v="53100"/>
    <n v="16300"/>
    <n v="419900"/>
    <n v="142"/>
    <n v="101"/>
    <n v="125"/>
    <n v="114"/>
    <m/>
    <m/>
    <m/>
    <m/>
    <m/>
    <m/>
    <m/>
    <m/>
    <m/>
    <m/>
    <m/>
    <m/>
    <m/>
    <m/>
    <m/>
    <m/>
    <m/>
    <m/>
    <n v="120.5"/>
    <n v="4"/>
    <n v="113.33333333333333"/>
    <n v="119.5"/>
    <n v="431553.40194024309"/>
    <n v="11653.401940243086"/>
    <n v="67.027514792556687"/>
    <n v="448387.87797725992"/>
    <n v="476741.81731993961"/>
  </r>
  <r>
    <s v="HAW"/>
    <x v="0"/>
    <s v="Yes"/>
    <x v="0"/>
    <x v="190"/>
    <x v="0"/>
    <n v="449200"/>
    <n v="-19700"/>
    <n v="-18400"/>
    <n v="429500"/>
    <n v="112"/>
    <n v="98"/>
    <n v="112"/>
    <n v="66"/>
    <m/>
    <m/>
    <m/>
    <m/>
    <m/>
    <m/>
    <m/>
    <m/>
    <m/>
    <m/>
    <m/>
    <m/>
    <m/>
    <m/>
    <m/>
    <m/>
    <m/>
    <m/>
    <n v="97"/>
    <n v="4"/>
    <n v="92"/>
    <n v="89"/>
    <n v="416799.82039855031"/>
    <n v="-12700.179601449694"/>
    <n v="135.02409526888093"/>
    <n v="363985.4538874228"/>
    <n v="383767.27203347837"/>
  </r>
  <r>
    <s v="HAW"/>
    <x v="0"/>
    <s v="Yes"/>
    <x v="1"/>
    <x v="191"/>
    <x v="3"/>
    <n v="334900"/>
    <n v="8800"/>
    <n v="8800"/>
    <n v="343700"/>
    <m/>
    <n v="71"/>
    <n v="130"/>
    <n v="68"/>
    <m/>
    <m/>
    <m/>
    <m/>
    <m/>
    <m/>
    <m/>
    <m/>
    <m/>
    <m/>
    <m/>
    <m/>
    <m/>
    <m/>
    <m/>
    <m/>
    <m/>
    <m/>
    <n v="89.666666666666671"/>
    <n v="3"/>
    <n v="89.666666666666671"/>
    <n v="99"/>
    <n v="350048.64741742762"/>
    <n v="6348.6474174276227"/>
    <n v="52.492157261733098"/>
    <n v="354753.93875259685"/>
    <n v="354753.93875259685"/>
  </r>
  <r>
    <s v="HAW"/>
    <x v="0"/>
    <s v="Yes"/>
    <x v="1"/>
    <x v="192"/>
    <x v="2"/>
    <n v="327900"/>
    <n v="14200"/>
    <n v="2100"/>
    <n v="342100"/>
    <n v="106"/>
    <n v="70"/>
    <n v="95"/>
    <n v="89"/>
    <m/>
    <m/>
    <m/>
    <m/>
    <m/>
    <m/>
    <m/>
    <m/>
    <m/>
    <m/>
    <m/>
    <m/>
    <m/>
    <m/>
    <m/>
    <m/>
    <m/>
    <m/>
    <n v="90"/>
    <n v="4"/>
    <n v="84.666666666666671"/>
    <n v="92"/>
    <n v="343703.27674359339"/>
    <n v="1603.2767435933929"/>
    <n v="65.326060515679075"/>
    <n v="334972.12060654128"/>
    <n v="356072.72662900056"/>
  </r>
  <r>
    <s v="HAW"/>
    <x v="0"/>
    <s v="Yes"/>
    <x v="0"/>
    <x v="193"/>
    <x v="3"/>
    <n v="321700"/>
    <n v="300"/>
    <n v="-7900"/>
    <n v="322000"/>
    <n v="91"/>
    <n v="84"/>
    <n v="81"/>
    <n v="54"/>
    <m/>
    <m/>
    <m/>
    <m/>
    <m/>
    <m/>
    <m/>
    <m/>
    <m/>
    <m/>
    <m/>
    <m/>
    <m/>
    <m/>
    <m/>
    <m/>
    <m/>
    <m/>
    <n v="77.5"/>
    <n v="4"/>
    <n v="73"/>
    <n v="67.5"/>
    <n v="316622.41183798015"/>
    <n v="-5377.5881620198488"/>
    <n v="99.676970143375229"/>
    <n v="288814.54493241158"/>
    <n v="306618.1812638616"/>
  </r>
  <r>
    <s v="HAW"/>
    <x v="0"/>
    <s v="Yes"/>
    <x v="1"/>
    <x v="194"/>
    <x v="2"/>
    <n v="305600"/>
    <n v="16800"/>
    <n v="6600"/>
    <n v="322400"/>
    <n v="84"/>
    <n v="82"/>
    <n v="84"/>
    <n v="83"/>
    <m/>
    <m/>
    <m/>
    <m/>
    <m/>
    <m/>
    <m/>
    <m/>
    <m/>
    <m/>
    <m/>
    <m/>
    <m/>
    <m/>
    <m/>
    <m/>
    <m/>
    <m/>
    <n v="83.25"/>
    <n v="4"/>
    <n v="83"/>
    <n v="83.5"/>
    <n v="327213.15318564861"/>
    <n v="4813.1531856486108"/>
    <n v="67.968494329888728"/>
    <n v="328378.18122452276"/>
    <n v="329367.27213182551"/>
  </r>
  <r>
    <s v="HAW"/>
    <x v="0"/>
    <s v="Yes"/>
    <x v="0"/>
    <x v="195"/>
    <x v="0"/>
    <n v="411600"/>
    <n v="-53200"/>
    <n v="-32500"/>
    <n v="358400"/>
    <n v="109"/>
    <n v="68"/>
    <n v="64"/>
    <n v="63"/>
    <m/>
    <m/>
    <m/>
    <m/>
    <m/>
    <m/>
    <m/>
    <m/>
    <m/>
    <m/>
    <m/>
    <m/>
    <m/>
    <m/>
    <m/>
    <m/>
    <m/>
    <m/>
    <n v="76"/>
    <n v="4"/>
    <n v="65"/>
    <n v="63.5"/>
    <n v="335689.81875984534"/>
    <n v="-22710.181240154663"/>
    <n v="134.20567111610458"/>
    <n v="257163.63589872263"/>
    <n v="300683.6358200449"/>
  </r>
  <r>
    <s v="HAW"/>
    <x v="0"/>
    <s v="Yes"/>
    <x v="1"/>
    <x v="196"/>
    <x v="3"/>
    <n v="94500"/>
    <n v="95900"/>
    <n v="35100"/>
    <n v="190400"/>
    <n v="67"/>
    <n v="73"/>
    <n v="97"/>
    <n v="41"/>
    <m/>
    <m/>
    <m/>
    <m/>
    <m/>
    <m/>
    <m/>
    <m/>
    <m/>
    <m/>
    <m/>
    <m/>
    <m/>
    <m/>
    <m/>
    <m/>
    <m/>
    <m/>
    <n v="69.5"/>
    <n v="4"/>
    <n v="70.333333333333329"/>
    <n v="69"/>
    <n v="215178.21414526852"/>
    <n v="24778.214145268517"/>
    <n v="0.76551278043056215"/>
    <n v="278264.24192118191"/>
    <n v="274967.27223017265"/>
  </r>
  <r>
    <s v="HAW"/>
    <x v="0"/>
    <s v="Yes"/>
    <x v="0"/>
    <x v="197"/>
    <x v="0"/>
    <n v="270700"/>
    <n v="-2400"/>
    <n v="-2400"/>
    <n v="268300"/>
    <n v="80"/>
    <s v=""/>
    <n v="72"/>
    <n v="39"/>
    <m/>
    <m/>
    <m/>
    <m/>
    <m/>
    <m/>
    <m/>
    <m/>
    <m/>
    <m/>
    <m/>
    <m/>
    <m/>
    <m/>
    <m/>
    <m/>
    <m/>
    <m/>
    <n v="63.666666666666664"/>
    <n v="3"/>
    <n v="63.666666666666664"/>
    <n v="55.5"/>
    <n v="266742.71991348953"/>
    <n v="-1557.2800865104655"/>
    <n v="84.539848103936549"/>
    <n v="251888.48439310779"/>
    <n v="251888.48439310779"/>
  </r>
  <r>
    <s v="HAW"/>
    <x v="0"/>
    <s v="Yes"/>
    <x v="1"/>
    <x v="198"/>
    <x v="2"/>
    <n v="181800"/>
    <n v="43000"/>
    <n v="9700"/>
    <n v="224800"/>
    <n v="94"/>
    <n v="77"/>
    <n v="53"/>
    <n v="54"/>
    <m/>
    <m/>
    <m/>
    <m/>
    <m/>
    <m/>
    <m/>
    <m/>
    <m/>
    <m/>
    <m/>
    <m/>
    <m/>
    <m/>
    <m/>
    <m/>
    <m/>
    <m/>
    <n v="69.5"/>
    <n v="4"/>
    <n v="61.333333333333336"/>
    <n v="53.5"/>
    <n v="231716.54693236688"/>
    <n v="6916.5469323668804"/>
    <n v="56.836592820592394"/>
    <n v="242656.96925828187"/>
    <n v="274967.27223017265"/>
  </r>
  <r>
    <s v="HAW"/>
    <x v="0"/>
    <s v="Yes"/>
    <x v="1"/>
    <x v="199"/>
    <x v="2"/>
    <n v="158200"/>
    <n v="0"/>
    <n v="0"/>
    <n v="158200"/>
    <n v="84"/>
    <s v=""/>
    <n v="65"/>
    <s v=""/>
    <m/>
    <m/>
    <m/>
    <m/>
    <m/>
    <m/>
    <m/>
    <m/>
    <m/>
    <m/>
    <m/>
    <m/>
    <m/>
    <m/>
    <m/>
    <m/>
    <m/>
    <m/>
    <n v="74.5"/>
    <n v="2"/>
    <n v="74.5"/>
    <n v="74.5"/>
    <n v="195316.02304013041"/>
    <n v="37116.023040130414"/>
    <n v="-33.702184233906962"/>
    <n v="294749.09037622827"/>
    <n v="294749.09037622827"/>
  </r>
  <r>
    <s v="HAW"/>
    <x v="0"/>
    <s v="Yes"/>
    <x v="1"/>
    <x v="200"/>
    <x v="4"/>
    <n v="185100"/>
    <n v="38200"/>
    <n v="8300"/>
    <n v="223300"/>
    <n v="86"/>
    <n v="60"/>
    <n v="71"/>
    <n v="49"/>
    <m/>
    <m/>
    <m/>
    <m/>
    <m/>
    <m/>
    <m/>
    <m/>
    <m/>
    <m/>
    <m/>
    <m/>
    <m/>
    <m/>
    <m/>
    <m/>
    <m/>
    <m/>
    <n v="66.5"/>
    <n v="4"/>
    <n v="60"/>
    <n v="60"/>
    <n v="229219.44808601105"/>
    <n v="5919.4480860110489"/>
    <n v="42.743377121166723"/>
    <n v="237381.81775266703"/>
    <n v="263098.18134253932"/>
  </r>
  <r>
    <s v="HAW"/>
    <x v="0"/>
    <s v="Yes"/>
    <x v="1"/>
    <x v="201"/>
    <x v="2"/>
    <n v="313300"/>
    <n v="-8500"/>
    <n v="-4200"/>
    <n v="304800"/>
    <n v="62"/>
    <n v="64"/>
    <n v="89"/>
    <n v="61"/>
    <m/>
    <m/>
    <m/>
    <m/>
    <m/>
    <m/>
    <m/>
    <m/>
    <m/>
    <m/>
    <m/>
    <m/>
    <m/>
    <m/>
    <m/>
    <m/>
    <m/>
    <m/>
    <n v="69"/>
    <n v="4"/>
    <n v="71.333333333333329"/>
    <n v="75"/>
    <n v="302007.28828003537"/>
    <n v="-2792.7117199646309"/>
    <n v="72.141430123294285"/>
    <n v="282220.605550393"/>
    <n v="272989.0904155671"/>
  </r>
  <r>
    <s v="HAW"/>
    <x v="0"/>
    <s v="Yes"/>
    <x v="0"/>
    <x v="202"/>
    <x v="3"/>
    <n v="354900"/>
    <n v="0"/>
    <n v="0"/>
    <n v="354900"/>
    <m/>
    <n v="67"/>
    <n v="74"/>
    <s v=""/>
    <m/>
    <m/>
    <m/>
    <m/>
    <m/>
    <m/>
    <m/>
    <m/>
    <m/>
    <m/>
    <m/>
    <m/>
    <m/>
    <m/>
    <m/>
    <m/>
    <m/>
    <m/>
    <n v="70.5"/>
    <n v="2"/>
    <n v="70.5"/>
    <n v="70.5"/>
    <n v="338724.72650106298"/>
    <n v="-16175.273498937022"/>
    <n v="117.65483448411139"/>
    <n v="278923.63585938379"/>
    <n v="278923.63585938379"/>
  </r>
  <r>
    <s v="HAW"/>
    <x v="0"/>
    <s v="Yes"/>
    <x v="0"/>
    <x v="203"/>
    <x v="5"/>
    <n v="290900"/>
    <n v="-8400"/>
    <n v="-6000"/>
    <n v="282500"/>
    <n v="79"/>
    <n v="80"/>
    <n v="45"/>
    <n v="69"/>
    <m/>
    <m/>
    <m/>
    <m/>
    <m/>
    <m/>
    <m/>
    <m/>
    <m/>
    <m/>
    <m/>
    <m/>
    <m/>
    <m/>
    <m/>
    <m/>
    <m/>
    <m/>
    <n v="68.25"/>
    <n v="4"/>
    <n v="64.666666666666671"/>
    <n v="57"/>
    <n v="278421.79404825636"/>
    <n v="-4078.2059517436428"/>
    <n v="91.888956725166125"/>
    <n v="255844.84802231894"/>
    <n v="270021.81769365876"/>
  </r>
  <r>
    <s v="HAW"/>
    <x v="0"/>
    <s v="Yes"/>
    <x v="1"/>
    <x v="204"/>
    <x v="0"/>
    <n v="250500"/>
    <n v="0"/>
    <n v="0"/>
    <n v="250500"/>
    <n v="70"/>
    <n v="65"/>
    <m/>
    <s v=""/>
    <m/>
    <m/>
    <m/>
    <m/>
    <m/>
    <m/>
    <m/>
    <m/>
    <m/>
    <m/>
    <m/>
    <m/>
    <m/>
    <m/>
    <m/>
    <m/>
    <m/>
    <m/>
    <n v="67.5"/>
    <n v="2"/>
    <n v="67.5"/>
    <n v="67.5"/>
    <n v="257337.50409676245"/>
    <n v="6837.5040967624518"/>
    <n v="47.567021804085378"/>
    <n v="267054.54497175041"/>
    <n v="267054.54497175041"/>
  </r>
  <r>
    <s v="HAW"/>
    <x v="0"/>
    <s v="Yes"/>
    <x v="1"/>
    <x v="205"/>
    <x v="1"/>
    <n v="212700"/>
    <n v="27200"/>
    <n v="12500"/>
    <n v="239900"/>
    <n v="54"/>
    <n v="74"/>
    <n v="67"/>
    <n v="60"/>
    <m/>
    <m/>
    <m/>
    <m/>
    <m/>
    <m/>
    <m/>
    <m/>
    <m/>
    <m/>
    <m/>
    <m/>
    <m/>
    <m/>
    <m/>
    <m/>
    <m/>
    <m/>
    <n v="63.75"/>
    <n v="4"/>
    <n v="67"/>
    <n v="63.5"/>
    <n v="248872.96702937904"/>
    <n v="8972.9670293790405"/>
    <n v="47.84163086147737"/>
    <n v="265076.36315714486"/>
    <n v="252218.18136220874"/>
  </r>
  <r>
    <s v="HAW"/>
    <x v="1"/>
    <s v="Yes"/>
    <x v="0"/>
    <x v="206"/>
    <x v="0"/>
    <n v="77800"/>
    <n v="0"/>
    <n v="0"/>
    <n v="77800"/>
    <n v="65"/>
    <s v=""/>
    <m/>
    <s v=""/>
    <m/>
    <m/>
    <m/>
    <m/>
    <m/>
    <m/>
    <m/>
    <m/>
    <m/>
    <m/>
    <m/>
    <m/>
    <m/>
    <m/>
    <m/>
    <m/>
    <m/>
    <m/>
    <n v="65"/>
    <n v="1"/>
    <n v="65"/>
    <n v="65"/>
    <n v="77800"/>
    <n v="0"/>
    <s v="N/A"/>
    <n v="257163.63589872263"/>
    <n v="257163.63589872263"/>
  </r>
  <r>
    <s v="HAW"/>
    <x v="0"/>
    <s v="Yes"/>
    <x v="0"/>
    <x v="207"/>
    <x v="2"/>
    <n v="266900"/>
    <n v="-3100"/>
    <n v="-1800"/>
    <n v="263800"/>
    <n v="86"/>
    <n v="77"/>
    <n v="27"/>
    <n v="85"/>
    <m/>
    <m/>
    <m/>
    <m/>
    <m/>
    <m/>
    <m/>
    <m/>
    <m/>
    <m/>
    <m/>
    <m/>
    <m/>
    <m/>
    <m/>
    <m/>
    <m/>
    <m/>
    <n v="68.75"/>
    <n v="4"/>
    <n v="63"/>
    <n v="56"/>
    <n v="262681.67049031163"/>
    <n v="-1118.3295096883667"/>
    <n v="80.260201005659582"/>
    <n v="249250.90864030039"/>
    <n v="271999.9995082643"/>
  </r>
  <r>
    <s v="HAW"/>
    <x v="0"/>
    <s v="Yes"/>
    <x v="1"/>
    <x v="208"/>
    <x v="2"/>
    <m/>
    <n v="89500"/>
    <n v="0"/>
    <n v="89500"/>
    <m/>
    <m/>
    <n v="62"/>
    <n v="41"/>
    <m/>
    <m/>
    <m/>
    <m/>
    <m/>
    <m/>
    <m/>
    <m/>
    <m/>
    <m/>
    <m/>
    <m/>
    <m/>
    <m/>
    <m/>
    <m/>
    <m/>
    <m/>
    <n v="51.5"/>
    <n v="2"/>
    <n v="51.5"/>
    <n v="51.5"/>
    <n v="120122.31794049282"/>
    <n v="30622.317940492823"/>
    <n v="-37.771463267602229"/>
    <n v="203752.72690437254"/>
    <n v="203752.72690437254"/>
  </r>
  <r>
    <s v="HAW"/>
    <x v="0"/>
    <s v="Yes"/>
    <x v="0"/>
    <x v="209"/>
    <x v="0"/>
    <n v="376100"/>
    <n v="-12100"/>
    <n v="-12100"/>
    <n v="364000"/>
    <m/>
    <n v="80"/>
    <n v="43"/>
    <n v="118"/>
    <m/>
    <m/>
    <m/>
    <m/>
    <m/>
    <m/>
    <m/>
    <m/>
    <m/>
    <m/>
    <m/>
    <m/>
    <m/>
    <m/>
    <m/>
    <m/>
    <m/>
    <m/>
    <n v="80.333333333333329"/>
    <n v="3"/>
    <n v="80.333333333333329"/>
    <n v="80.5"/>
    <n v="355668.95549293701"/>
    <n v="-8331.0445070629939"/>
    <n v="104.28700972729371"/>
    <n v="317827.87821329309"/>
    <n v="317827.87821329309"/>
  </r>
  <r>
    <s v="HAW"/>
    <x v="0"/>
    <s v="Yes"/>
    <x v="1"/>
    <x v="210"/>
    <x v="2"/>
    <n v="243400"/>
    <n v="-2700"/>
    <n v="-400"/>
    <n v="240700"/>
    <n v="81"/>
    <n v="34"/>
    <n v="55"/>
    <n v="86"/>
    <m/>
    <m/>
    <m/>
    <m/>
    <m/>
    <m/>
    <m/>
    <m/>
    <m/>
    <m/>
    <m/>
    <m/>
    <m/>
    <m/>
    <m/>
    <m/>
    <m/>
    <m/>
    <n v="64"/>
    <n v="4"/>
    <n v="58.333333333333336"/>
    <n v="70.5"/>
    <n v="240554.32452806633"/>
    <n v="-145.675471933675"/>
    <n v="34.424679234504389"/>
    <n v="230787.87837064851"/>
    <n v="253207.27226951151"/>
  </r>
  <r>
    <s v="HAW"/>
    <x v="0"/>
    <s v="Yes"/>
    <x v="1"/>
    <x v="211"/>
    <x v="2"/>
    <n v="248400"/>
    <n v="-15400"/>
    <n v="-7800"/>
    <n v="233000"/>
    <n v="94"/>
    <n v="15"/>
    <n v="50"/>
    <n v="89"/>
    <m/>
    <m/>
    <m/>
    <m/>
    <m/>
    <m/>
    <m/>
    <m/>
    <m/>
    <m/>
    <m/>
    <m/>
    <m/>
    <m/>
    <m/>
    <m/>
    <m/>
    <m/>
    <n v="62"/>
    <n v="4"/>
    <n v="51.333333333333336"/>
    <n v="69.5"/>
    <n v="227575.80558469836"/>
    <n v="-5424.1944153016375"/>
    <n v="30.812838644119324"/>
    <n v="203093.33296617071"/>
    <n v="245294.54501108927"/>
  </r>
  <r>
    <s v="HAW"/>
    <x v="0"/>
    <s v="Yes"/>
    <x v="0"/>
    <x v="212"/>
    <x v="5"/>
    <n v="294100"/>
    <n v="-23300"/>
    <n v="-23300"/>
    <n v="270800"/>
    <n v="47"/>
    <n v="52"/>
    <m/>
    <n v="51"/>
    <m/>
    <m/>
    <m/>
    <m/>
    <m/>
    <m/>
    <m/>
    <m/>
    <m/>
    <m/>
    <m/>
    <m/>
    <m/>
    <m/>
    <m/>
    <m/>
    <m/>
    <m/>
    <n v="50"/>
    <n v="3"/>
    <n v="50"/>
    <n v="51.5"/>
    <n v="254553.70673834256"/>
    <n v="-16246.29326165744"/>
    <n v="94.361874269645995"/>
    <n v="197818.18146055588"/>
    <n v="197818.18146055588"/>
  </r>
  <r>
    <s v="HAW"/>
    <x v="0"/>
    <s v="Yes"/>
    <x v="0"/>
    <x v="213"/>
    <x v="3"/>
    <n v="237300"/>
    <n v="0"/>
    <n v="0"/>
    <n v="237300"/>
    <n v="87"/>
    <n v="7"/>
    <m/>
    <s v=""/>
    <m/>
    <m/>
    <m/>
    <m/>
    <m/>
    <m/>
    <m/>
    <m/>
    <m/>
    <m/>
    <m/>
    <m/>
    <m/>
    <m/>
    <m/>
    <m/>
    <m/>
    <m/>
    <n v="47"/>
    <n v="2"/>
    <n v="47"/>
    <n v="47"/>
    <n v="226341.484334042"/>
    <n v="-10958.515665957995"/>
    <n v="78.946723649139557"/>
    <n v="185949.09057292252"/>
    <n v="185949.09057292252"/>
  </r>
  <r>
    <s v="HAW"/>
    <x v="0"/>
    <s v="Yes"/>
    <x v="0"/>
    <x v="214"/>
    <x v="2"/>
    <n v="303600"/>
    <n v="-31000"/>
    <n v="0"/>
    <n v="272600"/>
    <n v="83"/>
    <n v="48"/>
    <n v="3"/>
    <s v=""/>
    <m/>
    <m/>
    <m/>
    <m/>
    <m/>
    <m/>
    <m/>
    <m/>
    <m/>
    <m/>
    <m/>
    <m/>
    <m/>
    <m/>
    <m/>
    <m/>
    <m/>
    <m/>
    <n v="44.666666666666664"/>
    <n v="3"/>
    <n v="44.666666666666664"/>
    <n v="25.5"/>
    <n v="250415.31135291935"/>
    <n v="-22184.688647080649"/>
    <n v="147.67373310895681"/>
    <n v="176717.57543809657"/>
    <n v="176717.57543809657"/>
  </r>
  <r>
    <s v="MEL"/>
    <x v="0"/>
    <s v="Yes"/>
    <x v="1"/>
    <x v="215"/>
    <x v="0"/>
    <n v="347600"/>
    <n v="46400"/>
    <n v="23700"/>
    <n v="394000"/>
    <n v="99"/>
    <n v="107"/>
    <n v="109"/>
    <n v="120"/>
    <m/>
    <m/>
    <m/>
    <m/>
    <m/>
    <m/>
    <m/>
    <m/>
    <m/>
    <m/>
    <m/>
    <m/>
    <m/>
    <m/>
    <m/>
    <m/>
    <m/>
    <m/>
    <n v="108.75"/>
    <n v="4"/>
    <n v="112"/>
    <n v="114.5"/>
    <n v="410756.30309388734"/>
    <n v="16756.303093887342"/>
    <n v="58.151323715806939"/>
    <n v="443112.72647164512"/>
    <n v="430254.54467670899"/>
  </r>
  <r>
    <s v="MEL"/>
    <x v="0"/>
    <s v="Yes"/>
    <x v="1"/>
    <x v="216"/>
    <x v="0"/>
    <n v="379700"/>
    <n v="33600"/>
    <n v="19600"/>
    <n v="413300"/>
    <n v="88"/>
    <n v="115"/>
    <n v="111"/>
    <n v="116"/>
    <m/>
    <m/>
    <m/>
    <m/>
    <m/>
    <m/>
    <m/>
    <m/>
    <m/>
    <m/>
    <m/>
    <m/>
    <m/>
    <m/>
    <m/>
    <m/>
    <m/>
    <m/>
    <n v="107.5"/>
    <n v="4"/>
    <n v="114"/>
    <n v="113.5"/>
    <n v="427289.45136342105"/>
    <n v="13989.451363421045"/>
    <n v="74.217365715083744"/>
    <n v="451025.45373006735"/>
    <n v="425309.0901401951"/>
  </r>
  <r>
    <s v="MEL"/>
    <x v="0"/>
    <s v="Yes"/>
    <x v="1"/>
    <x v="217"/>
    <x v="0"/>
    <n v="202700"/>
    <n v="76400"/>
    <n v="29400"/>
    <n v="279100"/>
    <n v="105"/>
    <n v="112"/>
    <n v="60"/>
    <n v="92"/>
    <m/>
    <m/>
    <m/>
    <m/>
    <m/>
    <m/>
    <m/>
    <m/>
    <m/>
    <m/>
    <m/>
    <m/>
    <m/>
    <m/>
    <m/>
    <m/>
    <m/>
    <m/>
    <n v="92.25"/>
    <n v="4"/>
    <n v="88"/>
    <n v="76"/>
    <n v="299883.5238594829"/>
    <n v="20783.523859482899"/>
    <n v="51.411001139801321"/>
    <n v="348159.99937057833"/>
    <n v="364974.54479472555"/>
  </r>
  <r>
    <s v="MEL"/>
    <x v="0"/>
    <s v="Yes"/>
    <x v="0"/>
    <x v="218"/>
    <x v="2"/>
    <n v="392300"/>
    <n v="-14900"/>
    <n v="-9100"/>
    <n v="377400"/>
    <n v="93"/>
    <n v="94"/>
    <n v="81"/>
    <n v="82"/>
    <m/>
    <m/>
    <m/>
    <m/>
    <m/>
    <m/>
    <m/>
    <m/>
    <m/>
    <m/>
    <m/>
    <m/>
    <m/>
    <m/>
    <m/>
    <m/>
    <m/>
    <m/>
    <n v="87.5"/>
    <n v="4"/>
    <n v="85.666666666666671"/>
    <n v="81.5"/>
    <n v="371207.35087836022"/>
    <n v="-6192.6491216397844"/>
    <n v="112.0530699754963"/>
    <n v="338928.48423575237"/>
    <n v="346181.81755597278"/>
  </r>
  <r>
    <s v="MEL"/>
    <x v="0"/>
    <s v="Yes"/>
    <x v="0"/>
    <x v="219"/>
    <x v="0"/>
    <n v="387900"/>
    <n v="-16100"/>
    <n v="-7100"/>
    <n v="371800"/>
    <n v="69"/>
    <n v="108"/>
    <n v="79"/>
    <n v="70"/>
    <m/>
    <m/>
    <m/>
    <m/>
    <m/>
    <m/>
    <m/>
    <m/>
    <m/>
    <m/>
    <m/>
    <m/>
    <m/>
    <m/>
    <m/>
    <m/>
    <m/>
    <m/>
    <n v="81.5"/>
    <n v="4"/>
    <n v="85.666666666666671"/>
    <n v="74.5"/>
    <n v="367007.35087836022"/>
    <n v="-4792.6491216397844"/>
    <n v="121.97173136430715"/>
    <n v="338928.48423575237"/>
    <n v="322443.63578070607"/>
  </r>
  <r>
    <s v="MEL"/>
    <x v="0"/>
    <s v="Yes"/>
    <x v="1"/>
    <x v="220"/>
    <x v="0"/>
    <n v="388600"/>
    <n v="-3100"/>
    <n v="7600"/>
    <n v="385500"/>
    <n v="86"/>
    <n v="83"/>
    <n v="83"/>
    <n v="131"/>
    <m/>
    <m/>
    <m/>
    <m/>
    <m/>
    <m/>
    <m/>
    <m/>
    <m/>
    <m/>
    <m/>
    <m/>
    <m/>
    <m/>
    <m/>
    <m/>
    <m/>
    <m/>
    <n v="95.75"/>
    <n v="4"/>
    <n v="99"/>
    <n v="107"/>
    <n v="391003.33934191824"/>
    <n v="5503.3393419182394"/>
    <n v="66.95643475239487"/>
    <n v="391679.9992919006"/>
    <n v="378821.81749696448"/>
  </r>
  <r>
    <s v="MEL"/>
    <x v="0"/>
    <s v="Yes"/>
    <x v="1"/>
    <x v="221"/>
    <x v="0"/>
    <n v="318700"/>
    <n v="9300"/>
    <n v="3200"/>
    <n v="328000"/>
    <n v="87"/>
    <n v="67"/>
    <n v="94"/>
    <n v="85"/>
    <m/>
    <m/>
    <m/>
    <m/>
    <m/>
    <m/>
    <m/>
    <m/>
    <m/>
    <m/>
    <m/>
    <m/>
    <m/>
    <m/>
    <m/>
    <m/>
    <m/>
    <m/>
    <n v="83.25"/>
    <n v="4"/>
    <n v="82"/>
    <n v="89.5"/>
    <n v="330384.07905088179"/>
    <n v="2384.0790508817881"/>
    <n v="60.049832941077888"/>
    <n v="324421.81759531162"/>
    <n v="329367.27213182551"/>
  </r>
  <r>
    <s v="MEL"/>
    <x v="0"/>
    <s v="Yes"/>
    <x v="0"/>
    <x v="222"/>
    <x v="5"/>
    <n v="313300"/>
    <n v="7900"/>
    <n v="3600"/>
    <n v="321200"/>
    <n v="80"/>
    <n v="110"/>
    <n v="49"/>
    <n v="83"/>
    <m/>
    <m/>
    <m/>
    <m/>
    <m/>
    <m/>
    <m/>
    <m/>
    <m/>
    <m/>
    <m/>
    <m/>
    <m/>
    <m/>
    <m/>
    <m/>
    <m/>
    <m/>
    <n v="80.5"/>
    <n v="4"/>
    <n v="80.666666666666671"/>
    <n v="66"/>
    <n v="323911.98020452599"/>
    <n v="2711.9802045259858"/>
    <n v="102.09392177034822"/>
    <n v="319146.66608969681"/>
    <n v="318487.27215149492"/>
  </r>
  <r>
    <s v="MEL"/>
    <x v="0"/>
    <s v="Yes"/>
    <x v="1"/>
    <x v="223"/>
    <x v="0"/>
    <n v="409600"/>
    <n v="-35700"/>
    <n v="-13700"/>
    <n v="373900"/>
    <n v="88"/>
    <n v="58"/>
    <n v="90"/>
    <n v="97"/>
    <m/>
    <m/>
    <m/>
    <m/>
    <m/>
    <m/>
    <m/>
    <m/>
    <m/>
    <m/>
    <m/>
    <m/>
    <m/>
    <m/>
    <m/>
    <m/>
    <m/>
    <m/>
    <n v="83.25"/>
    <n v="4"/>
    <n v="81.666666666666671"/>
    <n v="93.5"/>
    <n v="364466.05433929287"/>
    <n v="-9433.9456607071334"/>
    <n v="85.502233343503065"/>
    <n v="323103.02971890796"/>
    <n v="329367.27213182551"/>
  </r>
  <r>
    <s v="MEL"/>
    <x v="0"/>
    <s v="Yes"/>
    <x v="1"/>
    <x v="224"/>
    <x v="2"/>
    <n v="242500"/>
    <n v="22100"/>
    <n v="1800"/>
    <n v="264600"/>
    <n v="86"/>
    <n v="58"/>
    <n v="88"/>
    <n v="51"/>
    <m/>
    <m/>
    <m/>
    <m/>
    <m/>
    <m/>
    <m/>
    <m/>
    <m/>
    <m/>
    <m/>
    <m/>
    <m/>
    <m/>
    <m/>
    <m/>
    <m/>
    <m/>
    <n v="70.75"/>
    <n v="4"/>
    <n v="65.666666666666671"/>
    <n v="69.5"/>
    <n v="266025.86818302324"/>
    <n v="1425.8681830232381"/>
    <n v="53.843249378686586"/>
    <n v="259801.21165153006"/>
    <n v="279912.72676668654"/>
  </r>
  <r>
    <s v="MEL"/>
    <x v="0"/>
    <s v="Yes"/>
    <x v="1"/>
    <x v="225"/>
    <x v="0"/>
    <n v="101500"/>
    <n v="57100"/>
    <n v="57100"/>
    <n v="158600"/>
    <m/>
    <n v="67"/>
    <n v="87"/>
    <n v="79"/>
    <m/>
    <m/>
    <m/>
    <m/>
    <m/>
    <m/>
    <m/>
    <m/>
    <m/>
    <m/>
    <m/>
    <m/>
    <m/>
    <m/>
    <m/>
    <m/>
    <m/>
    <m/>
    <n v="77.666666666666671"/>
    <n v="3"/>
    <n v="77.666666666666671"/>
    <n v="83"/>
    <n v="198874.75780022546"/>
    <n v="40274.75780022546"/>
    <n v="-50.410660047393449"/>
    <n v="307277.57520206348"/>
    <n v="307277.57520206348"/>
  </r>
  <r>
    <s v="MEL"/>
    <x v="0"/>
    <s v="Yes"/>
    <x v="1"/>
    <x v="226"/>
    <x v="0"/>
    <n v="153500"/>
    <n v="65600"/>
    <n v="27400"/>
    <n v="219100"/>
    <n v="65"/>
    <n v="69"/>
    <n v="83"/>
    <n v="64"/>
    <m/>
    <m/>
    <m/>
    <m/>
    <m/>
    <m/>
    <m/>
    <m/>
    <m/>
    <m/>
    <m/>
    <m/>
    <m/>
    <m/>
    <m/>
    <m/>
    <m/>
    <m/>
    <n v="70.25"/>
    <n v="4"/>
    <n v="72"/>
    <n v="73.5"/>
    <n v="238418.33770321327"/>
    <n v="19318.33770321327"/>
    <n v="12.68237316277488"/>
    <n v="284858.18130320043"/>
    <n v="277934.54495208099"/>
  </r>
  <r>
    <s v="MEL"/>
    <x v="0"/>
    <s v="Yes"/>
    <x v="0"/>
    <x v="227"/>
    <x v="1"/>
    <n v="284700"/>
    <n v="2000"/>
    <n v="-1200"/>
    <n v="286700"/>
    <n v="79"/>
    <n v="83"/>
    <n v="53"/>
    <n v="71"/>
    <m/>
    <m/>
    <m/>
    <m/>
    <m/>
    <m/>
    <m/>
    <m/>
    <m/>
    <m/>
    <m/>
    <m/>
    <m/>
    <m/>
    <m/>
    <m/>
    <m/>
    <m/>
    <n v="71.5"/>
    <n v="4"/>
    <n v="69"/>
    <n v="62"/>
    <n v="286031.11529891274"/>
    <n v="-668.88470108725596"/>
    <n v="84.949960683557975"/>
    <n v="272989.0904155671"/>
    <n v="282879.99948859488"/>
  </r>
  <r>
    <s v="MEL"/>
    <x v="0"/>
    <s v="Yes"/>
    <x v="0"/>
    <x v="228"/>
    <x v="2"/>
    <n v="299800"/>
    <n v="-4600"/>
    <n v="-2700"/>
    <n v="295200"/>
    <n v="63"/>
    <n v="80"/>
    <n v="69"/>
    <n v="61"/>
    <m/>
    <m/>
    <m/>
    <m/>
    <m/>
    <m/>
    <m/>
    <m/>
    <m/>
    <m/>
    <m/>
    <m/>
    <m/>
    <m/>
    <m/>
    <m/>
    <m/>
    <m/>
    <n v="68.25"/>
    <n v="4"/>
    <n v="70"/>
    <n v="65"/>
    <n v="293435.18943367957"/>
    <n v="-1764.8105663204333"/>
    <n v="85.144849646970044"/>
    <n v="276945.45404477819"/>
    <n v="270021.81769365876"/>
  </r>
  <r>
    <s v="MEL"/>
    <x v="0"/>
    <s v="Yes"/>
    <x v="1"/>
    <x v="229"/>
    <x v="0"/>
    <n v="218900"/>
    <n v="19000"/>
    <n v="2600"/>
    <n v="237900"/>
    <n v="58"/>
    <n v="41"/>
    <n v="105"/>
    <n v="33"/>
    <m/>
    <m/>
    <m/>
    <m/>
    <m/>
    <m/>
    <m/>
    <m/>
    <m/>
    <m/>
    <m/>
    <m/>
    <m/>
    <m/>
    <m/>
    <m/>
    <m/>
    <m/>
    <n v="59.25"/>
    <n v="4"/>
    <n v="59.666666666666664"/>
    <n v="69"/>
    <n v="239826.42337442213"/>
    <n v="1926.4233744221274"/>
    <n v="35.384009928909826"/>
    <n v="236063.02987626332"/>
    <n v="234414.54503075869"/>
  </r>
  <r>
    <s v="MEL"/>
    <x v="0"/>
    <s v="Yes"/>
    <x v="1"/>
    <x v="230"/>
    <x v="3"/>
    <n v="348200"/>
    <n v="-13900"/>
    <n v="3900"/>
    <n v="334300"/>
    <n v="60"/>
    <n v="65"/>
    <n v="78"/>
    <n v="109"/>
    <m/>
    <m/>
    <m/>
    <m/>
    <m/>
    <m/>
    <m/>
    <m/>
    <m/>
    <m/>
    <m/>
    <m/>
    <m/>
    <m/>
    <m/>
    <m/>
    <m/>
    <m/>
    <n v="78"/>
    <n v="4"/>
    <n v="84"/>
    <n v="93.5"/>
    <n v="337167.22732041549"/>
    <n v="2867.2273204154917"/>
    <n v="56.641338878665628"/>
    <n v="332334.54485373385"/>
    <n v="308596.36307846714"/>
  </r>
  <r>
    <s v="MEL"/>
    <x v="0"/>
    <s v="Yes"/>
    <x v="1"/>
    <x v="231"/>
    <x v="0"/>
    <n v="332400"/>
    <n v="-16500"/>
    <n v="100"/>
    <n v="315900"/>
    <n v="59"/>
    <n v="62"/>
    <n v="74"/>
    <n v="95"/>
    <m/>
    <m/>
    <m/>
    <m/>
    <m/>
    <m/>
    <m/>
    <m/>
    <m/>
    <m/>
    <m/>
    <m/>
    <m/>
    <m/>
    <m/>
    <m/>
    <m/>
    <m/>
    <n v="72.5"/>
    <n v="4"/>
    <n v="77"/>
    <n v="84.5"/>
    <n v="316163.70837704756"/>
    <n v="263.70837704755832"/>
    <n v="61.231226299044188"/>
    <n v="304639.99944925605"/>
    <n v="286836.36311780603"/>
  </r>
  <r>
    <s v="MEL"/>
    <x v="0"/>
    <s v="Yes"/>
    <x v="1"/>
    <x v="232"/>
    <x v="0"/>
    <n v="157500"/>
    <n v="46800"/>
    <n v="25300"/>
    <n v="204300"/>
    <n v="61"/>
    <n v="57"/>
    <n v="56"/>
    <n v="88"/>
    <m/>
    <m/>
    <m/>
    <m/>
    <m/>
    <m/>
    <m/>
    <m/>
    <m/>
    <m/>
    <m/>
    <m/>
    <m/>
    <m/>
    <m/>
    <m/>
    <m/>
    <m/>
    <n v="65.5"/>
    <n v="4"/>
    <n v="67"/>
    <n v="72"/>
    <n v="222172.96702937904"/>
    <n v="17872.96702937904"/>
    <n v="4.8959782617750136"/>
    <n v="265076.36315714486"/>
    <n v="259141.81771332817"/>
  </r>
  <r>
    <s v="MEL"/>
    <x v="0"/>
    <s v="Yes"/>
    <x v="0"/>
    <x v="233"/>
    <x v="2"/>
    <n v="267700"/>
    <n v="-9200"/>
    <n v="-9200"/>
    <n v="258500"/>
    <m/>
    <n v="49"/>
    <n v="66"/>
    <n v="55"/>
    <m/>
    <m/>
    <m/>
    <m/>
    <m/>
    <m/>
    <m/>
    <m/>
    <m/>
    <m/>
    <m/>
    <m/>
    <m/>
    <m/>
    <m/>
    <m/>
    <m/>
    <m/>
    <n v="56.666666666666664"/>
    <n v="3"/>
    <n v="56.666666666666664"/>
    <n v="60.5"/>
    <n v="252189.20097012154"/>
    <n v="-6310.7990298784571"/>
    <n v="67.39750553435556"/>
    <n v="224193.93898862996"/>
    <n v="224193.93898862996"/>
  </r>
  <r>
    <s v="MEL"/>
    <x v="1"/>
    <s v="Yes"/>
    <x v="0"/>
    <x v="234"/>
    <x v="2"/>
    <n v="226300"/>
    <n v="0"/>
    <n v="0"/>
    <n v="226300"/>
    <n v="57"/>
    <m/>
    <m/>
    <s v=""/>
    <m/>
    <m/>
    <m/>
    <m/>
    <m/>
    <m/>
    <m/>
    <m/>
    <m/>
    <m/>
    <m/>
    <m/>
    <m/>
    <m/>
    <m/>
    <m/>
    <m/>
    <m/>
    <n v="57"/>
    <n v="1"/>
    <n v="57"/>
    <n v="57"/>
    <n v="226300"/>
    <n v="0"/>
    <s v="N/A"/>
    <n v="225512.72686503368"/>
    <n v="225512.72686503368"/>
  </r>
  <r>
    <s v="MEL"/>
    <x v="1"/>
    <s v="Yes"/>
    <x v="0"/>
    <x v="235"/>
    <x v="3"/>
    <n v="275000"/>
    <n v="0"/>
    <n v="0"/>
    <n v="275000"/>
    <n v="45"/>
    <s v=""/>
    <m/>
    <s v=""/>
    <m/>
    <m/>
    <m/>
    <m/>
    <m/>
    <m/>
    <m/>
    <m/>
    <m/>
    <m/>
    <m/>
    <m/>
    <m/>
    <m/>
    <m/>
    <m/>
    <m/>
    <m/>
    <n v="45"/>
    <n v="1"/>
    <n v="45"/>
    <n v="45"/>
    <n v="275000"/>
    <n v="0"/>
    <s v="N/A"/>
    <n v="178036.36331450028"/>
    <n v="178036.36331450028"/>
  </r>
  <r>
    <s v="MEL"/>
    <x v="0"/>
    <s v="Yes"/>
    <x v="0"/>
    <x v="236"/>
    <x v="3"/>
    <n v="266500"/>
    <n v="0"/>
    <n v="0"/>
    <n v="266500"/>
    <m/>
    <n v="28"/>
    <n v="58"/>
    <s v=""/>
    <m/>
    <m/>
    <m/>
    <m/>
    <m/>
    <m/>
    <m/>
    <m/>
    <m/>
    <m/>
    <m/>
    <m/>
    <m/>
    <m/>
    <m/>
    <m/>
    <m/>
    <m/>
    <n v="43"/>
    <n v="2"/>
    <n v="43"/>
    <n v="43"/>
    <n v="244125.1877949746"/>
    <n v="-22374.812205025402"/>
    <n v="108.22798926462575"/>
    <n v="170123.63605607804"/>
    <n v="170123.63605607804"/>
  </r>
  <r>
    <s v="MEL"/>
    <x v="0"/>
    <s v="Yes"/>
    <x v="0"/>
    <x v="237"/>
    <x v="2"/>
    <m/>
    <n v="195100"/>
    <n v="0"/>
    <n v="195100"/>
    <m/>
    <m/>
    <n v="40"/>
    <n v="46"/>
    <m/>
    <m/>
    <m/>
    <m/>
    <m/>
    <m/>
    <m/>
    <m/>
    <m/>
    <m/>
    <m/>
    <m/>
    <m/>
    <m/>
    <m/>
    <m/>
    <m/>
    <m/>
    <n v="43"/>
    <n v="2"/>
    <n v="43"/>
    <n v="43"/>
    <n v="190575.1877949746"/>
    <n v="-4524.8122050254024"/>
    <n v="56.190921971964286"/>
    <n v="170123.63605607804"/>
    <n v="170123.63605607804"/>
  </r>
  <r>
    <s v="MEL"/>
    <x v="0"/>
    <s v="Yes"/>
    <x v="1"/>
    <x v="238"/>
    <x v="0"/>
    <n v="94500"/>
    <n v="0"/>
    <n v="0"/>
    <n v="94500"/>
    <n v="46"/>
    <n v="26"/>
    <m/>
    <s v=""/>
    <m/>
    <m/>
    <m/>
    <m/>
    <m/>
    <m/>
    <m/>
    <m/>
    <m/>
    <m/>
    <m/>
    <m/>
    <m/>
    <m/>
    <m/>
    <m/>
    <m/>
    <m/>
    <n v="36"/>
    <n v="2"/>
    <n v="36"/>
    <n v="36"/>
    <n v="107921.66885160664"/>
    <n v="13421.668851606635"/>
    <n v="-3.1274109361833595"/>
    <n v="142429.09065160021"/>
    <n v="142429.09065160021"/>
  </r>
  <r>
    <s v="MEL"/>
    <x v="0"/>
    <s v="Yes"/>
    <x v="0"/>
    <x v="239"/>
    <x v="2"/>
    <n v="186400"/>
    <n v="-19500"/>
    <n v="-7200"/>
    <n v="166900"/>
    <n v="33"/>
    <n v="37"/>
    <n v="31"/>
    <n v="39"/>
    <m/>
    <m/>
    <m/>
    <m/>
    <m/>
    <m/>
    <m/>
    <m/>
    <m/>
    <m/>
    <m/>
    <m/>
    <m/>
    <m/>
    <m/>
    <m/>
    <m/>
    <m/>
    <n v="35"/>
    <n v="4"/>
    <n v="35.666666666666664"/>
    <n v="35"/>
    <n v="161878.64414001768"/>
    <n v="-5021.3558599823155"/>
    <n v="51.638466822761885"/>
    <n v="141110.3027751965"/>
    <n v="138472.7270223891"/>
  </r>
  <r>
    <s v="MEL"/>
    <x v="1"/>
    <s v="Yes"/>
    <x v="0"/>
    <x v="240"/>
    <x v="1"/>
    <n v="187500"/>
    <n v="0"/>
    <n v="0"/>
    <n v="187500"/>
    <n v="9"/>
    <s v=""/>
    <m/>
    <s v=""/>
    <m/>
    <m/>
    <m/>
    <m/>
    <m/>
    <m/>
    <m/>
    <m/>
    <m/>
    <m/>
    <m/>
    <m/>
    <m/>
    <m/>
    <m/>
    <m/>
    <m/>
    <m/>
    <n v="9"/>
    <n v="1"/>
    <n v="9"/>
    <n v="9"/>
    <n v="187500"/>
    <n v="0"/>
    <s v="N/A"/>
    <n v="35607.272662900054"/>
    <n v="35607.272662900054"/>
  </r>
  <r>
    <s v="NTH"/>
    <x v="0"/>
    <s v="Yes"/>
    <x v="0"/>
    <x v="241"/>
    <x v="0"/>
    <n v="422700"/>
    <n v="-13000"/>
    <n v="-18600"/>
    <n v="409700"/>
    <n v="132"/>
    <n v="75"/>
    <n v="115"/>
    <n v="71"/>
    <m/>
    <m/>
    <m/>
    <m/>
    <m/>
    <m/>
    <m/>
    <m/>
    <m/>
    <m/>
    <m/>
    <m/>
    <m/>
    <m/>
    <m/>
    <m/>
    <m/>
    <m/>
    <n v="98.25"/>
    <n v="4"/>
    <n v="87"/>
    <n v="93"/>
    <n v="396804.44972471602"/>
    <n v="-12895.550275283982"/>
    <n v="112.59364803646218"/>
    <n v="344203.63574136718"/>
    <n v="388712.72656999226"/>
  </r>
  <r>
    <s v="NTH"/>
    <x v="0"/>
    <s v="Yes"/>
    <x v="0"/>
    <x v="242"/>
    <x v="0"/>
    <n v="343200"/>
    <n v="32100"/>
    <n v="10700"/>
    <n v="375300"/>
    <n v="83"/>
    <n v="122"/>
    <n v="103"/>
    <n v="71"/>
    <m/>
    <m/>
    <m/>
    <m/>
    <m/>
    <m/>
    <m/>
    <m/>
    <m/>
    <m/>
    <m/>
    <m/>
    <m/>
    <m/>
    <m/>
    <m/>
    <m/>
    <m/>
    <n v="94.75"/>
    <n v="4"/>
    <n v="98.666666666666671"/>
    <n v="87"/>
    <n v="383010.31463032932"/>
    <n v="7710.3146303293179"/>
    <n v="99.522567996300381"/>
    <n v="390361.21141549695"/>
    <n v="374865.45386775339"/>
  </r>
  <r>
    <s v="NTH"/>
    <x v="0"/>
    <s v="Yes"/>
    <x v="1"/>
    <x v="243"/>
    <x v="0"/>
    <n v="394700"/>
    <n v="2900"/>
    <n v="7200"/>
    <n v="397600"/>
    <n v="56"/>
    <n v="99"/>
    <n v="119"/>
    <n v="87"/>
    <m/>
    <m/>
    <m/>
    <m/>
    <m/>
    <m/>
    <m/>
    <m/>
    <m/>
    <m/>
    <m/>
    <m/>
    <m/>
    <m/>
    <m/>
    <m/>
    <m/>
    <m/>
    <n v="90.25"/>
    <n v="4"/>
    <n v="101.66666666666667"/>
    <n v="103"/>
    <n v="402822.53703462984"/>
    <n v="5222.5370346298441"/>
    <n v="83.775041394428527"/>
    <n v="402230.30230313027"/>
    <n v="357061.81753630337"/>
  </r>
  <r>
    <s v="NTH"/>
    <x v="0"/>
    <s v="Yes"/>
    <x v="1"/>
    <x v="244"/>
    <x v="5"/>
    <n v="388900"/>
    <n v="-4600"/>
    <n v="-1800"/>
    <n v="384300"/>
    <n v="93"/>
    <n v="18"/>
    <n v="163"/>
    <n v="96"/>
    <m/>
    <m/>
    <m/>
    <m/>
    <m/>
    <m/>
    <m/>
    <m/>
    <m/>
    <m/>
    <m/>
    <m/>
    <m/>
    <m/>
    <m/>
    <m/>
    <m/>
    <m/>
    <n v="92.5"/>
    <n v="4"/>
    <n v="92.333333333333329"/>
    <n v="129.5"/>
    <n v="383242.84511013923"/>
    <n v="-1057.1548898607725"/>
    <n v="21.081862192854331"/>
    <n v="365304.24176382646"/>
    <n v="365963.63570202835"/>
  </r>
  <r>
    <s v="NTH"/>
    <x v="0"/>
    <s v="Yes"/>
    <x v="1"/>
    <x v="245"/>
    <x v="3"/>
    <m/>
    <n v="283900"/>
    <n v="0"/>
    <n v="283900"/>
    <m/>
    <m/>
    <n v="83"/>
    <n v="69"/>
    <m/>
    <m/>
    <m/>
    <m/>
    <m/>
    <m/>
    <m/>
    <m/>
    <m/>
    <m/>
    <m/>
    <m/>
    <m/>
    <m/>
    <m/>
    <m/>
    <m/>
    <m/>
    <n v="76"/>
    <n v="2"/>
    <n v="76"/>
    <n v="76"/>
    <n v="291134.63424228068"/>
    <n v="7234.6342422806774"/>
    <n v="54.909291377963434"/>
    <n v="300683.6358200449"/>
    <n v="300683.6358200449"/>
  </r>
  <r>
    <s v="NTH"/>
    <x v="0"/>
    <s v="Yes"/>
    <x v="1"/>
    <x v="246"/>
    <x v="0"/>
    <n v="298300"/>
    <n v="26200"/>
    <n v="17600"/>
    <n v="324500"/>
    <n v="61"/>
    <n v="63"/>
    <n v="116"/>
    <n v="94"/>
    <m/>
    <m/>
    <m/>
    <m/>
    <m/>
    <m/>
    <m/>
    <m/>
    <m/>
    <m/>
    <m/>
    <m/>
    <m/>
    <m/>
    <m/>
    <m/>
    <m/>
    <m/>
    <n v="83.5"/>
    <n v="4"/>
    <n v="91"/>
    <n v="105"/>
    <n v="337020.74626378343"/>
    <n v="12520.746263783425"/>
    <n v="26.498996309084646"/>
    <n v="360029.09025821165"/>
    <n v="330356.36303912831"/>
  </r>
  <r>
    <s v="NTH"/>
    <x v="0"/>
    <s v="Yes"/>
    <x v="0"/>
    <x v="247"/>
    <x v="1"/>
    <n v="221100"/>
    <n v="33400"/>
    <n v="5000"/>
    <n v="254500"/>
    <n v="87"/>
    <n v="86"/>
    <n v="66"/>
    <n v="44"/>
    <m/>
    <m/>
    <m/>
    <m/>
    <m/>
    <m/>
    <m/>
    <m/>
    <m/>
    <m/>
    <m/>
    <m/>
    <m/>
    <m/>
    <m/>
    <m/>
    <m/>
    <m/>
    <n v="70.75"/>
    <n v="4"/>
    <n v="65.333333333333329"/>
    <n v="55"/>
    <n v="258107.84347143426"/>
    <n v="3607.8434714342584"/>
    <n v="75.482263669220487"/>
    <n v="258482.42377512631"/>
    <n v="279912.72676668654"/>
  </r>
  <r>
    <s v="NTH"/>
    <x v="0"/>
    <s v="Yes"/>
    <x v="0"/>
    <x v="248"/>
    <x v="4"/>
    <n v="314400"/>
    <n v="-3800"/>
    <n v="-6700"/>
    <n v="310600"/>
    <n v="59"/>
    <n v="77"/>
    <n v="100"/>
    <n v="36"/>
    <m/>
    <m/>
    <m/>
    <m/>
    <m/>
    <m/>
    <m/>
    <m/>
    <m/>
    <m/>
    <m/>
    <m/>
    <m/>
    <m/>
    <m/>
    <m/>
    <m/>
    <m/>
    <n v="68"/>
    <n v="4"/>
    <n v="71"/>
    <n v="68"/>
    <n v="306014.26356844645"/>
    <n v="-4585.7364315535524"/>
    <n v="90.368530827740159"/>
    <n v="280901.81767398934"/>
    <n v="269032.72678635595"/>
  </r>
  <r>
    <s v="NTH"/>
    <x v="0"/>
    <s v="Yes"/>
    <x v="0"/>
    <x v="249"/>
    <x v="6"/>
    <n v="265600"/>
    <n v="8000"/>
    <n v="-5200"/>
    <n v="273600"/>
    <n v="88"/>
    <n v="80"/>
    <n v="61"/>
    <n v="48"/>
    <m/>
    <m/>
    <m/>
    <m/>
    <m/>
    <m/>
    <m/>
    <m/>
    <m/>
    <m/>
    <m/>
    <m/>
    <m/>
    <m/>
    <m/>
    <m/>
    <m/>
    <m/>
    <n v="69.25"/>
    <n v="4"/>
    <n v="63"/>
    <n v="54.5"/>
    <n v="270031.67049031163"/>
    <n v="-3568.3295096883667"/>
    <n v="90.402543575240571"/>
    <n v="249250.90864030039"/>
    <n v="273978.1813228699"/>
  </r>
  <r>
    <s v="NTH"/>
    <x v="0"/>
    <s v="Yes"/>
    <x v="0"/>
    <x v="250"/>
    <x v="2"/>
    <n v="293400"/>
    <n v="-12700"/>
    <n v="-12700"/>
    <n v="280700"/>
    <m/>
    <n v="71"/>
    <n v="78"/>
    <n v="30"/>
    <m/>
    <m/>
    <m/>
    <m/>
    <m/>
    <m/>
    <m/>
    <m/>
    <m/>
    <m/>
    <m/>
    <m/>
    <m/>
    <m/>
    <m/>
    <m/>
    <m/>
    <m/>
    <n v="59.666666666666664"/>
    <n v="3"/>
    <n v="59.666666666666664"/>
    <n v="54"/>
    <n v="271926.42337442213"/>
    <n v="-8773.5766255778726"/>
    <n v="96.577097885855338"/>
    <n v="236063.02987626332"/>
    <n v="236063.02987626332"/>
  </r>
  <r>
    <s v="NTH"/>
    <x v="0"/>
    <s v="Yes"/>
    <x v="0"/>
    <x v="251"/>
    <x v="1"/>
    <n v="396300"/>
    <n v="-41200"/>
    <n v="-17700"/>
    <n v="355100"/>
    <n v="88"/>
    <n v="76"/>
    <n v="58"/>
    <n v="89"/>
    <m/>
    <m/>
    <m/>
    <m/>
    <m/>
    <m/>
    <m/>
    <m/>
    <m/>
    <m/>
    <m/>
    <m/>
    <m/>
    <m/>
    <m/>
    <m/>
    <m/>
    <m/>
    <n v="77.75"/>
    <n v="4"/>
    <n v="74.333333333333329"/>
    <n v="73.5"/>
    <n v="342819.51068433595"/>
    <n v="-12280.489315664046"/>
    <n v="111.80059657736815"/>
    <n v="294089.69643802638"/>
    <n v="307607.2721711644"/>
  </r>
  <r>
    <s v="NTH"/>
    <x v="0"/>
    <s v="Yes"/>
    <x v="1"/>
    <x v="252"/>
    <x v="5"/>
    <n v="285600"/>
    <n v="-9500"/>
    <n v="-11000"/>
    <n v="276100"/>
    <n v="92"/>
    <n v="34"/>
    <n v="85"/>
    <n v="60"/>
    <m/>
    <m/>
    <m/>
    <m/>
    <m/>
    <m/>
    <m/>
    <m/>
    <m/>
    <m/>
    <m/>
    <m/>
    <m/>
    <m/>
    <m/>
    <m/>
    <m/>
    <m/>
    <n v="67.75"/>
    <n v="4"/>
    <n v="59.666666666666664"/>
    <n v="72.5"/>
    <n v="268476.42337442213"/>
    <n v="-7623.5766255778726"/>
    <n v="56.224569740949981"/>
    <n v="236063.02987626332"/>
    <n v="268043.63587905321"/>
  </r>
  <r>
    <s v="NTH"/>
    <x v="0"/>
    <s v="Yes"/>
    <x v="1"/>
    <x v="253"/>
    <x v="0"/>
    <n v="89500"/>
    <n v="96300"/>
    <n v="43600"/>
    <n v="185800"/>
    <n v="80"/>
    <n v="45"/>
    <n v="86"/>
    <n v="94"/>
    <m/>
    <m/>
    <m/>
    <m/>
    <m/>
    <m/>
    <m/>
    <m/>
    <m/>
    <m/>
    <m/>
    <m/>
    <m/>
    <m/>
    <m/>
    <m/>
    <m/>
    <m/>
    <n v="76.25"/>
    <n v="4"/>
    <n v="75"/>
    <n v="90"/>
    <n v="216530.56010751383"/>
    <n v="30730.560107513826"/>
    <n v="-44.587015364474787"/>
    <n v="296727.27219083381"/>
    <n v="301672.7267273477"/>
  </r>
  <r>
    <s v="NTH"/>
    <x v="0"/>
    <s v="Yes"/>
    <x v="0"/>
    <x v="254"/>
    <x v="2"/>
    <n v="320800"/>
    <n v="-16700"/>
    <n v="-16700"/>
    <n v="304100"/>
    <n v="69"/>
    <m/>
    <n v="66"/>
    <n v="53"/>
    <m/>
    <m/>
    <m/>
    <m/>
    <m/>
    <m/>
    <m/>
    <m/>
    <m/>
    <m/>
    <m/>
    <m/>
    <m/>
    <m/>
    <m/>
    <m/>
    <m/>
    <m/>
    <n v="62.666666666666664"/>
    <n v="3"/>
    <n v="62.666666666666664"/>
    <n v="59.5"/>
    <n v="292563.64577872265"/>
    <n v="-11536.354221277346"/>
    <n v="102.63126279689567"/>
    <n v="247932.12076389667"/>
    <n v="247932.12076389667"/>
  </r>
  <r>
    <s v="NTH"/>
    <x v="0"/>
    <s v="Yes"/>
    <x v="0"/>
    <x v="255"/>
    <x v="2"/>
    <n v="294600"/>
    <n v="-14500"/>
    <n v="-8600"/>
    <n v="280100"/>
    <n v="56"/>
    <n v="52"/>
    <n v="89"/>
    <n v="46"/>
    <m/>
    <m/>
    <m/>
    <m/>
    <m/>
    <m/>
    <m/>
    <m/>
    <m/>
    <m/>
    <m/>
    <m/>
    <m/>
    <m/>
    <m/>
    <m/>
    <m/>
    <m/>
    <n v="60.75"/>
    <n v="4"/>
    <n v="62.333333333333336"/>
    <n v="67.5"/>
    <n v="274220.62106713373"/>
    <n v="-5879.3789328662679"/>
    <n v="69.13981160608509"/>
    <n v="246613.33288749299"/>
    <n v="240349.09047457538"/>
  </r>
  <r>
    <s v="NTH"/>
    <x v="0"/>
    <s v="Yes"/>
    <x v="1"/>
    <x v="256"/>
    <x v="3"/>
    <n v="223400"/>
    <n v="0"/>
    <n v="0"/>
    <n v="223400"/>
    <n v="67"/>
    <n v="56"/>
    <m/>
    <s v=""/>
    <m/>
    <m/>
    <m/>
    <m/>
    <m/>
    <m/>
    <m/>
    <m/>
    <m/>
    <m/>
    <m/>
    <m/>
    <m/>
    <m/>
    <m/>
    <m/>
    <m/>
    <m/>
    <n v="61.5"/>
    <n v="2"/>
    <n v="61.5"/>
    <n v="61.5"/>
    <n v="230838.05928816134"/>
    <n v="7438.0592881613411"/>
    <n v="39.816258167795105"/>
    <n v="243316.36319648373"/>
    <n v="243316.36319648373"/>
  </r>
  <r>
    <s v="NTH"/>
    <x v="0"/>
    <s v="Yes"/>
    <x v="1"/>
    <x v="257"/>
    <x v="0"/>
    <n v="271300"/>
    <n v="700"/>
    <n v="5600"/>
    <n v="272000"/>
    <n v="61"/>
    <n v="52"/>
    <n v="70"/>
    <n v="88"/>
    <m/>
    <m/>
    <m/>
    <m/>
    <m/>
    <m/>
    <m/>
    <m/>
    <m/>
    <m/>
    <m/>
    <m/>
    <m/>
    <m/>
    <m/>
    <m/>
    <m/>
    <m/>
    <n v="67.75"/>
    <n v="4"/>
    <n v="70"/>
    <n v="79"/>
    <n v="276035.18943367957"/>
    <n v="4035.1894336795667"/>
    <n v="40.236446829186512"/>
    <n v="276945.45404477819"/>
    <n v="268043.63587905321"/>
  </r>
  <r>
    <s v="NTH"/>
    <x v="1"/>
    <s v="Yes"/>
    <x v="0"/>
    <x v="258"/>
    <x v="3"/>
    <n v="300100"/>
    <n v="0"/>
    <n v="0"/>
    <n v="300100"/>
    <m/>
    <n v="59"/>
    <m/>
    <s v=""/>
    <m/>
    <m/>
    <m/>
    <m/>
    <m/>
    <m/>
    <m/>
    <m/>
    <m/>
    <m/>
    <m/>
    <m/>
    <m/>
    <m/>
    <m/>
    <m/>
    <m/>
    <m/>
    <n v="59"/>
    <n v="1"/>
    <n v="59"/>
    <n v="59"/>
    <n v="300100"/>
    <n v="0"/>
    <s v="N/A"/>
    <n v="233425.45412345591"/>
    <n v="233425.45412345591"/>
  </r>
  <r>
    <s v="NTH"/>
    <x v="0"/>
    <s v="Yes"/>
    <x v="0"/>
    <x v="259"/>
    <x v="3"/>
    <n v="268000"/>
    <n v="-22500"/>
    <n v="-16300"/>
    <n v="245500"/>
    <n v="83"/>
    <n v="50"/>
    <n v="44"/>
    <n v="52"/>
    <m/>
    <m/>
    <m/>
    <m/>
    <m/>
    <m/>
    <m/>
    <m/>
    <m/>
    <m/>
    <m/>
    <m/>
    <m/>
    <m/>
    <m/>
    <m/>
    <m/>
    <m/>
    <n v="57.25"/>
    <n v="4"/>
    <n v="48.666666666666664"/>
    <n v="48"/>
    <n v="234206.60789198676"/>
    <n v="-11293.392108013242"/>
    <n v="82.922969472666495"/>
    <n v="192543.02995494104"/>
    <n v="226501.81777233648"/>
  </r>
  <r>
    <s v="NTH"/>
    <x v="0"/>
    <s v="Yes"/>
    <x v="1"/>
    <x v="260"/>
    <x v="3"/>
    <n v="235900"/>
    <n v="11500"/>
    <n v="9400"/>
    <n v="247400"/>
    <n v="38"/>
    <n v="76"/>
    <n v="63"/>
    <n v="61"/>
    <m/>
    <m/>
    <m/>
    <m/>
    <m/>
    <m/>
    <m/>
    <m/>
    <m/>
    <m/>
    <m/>
    <m/>
    <m/>
    <m/>
    <m/>
    <m/>
    <m/>
    <m/>
    <n v="59.5"/>
    <n v="4"/>
    <n v="66.666666666666671"/>
    <n v="62"/>
    <n v="254154.94231779006"/>
    <n v="6754.9423177900608"/>
    <n v="56.307709358605663"/>
    <n v="263757.57528074115"/>
    <n v="235403.63593806149"/>
  </r>
  <r>
    <s v="NTH"/>
    <x v="0"/>
    <s v="Yes"/>
    <x v="0"/>
    <x v="261"/>
    <x v="3"/>
    <n v="234800"/>
    <n v="-1800"/>
    <n v="-3900"/>
    <n v="233000"/>
    <n v="61"/>
    <n v="61"/>
    <n v="54"/>
    <n v="47"/>
    <m/>
    <m/>
    <m/>
    <m/>
    <m/>
    <m/>
    <m/>
    <m/>
    <m/>
    <m/>
    <m/>
    <m/>
    <m/>
    <m/>
    <m/>
    <m/>
    <m/>
    <m/>
    <n v="55.75"/>
    <n v="4"/>
    <n v="54"/>
    <n v="50.5"/>
    <n v="230320.00327740997"/>
    <n v="-2679.9967225900327"/>
    <n v="68.812838644119338"/>
    <n v="213643.63597740032"/>
    <n v="220567.27232851979"/>
  </r>
  <r>
    <s v="NTH"/>
    <x v="0"/>
    <s v="Yes"/>
    <x v="0"/>
    <x v="262"/>
    <x v="2"/>
    <n v="278600"/>
    <n v="-19900"/>
    <n v="-10200"/>
    <n v="258700"/>
    <n v="40"/>
    <n v="71"/>
    <n v="64"/>
    <n v="33"/>
    <m/>
    <m/>
    <m/>
    <m/>
    <m/>
    <m/>
    <m/>
    <m/>
    <m/>
    <m/>
    <m/>
    <m/>
    <m/>
    <m/>
    <m/>
    <m/>
    <m/>
    <m/>
    <n v="52"/>
    <n v="4"/>
    <n v="56"/>
    <n v="48.5"/>
    <n v="251653.15154694367"/>
    <n v="-7046.8484530563292"/>
    <n v="91.543267627612323"/>
    <n v="221556.36323582256"/>
    <n v="205730.90871897811"/>
  </r>
  <r>
    <s v="NTH"/>
    <x v="0"/>
    <s v="Yes"/>
    <x v="0"/>
    <x v="263"/>
    <x v="0"/>
    <n v="355400"/>
    <n v="-40500"/>
    <n v="-40500"/>
    <n v="314900"/>
    <n v="71"/>
    <m/>
    <n v="43"/>
    <n v="33"/>
    <m/>
    <m/>
    <m/>
    <m/>
    <m/>
    <m/>
    <m/>
    <m/>
    <m/>
    <m/>
    <m/>
    <m/>
    <m/>
    <m/>
    <m/>
    <m/>
    <m/>
    <m/>
    <n v="49"/>
    <n v="3"/>
    <n v="49"/>
    <n v="38"/>
    <n v="286599.63260357571"/>
    <n v="-28300.367396424292"/>
    <n v="153.50241583276045"/>
    <n v="193861.81783134476"/>
    <n v="193861.81783134476"/>
  </r>
  <r>
    <s v="NTH"/>
    <x v="0"/>
    <s v="Yes"/>
    <x v="0"/>
    <x v="264"/>
    <x v="0"/>
    <n v="265800"/>
    <n v="0"/>
    <n v="0"/>
    <n v="265800"/>
    <n v="66"/>
    <n v="32"/>
    <m/>
    <s v=""/>
    <m/>
    <m/>
    <m/>
    <m/>
    <m/>
    <m/>
    <m/>
    <m/>
    <m/>
    <m/>
    <m/>
    <m/>
    <m/>
    <m/>
    <m/>
    <m/>
    <m/>
    <m/>
    <n v="49"/>
    <n v="2"/>
    <n v="49"/>
    <n v="49"/>
    <n v="249774.63260357571"/>
    <n v="-16025.367396424292"/>
    <n v="95.717821938227132"/>
    <n v="193861.81783134476"/>
    <n v="193861.81783134476"/>
  </r>
  <r>
    <s v="NTH"/>
    <x v="0"/>
    <s v="Yes"/>
    <x v="0"/>
    <x v="265"/>
    <x v="3"/>
    <n v="198800"/>
    <n v="-6900"/>
    <n v="-6800"/>
    <n v="191900"/>
    <n v="46"/>
    <n v="40"/>
    <n v="58"/>
    <n v="28"/>
    <m/>
    <m/>
    <m/>
    <m/>
    <m/>
    <m/>
    <m/>
    <m/>
    <m/>
    <m/>
    <m/>
    <m/>
    <m/>
    <m/>
    <m/>
    <m/>
    <m/>
    <m/>
    <n v="43"/>
    <n v="4"/>
    <n v="42"/>
    <n v="43"/>
    <n v="187146.11366020775"/>
    <n v="-4753.8863397922541"/>
    <n v="53.858728479856225"/>
    <n v="166167.27242686693"/>
    <n v="170123.63605607804"/>
  </r>
  <r>
    <s v="PTA"/>
    <x v="0"/>
    <s v="Yes"/>
    <x v="0"/>
    <x v="266"/>
    <x v="0"/>
    <n v="418400"/>
    <n v="4100"/>
    <n v="-7000"/>
    <n v="422500"/>
    <n v="131"/>
    <n v="109"/>
    <n v="94"/>
    <n v="91"/>
    <m/>
    <m/>
    <m/>
    <m/>
    <m/>
    <m/>
    <m/>
    <m/>
    <m/>
    <m/>
    <m/>
    <m/>
    <m/>
    <m/>
    <m/>
    <m/>
    <m/>
    <m/>
    <n v="106.25"/>
    <n v="4"/>
    <n v="98"/>
    <n v="92.5"/>
    <n v="417724.26520715142"/>
    <n v="-4775.7347928485833"/>
    <n v="122.92242200489451"/>
    <n v="387723.63566268951"/>
    <n v="420363.63560368121"/>
  </r>
  <r>
    <s v="PTA"/>
    <x v="0"/>
    <s v="Yes"/>
    <x v="0"/>
    <x v="267"/>
    <x v="0"/>
    <n v="396900"/>
    <n v="-10800"/>
    <n v="-13100"/>
    <n v="386100"/>
    <n v="98"/>
    <n v="104"/>
    <n v="92"/>
    <n v="59"/>
    <m/>
    <m/>
    <m/>
    <m/>
    <m/>
    <m/>
    <m/>
    <m/>
    <m/>
    <m/>
    <m/>
    <m/>
    <m/>
    <m/>
    <m/>
    <m/>
    <m/>
    <m/>
    <n v="88.25"/>
    <n v="4"/>
    <n v="85"/>
    <n v="75.5"/>
    <n v="377046.30145518237"/>
    <n v="-9053.6985448176274"/>
    <n v="130.39372103216513"/>
    <n v="336290.908482945"/>
    <n v="349149.09027788113"/>
  </r>
  <r>
    <s v="PTA"/>
    <x v="0"/>
    <s v="Yes"/>
    <x v="0"/>
    <x v="268"/>
    <x v="2"/>
    <n v="312000"/>
    <n v="8700"/>
    <n v="8700"/>
    <n v="320700"/>
    <m/>
    <n v="103"/>
    <n v="76"/>
    <n v="73"/>
    <m/>
    <m/>
    <m/>
    <m/>
    <m/>
    <m/>
    <m/>
    <m/>
    <m/>
    <m/>
    <m/>
    <m/>
    <m/>
    <m/>
    <m/>
    <m/>
    <m/>
    <m/>
    <n v="84"/>
    <n v="3"/>
    <n v="84"/>
    <n v="74.5"/>
    <n v="326967.22732041549"/>
    <n v="6267.2273204154917"/>
    <n v="84.729516537206308"/>
    <n v="332334.54485373385"/>
    <n v="332334.54485373385"/>
  </r>
  <r>
    <s v="PTA"/>
    <x v="0"/>
    <s v="Yes"/>
    <x v="0"/>
    <x v="269"/>
    <x v="0"/>
    <n v="373200"/>
    <n v="-14600"/>
    <n v="-12600"/>
    <n v="358600"/>
    <n v="82"/>
    <n v="70"/>
    <n v="113"/>
    <n v="53"/>
    <m/>
    <m/>
    <m/>
    <m/>
    <m/>
    <m/>
    <m/>
    <m/>
    <m/>
    <m/>
    <m/>
    <m/>
    <m/>
    <m/>
    <m/>
    <m/>
    <m/>
    <m/>
    <n v="79.5"/>
    <n v="4"/>
    <n v="78.666666666666671"/>
    <n v="83"/>
    <n v="349903.83193499228"/>
    <n v="-8696.1680650077178"/>
    <n v="95.351433209361346"/>
    <n v="311233.93883127457"/>
    <n v="314530.90852228383"/>
  </r>
  <r>
    <s v="PTA"/>
    <x v="0"/>
    <s v="Yes"/>
    <x v="0"/>
    <x v="270"/>
    <x v="0"/>
    <n v="353300"/>
    <n v="13000"/>
    <n v="11900"/>
    <n v="366300"/>
    <n v="59"/>
    <n v="124"/>
    <n v="76"/>
    <n v="92"/>
    <m/>
    <m/>
    <m/>
    <m/>
    <m/>
    <m/>
    <m/>
    <m/>
    <m/>
    <m/>
    <m/>
    <m/>
    <m/>
    <m/>
    <m/>
    <m/>
    <m/>
    <m/>
    <n v="87.75"/>
    <n v="4"/>
    <n v="97.333333333333329"/>
    <n v="84"/>
    <n v="374888.21578397352"/>
    <n v="8588.2157839735155"/>
    <n v="98.963273799746403"/>
    <n v="385086.05990988208"/>
    <n v="347170.90846327553"/>
  </r>
  <r>
    <s v="PTA"/>
    <x v="0"/>
    <s v="Yes"/>
    <x v="0"/>
    <x v="271"/>
    <x v="0"/>
    <n v="337500"/>
    <n v="-100"/>
    <n v="-200"/>
    <n v="337400"/>
    <n v="88"/>
    <n v="85"/>
    <n v="72"/>
    <n v="89"/>
    <m/>
    <m/>
    <m/>
    <m/>
    <m/>
    <m/>
    <m/>
    <m/>
    <m/>
    <m/>
    <m/>
    <m/>
    <m/>
    <m/>
    <m/>
    <m/>
    <m/>
    <m/>
    <n v="83.5"/>
    <n v="4"/>
    <n v="82"/>
    <n v="80.5"/>
    <n v="337434.07905088179"/>
    <n v="34.079050881788135"/>
    <n v="84.900651324145343"/>
    <n v="324421.81759531162"/>
    <n v="330356.36303912831"/>
  </r>
  <r>
    <s v="PTA"/>
    <x v="0"/>
    <s v="Yes"/>
    <x v="0"/>
    <x v="272"/>
    <x v="3"/>
    <n v="283600"/>
    <n v="25100"/>
    <n v="12400"/>
    <n v="308700"/>
    <n v="59"/>
    <n v="121"/>
    <n v="61"/>
    <n v="69"/>
    <m/>
    <m/>
    <m/>
    <m/>
    <m/>
    <m/>
    <m/>
    <m/>
    <m/>
    <m/>
    <m/>
    <m/>
    <m/>
    <m/>
    <m/>
    <m/>
    <m/>
    <m/>
    <n v="77.5"/>
    <n v="4"/>
    <n v="83.666666666666671"/>
    <n v="65"/>
    <n v="317624.20260882657"/>
    <n v="8924.2026088265702"/>
    <n v="94.983790941801004"/>
    <n v="331015.75697733019"/>
    <n v="306618.1812638616"/>
  </r>
  <r>
    <s v="PTA"/>
    <x v="0"/>
    <s v="Yes"/>
    <x v="0"/>
    <x v="273"/>
    <x v="3"/>
    <n v="283400"/>
    <n v="7600"/>
    <n v="-5200"/>
    <n v="291000"/>
    <n v="111"/>
    <n v="80"/>
    <n v="50"/>
    <n v="72"/>
    <m/>
    <m/>
    <m/>
    <m/>
    <m/>
    <m/>
    <m/>
    <m/>
    <m/>
    <m/>
    <m/>
    <m/>
    <m/>
    <m/>
    <m/>
    <m/>
    <m/>
    <m/>
    <n v="78.25"/>
    <n v="4"/>
    <n v="67.333333333333329"/>
    <n v="61"/>
    <n v="287540.99174096796"/>
    <n v="-3459.008259032038"/>
    <n v="90.083845688578236"/>
    <n v="266395.15103354852"/>
    <n v="309585.45398576994"/>
  </r>
  <r>
    <s v="PTA"/>
    <x v="0"/>
    <s v="Yes"/>
    <x v="1"/>
    <x v="274"/>
    <x v="3"/>
    <n v="199500"/>
    <n v="23600"/>
    <n v="0"/>
    <n v="223100"/>
    <n v="65"/>
    <n v="78"/>
    <n v="67"/>
    <s v=""/>
    <m/>
    <m/>
    <m/>
    <m/>
    <m/>
    <m/>
    <m/>
    <m/>
    <m/>
    <m/>
    <m/>
    <m/>
    <m/>
    <m/>
    <m/>
    <m/>
    <m/>
    <m/>
    <n v="70"/>
    <n v="3"/>
    <n v="70"/>
    <n v="72.5"/>
    <n v="239360.18943367957"/>
    <n v="16260.189433679567"/>
    <n v="17.597615027909974"/>
    <n v="276945.45404477819"/>
    <n v="276945.45404477819"/>
  </r>
  <r>
    <s v="PTA"/>
    <x v="0"/>
    <s v="Yes"/>
    <x v="1"/>
    <x v="275"/>
    <x v="2"/>
    <n v="251500"/>
    <n v="14500"/>
    <n v="4800"/>
    <n v="266000"/>
    <n v="68"/>
    <n v="77"/>
    <n v="64"/>
    <n v="63"/>
    <m/>
    <m/>
    <m/>
    <m/>
    <m/>
    <m/>
    <m/>
    <m/>
    <m/>
    <m/>
    <m/>
    <m/>
    <m/>
    <m/>
    <m/>
    <m/>
    <m/>
    <m/>
    <n v="68"/>
    <n v="4"/>
    <n v="68"/>
    <n v="63.5"/>
    <n v="269477.04116414586"/>
    <n v="3477.0411641458631"/>
    <n v="66.863584031483839"/>
    <n v="269032.72678635595"/>
    <n v="269032.72678635595"/>
  </r>
  <r>
    <s v="PTA"/>
    <x v="0"/>
    <s v="Yes"/>
    <x v="0"/>
    <x v="276"/>
    <x v="0"/>
    <n v="283000"/>
    <n v="-10900"/>
    <n v="-11500"/>
    <n v="272100"/>
    <n v="87"/>
    <n v="75"/>
    <n v="45"/>
    <n v="55"/>
    <m/>
    <m/>
    <m/>
    <m/>
    <m/>
    <m/>
    <m/>
    <m/>
    <m/>
    <m/>
    <m/>
    <m/>
    <m/>
    <m/>
    <m/>
    <m/>
    <m/>
    <m/>
    <n v="65.5"/>
    <n v="4"/>
    <n v="58.333333333333336"/>
    <n v="50"/>
    <n v="264104.32452806633"/>
    <n v="-7995.675471933675"/>
    <n v="98.309327875814887"/>
    <n v="230787.87837064851"/>
    <n v="259141.81771332817"/>
  </r>
  <r>
    <s v="PTA"/>
    <x v="0"/>
    <s v="Yes"/>
    <x v="1"/>
    <x v="277"/>
    <x v="0"/>
    <n v="251900"/>
    <n v="3700"/>
    <n v="3700"/>
    <n v="255600"/>
    <m/>
    <n v="72"/>
    <n v="66"/>
    <n v="56"/>
    <m/>
    <m/>
    <m/>
    <m/>
    <m/>
    <m/>
    <m/>
    <m/>
    <m/>
    <m/>
    <m/>
    <m/>
    <m/>
    <m/>
    <m/>
    <m/>
    <m/>
    <m/>
    <n v="64.666666666666671"/>
    <n v="3"/>
    <n v="64.666666666666671"/>
    <n v="61"/>
    <n v="258246.79404825636"/>
    <n v="2646.7940482563572"/>
    <n v="64.283955182132615"/>
    <n v="255844.84802231894"/>
    <n v="255844.84802231894"/>
  </r>
  <r>
    <s v="PTA"/>
    <x v="0"/>
    <s v="Yes"/>
    <x v="1"/>
    <x v="278"/>
    <x v="2"/>
    <n v="298300"/>
    <n v="-2200"/>
    <n v="4400"/>
    <n v="296100"/>
    <n v="44"/>
    <n v="68"/>
    <n v="86"/>
    <n v="71"/>
    <m/>
    <m/>
    <m/>
    <m/>
    <m/>
    <m/>
    <m/>
    <m/>
    <m/>
    <m/>
    <m/>
    <m/>
    <m/>
    <m/>
    <m/>
    <m/>
    <m/>
    <m/>
    <n v="67.25"/>
    <n v="4"/>
    <n v="75"/>
    <n v="78.5"/>
    <n v="299255.5601075138"/>
    <n v="3155.5601075137965"/>
    <n v="58.800779066625445"/>
    <n v="296727.27219083381"/>
    <n v="266065.45406444767"/>
  </r>
  <r>
    <s v="PTA"/>
    <x v="0"/>
    <s v="Yes"/>
    <x v="1"/>
    <x v="279"/>
    <x v="3"/>
    <n v="336200"/>
    <n v="-36600"/>
    <n v="-16500"/>
    <n v="299600"/>
    <n v="71"/>
    <n v="22"/>
    <n v="95"/>
    <n v="68"/>
    <m/>
    <m/>
    <m/>
    <m/>
    <m/>
    <m/>
    <m/>
    <m/>
    <m/>
    <m/>
    <m/>
    <m/>
    <m/>
    <m/>
    <m/>
    <m/>
    <m/>
    <m/>
    <n v="64"/>
    <n v="4"/>
    <n v="61.666666666666664"/>
    <n v="81.5"/>
    <n v="288159.57164395583"/>
    <n v="-11440.428356044169"/>
    <n v="55.35161569861868"/>
    <n v="243975.75713468555"/>
    <n v="253207.27226951151"/>
  </r>
  <r>
    <s v="PTA"/>
    <x v="0"/>
    <s v="Yes"/>
    <x v="0"/>
    <x v="280"/>
    <x v="1"/>
    <n v="315900"/>
    <n v="-18300"/>
    <n v="-18300"/>
    <n v="297600"/>
    <n v="64"/>
    <n v="57"/>
    <m/>
    <n v="59"/>
    <m/>
    <m/>
    <m/>
    <m/>
    <m/>
    <m/>
    <m/>
    <m/>
    <m/>
    <m/>
    <m/>
    <m/>
    <m/>
    <m/>
    <m/>
    <m/>
    <m/>
    <m/>
    <n v="60"/>
    <n v="3"/>
    <n v="60"/>
    <n v="58"/>
    <n v="284944.44808601105"/>
    <n v="-12655.551913988951"/>
    <n v="100.89399476605115"/>
    <n v="237381.81775266703"/>
    <n v="237381.81775266703"/>
  </r>
  <r>
    <s v="PTA"/>
    <x v="0"/>
    <s v="Yes"/>
    <x v="0"/>
    <x v="281"/>
    <x v="0"/>
    <n v="412000"/>
    <n v="-68700"/>
    <n v="-24800"/>
    <n v="343300"/>
    <n v="72"/>
    <n v="46"/>
    <n v="59"/>
    <n v="95"/>
    <m/>
    <m/>
    <m/>
    <m/>
    <m/>
    <m/>
    <m/>
    <m/>
    <m/>
    <m/>
    <m/>
    <m/>
    <m/>
    <m/>
    <m/>
    <m/>
    <m/>
    <m/>
    <n v="68"/>
    <n v="4"/>
    <n v="66.666666666666671"/>
    <n v="77"/>
    <n v="326079.94231779006"/>
    <n v="-17220.057682209939"/>
    <n v="96.200633075219599"/>
    <n v="263757.57528074115"/>
    <n v="269032.72678635595"/>
  </r>
  <r>
    <s v="PTA"/>
    <x v="0"/>
    <s v="Yes"/>
    <x v="0"/>
    <x v="282"/>
    <x v="4"/>
    <n v="383300"/>
    <n v="-75900"/>
    <n v="-37800"/>
    <n v="307400"/>
    <n v="58"/>
    <n v="69"/>
    <n v="45"/>
    <n v="33"/>
    <m/>
    <m/>
    <m/>
    <m/>
    <m/>
    <m/>
    <m/>
    <m/>
    <m/>
    <m/>
    <m/>
    <m/>
    <m/>
    <m/>
    <m/>
    <m/>
    <m/>
    <m/>
    <n v="51.25"/>
    <n v="4"/>
    <n v="49"/>
    <n v="39"/>
    <n v="280974.63260357571"/>
    <n v="-26425.367396424292"/>
    <n v="146.03633733563214"/>
    <n v="193861.81783134476"/>
    <n v="202763.63599706977"/>
  </r>
  <r>
    <s v="PTA"/>
    <x v="0"/>
    <s v="Yes"/>
    <x v="1"/>
    <x v="283"/>
    <x v="0"/>
    <n v="94500"/>
    <n v="34800"/>
    <n v="0"/>
    <n v="129300"/>
    <n v="79"/>
    <n v="48"/>
    <n v="38"/>
    <s v=""/>
    <m/>
    <m/>
    <m/>
    <m/>
    <m/>
    <m/>
    <m/>
    <m/>
    <m/>
    <m/>
    <m/>
    <m/>
    <m/>
    <m/>
    <m/>
    <m/>
    <m/>
    <m/>
    <n v="55"/>
    <n v="3"/>
    <n v="55"/>
    <n v="43"/>
    <n v="153574.07741217682"/>
    <n v="24274.077412176819"/>
    <n v="8.2351932904919671"/>
    <n v="217599.99960661144"/>
    <n v="217599.99960661144"/>
  </r>
  <r>
    <s v="PTA"/>
    <x v="0"/>
    <s v="Yes"/>
    <x v="1"/>
    <x v="284"/>
    <x v="2"/>
    <n v="224700"/>
    <n v="14600"/>
    <n v="14200"/>
    <n v="239300"/>
    <n v="28"/>
    <n v="62"/>
    <n v="74"/>
    <n v="68"/>
    <m/>
    <m/>
    <m/>
    <m/>
    <m/>
    <m/>
    <m/>
    <m/>
    <m/>
    <m/>
    <m/>
    <m/>
    <m/>
    <m/>
    <m/>
    <m/>
    <m/>
    <m/>
    <n v="58"/>
    <n v="4"/>
    <n v="68"/>
    <n v="71"/>
    <n v="249452.04116414586"/>
    <n v="10152.041164145863"/>
    <n v="32.4043445817071"/>
    <n v="269032.72678635595"/>
    <n v="229469.0904942448"/>
  </r>
  <r>
    <s v="PTA"/>
    <x v="0"/>
    <s v="Yes"/>
    <x v="0"/>
    <x v="285"/>
    <x v="4"/>
    <n v="208400"/>
    <n v="4300"/>
    <n v="0"/>
    <n v="212700"/>
    <n v="77"/>
    <n v="39"/>
    <n v="47"/>
    <s v=""/>
    <m/>
    <m/>
    <m/>
    <m/>
    <m/>
    <m/>
    <m/>
    <m/>
    <m/>
    <m/>
    <m/>
    <m/>
    <m/>
    <m/>
    <m/>
    <m/>
    <m/>
    <m/>
    <n v="54.333333333333336"/>
    <n v="3"/>
    <n v="54.333333333333336"/>
    <n v="43"/>
    <n v="215438.02798899892"/>
    <n v="2738.0279889989179"/>
    <n v="69.017986178558715"/>
    <n v="214962.42385380404"/>
    <n v="214962.42385380404"/>
  </r>
  <r>
    <s v="PTA"/>
    <x v="0"/>
    <s v="Yes"/>
    <x v="1"/>
    <x v="286"/>
    <x v="3"/>
    <n v="97800"/>
    <n v="46300"/>
    <n v="13100"/>
    <n v="144100"/>
    <n v="63"/>
    <n v="43"/>
    <n v="57"/>
    <n v="32"/>
    <m/>
    <m/>
    <m/>
    <m/>
    <m/>
    <m/>
    <m/>
    <m/>
    <m/>
    <m/>
    <m/>
    <m/>
    <m/>
    <m/>
    <m/>
    <m/>
    <m/>
    <m/>
    <n v="48.75"/>
    <n v="4"/>
    <n v="44"/>
    <n v="44.5"/>
    <n v="153354.26192974145"/>
    <n v="9254.2619297414494"/>
    <n v="16.021588191491833"/>
    <n v="174079.99968528916"/>
    <n v="192872.72692404196"/>
  </r>
  <r>
    <s v="PTA"/>
    <x v="1"/>
    <s v="Yes"/>
    <x v="0"/>
    <x v="287"/>
    <x v="6"/>
    <n v="125500"/>
    <n v="0"/>
    <n v="0"/>
    <n v="125500"/>
    <n v="54"/>
    <s v=""/>
    <m/>
    <s v=""/>
    <m/>
    <m/>
    <m/>
    <m/>
    <m/>
    <m/>
    <m/>
    <m/>
    <m/>
    <m/>
    <m/>
    <m/>
    <m/>
    <m/>
    <m/>
    <m/>
    <m/>
    <m/>
    <n v="54"/>
    <n v="1"/>
    <n v="54"/>
    <n v="54"/>
    <n v="125500"/>
    <n v="0"/>
    <s v="N/A"/>
    <n v="213643.63597740032"/>
    <n v="213643.63597740032"/>
  </r>
  <r>
    <s v="PTA"/>
    <x v="1"/>
    <s v="Yes"/>
    <x v="0"/>
    <x v="288"/>
    <x v="7"/>
    <m/>
    <n v="279900"/>
    <n v="0"/>
    <n v="279900"/>
    <m/>
    <m/>
    <n v="48"/>
    <s v=""/>
    <m/>
    <m/>
    <m/>
    <m/>
    <m/>
    <m/>
    <m/>
    <m/>
    <m/>
    <m/>
    <m/>
    <m/>
    <m/>
    <m/>
    <m/>
    <m/>
    <m/>
    <m/>
    <n v="48"/>
    <n v="1"/>
    <n v="48"/>
    <n v="48"/>
    <n v="279900"/>
    <n v="0"/>
    <s v="N/A"/>
    <n v="189905.45420213364"/>
    <n v="189905.45420213364"/>
  </r>
  <r>
    <s v="PTA"/>
    <x v="1"/>
    <s v="Yes"/>
    <x v="0"/>
    <x v="289"/>
    <x v="0"/>
    <n v="202800"/>
    <n v="0"/>
    <n v="0"/>
    <n v="202800"/>
    <n v="46"/>
    <m/>
    <m/>
    <s v=""/>
    <m/>
    <m/>
    <m/>
    <m/>
    <m/>
    <m/>
    <m/>
    <m/>
    <m/>
    <m/>
    <m/>
    <m/>
    <m/>
    <m/>
    <m/>
    <m/>
    <m/>
    <m/>
    <n v="46"/>
    <n v="1"/>
    <n v="46"/>
    <n v="46"/>
    <n v="202800"/>
    <n v="0"/>
    <s v="N/A"/>
    <n v="181992.7269437114"/>
    <n v="181992.7269437114"/>
  </r>
  <r>
    <s v="PTA"/>
    <x v="0"/>
    <s v="Yes"/>
    <x v="1"/>
    <x v="290"/>
    <x v="8"/>
    <n v="94500"/>
    <n v="17900"/>
    <n v="4800"/>
    <n v="112400"/>
    <n v="40"/>
    <n v="15"/>
    <n v="50"/>
    <n v="27"/>
    <m/>
    <m/>
    <m/>
    <m/>
    <m/>
    <m/>
    <m/>
    <m/>
    <m/>
    <m/>
    <m/>
    <m/>
    <m/>
    <m/>
    <m/>
    <m/>
    <m/>
    <m/>
    <n v="33"/>
    <n v="4"/>
    <n v="30.666666666666668"/>
    <n v="38.5"/>
    <n v="115858.27346618344"/>
    <n v="3458.2734661834402"/>
    <n v="4.9182964102961897"/>
    <n v="121328.48462914093"/>
    <n v="130559.99976396687"/>
  </r>
  <r>
    <s v="RIC"/>
    <x v="1"/>
    <s v="Yes"/>
    <x v="4"/>
    <x v="291"/>
    <x v="2"/>
    <n v="89500"/>
    <e v="#N/A"/>
    <e v="#N/A"/>
    <e v="#N/A"/>
    <m/>
    <s v=""/>
    <m/>
    <e v="#N/A"/>
    <m/>
    <m/>
    <m/>
    <m/>
    <m/>
    <m/>
    <m/>
    <m/>
    <m/>
    <m/>
    <m/>
    <m/>
    <m/>
    <m/>
    <m/>
    <m/>
    <m/>
    <m/>
    <e v="#N/A"/>
    <n v="1"/>
    <e v="#N/A"/>
    <e v="#N/A"/>
    <e v="#N/A"/>
    <e v="#N/A"/>
    <s v="N/A"/>
    <e v="#N/A"/>
    <e v="#N/A"/>
  </r>
  <r>
    <s v="RIC"/>
    <x v="0"/>
    <s v="Yes"/>
    <x v="0"/>
    <x v="292"/>
    <x v="0"/>
    <n v="422200"/>
    <n v="-37500"/>
    <n v="-16600"/>
    <n v="384700"/>
    <n v="94"/>
    <n v="75"/>
    <n v="79"/>
    <n v="93"/>
    <m/>
    <m/>
    <m/>
    <m/>
    <m/>
    <m/>
    <m/>
    <m/>
    <m/>
    <m/>
    <m/>
    <m/>
    <m/>
    <m/>
    <m/>
    <m/>
    <m/>
    <m/>
    <n v="85.25"/>
    <n v="4"/>
    <n v="82.333333333333329"/>
    <n v="86"/>
    <n v="373252.10376247077"/>
    <n v="-11447.896237529232"/>
    <n v="108.37338637936784"/>
    <n v="325740.60547171533"/>
    <n v="337279.99939024774"/>
  </r>
  <r>
    <s v="RIC"/>
    <x v="0"/>
    <s v="Yes"/>
    <x v="0"/>
    <x v="293"/>
    <x v="0"/>
    <n v="399100"/>
    <n v="-35600"/>
    <n v="-18200"/>
    <n v="363500"/>
    <n v="85"/>
    <n v="70"/>
    <n v="86"/>
    <n v="72"/>
    <m/>
    <m/>
    <m/>
    <m/>
    <m/>
    <m/>
    <m/>
    <m/>
    <m/>
    <m/>
    <m/>
    <m/>
    <m/>
    <m/>
    <m/>
    <m/>
    <m/>
    <m/>
    <n v="78.25"/>
    <n v="4"/>
    <n v="76"/>
    <n v="79"/>
    <n v="350834.63424228068"/>
    <n v="-12665.365757719323"/>
    <n v="106.92260449415184"/>
    <n v="300683.6358200449"/>
    <n v="309585.45398576994"/>
  </r>
  <r>
    <s v="RIC"/>
    <x v="0"/>
    <s v="Yes"/>
    <x v="1"/>
    <x v="294"/>
    <x v="3"/>
    <n v="327400"/>
    <n v="11100"/>
    <n v="14500"/>
    <n v="338500"/>
    <n v="71"/>
    <n v="61"/>
    <n v="96"/>
    <n v="120"/>
    <m/>
    <m/>
    <m/>
    <m/>
    <m/>
    <m/>
    <m/>
    <m/>
    <m/>
    <m/>
    <m/>
    <m/>
    <m/>
    <m/>
    <m/>
    <m/>
    <m/>
    <m/>
    <n v="87"/>
    <n v="4"/>
    <n v="92.333333333333329"/>
    <n v="108"/>
    <n v="348892.84511013923"/>
    <n v="10392.845110139227"/>
    <n v="30.7023428370575"/>
    <n v="365304.24176382646"/>
    <n v="344203.63574136718"/>
  </r>
  <r>
    <s v="RIC"/>
    <x v="0"/>
    <s v="Yes"/>
    <x v="1"/>
    <x v="295"/>
    <x v="0"/>
    <n v="156000"/>
    <n v="39300"/>
    <n v="0"/>
    <n v="195300"/>
    <n v="77"/>
    <n v="72"/>
    <n v="73"/>
    <s v=""/>
    <m/>
    <m/>
    <m/>
    <m/>
    <m/>
    <m/>
    <m/>
    <m/>
    <m/>
    <m/>
    <m/>
    <m/>
    <m/>
    <m/>
    <m/>
    <m/>
    <m/>
    <m/>
    <n v="74"/>
    <n v="3"/>
    <n v="74"/>
    <n v="72.5"/>
    <n v="222626.48597274697"/>
    <n v="27326.485972746974"/>
    <n v="-2.6633159347789501"/>
    <n v="292770.90856162267"/>
    <n v="292770.90856162267"/>
  </r>
  <r>
    <s v="RIC"/>
    <x v="0"/>
    <s v="Yes"/>
    <x v="0"/>
    <x v="296"/>
    <x v="0"/>
    <n v="296200"/>
    <n v="-12700"/>
    <n v="-9200"/>
    <n v="283500"/>
    <n v="65"/>
    <n v="99"/>
    <n v="41"/>
    <n v="48"/>
    <m/>
    <m/>
    <m/>
    <m/>
    <m/>
    <m/>
    <m/>
    <m/>
    <m/>
    <m/>
    <m/>
    <m/>
    <m/>
    <m/>
    <m/>
    <m/>
    <m/>
    <m/>
    <n v="63.25"/>
    <n v="4"/>
    <n v="62.666666666666664"/>
    <n v="44.5"/>
    <n v="277113.64577872265"/>
    <n v="-6386.3542212773464"/>
    <n v="117.61776719144989"/>
    <n v="247932.12076389667"/>
    <n v="250239.99954760316"/>
  </r>
  <r>
    <s v="RIC"/>
    <x v="0"/>
    <s v="Yes"/>
    <x v="1"/>
    <x v="297"/>
    <x v="0"/>
    <n v="210900"/>
    <n v="0"/>
    <n v="0"/>
    <n v="210900"/>
    <n v="77"/>
    <n v="59"/>
    <m/>
    <s v=""/>
    <m/>
    <m/>
    <m/>
    <m/>
    <m/>
    <m/>
    <m/>
    <m/>
    <m/>
    <m/>
    <m/>
    <m/>
    <m/>
    <m/>
    <m/>
    <m/>
    <m/>
    <m/>
    <n v="68"/>
    <n v="2"/>
    <n v="68"/>
    <n v="68"/>
    <n v="228152.04116414586"/>
    <n v="17252.041164145863"/>
    <n v="17.706127339247928"/>
    <n v="269032.72678635595"/>
    <n v="269032.72678635595"/>
  </r>
  <r>
    <s v="RIC"/>
    <x v="0"/>
    <s v="Yes"/>
    <x v="1"/>
    <x v="298"/>
    <x v="5"/>
    <n v="209200"/>
    <n v="36000"/>
    <n v="18900"/>
    <n v="245200"/>
    <n v="56"/>
    <n v="62"/>
    <n v="81"/>
    <n v="75"/>
    <m/>
    <m/>
    <m/>
    <m/>
    <m/>
    <m/>
    <m/>
    <m/>
    <m/>
    <m/>
    <m/>
    <m/>
    <m/>
    <m/>
    <m/>
    <m/>
    <m/>
    <m/>
    <n v="68.5"/>
    <n v="4"/>
    <n v="72.666666666666671"/>
    <n v="78"/>
    <n v="258679.38712639117"/>
    <n v="13479.387126391171"/>
    <n v="22.704326332781378"/>
    <n v="287495.75705600786"/>
    <n v="271010.90860096156"/>
  </r>
  <r>
    <s v="RIC"/>
    <x v="0"/>
    <s v="Yes"/>
    <x v="0"/>
    <x v="299"/>
    <x v="0"/>
    <n v="352100"/>
    <n v="0"/>
    <n v="0"/>
    <n v="352100"/>
    <n v="65"/>
    <m/>
    <n v="64"/>
    <s v=""/>
    <m/>
    <m/>
    <m/>
    <m/>
    <m/>
    <m/>
    <m/>
    <m/>
    <m/>
    <m/>
    <m/>
    <m/>
    <m/>
    <m/>
    <m/>
    <m/>
    <m/>
    <m/>
    <n v="64.5"/>
    <n v="2"/>
    <n v="64.5"/>
    <n v="64.5"/>
    <n v="330450.28169246193"/>
    <n v="-21649.718307538074"/>
    <n v="127.61416517851683"/>
    <n v="255185.45408411705"/>
    <n v="255185.45408411705"/>
  </r>
  <r>
    <s v="RIC"/>
    <x v="0"/>
    <s v="Yes"/>
    <x v="1"/>
    <x v="300"/>
    <x v="0"/>
    <n v="149500"/>
    <n v="47000"/>
    <n v="16900"/>
    <n v="196500"/>
    <n v="62"/>
    <n v="66"/>
    <n v="64"/>
    <n v="48"/>
    <m/>
    <m/>
    <m/>
    <m/>
    <m/>
    <m/>
    <m/>
    <m/>
    <m/>
    <m/>
    <m/>
    <m/>
    <m/>
    <m/>
    <m/>
    <m/>
    <m/>
    <m/>
    <n v="60"/>
    <n v="4"/>
    <n v="59.333333333333336"/>
    <n v="56"/>
    <n v="208433.39866283318"/>
    <n v="11933.398662833177"/>
    <n v="31.211256624761567"/>
    <n v="234744.24199985963"/>
    <n v="237381.81775266703"/>
  </r>
  <r>
    <s v="RIC"/>
    <x v="0"/>
    <s v="Yes"/>
    <x v="0"/>
    <x v="301"/>
    <x v="0"/>
    <m/>
    <n v="422300"/>
    <n v="0"/>
    <n v="422300"/>
    <m/>
    <m/>
    <n v="63"/>
    <n v="127"/>
    <m/>
    <m/>
    <m/>
    <m/>
    <m/>
    <m/>
    <m/>
    <m/>
    <m/>
    <m/>
    <m/>
    <m/>
    <m/>
    <m/>
    <m/>
    <m/>
    <m/>
    <m/>
    <n v="95"/>
    <n v="2"/>
    <n v="95"/>
    <n v="95"/>
    <n v="414487.04280285083"/>
    <n v="-7812.9571971491678"/>
    <n v="117.77665991163772"/>
    <n v="375854.54477505613"/>
    <n v="375854.54477505613"/>
  </r>
  <r>
    <s v="RIC"/>
    <x v="0"/>
    <s v="Yes"/>
    <x v="1"/>
    <x v="302"/>
    <x v="2"/>
    <n v="89500"/>
    <n v="86600"/>
    <n v="42600"/>
    <n v="176100"/>
    <n v="49"/>
    <n v="68"/>
    <n v="70"/>
    <n v="78"/>
    <m/>
    <m/>
    <m/>
    <m/>
    <m/>
    <m/>
    <m/>
    <m/>
    <m/>
    <m/>
    <m/>
    <m/>
    <m/>
    <m/>
    <m/>
    <m/>
    <m/>
    <m/>
    <n v="66.25"/>
    <n v="4"/>
    <n v="72"/>
    <n v="74"/>
    <n v="206168.33770321327"/>
    <n v="30068.33770321327"/>
    <n v="-19.656476887427402"/>
    <n v="284858.18130320043"/>
    <n v="262109.09043523652"/>
  </r>
  <r>
    <s v="RIC"/>
    <x v="1"/>
    <s v="Yes"/>
    <x v="0"/>
    <x v="303"/>
    <x v="2"/>
    <n v="288500"/>
    <n v="0"/>
    <n v="0"/>
    <n v="288500"/>
    <m/>
    <s v=""/>
    <n v="62"/>
    <s v=""/>
    <m/>
    <m/>
    <m/>
    <m/>
    <m/>
    <m/>
    <m/>
    <m/>
    <m/>
    <m/>
    <m/>
    <m/>
    <m/>
    <m/>
    <m/>
    <m/>
    <m/>
    <m/>
    <n v="62"/>
    <n v="1"/>
    <n v="62"/>
    <n v="62"/>
    <n v="288500"/>
    <n v="0"/>
    <s v="N/A"/>
    <n v="245294.54501108927"/>
    <n v="245294.54501108927"/>
  </r>
  <r>
    <s v="RIC"/>
    <x v="0"/>
    <s v="Yes"/>
    <x v="0"/>
    <x v="304"/>
    <x v="2"/>
    <n v="349800"/>
    <n v="-27300"/>
    <n v="0"/>
    <n v="322500"/>
    <n v="37"/>
    <n v="93"/>
    <n v="48"/>
    <s v=""/>
    <m/>
    <m/>
    <m/>
    <m/>
    <m/>
    <m/>
    <m/>
    <m/>
    <m/>
    <m/>
    <m/>
    <m/>
    <m/>
    <m/>
    <m/>
    <m/>
    <m/>
    <m/>
    <n v="59.333333333333336"/>
    <n v="3"/>
    <n v="59.333333333333336"/>
    <n v="70.5"/>
    <n v="302933.39866283315"/>
    <n v="-19566.601337166852"/>
    <n v="94.041375376517095"/>
    <n v="234744.24199985963"/>
    <n v="234744.24199985963"/>
  </r>
  <r>
    <s v="RIC"/>
    <x v="0"/>
    <s v="Yes"/>
    <x v="0"/>
    <x v="305"/>
    <x v="3"/>
    <n v="343600"/>
    <n v="-45900"/>
    <n v="-19200"/>
    <n v="297700"/>
    <n v="52"/>
    <n v="69"/>
    <n v="54"/>
    <n v="55"/>
    <m/>
    <m/>
    <m/>
    <m/>
    <m/>
    <m/>
    <m/>
    <m/>
    <m/>
    <m/>
    <m/>
    <m/>
    <m/>
    <m/>
    <m/>
    <m/>
    <m/>
    <m/>
    <n v="57.5"/>
    <n v="4"/>
    <n v="59.333333333333336"/>
    <n v="54.5"/>
    <n v="284333.39866283315"/>
    <n v="-13366.601337166852"/>
    <n v="107.96687581267952"/>
    <n v="234744.24199985963"/>
    <n v="227490.90867963925"/>
  </r>
  <r>
    <s v="RIC"/>
    <x v="0"/>
    <s v="Yes"/>
    <x v="0"/>
    <x v="306"/>
    <x v="3"/>
    <n v="313100"/>
    <n v="0"/>
    <n v="0"/>
    <n v="313100"/>
    <n v="56"/>
    <n v="58"/>
    <m/>
    <s v=""/>
    <m/>
    <m/>
    <m/>
    <m/>
    <m/>
    <m/>
    <m/>
    <m/>
    <m/>
    <m/>
    <m/>
    <m/>
    <m/>
    <m/>
    <m/>
    <m/>
    <m/>
    <m/>
    <n v="57"/>
    <n v="2"/>
    <n v="57"/>
    <n v="57"/>
    <n v="293482.22568171052"/>
    <n v="-19617.774318289477"/>
    <n v="114.19055699344963"/>
    <n v="225512.72686503368"/>
    <n v="225512.72686503368"/>
  </r>
  <r>
    <s v="RIC"/>
    <x v="0"/>
    <s v="Yes"/>
    <x v="0"/>
    <x v="307"/>
    <x v="2"/>
    <n v="242300"/>
    <n v="-2800"/>
    <n v="0"/>
    <n v="239500"/>
    <n v="61"/>
    <n v="66"/>
    <n v="41"/>
    <s v=""/>
    <m/>
    <m/>
    <m/>
    <m/>
    <m/>
    <m/>
    <m/>
    <m/>
    <m/>
    <m/>
    <m/>
    <m/>
    <m/>
    <m/>
    <m/>
    <m/>
    <m/>
    <m/>
    <n v="56"/>
    <n v="3"/>
    <n v="56"/>
    <n v="53.5"/>
    <n v="237253.15154694367"/>
    <n v="-2246.8484530563292"/>
    <n v="67.550106674963871"/>
    <n v="221556.36323582256"/>
    <n v="221556.36323582256"/>
  </r>
  <r>
    <s v="RIC"/>
    <x v="0"/>
    <s v="Yes"/>
    <x v="0"/>
    <x v="308"/>
    <x v="2"/>
    <n v="219200"/>
    <n v="10000"/>
    <n v="9600"/>
    <n v="229200"/>
    <n v="41"/>
    <n v="93"/>
    <n v="26"/>
    <n v="68"/>
    <m/>
    <m/>
    <m/>
    <m/>
    <m/>
    <m/>
    <m/>
    <m/>
    <m/>
    <m/>
    <m/>
    <m/>
    <m/>
    <m/>
    <m/>
    <m/>
    <m/>
    <m/>
    <n v="57"/>
    <n v="4"/>
    <n v="62.333333333333336"/>
    <n v="47"/>
    <n v="236045.62106713373"/>
    <n v="6845.6210671337321"/>
    <n v="73.043358872241001"/>
    <n v="246613.33288749299"/>
    <n v="225512.72686503368"/>
  </r>
  <r>
    <s v="RIC"/>
    <x v="0"/>
    <s v="Yes"/>
    <x v="0"/>
    <x v="309"/>
    <x v="0"/>
    <m/>
    <n v="270000"/>
    <n v="0"/>
    <n v="270000"/>
    <m/>
    <m/>
    <n v="53"/>
    <n v="47"/>
    <m/>
    <m/>
    <m/>
    <m/>
    <m/>
    <m/>
    <m/>
    <m/>
    <m/>
    <m/>
    <m/>
    <m/>
    <m/>
    <m/>
    <m/>
    <m/>
    <m/>
    <m/>
    <n v="50"/>
    <n v="2"/>
    <n v="50"/>
    <n v="50"/>
    <n v="253953.70673834256"/>
    <n v="-16046.29326165744"/>
    <n v="96.77882589661894"/>
    <n v="197818.18146055588"/>
    <n v="197818.18146055588"/>
  </r>
  <r>
    <s v="RIC"/>
    <x v="0"/>
    <s v="Yes"/>
    <x v="0"/>
    <x v="310"/>
    <x v="0"/>
    <n v="390200"/>
    <n v="-85400"/>
    <n v="-39300"/>
    <n v="304800"/>
    <n v="76"/>
    <n v="49"/>
    <n v="30"/>
    <n v="63"/>
    <m/>
    <m/>
    <m/>
    <m/>
    <m/>
    <m/>
    <m/>
    <m/>
    <m/>
    <m/>
    <m/>
    <m/>
    <m/>
    <m/>
    <m/>
    <m/>
    <m/>
    <m/>
    <n v="54.5"/>
    <n v="4"/>
    <n v="47.333333333333336"/>
    <n v="46.5"/>
    <n v="277309.50904563093"/>
    <n v="-27490.490954369074"/>
    <n v="129.1414301232943"/>
    <n v="187267.87844932624"/>
    <n v="215621.8177920059"/>
  </r>
  <r>
    <s v="RIC"/>
    <x v="0"/>
    <s v="Yes"/>
    <x v="0"/>
    <x v="311"/>
    <x v="1"/>
    <n v="299600"/>
    <n v="-51000"/>
    <n v="-20300"/>
    <n v="248600"/>
    <n v="41"/>
    <n v="32"/>
    <n v="59"/>
    <n v="49"/>
    <m/>
    <m/>
    <m/>
    <m/>
    <m/>
    <m/>
    <m/>
    <m/>
    <m/>
    <m/>
    <m/>
    <m/>
    <m/>
    <m/>
    <m/>
    <m/>
    <m/>
    <m/>
    <n v="45.25"/>
    <n v="4"/>
    <n v="46.666666666666664"/>
    <n v="54"/>
    <n v="234473.45962245305"/>
    <n v="-14126.540377546946"/>
    <n v="73.182281918146202"/>
    <n v="184630.3026965188"/>
    <n v="179025.45422180305"/>
  </r>
  <r>
    <s v="RIC"/>
    <x v="0"/>
    <s v="Yes"/>
    <x v="0"/>
    <x v="312"/>
    <x v="0"/>
    <n v="221200"/>
    <n v="-3800"/>
    <n v="-3800"/>
    <n v="217400"/>
    <n v="49"/>
    <n v="39"/>
    <m/>
    <n v="63"/>
    <m/>
    <m/>
    <m/>
    <m/>
    <m/>
    <m/>
    <m/>
    <m/>
    <m/>
    <m/>
    <m/>
    <m/>
    <m/>
    <m/>
    <m/>
    <m/>
    <m/>
    <m/>
    <n v="50.333333333333336"/>
    <n v="3"/>
    <n v="50.333333333333336"/>
    <n v="51"/>
    <n v="214846.73144993151"/>
    <n v="-2553.2685500684893"/>
    <n v="56.443395370092453"/>
    <n v="199136.96933695959"/>
    <n v="199136.96933695959"/>
  </r>
  <r>
    <s v="RIC"/>
    <x v="0"/>
    <s v="Yes"/>
    <x v="1"/>
    <x v="313"/>
    <x v="4"/>
    <n v="115000"/>
    <n v="18400"/>
    <n v="18400"/>
    <n v="133400"/>
    <n v="33"/>
    <n v="42"/>
    <m/>
    <n v="60"/>
    <m/>
    <m/>
    <m/>
    <m/>
    <m/>
    <m/>
    <m/>
    <m/>
    <m/>
    <m/>
    <m/>
    <m/>
    <m/>
    <m/>
    <m/>
    <m/>
    <m/>
    <m/>
    <n v="45"/>
    <n v="3"/>
    <n v="45"/>
    <n v="51"/>
    <n v="146358.3360645083"/>
    <n v="12958.336064508301"/>
    <n v="-4.7766837977445462"/>
    <n v="178036.36331450028"/>
    <n v="178036.36331450028"/>
  </r>
  <r>
    <s v="RIC"/>
    <x v="0"/>
    <s v="Yes"/>
    <x v="1"/>
    <x v="314"/>
    <x v="1"/>
    <n v="197200"/>
    <n v="-15200"/>
    <n v="-3400"/>
    <n v="182000"/>
    <n v="28"/>
    <n v="23"/>
    <n v="59"/>
    <n v="44"/>
    <m/>
    <m/>
    <m/>
    <m/>
    <m/>
    <m/>
    <m/>
    <m/>
    <m/>
    <m/>
    <m/>
    <m/>
    <m/>
    <m/>
    <m/>
    <m/>
    <m/>
    <m/>
    <n v="38.5"/>
    <n v="4"/>
    <n v="42"/>
    <n v="51.5"/>
    <n v="179721.11366020775"/>
    <n v="-2278.8863397922541"/>
    <n v="29.643504863646847"/>
    <n v="166167.27242686693"/>
    <n v="152319.99972462803"/>
  </r>
  <r>
    <s v="RIC"/>
    <x v="0"/>
    <s v="Yes"/>
    <x v="0"/>
    <x v="315"/>
    <x v="2"/>
    <n v="214000"/>
    <n v="-19200"/>
    <n v="-19200"/>
    <n v="194800"/>
    <m/>
    <n v="37"/>
    <n v="32"/>
    <n v="34"/>
    <m/>
    <m/>
    <m/>
    <m/>
    <m/>
    <m/>
    <m/>
    <m/>
    <m/>
    <m/>
    <m/>
    <m/>
    <m/>
    <m/>
    <m/>
    <m/>
    <m/>
    <m/>
    <n v="34.333333333333336"/>
    <n v="3"/>
    <n v="34.333333333333336"/>
    <n v="33"/>
    <n v="181431.54529366188"/>
    <n v="-13368.454706338118"/>
    <n v="75.972278832079169"/>
    <n v="135835.15126958169"/>
    <n v="135835.15126958169"/>
  </r>
  <r>
    <s v="RIC"/>
    <x v="0"/>
    <s v="Yes"/>
    <x v="1"/>
    <x v="316"/>
    <x v="2"/>
    <n v="124000"/>
    <n v="0"/>
    <n v="0"/>
    <n v="124000"/>
    <n v="37"/>
    <n v="26"/>
    <m/>
    <s v=""/>
    <m/>
    <m/>
    <m/>
    <m/>
    <m/>
    <m/>
    <m/>
    <m/>
    <m/>
    <m/>
    <m/>
    <m/>
    <m/>
    <m/>
    <m/>
    <m/>
    <m/>
    <m/>
    <n v="31.5"/>
    <n v="2"/>
    <n v="31.5"/>
    <n v="31.5"/>
    <n v="125415.83524515582"/>
    <n v="1415.8352451558167"/>
    <n v="27.37249781918797"/>
    <n v="124625.45432015019"/>
    <n v="124625.45432015019"/>
  </r>
  <r>
    <s v="RIC"/>
    <x v="1"/>
    <s v="Yes"/>
    <x v="0"/>
    <x v="317"/>
    <x v="2"/>
    <n v="242700"/>
    <n v="0"/>
    <n v="0"/>
    <n v="242700"/>
    <m/>
    <n v="30"/>
    <m/>
    <s v=""/>
    <m/>
    <m/>
    <m/>
    <m/>
    <m/>
    <m/>
    <m/>
    <m/>
    <m/>
    <m/>
    <m/>
    <m/>
    <m/>
    <m/>
    <m/>
    <m/>
    <m/>
    <m/>
    <n v="30"/>
    <n v="1"/>
    <n v="30"/>
    <n v="30"/>
    <n v="242700"/>
    <n v="0"/>
    <s v="N/A"/>
    <n v="118690.90887633352"/>
    <n v="118690.90887633352"/>
  </r>
  <r>
    <s v="RIC"/>
    <x v="0"/>
    <s v="Yes"/>
    <x v="1"/>
    <x v="318"/>
    <x v="3"/>
    <n v="77800"/>
    <n v="0"/>
    <n v="0"/>
    <n v="77800"/>
    <n v="38"/>
    <m/>
    <n v="18"/>
    <s v=""/>
    <m/>
    <m/>
    <m/>
    <m/>
    <m/>
    <m/>
    <m/>
    <m/>
    <m/>
    <m/>
    <m/>
    <m/>
    <m/>
    <m/>
    <m/>
    <m/>
    <m/>
    <m/>
    <n v="28"/>
    <n v="2"/>
    <n v="28"/>
    <n v="28"/>
    <n v="87164.075773471835"/>
    <n v="9364.0757734718354"/>
    <n v="0.70145427687761241"/>
    <n v="110778.18161791128"/>
    <n v="110778.18161791128"/>
  </r>
  <r>
    <s v="RIC"/>
    <x v="0"/>
    <s v="Yes"/>
    <x v="0"/>
    <x v="319"/>
    <x v="2"/>
    <n v="227600"/>
    <n v="0"/>
    <n v="0"/>
    <n v="227600"/>
    <m/>
    <s v=""/>
    <n v="24"/>
    <n v="36"/>
    <m/>
    <m/>
    <m/>
    <m/>
    <m/>
    <m/>
    <m/>
    <m/>
    <m/>
    <m/>
    <m/>
    <m/>
    <m/>
    <m/>
    <m/>
    <m/>
    <m/>
    <m/>
    <n v="30"/>
    <n v="2"/>
    <n v="30"/>
    <n v="30"/>
    <n v="201572.22404300552"/>
    <n v="-26027.775956994476"/>
    <n v="105.87726212618695"/>
    <n v="118690.90887633352"/>
    <n v="118690.90887633352"/>
  </r>
  <r>
    <s v="STK"/>
    <x v="0"/>
    <s v="Yes"/>
    <x v="1"/>
    <x v="320"/>
    <x v="2"/>
    <n v="391500"/>
    <n v="30300"/>
    <n v="3900"/>
    <n v="421800"/>
    <n v="103"/>
    <n v="102"/>
    <n v="152"/>
    <n v="62"/>
    <m/>
    <m/>
    <m/>
    <m/>
    <m/>
    <m/>
    <m/>
    <m/>
    <m/>
    <m/>
    <m/>
    <m/>
    <m/>
    <m/>
    <m/>
    <m/>
    <m/>
    <m/>
    <n v="104.75"/>
    <n v="4"/>
    <n v="105.33333333333333"/>
    <n v="107"/>
    <n v="424745.80886210833"/>
    <n v="2945.8088621083298"/>
    <n v="93.412254678495884"/>
    <n v="416736.96894357103"/>
    <n v="414429.09015986451"/>
  </r>
  <r>
    <s v="STK"/>
    <x v="0"/>
    <s v="Yes"/>
    <x v="0"/>
    <x v="321"/>
    <x v="0"/>
    <n v="509100"/>
    <n v="-21000"/>
    <n v="-10500"/>
    <n v="488100"/>
    <n v="100"/>
    <n v="134"/>
    <n v="106"/>
    <n v="95"/>
    <m/>
    <m/>
    <m/>
    <m/>
    <m/>
    <m/>
    <m/>
    <m/>
    <m/>
    <m/>
    <m/>
    <m/>
    <m/>
    <m/>
    <m/>
    <m/>
    <m/>
    <m/>
    <n v="108.75"/>
    <n v="4"/>
    <n v="111.66666666666667"/>
    <n v="100.5"/>
    <n v="480988.27838229836"/>
    <n v="-7111.721617701638"/>
    <n v="154.73238859311004"/>
    <n v="441793.93859524146"/>
    <n v="430254.54467670899"/>
  </r>
  <r>
    <s v="STK"/>
    <x v="0"/>
    <s v="Yes"/>
    <x v="1"/>
    <x v="322"/>
    <x v="0"/>
    <n v="457200"/>
    <n v="19200"/>
    <n v="18600"/>
    <n v="476400"/>
    <n v="77"/>
    <n v="144"/>
    <n v="112"/>
    <n v="130"/>
    <m/>
    <m/>
    <m/>
    <m/>
    <m/>
    <m/>
    <m/>
    <m/>
    <m/>
    <m/>
    <m/>
    <m/>
    <m/>
    <m/>
    <m/>
    <m/>
    <m/>
    <m/>
    <n v="115.75"/>
    <n v="4"/>
    <n v="128.66666666666666"/>
    <n v="121"/>
    <n v="489707.53867333487"/>
    <n v="13307.538673334871"/>
    <n v="105.20530613758989"/>
    <n v="509052.12029183039"/>
    <n v="457949.09008118685"/>
  </r>
  <r>
    <s v="STK"/>
    <x v="0"/>
    <s v="Yes"/>
    <x v="1"/>
    <x v="323"/>
    <x v="4"/>
    <n v="455700"/>
    <n v="9000"/>
    <n v="12000"/>
    <n v="464700"/>
    <n v="88"/>
    <n v="137"/>
    <n v="97"/>
    <n v="130"/>
    <m/>
    <m/>
    <m/>
    <m/>
    <m/>
    <m/>
    <m/>
    <m/>
    <m/>
    <m/>
    <m/>
    <m/>
    <m/>
    <m/>
    <m/>
    <m/>
    <m/>
    <m/>
    <n v="113"/>
    <n v="4"/>
    <n v="121.33333333333333"/>
    <n v="113.5"/>
    <n v="473385.9950183779"/>
    <n v="8685.9950183779001"/>
    <n v="111.67822368206973"/>
    <n v="480038.78701094887"/>
    <n v="447069.09010085627"/>
  </r>
  <r>
    <s v="STK"/>
    <x v="0"/>
    <s v="Yes"/>
    <x v="0"/>
    <x v="324"/>
    <x v="2"/>
    <m/>
    <n v="373300"/>
    <n v="0"/>
    <n v="373300"/>
    <m/>
    <m/>
    <n v="106"/>
    <n v="71"/>
    <m/>
    <m/>
    <m/>
    <m/>
    <m/>
    <m/>
    <m/>
    <m/>
    <m/>
    <m/>
    <m/>
    <m/>
    <m/>
    <m/>
    <m/>
    <m/>
    <m/>
    <m/>
    <n v="88.5"/>
    <n v="2"/>
    <n v="88.5"/>
    <n v="88.5"/>
    <n v="371048.06092686631"/>
    <n v="-2251.9390731336898"/>
    <n v="95.064947063732831"/>
    <n v="350138.18118518387"/>
    <n v="350138.18118518387"/>
  </r>
  <r>
    <s v="STK"/>
    <x v="0"/>
    <s v="Yes"/>
    <x v="0"/>
    <x v="325"/>
    <x v="3"/>
    <n v="468100"/>
    <n v="-23100"/>
    <n v="0"/>
    <n v="445000"/>
    <n v="108"/>
    <n v="147"/>
    <n v="20"/>
    <s v=""/>
    <m/>
    <m/>
    <m/>
    <m/>
    <m/>
    <m/>
    <m/>
    <m/>
    <m/>
    <m/>
    <m/>
    <m/>
    <m/>
    <m/>
    <m/>
    <m/>
    <m/>
    <m/>
    <n v="91.666666666666671"/>
    <n v="3"/>
    <n v="91.666666666666671"/>
    <n v="83.5"/>
    <n v="428081.79568696138"/>
    <n v="-16918.204313038616"/>
    <n v="157.32065749627944"/>
    <n v="362666.66601101909"/>
    <n v="362666.66601101909"/>
  </r>
  <r>
    <s v="STK"/>
    <x v="0"/>
    <s v="Yes"/>
    <x v="1"/>
    <x v="326"/>
    <x v="4"/>
    <n v="403600"/>
    <n v="-3800"/>
    <n v="5400"/>
    <n v="399800"/>
    <n v="68"/>
    <n v="98"/>
    <n v="101"/>
    <n v="104"/>
    <m/>
    <m/>
    <m/>
    <m/>
    <m/>
    <m/>
    <m/>
    <m/>
    <m/>
    <m/>
    <m/>
    <m/>
    <m/>
    <m/>
    <m/>
    <m/>
    <m/>
    <m/>
    <n v="92.75"/>
    <n v="4"/>
    <n v="101"/>
    <n v="102.5"/>
    <n v="403786.48761145194"/>
    <n v="3986.4876114519429"/>
    <n v="86.378424420252827"/>
    <n v="399592.72655032284"/>
    <n v="366952.72660933115"/>
  </r>
  <r>
    <s v="STK"/>
    <x v="0"/>
    <s v="Yes"/>
    <x v="0"/>
    <x v="327"/>
    <x v="0"/>
    <n v="478500"/>
    <n v="-54000"/>
    <n v="-23400"/>
    <n v="424500"/>
    <n v="99"/>
    <n v="75"/>
    <n v="88"/>
    <n v="99"/>
    <m/>
    <m/>
    <m/>
    <m/>
    <m/>
    <m/>
    <m/>
    <m/>
    <m/>
    <m/>
    <m/>
    <m/>
    <m/>
    <m/>
    <m/>
    <m/>
    <m/>
    <m/>
    <n v="90.25"/>
    <n v="4"/>
    <n v="87.333333333333329"/>
    <n v="93.5"/>
    <n v="408247.474436305"/>
    <n v="-16252.525563695002"/>
    <n v="122.38004293746204"/>
    <n v="345522.4236177709"/>
    <n v="357061.81753630337"/>
  </r>
  <r>
    <s v="STK"/>
    <x v="0"/>
    <s v="Yes"/>
    <x v="1"/>
    <x v="328"/>
    <x v="6"/>
    <n v="249600"/>
    <n v="55600"/>
    <n v="26400"/>
    <n v="305200"/>
    <n v="55"/>
    <n v="104"/>
    <n v="103"/>
    <n v="70"/>
    <m/>
    <m/>
    <m/>
    <m/>
    <m/>
    <m/>
    <m/>
    <m/>
    <m/>
    <m/>
    <m/>
    <m/>
    <m/>
    <m/>
    <m/>
    <m/>
    <m/>
    <m/>
    <n v="83"/>
    <n v="4"/>
    <n v="92.333333333333329"/>
    <n v="86.5"/>
    <n v="323917.84511013923"/>
    <n v="18717.845110139227"/>
    <n v="49.432954309807819"/>
    <n v="365304.24176382646"/>
    <n v="328378.18122452276"/>
  </r>
  <r>
    <s v="STK"/>
    <x v="0"/>
    <s v="Yes"/>
    <x v="1"/>
    <x v="329"/>
    <x v="2"/>
    <n v="320600"/>
    <n v="10700"/>
    <n v="1500"/>
    <n v="331300"/>
    <n v="92"/>
    <n v="68"/>
    <n v="98"/>
    <n v="79"/>
    <m/>
    <m/>
    <m/>
    <m/>
    <m/>
    <m/>
    <m/>
    <m/>
    <m/>
    <m/>
    <m/>
    <m/>
    <m/>
    <m/>
    <m/>
    <m/>
    <m/>
    <m/>
    <n v="84.25"/>
    <n v="4"/>
    <n v="81.666666666666671"/>
    <n v="88.5"/>
    <n v="332516.05433929287"/>
    <n v="1216.0543392928666"/>
    <n v="64.45490747981431"/>
    <n v="323103.02971890796"/>
    <n v="333323.63576103665"/>
  </r>
  <r>
    <s v="STK"/>
    <x v="0"/>
    <s v="Yes"/>
    <x v="0"/>
    <x v="330"/>
    <x v="0"/>
    <n v="393500"/>
    <n v="-34400"/>
    <n v="-19600"/>
    <n v="359100"/>
    <n v="76"/>
    <n v="88"/>
    <n v="80"/>
    <n v="54"/>
    <m/>
    <m/>
    <m/>
    <m/>
    <m/>
    <m/>
    <m/>
    <m/>
    <m/>
    <m/>
    <m/>
    <m/>
    <m/>
    <m/>
    <m/>
    <m/>
    <m/>
    <m/>
    <n v="74.5"/>
    <n v="4"/>
    <n v="74"/>
    <n v="67"/>
    <n v="345476.48597274697"/>
    <n v="-13623.514027253026"/>
    <n v="127.71583844250321"/>
    <n v="292770.90856162267"/>
    <n v="294749.09037622827"/>
  </r>
  <r>
    <s v="STK"/>
    <x v="0"/>
    <s v="Yes"/>
    <x v="1"/>
    <x v="331"/>
    <x v="0"/>
    <n v="323700"/>
    <n v="12600"/>
    <n v="11000"/>
    <n v="336300"/>
    <n v="70"/>
    <n v="78"/>
    <n v="91"/>
    <n v="99"/>
    <m/>
    <m/>
    <m/>
    <m/>
    <m/>
    <m/>
    <m/>
    <m/>
    <m/>
    <m/>
    <m/>
    <m/>
    <m/>
    <m/>
    <m/>
    <m/>
    <m/>
    <m/>
    <n v="84.5"/>
    <n v="4"/>
    <n v="89.333333333333329"/>
    <n v="95"/>
    <n v="344155.6227058387"/>
    <n v="7855.6227058387012"/>
    <n v="55.098959811233179"/>
    <n v="353435.15087619313"/>
    <n v="334312.7266683394"/>
  </r>
  <r>
    <s v="STK"/>
    <x v="0"/>
    <s v="Yes"/>
    <x v="1"/>
    <x v="332"/>
    <x v="2"/>
    <n v="263000"/>
    <n v="45000"/>
    <n v="27900"/>
    <n v="308000"/>
    <n v="41"/>
    <n v="82"/>
    <n v="115"/>
    <n v="85"/>
    <m/>
    <m/>
    <m/>
    <m/>
    <m/>
    <m/>
    <m/>
    <m/>
    <m/>
    <m/>
    <m/>
    <m/>
    <m/>
    <m/>
    <m/>
    <m/>
    <m/>
    <m/>
    <n v="80.75"/>
    <n v="4"/>
    <n v="94"/>
    <n v="100"/>
    <n v="327732.96866808401"/>
    <n v="19732.96866808401"/>
    <n v="24.47362361540236"/>
    <n v="371898.18114584504"/>
    <n v="319476.36305879772"/>
  </r>
  <r>
    <s v="STK"/>
    <x v="0"/>
    <s v="Yes"/>
    <x v="1"/>
    <x v="333"/>
    <x v="3"/>
    <n v="326500"/>
    <n v="19400"/>
    <n v="19200"/>
    <n v="345900"/>
    <n v="53"/>
    <n v="109"/>
    <n v="75"/>
    <n v="108"/>
    <m/>
    <m/>
    <m/>
    <m/>
    <m/>
    <m/>
    <m/>
    <m/>
    <m/>
    <m/>
    <m/>
    <m/>
    <m/>
    <m/>
    <m/>
    <m/>
    <m/>
    <m/>
    <n v="86.25"/>
    <n v="4"/>
    <n v="97.333333333333329"/>
    <n v="91.5"/>
    <n v="359588.21578397352"/>
    <n v="13688.215783973515"/>
    <n v="69.095540287557412"/>
    <n v="385086.05990988208"/>
    <n v="341236.36301945889"/>
  </r>
  <r>
    <s v="STK"/>
    <x v="0"/>
    <s v="Yes"/>
    <x v="0"/>
    <x v="334"/>
    <x v="0"/>
    <n v="321100"/>
    <n v="700"/>
    <n v="10300"/>
    <n v="321800"/>
    <n v="49"/>
    <n v="103"/>
    <n v="54"/>
    <n v="99"/>
    <m/>
    <m/>
    <m/>
    <m/>
    <m/>
    <m/>
    <m/>
    <m/>
    <m/>
    <m/>
    <m/>
    <m/>
    <m/>
    <m/>
    <m/>
    <m/>
    <m/>
    <m/>
    <n v="76.25"/>
    <n v="4"/>
    <n v="85.333333333333329"/>
    <n v="76.5"/>
    <n v="329164.32616677129"/>
    <n v="7364.3261667712941"/>
    <n v="81.531208050118465"/>
    <n v="337609.69635934866"/>
    <n v="301672.7267273477"/>
  </r>
  <r>
    <s v="STK"/>
    <x v="0"/>
    <s v="Yes"/>
    <x v="0"/>
    <x v="335"/>
    <x v="0"/>
    <n v="278500"/>
    <n v="-5800"/>
    <n v="-4400"/>
    <n v="272700"/>
    <n v="57"/>
    <n v="78"/>
    <n v="63"/>
    <n v="49"/>
    <m/>
    <m/>
    <m/>
    <m/>
    <m/>
    <m/>
    <m/>
    <m/>
    <m/>
    <m/>
    <m/>
    <m/>
    <m/>
    <m/>
    <m/>
    <m/>
    <m/>
    <m/>
    <n v="61.75"/>
    <n v="4"/>
    <n v="63.333333333333336"/>
    <n v="56"/>
    <n v="269699.69520190055"/>
    <n v="-3000.3047980994452"/>
    <n v="86.746614155585178"/>
    <n v="250569.69651670411"/>
    <n v="244305.4541037865"/>
  </r>
  <r>
    <s v="STK"/>
    <x v="0"/>
    <s v="Yes"/>
    <x v="1"/>
    <x v="336"/>
    <x v="3"/>
    <n v="283900"/>
    <n v="-5300"/>
    <n v="-700"/>
    <n v="278600"/>
    <n v="75"/>
    <n v="66"/>
    <n v="52"/>
    <n v="84"/>
    <m/>
    <m/>
    <m/>
    <m/>
    <m/>
    <m/>
    <m/>
    <m/>
    <m/>
    <m/>
    <m/>
    <m/>
    <m/>
    <m/>
    <m/>
    <m/>
    <m/>
    <m/>
    <n v="69.25"/>
    <n v="4"/>
    <n v="67.333333333333329"/>
    <n v="68"/>
    <n v="278240.99174096796"/>
    <n v="-359.00825903203804"/>
    <n v="67.046595906659405"/>
    <n v="266395.15103354852"/>
    <n v="273978.1813228699"/>
  </r>
  <r>
    <s v="STK"/>
    <x v="0"/>
    <s v="Yes"/>
    <x v="0"/>
    <x v="337"/>
    <x v="3"/>
    <n v="348000"/>
    <n v="-36500"/>
    <n v="-11900"/>
    <n v="311500"/>
    <n v="57"/>
    <n v="78"/>
    <n v="49"/>
    <n v="76"/>
    <m/>
    <m/>
    <m/>
    <m/>
    <m/>
    <m/>
    <m/>
    <m/>
    <m/>
    <m/>
    <m/>
    <m/>
    <m/>
    <m/>
    <m/>
    <m/>
    <m/>
    <m/>
    <n v="65"/>
    <n v="4"/>
    <n v="67.666666666666671"/>
    <n v="62.5"/>
    <n v="303259.01645255694"/>
    <n v="-8240.9835474430583"/>
    <n v="102.02446024739561"/>
    <n v="267713.9389099523"/>
    <n v="257163.63589872263"/>
  </r>
  <r>
    <s v="STK"/>
    <x v="0"/>
    <s v="Yes"/>
    <x v="0"/>
    <x v="338"/>
    <x v="1"/>
    <n v="279900"/>
    <n v="-13100"/>
    <n v="-13100"/>
    <n v="266800"/>
    <m/>
    <n v="59"/>
    <n v="62"/>
    <n v="47"/>
    <m/>
    <m/>
    <m/>
    <m/>
    <m/>
    <m/>
    <m/>
    <m/>
    <m/>
    <m/>
    <m/>
    <m/>
    <m/>
    <m/>
    <m/>
    <m/>
    <m/>
    <m/>
    <n v="56"/>
    <n v="3"/>
    <n v="56"/>
    <n v="54.5"/>
    <n v="257728.15154694367"/>
    <n v="-9071.8484530563292"/>
    <n v="85.446632404510893"/>
    <n v="221556.36323582256"/>
    <n v="221556.36323582256"/>
  </r>
  <r>
    <s v="STK"/>
    <x v="0"/>
    <s v="Yes"/>
    <x v="1"/>
    <x v="339"/>
    <x v="2"/>
    <n v="315500"/>
    <n v="-22200"/>
    <n v="-2500"/>
    <n v="293300"/>
    <n v="60"/>
    <n v="51"/>
    <n v="63"/>
    <n v="95"/>
    <m/>
    <m/>
    <m/>
    <m/>
    <m/>
    <m/>
    <m/>
    <m/>
    <m/>
    <m/>
    <m/>
    <m/>
    <m/>
    <m/>
    <m/>
    <m/>
    <m/>
    <m/>
    <n v="67.25"/>
    <n v="4"/>
    <n v="69.666666666666671"/>
    <n v="79"/>
    <n v="291667.16472209065"/>
    <n v="-1632.8352779093548"/>
    <n v="55.760109761030897"/>
    <n v="275626.66616837453"/>
    <n v="266065.45406444767"/>
  </r>
  <r>
    <s v="STK"/>
    <x v="1"/>
    <s v="Yes"/>
    <x v="0"/>
    <x v="340"/>
    <x v="3"/>
    <n v="306300"/>
    <n v="0"/>
    <n v="0"/>
    <n v="306300"/>
    <n v="52"/>
    <m/>
    <m/>
    <s v=""/>
    <m/>
    <m/>
    <m/>
    <m/>
    <m/>
    <m/>
    <m/>
    <m/>
    <m/>
    <m/>
    <m/>
    <m/>
    <m/>
    <m/>
    <m/>
    <m/>
    <m/>
    <m/>
    <n v="52"/>
    <n v="1"/>
    <n v="52"/>
    <n v="52"/>
    <n v="306300"/>
    <n v="0"/>
    <s v="N/A"/>
    <n v="205730.90871897811"/>
    <n v="205730.90871897811"/>
  </r>
  <r>
    <s v="STK"/>
    <x v="0"/>
    <s v="Yes"/>
    <x v="0"/>
    <x v="341"/>
    <x v="1"/>
    <n v="235600"/>
    <n v="-14700"/>
    <n v="-14700"/>
    <n v="220900"/>
    <n v="39"/>
    <s v=""/>
    <n v="63"/>
    <n v="29"/>
    <m/>
    <m/>
    <m/>
    <m/>
    <m/>
    <m/>
    <m/>
    <m/>
    <m/>
    <m/>
    <m/>
    <m/>
    <m/>
    <m/>
    <m/>
    <m/>
    <m/>
    <m/>
    <n v="43.666666666666664"/>
    <n v="3"/>
    <n v="43.666666666666664"/>
    <n v="46"/>
    <n v="210611.2372181525"/>
    <n v="-10288.762781847501"/>
    <n v="68.994232002085667"/>
    <n v="172761.21180888545"/>
    <n v="172761.21180888545"/>
  </r>
  <r>
    <s v="STK"/>
    <x v="0"/>
    <s v="Yes"/>
    <x v="0"/>
    <x v="342"/>
    <x v="2"/>
    <n v="225900"/>
    <n v="-24700"/>
    <n v="-8200"/>
    <n v="201200"/>
    <n v="37"/>
    <n v="60"/>
    <n v="21"/>
    <n v="49"/>
    <m/>
    <m/>
    <m/>
    <m/>
    <m/>
    <m/>
    <m/>
    <m/>
    <m/>
    <m/>
    <m/>
    <m/>
    <m/>
    <m/>
    <m/>
    <m/>
    <m/>
    <m/>
    <n v="41.75"/>
    <n v="4"/>
    <n v="43.333333333333336"/>
    <n v="35"/>
    <n v="195493.21250656355"/>
    <n v="-5706.7874934364518"/>
    <n v="76.636665816295334"/>
    <n v="171442.42393248176"/>
    <n v="165178.18151956415"/>
  </r>
  <r>
    <s v="STK"/>
    <x v="0"/>
    <s v="Yes"/>
    <x v="0"/>
    <x v="343"/>
    <x v="1"/>
    <n v="194100"/>
    <n v="0"/>
    <n v="0"/>
    <n v="194100"/>
    <n v="34"/>
    <n v="28"/>
    <m/>
    <s v=""/>
    <m/>
    <m/>
    <m/>
    <m/>
    <m/>
    <m/>
    <m/>
    <m/>
    <m/>
    <m/>
    <m/>
    <m/>
    <m/>
    <m/>
    <m/>
    <m/>
    <m/>
    <m/>
    <n v="31"/>
    <n v="2"/>
    <n v="31"/>
    <n v="31"/>
    <n v="177476.29817777238"/>
    <n v="-16623.701822227624"/>
    <n v="79.462111505680511"/>
    <n v="122647.27250554464"/>
    <n v="122647.27250554464"/>
  </r>
  <r>
    <s v="STK"/>
    <x v="1"/>
    <s v="Yes"/>
    <x v="0"/>
    <x v="344"/>
    <x v="1"/>
    <n v="238800"/>
    <n v="0"/>
    <n v="0"/>
    <n v="238800"/>
    <m/>
    <n v="21"/>
    <m/>
    <s v=""/>
    <m/>
    <m/>
    <m/>
    <m/>
    <m/>
    <m/>
    <m/>
    <m/>
    <m/>
    <m/>
    <m/>
    <m/>
    <m/>
    <m/>
    <m/>
    <m/>
    <m/>
    <m/>
    <n v="21"/>
    <n v="1"/>
    <n v="21"/>
    <n v="21"/>
    <n v="238800"/>
    <n v="0"/>
    <s v="N/A"/>
    <n v="83083.636213433463"/>
    <n v="83083.636213433463"/>
  </r>
  <r>
    <s v="SYD"/>
    <x v="1"/>
    <s v="Yes"/>
    <x v="4"/>
    <x v="345"/>
    <x v="2"/>
    <n v="270100"/>
    <e v="#N/A"/>
    <e v="#N/A"/>
    <e v="#N/A"/>
    <m/>
    <s v=""/>
    <m/>
    <e v="#N/A"/>
    <m/>
    <m/>
    <m/>
    <m/>
    <m/>
    <m/>
    <m/>
    <m/>
    <m/>
    <m/>
    <m/>
    <m/>
    <m/>
    <m/>
    <m/>
    <m/>
    <m/>
    <m/>
    <e v="#N/A"/>
    <n v="1"/>
    <e v="#N/A"/>
    <e v="#N/A"/>
    <e v="#N/A"/>
    <e v="#N/A"/>
    <s v="N/A"/>
    <e v="#N/A"/>
    <e v="#N/A"/>
  </r>
  <r>
    <s v="SYD"/>
    <x v="1"/>
    <s v="Yes"/>
    <x v="4"/>
    <x v="346"/>
    <x v="0"/>
    <n v="233700"/>
    <e v="#N/A"/>
    <e v="#N/A"/>
    <e v="#N/A"/>
    <m/>
    <s v=""/>
    <m/>
    <e v="#N/A"/>
    <m/>
    <m/>
    <m/>
    <m/>
    <m/>
    <m/>
    <m/>
    <m/>
    <m/>
    <m/>
    <m/>
    <m/>
    <m/>
    <m/>
    <m/>
    <m/>
    <m/>
    <m/>
    <e v="#N/A"/>
    <n v="1"/>
    <e v="#N/A"/>
    <e v="#N/A"/>
    <e v="#N/A"/>
    <e v="#N/A"/>
    <s v="N/A"/>
    <e v="#N/A"/>
    <e v="#N/A"/>
  </r>
  <r>
    <s v="SYD"/>
    <x v="0"/>
    <s v="Yes"/>
    <x v="0"/>
    <x v="347"/>
    <x v="5"/>
    <n v="425400"/>
    <n v="10300"/>
    <n v="-2600"/>
    <n v="435700"/>
    <n v="123"/>
    <n v="130"/>
    <n v="91"/>
    <n v="92"/>
    <m/>
    <m/>
    <m/>
    <m/>
    <m/>
    <m/>
    <m/>
    <m/>
    <m/>
    <m/>
    <m/>
    <m/>
    <m/>
    <m/>
    <m/>
    <m/>
    <m/>
    <m/>
    <n v="109"/>
    <n v="4"/>
    <n v="104.33333333333333"/>
    <n v="91.5"/>
    <n v="434141.73472734145"/>
    <n v="-1558.2652726585511"/>
    <n v="134.54272015984031"/>
    <n v="412780.60531435988"/>
    <n v="431243.63558401179"/>
  </r>
  <r>
    <s v="SYD"/>
    <x v="0"/>
    <s v="Yes"/>
    <x v="0"/>
    <x v="348"/>
    <x v="0"/>
    <n v="373500"/>
    <n v="27200"/>
    <n v="14800"/>
    <n v="400700"/>
    <n v="29"/>
    <n v="134"/>
    <n v="142"/>
    <n v="47"/>
    <m/>
    <m/>
    <m/>
    <m/>
    <m/>
    <m/>
    <m/>
    <m/>
    <m/>
    <m/>
    <m/>
    <m/>
    <m/>
    <m/>
    <m/>
    <m/>
    <m/>
    <m/>
    <n v="88"/>
    <n v="4"/>
    <n v="107.66666666666667"/>
    <n v="94.5"/>
    <n v="411321.98184323095"/>
    <n v="10621.981843230955"/>
    <n v="103.03435383990821"/>
    <n v="425968.48407839698"/>
    <n v="348159.99937057833"/>
  </r>
  <r>
    <s v="SYD"/>
    <x v="0"/>
    <s v="Yes"/>
    <x v="1"/>
    <x v="349"/>
    <x v="2"/>
    <n v="242800"/>
    <n v="54500"/>
    <n v="8700"/>
    <n v="297300"/>
    <n v="106"/>
    <n v="78"/>
    <n v="119"/>
    <n v="38"/>
    <m/>
    <m/>
    <m/>
    <m/>
    <m/>
    <m/>
    <m/>
    <m/>
    <m/>
    <m/>
    <m/>
    <m/>
    <m/>
    <m/>
    <m/>
    <m/>
    <m/>
    <m/>
    <n v="85.25"/>
    <n v="4"/>
    <n v="78.333333333333329"/>
    <n v="78.5"/>
    <n v="303585.80722340336"/>
    <n v="6285.8072234033607"/>
    <n v="59.675351626165984"/>
    <n v="309915.15095487086"/>
    <n v="337279.99939024774"/>
  </r>
  <r>
    <s v="SYD"/>
    <x v="0"/>
    <s v="Yes"/>
    <x v="0"/>
    <x v="350"/>
    <x v="5"/>
    <n v="434800"/>
    <n v="-13900"/>
    <n v="-5500"/>
    <n v="420900"/>
    <n v="86"/>
    <n v="100"/>
    <n v="106"/>
    <n v="90"/>
    <m/>
    <m/>
    <m/>
    <m/>
    <m/>
    <m/>
    <m/>
    <m/>
    <m/>
    <m/>
    <m/>
    <m/>
    <m/>
    <m/>
    <m/>
    <m/>
    <m/>
    <m/>
    <n v="95.5"/>
    <n v="4"/>
    <n v="98.666666666666671"/>
    <n v="98"/>
    <n v="417210.31463032932"/>
    <n v="-3689.6853696706821"/>
    <n v="110.75632525884049"/>
    <n v="390361.21141549695"/>
    <n v="377832.72658966173"/>
  </r>
  <r>
    <s v="SYD"/>
    <x v="0"/>
    <s v="Yes"/>
    <x v="1"/>
    <x v="351"/>
    <x v="6"/>
    <n v="287400"/>
    <n v="51000"/>
    <n v="21900"/>
    <n v="338400"/>
    <n v="65"/>
    <n v="110"/>
    <n v="114"/>
    <n v="68"/>
    <m/>
    <m/>
    <m/>
    <m/>
    <m/>
    <m/>
    <m/>
    <m/>
    <m/>
    <m/>
    <m/>
    <m/>
    <m/>
    <m/>
    <m/>
    <m/>
    <m/>
    <m/>
    <n v="89.25"/>
    <n v="4"/>
    <n v="97.333333333333329"/>
    <n v="91"/>
    <n v="353963.21578397352"/>
    <n v="15563.215783973515"/>
    <n v="64.629461790429133"/>
    <n v="385086.05990988208"/>
    <n v="353105.45390709222"/>
  </r>
  <r>
    <s v="SYD"/>
    <x v="0"/>
    <s v="Yes"/>
    <x v="0"/>
    <x v="352"/>
    <x v="0"/>
    <n v="355200"/>
    <n v="-7700"/>
    <n v="-15500"/>
    <n v="347500"/>
    <n v="108"/>
    <n v="72"/>
    <n v="99"/>
    <n v="51"/>
    <m/>
    <m/>
    <m/>
    <m/>
    <m/>
    <m/>
    <m/>
    <m/>
    <m/>
    <m/>
    <m/>
    <m/>
    <m/>
    <m/>
    <m/>
    <m/>
    <m/>
    <m/>
    <n v="82.5"/>
    <n v="4"/>
    <n v="74"/>
    <n v="75"/>
    <n v="336776.48597274697"/>
    <n v="-10723.514027253026"/>
    <n v="103.26163703361144"/>
    <n v="292770.90856162267"/>
    <n v="326399.99940991716"/>
  </r>
  <r>
    <s v="SYD"/>
    <x v="0"/>
    <s v="Yes"/>
    <x v="1"/>
    <x v="353"/>
    <x v="0"/>
    <n v="414200"/>
    <n v="-26900"/>
    <n v="-13100"/>
    <n v="387300"/>
    <n v="94"/>
    <n v="53"/>
    <n v="115"/>
    <n v="88"/>
    <m/>
    <m/>
    <m/>
    <m/>
    <m/>
    <m/>
    <m/>
    <m/>
    <m/>
    <m/>
    <m/>
    <m/>
    <m/>
    <m/>
    <m/>
    <m/>
    <m/>
    <m/>
    <n v="87.5"/>
    <n v="4"/>
    <n v="85.333333333333329"/>
    <n v="101.5"/>
    <n v="378289.32616677129"/>
    <n v="-9010.6738332287059"/>
    <n v="79.268293591705628"/>
    <n v="337609.69635934866"/>
    <n v="346181.81755597278"/>
  </r>
  <r>
    <s v="SYD"/>
    <x v="0"/>
    <s v="Yes"/>
    <x v="1"/>
    <x v="354"/>
    <x v="0"/>
    <n v="315500"/>
    <n v="18800"/>
    <n v="9700"/>
    <n v="334300"/>
    <n v="61"/>
    <n v="92"/>
    <n v="101"/>
    <n v="71"/>
    <m/>
    <m/>
    <m/>
    <m/>
    <m/>
    <m/>
    <m/>
    <m/>
    <m/>
    <m/>
    <m/>
    <m/>
    <m/>
    <m/>
    <m/>
    <m/>
    <m/>
    <m/>
    <n v="81.25"/>
    <n v="4"/>
    <n v="88"/>
    <n v="86"/>
    <n v="341283.5238594829"/>
    <n v="6983.5238594828988"/>
    <n v="71.641338878665636"/>
    <n v="348159.99937057833"/>
    <n v="321454.54487340327"/>
  </r>
  <r>
    <s v="SYD"/>
    <x v="0"/>
    <s v="Yes"/>
    <x v="1"/>
    <x v="355"/>
    <x v="2"/>
    <n v="204700"/>
    <n v="58200"/>
    <n v="21900"/>
    <n v="262900"/>
    <n v="108"/>
    <n v="59"/>
    <n v="82"/>
    <n v="96"/>
    <m/>
    <m/>
    <m/>
    <m/>
    <m/>
    <m/>
    <m/>
    <m/>
    <m/>
    <m/>
    <m/>
    <m/>
    <m/>
    <m/>
    <m/>
    <m/>
    <m/>
    <m/>
    <n v="86.25"/>
    <n v="4"/>
    <n v="79"/>
    <n v="89"/>
    <n v="278471.8566465812"/>
    <n v="15571.856646581204"/>
    <n v="13.60427158600416"/>
    <n v="312552.72670767829"/>
    <n v="341236.36301945889"/>
  </r>
  <r>
    <s v="SYD"/>
    <x v="0"/>
    <s v="Yes"/>
    <x v="0"/>
    <x v="356"/>
    <x v="1"/>
    <n v="226700"/>
    <n v="36500"/>
    <n v="9600"/>
    <n v="263200"/>
    <n v="82"/>
    <n v="127"/>
    <n v="30"/>
    <n v="55"/>
    <m/>
    <m/>
    <m/>
    <m/>
    <m/>
    <m/>
    <m/>
    <m/>
    <m/>
    <m/>
    <m/>
    <m/>
    <m/>
    <m/>
    <m/>
    <m/>
    <m/>
    <m/>
    <n v="73.5"/>
    <n v="4"/>
    <n v="70.666666666666671"/>
    <n v="42.5"/>
    <n v="270121.23885685747"/>
    <n v="6921.2388568574679"/>
    <n v="106.82291472588931"/>
    <n v="279583.02979758562"/>
    <n v="290792.72674701712"/>
  </r>
  <r>
    <s v="SYD"/>
    <x v="0"/>
    <s v="Yes"/>
    <x v="1"/>
    <x v="357"/>
    <x v="0"/>
    <n v="272400"/>
    <n v="13900"/>
    <n v="3900"/>
    <n v="286300"/>
    <n v="81"/>
    <n v="73"/>
    <n v="71"/>
    <n v="73"/>
    <m/>
    <m/>
    <m/>
    <m/>
    <m/>
    <m/>
    <m/>
    <m/>
    <m/>
    <m/>
    <m/>
    <m/>
    <m/>
    <m/>
    <m/>
    <m/>
    <m/>
    <m/>
    <n v="74.5"/>
    <n v="4"/>
    <n v="72.333333333333329"/>
    <n v="72"/>
    <n v="289161.36241480219"/>
    <n v="2861.3624148021918"/>
    <n v="64.658436497044505"/>
    <n v="286176.96917960414"/>
    <n v="294749.09037622827"/>
  </r>
  <r>
    <s v="SYD"/>
    <x v="0"/>
    <s v="Yes"/>
    <x v="1"/>
    <x v="358"/>
    <x v="0"/>
    <n v="202100"/>
    <n v="39700"/>
    <n v="39700"/>
    <n v="241800"/>
    <m/>
    <n v="84"/>
    <n v="59"/>
    <n v="115"/>
    <m/>
    <m/>
    <m/>
    <m/>
    <m/>
    <m/>
    <m/>
    <m/>
    <m/>
    <m/>
    <m/>
    <m/>
    <m/>
    <m/>
    <m/>
    <m/>
    <m/>
    <m/>
    <n v="86"/>
    <n v="3"/>
    <n v="86"/>
    <n v="87"/>
    <n v="269850.3755899492"/>
    <n v="28050.375589949195"/>
    <n v="2.2263707474165457"/>
    <n v="340247.27211215609"/>
    <n v="340247.27211215609"/>
  </r>
  <r>
    <s v="SYD"/>
    <x v="0"/>
    <s v="Yes"/>
    <x v="1"/>
    <x v="359"/>
    <x v="3"/>
    <n v="232300"/>
    <n v="24700"/>
    <n v="8900"/>
    <n v="257000"/>
    <n v="70"/>
    <n v="69"/>
    <n v="73"/>
    <n v="64"/>
    <m/>
    <m/>
    <m/>
    <m/>
    <m/>
    <m/>
    <m/>
    <m/>
    <m/>
    <m/>
    <m/>
    <m/>
    <m/>
    <m/>
    <m/>
    <m/>
    <m/>
    <m/>
    <n v="69"/>
    <n v="4"/>
    <n v="68.666666666666671"/>
    <n v="68.5"/>
    <n v="263413.09058732376"/>
    <n v="6413.0905873237643"/>
    <n v="50.304289834929925"/>
    <n v="271670.30253916339"/>
    <n v="272989.0904155671"/>
  </r>
  <r>
    <s v="SYD"/>
    <x v="0"/>
    <s v="Yes"/>
    <x v="0"/>
    <x v="360"/>
    <x v="2"/>
    <n v="378500"/>
    <n v="-36400"/>
    <n v="-13500"/>
    <n v="342100"/>
    <n v="64"/>
    <n v="61"/>
    <n v="86"/>
    <n v="75"/>
    <m/>
    <m/>
    <m/>
    <m/>
    <m/>
    <m/>
    <m/>
    <m/>
    <m/>
    <m/>
    <m/>
    <m/>
    <m/>
    <m/>
    <m/>
    <m/>
    <m/>
    <m/>
    <n v="71.5"/>
    <n v="4"/>
    <n v="74"/>
    <n v="80.5"/>
    <n v="332726.48597274697"/>
    <n v="-9373.5140272530261"/>
    <n v="88.326060515679075"/>
    <n v="292770.90856162267"/>
    <n v="282879.99948859488"/>
  </r>
  <r>
    <s v="SYD"/>
    <x v="0"/>
    <s v="Yes"/>
    <x v="1"/>
    <x v="361"/>
    <x v="0"/>
    <n v="384900"/>
    <n v="-30500"/>
    <n v="-5700"/>
    <n v="354400"/>
    <n v="74"/>
    <n v="65"/>
    <n v="71"/>
    <n v="111"/>
    <m/>
    <m/>
    <m/>
    <m/>
    <m/>
    <m/>
    <m/>
    <m/>
    <m/>
    <m/>
    <m/>
    <m/>
    <m/>
    <m/>
    <m/>
    <m/>
    <m/>
    <m/>
    <n v="80.25"/>
    <n v="4"/>
    <n v="82.333333333333329"/>
    <n v="91"/>
    <n v="350527.10376247077"/>
    <n v="-3872.8962375292322"/>
    <n v="76.290429250969481"/>
    <n v="325740.60547171533"/>
    <n v="317498.18124419218"/>
  </r>
  <r>
    <s v="SYD"/>
    <x v="0"/>
    <s v="Yes"/>
    <x v="1"/>
    <x v="362"/>
    <x v="1"/>
    <n v="242900"/>
    <n v="19900"/>
    <n v="11700"/>
    <n v="262800"/>
    <n v="66"/>
    <n v="55"/>
    <n v="78"/>
    <n v="83"/>
    <m/>
    <m/>
    <m/>
    <m/>
    <m/>
    <m/>
    <m/>
    <m/>
    <m/>
    <m/>
    <m/>
    <m/>
    <m/>
    <m/>
    <m/>
    <m/>
    <m/>
    <m/>
    <n v="70.5"/>
    <n v="4"/>
    <n v="72"/>
    <n v="80.5"/>
    <n v="271193.33770321327"/>
    <n v="8393.3377032132703"/>
    <n v="30.531390539375813"/>
    <n v="284858.18130320043"/>
    <n v="278923.63585938379"/>
  </r>
  <r>
    <s v="SYD"/>
    <x v="0"/>
    <s v="Yes"/>
    <x v="1"/>
    <x v="363"/>
    <x v="2"/>
    <n v="285000"/>
    <n v="-1800"/>
    <n v="6000"/>
    <n v="283200"/>
    <n v="35"/>
    <n v="64"/>
    <n v="86"/>
    <n v="69"/>
    <m/>
    <m/>
    <m/>
    <m/>
    <m/>
    <m/>
    <m/>
    <m/>
    <m/>
    <m/>
    <m/>
    <m/>
    <m/>
    <m/>
    <m/>
    <m/>
    <m/>
    <m/>
    <n v="63.5"/>
    <n v="4"/>
    <n v="73"/>
    <n v="77.5"/>
    <n v="287522.41183798015"/>
    <n v="4322.4118379801512"/>
    <n v="51.399124051564804"/>
    <n v="288814.54493241158"/>
    <n v="251229.09045490596"/>
  </r>
  <r>
    <s v="SYD"/>
    <x v="0"/>
    <s v="Yes"/>
    <x v="1"/>
    <x v="364"/>
    <x v="2"/>
    <n v="317200"/>
    <n v="-25400"/>
    <n v="-4500"/>
    <n v="291800"/>
    <n v="39"/>
    <n v="55"/>
    <n v="78"/>
    <n v="71"/>
    <m/>
    <m/>
    <m/>
    <m/>
    <m/>
    <m/>
    <m/>
    <m/>
    <m/>
    <m/>
    <m/>
    <m/>
    <m/>
    <m/>
    <m/>
    <m/>
    <m/>
    <m/>
    <n v="60.75"/>
    <n v="4"/>
    <n v="68"/>
    <n v="74.5"/>
    <n v="288827.04116414586"/>
    <n v="-2972.9588358541369"/>
    <n v="63.666894061605255"/>
    <n v="269032.72678635595"/>
    <n v="240349.09047457538"/>
  </r>
  <r>
    <s v="SYD"/>
    <x v="0"/>
    <s v="Yes"/>
    <x v="1"/>
    <x v="365"/>
    <x v="3"/>
    <n v="310100"/>
    <n v="-9800"/>
    <n v="9200"/>
    <n v="300300"/>
    <n v="51"/>
    <n v="41"/>
    <n v="80"/>
    <n v="117"/>
    <m/>
    <m/>
    <m/>
    <m/>
    <m/>
    <m/>
    <m/>
    <m/>
    <m/>
    <m/>
    <m/>
    <m/>
    <m/>
    <m/>
    <m/>
    <m/>
    <m/>
    <m/>
    <n v="72.25"/>
    <n v="4"/>
    <n v="79.333333333333329"/>
    <n v="98.5"/>
    <n v="306864.88135817018"/>
    <n v="6564.8813581701834"/>
    <n v="21.861783025017303"/>
    <n v="313871.51458408195"/>
    <n v="285847.27221050323"/>
  </r>
  <r>
    <s v="SYD"/>
    <x v="0"/>
    <s v="Yes"/>
    <x v="1"/>
    <x v="366"/>
    <x v="0"/>
    <n v="105500"/>
    <n v="64300"/>
    <n v="29900"/>
    <n v="169800"/>
    <n v="52"/>
    <n v="64"/>
    <n v="56"/>
    <n v="65"/>
    <m/>
    <m/>
    <m/>
    <m/>
    <m/>
    <m/>
    <m/>
    <m/>
    <m/>
    <m/>
    <m/>
    <m/>
    <m/>
    <m/>
    <m/>
    <m/>
    <m/>
    <m/>
    <n v="59.25"/>
    <n v="4"/>
    <n v="61.666666666666664"/>
    <n v="60.5"/>
    <n v="190809.57164395583"/>
    <n v="21009.571643955831"/>
    <n v="2.7520171749848217"/>
    <n v="243975.75713468555"/>
    <n v="234414.54503075869"/>
  </r>
  <r>
    <s v="SYD"/>
    <x v="1"/>
    <s v="Yes"/>
    <x v="0"/>
    <x v="367"/>
    <x v="2"/>
    <n v="296900"/>
    <n v="0"/>
    <n v="0"/>
    <n v="296900"/>
    <n v="52"/>
    <s v=""/>
    <m/>
    <s v=""/>
    <m/>
    <m/>
    <m/>
    <m/>
    <m/>
    <m/>
    <m/>
    <m/>
    <m/>
    <m/>
    <m/>
    <m/>
    <m/>
    <m/>
    <m/>
    <m/>
    <m/>
    <m/>
    <n v="52"/>
    <n v="1"/>
    <n v="52"/>
    <n v="52"/>
    <n v="296900"/>
    <n v="0"/>
    <s v="N/A"/>
    <n v="205730.90871897811"/>
    <n v="205730.90871897811"/>
  </r>
  <r>
    <s v="SYD"/>
    <x v="0"/>
    <s v="Yes"/>
    <x v="0"/>
    <x v="368"/>
    <x v="2"/>
    <n v="272900"/>
    <n v="-47900"/>
    <n v="-28500"/>
    <n v="225000"/>
    <n v="49"/>
    <n v="36"/>
    <n v="59"/>
    <n v="11"/>
    <m/>
    <m/>
    <m/>
    <m/>
    <m/>
    <m/>
    <m/>
    <m/>
    <m/>
    <m/>
    <m/>
    <m/>
    <m/>
    <m/>
    <m/>
    <m/>
    <m/>
    <m/>
    <n v="38.75"/>
    <n v="4"/>
    <n v="35.333333333333336"/>
    <n v="35"/>
    <n v="205110.61942842873"/>
    <n v="-19889.380571571266"/>
    <n v="93.98235491384915"/>
    <n v="139791.51489879281"/>
    <n v="153309.0906319308"/>
  </r>
  <r>
    <s v="SYD"/>
    <x v="0"/>
    <s v="Yes"/>
    <x v="0"/>
    <x v="369"/>
    <x v="1"/>
    <n v="215100"/>
    <n v="-19800"/>
    <n v="-10100"/>
    <n v="195300"/>
    <n v="37"/>
    <n v="53"/>
    <n v="39"/>
    <n v="30"/>
    <m/>
    <m/>
    <m/>
    <m/>
    <m/>
    <m/>
    <m/>
    <m/>
    <m/>
    <m/>
    <m/>
    <m/>
    <m/>
    <m/>
    <m/>
    <m/>
    <m/>
    <m/>
    <n v="39.75"/>
    <n v="4"/>
    <n v="40.666666666666664"/>
    <n v="34.5"/>
    <n v="188324.01481385194"/>
    <n v="-6975.9851861480565"/>
    <n v="73.33668406522105"/>
    <n v="160892.12092125209"/>
    <n v="157265.45426114192"/>
  </r>
  <r>
    <s v="WBD"/>
    <x v="1"/>
    <s v="Yes"/>
    <x v="4"/>
    <x v="370"/>
    <x v="1"/>
    <n v="94500"/>
    <e v="#N/A"/>
    <e v="#N/A"/>
    <e v="#N/A"/>
    <m/>
    <s v=""/>
    <m/>
    <e v="#N/A"/>
    <m/>
    <m/>
    <m/>
    <m/>
    <m/>
    <m/>
    <m/>
    <m/>
    <m/>
    <m/>
    <m/>
    <m/>
    <m/>
    <m/>
    <m/>
    <m/>
    <m/>
    <m/>
    <e v="#N/A"/>
    <n v="1"/>
    <e v="#N/A"/>
    <e v="#N/A"/>
    <e v="#N/A"/>
    <e v="#N/A"/>
    <s v="N/A"/>
    <e v="#N/A"/>
    <e v="#N/A"/>
  </r>
  <r>
    <s v="WBD"/>
    <x v="0"/>
    <s v="Yes"/>
    <x v="1"/>
    <x v="371"/>
    <x v="0"/>
    <n v="456400"/>
    <n v="22400"/>
    <n v="2100"/>
    <n v="478800"/>
    <n v="128"/>
    <n v="105"/>
    <n v="154"/>
    <n v="95"/>
    <m/>
    <m/>
    <m/>
    <m/>
    <m/>
    <m/>
    <m/>
    <m/>
    <m/>
    <m/>
    <m/>
    <m/>
    <m/>
    <m/>
    <m/>
    <m/>
    <m/>
    <m/>
    <n v="120.5"/>
    <n v="4"/>
    <n v="118"/>
    <n v="124.5"/>
    <n v="480530.74790248845"/>
    <n v="1730.7479024884524"/>
    <n v="99.954451256670978"/>
    <n v="466850.90824691183"/>
    <n v="476741.81731993961"/>
  </r>
  <r>
    <s v="WBD"/>
    <x v="0"/>
    <s v="Yes"/>
    <x v="0"/>
    <x v="372"/>
    <x v="0"/>
    <n v="420900"/>
    <n v="-11600"/>
    <n v="-14100"/>
    <n v="409300"/>
    <n v="107"/>
    <n v="100"/>
    <n v="105"/>
    <n v="65"/>
    <m/>
    <m/>
    <m/>
    <m/>
    <m/>
    <m/>
    <m/>
    <m/>
    <m/>
    <m/>
    <m/>
    <m/>
    <m/>
    <m/>
    <m/>
    <m/>
    <m/>
    <m/>
    <n v="94.25"/>
    <n v="4"/>
    <n v="90"/>
    <n v="85"/>
    <n v="399591.6721290166"/>
    <n v="-9708.3278709833976"/>
    <n v="128.30212384994871"/>
    <n v="356072.72662900056"/>
    <n v="372887.27205314778"/>
  </r>
  <r>
    <s v="WBD"/>
    <x v="0"/>
    <s v="Yes"/>
    <x v="1"/>
    <x v="373"/>
    <x v="5"/>
    <n v="389000"/>
    <n v="18300"/>
    <n v="10000"/>
    <n v="407300"/>
    <n v="85"/>
    <n v="114"/>
    <n v="106"/>
    <n v="98"/>
    <m/>
    <m/>
    <m/>
    <m/>
    <m/>
    <m/>
    <m/>
    <m/>
    <m/>
    <m/>
    <m/>
    <m/>
    <m/>
    <m/>
    <m/>
    <m/>
    <m/>
    <m/>
    <n v="100.75"/>
    <n v="4"/>
    <n v="106"/>
    <n v="102"/>
    <n v="414556.85828528623"/>
    <n v="7256.858285286231"/>
    <n v="92.844502917381149"/>
    <n v="419374.54469637846"/>
    <n v="398603.6356430201"/>
  </r>
  <r>
    <s v="WBD"/>
    <x v="0"/>
    <s v="Yes"/>
    <x v="0"/>
    <x v="374"/>
    <x v="4"/>
    <n v="360900"/>
    <n v="11500"/>
    <n v="500"/>
    <n v="372400"/>
    <n v="65"/>
    <n v="130"/>
    <n v="97"/>
    <n v="46"/>
    <m/>
    <m/>
    <m/>
    <m/>
    <m/>
    <m/>
    <m/>
    <m/>
    <m/>
    <m/>
    <m/>
    <m/>
    <m/>
    <m/>
    <m/>
    <m/>
    <m/>
    <m/>
    <n v="84.5"/>
    <n v="4"/>
    <n v="91"/>
    <n v="71.5"/>
    <n v="372945.74626378343"/>
    <n v="545.74626378342509"/>
    <n v="128.40901764407744"/>
    <n v="360029.09025821165"/>
    <n v="334312.7266683394"/>
  </r>
  <r>
    <s v="WBD"/>
    <x v="0"/>
    <s v="Yes"/>
    <x v="0"/>
    <x v="375"/>
    <x v="0"/>
    <n v="396800"/>
    <n v="3300"/>
    <n v="2400"/>
    <n v="400100"/>
    <n v="82"/>
    <n v="115"/>
    <n v="93"/>
    <n v="89"/>
    <m/>
    <m/>
    <m/>
    <m/>
    <m/>
    <m/>
    <m/>
    <m/>
    <m/>
    <m/>
    <m/>
    <m/>
    <m/>
    <m/>
    <m/>
    <m/>
    <m/>
    <m/>
    <n v="94.75"/>
    <n v="4"/>
    <n v="99"/>
    <n v="91"/>
    <n v="401953.33934191824"/>
    <n v="1853.3393419182394"/>
    <n v="109.59706756013796"/>
    <n v="391679.9992919006"/>
    <n v="374865.45386775339"/>
  </r>
  <r>
    <s v="WBD"/>
    <x v="0"/>
    <s v="Yes"/>
    <x v="1"/>
    <x v="376"/>
    <x v="0"/>
    <n v="372300"/>
    <n v="20900"/>
    <n v="13600"/>
    <n v="393200"/>
    <n v="72"/>
    <n v="92"/>
    <n v="126"/>
    <n v="97"/>
    <m/>
    <m/>
    <m/>
    <m/>
    <m/>
    <m/>
    <m/>
    <m/>
    <m/>
    <m/>
    <m/>
    <m/>
    <m/>
    <m/>
    <m/>
    <m/>
    <m/>
    <m/>
    <n v="96.75"/>
    <n v="4"/>
    <n v="105"/>
    <n v="111.5"/>
    <n v="402952.78415051935"/>
    <n v="9752.7841505193501"/>
    <n v="63.568275342779927"/>
    <n v="415418.18106716732"/>
    <n v="382778.18112617562"/>
  </r>
  <r>
    <s v="WBD"/>
    <x v="0"/>
    <s v="Yes"/>
    <x v="0"/>
    <x v="377"/>
    <x v="3"/>
    <n v="350800"/>
    <n v="-17000"/>
    <n v="-23800"/>
    <n v="333800"/>
    <n v="111"/>
    <n v="93"/>
    <n v="69"/>
    <n v="33"/>
    <m/>
    <m/>
    <m/>
    <m/>
    <m/>
    <m/>
    <m/>
    <m/>
    <m/>
    <m/>
    <m/>
    <m/>
    <m/>
    <m/>
    <m/>
    <m/>
    <m/>
    <m/>
    <n v="76.5"/>
    <n v="4"/>
    <n v="65"/>
    <n v="51"/>
    <n v="317239.81875984534"/>
    <n v="-16560.181240154663"/>
    <n v="141.27693364552377"/>
    <n v="257163.63589872263"/>
    <n v="302661.81763465045"/>
  </r>
  <r>
    <s v="WBD"/>
    <x v="0"/>
    <s v="Yes"/>
    <x v="0"/>
    <x v="378"/>
    <x v="2"/>
    <n v="356900"/>
    <n v="4600"/>
    <n v="3400"/>
    <n v="361500"/>
    <n v="55"/>
    <n v="96"/>
    <n v="111"/>
    <n v="64"/>
    <m/>
    <m/>
    <m/>
    <m/>
    <m/>
    <m/>
    <m/>
    <m/>
    <m/>
    <m/>
    <m/>
    <m/>
    <m/>
    <m/>
    <m/>
    <m/>
    <m/>
    <m/>
    <n v="81.5"/>
    <n v="4"/>
    <n v="90.333333333333329"/>
    <n v="87.5"/>
    <n v="364084.69684060552"/>
    <n v="2584.6968406055239"/>
    <n v="88.46498356158429"/>
    <n v="357391.51450540422"/>
    <n v="322443.63578070607"/>
  </r>
  <r>
    <s v="WBD"/>
    <x v="0"/>
    <s v="Yes"/>
    <x v="1"/>
    <x v="379"/>
    <x v="2"/>
    <n v="332400"/>
    <n v="4900"/>
    <n v="2300"/>
    <n v="337300"/>
    <n v="74"/>
    <n v="74"/>
    <n v="100"/>
    <n v="77"/>
    <m/>
    <m/>
    <m/>
    <m/>
    <m/>
    <m/>
    <m/>
    <m/>
    <m/>
    <m/>
    <m/>
    <m/>
    <m/>
    <m/>
    <m/>
    <m/>
    <m/>
    <m/>
    <n v="81.25"/>
    <n v="4"/>
    <n v="83.666666666666671"/>
    <n v="88.5"/>
    <n v="339074.20260882657"/>
    <n v="1774.2026088265702"/>
    <n v="68.827770277516962"/>
    <n v="331015.75697733019"/>
    <n v="321454.54487340327"/>
  </r>
  <r>
    <s v="WBD"/>
    <x v="0"/>
    <s v="Yes"/>
    <x v="0"/>
    <x v="380"/>
    <x v="3"/>
    <n v="309200"/>
    <n v="-5000"/>
    <n v="-10400"/>
    <n v="304200"/>
    <n v="63"/>
    <n v="123"/>
    <n v="53"/>
    <n v="25"/>
    <m/>
    <m/>
    <m/>
    <m/>
    <m/>
    <m/>
    <m/>
    <m/>
    <m/>
    <m/>
    <m/>
    <m/>
    <m/>
    <m/>
    <m/>
    <m/>
    <m/>
    <m/>
    <n v="66"/>
    <n v="4"/>
    <n v="67"/>
    <n v="39"/>
    <n v="297097.96702937904"/>
    <n v="-7102.0329706209595"/>
    <n v="143.70414384352404"/>
    <n v="265076.36315714486"/>
    <n v="261119.99952793375"/>
  </r>
  <r>
    <s v="WBD"/>
    <x v="0"/>
    <s v="Yes"/>
    <x v="0"/>
    <x v="381"/>
    <x v="3"/>
    <n v="378500"/>
    <n v="-24000"/>
    <n v="-5900"/>
    <n v="354500"/>
    <n v="63"/>
    <n v="89"/>
    <n v="72"/>
    <n v="86"/>
    <m/>
    <m/>
    <m/>
    <m/>
    <m/>
    <m/>
    <m/>
    <m/>
    <m/>
    <m/>
    <m/>
    <m/>
    <m/>
    <m/>
    <m/>
    <m/>
    <m/>
    <m/>
    <n v="77.5"/>
    <n v="4"/>
    <n v="82.333333333333329"/>
    <n v="79"/>
    <n v="350602.10376247077"/>
    <n v="-3897.8962375292322"/>
    <n v="100.36331029759788"/>
    <n v="325740.60547171533"/>
    <n v="306618.1812638616"/>
  </r>
  <r>
    <s v="WBD"/>
    <x v="0"/>
    <s v="Yes"/>
    <x v="0"/>
    <x v="382"/>
    <x v="3"/>
    <n v="333500"/>
    <n v="-18600"/>
    <n v="-12200"/>
    <n v="314900"/>
    <n v="73"/>
    <n v="71"/>
    <n v="80"/>
    <n v="54"/>
    <m/>
    <m/>
    <m/>
    <m/>
    <m/>
    <m/>
    <m/>
    <m/>
    <m/>
    <m/>
    <m/>
    <m/>
    <m/>
    <m/>
    <m/>
    <m/>
    <m/>
    <m/>
    <n v="69.5"/>
    <n v="4"/>
    <n v="68.333333333333329"/>
    <n v="67"/>
    <n v="306495.06587573478"/>
    <n v="-8404.9341242652154"/>
    <n v="95.50241583276042"/>
    <n v="270351.51466275967"/>
    <n v="274967.27223017265"/>
  </r>
  <r>
    <s v="WBD"/>
    <x v="0"/>
    <s v="Yes"/>
    <x v="1"/>
    <x v="383"/>
    <x v="0"/>
    <n v="83800"/>
    <n v="47800"/>
    <n v="47800"/>
    <n v="131600"/>
    <m/>
    <n v="82"/>
    <n v="63"/>
    <n v="49"/>
    <m/>
    <m/>
    <m/>
    <m/>
    <m/>
    <m/>
    <m/>
    <m/>
    <m/>
    <m/>
    <m/>
    <m/>
    <m/>
    <m/>
    <m/>
    <m/>
    <m/>
    <m/>
    <n v="64.666666666666671"/>
    <n v="3"/>
    <n v="64.666666666666671"/>
    <n v="56"/>
    <n v="165246.79404825636"/>
    <n v="33646.794048256357"/>
    <n v="-16.088542637055351"/>
    <n v="255844.84802231894"/>
    <n v="255844.84802231894"/>
  </r>
  <r>
    <s v="WBD"/>
    <x v="0"/>
    <s v="Yes"/>
    <x v="1"/>
    <x v="384"/>
    <x v="3"/>
    <n v="281200"/>
    <n v="7100"/>
    <n v="2700"/>
    <n v="288300"/>
    <n v="55"/>
    <n v="52"/>
    <n v="109"/>
    <n v="55"/>
    <m/>
    <m/>
    <m/>
    <m/>
    <m/>
    <m/>
    <m/>
    <m/>
    <m/>
    <m/>
    <m/>
    <m/>
    <m/>
    <m/>
    <m/>
    <m/>
    <m/>
    <m/>
    <n v="67.75"/>
    <n v="4"/>
    <n v="72"/>
    <n v="82"/>
    <n v="290318.33770321327"/>
    <n v="2018.3377032132703"/>
    <n v="46.11605742961202"/>
    <n v="284858.18130320043"/>
    <n v="268043.63587905321"/>
  </r>
  <r>
    <s v="WBD"/>
    <x v="0"/>
    <s v="Yes"/>
    <x v="0"/>
    <x v="385"/>
    <x v="2"/>
    <n v="237300"/>
    <n v="7100"/>
    <n v="300"/>
    <n v="244400"/>
    <n v="54"/>
    <n v="70"/>
    <n v="67"/>
    <n v="42"/>
    <m/>
    <m/>
    <m/>
    <m/>
    <m/>
    <m/>
    <m/>
    <m/>
    <m/>
    <m/>
    <m/>
    <m/>
    <m/>
    <m/>
    <m/>
    <m/>
    <m/>
    <m/>
    <n v="58.25"/>
    <n v="4"/>
    <n v="59.666666666666664"/>
    <n v="54.5"/>
    <n v="244701.42337442213"/>
    <n v="301.42337442212738"/>
    <n v="69.121277959754366"/>
    <n v="236063.02987626332"/>
    <n v="230458.1814015476"/>
  </r>
  <r>
    <s v="WBD"/>
    <x v="0"/>
    <s v="Yes"/>
    <x v="0"/>
    <x v="386"/>
    <x v="3"/>
    <n v="413200"/>
    <n v="-41300"/>
    <n v="0"/>
    <n v="371900"/>
    <n v="63"/>
    <n v="83"/>
    <n v="39"/>
    <s v=""/>
    <m/>
    <m/>
    <m/>
    <m/>
    <m/>
    <m/>
    <m/>
    <m/>
    <m/>
    <m/>
    <m/>
    <m/>
    <m/>
    <m/>
    <m/>
    <m/>
    <m/>
    <m/>
    <n v="61.666666666666664"/>
    <n v="3"/>
    <n v="61.666666666666664"/>
    <n v="61"/>
    <n v="342384.57164395583"/>
    <n v="-29515.428356044169"/>
    <n v="149.04461241093554"/>
    <n v="243975.75713468555"/>
    <n v="243975.75713468555"/>
  </r>
  <r>
    <s v="WBD"/>
    <x v="0"/>
    <s v="Yes"/>
    <x v="0"/>
    <x v="387"/>
    <x v="1"/>
    <n v="296000"/>
    <n v="-26800"/>
    <n v="-15400"/>
    <n v="269200"/>
    <n v="70"/>
    <n v="49"/>
    <n v="64"/>
    <n v="52"/>
    <m/>
    <m/>
    <m/>
    <m/>
    <m/>
    <m/>
    <m/>
    <m/>
    <m/>
    <m/>
    <m/>
    <m/>
    <m/>
    <m/>
    <m/>
    <m/>
    <m/>
    <m/>
    <n v="58.75"/>
    <n v="4"/>
    <n v="55"/>
    <n v="58"/>
    <n v="258499.07741217682"/>
    <n v="-10700.922587823181"/>
    <n v="80.195777523591943"/>
    <n v="217599.99960661144"/>
    <n v="232436.36321615314"/>
  </r>
  <r>
    <s v="WBD"/>
    <x v="0"/>
    <s v="Yes"/>
    <x v="1"/>
    <x v="388"/>
    <x v="1"/>
    <n v="273500"/>
    <n v="-6700"/>
    <n v="200"/>
    <n v="266800"/>
    <n v="52"/>
    <n v="64"/>
    <n v="63"/>
    <n v="68"/>
    <m/>
    <m/>
    <m/>
    <m/>
    <m/>
    <m/>
    <m/>
    <m/>
    <m/>
    <m/>
    <m/>
    <m/>
    <m/>
    <m/>
    <m/>
    <m/>
    <m/>
    <m/>
    <n v="61.75"/>
    <n v="4"/>
    <n v="65"/>
    <n v="65.5"/>
    <n v="266989.81875984534"/>
    <n v="189.8187598453369"/>
    <n v="63.446632404510915"/>
    <n v="257163.63589872263"/>
    <n v="244305.4541037865"/>
  </r>
  <r>
    <s v="WBD"/>
    <x v="1"/>
    <s v="Yes"/>
    <x v="0"/>
    <x v="389"/>
    <x v="3"/>
    <n v="431400"/>
    <n v="0"/>
    <n v="0"/>
    <n v="431400"/>
    <n v="59"/>
    <s v=""/>
    <m/>
    <s v=""/>
    <m/>
    <m/>
    <m/>
    <m/>
    <m/>
    <m/>
    <m/>
    <m/>
    <m/>
    <m/>
    <m/>
    <m/>
    <m/>
    <m/>
    <m/>
    <m/>
    <m/>
    <m/>
    <n v="59"/>
    <n v="1"/>
    <n v="59"/>
    <n v="59"/>
    <n v="431400"/>
    <n v="0"/>
    <s v="N/A"/>
    <n v="233425.45412345591"/>
    <n v="233425.45412345591"/>
  </r>
  <r>
    <s v="WBD"/>
    <x v="0"/>
    <s v="Yes"/>
    <x v="0"/>
    <x v="390"/>
    <x v="2"/>
    <n v="179800"/>
    <n v="3300"/>
    <n v="-900"/>
    <n v="183100"/>
    <n v="50"/>
    <n v="54"/>
    <n v="38"/>
    <n v="40"/>
    <m/>
    <m/>
    <m/>
    <m/>
    <m/>
    <m/>
    <m/>
    <m/>
    <m/>
    <m/>
    <m/>
    <m/>
    <m/>
    <m/>
    <m/>
    <m/>
    <m/>
    <m/>
    <n v="45.5"/>
    <n v="4"/>
    <n v="44"/>
    <n v="39"/>
    <n v="182604.26192974145"/>
    <n v="-495.73807025855058"/>
    <n v="55.445196376559011"/>
    <n v="174079.99968528916"/>
    <n v="180014.54512910583"/>
  </r>
  <r>
    <s v="WBD"/>
    <x v="0"/>
    <s v="Yes"/>
    <x v="0"/>
    <x v="391"/>
    <x v="2"/>
    <n v="227100"/>
    <n v="-10400"/>
    <n v="-10400"/>
    <n v="216700"/>
    <m/>
    <n v="59"/>
    <n v="32"/>
    <n v="46"/>
    <m/>
    <m/>
    <m/>
    <m/>
    <m/>
    <m/>
    <m/>
    <m/>
    <m/>
    <m/>
    <m/>
    <m/>
    <m/>
    <m/>
    <m/>
    <m/>
    <m/>
    <m/>
    <n v="45.666666666666664"/>
    <n v="3"/>
    <n v="45.666666666666664"/>
    <n v="39"/>
    <n v="209519.3854876862"/>
    <n v="-7180.6145123137976"/>
    <n v="79.933228043693816"/>
    <n v="180673.93906730769"/>
    <n v="180673.93906730769"/>
  </r>
  <r>
    <s v="WBD"/>
    <x v="0"/>
    <s v="Yes"/>
    <x v="0"/>
    <x v="392"/>
    <x v="2"/>
    <n v="409500"/>
    <n v="-101300"/>
    <n v="-40000"/>
    <n v="308200"/>
    <n v="49"/>
    <n v="69"/>
    <n v="9"/>
    <n v="65"/>
    <m/>
    <m/>
    <m/>
    <m/>
    <m/>
    <m/>
    <m/>
    <m/>
    <m/>
    <m/>
    <m/>
    <m/>
    <m/>
    <m/>
    <m/>
    <m/>
    <m/>
    <m/>
    <n v="48"/>
    <n v="4"/>
    <n v="47.666666666666664"/>
    <n v="37"/>
    <n v="280202.53375721991"/>
    <n v="-27997.466242780094"/>
    <n v="150.61938570865914"/>
    <n v="188586.66632572992"/>
    <n v="189905.45420213364"/>
  </r>
  <r>
    <s v="WBD"/>
    <x v="0"/>
    <s v="Yes"/>
    <x v="0"/>
    <x v="393"/>
    <x v="0"/>
    <n v="248300"/>
    <n v="-20200"/>
    <n v="0"/>
    <n v="228100"/>
    <n v="38"/>
    <n v="42"/>
    <n v="44"/>
    <s v=""/>
    <m/>
    <m/>
    <m/>
    <m/>
    <m/>
    <m/>
    <m/>
    <m/>
    <m/>
    <m/>
    <m/>
    <m/>
    <m/>
    <m/>
    <m/>
    <m/>
    <m/>
    <m/>
    <n v="41.333333333333336"/>
    <n v="3"/>
    <n v="41.333333333333336"/>
    <n v="43"/>
    <n v="213610.06423702984"/>
    <n v="-14489.935762970155"/>
    <n v="80.241667359328829"/>
    <n v="163529.69667405952"/>
    <n v="163529.69667405952"/>
  </r>
  <r>
    <s v="WBD"/>
    <x v="0"/>
    <s v="Yes"/>
    <x v="1"/>
    <x v="394"/>
    <x v="0"/>
    <n v="209400"/>
    <n v="0"/>
    <n v="0"/>
    <n v="209400"/>
    <n v="32"/>
    <s v=""/>
    <m/>
    <n v="73"/>
    <m/>
    <m/>
    <m/>
    <m/>
    <m/>
    <m/>
    <m/>
    <m/>
    <m/>
    <m/>
    <m/>
    <m/>
    <m/>
    <m/>
    <m/>
    <m/>
    <m/>
    <m/>
    <n v="52.5"/>
    <n v="2"/>
    <n v="52.5"/>
    <n v="52.5"/>
    <n v="211076.39207525968"/>
    <n v="1676.392075259675"/>
    <n v="47.612911639822272"/>
    <n v="207709.09053358366"/>
    <n v="207709.09053358366"/>
  </r>
  <r>
    <s v="WCE"/>
    <x v="0"/>
    <s v="Yes"/>
    <x v="2"/>
    <x v="395"/>
    <x v="0"/>
    <m/>
    <n v="346500"/>
    <n v="0"/>
    <n v="346500"/>
    <m/>
    <m/>
    <n v="120"/>
    <n v="77"/>
    <m/>
    <m/>
    <m/>
    <m/>
    <m/>
    <m/>
    <m/>
    <m/>
    <m/>
    <m/>
    <m/>
    <m/>
    <m/>
    <m/>
    <m/>
    <m/>
    <m/>
    <m/>
    <n v="98.5"/>
    <n v="2"/>
    <n v="98.5"/>
    <n v="98.5"/>
    <n v="361238.80227453483"/>
    <n v="14738.802274534828"/>
    <n v="55.532826567327646"/>
    <n v="389701.81747729506"/>
    <n v="389701.81747729506"/>
  </r>
  <r>
    <s v="WCE"/>
    <x v="0"/>
    <s v="Yes"/>
    <x v="0"/>
    <x v="396"/>
    <x v="0"/>
    <n v="386500"/>
    <n v="19500"/>
    <n v="7600"/>
    <n v="406000"/>
    <n v="108"/>
    <n v="130"/>
    <n v="75"/>
    <n v="107"/>
    <m/>
    <m/>
    <m/>
    <m/>
    <m/>
    <m/>
    <m/>
    <m/>
    <m/>
    <m/>
    <m/>
    <m/>
    <m/>
    <m/>
    <m/>
    <m/>
    <m/>
    <m/>
    <n v="105"/>
    <n v="4"/>
    <n v="104"/>
    <n v="91"/>
    <n v="411523.71001575253"/>
    <n v="5523.7100157525274"/>
    <n v="113.89704931121224"/>
    <n v="411461.81743795623"/>
    <n v="415418.18106716732"/>
  </r>
  <r>
    <s v="WCE"/>
    <x v="0"/>
    <s v="Yes"/>
    <x v="1"/>
    <x v="397"/>
    <x v="0"/>
    <n v="316900"/>
    <n v="44300"/>
    <n v="18200"/>
    <n v="361200"/>
    <n v="95"/>
    <n v="96"/>
    <n v="111"/>
    <n v="94"/>
    <m/>
    <m/>
    <m/>
    <m/>
    <m/>
    <m/>
    <m/>
    <m/>
    <m/>
    <m/>
    <m/>
    <m/>
    <m/>
    <m/>
    <m/>
    <m/>
    <m/>
    <m/>
    <n v="99"/>
    <n v="4"/>
    <n v="100.33333333333333"/>
    <n v="102.5"/>
    <n v="374150.43818827404"/>
    <n v="12950.438188274042"/>
    <n v="58.246340421699159"/>
    <n v="396955.15079751541"/>
    <n v="391679.9992919006"/>
  </r>
  <r>
    <s v="WCE"/>
    <x v="0"/>
    <s v="Yes"/>
    <x v="1"/>
    <x v="398"/>
    <x v="0"/>
    <n v="382900"/>
    <n v="20900"/>
    <n v="14200"/>
    <n v="403800"/>
    <n v="83"/>
    <n v="102"/>
    <n v="111"/>
    <n v="111"/>
    <m/>
    <m/>
    <m/>
    <m/>
    <m/>
    <m/>
    <m/>
    <m/>
    <m/>
    <m/>
    <m/>
    <m/>
    <m/>
    <m/>
    <m/>
    <m/>
    <m/>
    <m/>
    <n v="101.75"/>
    <n v="4"/>
    <n v="108"/>
    <n v="111"/>
    <n v="413990.00655481993"/>
    <n v="10190.006554819935"/>
    <n v="72.293666285387914"/>
    <n v="427287.27195480064"/>
    <n v="402559.99927223119"/>
  </r>
  <r>
    <s v="WCE"/>
    <x v="0"/>
    <s v="Yes"/>
    <x v="1"/>
    <x v="399"/>
    <x v="0"/>
    <n v="422000"/>
    <n v="-11800"/>
    <n v="-6100"/>
    <n v="410200"/>
    <n v="95"/>
    <n v="79"/>
    <n v="116"/>
    <n v="92"/>
    <m/>
    <m/>
    <m/>
    <m/>
    <m/>
    <m/>
    <m/>
    <m/>
    <m/>
    <m/>
    <m/>
    <m/>
    <m/>
    <m/>
    <m/>
    <m/>
    <m/>
    <m/>
    <n v="95.5"/>
    <n v="4"/>
    <n v="95.666666666666671"/>
    <n v="104"/>
    <n v="406098.09222602879"/>
    <n v="-4101.9077739712084"/>
    <n v="90.958053269604108"/>
    <n v="378492.12052786356"/>
    <n v="377832.72658966173"/>
  </r>
  <r>
    <s v="WCE"/>
    <x v="1"/>
    <s v="Yes"/>
    <x v="0"/>
    <x v="400"/>
    <x v="3"/>
    <n v="386100"/>
    <n v="0"/>
    <n v="0"/>
    <n v="386100"/>
    <n v="88"/>
    <s v=""/>
    <m/>
    <s v=""/>
    <m/>
    <m/>
    <m/>
    <m/>
    <m/>
    <m/>
    <m/>
    <m/>
    <m/>
    <m/>
    <m/>
    <m/>
    <m/>
    <m/>
    <m/>
    <m/>
    <m/>
    <m/>
    <n v="88"/>
    <n v="1"/>
    <n v="88"/>
    <n v="88"/>
    <n v="386100"/>
    <n v="0"/>
    <s v="N/A"/>
    <n v="348159.99937057833"/>
    <n v="348159.99937057833"/>
  </r>
  <r>
    <s v="WCE"/>
    <x v="0"/>
    <s v="Yes"/>
    <x v="1"/>
    <x v="401"/>
    <x v="0"/>
    <n v="264200"/>
    <n v="0"/>
    <n v="0"/>
    <n v="264200"/>
    <n v="113"/>
    <n v="56"/>
    <m/>
    <s v=""/>
    <m/>
    <m/>
    <m/>
    <m/>
    <m/>
    <m/>
    <m/>
    <m/>
    <m/>
    <m/>
    <m/>
    <m/>
    <m/>
    <m/>
    <m/>
    <m/>
    <m/>
    <m/>
    <n v="84.5"/>
    <n v="2"/>
    <n v="84.5"/>
    <n v="84.5"/>
    <n v="285106.7643877989"/>
    <n v="20906.764387798903"/>
    <n v="23.551725192173059"/>
    <n v="334312.7266683394"/>
    <n v="334312.7266683394"/>
  </r>
  <r>
    <s v="WCE"/>
    <x v="0"/>
    <s v="Yes"/>
    <x v="1"/>
    <x v="402"/>
    <x v="0"/>
    <n v="229900"/>
    <n v="17000"/>
    <n v="17000"/>
    <n v="246900"/>
    <n v="76"/>
    <n v="82"/>
    <m/>
    <n v="57"/>
    <m/>
    <m/>
    <m/>
    <m/>
    <m/>
    <m/>
    <m/>
    <m/>
    <m/>
    <m/>
    <m/>
    <m/>
    <m/>
    <m/>
    <m/>
    <m/>
    <m/>
    <m/>
    <n v="71.666666666666671"/>
    <n v="3"/>
    <n v="71.666666666666671"/>
    <n v="69.5"/>
    <n v="258925.31299162435"/>
    <n v="12025.312991624349"/>
    <n v="40.943304125463776"/>
    <n v="283539.39342679677"/>
    <n v="283539.39342679677"/>
  </r>
  <r>
    <s v="WCE"/>
    <x v="0"/>
    <s v="Yes"/>
    <x v="1"/>
    <x v="403"/>
    <x v="2"/>
    <n v="312400"/>
    <n v="0"/>
    <n v="0"/>
    <n v="312400"/>
    <n v="80"/>
    <n v="72"/>
    <m/>
    <s v=""/>
    <m/>
    <m/>
    <m/>
    <m/>
    <m/>
    <m/>
    <m/>
    <m/>
    <m/>
    <m/>
    <m/>
    <m/>
    <m/>
    <m/>
    <m/>
    <m/>
    <m/>
    <m/>
    <n v="76"/>
    <n v="2"/>
    <n v="76"/>
    <n v="76"/>
    <n v="312509.63424228068"/>
    <n v="109.63424228067743"/>
    <n v="75.680389667051003"/>
    <n v="300683.6358200449"/>
    <n v="300683.6358200449"/>
  </r>
  <r>
    <s v="WCE"/>
    <x v="0"/>
    <s v="Yes"/>
    <x v="1"/>
    <x v="404"/>
    <x v="2"/>
    <n v="152800"/>
    <n v="77400"/>
    <n v="38000"/>
    <n v="230200"/>
    <n v="72"/>
    <n v="84"/>
    <n v="64"/>
    <n v="98"/>
    <m/>
    <m/>
    <m/>
    <m/>
    <m/>
    <m/>
    <m/>
    <m/>
    <m/>
    <m/>
    <m/>
    <m/>
    <m/>
    <m/>
    <m/>
    <m/>
    <m/>
    <m/>
    <n v="79.5"/>
    <n v="4"/>
    <n v="82"/>
    <n v="81"/>
    <n v="257034.07905088179"/>
    <n v="26834.079050881788"/>
    <n v="5.772169338524769"/>
    <n v="324421.81759531162"/>
    <n v="314530.90852228383"/>
  </r>
  <r>
    <s v="WCE"/>
    <x v="0"/>
    <s v="Yes"/>
    <x v="1"/>
    <x v="405"/>
    <x v="1"/>
    <n v="232400"/>
    <n v="38300"/>
    <n v="21100"/>
    <n v="270700"/>
    <n v="54"/>
    <n v="100"/>
    <n v="62"/>
    <n v="79"/>
    <m/>
    <m/>
    <m/>
    <m/>
    <m/>
    <m/>
    <m/>
    <m/>
    <m/>
    <m/>
    <m/>
    <m/>
    <m/>
    <m/>
    <m/>
    <m/>
    <m/>
    <m/>
    <n v="73.75"/>
    <n v="4"/>
    <n v="80.333333333333329"/>
    <n v="70.5"/>
    <n v="285693.95549293701"/>
    <n v="14993.955492937006"/>
    <n v="56.288993223017627"/>
    <n v="317827.87821329309"/>
    <n v="291781.81765431992"/>
  </r>
  <r>
    <s v="WCE"/>
    <x v="0"/>
    <s v="Yes"/>
    <x v="0"/>
    <x v="406"/>
    <x v="3"/>
    <n v="323500"/>
    <n v="-10200"/>
    <n v="-2800"/>
    <n v="313300"/>
    <n v="78"/>
    <n v="73"/>
    <n v="63"/>
    <n v="87"/>
    <m/>
    <m/>
    <m/>
    <m/>
    <m/>
    <m/>
    <m/>
    <m/>
    <m/>
    <m/>
    <m/>
    <m/>
    <m/>
    <m/>
    <m/>
    <m/>
    <m/>
    <m/>
    <n v="75.25"/>
    <n v="4"/>
    <n v="74.333333333333329"/>
    <n v="75"/>
    <n v="311469.51068433595"/>
    <n v="-1830.4893156640464"/>
    <n v="78.336319086706396"/>
    <n v="294089.69643802638"/>
    <n v="297716.36309813656"/>
  </r>
  <r>
    <s v="WCE"/>
    <x v="0"/>
    <s v="Yes"/>
    <x v="1"/>
    <x v="407"/>
    <x v="3"/>
    <m/>
    <n v="251400"/>
    <n v="0"/>
    <n v="251400"/>
    <m/>
    <m/>
    <n v="68"/>
    <n v="73"/>
    <m/>
    <m/>
    <m/>
    <m/>
    <m/>
    <m/>
    <m/>
    <m/>
    <m/>
    <m/>
    <m/>
    <m/>
    <m/>
    <m/>
    <m/>
    <m/>
    <m/>
    <m/>
    <n v="70.5"/>
    <n v="2"/>
    <n v="70.5"/>
    <n v="70.5"/>
    <n v="261099.72650106301"/>
    <n v="9699.7265010630072"/>
    <n v="42.222951223740772"/>
    <n v="278923.63585938379"/>
    <n v="278923.63585938379"/>
  </r>
  <r>
    <s v="WCE"/>
    <x v="0"/>
    <s v="Yes"/>
    <x v="1"/>
    <x v="408"/>
    <x v="2"/>
    <n v="202600"/>
    <n v="33200"/>
    <n v="14000"/>
    <n v="235800"/>
    <n v="53"/>
    <n v="60"/>
    <n v="87"/>
    <n v="54"/>
    <m/>
    <m/>
    <m/>
    <m/>
    <m/>
    <m/>
    <m/>
    <m/>
    <m/>
    <m/>
    <m/>
    <m/>
    <m/>
    <m/>
    <m/>
    <m/>
    <m/>
    <m/>
    <n v="63.5"/>
    <n v="4"/>
    <n v="67"/>
    <n v="70.5"/>
    <n v="245797.96702937904"/>
    <n v="9997.9670293790405"/>
    <n v="30.853507949713894"/>
    <n v="265076.36315714486"/>
    <n v="251229.09045490596"/>
  </r>
  <r>
    <s v="WCE"/>
    <x v="0"/>
    <s v="Yes"/>
    <x v="1"/>
    <x v="409"/>
    <x v="2"/>
    <m/>
    <n v="153800"/>
    <n v="0"/>
    <n v="153800"/>
    <m/>
    <m/>
    <n v="66"/>
    <n v="41"/>
    <m/>
    <m/>
    <m/>
    <m/>
    <m/>
    <m/>
    <m/>
    <m/>
    <m/>
    <m/>
    <m/>
    <m/>
    <m/>
    <m/>
    <m/>
    <m/>
    <m/>
    <m/>
    <n v="53.5"/>
    <n v="2"/>
    <n v="53.5"/>
    <n v="53.5"/>
    <n v="170405.46621002653"/>
    <n v="16605.466210026527"/>
    <n v="5.091049714444452"/>
    <n v="211665.45416279478"/>
    <n v="211665.45416279478"/>
  </r>
  <r>
    <s v="WCE"/>
    <x v="0"/>
    <s v="Yes"/>
    <x v="1"/>
    <x v="410"/>
    <x v="0"/>
    <n v="293900"/>
    <n v="-4400"/>
    <n v="1300"/>
    <n v="289500"/>
    <n v="51"/>
    <n v="71"/>
    <n v="75"/>
    <n v="68"/>
    <m/>
    <m/>
    <m/>
    <m/>
    <m/>
    <m/>
    <m/>
    <m/>
    <m/>
    <m/>
    <m/>
    <m/>
    <m/>
    <m/>
    <m/>
    <m/>
    <m/>
    <m/>
    <n v="66.25"/>
    <n v="4"/>
    <n v="71.333333333333329"/>
    <n v="71.5"/>
    <n v="290532.28828003537"/>
    <n v="1032.2882800353691"/>
    <n v="67.990629989152552"/>
    <n v="282220.605550393"/>
    <n v="262109.09043523652"/>
  </r>
  <r>
    <s v="WCE"/>
    <x v="0"/>
    <s v="Yes"/>
    <x v="1"/>
    <x v="411"/>
    <x v="2"/>
    <n v="251400"/>
    <n v="4900"/>
    <n v="4900"/>
    <n v="256300"/>
    <m/>
    <n v="68"/>
    <n v="63"/>
    <n v="66"/>
    <m/>
    <m/>
    <m/>
    <m/>
    <m/>
    <m/>
    <m/>
    <m/>
    <m/>
    <m/>
    <m/>
    <m/>
    <m/>
    <m/>
    <m/>
    <m/>
    <m/>
    <m/>
    <n v="65.666666666666671"/>
    <n v="3"/>
    <n v="65.666666666666671"/>
    <n v="64.5"/>
    <n v="259800.86818302324"/>
    <n v="3500.8681830232381"/>
    <n v="57.794122508531267"/>
    <n v="259801.21165153006"/>
    <n v="259801.21165153006"/>
  </r>
  <r>
    <s v="WCE"/>
    <x v="0"/>
    <s v="Yes"/>
    <x v="1"/>
    <x v="412"/>
    <x v="0"/>
    <n v="94500"/>
    <n v="45600"/>
    <n v="0"/>
    <n v="140100"/>
    <n v="85"/>
    <n v="64"/>
    <n v="46"/>
    <s v=""/>
    <m/>
    <m/>
    <m/>
    <m/>
    <m/>
    <m/>
    <m/>
    <m/>
    <m/>
    <m/>
    <m/>
    <m/>
    <m/>
    <m/>
    <m/>
    <m/>
    <m/>
    <m/>
    <n v="65"/>
    <n v="3"/>
    <n v="65"/>
    <n v="55"/>
    <n v="171964.81875984534"/>
    <n v="31864.818759845337"/>
    <n v="-7.8936536736432572"/>
    <n v="257163.63589872263"/>
    <n v="257163.63589872263"/>
  </r>
  <r>
    <s v="WCE"/>
    <x v="0"/>
    <s v="Yes"/>
    <x v="0"/>
    <x v="413"/>
    <x v="0"/>
    <n v="271600"/>
    <n v="-14600"/>
    <n v="-13500"/>
    <n v="257000"/>
    <n v="77"/>
    <n v="62"/>
    <n v="55"/>
    <n v="43"/>
    <m/>
    <m/>
    <m/>
    <m/>
    <m/>
    <m/>
    <m/>
    <m/>
    <m/>
    <m/>
    <m/>
    <m/>
    <m/>
    <m/>
    <m/>
    <m/>
    <m/>
    <m/>
    <n v="59.25"/>
    <n v="4"/>
    <n v="53.333333333333336"/>
    <n v="49"/>
    <n v="247633.95385423207"/>
    <n v="-9366.0461457679339"/>
    <n v="89.304289834929932"/>
    <n v="211006.06022459292"/>
    <n v="234414.54503075869"/>
  </r>
  <r>
    <s v="WCE"/>
    <x v="0"/>
    <s v="Yes"/>
    <x v="0"/>
    <x v="414"/>
    <x v="3"/>
    <n v="330000"/>
    <n v="-20200"/>
    <n v="-20200"/>
    <n v="309800"/>
    <n v="58"/>
    <m/>
    <n v="67"/>
    <n v="60"/>
    <m/>
    <m/>
    <m/>
    <m/>
    <m/>
    <m/>
    <m/>
    <m/>
    <m/>
    <m/>
    <m/>
    <m/>
    <m/>
    <m/>
    <m/>
    <m/>
    <m/>
    <m/>
    <n v="61.666666666666664"/>
    <n v="3"/>
    <n v="61.666666666666664"/>
    <n v="63.5"/>
    <n v="295809.57164395583"/>
    <n v="-13990.428356044169"/>
    <n v="98.785482454713161"/>
    <n v="243975.75713468555"/>
    <n v="243975.75713468555"/>
  </r>
  <r>
    <s v="WCE"/>
    <x v="0"/>
    <s v="Yes"/>
    <x v="0"/>
    <x v="415"/>
    <x v="2"/>
    <n v="248600"/>
    <n v="5000"/>
    <n v="2900"/>
    <n v="253600"/>
    <n v="54"/>
    <n v="72"/>
    <n v="60"/>
    <n v="59"/>
    <m/>
    <m/>
    <m/>
    <m/>
    <m/>
    <m/>
    <m/>
    <m/>
    <m/>
    <m/>
    <m/>
    <m/>
    <m/>
    <m/>
    <m/>
    <m/>
    <m/>
    <m/>
    <n v="61.25"/>
    <n v="4"/>
    <n v="63.666666666666664"/>
    <n v="59.5"/>
    <n v="255717.71991348953"/>
    <n v="2117.7199134895345"/>
    <n v="65.826334249565093"/>
    <n v="251888.48439310779"/>
    <n v="242327.27228918092"/>
  </r>
  <r>
    <s v="WCE"/>
    <x v="0"/>
    <s v="Yes"/>
    <x v="0"/>
    <x v="416"/>
    <x v="0"/>
    <m/>
    <n v="332200"/>
    <n v="0"/>
    <n v="332200"/>
    <m/>
    <m/>
    <n v="61"/>
    <n v="72"/>
    <m/>
    <m/>
    <m/>
    <m/>
    <m/>
    <m/>
    <m/>
    <m/>
    <m/>
    <m/>
    <m/>
    <m/>
    <m/>
    <m/>
    <m/>
    <m/>
    <m/>
    <m/>
    <n v="66.5"/>
    <n v="2"/>
    <n v="66.5"/>
    <n v="66.5"/>
    <n v="317583.42996199557"/>
    <n v="-14616.570038004429"/>
    <n v="109.11083689946969"/>
    <n v="263098.18134253932"/>
    <n v="263098.18134253932"/>
  </r>
  <r>
    <s v="WCE"/>
    <x v="0"/>
    <s v="Yes"/>
    <x v="0"/>
    <x v="417"/>
    <x v="1"/>
    <n v="471500"/>
    <n v="-91400"/>
    <n v="-29500"/>
    <n v="380100"/>
    <n v="52"/>
    <n v="45"/>
    <n v="73"/>
    <n v="99"/>
    <m/>
    <m/>
    <m/>
    <m/>
    <m/>
    <m/>
    <m/>
    <m/>
    <m/>
    <m/>
    <m/>
    <m/>
    <m/>
    <m/>
    <m/>
    <m/>
    <m/>
    <m/>
    <n v="67.25"/>
    <n v="4"/>
    <n v="72.333333333333329"/>
    <n v="86"/>
    <n v="359511.36241480219"/>
    <n v="-20588.637585197808"/>
    <n v="105.02085823446248"/>
    <n v="286176.96917960414"/>
    <n v="266065.45406444767"/>
  </r>
  <r>
    <s v="WCE"/>
    <x v="0"/>
    <s v="Yes"/>
    <x v="1"/>
    <x v="418"/>
    <x v="2"/>
    <n v="198000"/>
    <n v="0"/>
    <n v="0"/>
    <n v="198000"/>
    <n v="46"/>
    <n v="62"/>
    <m/>
    <s v=""/>
    <m/>
    <m/>
    <m/>
    <m/>
    <m/>
    <m/>
    <m/>
    <m/>
    <m/>
    <m/>
    <m/>
    <m/>
    <m/>
    <m/>
    <m/>
    <m/>
    <m/>
    <m/>
    <n v="54"/>
    <n v="2"/>
    <n v="54"/>
    <n v="54"/>
    <n v="204070.00327740997"/>
    <n v="6070.0032774099673"/>
    <n v="36.304472324187238"/>
    <n v="213643.63597740032"/>
    <n v="213643.63597740032"/>
  </r>
  <r>
    <s v="WCE"/>
    <x v="0"/>
    <s v="Yes"/>
    <x v="0"/>
    <x v="419"/>
    <x v="0"/>
    <n v="301400"/>
    <n v="-29400"/>
    <n v="0"/>
    <n v="272000"/>
    <n v="32"/>
    <n v="65"/>
    <n v="40"/>
    <s v=""/>
    <m/>
    <m/>
    <m/>
    <m/>
    <m/>
    <m/>
    <m/>
    <m/>
    <m/>
    <m/>
    <m/>
    <m/>
    <m/>
    <m/>
    <m/>
    <m/>
    <m/>
    <m/>
    <n v="45.666666666666664"/>
    <n v="3"/>
    <n v="45.666666666666664"/>
    <n v="52.5"/>
    <n v="250994.3854876862"/>
    <n v="-21005.614512313798"/>
    <n v="93.236446829186505"/>
    <n v="180673.93906730769"/>
    <n v="180673.93906730769"/>
  </r>
  <r>
    <s v="WCE"/>
    <x v="0"/>
    <s v="Yes"/>
    <x v="0"/>
    <x v="420"/>
    <x v="2"/>
    <n v="216700"/>
    <n v="0"/>
    <n v="0"/>
    <n v="216700"/>
    <n v="69"/>
    <n v="21"/>
    <m/>
    <s v=""/>
    <m/>
    <m/>
    <m/>
    <m/>
    <m/>
    <m/>
    <m/>
    <m/>
    <m/>
    <m/>
    <m/>
    <m/>
    <m/>
    <m/>
    <m/>
    <m/>
    <m/>
    <m/>
    <n v="45"/>
    <n v="2"/>
    <n v="45"/>
    <n v="45"/>
    <n v="208833.3360645083"/>
    <n v="-7866.6639354916988"/>
    <n v="67.933228043693816"/>
    <n v="178036.36331450028"/>
    <n v="178036.36331450028"/>
  </r>
  <r>
    <s v="WCE"/>
    <x v="0"/>
    <s v="Yes"/>
    <x v="0"/>
    <x v="421"/>
    <x v="2"/>
    <n v="238500"/>
    <n v="-16600"/>
    <n v="-16600"/>
    <n v="221900"/>
    <m/>
    <n v="35"/>
    <n v="50"/>
    <n v="43"/>
    <m/>
    <m/>
    <m/>
    <m/>
    <m/>
    <m/>
    <m/>
    <m/>
    <m/>
    <m/>
    <m/>
    <m/>
    <m/>
    <m/>
    <m/>
    <m/>
    <m/>
    <m/>
    <n v="42.666666666666664"/>
    <n v="3"/>
    <n v="42.666666666666664"/>
    <n v="46.5"/>
    <n v="210332.16308338565"/>
    <n v="-11567.836916614353"/>
    <n v="68.723042468369442"/>
    <n v="168804.84817967433"/>
    <n v="168804.84817967433"/>
  </r>
  <r>
    <s v="WCE"/>
    <x v="0"/>
    <s v="Yes"/>
    <x v="1"/>
    <x v="422"/>
    <x v="2"/>
    <n v="189500"/>
    <n v="-11700"/>
    <n v="-1400"/>
    <n v="177800"/>
    <n v="24"/>
    <n v="31"/>
    <n v="54"/>
    <n v="42"/>
    <m/>
    <m/>
    <m/>
    <m/>
    <m/>
    <m/>
    <m/>
    <m/>
    <m/>
    <m/>
    <m/>
    <m/>
    <m/>
    <m/>
    <m/>
    <m/>
    <m/>
    <m/>
    <n v="37.75"/>
    <n v="4"/>
    <n v="42.333333333333336"/>
    <n v="48"/>
    <n v="176914.1383717967"/>
    <n v="-885.86162820330355"/>
    <n v="33.58250090525501"/>
    <n v="167486.06030327064"/>
    <n v="149352.72700271968"/>
  </r>
  <r>
    <s v="MEL"/>
    <x v="1"/>
    <s v="Yes"/>
    <x v="2"/>
    <x v="423"/>
    <x v="5"/>
    <n v="418700"/>
    <n v="0"/>
    <n v="0"/>
    <n v="418700"/>
    <m/>
    <m/>
    <m/>
    <n v="125"/>
    <m/>
    <m/>
    <m/>
    <m/>
    <m/>
    <m/>
    <m/>
    <m/>
    <m/>
    <m/>
    <m/>
    <m/>
    <m/>
    <m/>
    <m/>
    <m/>
    <m/>
    <m/>
    <n v="125"/>
    <n v="1"/>
    <n v="125"/>
    <n v="125"/>
    <n v="418700"/>
    <n v="0"/>
    <s v="N/A"/>
    <m/>
    <n v="494545.45365138969"/>
  </r>
  <r>
    <s v="CAR"/>
    <x v="1"/>
    <s v="Yes"/>
    <x v="2"/>
    <x v="424"/>
    <x v="0"/>
    <n v="414600"/>
    <n v="0"/>
    <n v="0"/>
    <n v="414600"/>
    <m/>
    <m/>
    <m/>
    <n v="121"/>
    <m/>
    <m/>
    <m/>
    <m/>
    <m/>
    <m/>
    <m/>
    <m/>
    <m/>
    <m/>
    <m/>
    <m/>
    <m/>
    <m/>
    <m/>
    <m/>
    <m/>
    <m/>
    <n v="121"/>
    <n v="1"/>
    <n v="121"/>
    <n v="121"/>
    <n v="414600"/>
    <n v="0"/>
    <s v="N/A"/>
    <m/>
    <n v="478719.99913454521"/>
  </r>
  <r>
    <s v="FRE"/>
    <x v="1"/>
    <s v="Yes"/>
    <x v="0"/>
    <x v="425"/>
    <x v="2"/>
    <n v="246600"/>
    <n v="0"/>
    <n v="0"/>
    <n v="246600"/>
    <m/>
    <m/>
    <m/>
    <n v="90"/>
    <m/>
    <m/>
    <m/>
    <m/>
    <m/>
    <m/>
    <m/>
    <m/>
    <m/>
    <m/>
    <m/>
    <m/>
    <m/>
    <m/>
    <m/>
    <m/>
    <m/>
    <m/>
    <n v="90"/>
    <n v="1"/>
    <n v="90"/>
    <n v="90"/>
    <n v="246600"/>
    <n v="0"/>
    <s v="N/A"/>
    <m/>
    <n v="356072.72662900056"/>
  </r>
  <r>
    <s v="HAW"/>
    <x v="1"/>
    <s v="Yes"/>
    <x v="0"/>
    <x v="426"/>
    <x v="2"/>
    <n v="311600"/>
    <n v="0"/>
    <n v="0"/>
    <n v="311600"/>
    <m/>
    <m/>
    <m/>
    <n v="87"/>
    <m/>
    <m/>
    <m/>
    <m/>
    <m/>
    <m/>
    <m/>
    <m/>
    <m/>
    <m/>
    <m/>
    <m/>
    <m/>
    <m/>
    <m/>
    <m/>
    <m/>
    <m/>
    <n v="87"/>
    <n v="1"/>
    <n v="87"/>
    <n v="87"/>
    <n v="311600"/>
    <n v="0"/>
    <s v="N/A"/>
    <m/>
    <n v="344203.63574136718"/>
  </r>
  <r>
    <s v="RIC"/>
    <x v="1"/>
    <s v="Yes"/>
    <x v="0"/>
    <x v="427"/>
    <x v="0"/>
    <n v="329100"/>
    <n v="0"/>
    <n v="0"/>
    <n v="329100"/>
    <m/>
    <m/>
    <m/>
    <n v="82"/>
    <m/>
    <m/>
    <m/>
    <m/>
    <m/>
    <m/>
    <m/>
    <m/>
    <m/>
    <m/>
    <m/>
    <m/>
    <m/>
    <m/>
    <m/>
    <m/>
    <m/>
    <m/>
    <n v="82"/>
    <n v="1"/>
    <n v="82"/>
    <n v="82"/>
    <n v="329100"/>
    <n v="0"/>
    <s v="N/A"/>
    <m/>
    <n v="324421.81759531162"/>
  </r>
  <r>
    <s v="CAR"/>
    <x v="1"/>
    <s v="Yes"/>
    <x v="0"/>
    <x v="428"/>
    <x v="3"/>
    <n v="238300"/>
    <n v="0"/>
    <n v="0"/>
    <n v="238300"/>
    <m/>
    <m/>
    <m/>
    <n v="77"/>
    <m/>
    <m/>
    <m/>
    <m/>
    <m/>
    <m/>
    <m/>
    <m/>
    <m/>
    <m/>
    <m/>
    <m/>
    <m/>
    <m/>
    <m/>
    <m/>
    <m/>
    <m/>
    <n v="77"/>
    <n v="1"/>
    <n v="77"/>
    <n v="77"/>
    <n v="238300"/>
    <n v="0"/>
    <s v="N/A"/>
    <m/>
    <n v="304639.99944925605"/>
  </r>
  <r>
    <s v="CAR"/>
    <x v="1"/>
    <s v="Yes"/>
    <x v="0"/>
    <x v="429"/>
    <x v="2"/>
    <n v="77800"/>
    <n v="0"/>
    <n v="0"/>
    <n v="77800"/>
    <m/>
    <m/>
    <m/>
    <n v="74"/>
    <m/>
    <m/>
    <m/>
    <m/>
    <m/>
    <m/>
    <m/>
    <m/>
    <m/>
    <m/>
    <m/>
    <m/>
    <m/>
    <m/>
    <m/>
    <m/>
    <m/>
    <m/>
    <n v="74"/>
    <n v="1"/>
    <n v="74"/>
    <n v="74"/>
    <n v="77800"/>
    <n v="0"/>
    <s v="N/A"/>
    <m/>
    <n v="292770.90856162267"/>
  </r>
  <r>
    <s v="BRL"/>
    <x v="1"/>
    <s v="Yes"/>
    <x v="0"/>
    <x v="430"/>
    <x v="0"/>
    <n v="214400"/>
    <n v="0"/>
    <n v="0"/>
    <n v="214400"/>
    <m/>
    <m/>
    <m/>
    <n v="73"/>
    <m/>
    <m/>
    <m/>
    <m/>
    <m/>
    <m/>
    <m/>
    <m/>
    <m/>
    <m/>
    <m/>
    <m/>
    <m/>
    <m/>
    <m/>
    <m/>
    <m/>
    <m/>
    <n v="73"/>
    <n v="1"/>
    <n v="73"/>
    <n v="73"/>
    <n v="214400"/>
    <n v="0"/>
    <s v="N/A"/>
    <m/>
    <n v="288814.54493241158"/>
  </r>
  <r>
    <s v="HAW"/>
    <x v="1"/>
    <s v="Yes"/>
    <x v="0"/>
    <x v="431"/>
    <x v="0"/>
    <n v="231300"/>
    <n v="0"/>
    <n v="0"/>
    <n v="231300"/>
    <m/>
    <m/>
    <m/>
    <n v="72"/>
    <m/>
    <m/>
    <m/>
    <m/>
    <m/>
    <m/>
    <m/>
    <m/>
    <m/>
    <m/>
    <m/>
    <m/>
    <m/>
    <m/>
    <m/>
    <m/>
    <m/>
    <m/>
    <n v="72"/>
    <n v="1"/>
    <n v="72"/>
    <n v="72"/>
    <n v="231300"/>
    <n v="0"/>
    <s v="N/A"/>
    <m/>
    <n v="284858.18130320043"/>
  </r>
  <r>
    <s v="ADE"/>
    <x v="1"/>
    <s v="Yes"/>
    <x v="0"/>
    <x v="432"/>
    <x v="6"/>
    <n v="94500"/>
    <n v="0"/>
    <n v="0"/>
    <n v="94500"/>
    <m/>
    <m/>
    <m/>
    <n v="69"/>
    <m/>
    <m/>
    <m/>
    <m/>
    <m/>
    <m/>
    <m/>
    <m/>
    <m/>
    <m/>
    <m/>
    <m/>
    <m/>
    <m/>
    <m/>
    <m/>
    <m/>
    <m/>
    <n v="69"/>
    <n v="1"/>
    <n v="69"/>
    <n v="69"/>
    <n v="94500"/>
    <n v="0"/>
    <s v="N/A"/>
    <m/>
    <n v="272989.0904155671"/>
  </r>
  <r>
    <s v="PTA"/>
    <x v="1"/>
    <s v="Yes"/>
    <x v="0"/>
    <x v="433"/>
    <x v="3"/>
    <n v="321200"/>
    <n v="0"/>
    <n v="0"/>
    <n v="321200"/>
    <m/>
    <m/>
    <m/>
    <n v="65"/>
    <m/>
    <m/>
    <m/>
    <m/>
    <m/>
    <m/>
    <m/>
    <m/>
    <m/>
    <m/>
    <m/>
    <m/>
    <m/>
    <m/>
    <m/>
    <m/>
    <m/>
    <m/>
    <n v="65"/>
    <n v="1"/>
    <n v="65"/>
    <n v="65"/>
    <n v="321200"/>
    <n v="0"/>
    <s v="N/A"/>
    <m/>
    <n v="257163.63589872263"/>
  </r>
  <r>
    <s v="ADE"/>
    <x v="1"/>
    <s v="Yes"/>
    <x v="0"/>
    <x v="434"/>
    <x v="2"/>
    <n v="358100"/>
    <n v="0"/>
    <n v="0"/>
    <n v="358100"/>
    <m/>
    <m/>
    <m/>
    <n v="61"/>
    <m/>
    <m/>
    <m/>
    <m/>
    <m/>
    <m/>
    <m/>
    <m/>
    <m/>
    <m/>
    <m/>
    <m/>
    <m/>
    <m/>
    <m/>
    <m/>
    <m/>
    <m/>
    <n v="61"/>
    <n v="1"/>
    <n v="61"/>
    <n v="61"/>
    <n v="358100"/>
    <n v="0"/>
    <s v="N/A"/>
    <m/>
    <n v="241338.18138187815"/>
  </r>
  <r>
    <s v="WBD"/>
    <x v="1"/>
    <s v="Yes"/>
    <x v="0"/>
    <x v="435"/>
    <x v="0"/>
    <n v="352900"/>
    <n v="0"/>
    <n v="0"/>
    <n v="352900"/>
    <m/>
    <m/>
    <m/>
    <n v="59"/>
    <m/>
    <m/>
    <m/>
    <m/>
    <m/>
    <m/>
    <m/>
    <m/>
    <m/>
    <m/>
    <m/>
    <m/>
    <m/>
    <m/>
    <m/>
    <m/>
    <m/>
    <m/>
    <n v="59"/>
    <n v="1"/>
    <n v="59"/>
    <n v="59"/>
    <n v="352900"/>
    <n v="0"/>
    <s v="N/A"/>
    <m/>
    <n v="233425.45412345591"/>
  </r>
  <r>
    <s v="RIC"/>
    <x v="1"/>
    <s v="Yes"/>
    <x v="0"/>
    <x v="436"/>
    <x v="3"/>
    <n v="89500"/>
    <n v="0"/>
    <n v="0"/>
    <n v="89500"/>
    <m/>
    <m/>
    <m/>
    <n v="51"/>
    <m/>
    <m/>
    <m/>
    <m/>
    <m/>
    <m/>
    <m/>
    <m/>
    <m/>
    <m/>
    <m/>
    <m/>
    <m/>
    <m/>
    <m/>
    <m/>
    <m/>
    <m/>
    <n v="51"/>
    <n v="1"/>
    <n v="51"/>
    <n v="51"/>
    <n v="89500"/>
    <n v="0"/>
    <s v="N/A"/>
    <m/>
    <n v="201774.54508976699"/>
  </r>
  <r>
    <s v="WCE"/>
    <x v="1"/>
    <s v="Yes"/>
    <x v="0"/>
    <x v="437"/>
    <x v="2"/>
    <n v="77800"/>
    <n v="0"/>
    <n v="0"/>
    <n v="77800"/>
    <m/>
    <m/>
    <m/>
    <n v="48"/>
    <m/>
    <m/>
    <m/>
    <m/>
    <m/>
    <m/>
    <m/>
    <m/>
    <m/>
    <m/>
    <m/>
    <m/>
    <m/>
    <m/>
    <m/>
    <m/>
    <m/>
    <m/>
    <n v="48"/>
    <n v="1"/>
    <n v="48"/>
    <n v="48"/>
    <n v="77800"/>
    <n v="0"/>
    <s v="N/A"/>
    <m/>
    <n v="189905.45420213364"/>
  </r>
  <r>
    <s v="ESS"/>
    <x v="1"/>
    <s v="Yes"/>
    <x v="0"/>
    <x v="438"/>
    <x v="6"/>
    <n v="273300"/>
    <n v="0"/>
    <n v="0"/>
    <n v="273300"/>
    <m/>
    <m/>
    <m/>
    <n v="47"/>
    <m/>
    <m/>
    <m/>
    <m/>
    <m/>
    <m/>
    <m/>
    <m/>
    <m/>
    <m/>
    <m/>
    <m/>
    <m/>
    <m/>
    <m/>
    <m/>
    <m/>
    <m/>
    <n v="47"/>
    <n v="1"/>
    <n v="47"/>
    <n v="47"/>
    <n v="273300"/>
    <n v="0"/>
    <s v="N/A"/>
    <m/>
    <n v="185949.09057292252"/>
  </r>
  <r>
    <s v="RIC"/>
    <x v="1"/>
    <s v="Yes"/>
    <x v="0"/>
    <x v="439"/>
    <x v="3"/>
    <n v="89500"/>
    <n v="0"/>
    <n v="0"/>
    <n v="89500"/>
    <m/>
    <m/>
    <m/>
    <n v="46"/>
    <m/>
    <m/>
    <m/>
    <m/>
    <m/>
    <m/>
    <m/>
    <m/>
    <m/>
    <m/>
    <m/>
    <m/>
    <m/>
    <m/>
    <m/>
    <m/>
    <m/>
    <m/>
    <n v="46"/>
    <n v="1"/>
    <n v="46"/>
    <n v="46"/>
    <n v="89500"/>
    <n v="0"/>
    <s v="N/A"/>
    <m/>
    <n v="181992.7269437114"/>
  </r>
  <r>
    <s v="PTA"/>
    <x v="1"/>
    <s v="Yes"/>
    <x v="0"/>
    <x v="440"/>
    <x v="0"/>
    <n v="305500"/>
    <n v="0"/>
    <n v="0"/>
    <n v="305500"/>
    <m/>
    <m/>
    <m/>
    <n v="44"/>
    <m/>
    <m/>
    <m/>
    <m/>
    <m/>
    <m/>
    <m/>
    <m/>
    <m/>
    <m/>
    <m/>
    <m/>
    <m/>
    <m/>
    <m/>
    <m/>
    <m/>
    <m/>
    <n v="44"/>
    <n v="1"/>
    <n v="44"/>
    <n v="44"/>
    <n v="305500"/>
    <n v="0"/>
    <s v="N/A"/>
    <m/>
    <n v="174079.99968528916"/>
  </r>
  <r>
    <s v="STK"/>
    <x v="1"/>
    <s v="Yes"/>
    <x v="0"/>
    <x v="441"/>
    <x v="2"/>
    <n v="250100"/>
    <n v="0"/>
    <n v="0"/>
    <n v="250100"/>
    <m/>
    <m/>
    <m/>
    <n v="43"/>
    <m/>
    <m/>
    <m/>
    <m/>
    <m/>
    <m/>
    <m/>
    <m/>
    <m/>
    <m/>
    <m/>
    <m/>
    <m/>
    <m/>
    <m/>
    <m/>
    <m/>
    <m/>
    <n v="43"/>
    <n v="1"/>
    <n v="43"/>
    <n v="43"/>
    <n v="250100"/>
    <n v="0"/>
    <s v="N/A"/>
    <m/>
    <n v="170123.63605607804"/>
  </r>
  <r>
    <s v="PTA"/>
    <x v="1"/>
    <s v="Yes"/>
    <x v="0"/>
    <x v="442"/>
    <x v="3"/>
    <n v="89500"/>
    <n v="0"/>
    <n v="0"/>
    <n v="89500"/>
    <m/>
    <m/>
    <m/>
    <n v="33"/>
    <m/>
    <m/>
    <m/>
    <m/>
    <m/>
    <m/>
    <m/>
    <m/>
    <m/>
    <m/>
    <m/>
    <m/>
    <m/>
    <m/>
    <m/>
    <m/>
    <m/>
    <m/>
    <n v="33"/>
    <n v="1"/>
    <n v="33"/>
    <n v="33"/>
    <n v="89500"/>
    <n v="0"/>
    <s v="N/A"/>
    <m/>
    <n v="130559.99976396687"/>
  </r>
  <r>
    <s v="RIC"/>
    <x v="1"/>
    <s v="Yes"/>
    <x v="0"/>
    <x v="443"/>
    <x v="3"/>
    <n v="89500"/>
    <n v="0"/>
    <n v="0"/>
    <n v="89500"/>
    <m/>
    <m/>
    <m/>
    <n v="30"/>
    <m/>
    <m/>
    <m/>
    <m/>
    <m/>
    <m/>
    <m/>
    <m/>
    <m/>
    <m/>
    <m/>
    <m/>
    <m/>
    <m/>
    <m/>
    <m/>
    <m/>
    <m/>
    <n v="30"/>
    <n v="1"/>
    <n v="30"/>
    <n v="30"/>
    <n v="89500"/>
    <n v="0"/>
    <s v="N/A"/>
    <m/>
    <n v="118690.90887633352"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2"/>
    <m/>
    <x v="5"/>
    <x v="444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B5:G11" firstHeaderRow="1" firstDataRow="2" firstDataCol="1" rowPageCount="3" colPageCount="1"/>
  <pivotFields count="41">
    <pivotField showAll="0"/>
    <pivotField axis="axisPage" showAll="0">
      <items count="4">
        <item x="1"/>
        <item x="0"/>
        <item x="2"/>
        <item t="default"/>
      </items>
    </pivotField>
    <pivotField showAll="0"/>
    <pivotField axis="axisPage" multipleItemSelectionAllowed="1" showAll="0">
      <items count="7">
        <item h="1" x="1"/>
        <item h="1" x="3"/>
        <item h="1" x="0"/>
        <item x="2"/>
        <item h="1" x="4"/>
        <item h="1" x="5"/>
        <item t="default"/>
      </items>
    </pivotField>
    <pivotField axis="axisRow" showAll="0" sortType="ascending">
      <items count="446">
        <item x="153"/>
        <item x="37"/>
        <item x="199"/>
        <item x="302"/>
        <item x="404"/>
        <item x="198"/>
        <item x="67"/>
        <item x="355"/>
        <item x="287"/>
        <item x="56"/>
        <item x="200"/>
        <item x="349"/>
        <item x="25"/>
        <item x="179"/>
        <item x="313"/>
        <item x="290"/>
        <item x="268"/>
        <item x="189"/>
        <item x="73"/>
        <item x="328"/>
        <item x="145"/>
        <item x="249"/>
        <item x="308"/>
        <item x="390"/>
        <item x="316"/>
        <item x="207"/>
        <item x="224"/>
        <item x="152"/>
        <item x="351"/>
        <item x="408"/>
        <item x="18"/>
        <item x="285"/>
        <item x="418"/>
        <item x="275"/>
        <item x="119"/>
        <item x="131"/>
        <item x="58"/>
        <item x="89"/>
        <item x="173"/>
        <item x="50"/>
        <item x="116"/>
        <item x="411"/>
        <item x="391"/>
        <item x="154"/>
        <item x="385"/>
        <item x="307"/>
        <item x="234"/>
        <item x="194"/>
        <item x="415"/>
        <item x="86"/>
        <item x="81"/>
        <item x="59"/>
        <item x="53"/>
        <item x="156"/>
        <item x="192"/>
        <item x="75"/>
        <item x="35"/>
        <item x="210"/>
        <item x="105"/>
        <item x="374"/>
        <item x="239"/>
        <item x="332"/>
        <item x="342"/>
        <item x="420"/>
        <item x="250"/>
        <item x="141"/>
        <item x="329"/>
        <item x="211"/>
        <item x="79"/>
        <item x="403"/>
        <item x="228"/>
        <item x="284"/>
        <item x="51"/>
        <item x="320"/>
        <item x="127"/>
        <item x="66"/>
        <item x="168"/>
        <item x="65"/>
        <item x="315"/>
        <item x="183"/>
        <item x="104"/>
        <item x="77"/>
        <item x="422"/>
        <item x="19"/>
        <item x="103"/>
        <item x="147"/>
        <item x="214"/>
        <item x="262"/>
        <item x="248"/>
        <item x="379"/>
        <item x="17"/>
        <item x="254"/>
        <item x="218"/>
        <item x="167"/>
        <item x="233"/>
        <item x="201"/>
        <item x="323"/>
        <item x="278"/>
        <item x="421"/>
        <item x="255"/>
        <item x="378"/>
        <item x="363"/>
        <item x="22"/>
        <item x="367"/>
        <item x="71"/>
        <item x="142"/>
        <item x="368"/>
        <item x="339"/>
        <item x="317"/>
        <item x="184"/>
        <item x="125"/>
        <item x="177"/>
        <item x="176"/>
        <item x="304"/>
        <item x="48"/>
        <item x="326"/>
        <item x="10"/>
        <item x="364"/>
        <item x="360"/>
        <item x="282"/>
        <item x="2"/>
        <item x="9"/>
        <item x="392"/>
        <item x="54"/>
        <item x="345"/>
        <item x="136"/>
        <item x="160"/>
        <item x="46"/>
        <item x="303"/>
        <item x="319"/>
        <item x="291"/>
        <item x="162"/>
        <item x="257"/>
        <item x="394"/>
        <item x="386"/>
        <item x="98"/>
        <item x="241"/>
        <item x="334"/>
        <item x="26"/>
        <item x="225"/>
        <item x="85"/>
        <item x="143"/>
        <item x="44"/>
        <item x="283"/>
        <item x="139"/>
        <item x="164"/>
        <item x="253"/>
        <item x="230"/>
        <item x="209"/>
        <item x="91"/>
        <item x="229"/>
        <item x="63"/>
        <item x="47"/>
        <item x="185"/>
        <item x="267"/>
        <item x="353"/>
        <item x="371"/>
        <item x="365"/>
        <item x="31"/>
        <item x="280"/>
        <item x="30"/>
        <item x="223"/>
        <item x="55"/>
        <item x="6"/>
        <item x="401"/>
        <item x="165"/>
        <item x="256"/>
        <item x="281"/>
        <item x="163"/>
        <item x="49"/>
        <item x="90"/>
        <item x="295"/>
        <item x="21"/>
        <item x="375"/>
        <item x="169"/>
        <item x="266"/>
        <item x="296"/>
        <item x="299"/>
        <item x="417"/>
        <item x="372"/>
        <item x="151"/>
        <item x="322"/>
        <item x="14"/>
        <item x="270"/>
        <item x="219"/>
        <item x="133"/>
        <item x="94"/>
        <item x="292"/>
        <item x="87"/>
        <item x="186"/>
        <item x="13"/>
        <item x="178"/>
        <item x="221"/>
        <item x="111"/>
        <item x="397"/>
        <item x="273"/>
        <item x="298"/>
        <item x="4"/>
        <item x="398"/>
        <item x="39"/>
        <item x="202"/>
        <item x="97"/>
        <item x="137"/>
        <item x="187"/>
        <item x="338"/>
        <item x="381"/>
        <item x="61"/>
        <item x="247"/>
        <item x="350"/>
        <item x="216"/>
        <item x="376"/>
        <item x="20"/>
        <item x="132"/>
        <item x="380"/>
        <item x="260"/>
        <item x="384"/>
        <item x="358"/>
        <item x="263"/>
        <item x="289"/>
        <item x="244"/>
        <item x="146"/>
        <item x="180"/>
        <item x="327"/>
        <item x="155"/>
        <item x="27"/>
        <item x="373"/>
        <item x="382"/>
        <item x="144"/>
        <item x="124"/>
        <item x="312"/>
        <item x="286"/>
        <item x="112"/>
        <item x="213"/>
        <item x="62"/>
        <item x="121"/>
        <item x="388"/>
        <item x="159"/>
        <item x="357"/>
        <item x="293"/>
        <item x="227"/>
        <item x="366"/>
        <item x="92"/>
        <item x="389"/>
        <item x="174"/>
        <item x="36"/>
        <item x="102"/>
        <item x="331"/>
        <item x="258"/>
        <item x="231"/>
        <item x="78"/>
        <item x="206"/>
        <item x="406"/>
        <item x="354"/>
        <item x="413"/>
        <item x="341"/>
        <item x="361"/>
        <item x="340"/>
        <item x="64"/>
        <item x="106"/>
        <item x="414"/>
        <item x="45"/>
        <item x="195"/>
        <item x="175"/>
        <item x="93"/>
        <item x="277"/>
        <item x="181"/>
        <item x="400"/>
        <item x="8"/>
        <item x="1"/>
        <item x="300"/>
        <item x="410"/>
        <item x="148"/>
        <item x="215"/>
        <item x="343"/>
        <item x="402"/>
        <item x="348"/>
        <item x="251"/>
        <item x="217"/>
        <item x="69"/>
        <item x="157"/>
        <item x="336"/>
        <item x="352"/>
        <item x="126"/>
        <item x="95"/>
        <item x="235"/>
        <item x="333"/>
        <item x="387"/>
        <item x="190"/>
        <item x="383"/>
        <item x="220"/>
        <item x="114"/>
        <item x="321"/>
        <item x="170"/>
        <item x="359"/>
        <item x="149"/>
        <item x="203"/>
        <item x="305"/>
        <item x="197"/>
        <item x="188"/>
        <item x="362"/>
        <item x="150"/>
        <item x="60"/>
        <item x="377"/>
        <item x="306"/>
        <item x="405"/>
        <item x="134"/>
        <item x="236"/>
        <item x="100"/>
        <item x="347"/>
        <item x="212"/>
        <item x="172"/>
        <item x="344"/>
        <item x="140"/>
        <item x="335"/>
        <item x="271"/>
        <item x="84"/>
        <item x="196"/>
        <item x="222"/>
        <item x="393"/>
        <item x="171"/>
        <item x="16"/>
        <item x="33"/>
        <item x="399"/>
        <item x="108"/>
        <item x="29"/>
        <item x="242"/>
        <item x="330"/>
        <item x="41"/>
        <item x="101"/>
        <item x="7"/>
        <item x="109"/>
        <item x="205"/>
        <item x="43"/>
        <item x="294"/>
        <item x="325"/>
        <item x="191"/>
        <item x="32"/>
        <item x="318"/>
        <item x="68"/>
        <item x="34"/>
        <item x="264"/>
        <item x="193"/>
        <item x="370"/>
        <item x="118"/>
        <item x="269"/>
        <item x="138"/>
        <item x="337"/>
        <item x="274"/>
        <item x="232"/>
        <item x="356"/>
        <item x="28"/>
        <item x="396"/>
        <item x="166"/>
        <item x="40"/>
        <item x="204"/>
        <item x="412"/>
        <item x="88"/>
        <item x="311"/>
        <item x="57"/>
        <item x="129"/>
        <item x="24"/>
        <item x="346"/>
        <item x="240"/>
        <item x="42"/>
        <item x="107"/>
        <item x="52"/>
        <item x="238"/>
        <item x="243"/>
        <item x="80"/>
        <item x="419"/>
        <item x="310"/>
        <item x="82"/>
        <item x="259"/>
        <item x="276"/>
        <item x="0"/>
        <item x="297"/>
        <item x="23"/>
        <item x="279"/>
        <item x="226"/>
        <item x="158"/>
        <item x="11"/>
        <item x="314"/>
        <item x="3"/>
        <item x="72"/>
        <item x="15"/>
        <item x="76"/>
        <item x="261"/>
        <item x="115"/>
        <item x="83"/>
        <item x="246"/>
        <item x="123"/>
        <item x="272"/>
        <item x="369"/>
        <item x="135"/>
        <item x="117"/>
        <item x="265"/>
        <item x="74"/>
        <item x="120"/>
        <item x="252"/>
        <item x="5"/>
        <item x="12"/>
        <item x="38"/>
        <item x="70"/>
        <item x="96"/>
        <item x="99"/>
        <item x="110"/>
        <item x="113"/>
        <item x="122"/>
        <item x="128"/>
        <item x="130"/>
        <item x="161"/>
        <item x="182"/>
        <item x="208"/>
        <item x="237"/>
        <item x="245"/>
        <item x="288"/>
        <item x="301"/>
        <item x="309"/>
        <item x="324"/>
        <item x="395"/>
        <item x="407"/>
        <item x="409"/>
        <item x="416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multipleItemSelectionAllowed="1" showAll="0">
      <items count="12">
        <item x="2"/>
        <item x="6"/>
        <item x="4"/>
        <item x="8"/>
        <item x="3"/>
        <item x="9"/>
        <item x="5"/>
        <item x="7"/>
        <item x="0"/>
        <item x="1"/>
        <item x="10"/>
        <item t="default"/>
      </items>
    </pivotField>
    <pivotField showAll="0" defaultSubtotal="0"/>
    <pivotField showAll="0" defaultSubtotal="0"/>
    <pivotField showAll="0" defaultSubtotal="0"/>
    <pivotField dataField="1" numFmtId="164"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dataField="1" showAll="0"/>
    <pivotField dataField="1" showAll="0"/>
    <pivotField showAll="0"/>
    <pivotField dataField="1" showAll="0"/>
  </pivotFields>
  <rowFields count="1">
    <field x="4"/>
  </rowFields>
  <rowItems count="5">
    <i>
      <x v="419"/>
    </i>
    <i>
      <x v="158"/>
    </i>
    <i>
      <x v="336"/>
    </i>
    <i>
      <x v="17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3">
    <pageField fld="3" hier="-1"/>
    <pageField fld="1" item="1" hier="-1"/>
    <pageField fld="5" hier="-1"/>
  </pageFields>
  <dataFields count="5">
    <dataField name="Sum of BE" fld="38" baseField="0" baseItem="0"/>
    <dataField name="Sum of Current Price" fld="9" baseField="0" baseItem="0" numFmtId="164"/>
    <dataField name="Sum of Increase / (Decrease)" fld="37" baseField="0" baseItem="0" numFmtId="164"/>
    <dataField name="Sum of Peak Price (Avg)" fld="40" baseField="0" baseItem="0" numFmtId="164"/>
    <dataField name="Sum of Rnd 4" fld="13" baseField="0" baseItem="0"/>
  </dataFields>
  <formats count="4">
    <format dxfId="3">
      <pivotArea collapsedLevelsAreSubtotals="1" fieldPosition="0">
        <references count="1">
          <reference field="4" count="0"/>
        </references>
      </pivotArea>
    </format>
    <format dxfId="2">
      <pivotArea outline="0" collapsedLevelsAreSubtotals="1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1">
      <pivotArea type="topRight" dataOnly="0" labelOnly="1" outline="0" fieldPosition="0"/>
    </format>
    <format dxfId="0">
      <pivotArea dataOnly="0" labelOnly="1" outline="0" fieldPosition="0">
        <references count="1">
          <reference field="4294967294" count="3"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97"/>
  <sheetViews>
    <sheetView tabSelected="1" workbookViewId="0">
      <pane ySplit="1" topLeftCell="A2" activePane="bottomLeft" state="frozen"/>
      <selection pane="bottomLeft" activeCell="K444" sqref="K444"/>
    </sheetView>
  </sheetViews>
  <sheetFormatPr defaultRowHeight="15"/>
  <cols>
    <col min="1" max="1" width="4.7109375" style="31" customWidth="1"/>
    <col min="2" max="2" width="6.85546875" style="33" customWidth="1"/>
    <col min="3" max="3" width="6.28515625" style="33" customWidth="1"/>
    <col min="4" max="4" width="7" style="33" customWidth="1"/>
    <col min="5" max="5" width="18.5703125" style="31" bestFit="1" customWidth="1"/>
    <col min="6" max="6" width="10" style="28" customWidth="1"/>
    <col min="7" max="7" width="9.28515625" style="28" customWidth="1"/>
    <col min="8" max="9" width="10" style="28" customWidth="1"/>
    <col min="10" max="10" width="8.7109375" style="32" bestFit="1" customWidth="1"/>
    <col min="11" max="11" width="4.85546875" style="28" customWidth="1"/>
    <col min="12" max="13" width="4.85546875" style="28" bestFit="1" customWidth="1"/>
    <col min="14" max="14" width="5.7109375" style="1" customWidth="1"/>
    <col min="15" max="15" width="5.7109375" style="41" hidden="1" customWidth="1"/>
    <col min="16" max="19" width="5.7109375" style="1" hidden="1" customWidth="1"/>
    <col min="20" max="32" width="6.7109375" style="1" hidden="1" customWidth="1"/>
    <col min="33" max="33" width="6.7109375" style="42" bestFit="1" customWidth="1"/>
    <col min="34" max="34" width="6.7109375" style="42" customWidth="1"/>
    <col min="35" max="35" width="8.42578125" style="42" customWidth="1"/>
    <col min="36" max="36" width="9" style="43" hidden="1" customWidth="1"/>
    <col min="37" max="38" width="10.28515625" style="32" customWidth="1"/>
    <col min="39" max="39" width="9.7109375" style="31" bestFit="1" customWidth="1"/>
    <col min="40" max="40" width="11.5703125" style="32" customWidth="1"/>
    <col min="41" max="41" width="10.140625" style="32" customWidth="1"/>
    <col min="42" max="42" width="9.140625" style="31"/>
    <col min="43" max="43" width="15.140625" style="31" customWidth="1"/>
    <col min="44" max="45" width="11" style="31" bestFit="1" customWidth="1"/>
    <col min="46" max="46" width="9.28515625" style="31" bestFit="1" customWidth="1"/>
    <col min="47" max="16384" width="9.140625" style="31"/>
  </cols>
  <sheetData>
    <row r="1" spans="1:47" s="28" customFormat="1" ht="30.75" customHeight="1" thickBot="1">
      <c r="A1" s="68" t="s">
        <v>35</v>
      </c>
      <c r="B1" s="69" t="s">
        <v>453</v>
      </c>
      <c r="C1" s="12" t="s">
        <v>454</v>
      </c>
      <c r="D1" s="69" t="s">
        <v>459</v>
      </c>
      <c r="E1" s="68" t="s">
        <v>0</v>
      </c>
      <c r="F1" s="68" t="s">
        <v>470</v>
      </c>
      <c r="G1" s="68" t="s">
        <v>506</v>
      </c>
      <c r="H1" s="79" t="s">
        <v>530</v>
      </c>
      <c r="I1" s="79" t="s">
        <v>534</v>
      </c>
      <c r="J1" s="7" t="s">
        <v>23</v>
      </c>
      <c r="K1" s="8" t="s">
        <v>1</v>
      </c>
      <c r="L1" s="8" t="s">
        <v>2</v>
      </c>
      <c r="M1" s="8" t="s">
        <v>3</v>
      </c>
      <c r="N1" s="8" t="s">
        <v>4</v>
      </c>
      <c r="O1" s="36" t="s">
        <v>5</v>
      </c>
      <c r="P1" s="8" t="s">
        <v>6</v>
      </c>
      <c r="Q1" s="8" t="s">
        <v>7</v>
      </c>
      <c r="R1" s="8" t="s">
        <v>8</v>
      </c>
      <c r="S1" s="8" t="s">
        <v>9</v>
      </c>
      <c r="T1" s="8" t="s">
        <v>10</v>
      </c>
      <c r="U1" s="8" t="s">
        <v>11</v>
      </c>
      <c r="V1" s="8" t="s">
        <v>12</v>
      </c>
      <c r="W1" s="8" t="s">
        <v>13</v>
      </c>
      <c r="X1" s="8" t="s">
        <v>14</v>
      </c>
      <c r="Y1" s="8" t="s">
        <v>15</v>
      </c>
      <c r="Z1" s="8" t="s">
        <v>16</v>
      </c>
      <c r="AA1" s="8" t="s">
        <v>17</v>
      </c>
      <c r="AB1" s="8" t="s">
        <v>18</v>
      </c>
      <c r="AC1" s="8" t="s">
        <v>19</v>
      </c>
      <c r="AD1" s="8" t="s">
        <v>20</v>
      </c>
      <c r="AE1" s="8" t="s">
        <v>21</v>
      </c>
      <c r="AF1" s="9" t="s">
        <v>22</v>
      </c>
      <c r="AG1" s="37" t="s">
        <v>471</v>
      </c>
      <c r="AH1" s="81" t="s">
        <v>508</v>
      </c>
      <c r="AI1" s="38" t="s">
        <v>472</v>
      </c>
      <c r="AJ1" s="38" t="s">
        <v>68</v>
      </c>
      <c r="AK1" s="11" t="s">
        <v>507</v>
      </c>
      <c r="AL1" s="11" t="s">
        <v>536</v>
      </c>
      <c r="AM1" s="10" t="s">
        <v>416</v>
      </c>
      <c r="AN1" s="11" t="s">
        <v>31</v>
      </c>
      <c r="AO1" s="12" t="s">
        <v>30</v>
      </c>
      <c r="AQ1" s="29" t="s">
        <v>24</v>
      </c>
      <c r="AR1" s="67">
        <f>AVERAGE(AT4:AT7)*0.9</f>
        <v>3956.3636292111173</v>
      </c>
      <c r="AS1" s="67">
        <f>AR9</f>
        <v>4092.2453620105966</v>
      </c>
      <c r="AT1" s="30">
        <f>AVERAGE(AT4:AT7)</f>
        <v>4395.9595880123525</v>
      </c>
    </row>
    <row r="2" spans="1:47" s="2" customFormat="1">
      <c r="A2" s="13" t="s">
        <v>368</v>
      </c>
      <c r="B2" s="34" t="str">
        <f>IF(COUNTBLANK(K2:AF2)&lt;20.5,"Yes","No")</f>
        <v>Yes</v>
      </c>
      <c r="C2" s="34" t="str">
        <f>IF(COUNTBLANK(K2:AF2)&lt;21.5,"Yes","No")</f>
        <v>Yes</v>
      </c>
      <c r="D2" s="34" t="str">
        <f>IF(J2&gt;300000,IF(J2&lt;((AG2*$AR$1)*0.9),IF(J2&lt;((AG2*$AR$1)*0.8),IF(J2&lt;((AG2*$AR$1)*0.7),"B","C"),"V"),IF(AM2&gt;AG2,IF(AM2&gt;AJ2,"P",""),"")),IF(AM2&gt;AG2,IF(AM2&gt;AJ2,"P",""),""))</f>
        <v>P</v>
      </c>
      <c r="E2" s="13" t="s">
        <v>369</v>
      </c>
      <c r="F2" s="15" t="s">
        <v>37</v>
      </c>
      <c r="G2" s="14">
        <v>425100</v>
      </c>
      <c r="H2" s="14">
        <f>J2-G2</f>
        <v>-38200</v>
      </c>
      <c r="I2" s="80">
        <v>-15400</v>
      </c>
      <c r="J2" s="14">
        <v>386900</v>
      </c>
      <c r="K2" s="15">
        <v>99</v>
      </c>
      <c r="L2" s="21">
        <v>72</v>
      </c>
      <c r="M2" s="15">
        <v>74</v>
      </c>
      <c r="N2" s="15">
        <v>105</v>
      </c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74">
        <f>IF(AH2=0,"",AVERAGE(K2:AF2))</f>
        <v>87.5</v>
      </c>
      <c r="AH2" s="39">
        <f>IF(COUNTBLANK(K2:AF2)=0,22,IF(COUNTBLANK(K2:AF2)=1,21,IF(COUNTBLANK(K2:AF2)=2,20,IF(COUNTBLANK(K2:AF2)=3,19,IF(COUNTBLANK(K2:AF2)=4,18,IF(COUNTBLANK(K2:AF2)=5,17,IF(COUNTBLANK(K2:AF2)=6,16,IF(COUNTBLANK(K2:AF2)=7,15,IF(COUNTBLANK(K2:AF2)=8,14,IF(COUNTBLANK(K2:AF2)=9,13,IF(COUNTBLANK(K2:AF2)=10,12,IF(COUNTBLANK(K2:AF2)=11,11,IF(COUNTBLANK(K2:AF2)=12,10,IF(COUNTBLANK(K2:AF2)=13,9,IF(COUNTBLANK(K2:AF2)=14,8,IF(COUNTBLANK(K2:AF2)=15,7,IF(COUNTBLANK(K2:AF2)=16,6,IF(COUNTBLANK(K2:AF2)=17,5,IF(COUNTBLANK(K2:AF2)=18,4,IF(COUNTBLANK(K2:AF2)=19,3,IF(COUNTBLANK(K2:AF2)=20,2,IF(COUNTBLANK(K2:AF2)=21,1,IF(COUNTBLANK(K2:AF2)=22,0,"Error")))))))))))))))))))))))</f>
        <v>4</v>
      </c>
      <c r="AI2" s="74">
        <f>IF(AH2=0,"",IF(COUNTBLANK(AD2:AF2)=0,AVERAGE(AD2:AF2),IF(COUNTBLANK(AC2:AF2)&lt;1.5,AVERAGE(AC2:AF2),IF(COUNTBLANK(AB2:AF2)&lt;2.5,AVERAGE(AB2:AF2),IF(COUNTBLANK(AA2:AF2)&lt;3.5,AVERAGE(AA2:AF2),IF(COUNTBLANK(Z2:AF2)&lt;4.5,AVERAGE(Z2:AF2),IF(COUNTBLANK(Y2:AF2)&lt;5.5,AVERAGE(Y2:AF2),IF(COUNTBLANK(X2:AF2)&lt;6.5,AVERAGE(X2:AF2),IF(COUNTBLANK(W2:AF2)&lt;7.5,AVERAGE(W2:AF2),IF(COUNTBLANK(V2:AF2)&lt;8.5,AVERAGE(V2:AF2),IF(COUNTBLANK(U2:AF2)&lt;9.5,AVERAGE(U2:AF2),IF(COUNTBLANK(T2:AF2)&lt;10.5,AVERAGE(T2:AF2),IF(COUNTBLANK(S2:AF2)&lt;11.5,AVERAGE(S2:AF2),IF(COUNTBLANK(R2:AF2)&lt;12.5,AVERAGE(R2:AF2),IF(COUNTBLANK(Q2:AF2)&lt;13.5,AVERAGE(Q2:AF2),IF(COUNTBLANK(P2:AF2)&lt;14.5,AVERAGE(P2:AF2),IF(COUNTBLANK(O2:AF2)&lt;15.5,AVERAGE(O2:AF2),IF(COUNTBLANK(N2:AF2)&lt;16.5,AVERAGE(N2:AF2),IF(COUNTBLANK(M2:AF2)&lt;17.5,AVERAGE(M2:AF2),IF(COUNTBLANK(L2:AF2)&lt;18.5,AVERAGE(L2:AF2),AVERAGE(K2:AF2)))))))))))))))))))))</f>
        <v>83.666666666666671</v>
      </c>
      <c r="AJ2" s="16">
        <f>IF(AH2=0,"",IF(COUNTBLANK(AE2:AF2)=0,AVERAGE(AE2:AF2),IF(COUNTBLANK(AD2:AF2)&lt;1.5,AVERAGE(AD2:AF2),IF(COUNTBLANK(AC2:AF2)&lt;2.5,AVERAGE(AC2:AF2),IF(COUNTBLANK(AB2:AF2)&lt;3.5,AVERAGE(AB2:AF2),IF(COUNTBLANK(AA2:AF2)&lt;4.5,AVERAGE(AA2:AF2),IF(COUNTBLANK(Z2:AF2)&lt;5.5,AVERAGE(Z2:AF2),IF(COUNTBLANK(Y2:AF2)&lt;6.5,AVERAGE(Y2:AF2),IF(COUNTBLANK(X2:AF2)&lt;7.5,AVERAGE(X2:AF2),IF(COUNTBLANK(W2:AF2)&lt;8.5,AVERAGE(W2:AF2),IF(COUNTBLANK(V2:AF2)&lt;9.5,AVERAGE(V2:AF2),IF(COUNTBLANK(U2:AF2)&lt;10.5,AVERAGE(U2:AF2),IF(COUNTBLANK(T2:AF2)&lt;11.5,AVERAGE(T2:AF2),IF(COUNTBLANK(S2:AF2)&lt;12.5,AVERAGE(S2:AF2),IF(COUNTBLANK(R2:AF2)&lt;13.5,AVERAGE(R2:AF2),IF(COUNTBLANK(Q2:AF2)&lt;14.5,AVERAGE(Q2:AF2),IF(COUNTBLANK(P2:AF2)&lt;15.5,AVERAGE(P2:AF2),IF(COUNTBLANK(O2:AF2)&lt;16.5,AVERAGE(O2:AF2),IF(COUNTBLANK(N2:AF2)&lt;17.5,AVERAGE(N2:AF2),IF(COUNTBLANK(M2:AF2)&lt;18.5,AVERAGE(M2:AF2),IF(COUNTBLANK(L2:AF2)&lt;19.5,AVERAGE(L2:AF2),AVERAGE(K2:AF2))))))))))))))))))))))</f>
        <v>89.5</v>
      </c>
      <c r="AK2" s="17">
        <f>IF(AH2&lt;1.5,J2,(0.75*J2)+(0.25*(AI2*$AS$1)))</f>
        <v>375771.1321553883</v>
      </c>
      <c r="AL2" s="18">
        <f>AK2-J2</f>
        <v>-11128.867844611697</v>
      </c>
      <c r="AM2" s="22">
        <f>IF(AH2&lt;1.5,"N/A",3*((J2/$AS$1)-(AJ2*2/3)))</f>
        <v>104.63401930272491</v>
      </c>
      <c r="AN2" s="20">
        <f>IF(AH2=0,"",AI2*$AR$1)</f>
        <v>331015.75697733019</v>
      </c>
      <c r="AO2" s="20">
        <f>IF(AH2=0,"",AG2*$AR$1)</f>
        <v>346181.81755597278</v>
      </c>
      <c r="AQ2" s="44"/>
      <c r="AR2" s="45"/>
      <c r="AS2" s="45"/>
      <c r="AT2" s="46"/>
    </row>
    <row r="3" spans="1:47" s="2" customFormat="1">
      <c r="A3" s="19" t="s">
        <v>368</v>
      </c>
      <c r="B3" s="23" t="str">
        <f>IF(COUNTBLANK(K3:AF3)&lt;20.5,"Yes","No")</f>
        <v>Yes</v>
      </c>
      <c r="C3" s="23" t="str">
        <f>IF(COUNTBLANK(K3:AF3)&lt;21.5,"Yes","No")</f>
        <v>Yes</v>
      </c>
      <c r="D3" s="34" t="str">
        <f>IF(J3&gt;300000,IF(J3&lt;((AG3*$AR$1)*0.9),IF(J3&lt;((AG3*$AR$1)*0.8),IF(J3&lt;((AG3*$AR$1)*0.7),"B","C"),"V"),IF(AM3&gt;AG3,IF(AM3&gt;AJ3,"P",""),"")),IF(AM3&gt;AG3,IF(AM3&gt;AJ3,"P",""),""))</f>
        <v>P</v>
      </c>
      <c r="E3" s="19" t="s">
        <v>485</v>
      </c>
      <c r="F3" s="21" t="s">
        <v>62</v>
      </c>
      <c r="G3" s="20">
        <v>372000</v>
      </c>
      <c r="H3" s="20">
        <f>J3-G3</f>
        <v>0</v>
      </c>
      <c r="I3" s="80">
        <v>0</v>
      </c>
      <c r="J3" s="20">
        <v>372000</v>
      </c>
      <c r="K3" s="21"/>
      <c r="L3" s="21"/>
      <c r="M3" s="21">
        <v>68</v>
      </c>
      <c r="N3" s="21">
        <v>105</v>
      </c>
      <c r="O3" s="40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9">
        <f>IF(AH3=0,"",AVERAGE(K3:AF3))</f>
        <v>86.5</v>
      </c>
      <c r="AH3" s="39">
        <f>IF(COUNTBLANK(K3:AF3)=0,22,IF(COUNTBLANK(K3:AF3)=1,21,IF(COUNTBLANK(K3:AF3)=2,20,IF(COUNTBLANK(K3:AF3)=3,19,IF(COUNTBLANK(K3:AF3)=4,18,IF(COUNTBLANK(K3:AF3)=5,17,IF(COUNTBLANK(K3:AF3)=6,16,IF(COUNTBLANK(K3:AF3)=7,15,IF(COUNTBLANK(K3:AF3)=8,14,IF(COUNTBLANK(K3:AF3)=9,13,IF(COUNTBLANK(K3:AF3)=10,12,IF(COUNTBLANK(K3:AF3)=11,11,IF(COUNTBLANK(K3:AF3)=12,10,IF(COUNTBLANK(K3:AF3)=13,9,IF(COUNTBLANK(K3:AF3)=14,8,IF(COUNTBLANK(K3:AF3)=15,7,IF(COUNTBLANK(K3:AF3)=16,6,IF(COUNTBLANK(K3:AF3)=17,5,IF(COUNTBLANK(K3:AF3)=18,4,IF(COUNTBLANK(K3:AF3)=19,3,IF(COUNTBLANK(K3:AF3)=20,2,IF(COUNTBLANK(K3:AF3)=21,1,IF(COUNTBLANK(K3:AF3)=22,0,"Error")))))))))))))))))))))))</f>
        <v>2</v>
      </c>
      <c r="AI3" s="39">
        <f>IF(AH3=0,"",IF(COUNTBLANK(AD3:AF3)=0,AVERAGE(AD3:AF3),IF(COUNTBLANK(AC3:AF3)&lt;1.5,AVERAGE(AC3:AF3),IF(COUNTBLANK(AB3:AF3)&lt;2.5,AVERAGE(AB3:AF3),IF(COUNTBLANK(AA3:AF3)&lt;3.5,AVERAGE(AA3:AF3),IF(COUNTBLANK(Z3:AF3)&lt;4.5,AVERAGE(Z3:AF3),IF(COUNTBLANK(Y3:AF3)&lt;5.5,AVERAGE(Y3:AF3),IF(COUNTBLANK(X3:AF3)&lt;6.5,AVERAGE(X3:AF3),IF(COUNTBLANK(W3:AF3)&lt;7.5,AVERAGE(W3:AF3),IF(COUNTBLANK(V3:AF3)&lt;8.5,AVERAGE(V3:AF3),IF(COUNTBLANK(U3:AF3)&lt;9.5,AVERAGE(U3:AF3),IF(COUNTBLANK(T3:AF3)&lt;10.5,AVERAGE(T3:AF3),IF(COUNTBLANK(S3:AF3)&lt;11.5,AVERAGE(S3:AF3),IF(COUNTBLANK(R3:AF3)&lt;12.5,AVERAGE(R3:AF3),IF(COUNTBLANK(Q3:AF3)&lt;13.5,AVERAGE(Q3:AF3),IF(COUNTBLANK(P3:AF3)&lt;14.5,AVERAGE(P3:AF3),IF(COUNTBLANK(O3:AF3)&lt;15.5,AVERAGE(O3:AF3),IF(COUNTBLANK(N3:AF3)&lt;16.5,AVERAGE(N3:AF3),IF(COUNTBLANK(M3:AF3)&lt;17.5,AVERAGE(M3:AF3),IF(COUNTBLANK(L3:AF3)&lt;18.5,AVERAGE(L3:AF3),AVERAGE(K3:AF3)))))))))))))))))))))</f>
        <v>86.5</v>
      </c>
      <c r="AJ3" s="22">
        <f>IF(AH3=0,"",IF(COUNTBLANK(AE3:AF3)=0,AVERAGE(AE3:AF3),IF(COUNTBLANK(AD3:AF3)&lt;1.5,AVERAGE(AD3:AF3),IF(COUNTBLANK(AC3:AF3)&lt;2.5,AVERAGE(AC3:AF3),IF(COUNTBLANK(AB3:AF3)&lt;3.5,AVERAGE(AB3:AF3),IF(COUNTBLANK(AA3:AF3)&lt;4.5,AVERAGE(AA3:AF3),IF(COUNTBLANK(Z3:AF3)&lt;5.5,AVERAGE(Z3:AF3),IF(COUNTBLANK(Y3:AF3)&lt;6.5,AVERAGE(Y3:AF3),IF(COUNTBLANK(X3:AF3)&lt;7.5,AVERAGE(X3:AF3),IF(COUNTBLANK(W3:AF3)&lt;8.5,AVERAGE(W3:AF3),IF(COUNTBLANK(V3:AF3)&lt;9.5,AVERAGE(V3:AF3),IF(COUNTBLANK(U3:AF3)&lt;10.5,AVERAGE(U3:AF3),IF(COUNTBLANK(T3:AF3)&lt;11.5,AVERAGE(T3:AF3),IF(COUNTBLANK(S3:AF3)&lt;12.5,AVERAGE(S3:AF3),IF(COUNTBLANK(R3:AF3)&lt;13.5,AVERAGE(R3:AF3),IF(COUNTBLANK(Q3:AF3)&lt;14.5,AVERAGE(Q3:AF3),IF(COUNTBLANK(P3:AF3)&lt;15.5,AVERAGE(P3:AF3),IF(COUNTBLANK(O3:AF3)&lt;16.5,AVERAGE(O3:AF3),IF(COUNTBLANK(N3:AF3)&lt;17.5,AVERAGE(N3:AF3),IF(COUNTBLANK(M3:AF3)&lt;18.5,AVERAGE(M3:AF3),IF(COUNTBLANK(L3:AF3)&lt;19.5,AVERAGE(L3:AF3),AVERAGE(K3:AF3))))))))))))))))))))))</f>
        <v>86.5</v>
      </c>
      <c r="AK3" s="23">
        <f>IF(AH3&lt;1.5,J3,(0.75*J3)+(0.25*(AI3*$AS$1)))</f>
        <v>367494.80595347914</v>
      </c>
      <c r="AL3" s="24">
        <f>AK3-J3</f>
        <v>-4505.1940465208609</v>
      </c>
      <c r="AM3" s="22">
        <f>IF(AH3&lt;1.5,"N/A",3*((J3/$AS$1)-(AJ3*2/3)))</f>
        <v>99.710920601224245</v>
      </c>
      <c r="AN3" s="20">
        <f>IF(AH3=0,"",AI3*$AR$1)</f>
        <v>342225.45392676163</v>
      </c>
      <c r="AO3" s="20">
        <f>IF(AH3=0,"",AG3*$AR$1)</f>
        <v>342225.45392676163</v>
      </c>
      <c r="AQ3" s="47" t="s">
        <v>32</v>
      </c>
      <c r="AR3" s="48" t="s">
        <v>33</v>
      </c>
      <c r="AS3" s="49" t="s">
        <v>34</v>
      </c>
      <c r="AT3" s="50" t="s">
        <v>29</v>
      </c>
    </row>
    <row r="4" spans="1:47" s="2" customFormat="1">
      <c r="A4" s="19" t="s">
        <v>368</v>
      </c>
      <c r="B4" s="23" t="str">
        <f>IF(COUNTBLANK(K4:AF4)&lt;20.5,"Yes","No")</f>
        <v>Yes</v>
      </c>
      <c r="C4" s="23" t="str">
        <f>IF(COUNTBLANK(K4:AF4)&lt;21.5,"Yes","No")</f>
        <v>Yes</v>
      </c>
      <c r="D4" s="34" t="str">
        <f>IF(J4&gt;300000,IF(J4&lt;((AG4*$AR$1)*0.9),IF(J4&lt;((AG4*$AR$1)*0.8),IF(J4&lt;((AG4*$AR$1)*0.7),"B","C"),"V"),IF(AM4&gt;AG4,IF(AM4&gt;AJ4,"P",""),"")),IF(AM4&gt;AG4,IF(AM4&gt;AJ4,"P",""),""))</f>
        <v>P</v>
      </c>
      <c r="E4" s="19" t="s">
        <v>305</v>
      </c>
      <c r="F4" s="21" t="s">
        <v>37</v>
      </c>
      <c r="G4" s="20">
        <v>430200</v>
      </c>
      <c r="H4" s="20">
        <f>J4-G4</f>
        <v>-34000</v>
      </c>
      <c r="I4" s="80">
        <v>-14300</v>
      </c>
      <c r="J4" s="20">
        <v>396200</v>
      </c>
      <c r="K4" s="21">
        <v>85</v>
      </c>
      <c r="L4" s="21">
        <v>94</v>
      </c>
      <c r="M4" s="21">
        <v>78</v>
      </c>
      <c r="N4" s="21">
        <v>88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39">
        <f>AVERAGE(K4:AF4)</f>
        <v>86.25</v>
      </c>
      <c r="AH4" s="39">
        <f>IF(COUNTBLANK(K4:AF4)=0,22,IF(COUNTBLANK(K4:AF4)=1,21,IF(COUNTBLANK(K4:AF4)=2,20,IF(COUNTBLANK(K4:AF4)=3,19,IF(COUNTBLANK(K4:AF4)=4,18,IF(COUNTBLANK(K4:AF4)=5,17,IF(COUNTBLANK(K4:AF4)=6,16,IF(COUNTBLANK(K4:AF4)=7,15,IF(COUNTBLANK(K4:AF4)=8,14,IF(COUNTBLANK(K4:AF4)=9,13,IF(COUNTBLANK(K4:AF4)=10,12,IF(COUNTBLANK(K4:AF4)=11,11,IF(COUNTBLANK(K4:AF4)=12,10,IF(COUNTBLANK(K4:AF4)=13,9,IF(COUNTBLANK(K4:AF4)=14,8,IF(COUNTBLANK(K4:AF4)=15,7,IF(COUNTBLANK(K4:AF4)=16,6,IF(COUNTBLANK(K4:AF4)=17,5,IF(COUNTBLANK(K4:AF4)=18,4,IF(COUNTBLANK(K4:AF4)=19,3,IF(COUNTBLANK(K4:AF4)=20,2,IF(COUNTBLANK(K4:AF4)=21,1,IF(COUNTBLANK(K4:AF4)=22,0,"Error")))))))))))))))))))))))</f>
        <v>4</v>
      </c>
      <c r="AI4" s="39">
        <f>IF(AH4=0,"",IF(COUNTBLANK(AD4:AF4)=0,AVERAGE(AD4:AF4),IF(COUNTBLANK(AC4:AF4)&lt;1.5,AVERAGE(AC4:AF4),IF(COUNTBLANK(AB4:AF4)&lt;2.5,AVERAGE(AB4:AF4),IF(COUNTBLANK(AA4:AF4)&lt;3.5,AVERAGE(AA4:AF4),IF(COUNTBLANK(Z4:AF4)&lt;4.5,AVERAGE(Z4:AF4),IF(COUNTBLANK(Y4:AF4)&lt;5.5,AVERAGE(Y4:AF4),IF(COUNTBLANK(X4:AF4)&lt;6.5,AVERAGE(X4:AF4),IF(COUNTBLANK(W4:AF4)&lt;7.5,AVERAGE(W4:AF4),IF(COUNTBLANK(V4:AF4)&lt;8.5,AVERAGE(V4:AF4),IF(COUNTBLANK(U4:AF4)&lt;9.5,AVERAGE(U4:AF4),IF(COUNTBLANK(T4:AF4)&lt;10.5,AVERAGE(T4:AF4),IF(COUNTBLANK(S4:AF4)&lt;11.5,AVERAGE(S4:AF4),IF(COUNTBLANK(R4:AF4)&lt;12.5,AVERAGE(R4:AF4),IF(COUNTBLANK(Q4:AF4)&lt;13.5,AVERAGE(Q4:AF4),IF(COUNTBLANK(P4:AF4)&lt;14.5,AVERAGE(P4:AF4),IF(COUNTBLANK(O4:AF4)&lt;15.5,AVERAGE(O4:AF4),IF(COUNTBLANK(N4:AF4)&lt;16.5,AVERAGE(N4:AF4),IF(COUNTBLANK(M4:AF4)&lt;17.5,AVERAGE(M4:AF4),IF(COUNTBLANK(L4:AF4)&lt;18.5,AVERAGE(L4:AF4),AVERAGE(K4:AF4)))))))))))))))))))))</f>
        <v>86.666666666666671</v>
      </c>
      <c r="AJ4" s="22">
        <f>IF(COUNTBLANK(AE4:AF4)=0,AVERAGE(AE4:AF4),IF(COUNTBLANK(AD4:AF4)&lt;1.5,AVERAGE(AD4:AF4),IF(COUNTBLANK(AC4:AF4)&lt;2.5,AVERAGE(AC4:AF4),IF(COUNTBLANK(AB4:AF4)&lt;3.5,AVERAGE(AB4:AF4),IF(COUNTBLANK(AA4:AF4)&lt;4.5,AVERAGE(AA4:AF4),IF(COUNTBLANK(Z4:AF4)&lt;5.5,AVERAGE(Z4:AF4),IF(COUNTBLANK(Y4:AF4)&lt;6.5,AVERAGE(Y4:AF4),IF(COUNTBLANK(X4:AF4)&lt;7.5,AVERAGE(X4:AF4),IF(COUNTBLANK(W4:AF4)&lt;8.5,AVERAGE(W4:AF4),IF(COUNTBLANK(V4:AF4)&lt;9.5,AVERAGE(V4:AF4),IF(COUNTBLANK(U4:AF4)&lt;10.5,AVERAGE(U4:AF4),IF(COUNTBLANK(T4:AF4)&lt;11.5,AVERAGE(T4:AF4),IF(COUNTBLANK(S4:AF4)&lt;12.5,AVERAGE(S4:AF4),IF(COUNTBLANK(R4:AF4)&lt;13.5,AVERAGE(R4:AF4),IF(COUNTBLANK(Q4:AF4)&lt;14.5,AVERAGE(Q4:AF4),IF(COUNTBLANK(P4:AF4)&lt;15.5,AVERAGE(P4:AF4),IF(COUNTBLANK(O4:AF4)&lt;16.5,AVERAGE(O4:AF4),IF(COUNTBLANK(N4:AF4)&lt;17.5,AVERAGE(N4:AF4),IF(COUNTBLANK(M4:AF4)&lt;18.5,AVERAGE(M4:AF4),IF(COUNTBLANK(L4:AF4)&lt;19.5,AVERAGE(L4:AF4),AVERAGE(K4:AF4)))))))))))))))))))))</f>
        <v>83</v>
      </c>
      <c r="AK4" s="23">
        <f>IF(AH4&lt;1.5,J4,(0.75*J4)+(0.25*(AI4*$AS$1)))</f>
        <v>385815.31617689627</v>
      </c>
      <c r="AL4" s="24">
        <f>AK4-J4</f>
        <v>-10384.683823103725</v>
      </c>
      <c r="AM4" s="22">
        <f>IF(AH4&lt;1.5,"N/A",3*((J4/$AS$1)-(AJ4*2/3)))</f>
        <v>124.45179231775549</v>
      </c>
      <c r="AN4" s="20">
        <f t="shared" ref="AN4:AN67" si="0">IF(AH4=0,"",AI4*$AR$1)</f>
        <v>342884.84786496352</v>
      </c>
      <c r="AO4" s="20">
        <f t="shared" ref="AO4:AO67" si="1">IF(AH4=0,"",AG4*$AR$1)</f>
        <v>341236.36301945889</v>
      </c>
      <c r="AQ4" s="44" t="s">
        <v>25</v>
      </c>
      <c r="AR4" s="45">
        <v>96.8</v>
      </c>
      <c r="AS4" s="60">
        <v>425400</v>
      </c>
      <c r="AT4" s="62">
        <f>AS4/AR4</f>
        <v>4394.6280991735539</v>
      </c>
    </row>
    <row r="5" spans="1:47" s="2" customFormat="1">
      <c r="A5" s="19" t="s">
        <v>368</v>
      </c>
      <c r="B5" s="23" t="str">
        <f>IF(COUNTBLANK(K5:AF5)&lt;20.5,"Yes","No")</f>
        <v>Yes</v>
      </c>
      <c r="C5" s="23" t="str">
        <f>IF(COUNTBLANK(K5:AF5)&lt;21.5,"Yes","No")</f>
        <v>Yes</v>
      </c>
      <c r="D5" s="34" t="str">
        <f>IF(J5&gt;300000,IF(J5&lt;((AG5*$AR$1)*0.9),IF(J5&lt;((AG5*$AR$1)*0.8),IF(J5&lt;((AG5*$AR$1)*0.7),"B","C"),"V"),IF(AM5&gt;AG5,IF(AM5&gt;AJ5,"P",""),"")),IF(AM5&gt;AG5,IF(AM5&gt;AJ5,"P",""),""))</f>
        <v/>
      </c>
      <c r="E5" s="19" t="s">
        <v>377</v>
      </c>
      <c r="F5" s="21" t="s">
        <v>37</v>
      </c>
      <c r="G5" s="20">
        <v>441400</v>
      </c>
      <c r="H5" s="20">
        <f>J5-G5</f>
        <v>-38900</v>
      </c>
      <c r="I5" s="80">
        <v>-12600</v>
      </c>
      <c r="J5" s="20">
        <v>402500</v>
      </c>
      <c r="K5" s="21">
        <v>69</v>
      </c>
      <c r="L5" s="21">
        <v>65</v>
      </c>
      <c r="M5" s="21">
        <v>113</v>
      </c>
      <c r="N5" s="21">
        <v>90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39">
        <f>IF(AH5=0,"",AVERAGE(K5:AF5))</f>
        <v>84.25</v>
      </c>
      <c r="AH5" s="39">
        <f>IF(COUNTBLANK(K5:AF5)=0,22,IF(COUNTBLANK(K5:AF5)=1,21,IF(COUNTBLANK(K5:AF5)=2,20,IF(COUNTBLANK(K5:AF5)=3,19,IF(COUNTBLANK(K5:AF5)=4,18,IF(COUNTBLANK(K5:AF5)=5,17,IF(COUNTBLANK(K5:AF5)=6,16,IF(COUNTBLANK(K5:AF5)=7,15,IF(COUNTBLANK(K5:AF5)=8,14,IF(COUNTBLANK(K5:AF5)=9,13,IF(COUNTBLANK(K5:AF5)=10,12,IF(COUNTBLANK(K5:AF5)=11,11,IF(COUNTBLANK(K5:AF5)=12,10,IF(COUNTBLANK(K5:AF5)=13,9,IF(COUNTBLANK(K5:AF5)=14,8,IF(COUNTBLANK(K5:AF5)=15,7,IF(COUNTBLANK(K5:AF5)=16,6,IF(COUNTBLANK(K5:AF5)=17,5,IF(COUNTBLANK(K5:AF5)=18,4,IF(COUNTBLANK(K5:AF5)=19,3,IF(COUNTBLANK(K5:AF5)=20,2,IF(COUNTBLANK(K5:AF5)=21,1,IF(COUNTBLANK(K5:AF5)=22,0,"Error")))))))))))))))))))))))</f>
        <v>4</v>
      </c>
      <c r="AI5" s="39">
        <f>IF(AH5=0,"",IF(COUNTBLANK(AD5:AF5)=0,AVERAGE(AD5:AF5),IF(COUNTBLANK(AC5:AF5)&lt;1.5,AVERAGE(AC5:AF5),IF(COUNTBLANK(AB5:AF5)&lt;2.5,AVERAGE(AB5:AF5),IF(COUNTBLANK(AA5:AF5)&lt;3.5,AVERAGE(AA5:AF5),IF(COUNTBLANK(Z5:AF5)&lt;4.5,AVERAGE(Z5:AF5),IF(COUNTBLANK(Y5:AF5)&lt;5.5,AVERAGE(Y5:AF5),IF(COUNTBLANK(X5:AF5)&lt;6.5,AVERAGE(X5:AF5),IF(COUNTBLANK(W5:AF5)&lt;7.5,AVERAGE(W5:AF5),IF(COUNTBLANK(V5:AF5)&lt;8.5,AVERAGE(V5:AF5),IF(COUNTBLANK(U5:AF5)&lt;9.5,AVERAGE(U5:AF5),IF(COUNTBLANK(T5:AF5)&lt;10.5,AVERAGE(T5:AF5),IF(COUNTBLANK(S5:AF5)&lt;11.5,AVERAGE(S5:AF5),IF(COUNTBLANK(R5:AF5)&lt;12.5,AVERAGE(R5:AF5),IF(COUNTBLANK(Q5:AF5)&lt;13.5,AVERAGE(Q5:AF5),IF(COUNTBLANK(P5:AF5)&lt;14.5,AVERAGE(P5:AF5),IF(COUNTBLANK(O5:AF5)&lt;15.5,AVERAGE(O5:AF5),IF(COUNTBLANK(N5:AF5)&lt;16.5,AVERAGE(N5:AF5),IF(COUNTBLANK(M5:AF5)&lt;17.5,AVERAGE(M5:AF5),IF(COUNTBLANK(L5:AF5)&lt;18.5,AVERAGE(L5:AF5),AVERAGE(K5:AF5)))))))))))))))))))))</f>
        <v>89.333333333333329</v>
      </c>
      <c r="AJ5" s="22">
        <f>IF(AH5=0,"",IF(COUNTBLANK(AE5:AF5)=0,AVERAGE(AE5:AF5),IF(COUNTBLANK(AD5:AF5)&lt;1.5,AVERAGE(AD5:AF5),IF(COUNTBLANK(AC5:AF5)&lt;2.5,AVERAGE(AC5:AF5),IF(COUNTBLANK(AB5:AF5)&lt;3.5,AVERAGE(AB5:AF5),IF(COUNTBLANK(AA5:AF5)&lt;4.5,AVERAGE(AA5:AF5),IF(COUNTBLANK(Z5:AF5)&lt;5.5,AVERAGE(Z5:AF5),IF(COUNTBLANK(Y5:AF5)&lt;6.5,AVERAGE(Y5:AF5),IF(COUNTBLANK(X5:AF5)&lt;7.5,AVERAGE(X5:AF5),IF(COUNTBLANK(W5:AF5)&lt;8.5,AVERAGE(W5:AF5),IF(COUNTBLANK(V5:AF5)&lt;9.5,AVERAGE(V5:AF5),IF(COUNTBLANK(U5:AF5)&lt;10.5,AVERAGE(U5:AF5),IF(COUNTBLANK(T5:AF5)&lt;11.5,AVERAGE(T5:AF5),IF(COUNTBLANK(S5:AF5)&lt;12.5,AVERAGE(S5:AF5),IF(COUNTBLANK(R5:AF5)&lt;13.5,AVERAGE(R5:AF5),IF(COUNTBLANK(Q5:AF5)&lt;14.5,AVERAGE(Q5:AF5),IF(COUNTBLANK(P5:AF5)&lt;15.5,AVERAGE(P5:AF5),IF(COUNTBLANK(O5:AF5)&lt;16.5,AVERAGE(O5:AF5),IF(COUNTBLANK(N5:AF5)&lt;17.5,AVERAGE(N5:AF5),IF(COUNTBLANK(M5:AF5)&lt;18.5,AVERAGE(M5:AF5),IF(COUNTBLANK(L5:AF5)&lt;19.5,AVERAGE(L5:AF5),AVERAGE(K5:AF5))))))))))))))))))))))</f>
        <v>101.5</v>
      </c>
      <c r="AK5" s="23">
        <f>IF(AH5&lt;1.5,J5,(0.75*J5)+(0.25*(AI5*$AS$1)))</f>
        <v>393268.47975156998</v>
      </c>
      <c r="AL5" s="24">
        <f>AK5-J5</f>
        <v>-9231.5202484300244</v>
      </c>
      <c r="AM5" s="22">
        <f>IF(AH5&lt;1.5,"N/A",3*((J5/$AS$1)-(AJ5*2/3)))</f>
        <v>92.070283715034307</v>
      </c>
      <c r="AN5" s="20">
        <f t="shared" si="0"/>
        <v>353435.15087619313</v>
      </c>
      <c r="AO5" s="20">
        <f t="shared" si="1"/>
        <v>333323.63576103665</v>
      </c>
      <c r="AQ5" s="44" t="s">
        <v>26</v>
      </c>
      <c r="AR5" s="45">
        <v>92.1</v>
      </c>
      <c r="AS5" s="60">
        <v>404900</v>
      </c>
      <c r="AT5" s="62">
        <f>AS5/AR5</f>
        <v>4396.3083604777421</v>
      </c>
    </row>
    <row r="6" spans="1:47" s="2" customFormat="1">
      <c r="A6" s="19" t="s">
        <v>368</v>
      </c>
      <c r="B6" s="23" t="str">
        <f>IF(COUNTBLANK(K6:AF6)&lt;20.5,"Yes","No")</f>
        <v>Yes</v>
      </c>
      <c r="C6" s="23" t="str">
        <f>IF(COUNTBLANK(K6:AF6)&lt;21.5,"Yes","No")</f>
        <v>Yes</v>
      </c>
      <c r="D6" s="34" t="str">
        <f>IF(J6&gt;300000,IF(J6&lt;((AG6*$AR$1)*0.9),IF(J6&lt;((AG6*$AR$1)*0.8),IF(J6&lt;((AG6*$AR$1)*0.7),"B","C"),"V"),IF(AM6&gt;AG6,IF(AM6&gt;AJ6,"P",""),"")),IF(AM6&gt;AG6,IF(AM6&gt;AJ6,"P",""),""))</f>
        <v/>
      </c>
      <c r="E6" s="19" t="s">
        <v>461</v>
      </c>
      <c r="F6" s="21" t="s">
        <v>62</v>
      </c>
      <c r="G6" s="20">
        <v>229400</v>
      </c>
      <c r="H6" s="20">
        <f>J6-G6</f>
        <v>28200</v>
      </c>
      <c r="I6" s="80">
        <v>28200</v>
      </c>
      <c r="J6" s="20">
        <v>257600</v>
      </c>
      <c r="K6" s="21"/>
      <c r="L6" s="21">
        <v>60</v>
      </c>
      <c r="M6" s="21">
        <v>101</v>
      </c>
      <c r="N6" s="21">
        <v>85</v>
      </c>
      <c r="O6" s="40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9">
        <f>IF(AH6=0,"",AVERAGE(K6:AF6))</f>
        <v>82</v>
      </c>
      <c r="AH6" s="39">
        <f>IF(COUNTBLANK(K6:AF6)=0,22,IF(COUNTBLANK(K6:AF6)=1,21,IF(COUNTBLANK(K6:AF6)=2,20,IF(COUNTBLANK(K6:AF6)=3,19,IF(COUNTBLANK(K6:AF6)=4,18,IF(COUNTBLANK(K6:AF6)=5,17,IF(COUNTBLANK(K6:AF6)=6,16,IF(COUNTBLANK(K6:AF6)=7,15,IF(COUNTBLANK(K6:AF6)=8,14,IF(COUNTBLANK(K6:AF6)=9,13,IF(COUNTBLANK(K6:AF6)=10,12,IF(COUNTBLANK(K6:AF6)=11,11,IF(COUNTBLANK(K6:AF6)=12,10,IF(COUNTBLANK(K6:AF6)=13,9,IF(COUNTBLANK(K6:AF6)=14,8,IF(COUNTBLANK(K6:AF6)=15,7,IF(COUNTBLANK(K6:AF6)=16,6,IF(COUNTBLANK(K6:AF6)=17,5,IF(COUNTBLANK(K6:AF6)=18,4,IF(COUNTBLANK(K6:AF6)=19,3,IF(COUNTBLANK(K6:AF6)=20,2,IF(COUNTBLANK(K6:AF6)=21,1,IF(COUNTBLANK(K6:AF6)=22,0,"Error")))))))))))))))))))))))</f>
        <v>3</v>
      </c>
      <c r="AI6" s="39">
        <f>IF(AH6=0,"",IF(COUNTBLANK(AD6:AF6)=0,AVERAGE(AD6:AF6),IF(COUNTBLANK(AC6:AF6)&lt;1.5,AVERAGE(AC6:AF6),IF(COUNTBLANK(AB6:AF6)&lt;2.5,AVERAGE(AB6:AF6),IF(COUNTBLANK(AA6:AF6)&lt;3.5,AVERAGE(AA6:AF6),IF(COUNTBLANK(Z6:AF6)&lt;4.5,AVERAGE(Z6:AF6),IF(COUNTBLANK(Y6:AF6)&lt;5.5,AVERAGE(Y6:AF6),IF(COUNTBLANK(X6:AF6)&lt;6.5,AVERAGE(X6:AF6),IF(COUNTBLANK(W6:AF6)&lt;7.5,AVERAGE(W6:AF6),IF(COUNTBLANK(V6:AF6)&lt;8.5,AVERAGE(V6:AF6),IF(COUNTBLANK(U6:AF6)&lt;9.5,AVERAGE(U6:AF6),IF(COUNTBLANK(T6:AF6)&lt;10.5,AVERAGE(T6:AF6),IF(COUNTBLANK(S6:AF6)&lt;11.5,AVERAGE(S6:AF6),IF(COUNTBLANK(R6:AF6)&lt;12.5,AVERAGE(R6:AF6),IF(COUNTBLANK(Q6:AF6)&lt;13.5,AVERAGE(Q6:AF6),IF(COUNTBLANK(P6:AF6)&lt;14.5,AVERAGE(P6:AF6),IF(COUNTBLANK(O6:AF6)&lt;15.5,AVERAGE(O6:AF6),IF(COUNTBLANK(N6:AF6)&lt;16.5,AVERAGE(N6:AF6),IF(COUNTBLANK(M6:AF6)&lt;17.5,AVERAGE(M6:AF6),IF(COUNTBLANK(L6:AF6)&lt;18.5,AVERAGE(L6:AF6),AVERAGE(K6:AF6)))))))))))))))))))))</f>
        <v>82</v>
      </c>
      <c r="AJ6" s="22">
        <f>IF(AH6=0,"",IF(COUNTBLANK(AE6:AF6)=0,AVERAGE(AE6:AF6),IF(COUNTBLANK(AD6:AF6)&lt;1.5,AVERAGE(AD6:AF6),IF(COUNTBLANK(AC6:AF6)&lt;2.5,AVERAGE(AC6:AF6),IF(COUNTBLANK(AB6:AF6)&lt;3.5,AVERAGE(AB6:AF6),IF(COUNTBLANK(AA6:AF6)&lt;4.5,AVERAGE(AA6:AF6),IF(COUNTBLANK(Z6:AF6)&lt;5.5,AVERAGE(Z6:AF6),IF(COUNTBLANK(Y6:AF6)&lt;6.5,AVERAGE(Y6:AF6),IF(COUNTBLANK(X6:AF6)&lt;7.5,AVERAGE(X6:AF6),IF(COUNTBLANK(W6:AF6)&lt;8.5,AVERAGE(W6:AF6),IF(COUNTBLANK(V6:AF6)&lt;9.5,AVERAGE(V6:AF6),IF(COUNTBLANK(U6:AF6)&lt;10.5,AVERAGE(U6:AF6),IF(COUNTBLANK(T6:AF6)&lt;11.5,AVERAGE(T6:AF6),IF(COUNTBLANK(S6:AF6)&lt;12.5,AVERAGE(S6:AF6),IF(COUNTBLANK(R6:AF6)&lt;13.5,AVERAGE(R6:AF6),IF(COUNTBLANK(Q6:AF6)&lt;14.5,AVERAGE(Q6:AF6),IF(COUNTBLANK(P6:AF6)&lt;15.5,AVERAGE(P6:AF6),IF(COUNTBLANK(O6:AF6)&lt;16.5,AVERAGE(O6:AF6),IF(COUNTBLANK(N6:AF6)&lt;17.5,AVERAGE(N6:AF6),IF(COUNTBLANK(M6:AF6)&lt;18.5,AVERAGE(M6:AF6),IF(COUNTBLANK(L6:AF6)&lt;19.5,AVERAGE(L6:AF6),AVERAGE(K6:AF6))))))))))))))))))))))</f>
        <v>93</v>
      </c>
      <c r="AK6" s="23">
        <f>IF(AH6&lt;1.5,J6,(0.75*J6)+(0.25*(AI6*$AS$1)))</f>
        <v>277091.02992121724</v>
      </c>
      <c r="AL6" s="24">
        <f>AK6-J6</f>
        <v>19491.029921217239</v>
      </c>
      <c r="AM6" s="22">
        <f>IF(AH6&lt;1.5,"N/A",3*((J6/$AS$1)-(AJ6*2/3)))</f>
        <v>2.844981577621958</v>
      </c>
      <c r="AN6" s="20">
        <f t="shared" si="0"/>
        <v>324421.81759531162</v>
      </c>
      <c r="AO6" s="20">
        <f t="shared" si="1"/>
        <v>324421.81759531162</v>
      </c>
      <c r="AQ6" s="44" t="s">
        <v>27</v>
      </c>
      <c r="AR6" s="45">
        <v>109.2</v>
      </c>
      <c r="AS6" s="60">
        <v>480200</v>
      </c>
      <c r="AT6" s="62">
        <f>AS6/AR6</f>
        <v>4397.4358974358975</v>
      </c>
    </row>
    <row r="7" spans="1:47" s="2" customFormat="1" ht="15.75" thickBot="1">
      <c r="A7" s="19" t="s">
        <v>368</v>
      </c>
      <c r="B7" s="23" t="str">
        <f>IF(COUNTBLANK(K7:AF7)&lt;20.5,"Yes","No")</f>
        <v>Yes</v>
      </c>
      <c r="C7" s="23" t="str">
        <f>IF(COUNTBLANK(K7:AF7)&lt;21.5,"Yes","No")</f>
        <v>Yes</v>
      </c>
      <c r="D7" s="34" t="str">
        <f>IF(J7&gt;300000,IF(J7&lt;((AG7*$AR$1)*0.9),IF(J7&lt;((AG7*$AR$1)*0.8),IF(J7&lt;((AG7*$AR$1)*0.7),"B","C"),"V"),IF(AM7&gt;AG7,IF(AM7&gt;AJ7,"P",""),"")),IF(AM7&gt;AG7,IF(AM7&gt;AJ7,"P",""),""))</f>
        <v/>
      </c>
      <c r="E7" s="19" t="s">
        <v>376</v>
      </c>
      <c r="F7" s="21" t="s">
        <v>48</v>
      </c>
      <c r="G7" s="20">
        <v>393600</v>
      </c>
      <c r="H7" s="20">
        <f>J7-G7</f>
        <v>-24800</v>
      </c>
      <c r="I7" s="80">
        <v>-11800</v>
      </c>
      <c r="J7" s="20">
        <v>368800</v>
      </c>
      <c r="K7" s="21">
        <v>70</v>
      </c>
      <c r="L7" s="21">
        <v>63</v>
      </c>
      <c r="M7" s="21">
        <v>116</v>
      </c>
      <c r="N7" s="21">
        <v>66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39">
        <f>IF(AH7=0,"",AVERAGE(K7:AF7))</f>
        <v>78.75</v>
      </c>
      <c r="AH7" s="39">
        <f>IF(COUNTBLANK(K7:AF7)=0,22,IF(COUNTBLANK(K7:AF7)=1,21,IF(COUNTBLANK(K7:AF7)=2,20,IF(COUNTBLANK(K7:AF7)=3,19,IF(COUNTBLANK(K7:AF7)=4,18,IF(COUNTBLANK(K7:AF7)=5,17,IF(COUNTBLANK(K7:AF7)=6,16,IF(COUNTBLANK(K7:AF7)=7,15,IF(COUNTBLANK(K7:AF7)=8,14,IF(COUNTBLANK(K7:AF7)=9,13,IF(COUNTBLANK(K7:AF7)=10,12,IF(COUNTBLANK(K7:AF7)=11,11,IF(COUNTBLANK(K7:AF7)=12,10,IF(COUNTBLANK(K7:AF7)=13,9,IF(COUNTBLANK(K7:AF7)=14,8,IF(COUNTBLANK(K7:AF7)=15,7,IF(COUNTBLANK(K7:AF7)=16,6,IF(COUNTBLANK(K7:AF7)=17,5,IF(COUNTBLANK(K7:AF7)=18,4,IF(COUNTBLANK(K7:AF7)=19,3,IF(COUNTBLANK(K7:AF7)=20,2,IF(COUNTBLANK(K7:AF7)=21,1,IF(COUNTBLANK(K7:AF7)=22,0,"Error")))))))))))))))))))))))</f>
        <v>4</v>
      </c>
      <c r="AI7" s="39">
        <f>IF(AH7=0,"",IF(COUNTBLANK(AD7:AF7)=0,AVERAGE(AD7:AF7),IF(COUNTBLANK(AC7:AF7)&lt;1.5,AVERAGE(AC7:AF7),IF(COUNTBLANK(AB7:AF7)&lt;2.5,AVERAGE(AB7:AF7),IF(COUNTBLANK(AA7:AF7)&lt;3.5,AVERAGE(AA7:AF7),IF(COUNTBLANK(Z7:AF7)&lt;4.5,AVERAGE(Z7:AF7),IF(COUNTBLANK(Y7:AF7)&lt;5.5,AVERAGE(Y7:AF7),IF(COUNTBLANK(X7:AF7)&lt;6.5,AVERAGE(X7:AF7),IF(COUNTBLANK(W7:AF7)&lt;7.5,AVERAGE(W7:AF7),IF(COUNTBLANK(V7:AF7)&lt;8.5,AVERAGE(V7:AF7),IF(COUNTBLANK(U7:AF7)&lt;9.5,AVERAGE(U7:AF7),IF(COUNTBLANK(T7:AF7)&lt;10.5,AVERAGE(T7:AF7),IF(COUNTBLANK(S7:AF7)&lt;11.5,AVERAGE(S7:AF7),IF(COUNTBLANK(R7:AF7)&lt;12.5,AVERAGE(R7:AF7),IF(COUNTBLANK(Q7:AF7)&lt;13.5,AVERAGE(Q7:AF7),IF(COUNTBLANK(P7:AF7)&lt;14.5,AVERAGE(P7:AF7),IF(COUNTBLANK(O7:AF7)&lt;15.5,AVERAGE(O7:AF7),IF(COUNTBLANK(N7:AF7)&lt;16.5,AVERAGE(N7:AF7),IF(COUNTBLANK(M7:AF7)&lt;17.5,AVERAGE(M7:AF7),IF(COUNTBLANK(L7:AF7)&lt;18.5,AVERAGE(L7:AF7),AVERAGE(K7:AF7)))))))))))))))))))))</f>
        <v>81.666666666666671</v>
      </c>
      <c r="AJ7" s="22">
        <f>IF(AH7=0,"",IF(COUNTBLANK(AE7:AF7)=0,AVERAGE(AE7:AF7),IF(COUNTBLANK(AD7:AF7)&lt;1.5,AVERAGE(AD7:AF7),IF(COUNTBLANK(AC7:AF7)&lt;2.5,AVERAGE(AC7:AF7),IF(COUNTBLANK(AB7:AF7)&lt;3.5,AVERAGE(AB7:AF7),IF(COUNTBLANK(AA7:AF7)&lt;4.5,AVERAGE(AA7:AF7),IF(COUNTBLANK(Z7:AF7)&lt;5.5,AVERAGE(Z7:AF7),IF(COUNTBLANK(Y7:AF7)&lt;6.5,AVERAGE(Y7:AF7),IF(COUNTBLANK(X7:AF7)&lt;7.5,AVERAGE(X7:AF7),IF(COUNTBLANK(W7:AF7)&lt;8.5,AVERAGE(W7:AF7),IF(COUNTBLANK(V7:AF7)&lt;9.5,AVERAGE(V7:AF7),IF(COUNTBLANK(U7:AF7)&lt;10.5,AVERAGE(U7:AF7),IF(COUNTBLANK(T7:AF7)&lt;11.5,AVERAGE(T7:AF7),IF(COUNTBLANK(S7:AF7)&lt;12.5,AVERAGE(S7:AF7),IF(COUNTBLANK(R7:AF7)&lt;13.5,AVERAGE(R7:AF7),IF(COUNTBLANK(Q7:AF7)&lt;14.5,AVERAGE(Q7:AF7),IF(COUNTBLANK(P7:AF7)&lt;15.5,AVERAGE(P7:AF7),IF(COUNTBLANK(O7:AF7)&lt;16.5,AVERAGE(O7:AF7),IF(COUNTBLANK(N7:AF7)&lt;17.5,AVERAGE(N7:AF7),IF(COUNTBLANK(M7:AF7)&lt;18.5,AVERAGE(M7:AF7),IF(COUNTBLANK(L7:AF7)&lt;19.5,AVERAGE(L7:AF7),AVERAGE(K7:AF7))))))))))))))))))))))</f>
        <v>91</v>
      </c>
      <c r="AK7" s="23">
        <f>IF(AH7&lt;1.5,J7,(0.75*J7)+(0.25*(AI7*$AS$1)))</f>
        <v>360150.00947438303</v>
      </c>
      <c r="AL7" s="24">
        <f>AK7-J7</f>
        <v>-8649.9905256169732</v>
      </c>
      <c r="AM7" s="22">
        <f>IF(AH7&lt;1.5,"N/A",3*((J7/$AS$1)-(AJ7*2/3)))</f>
        <v>88.365020208955684</v>
      </c>
      <c r="AN7" s="20">
        <f t="shared" si="0"/>
        <v>323103.02971890796</v>
      </c>
      <c r="AO7" s="20">
        <f t="shared" si="1"/>
        <v>311563.63580037549</v>
      </c>
      <c r="AQ7" s="51" t="s">
        <v>28</v>
      </c>
      <c r="AR7" s="52">
        <v>119.1</v>
      </c>
      <c r="AS7" s="61">
        <v>523500</v>
      </c>
      <c r="AT7" s="63">
        <f>AS7/AR7</f>
        <v>4395.4659949622164</v>
      </c>
    </row>
    <row r="8" spans="1:47" s="2" customFormat="1" ht="15.75" thickBot="1">
      <c r="A8" s="19" t="s">
        <v>368</v>
      </c>
      <c r="B8" s="23" t="str">
        <f>IF(COUNTBLANK(K8:AF8)&lt;20.5,"Yes","No")</f>
        <v>Yes</v>
      </c>
      <c r="C8" s="23" t="str">
        <f>IF(COUNTBLANK(K8:AF8)&lt;21.5,"Yes","No")</f>
        <v>Yes</v>
      </c>
      <c r="D8" s="34" t="str">
        <f>IF(J8&gt;300000,IF(J8&lt;((AG8*$AR$1)*0.9),IF(J8&lt;((AG8*$AR$1)*0.8),IF(J8&lt;((AG8*$AR$1)*0.7),"B","C"),"V"),IF(AM8&gt;AG8,IF(AM8&gt;AJ8,"P",""),"")),IF(AM8&gt;AG8,IF(AM8&gt;AJ8,"P",""),""))</f>
        <v>P</v>
      </c>
      <c r="E8" s="19" t="s">
        <v>381</v>
      </c>
      <c r="F8" s="21" t="s">
        <v>37</v>
      </c>
      <c r="G8" s="20">
        <v>328300</v>
      </c>
      <c r="H8" s="20">
        <f>J8-G8</f>
        <v>-400</v>
      </c>
      <c r="I8" s="80">
        <v>3200</v>
      </c>
      <c r="J8" s="20">
        <v>327900</v>
      </c>
      <c r="K8" s="21">
        <v>56</v>
      </c>
      <c r="L8" s="21">
        <v>93</v>
      </c>
      <c r="M8" s="21">
        <v>79</v>
      </c>
      <c r="N8" s="21">
        <v>74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39">
        <f>IF(AH8=0,"",AVERAGE(K8:AF8))</f>
        <v>75.5</v>
      </c>
      <c r="AH8" s="39">
        <f>IF(COUNTBLANK(K8:AF8)=0,22,IF(COUNTBLANK(K8:AF8)=1,21,IF(COUNTBLANK(K8:AF8)=2,20,IF(COUNTBLANK(K8:AF8)=3,19,IF(COUNTBLANK(K8:AF8)=4,18,IF(COUNTBLANK(K8:AF8)=5,17,IF(COUNTBLANK(K8:AF8)=6,16,IF(COUNTBLANK(K8:AF8)=7,15,IF(COUNTBLANK(K8:AF8)=8,14,IF(COUNTBLANK(K8:AF8)=9,13,IF(COUNTBLANK(K8:AF8)=10,12,IF(COUNTBLANK(K8:AF8)=11,11,IF(COUNTBLANK(K8:AF8)=12,10,IF(COUNTBLANK(K8:AF8)=13,9,IF(COUNTBLANK(K8:AF8)=14,8,IF(COUNTBLANK(K8:AF8)=15,7,IF(COUNTBLANK(K8:AF8)=16,6,IF(COUNTBLANK(K8:AF8)=17,5,IF(COUNTBLANK(K8:AF8)=18,4,IF(COUNTBLANK(K8:AF8)=19,3,IF(COUNTBLANK(K8:AF8)=20,2,IF(COUNTBLANK(K8:AF8)=21,1,IF(COUNTBLANK(K8:AF8)=22,0,"Error")))))))))))))))))))))))</f>
        <v>4</v>
      </c>
      <c r="AI8" s="39">
        <f>IF(AH8=0,"",IF(COUNTBLANK(AD8:AF8)=0,AVERAGE(AD8:AF8),IF(COUNTBLANK(AC8:AF8)&lt;1.5,AVERAGE(AC8:AF8),IF(COUNTBLANK(AB8:AF8)&lt;2.5,AVERAGE(AB8:AF8),IF(COUNTBLANK(AA8:AF8)&lt;3.5,AVERAGE(AA8:AF8),IF(COUNTBLANK(Z8:AF8)&lt;4.5,AVERAGE(Z8:AF8),IF(COUNTBLANK(Y8:AF8)&lt;5.5,AVERAGE(Y8:AF8),IF(COUNTBLANK(X8:AF8)&lt;6.5,AVERAGE(X8:AF8),IF(COUNTBLANK(W8:AF8)&lt;7.5,AVERAGE(W8:AF8),IF(COUNTBLANK(V8:AF8)&lt;8.5,AVERAGE(V8:AF8),IF(COUNTBLANK(U8:AF8)&lt;9.5,AVERAGE(U8:AF8),IF(COUNTBLANK(T8:AF8)&lt;10.5,AVERAGE(T8:AF8),IF(COUNTBLANK(S8:AF8)&lt;11.5,AVERAGE(S8:AF8),IF(COUNTBLANK(R8:AF8)&lt;12.5,AVERAGE(R8:AF8),IF(COUNTBLANK(Q8:AF8)&lt;13.5,AVERAGE(Q8:AF8),IF(COUNTBLANK(P8:AF8)&lt;14.5,AVERAGE(P8:AF8),IF(COUNTBLANK(O8:AF8)&lt;15.5,AVERAGE(O8:AF8),IF(COUNTBLANK(N8:AF8)&lt;16.5,AVERAGE(N8:AF8),IF(COUNTBLANK(M8:AF8)&lt;17.5,AVERAGE(M8:AF8),IF(COUNTBLANK(L8:AF8)&lt;18.5,AVERAGE(L8:AF8),AVERAGE(K8:AF8)))))))))))))))))))))</f>
        <v>82</v>
      </c>
      <c r="AJ8" s="22">
        <f>IF(AH8=0,"",IF(COUNTBLANK(AE8:AF8)=0,AVERAGE(AE8:AF8),IF(COUNTBLANK(AD8:AF8)&lt;1.5,AVERAGE(AD8:AF8),IF(COUNTBLANK(AC8:AF8)&lt;2.5,AVERAGE(AC8:AF8),IF(COUNTBLANK(AB8:AF8)&lt;3.5,AVERAGE(AB8:AF8),IF(COUNTBLANK(AA8:AF8)&lt;4.5,AVERAGE(AA8:AF8),IF(COUNTBLANK(Z8:AF8)&lt;5.5,AVERAGE(Z8:AF8),IF(COUNTBLANK(Y8:AF8)&lt;6.5,AVERAGE(Y8:AF8),IF(COUNTBLANK(X8:AF8)&lt;7.5,AVERAGE(X8:AF8),IF(COUNTBLANK(W8:AF8)&lt;8.5,AVERAGE(W8:AF8),IF(COUNTBLANK(V8:AF8)&lt;9.5,AVERAGE(V8:AF8),IF(COUNTBLANK(U8:AF8)&lt;10.5,AVERAGE(U8:AF8),IF(COUNTBLANK(T8:AF8)&lt;11.5,AVERAGE(T8:AF8),IF(COUNTBLANK(S8:AF8)&lt;12.5,AVERAGE(S8:AF8),IF(COUNTBLANK(R8:AF8)&lt;13.5,AVERAGE(R8:AF8),IF(COUNTBLANK(Q8:AF8)&lt;14.5,AVERAGE(Q8:AF8),IF(COUNTBLANK(P8:AF8)&lt;15.5,AVERAGE(P8:AF8),IF(COUNTBLANK(O8:AF8)&lt;16.5,AVERAGE(O8:AF8),IF(COUNTBLANK(N8:AF8)&lt;17.5,AVERAGE(N8:AF8),IF(COUNTBLANK(M8:AF8)&lt;18.5,AVERAGE(M8:AF8),IF(COUNTBLANK(L8:AF8)&lt;19.5,AVERAGE(L8:AF8),AVERAGE(K8:AF8))))))))))))))))))))))</f>
        <v>76.5</v>
      </c>
      <c r="AK8" s="23">
        <f>IF(AH8&lt;1.5,J8,(0.75*J8)+(0.25*(AI8*$AS$1)))</f>
        <v>329816.02992121724</v>
      </c>
      <c r="AL8" s="24">
        <f>AK8-J8</f>
        <v>1916.0299212172395</v>
      </c>
      <c r="AM8" s="22">
        <f>IF(AH8&lt;1.5,"N/A",3*((J8/$AS$1)-(AJ8*2/3)))</f>
        <v>87.381480820272671</v>
      </c>
      <c r="AN8" s="20">
        <f t="shared" si="0"/>
        <v>324421.81759531162</v>
      </c>
      <c r="AO8" s="20">
        <f t="shared" si="1"/>
        <v>298705.45400543936</v>
      </c>
      <c r="AQ8" s="31"/>
      <c r="AR8" s="31"/>
      <c r="AS8" s="31"/>
      <c r="AT8" s="64"/>
    </row>
    <row r="9" spans="1:47" s="2" customFormat="1" ht="15.75" thickBot="1">
      <c r="A9" s="19" t="s">
        <v>368</v>
      </c>
      <c r="B9" s="23" t="str">
        <f>IF(COUNTBLANK(K9:AF9)&lt;20.5,"Yes","No")</f>
        <v>Yes</v>
      </c>
      <c r="C9" s="23" t="str">
        <f>IF(COUNTBLANK(K9:AF9)&lt;21.5,"Yes","No")</f>
        <v>Yes</v>
      </c>
      <c r="D9" s="34" t="str">
        <f>IF(J9&gt;300000,IF(J9&lt;((AG9*$AR$1)*0.9),IF(J9&lt;((AG9*$AR$1)*0.8),IF(J9&lt;((AG9*$AR$1)*0.7),"B","C"),"V"),IF(AM9&gt;AG9,IF(AM9&gt;AJ9,"P",""),"")),IF(AM9&gt;AG9,IF(AM9&gt;AJ9,"P",""),""))</f>
        <v/>
      </c>
      <c r="E9" s="19" t="s">
        <v>462</v>
      </c>
      <c r="F9" s="21" t="s">
        <v>388</v>
      </c>
      <c r="G9" s="20">
        <v>240400</v>
      </c>
      <c r="H9" s="20">
        <f>J9-G9</f>
        <v>15700</v>
      </c>
      <c r="I9" s="80">
        <v>15700</v>
      </c>
      <c r="J9" s="20">
        <v>256100</v>
      </c>
      <c r="K9" s="21"/>
      <c r="L9" s="21">
        <v>76</v>
      </c>
      <c r="M9" s="21">
        <v>91</v>
      </c>
      <c r="N9" s="21">
        <v>52</v>
      </c>
      <c r="O9" s="40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9">
        <f>AVERAGE(K9:AF9)</f>
        <v>73</v>
      </c>
      <c r="AH9" s="39">
        <f>IF(COUNTBLANK(K9:AF9)=0,22,IF(COUNTBLANK(K9:AF9)=1,21,IF(COUNTBLANK(K9:AF9)=2,20,IF(COUNTBLANK(K9:AF9)=3,19,IF(COUNTBLANK(K9:AF9)=4,18,IF(COUNTBLANK(K9:AF9)=5,17,IF(COUNTBLANK(K9:AF9)=6,16,IF(COUNTBLANK(K9:AF9)=7,15,IF(COUNTBLANK(K9:AF9)=8,14,IF(COUNTBLANK(K9:AF9)=9,13,IF(COUNTBLANK(K9:AF9)=10,12,IF(COUNTBLANK(K9:AF9)=11,11,IF(COUNTBLANK(K9:AF9)=12,10,IF(COUNTBLANK(K9:AF9)=13,9,IF(COUNTBLANK(K9:AF9)=14,8,IF(COUNTBLANK(K9:AF9)=15,7,IF(COUNTBLANK(K9:AF9)=16,6,IF(COUNTBLANK(K9:AF9)=17,5,IF(COUNTBLANK(K9:AF9)=18,4,IF(COUNTBLANK(K9:AF9)=19,3,IF(COUNTBLANK(K9:AF9)=20,2,IF(COUNTBLANK(K9:AF9)=21,1,IF(COUNTBLANK(K9:AF9)=22,0,"Error")))))))))))))))))))))))</f>
        <v>3</v>
      </c>
      <c r="AI9" s="39">
        <f>IF(AH9=0,"",IF(COUNTBLANK(AD9:AF9)=0,AVERAGE(AD9:AF9),IF(COUNTBLANK(AC9:AF9)&lt;1.5,AVERAGE(AC9:AF9),IF(COUNTBLANK(AB9:AF9)&lt;2.5,AVERAGE(AB9:AF9),IF(COUNTBLANK(AA9:AF9)&lt;3.5,AVERAGE(AA9:AF9),IF(COUNTBLANK(Z9:AF9)&lt;4.5,AVERAGE(Z9:AF9),IF(COUNTBLANK(Y9:AF9)&lt;5.5,AVERAGE(Y9:AF9),IF(COUNTBLANK(X9:AF9)&lt;6.5,AVERAGE(X9:AF9),IF(COUNTBLANK(W9:AF9)&lt;7.5,AVERAGE(W9:AF9),IF(COUNTBLANK(V9:AF9)&lt;8.5,AVERAGE(V9:AF9),IF(COUNTBLANK(U9:AF9)&lt;9.5,AVERAGE(U9:AF9),IF(COUNTBLANK(T9:AF9)&lt;10.5,AVERAGE(T9:AF9),IF(COUNTBLANK(S9:AF9)&lt;11.5,AVERAGE(S9:AF9),IF(COUNTBLANK(R9:AF9)&lt;12.5,AVERAGE(R9:AF9),IF(COUNTBLANK(Q9:AF9)&lt;13.5,AVERAGE(Q9:AF9),IF(COUNTBLANK(P9:AF9)&lt;14.5,AVERAGE(P9:AF9),IF(COUNTBLANK(O9:AF9)&lt;15.5,AVERAGE(O9:AF9),IF(COUNTBLANK(N9:AF9)&lt;16.5,AVERAGE(N9:AF9),IF(COUNTBLANK(M9:AF9)&lt;17.5,AVERAGE(M9:AF9),IF(COUNTBLANK(L9:AF9)&lt;18.5,AVERAGE(L9:AF9),AVERAGE(K9:AF9)))))))))))))))))))))</f>
        <v>73</v>
      </c>
      <c r="AJ9" s="22">
        <f>IF(AH9=0,"",IF(COUNTBLANK(AE9:AF9)=0,AVERAGE(AE9:AF9),IF(COUNTBLANK(AD9:AF9)&lt;1.5,AVERAGE(AD9:AF9),IF(COUNTBLANK(AC9:AF9)&lt;2.5,AVERAGE(AC9:AF9),IF(COUNTBLANK(AB9:AF9)&lt;3.5,AVERAGE(AB9:AF9),IF(COUNTBLANK(AA9:AF9)&lt;4.5,AVERAGE(AA9:AF9),IF(COUNTBLANK(Z9:AF9)&lt;5.5,AVERAGE(Z9:AF9),IF(COUNTBLANK(Y9:AF9)&lt;6.5,AVERAGE(Y9:AF9),IF(COUNTBLANK(X9:AF9)&lt;7.5,AVERAGE(X9:AF9),IF(COUNTBLANK(W9:AF9)&lt;8.5,AVERAGE(W9:AF9),IF(COUNTBLANK(V9:AF9)&lt;9.5,AVERAGE(V9:AF9),IF(COUNTBLANK(U9:AF9)&lt;10.5,AVERAGE(U9:AF9),IF(COUNTBLANK(T9:AF9)&lt;11.5,AVERAGE(T9:AF9),IF(COUNTBLANK(S9:AF9)&lt;12.5,AVERAGE(S9:AF9),IF(COUNTBLANK(R9:AF9)&lt;13.5,AVERAGE(R9:AF9),IF(COUNTBLANK(Q9:AF9)&lt;14.5,AVERAGE(Q9:AF9),IF(COUNTBLANK(P9:AF9)&lt;15.5,AVERAGE(P9:AF9),IF(COUNTBLANK(O9:AF9)&lt;16.5,AVERAGE(O9:AF9),IF(COUNTBLANK(N9:AF9)&lt;17.5,AVERAGE(N9:AF9),IF(COUNTBLANK(M9:AF9)&lt;18.5,AVERAGE(M9:AF9),IF(COUNTBLANK(L9:AF9)&lt;19.5,AVERAGE(L9:AF9),AVERAGE(K9:AF9))))))))))))))))))))))</f>
        <v>71.5</v>
      </c>
      <c r="AK9" s="23">
        <f>IF(AH9&lt;1.5,J9,(0.75*J9)+(0.25*(AI9*$AS$1)))</f>
        <v>266758.47785669338</v>
      </c>
      <c r="AL9" s="24">
        <f>AK9-J9</f>
        <v>10658.477856693382</v>
      </c>
      <c r="AM9" s="22">
        <f>IF(AH9&lt;1.5,"N/A",3*((J9/$AS$1)-(AJ9*2/3)))</f>
        <v>44.745340768746061</v>
      </c>
      <c r="AN9" s="20">
        <f t="shared" si="0"/>
        <v>288814.54493241158</v>
      </c>
      <c r="AO9" s="20">
        <f t="shared" si="1"/>
        <v>288814.54493241158</v>
      </c>
      <c r="AP9" s="3"/>
      <c r="AQ9" s="76" t="s">
        <v>456</v>
      </c>
      <c r="AR9" s="77">
        <f>AVERAGE(AT11:AT25)</f>
        <v>4092.2453620105966</v>
      </c>
      <c r="AS9" s="53"/>
      <c r="AT9" s="84"/>
      <c r="AU9" s="87" t="s">
        <v>532</v>
      </c>
    </row>
    <row r="10" spans="1:47" s="2" customFormat="1">
      <c r="A10" s="19" t="s">
        <v>368</v>
      </c>
      <c r="B10" s="23" t="str">
        <f>IF(COUNTBLANK(K10:AF10)&lt;20.5,"Yes","No")</f>
        <v>Yes</v>
      </c>
      <c r="C10" s="23" t="str">
        <f>IF(COUNTBLANK(K10:AF10)&lt;21.5,"Yes","No")</f>
        <v>Yes</v>
      </c>
      <c r="D10" s="34" t="str">
        <f>IF(J10&gt;300000,IF(J10&lt;((AG10*$AR$1)*0.9),IF(J10&lt;((AG10*$AR$1)*0.8),IF(J10&lt;((AG10*$AR$1)*0.7),"B","C"),"V"),IF(AM10&gt;AG10,IF(AM10&gt;AJ10,"P",""),"")),IF(AM10&gt;AG10,IF(AM10&gt;AJ10,"P",""),""))</f>
        <v/>
      </c>
      <c r="E10" s="19" t="s">
        <v>483</v>
      </c>
      <c r="F10" s="21" t="s">
        <v>48</v>
      </c>
      <c r="G10" s="20">
        <v>94500</v>
      </c>
      <c r="H10" s="20">
        <f>J10-G10</f>
        <v>0</v>
      </c>
      <c r="I10" s="80">
        <v>0</v>
      </c>
      <c r="J10" s="20">
        <v>94500</v>
      </c>
      <c r="K10" s="21"/>
      <c r="L10" s="21"/>
      <c r="M10" s="21">
        <v>81</v>
      </c>
      <c r="N10" s="21">
        <v>60</v>
      </c>
      <c r="O10" s="40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9">
        <f>IF(AH10=0,"",AVERAGE(K10:AF10))</f>
        <v>70.5</v>
      </c>
      <c r="AH10" s="39">
        <f>IF(COUNTBLANK(K10:AF10)=0,22,IF(COUNTBLANK(K10:AF10)=1,21,IF(COUNTBLANK(K10:AF10)=2,20,IF(COUNTBLANK(K10:AF10)=3,19,IF(COUNTBLANK(K10:AF10)=4,18,IF(COUNTBLANK(K10:AF10)=5,17,IF(COUNTBLANK(K10:AF10)=6,16,IF(COUNTBLANK(K10:AF10)=7,15,IF(COUNTBLANK(K10:AF10)=8,14,IF(COUNTBLANK(K10:AF10)=9,13,IF(COUNTBLANK(K10:AF10)=10,12,IF(COUNTBLANK(K10:AF10)=11,11,IF(COUNTBLANK(K10:AF10)=12,10,IF(COUNTBLANK(K10:AF10)=13,9,IF(COUNTBLANK(K10:AF10)=14,8,IF(COUNTBLANK(K10:AF10)=15,7,IF(COUNTBLANK(K10:AF10)=16,6,IF(COUNTBLANK(K10:AF10)=17,5,IF(COUNTBLANK(K10:AF10)=18,4,IF(COUNTBLANK(K10:AF10)=19,3,IF(COUNTBLANK(K10:AF10)=20,2,IF(COUNTBLANK(K10:AF10)=21,1,IF(COUNTBLANK(K10:AF10)=22,0,"Error")))))))))))))))))))))))</f>
        <v>2</v>
      </c>
      <c r="AI10" s="39">
        <f>IF(AH10=0,"",IF(COUNTBLANK(AD10:AF10)=0,AVERAGE(AD10:AF10),IF(COUNTBLANK(AC10:AF10)&lt;1.5,AVERAGE(AC10:AF10),IF(COUNTBLANK(AB10:AF10)&lt;2.5,AVERAGE(AB10:AF10),IF(COUNTBLANK(AA10:AF10)&lt;3.5,AVERAGE(AA10:AF10),IF(COUNTBLANK(Z10:AF10)&lt;4.5,AVERAGE(Z10:AF10),IF(COUNTBLANK(Y10:AF10)&lt;5.5,AVERAGE(Y10:AF10),IF(COUNTBLANK(X10:AF10)&lt;6.5,AVERAGE(X10:AF10),IF(COUNTBLANK(W10:AF10)&lt;7.5,AVERAGE(W10:AF10),IF(COUNTBLANK(V10:AF10)&lt;8.5,AVERAGE(V10:AF10),IF(COUNTBLANK(U10:AF10)&lt;9.5,AVERAGE(U10:AF10),IF(COUNTBLANK(T10:AF10)&lt;10.5,AVERAGE(T10:AF10),IF(COUNTBLANK(S10:AF10)&lt;11.5,AVERAGE(S10:AF10),IF(COUNTBLANK(R10:AF10)&lt;12.5,AVERAGE(R10:AF10),IF(COUNTBLANK(Q10:AF10)&lt;13.5,AVERAGE(Q10:AF10),IF(COUNTBLANK(P10:AF10)&lt;14.5,AVERAGE(P10:AF10),IF(COUNTBLANK(O10:AF10)&lt;15.5,AVERAGE(O10:AF10),IF(COUNTBLANK(N10:AF10)&lt;16.5,AVERAGE(N10:AF10),IF(COUNTBLANK(M10:AF10)&lt;17.5,AVERAGE(M10:AF10),IF(COUNTBLANK(L10:AF10)&lt;18.5,AVERAGE(L10:AF10),AVERAGE(K10:AF10)))))))))))))))))))))</f>
        <v>70.5</v>
      </c>
      <c r="AJ10" s="22">
        <f>IF(AH10=0,"",IF(COUNTBLANK(AE10:AF10)=0,AVERAGE(AE10:AF10),IF(COUNTBLANK(AD10:AF10)&lt;1.5,AVERAGE(AD10:AF10),IF(COUNTBLANK(AC10:AF10)&lt;2.5,AVERAGE(AC10:AF10),IF(COUNTBLANK(AB10:AF10)&lt;3.5,AVERAGE(AB10:AF10),IF(COUNTBLANK(AA10:AF10)&lt;4.5,AVERAGE(AA10:AF10),IF(COUNTBLANK(Z10:AF10)&lt;5.5,AVERAGE(Z10:AF10),IF(COUNTBLANK(Y10:AF10)&lt;6.5,AVERAGE(Y10:AF10),IF(COUNTBLANK(X10:AF10)&lt;7.5,AVERAGE(X10:AF10),IF(COUNTBLANK(W10:AF10)&lt;8.5,AVERAGE(W10:AF10),IF(COUNTBLANK(V10:AF10)&lt;9.5,AVERAGE(V10:AF10),IF(COUNTBLANK(U10:AF10)&lt;10.5,AVERAGE(U10:AF10),IF(COUNTBLANK(T10:AF10)&lt;11.5,AVERAGE(T10:AF10),IF(COUNTBLANK(S10:AF10)&lt;12.5,AVERAGE(S10:AF10),IF(COUNTBLANK(R10:AF10)&lt;13.5,AVERAGE(R10:AF10),IF(COUNTBLANK(Q10:AF10)&lt;14.5,AVERAGE(Q10:AF10),IF(COUNTBLANK(P10:AF10)&lt;15.5,AVERAGE(P10:AF10),IF(COUNTBLANK(O10:AF10)&lt;16.5,AVERAGE(O10:AF10),IF(COUNTBLANK(N10:AF10)&lt;17.5,AVERAGE(N10:AF10),IF(COUNTBLANK(M10:AF10)&lt;18.5,AVERAGE(M10:AF10),IF(COUNTBLANK(L10:AF10)&lt;19.5,AVERAGE(L10:AF10),AVERAGE(K10:AF10))))))))))))))))))))))</f>
        <v>70.5</v>
      </c>
      <c r="AK10" s="23">
        <f>IF(AH10&lt;1.5,J10,(0.75*J10)+(0.25*(AI10*$AS$1)))</f>
        <v>143000.82450543676</v>
      </c>
      <c r="AL10" s="24">
        <f>AK10-J10</f>
        <v>48500.824505436758</v>
      </c>
      <c r="AM10" s="22">
        <f>IF(AH10&lt;1.5,"N/A",3*((J10/$AS$1)-(AJ10*2/3)))</f>
        <v>-71.722629040818035</v>
      </c>
      <c r="AN10" s="20">
        <f t="shared" si="0"/>
        <v>278923.63585938379</v>
      </c>
      <c r="AO10" s="20">
        <f t="shared" si="1"/>
        <v>278923.63585938379</v>
      </c>
      <c r="AQ10" s="54" t="s">
        <v>32</v>
      </c>
      <c r="AR10" s="55" t="s">
        <v>458</v>
      </c>
      <c r="AS10" s="55" t="s">
        <v>457</v>
      </c>
      <c r="AT10" s="83" t="s">
        <v>29</v>
      </c>
      <c r="AU10" s="86" t="s">
        <v>531</v>
      </c>
    </row>
    <row r="11" spans="1:47" s="2" customFormat="1">
      <c r="A11" s="19" t="s">
        <v>368</v>
      </c>
      <c r="B11" s="23" t="str">
        <f>IF(COUNTBLANK(K11:AF11)&lt;20.5,"Yes","No")</f>
        <v>Yes</v>
      </c>
      <c r="C11" s="23" t="str">
        <f>IF(COUNTBLANK(K11:AF11)&lt;21.5,"Yes","No")</f>
        <v>Yes</v>
      </c>
      <c r="D11" s="34" t="str">
        <f>IF(J11&gt;300000,IF(J11&lt;((AG11*$AR$1)*0.9),IF(J11&lt;((AG11*$AR$1)*0.8),IF(J11&lt;((AG11*$AR$1)*0.7),"B","C"),"V"),IF(AM11&gt;AG11,IF(AM11&gt;AJ11,"P",""),"")),IF(AM11&gt;AG11,IF(AM11&gt;AJ11,"P",""),""))</f>
        <v>P</v>
      </c>
      <c r="E11" s="19" t="s">
        <v>372</v>
      </c>
      <c r="F11" s="21" t="s">
        <v>48</v>
      </c>
      <c r="G11" s="20">
        <v>386400</v>
      </c>
      <c r="H11" s="20">
        <f>J11-G11</f>
        <v>-24900</v>
      </c>
      <c r="I11" s="80">
        <v>0</v>
      </c>
      <c r="J11" s="20">
        <v>361500</v>
      </c>
      <c r="K11" s="21">
        <v>76</v>
      </c>
      <c r="L11" s="21">
        <v>76</v>
      </c>
      <c r="M11" s="21">
        <v>59</v>
      </c>
      <c r="N11" s="21" t="s">
        <v>535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39">
        <f>IF(AH11=0,"",AVERAGE(K11:AF11))</f>
        <v>70.333333333333329</v>
      </c>
      <c r="AH11" s="39">
        <f>IF(COUNTBLANK(K11:AF11)=0,22,IF(COUNTBLANK(K11:AF11)=1,21,IF(COUNTBLANK(K11:AF11)=2,20,IF(COUNTBLANK(K11:AF11)=3,19,IF(COUNTBLANK(K11:AF11)=4,18,IF(COUNTBLANK(K11:AF11)=5,17,IF(COUNTBLANK(K11:AF11)=6,16,IF(COUNTBLANK(K11:AF11)=7,15,IF(COUNTBLANK(K11:AF11)=8,14,IF(COUNTBLANK(K11:AF11)=9,13,IF(COUNTBLANK(K11:AF11)=10,12,IF(COUNTBLANK(K11:AF11)=11,11,IF(COUNTBLANK(K11:AF11)=12,10,IF(COUNTBLANK(K11:AF11)=13,9,IF(COUNTBLANK(K11:AF11)=14,8,IF(COUNTBLANK(K11:AF11)=15,7,IF(COUNTBLANK(K11:AF11)=16,6,IF(COUNTBLANK(K11:AF11)=17,5,IF(COUNTBLANK(K11:AF11)=18,4,IF(COUNTBLANK(K11:AF11)=19,3,IF(COUNTBLANK(K11:AF11)=20,2,IF(COUNTBLANK(K11:AF11)=21,1,IF(COUNTBLANK(K11:AF11)=22,0,"Error")))))))))))))))))))))))</f>
        <v>3</v>
      </c>
      <c r="AI11" s="39">
        <f>IF(AH11=0,"",IF(COUNTBLANK(AD11:AF11)=0,AVERAGE(AD11:AF11),IF(COUNTBLANK(AC11:AF11)&lt;1.5,AVERAGE(AC11:AF11),IF(COUNTBLANK(AB11:AF11)&lt;2.5,AVERAGE(AB11:AF11),IF(COUNTBLANK(AA11:AF11)&lt;3.5,AVERAGE(AA11:AF11),IF(COUNTBLANK(Z11:AF11)&lt;4.5,AVERAGE(Z11:AF11),IF(COUNTBLANK(Y11:AF11)&lt;5.5,AVERAGE(Y11:AF11),IF(COUNTBLANK(X11:AF11)&lt;6.5,AVERAGE(X11:AF11),IF(COUNTBLANK(W11:AF11)&lt;7.5,AVERAGE(W11:AF11),IF(COUNTBLANK(V11:AF11)&lt;8.5,AVERAGE(V11:AF11),IF(COUNTBLANK(U11:AF11)&lt;9.5,AVERAGE(U11:AF11),IF(COUNTBLANK(T11:AF11)&lt;10.5,AVERAGE(T11:AF11),IF(COUNTBLANK(S11:AF11)&lt;11.5,AVERAGE(S11:AF11),IF(COUNTBLANK(R11:AF11)&lt;12.5,AVERAGE(R11:AF11),IF(COUNTBLANK(Q11:AF11)&lt;13.5,AVERAGE(Q11:AF11),IF(COUNTBLANK(P11:AF11)&lt;14.5,AVERAGE(P11:AF11),IF(COUNTBLANK(O11:AF11)&lt;15.5,AVERAGE(O11:AF11),IF(COUNTBLANK(N11:AF11)&lt;16.5,AVERAGE(N11:AF11),IF(COUNTBLANK(M11:AF11)&lt;17.5,AVERAGE(M11:AF11),IF(COUNTBLANK(L11:AF11)&lt;18.5,AVERAGE(L11:AF11),AVERAGE(K11:AF11)))))))))))))))))))))</f>
        <v>70.333333333333329</v>
      </c>
      <c r="AJ11" s="22">
        <f>IF(AH11=0,"",IF(COUNTBLANK(AE11:AF11)=0,AVERAGE(AE11:AF11),IF(COUNTBLANK(AD11:AF11)&lt;1.5,AVERAGE(AD11:AF11),IF(COUNTBLANK(AC11:AF11)&lt;2.5,AVERAGE(AC11:AF11),IF(COUNTBLANK(AB11:AF11)&lt;3.5,AVERAGE(AB11:AF11),IF(COUNTBLANK(AA11:AF11)&lt;4.5,AVERAGE(AA11:AF11),IF(COUNTBLANK(Z11:AF11)&lt;5.5,AVERAGE(Z11:AF11),IF(COUNTBLANK(Y11:AF11)&lt;6.5,AVERAGE(Y11:AF11),IF(COUNTBLANK(X11:AF11)&lt;7.5,AVERAGE(X11:AF11),IF(COUNTBLANK(W11:AF11)&lt;8.5,AVERAGE(W11:AF11),IF(COUNTBLANK(V11:AF11)&lt;9.5,AVERAGE(V11:AF11),IF(COUNTBLANK(U11:AF11)&lt;10.5,AVERAGE(U11:AF11),IF(COUNTBLANK(T11:AF11)&lt;11.5,AVERAGE(T11:AF11),IF(COUNTBLANK(S11:AF11)&lt;12.5,AVERAGE(S11:AF11),IF(COUNTBLANK(R11:AF11)&lt;13.5,AVERAGE(R11:AF11),IF(COUNTBLANK(Q11:AF11)&lt;14.5,AVERAGE(Q11:AF11),IF(COUNTBLANK(P11:AF11)&lt;15.5,AVERAGE(P11:AF11),IF(COUNTBLANK(O11:AF11)&lt;16.5,AVERAGE(O11:AF11),IF(COUNTBLANK(N11:AF11)&lt;17.5,AVERAGE(N11:AF11),IF(COUNTBLANK(M11:AF11)&lt;18.5,AVERAGE(M11:AF11),IF(COUNTBLANK(L11:AF11)&lt;19.5,AVERAGE(L11:AF11),AVERAGE(K11:AF11))))))))))))))))))))))</f>
        <v>67.5</v>
      </c>
      <c r="AK11" s="23">
        <f>IF(AH11&lt;1.5,J11,(0.75*J11)+(0.25*(AI11*$AS$1)))</f>
        <v>343080.31428201962</v>
      </c>
      <c r="AL11" s="24">
        <f>AK11-J11</f>
        <v>-18419.685717980377</v>
      </c>
      <c r="AM11" s="22">
        <f>IF(AH11&lt;1.5,"N/A",3*((J11/$AS$1)-(AJ11*2/3)))</f>
        <v>130.01343493909292</v>
      </c>
      <c r="AN11" s="20">
        <f t="shared" si="0"/>
        <v>278264.24192118191</v>
      </c>
      <c r="AO11" s="20">
        <f t="shared" si="1"/>
        <v>278264.24192118191</v>
      </c>
      <c r="AP11" s="75"/>
      <c r="AQ11" s="56" t="s">
        <v>381</v>
      </c>
      <c r="AR11" s="58">
        <v>324700</v>
      </c>
      <c r="AS11" s="58">
        <f>VLOOKUP(AQ11,$E$1:$AO$424,6,FALSE)</f>
        <v>327900</v>
      </c>
      <c r="AT11" s="82">
        <f>((AS11-0.75*AR11)/0.25)/AU11</f>
        <v>4115.8536585365855</v>
      </c>
      <c r="AU11" s="65">
        <f>VLOOKUP(AQ11,$E$1:$AO$424,31,FALSE)</f>
        <v>82</v>
      </c>
    </row>
    <row r="12" spans="1:47" s="2" customFormat="1">
      <c r="A12" s="19" t="s">
        <v>368</v>
      </c>
      <c r="B12" s="23" t="str">
        <f>IF(COUNTBLANK(K12:AF12)&lt;20.5,"Yes","No")</f>
        <v>No</v>
      </c>
      <c r="C12" s="23" t="str">
        <f>IF(COUNTBLANK(K12:AF12)&lt;21.5,"Yes","No")</f>
        <v>Yes</v>
      </c>
      <c r="D12" s="34" t="str">
        <f>IF(J12&gt;300000,IF(J12&lt;((AG12*$AR$1)*0.9),IF(J12&lt;((AG12*$AR$1)*0.8),IF(J12&lt;((AG12*$AR$1)*0.7),"B","C"),"V"),IF(AM12&gt;AG12,IF(AM12&gt;AJ12,"P",""),"")),IF(AM12&gt;AG12,IF(AM12&gt;AJ12,"P",""),""))</f>
        <v>P</v>
      </c>
      <c r="E12" s="19" t="s">
        <v>375</v>
      </c>
      <c r="F12" s="21" t="s">
        <v>37</v>
      </c>
      <c r="G12" s="20">
        <v>343100</v>
      </c>
      <c r="H12" s="20">
        <f>J12-G12</f>
        <v>0</v>
      </c>
      <c r="I12" s="80">
        <v>0</v>
      </c>
      <c r="J12" s="20">
        <v>343100</v>
      </c>
      <c r="K12" s="21">
        <v>70</v>
      </c>
      <c r="L12" s="21" t="s">
        <v>535</v>
      </c>
      <c r="M12" s="21"/>
      <c r="N12" s="21" t="s">
        <v>535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39">
        <f>IF(AH12=0,"",AVERAGE(K12:AF12))</f>
        <v>70</v>
      </c>
      <c r="AH12" s="39">
        <f>IF(COUNTBLANK(K12:AF12)=0,22,IF(COUNTBLANK(K12:AF12)=1,21,IF(COUNTBLANK(K12:AF12)=2,20,IF(COUNTBLANK(K12:AF12)=3,19,IF(COUNTBLANK(K12:AF12)=4,18,IF(COUNTBLANK(K12:AF12)=5,17,IF(COUNTBLANK(K12:AF12)=6,16,IF(COUNTBLANK(K12:AF12)=7,15,IF(COUNTBLANK(K12:AF12)=8,14,IF(COUNTBLANK(K12:AF12)=9,13,IF(COUNTBLANK(K12:AF12)=10,12,IF(COUNTBLANK(K12:AF12)=11,11,IF(COUNTBLANK(K12:AF12)=12,10,IF(COUNTBLANK(K12:AF12)=13,9,IF(COUNTBLANK(K12:AF12)=14,8,IF(COUNTBLANK(K12:AF12)=15,7,IF(COUNTBLANK(K12:AF12)=16,6,IF(COUNTBLANK(K12:AF12)=17,5,IF(COUNTBLANK(K12:AF12)=18,4,IF(COUNTBLANK(K12:AF12)=19,3,IF(COUNTBLANK(K12:AF12)=20,2,IF(COUNTBLANK(K12:AF12)=21,1,IF(COUNTBLANK(K12:AF12)=22,0,"Error")))))))))))))))))))))))</f>
        <v>1</v>
      </c>
      <c r="AI12" s="39">
        <f>IF(AH12=0,"",IF(COUNTBLANK(AD12:AF12)=0,AVERAGE(AD12:AF12),IF(COUNTBLANK(AC12:AF12)&lt;1.5,AVERAGE(AC12:AF12),IF(COUNTBLANK(AB12:AF12)&lt;2.5,AVERAGE(AB12:AF12),IF(COUNTBLANK(AA12:AF12)&lt;3.5,AVERAGE(AA12:AF12),IF(COUNTBLANK(Z12:AF12)&lt;4.5,AVERAGE(Z12:AF12),IF(COUNTBLANK(Y12:AF12)&lt;5.5,AVERAGE(Y12:AF12),IF(COUNTBLANK(X12:AF12)&lt;6.5,AVERAGE(X12:AF12),IF(COUNTBLANK(W12:AF12)&lt;7.5,AVERAGE(W12:AF12),IF(COUNTBLANK(V12:AF12)&lt;8.5,AVERAGE(V12:AF12),IF(COUNTBLANK(U12:AF12)&lt;9.5,AVERAGE(U12:AF12),IF(COUNTBLANK(T12:AF12)&lt;10.5,AVERAGE(T12:AF12),IF(COUNTBLANK(S12:AF12)&lt;11.5,AVERAGE(S12:AF12),IF(COUNTBLANK(R12:AF12)&lt;12.5,AVERAGE(R12:AF12),IF(COUNTBLANK(Q12:AF12)&lt;13.5,AVERAGE(Q12:AF12),IF(COUNTBLANK(P12:AF12)&lt;14.5,AVERAGE(P12:AF12),IF(COUNTBLANK(O12:AF12)&lt;15.5,AVERAGE(O12:AF12),IF(COUNTBLANK(N12:AF12)&lt;16.5,AVERAGE(N12:AF12),IF(COUNTBLANK(M12:AF12)&lt;17.5,AVERAGE(M12:AF12),IF(COUNTBLANK(L12:AF12)&lt;18.5,AVERAGE(L12:AF12),AVERAGE(K12:AF12)))))))))))))))))))))</f>
        <v>70</v>
      </c>
      <c r="AJ12" s="22">
        <f>IF(AH12=0,"",IF(COUNTBLANK(AE12:AF12)=0,AVERAGE(AE12:AF12),IF(COUNTBLANK(AD12:AF12)&lt;1.5,AVERAGE(AD12:AF12),IF(COUNTBLANK(AC12:AF12)&lt;2.5,AVERAGE(AC12:AF12),IF(COUNTBLANK(AB12:AF12)&lt;3.5,AVERAGE(AB12:AF12),IF(COUNTBLANK(AA12:AF12)&lt;4.5,AVERAGE(AA12:AF12),IF(COUNTBLANK(Z12:AF12)&lt;5.5,AVERAGE(Z12:AF12),IF(COUNTBLANK(Y12:AF12)&lt;6.5,AVERAGE(Y12:AF12),IF(COUNTBLANK(X12:AF12)&lt;7.5,AVERAGE(X12:AF12),IF(COUNTBLANK(W12:AF12)&lt;8.5,AVERAGE(W12:AF12),IF(COUNTBLANK(V12:AF12)&lt;9.5,AVERAGE(V12:AF12),IF(COUNTBLANK(U12:AF12)&lt;10.5,AVERAGE(U12:AF12),IF(COUNTBLANK(T12:AF12)&lt;11.5,AVERAGE(T12:AF12),IF(COUNTBLANK(S12:AF12)&lt;12.5,AVERAGE(S12:AF12),IF(COUNTBLANK(R12:AF12)&lt;13.5,AVERAGE(R12:AF12),IF(COUNTBLANK(Q12:AF12)&lt;14.5,AVERAGE(Q12:AF12),IF(COUNTBLANK(P12:AF12)&lt;15.5,AVERAGE(P12:AF12),IF(COUNTBLANK(O12:AF12)&lt;16.5,AVERAGE(O12:AF12),IF(COUNTBLANK(N12:AF12)&lt;17.5,AVERAGE(N12:AF12),IF(COUNTBLANK(M12:AF12)&lt;18.5,AVERAGE(M12:AF12),IF(COUNTBLANK(L12:AF12)&lt;19.5,AVERAGE(L12:AF12),AVERAGE(K12:AF12))))))))))))))))))))))</f>
        <v>70</v>
      </c>
      <c r="AK12" s="23">
        <f>IF(AH12&lt;1.5,J12,(0.75*J12)+(0.25*(AI12*$AS$1)))</f>
        <v>343100</v>
      </c>
      <c r="AL12" s="24">
        <f>AK12-J12</f>
        <v>0</v>
      </c>
      <c r="AM12" s="22" t="str">
        <f>IF(AH12&lt;1.5,"N/A",3*((J12/$AS$1)-(AJ12*2/3)))</f>
        <v>N/A</v>
      </c>
      <c r="AN12" s="20">
        <f t="shared" si="0"/>
        <v>276945.45404477819</v>
      </c>
      <c r="AO12" s="20">
        <f t="shared" si="1"/>
        <v>276945.45404477819</v>
      </c>
      <c r="AQ12" s="56" t="s">
        <v>374</v>
      </c>
      <c r="AR12" s="58">
        <v>317000</v>
      </c>
      <c r="AS12" s="58">
        <f t="shared" ref="AS12:AS25" si="2">VLOOKUP(AQ12,$E$1:$AO$424,6,FALSE)</f>
        <v>306400</v>
      </c>
      <c r="AT12" s="82">
        <f t="shared" ref="AT12:AT25" si="3">((AS12-0.75*AR12)/0.25)/AU12</f>
        <v>4078.2178217821784</v>
      </c>
      <c r="AU12" s="65">
        <f t="shared" ref="AU12:AU25" si="4">VLOOKUP(AQ12,$E$1:$AO$424,31,FALSE)</f>
        <v>67.333333333333329</v>
      </c>
    </row>
    <row r="13" spans="1:47" s="2" customFormat="1">
      <c r="A13" s="19" t="s">
        <v>368</v>
      </c>
      <c r="B13" s="23" t="str">
        <f>IF(COUNTBLANK(K13:AF13)&lt;20.5,"Yes","No")</f>
        <v>No</v>
      </c>
      <c r="C13" s="23" t="str">
        <f>IF(COUNTBLANK(K13:AF13)&lt;21.5,"Yes","No")</f>
        <v>Yes</v>
      </c>
      <c r="D13" s="34" t="str">
        <f>IF(J13&gt;300000,IF(J13&lt;((AG13*$AR$1)*0.9),IF(J13&lt;((AG13*$AR$1)*0.8),IF(J13&lt;((AG13*$AR$1)*0.7),"B","C"),"V"),IF(AM13&gt;AG13,IF(AM13&gt;AJ13,"P",""),"")),IF(AM13&gt;AG13,IF(AM13&gt;AJ13,"P",""),""))</f>
        <v>P</v>
      </c>
      <c r="E13" s="19" t="s">
        <v>518</v>
      </c>
      <c r="F13" s="21" t="s">
        <v>391</v>
      </c>
      <c r="G13" s="20">
        <v>94500</v>
      </c>
      <c r="H13" s="20">
        <f>J13-G13</f>
        <v>0</v>
      </c>
      <c r="I13" s="80">
        <v>0</v>
      </c>
      <c r="J13" s="20">
        <v>94500</v>
      </c>
      <c r="K13" s="21"/>
      <c r="L13" s="21"/>
      <c r="M13" s="21"/>
      <c r="N13" s="21">
        <v>69</v>
      </c>
      <c r="O13" s="40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9">
        <f>IF(AH13=0,"",AVERAGE(K13:AF13))</f>
        <v>69</v>
      </c>
      <c r="AH13" s="39">
        <f>IF(COUNTBLANK(K13:AF13)=0,22,IF(COUNTBLANK(K13:AF13)=1,21,IF(COUNTBLANK(K13:AF13)=2,20,IF(COUNTBLANK(K13:AF13)=3,19,IF(COUNTBLANK(K13:AF13)=4,18,IF(COUNTBLANK(K13:AF13)=5,17,IF(COUNTBLANK(K13:AF13)=6,16,IF(COUNTBLANK(K13:AF13)=7,15,IF(COUNTBLANK(K13:AF13)=8,14,IF(COUNTBLANK(K13:AF13)=9,13,IF(COUNTBLANK(K13:AF13)=10,12,IF(COUNTBLANK(K13:AF13)=11,11,IF(COUNTBLANK(K13:AF13)=12,10,IF(COUNTBLANK(K13:AF13)=13,9,IF(COUNTBLANK(K13:AF13)=14,8,IF(COUNTBLANK(K13:AF13)=15,7,IF(COUNTBLANK(K13:AF13)=16,6,IF(COUNTBLANK(K13:AF13)=17,5,IF(COUNTBLANK(K13:AF13)=18,4,IF(COUNTBLANK(K13:AF13)=19,3,IF(COUNTBLANK(K13:AF13)=20,2,IF(COUNTBLANK(K13:AF13)=21,1,IF(COUNTBLANK(K13:AF13)=22,0,"Error")))))))))))))))))))))))</f>
        <v>1</v>
      </c>
      <c r="AI13" s="39">
        <f>IF(AH13=0,"",IF(COUNTBLANK(AD13:AF13)=0,AVERAGE(AD13:AF13),IF(COUNTBLANK(AC13:AF13)&lt;1.5,AVERAGE(AC13:AF13),IF(COUNTBLANK(AB13:AF13)&lt;2.5,AVERAGE(AB13:AF13),IF(COUNTBLANK(AA13:AF13)&lt;3.5,AVERAGE(AA13:AF13),IF(COUNTBLANK(Z13:AF13)&lt;4.5,AVERAGE(Z13:AF13),IF(COUNTBLANK(Y13:AF13)&lt;5.5,AVERAGE(Y13:AF13),IF(COUNTBLANK(X13:AF13)&lt;6.5,AVERAGE(X13:AF13),IF(COUNTBLANK(W13:AF13)&lt;7.5,AVERAGE(W13:AF13),IF(COUNTBLANK(V13:AF13)&lt;8.5,AVERAGE(V13:AF13),IF(COUNTBLANK(U13:AF13)&lt;9.5,AVERAGE(U13:AF13),IF(COUNTBLANK(T13:AF13)&lt;10.5,AVERAGE(T13:AF13),IF(COUNTBLANK(S13:AF13)&lt;11.5,AVERAGE(S13:AF13),IF(COUNTBLANK(R13:AF13)&lt;12.5,AVERAGE(R13:AF13),IF(COUNTBLANK(Q13:AF13)&lt;13.5,AVERAGE(Q13:AF13),IF(COUNTBLANK(P13:AF13)&lt;14.5,AVERAGE(P13:AF13),IF(COUNTBLANK(O13:AF13)&lt;15.5,AVERAGE(O13:AF13),IF(COUNTBLANK(N13:AF13)&lt;16.5,AVERAGE(N13:AF13),IF(COUNTBLANK(M13:AF13)&lt;17.5,AVERAGE(M13:AF13),IF(COUNTBLANK(L13:AF13)&lt;18.5,AVERAGE(L13:AF13),AVERAGE(K13:AF13)))))))))))))))))))))</f>
        <v>69</v>
      </c>
      <c r="AJ13" s="22">
        <f>IF(AH13=0,"",IF(COUNTBLANK(AE13:AF13)=0,AVERAGE(AE13:AF13),IF(COUNTBLANK(AD13:AF13)&lt;1.5,AVERAGE(AD13:AF13),IF(COUNTBLANK(AC13:AF13)&lt;2.5,AVERAGE(AC13:AF13),IF(COUNTBLANK(AB13:AF13)&lt;3.5,AVERAGE(AB13:AF13),IF(COUNTBLANK(AA13:AF13)&lt;4.5,AVERAGE(AA13:AF13),IF(COUNTBLANK(Z13:AF13)&lt;5.5,AVERAGE(Z13:AF13),IF(COUNTBLANK(Y13:AF13)&lt;6.5,AVERAGE(Y13:AF13),IF(COUNTBLANK(X13:AF13)&lt;7.5,AVERAGE(X13:AF13),IF(COUNTBLANK(W13:AF13)&lt;8.5,AVERAGE(W13:AF13),IF(COUNTBLANK(V13:AF13)&lt;9.5,AVERAGE(V13:AF13),IF(COUNTBLANK(U13:AF13)&lt;10.5,AVERAGE(U13:AF13),IF(COUNTBLANK(T13:AF13)&lt;11.5,AVERAGE(T13:AF13),IF(COUNTBLANK(S13:AF13)&lt;12.5,AVERAGE(S13:AF13),IF(COUNTBLANK(R13:AF13)&lt;13.5,AVERAGE(R13:AF13),IF(COUNTBLANK(Q13:AF13)&lt;14.5,AVERAGE(Q13:AF13),IF(COUNTBLANK(P13:AF13)&lt;15.5,AVERAGE(P13:AF13),IF(COUNTBLANK(O13:AF13)&lt;16.5,AVERAGE(O13:AF13),IF(COUNTBLANK(N13:AF13)&lt;17.5,AVERAGE(N13:AF13),IF(COUNTBLANK(M13:AF13)&lt;18.5,AVERAGE(M13:AF13),IF(COUNTBLANK(L13:AF13)&lt;19.5,AVERAGE(L13:AF13),AVERAGE(K13:AF13))))))))))))))))))))))</f>
        <v>69</v>
      </c>
      <c r="AK13" s="23">
        <f>IF(AH13&lt;1.5,J13,(0.75*J13)+(0.25*(AI13*$AS$1)))</f>
        <v>94500</v>
      </c>
      <c r="AL13" s="24">
        <f>AK13-J13</f>
        <v>0</v>
      </c>
      <c r="AM13" s="22" t="str">
        <f>IF(AH13&lt;1.5,"N/A",3*((J13/$AS$1)-(AJ13*2/3)))</f>
        <v>N/A</v>
      </c>
      <c r="AN13" s="20">
        <f t="shared" si="0"/>
        <v>272989.0904155671</v>
      </c>
      <c r="AO13" s="20">
        <f t="shared" si="1"/>
        <v>272989.0904155671</v>
      </c>
      <c r="AQ13" s="56" t="s">
        <v>379</v>
      </c>
      <c r="AR13" s="58">
        <v>283900</v>
      </c>
      <c r="AS13" s="58">
        <f t="shared" si="2"/>
        <v>252100</v>
      </c>
      <c r="AT13" s="82">
        <f t="shared" si="3"/>
        <v>3950.4201680672272</v>
      </c>
      <c r="AU13" s="65">
        <f t="shared" si="4"/>
        <v>39.666666666666664</v>
      </c>
    </row>
    <row r="14" spans="1:47" s="2" customFormat="1">
      <c r="A14" s="19" t="s">
        <v>368</v>
      </c>
      <c r="B14" s="23" t="str">
        <f>IF(COUNTBLANK(K14:AF14)&lt;20.5,"Yes","No")</f>
        <v>Yes</v>
      </c>
      <c r="C14" s="23" t="str">
        <f>IF(COUNTBLANK(K14:AF14)&lt;21.5,"Yes","No")</f>
        <v>Yes</v>
      </c>
      <c r="D14" s="34" t="str">
        <f>IF(J14&gt;300000,IF(J14&lt;((AG14*$AR$1)*0.9),IF(J14&lt;((AG14*$AR$1)*0.8),IF(J14&lt;((AG14*$AR$1)*0.7),"B","C"),"V"),IF(AM14&gt;AG14,IF(AM14&gt;AJ14,"P",""),"")),IF(AM14&gt;AG14,IF(AM14&gt;AJ14,"P",""),""))</f>
        <v>P</v>
      </c>
      <c r="E14" s="19" t="s">
        <v>374</v>
      </c>
      <c r="F14" s="21" t="s">
        <v>37</v>
      </c>
      <c r="G14" s="20">
        <v>320800</v>
      </c>
      <c r="H14" s="20">
        <f>J14-G14</f>
        <v>-14400</v>
      </c>
      <c r="I14" s="80">
        <v>-10600</v>
      </c>
      <c r="J14" s="20">
        <v>306400</v>
      </c>
      <c r="K14" s="21">
        <v>71</v>
      </c>
      <c r="L14" s="21">
        <v>62</v>
      </c>
      <c r="M14" s="21">
        <v>89</v>
      </c>
      <c r="N14" s="21">
        <v>51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39">
        <f>IF(AH14=0,"",AVERAGE(K14:AF14))</f>
        <v>68.25</v>
      </c>
      <c r="AH14" s="39">
        <f>IF(COUNTBLANK(K14:AF14)=0,22,IF(COUNTBLANK(K14:AF14)=1,21,IF(COUNTBLANK(K14:AF14)=2,20,IF(COUNTBLANK(K14:AF14)=3,19,IF(COUNTBLANK(K14:AF14)=4,18,IF(COUNTBLANK(K14:AF14)=5,17,IF(COUNTBLANK(K14:AF14)=6,16,IF(COUNTBLANK(K14:AF14)=7,15,IF(COUNTBLANK(K14:AF14)=8,14,IF(COUNTBLANK(K14:AF14)=9,13,IF(COUNTBLANK(K14:AF14)=10,12,IF(COUNTBLANK(K14:AF14)=11,11,IF(COUNTBLANK(K14:AF14)=12,10,IF(COUNTBLANK(K14:AF14)=13,9,IF(COUNTBLANK(K14:AF14)=14,8,IF(COUNTBLANK(K14:AF14)=15,7,IF(COUNTBLANK(K14:AF14)=16,6,IF(COUNTBLANK(K14:AF14)=17,5,IF(COUNTBLANK(K14:AF14)=18,4,IF(COUNTBLANK(K14:AF14)=19,3,IF(COUNTBLANK(K14:AF14)=20,2,IF(COUNTBLANK(K14:AF14)=21,1,IF(COUNTBLANK(K14:AF14)=22,0,"Error")))))))))))))))))))))))</f>
        <v>4</v>
      </c>
      <c r="AI14" s="39">
        <f>IF(AH14=0,"",IF(COUNTBLANK(AD14:AF14)=0,AVERAGE(AD14:AF14),IF(COUNTBLANK(AC14:AF14)&lt;1.5,AVERAGE(AC14:AF14),IF(COUNTBLANK(AB14:AF14)&lt;2.5,AVERAGE(AB14:AF14),IF(COUNTBLANK(AA14:AF14)&lt;3.5,AVERAGE(AA14:AF14),IF(COUNTBLANK(Z14:AF14)&lt;4.5,AVERAGE(Z14:AF14),IF(COUNTBLANK(Y14:AF14)&lt;5.5,AVERAGE(Y14:AF14),IF(COUNTBLANK(X14:AF14)&lt;6.5,AVERAGE(X14:AF14),IF(COUNTBLANK(W14:AF14)&lt;7.5,AVERAGE(W14:AF14),IF(COUNTBLANK(V14:AF14)&lt;8.5,AVERAGE(V14:AF14),IF(COUNTBLANK(U14:AF14)&lt;9.5,AVERAGE(U14:AF14),IF(COUNTBLANK(T14:AF14)&lt;10.5,AVERAGE(T14:AF14),IF(COUNTBLANK(S14:AF14)&lt;11.5,AVERAGE(S14:AF14),IF(COUNTBLANK(R14:AF14)&lt;12.5,AVERAGE(R14:AF14),IF(COUNTBLANK(Q14:AF14)&lt;13.5,AVERAGE(Q14:AF14),IF(COUNTBLANK(P14:AF14)&lt;14.5,AVERAGE(P14:AF14),IF(COUNTBLANK(O14:AF14)&lt;15.5,AVERAGE(O14:AF14),IF(COUNTBLANK(N14:AF14)&lt;16.5,AVERAGE(N14:AF14),IF(COUNTBLANK(M14:AF14)&lt;17.5,AVERAGE(M14:AF14),IF(COUNTBLANK(L14:AF14)&lt;18.5,AVERAGE(L14:AF14),AVERAGE(K14:AF14)))))))))))))))))))))</f>
        <v>67.333333333333329</v>
      </c>
      <c r="AJ14" s="22">
        <f>IF(AH14=0,"",IF(COUNTBLANK(AE14:AF14)=0,AVERAGE(AE14:AF14),IF(COUNTBLANK(AD14:AF14)&lt;1.5,AVERAGE(AD14:AF14),IF(COUNTBLANK(AC14:AF14)&lt;2.5,AVERAGE(AC14:AF14),IF(COUNTBLANK(AB14:AF14)&lt;3.5,AVERAGE(AB14:AF14),IF(COUNTBLANK(AA14:AF14)&lt;4.5,AVERAGE(AA14:AF14),IF(COUNTBLANK(Z14:AF14)&lt;5.5,AVERAGE(Z14:AF14),IF(COUNTBLANK(Y14:AF14)&lt;6.5,AVERAGE(Y14:AF14),IF(COUNTBLANK(X14:AF14)&lt;7.5,AVERAGE(X14:AF14),IF(COUNTBLANK(W14:AF14)&lt;8.5,AVERAGE(W14:AF14),IF(COUNTBLANK(V14:AF14)&lt;9.5,AVERAGE(V14:AF14),IF(COUNTBLANK(U14:AF14)&lt;10.5,AVERAGE(U14:AF14),IF(COUNTBLANK(T14:AF14)&lt;11.5,AVERAGE(T14:AF14),IF(COUNTBLANK(S14:AF14)&lt;12.5,AVERAGE(S14:AF14),IF(COUNTBLANK(R14:AF14)&lt;13.5,AVERAGE(R14:AF14),IF(COUNTBLANK(Q14:AF14)&lt;14.5,AVERAGE(Q14:AF14),IF(COUNTBLANK(P14:AF14)&lt;15.5,AVERAGE(P14:AF14),IF(COUNTBLANK(O14:AF14)&lt;16.5,AVERAGE(O14:AF14),IF(COUNTBLANK(N14:AF14)&lt;17.5,AVERAGE(N14:AF14),IF(COUNTBLANK(M14:AF14)&lt;18.5,AVERAGE(M14:AF14),IF(COUNTBLANK(L14:AF14)&lt;19.5,AVERAGE(L14:AF14),AVERAGE(K14:AF14))))))))))))))))))))))</f>
        <v>70</v>
      </c>
      <c r="AK14" s="23">
        <f>IF(AH14&lt;1.5,J14,(0.75*J14)+(0.25*(AI14*$AS$1)))</f>
        <v>298686.13026051171</v>
      </c>
      <c r="AL14" s="24">
        <f>AK14-J14</f>
        <v>-7713.8697394882911</v>
      </c>
      <c r="AM14" s="22">
        <f>IF(AH14&lt;1.5,"N/A",3*((J14/$AS$1)-(AJ14*2/3)))</f>
        <v>84.619962559718061</v>
      </c>
      <c r="AN14" s="20">
        <f t="shared" si="0"/>
        <v>266395.15103354852</v>
      </c>
      <c r="AO14" s="20">
        <f t="shared" si="1"/>
        <v>270021.81769365876</v>
      </c>
      <c r="AQ14" s="56" t="s">
        <v>384</v>
      </c>
      <c r="AR14" s="58">
        <v>286300</v>
      </c>
      <c r="AS14" s="58">
        <f t="shared" si="2"/>
        <v>288800</v>
      </c>
      <c r="AT14" s="82">
        <f t="shared" si="3"/>
        <v>4115.2777777777774</v>
      </c>
      <c r="AU14" s="65">
        <f t="shared" si="4"/>
        <v>72</v>
      </c>
    </row>
    <row r="15" spans="1:47" s="2" customFormat="1">
      <c r="A15" s="19" t="s">
        <v>368</v>
      </c>
      <c r="B15" s="23" t="str">
        <f>IF(COUNTBLANK(K15:AF15)&lt;20.5,"Yes","No")</f>
        <v>Yes</v>
      </c>
      <c r="C15" s="23" t="str">
        <f>IF(COUNTBLANK(K15:AF15)&lt;21.5,"Yes","No")</f>
        <v>Yes</v>
      </c>
      <c r="D15" s="34" t="str">
        <f>IF(J15&gt;300000,IF(J15&lt;((AG15*$AR$1)*0.9),IF(J15&lt;((AG15*$AR$1)*0.8),IF(J15&lt;((AG15*$AR$1)*0.7),"B","C"),"V"),IF(AM15&gt;AG15,IF(AM15&gt;AJ15,"P",""),"")),IF(AM15&gt;AG15,IF(AM15&gt;AJ15,"P",""),""))</f>
        <v>P</v>
      </c>
      <c r="E15" s="19" t="s">
        <v>371</v>
      </c>
      <c r="F15" s="21" t="s">
        <v>48</v>
      </c>
      <c r="G15" s="20">
        <v>337300</v>
      </c>
      <c r="H15" s="20">
        <f>J15-G15</f>
        <v>-34200</v>
      </c>
      <c r="I15" s="80">
        <v>-14900</v>
      </c>
      <c r="J15" s="20">
        <v>303100</v>
      </c>
      <c r="K15" s="21">
        <v>80</v>
      </c>
      <c r="L15" s="21">
        <v>71</v>
      </c>
      <c r="M15" s="21">
        <v>40</v>
      </c>
      <c r="N15" s="21">
        <v>80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39">
        <f>IF(AH15=0,"",AVERAGE(K15:AF15))</f>
        <v>67.75</v>
      </c>
      <c r="AH15" s="39">
        <f>IF(COUNTBLANK(K15:AF15)=0,22,IF(COUNTBLANK(K15:AF15)=1,21,IF(COUNTBLANK(K15:AF15)=2,20,IF(COUNTBLANK(K15:AF15)=3,19,IF(COUNTBLANK(K15:AF15)=4,18,IF(COUNTBLANK(K15:AF15)=5,17,IF(COUNTBLANK(K15:AF15)=6,16,IF(COUNTBLANK(K15:AF15)=7,15,IF(COUNTBLANK(K15:AF15)=8,14,IF(COUNTBLANK(K15:AF15)=9,13,IF(COUNTBLANK(K15:AF15)=10,12,IF(COUNTBLANK(K15:AF15)=11,11,IF(COUNTBLANK(K15:AF15)=12,10,IF(COUNTBLANK(K15:AF15)=13,9,IF(COUNTBLANK(K15:AF15)=14,8,IF(COUNTBLANK(K15:AF15)=15,7,IF(COUNTBLANK(K15:AF15)=16,6,IF(COUNTBLANK(K15:AF15)=17,5,IF(COUNTBLANK(K15:AF15)=18,4,IF(COUNTBLANK(K15:AF15)=19,3,IF(COUNTBLANK(K15:AF15)=20,2,IF(COUNTBLANK(K15:AF15)=21,1,IF(COUNTBLANK(K15:AF15)=22,0,"Error")))))))))))))))))))))))</f>
        <v>4</v>
      </c>
      <c r="AI15" s="39">
        <f>IF(AH15=0,"",IF(COUNTBLANK(AD15:AF15)=0,AVERAGE(AD15:AF15),IF(COUNTBLANK(AC15:AF15)&lt;1.5,AVERAGE(AC15:AF15),IF(COUNTBLANK(AB15:AF15)&lt;2.5,AVERAGE(AB15:AF15),IF(COUNTBLANK(AA15:AF15)&lt;3.5,AVERAGE(AA15:AF15),IF(COUNTBLANK(Z15:AF15)&lt;4.5,AVERAGE(Z15:AF15),IF(COUNTBLANK(Y15:AF15)&lt;5.5,AVERAGE(Y15:AF15),IF(COUNTBLANK(X15:AF15)&lt;6.5,AVERAGE(X15:AF15),IF(COUNTBLANK(W15:AF15)&lt;7.5,AVERAGE(W15:AF15),IF(COUNTBLANK(V15:AF15)&lt;8.5,AVERAGE(V15:AF15),IF(COUNTBLANK(U15:AF15)&lt;9.5,AVERAGE(U15:AF15),IF(COUNTBLANK(T15:AF15)&lt;10.5,AVERAGE(T15:AF15),IF(COUNTBLANK(S15:AF15)&lt;11.5,AVERAGE(S15:AF15),IF(COUNTBLANK(R15:AF15)&lt;12.5,AVERAGE(R15:AF15),IF(COUNTBLANK(Q15:AF15)&lt;13.5,AVERAGE(Q15:AF15),IF(COUNTBLANK(P15:AF15)&lt;14.5,AVERAGE(P15:AF15),IF(COUNTBLANK(O15:AF15)&lt;15.5,AVERAGE(O15:AF15),IF(COUNTBLANK(N15:AF15)&lt;16.5,AVERAGE(N15:AF15),IF(COUNTBLANK(M15:AF15)&lt;17.5,AVERAGE(M15:AF15),IF(COUNTBLANK(L15:AF15)&lt;18.5,AVERAGE(L15:AF15),AVERAGE(K15:AF15)))))))))))))))))))))</f>
        <v>63.666666666666664</v>
      </c>
      <c r="AJ15" s="22">
        <f>IF(AH15=0,"",IF(COUNTBLANK(AE15:AF15)=0,AVERAGE(AE15:AF15),IF(COUNTBLANK(AD15:AF15)&lt;1.5,AVERAGE(AD15:AF15),IF(COUNTBLANK(AC15:AF15)&lt;2.5,AVERAGE(AC15:AF15),IF(COUNTBLANK(AB15:AF15)&lt;3.5,AVERAGE(AB15:AF15),IF(COUNTBLANK(AA15:AF15)&lt;4.5,AVERAGE(AA15:AF15),IF(COUNTBLANK(Z15:AF15)&lt;5.5,AVERAGE(Z15:AF15),IF(COUNTBLANK(Y15:AF15)&lt;6.5,AVERAGE(Y15:AF15),IF(COUNTBLANK(X15:AF15)&lt;7.5,AVERAGE(X15:AF15),IF(COUNTBLANK(W15:AF15)&lt;8.5,AVERAGE(W15:AF15),IF(COUNTBLANK(V15:AF15)&lt;9.5,AVERAGE(V15:AF15),IF(COUNTBLANK(U15:AF15)&lt;10.5,AVERAGE(U15:AF15),IF(COUNTBLANK(T15:AF15)&lt;11.5,AVERAGE(T15:AF15),IF(COUNTBLANK(S15:AF15)&lt;12.5,AVERAGE(S15:AF15),IF(COUNTBLANK(R15:AF15)&lt;13.5,AVERAGE(R15:AF15),IF(COUNTBLANK(Q15:AF15)&lt;14.5,AVERAGE(Q15:AF15),IF(COUNTBLANK(P15:AF15)&lt;15.5,AVERAGE(P15:AF15),IF(COUNTBLANK(O15:AF15)&lt;16.5,AVERAGE(O15:AF15),IF(COUNTBLANK(N15:AF15)&lt;17.5,AVERAGE(N15:AF15),IF(COUNTBLANK(M15:AF15)&lt;18.5,AVERAGE(M15:AF15),IF(COUNTBLANK(L15:AF15)&lt;19.5,AVERAGE(L15:AF15),AVERAGE(K15:AF15))))))))))))))))))))))</f>
        <v>60</v>
      </c>
      <c r="AK15" s="23">
        <f>IF(AH15&lt;1.5,J15,(0.75*J15)+(0.25*(AI15*$AS$1)))</f>
        <v>292459.90534533531</v>
      </c>
      <c r="AL15" s="24">
        <f>AK15-J15</f>
        <v>-10640.094654664688</v>
      </c>
      <c r="AM15" s="22">
        <f>IF(AH15&lt;1.5,"N/A",3*((J15/$AS$1)-(AJ15*2/3)))</f>
        <v>102.20075278019107</v>
      </c>
      <c r="AN15" s="20">
        <f t="shared" si="0"/>
        <v>251888.48439310779</v>
      </c>
      <c r="AO15" s="20">
        <f t="shared" si="1"/>
        <v>268043.63587905321</v>
      </c>
      <c r="AQ15" s="56" t="s">
        <v>383</v>
      </c>
      <c r="AR15" s="58"/>
      <c r="AS15" s="58"/>
      <c r="AT15" s="82"/>
      <c r="AU15" s="65">
        <f t="shared" si="4"/>
        <v>45</v>
      </c>
    </row>
    <row r="16" spans="1:47" s="2" customFormat="1">
      <c r="A16" s="19" t="s">
        <v>368</v>
      </c>
      <c r="B16" s="23" t="str">
        <f>IF(COUNTBLANK(K16:AF16)&lt;20.5,"Yes","No")</f>
        <v>Yes</v>
      </c>
      <c r="C16" s="23" t="str">
        <f>IF(COUNTBLANK(K16:AF16)&lt;21.5,"Yes","No")</f>
        <v>Yes</v>
      </c>
      <c r="D16" s="34" t="str">
        <f>IF(J16&gt;300000,IF(J16&lt;((AG16*$AR$1)*0.9),IF(J16&lt;((AG16*$AR$1)*0.8),IF(J16&lt;((AG16*$AR$1)*0.7),"B","C"),"V"),IF(AM16&gt;AG16,IF(AM16&gt;AJ16,"P",""),"")),IF(AM16&gt;AG16,IF(AM16&gt;AJ16,"P",""),""))</f>
        <v>P</v>
      </c>
      <c r="E16" s="19" t="s">
        <v>380</v>
      </c>
      <c r="F16" s="21" t="s">
        <v>392</v>
      </c>
      <c r="G16" s="20">
        <v>382300</v>
      </c>
      <c r="H16" s="20">
        <f>J16-G16</f>
        <v>-42200</v>
      </c>
      <c r="I16" s="80">
        <v>-20200</v>
      </c>
      <c r="J16" s="20">
        <v>340100</v>
      </c>
      <c r="K16" s="21">
        <v>59</v>
      </c>
      <c r="L16" s="21">
        <v>58</v>
      </c>
      <c r="M16" s="21">
        <v>99</v>
      </c>
      <c r="N16" s="21">
        <v>50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39">
        <f>IF(AH16=0,"",AVERAGE(K16:AF16))</f>
        <v>66.5</v>
      </c>
      <c r="AH16" s="39">
        <f>IF(COUNTBLANK(K16:AF16)=0,22,IF(COUNTBLANK(K16:AF16)=1,21,IF(COUNTBLANK(K16:AF16)=2,20,IF(COUNTBLANK(K16:AF16)=3,19,IF(COUNTBLANK(K16:AF16)=4,18,IF(COUNTBLANK(K16:AF16)=5,17,IF(COUNTBLANK(K16:AF16)=6,16,IF(COUNTBLANK(K16:AF16)=7,15,IF(COUNTBLANK(K16:AF16)=8,14,IF(COUNTBLANK(K16:AF16)=9,13,IF(COUNTBLANK(K16:AF16)=10,12,IF(COUNTBLANK(K16:AF16)=11,11,IF(COUNTBLANK(K16:AF16)=12,10,IF(COUNTBLANK(K16:AF16)=13,9,IF(COUNTBLANK(K16:AF16)=14,8,IF(COUNTBLANK(K16:AF16)=15,7,IF(COUNTBLANK(K16:AF16)=16,6,IF(COUNTBLANK(K16:AF16)=17,5,IF(COUNTBLANK(K16:AF16)=18,4,IF(COUNTBLANK(K16:AF16)=19,3,IF(COUNTBLANK(K16:AF16)=20,2,IF(COUNTBLANK(K16:AF16)=21,1,IF(COUNTBLANK(K16:AF16)=22,0,"Error")))))))))))))))))))))))</f>
        <v>4</v>
      </c>
      <c r="AI16" s="39">
        <f>IF(AH16=0,"",IF(COUNTBLANK(AD16:AF16)=0,AVERAGE(AD16:AF16),IF(COUNTBLANK(AC16:AF16)&lt;1.5,AVERAGE(AC16:AF16),IF(COUNTBLANK(AB16:AF16)&lt;2.5,AVERAGE(AB16:AF16),IF(COUNTBLANK(AA16:AF16)&lt;3.5,AVERAGE(AA16:AF16),IF(COUNTBLANK(Z16:AF16)&lt;4.5,AVERAGE(Z16:AF16),IF(COUNTBLANK(Y16:AF16)&lt;5.5,AVERAGE(Y16:AF16),IF(COUNTBLANK(X16:AF16)&lt;6.5,AVERAGE(X16:AF16),IF(COUNTBLANK(W16:AF16)&lt;7.5,AVERAGE(W16:AF16),IF(COUNTBLANK(V16:AF16)&lt;8.5,AVERAGE(V16:AF16),IF(COUNTBLANK(U16:AF16)&lt;9.5,AVERAGE(U16:AF16),IF(COUNTBLANK(T16:AF16)&lt;10.5,AVERAGE(T16:AF16),IF(COUNTBLANK(S16:AF16)&lt;11.5,AVERAGE(S16:AF16),IF(COUNTBLANK(R16:AF16)&lt;12.5,AVERAGE(R16:AF16),IF(COUNTBLANK(Q16:AF16)&lt;13.5,AVERAGE(Q16:AF16),IF(COUNTBLANK(P16:AF16)&lt;14.5,AVERAGE(P16:AF16),IF(COUNTBLANK(O16:AF16)&lt;15.5,AVERAGE(O16:AF16),IF(COUNTBLANK(N16:AF16)&lt;16.5,AVERAGE(N16:AF16),IF(COUNTBLANK(M16:AF16)&lt;17.5,AVERAGE(M16:AF16),IF(COUNTBLANK(L16:AF16)&lt;18.5,AVERAGE(L16:AF16),AVERAGE(K16:AF16)))))))))))))))))))))</f>
        <v>69</v>
      </c>
      <c r="AJ16" s="22">
        <f>IF(AH16=0,"",IF(COUNTBLANK(AE16:AF16)=0,AVERAGE(AE16:AF16),IF(COUNTBLANK(AD16:AF16)&lt;1.5,AVERAGE(AD16:AF16),IF(COUNTBLANK(AC16:AF16)&lt;2.5,AVERAGE(AC16:AF16),IF(COUNTBLANK(AB16:AF16)&lt;3.5,AVERAGE(AB16:AF16),IF(COUNTBLANK(AA16:AF16)&lt;4.5,AVERAGE(AA16:AF16),IF(COUNTBLANK(Z16:AF16)&lt;5.5,AVERAGE(Z16:AF16),IF(COUNTBLANK(Y16:AF16)&lt;6.5,AVERAGE(Y16:AF16),IF(COUNTBLANK(X16:AF16)&lt;7.5,AVERAGE(X16:AF16),IF(COUNTBLANK(W16:AF16)&lt;8.5,AVERAGE(W16:AF16),IF(COUNTBLANK(V16:AF16)&lt;9.5,AVERAGE(V16:AF16),IF(COUNTBLANK(U16:AF16)&lt;10.5,AVERAGE(U16:AF16),IF(COUNTBLANK(T16:AF16)&lt;11.5,AVERAGE(T16:AF16),IF(COUNTBLANK(S16:AF16)&lt;12.5,AVERAGE(S16:AF16),IF(COUNTBLANK(R16:AF16)&lt;13.5,AVERAGE(R16:AF16),IF(COUNTBLANK(Q16:AF16)&lt;14.5,AVERAGE(Q16:AF16),IF(COUNTBLANK(P16:AF16)&lt;15.5,AVERAGE(P16:AF16),IF(COUNTBLANK(O16:AF16)&lt;16.5,AVERAGE(O16:AF16),IF(COUNTBLANK(N16:AF16)&lt;17.5,AVERAGE(N16:AF16),IF(COUNTBLANK(M16:AF16)&lt;18.5,AVERAGE(M16:AF16),IF(COUNTBLANK(L16:AF16)&lt;19.5,AVERAGE(L16:AF16),AVERAGE(K16:AF16))))))))))))))))))))))</f>
        <v>74.5</v>
      </c>
      <c r="AK16" s="23">
        <f>IF(AH16&lt;1.5,J16,(0.75*J16)+(0.25*(AI16*$AS$1)))</f>
        <v>325666.23249468277</v>
      </c>
      <c r="AL16" s="24">
        <f>AK16-J16</f>
        <v>-14433.767505317228</v>
      </c>
      <c r="AM16" s="22">
        <f>IF(AH16&lt;1.5,"N/A",3*((J16/$AS$1)-(AJ16*2/3)))</f>
        <v>100.3252260657967</v>
      </c>
      <c r="AN16" s="20">
        <f t="shared" si="0"/>
        <v>272989.0904155671</v>
      </c>
      <c r="AO16" s="20">
        <f t="shared" si="1"/>
        <v>263098.18134253932</v>
      </c>
      <c r="AQ16" s="56" t="s">
        <v>385</v>
      </c>
      <c r="AR16" s="58">
        <v>255500</v>
      </c>
      <c r="AS16" s="58">
        <f t="shared" si="2"/>
        <v>247000</v>
      </c>
      <c r="AT16" s="82">
        <f t="shared" si="3"/>
        <v>4076.687116564417</v>
      </c>
      <c r="AU16" s="65">
        <f t="shared" si="4"/>
        <v>54.333333333333336</v>
      </c>
    </row>
    <row r="17" spans="1:47" s="2" customFormat="1">
      <c r="A17" s="19" t="s">
        <v>368</v>
      </c>
      <c r="B17" s="23" t="str">
        <f>IF(COUNTBLANK(K17:AF17)&lt;20.5,"Yes","No")</f>
        <v>Yes</v>
      </c>
      <c r="C17" s="23" t="str">
        <f>IF(COUNTBLANK(K17:AF17)&lt;21.5,"Yes","No")</f>
        <v>Yes</v>
      </c>
      <c r="D17" s="34" t="str">
        <f>IF(J17&gt;300000,IF(J17&lt;((AG17*$AR$1)*0.9),IF(J17&lt;((AG17*$AR$1)*0.8),IF(J17&lt;((AG17*$AR$1)*0.7),"B","C"),"V"),IF(AM17&gt;AG17,IF(AM17&gt;AJ17,"P",""),"")),IF(AM17&gt;AG17,IF(AM17&gt;AJ17,"P",""),""))</f>
        <v/>
      </c>
      <c r="E17" s="19" t="s">
        <v>370</v>
      </c>
      <c r="F17" s="21" t="s">
        <v>62</v>
      </c>
      <c r="G17" s="20">
        <v>221000</v>
      </c>
      <c r="H17" s="20">
        <f>J17-G17</f>
        <v>14100</v>
      </c>
      <c r="I17" s="80">
        <v>100</v>
      </c>
      <c r="J17" s="20">
        <v>235100</v>
      </c>
      <c r="K17" s="21">
        <v>89</v>
      </c>
      <c r="L17" s="21">
        <v>48</v>
      </c>
      <c r="M17" s="21">
        <v>62</v>
      </c>
      <c r="N17" s="21">
        <v>62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39">
        <f>IF(AH17=0,"",AVERAGE(K17:AF17))</f>
        <v>65.25</v>
      </c>
      <c r="AH17" s="39">
        <f>IF(COUNTBLANK(K17:AF17)=0,22,IF(COUNTBLANK(K17:AF17)=1,21,IF(COUNTBLANK(K17:AF17)=2,20,IF(COUNTBLANK(K17:AF17)=3,19,IF(COUNTBLANK(K17:AF17)=4,18,IF(COUNTBLANK(K17:AF17)=5,17,IF(COUNTBLANK(K17:AF17)=6,16,IF(COUNTBLANK(K17:AF17)=7,15,IF(COUNTBLANK(K17:AF17)=8,14,IF(COUNTBLANK(K17:AF17)=9,13,IF(COUNTBLANK(K17:AF17)=10,12,IF(COUNTBLANK(K17:AF17)=11,11,IF(COUNTBLANK(K17:AF17)=12,10,IF(COUNTBLANK(K17:AF17)=13,9,IF(COUNTBLANK(K17:AF17)=14,8,IF(COUNTBLANK(K17:AF17)=15,7,IF(COUNTBLANK(K17:AF17)=16,6,IF(COUNTBLANK(K17:AF17)=17,5,IF(COUNTBLANK(K17:AF17)=18,4,IF(COUNTBLANK(K17:AF17)=19,3,IF(COUNTBLANK(K17:AF17)=20,2,IF(COUNTBLANK(K17:AF17)=21,1,IF(COUNTBLANK(K17:AF17)=22,0,"Error")))))))))))))))))))))))</f>
        <v>4</v>
      </c>
      <c r="AI17" s="39">
        <f>IF(AH17=0,"",IF(COUNTBLANK(AD17:AF17)=0,AVERAGE(AD17:AF17),IF(COUNTBLANK(AC17:AF17)&lt;1.5,AVERAGE(AC17:AF17),IF(COUNTBLANK(AB17:AF17)&lt;2.5,AVERAGE(AB17:AF17),IF(COUNTBLANK(AA17:AF17)&lt;3.5,AVERAGE(AA17:AF17),IF(COUNTBLANK(Z17:AF17)&lt;4.5,AVERAGE(Z17:AF17),IF(COUNTBLANK(Y17:AF17)&lt;5.5,AVERAGE(Y17:AF17),IF(COUNTBLANK(X17:AF17)&lt;6.5,AVERAGE(X17:AF17),IF(COUNTBLANK(W17:AF17)&lt;7.5,AVERAGE(W17:AF17),IF(COUNTBLANK(V17:AF17)&lt;8.5,AVERAGE(V17:AF17),IF(COUNTBLANK(U17:AF17)&lt;9.5,AVERAGE(U17:AF17),IF(COUNTBLANK(T17:AF17)&lt;10.5,AVERAGE(T17:AF17),IF(COUNTBLANK(S17:AF17)&lt;11.5,AVERAGE(S17:AF17),IF(COUNTBLANK(R17:AF17)&lt;12.5,AVERAGE(R17:AF17),IF(COUNTBLANK(Q17:AF17)&lt;13.5,AVERAGE(Q17:AF17),IF(COUNTBLANK(P17:AF17)&lt;14.5,AVERAGE(P17:AF17),IF(COUNTBLANK(O17:AF17)&lt;15.5,AVERAGE(O17:AF17),IF(COUNTBLANK(N17:AF17)&lt;16.5,AVERAGE(N17:AF17),IF(COUNTBLANK(M17:AF17)&lt;17.5,AVERAGE(M17:AF17),IF(COUNTBLANK(L17:AF17)&lt;18.5,AVERAGE(L17:AF17),AVERAGE(K17:AF17)))))))))))))))))))))</f>
        <v>57.333333333333336</v>
      </c>
      <c r="AJ17" s="22">
        <f>IF(AH17=0,"",IF(COUNTBLANK(AE17:AF17)=0,AVERAGE(AE17:AF17),IF(COUNTBLANK(AD17:AF17)&lt;1.5,AVERAGE(AD17:AF17),IF(COUNTBLANK(AC17:AF17)&lt;2.5,AVERAGE(AC17:AF17),IF(COUNTBLANK(AB17:AF17)&lt;3.5,AVERAGE(AB17:AF17),IF(COUNTBLANK(AA17:AF17)&lt;4.5,AVERAGE(AA17:AF17),IF(COUNTBLANK(Z17:AF17)&lt;5.5,AVERAGE(Z17:AF17),IF(COUNTBLANK(Y17:AF17)&lt;6.5,AVERAGE(Y17:AF17),IF(COUNTBLANK(X17:AF17)&lt;7.5,AVERAGE(X17:AF17),IF(COUNTBLANK(W17:AF17)&lt;8.5,AVERAGE(W17:AF17),IF(COUNTBLANK(V17:AF17)&lt;9.5,AVERAGE(V17:AF17),IF(COUNTBLANK(U17:AF17)&lt;10.5,AVERAGE(U17:AF17),IF(COUNTBLANK(T17:AF17)&lt;11.5,AVERAGE(T17:AF17),IF(COUNTBLANK(S17:AF17)&lt;12.5,AVERAGE(S17:AF17),IF(COUNTBLANK(R17:AF17)&lt;13.5,AVERAGE(R17:AF17),IF(COUNTBLANK(Q17:AF17)&lt;14.5,AVERAGE(Q17:AF17),IF(COUNTBLANK(P17:AF17)&lt;15.5,AVERAGE(P17:AF17),IF(COUNTBLANK(O17:AF17)&lt;16.5,AVERAGE(O17:AF17),IF(COUNTBLANK(N17:AF17)&lt;17.5,AVERAGE(N17:AF17),IF(COUNTBLANK(M17:AF17)&lt;18.5,AVERAGE(M17:AF17),IF(COUNTBLANK(L17:AF17)&lt;19.5,AVERAGE(L17:AF17),AVERAGE(K17:AF17))))))))))))))))))))))</f>
        <v>62</v>
      </c>
      <c r="AK17" s="23">
        <f>IF(AH17&lt;1.5,J17,(0.75*J17)+(0.25*(AI17*$AS$1)))</f>
        <v>234980.51685548521</v>
      </c>
      <c r="AL17" s="24">
        <f>AK17-J17</f>
        <v>-119.48314451478655</v>
      </c>
      <c r="AM17" s="22">
        <f>IF(AH17&lt;1.5,"N/A",3*((J17/$AS$1)-(AJ17*2/3)))</f>
        <v>48.350369444483391</v>
      </c>
      <c r="AN17" s="20">
        <f t="shared" si="0"/>
        <v>226831.51474143739</v>
      </c>
      <c r="AO17" s="20">
        <f t="shared" si="1"/>
        <v>258152.7268060254</v>
      </c>
      <c r="AQ17" s="56" t="s">
        <v>387</v>
      </c>
      <c r="AR17" s="58">
        <v>244300</v>
      </c>
      <c r="AS17" s="58">
        <f t="shared" si="2"/>
        <v>217900</v>
      </c>
      <c r="AT17" s="82">
        <f t="shared" si="3"/>
        <v>4000.9615384615386</v>
      </c>
      <c r="AU17" s="65">
        <f t="shared" si="4"/>
        <v>34.666666666666664</v>
      </c>
    </row>
    <row r="18" spans="1:47" s="2" customFormat="1">
      <c r="A18" s="19" t="s">
        <v>368</v>
      </c>
      <c r="B18" s="23" t="str">
        <f>IF(COUNTBLANK(K18:AF18)&lt;20.5,"Yes","No")</f>
        <v>Yes</v>
      </c>
      <c r="C18" s="23" t="str">
        <f>IF(COUNTBLANK(K18:AF18)&lt;21.5,"Yes","No")</f>
        <v>Yes</v>
      </c>
      <c r="D18" s="34" t="str">
        <f>IF(J18&gt;300000,IF(J18&lt;((AG18*$AR$1)*0.9),IF(J18&lt;((AG18*$AR$1)*0.8),IF(J18&lt;((AG18*$AR$1)*0.7),"B","C"),"V"),IF(AM18&gt;AG18,IF(AM18&gt;AJ18,"P",""),"")),IF(AM18&gt;AG18,IF(AM18&gt;AJ18,"P",""),""))</f>
        <v>P</v>
      </c>
      <c r="E18" s="19" t="s">
        <v>384</v>
      </c>
      <c r="F18" s="21" t="s">
        <v>62</v>
      </c>
      <c r="G18" s="20">
        <v>289000</v>
      </c>
      <c r="H18" s="20">
        <f>J18-G18</f>
        <v>-200</v>
      </c>
      <c r="I18" s="80">
        <v>2500</v>
      </c>
      <c r="J18" s="20">
        <v>288800</v>
      </c>
      <c r="K18" s="21">
        <v>44</v>
      </c>
      <c r="L18" s="21">
        <v>84</v>
      </c>
      <c r="M18" s="21">
        <v>74</v>
      </c>
      <c r="N18" s="21">
        <v>58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39">
        <f>IF(AH18=0,"",AVERAGE(K18:AF18))</f>
        <v>65</v>
      </c>
      <c r="AH18" s="39">
        <f>IF(COUNTBLANK(K18:AF18)=0,22,IF(COUNTBLANK(K18:AF18)=1,21,IF(COUNTBLANK(K18:AF18)=2,20,IF(COUNTBLANK(K18:AF18)=3,19,IF(COUNTBLANK(K18:AF18)=4,18,IF(COUNTBLANK(K18:AF18)=5,17,IF(COUNTBLANK(K18:AF18)=6,16,IF(COUNTBLANK(K18:AF18)=7,15,IF(COUNTBLANK(K18:AF18)=8,14,IF(COUNTBLANK(K18:AF18)=9,13,IF(COUNTBLANK(K18:AF18)=10,12,IF(COUNTBLANK(K18:AF18)=11,11,IF(COUNTBLANK(K18:AF18)=12,10,IF(COUNTBLANK(K18:AF18)=13,9,IF(COUNTBLANK(K18:AF18)=14,8,IF(COUNTBLANK(K18:AF18)=15,7,IF(COUNTBLANK(K18:AF18)=16,6,IF(COUNTBLANK(K18:AF18)=17,5,IF(COUNTBLANK(K18:AF18)=18,4,IF(COUNTBLANK(K18:AF18)=19,3,IF(COUNTBLANK(K18:AF18)=20,2,IF(COUNTBLANK(K18:AF18)=21,1,IF(COUNTBLANK(K18:AF18)=22,0,"Error")))))))))))))))))))))))</f>
        <v>4</v>
      </c>
      <c r="AI18" s="39">
        <f>IF(AH18=0,"",IF(COUNTBLANK(AD18:AF18)=0,AVERAGE(AD18:AF18),IF(COUNTBLANK(AC18:AF18)&lt;1.5,AVERAGE(AC18:AF18),IF(COUNTBLANK(AB18:AF18)&lt;2.5,AVERAGE(AB18:AF18),IF(COUNTBLANK(AA18:AF18)&lt;3.5,AVERAGE(AA18:AF18),IF(COUNTBLANK(Z18:AF18)&lt;4.5,AVERAGE(Z18:AF18),IF(COUNTBLANK(Y18:AF18)&lt;5.5,AVERAGE(Y18:AF18),IF(COUNTBLANK(X18:AF18)&lt;6.5,AVERAGE(X18:AF18),IF(COUNTBLANK(W18:AF18)&lt;7.5,AVERAGE(W18:AF18),IF(COUNTBLANK(V18:AF18)&lt;8.5,AVERAGE(V18:AF18),IF(COUNTBLANK(U18:AF18)&lt;9.5,AVERAGE(U18:AF18),IF(COUNTBLANK(T18:AF18)&lt;10.5,AVERAGE(T18:AF18),IF(COUNTBLANK(S18:AF18)&lt;11.5,AVERAGE(S18:AF18),IF(COUNTBLANK(R18:AF18)&lt;12.5,AVERAGE(R18:AF18),IF(COUNTBLANK(Q18:AF18)&lt;13.5,AVERAGE(Q18:AF18),IF(COUNTBLANK(P18:AF18)&lt;14.5,AVERAGE(P18:AF18),IF(COUNTBLANK(O18:AF18)&lt;15.5,AVERAGE(O18:AF18),IF(COUNTBLANK(N18:AF18)&lt;16.5,AVERAGE(N18:AF18),IF(COUNTBLANK(M18:AF18)&lt;17.5,AVERAGE(M18:AF18),IF(COUNTBLANK(L18:AF18)&lt;18.5,AVERAGE(L18:AF18),AVERAGE(K18:AF18)))))))))))))))))))))</f>
        <v>72</v>
      </c>
      <c r="AJ18" s="22">
        <f>IF(AH18=0,"",IF(COUNTBLANK(AE18:AF18)=0,AVERAGE(AE18:AF18),IF(COUNTBLANK(AD18:AF18)&lt;1.5,AVERAGE(AD18:AF18),IF(COUNTBLANK(AC18:AF18)&lt;2.5,AVERAGE(AC18:AF18),IF(COUNTBLANK(AB18:AF18)&lt;3.5,AVERAGE(AB18:AF18),IF(COUNTBLANK(AA18:AF18)&lt;4.5,AVERAGE(AA18:AF18),IF(COUNTBLANK(Z18:AF18)&lt;5.5,AVERAGE(Z18:AF18),IF(COUNTBLANK(Y18:AF18)&lt;6.5,AVERAGE(Y18:AF18),IF(COUNTBLANK(X18:AF18)&lt;7.5,AVERAGE(X18:AF18),IF(COUNTBLANK(W18:AF18)&lt;8.5,AVERAGE(W18:AF18),IF(COUNTBLANK(V18:AF18)&lt;9.5,AVERAGE(V18:AF18),IF(COUNTBLANK(U18:AF18)&lt;10.5,AVERAGE(U18:AF18),IF(COUNTBLANK(T18:AF18)&lt;11.5,AVERAGE(T18:AF18),IF(COUNTBLANK(S18:AF18)&lt;12.5,AVERAGE(S18:AF18),IF(COUNTBLANK(R18:AF18)&lt;13.5,AVERAGE(R18:AF18),IF(COUNTBLANK(Q18:AF18)&lt;14.5,AVERAGE(Q18:AF18),IF(COUNTBLANK(P18:AF18)&lt;15.5,AVERAGE(P18:AF18),IF(COUNTBLANK(O18:AF18)&lt;16.5,AVERAGE(O18:AF18),IF(COUNTBLANK(N18:AF18)&lt;17.5,AVERAGE(N18:AF18),IF(COUNTBLANK(M18:AF18)&lt;18.5,AVERAGE(M18:AF18),IF(COUNTBLANK(L18:AF18)&lt;19.5,AVERAGE(L18:AF18),AVERAGE(K18:AF18))))))))))))))))))))))</f>
        <v>66</v>
      </c>
      <c r="AK18" s="23">
        <f>IF(AH18&lt;1.5,J18,(0.75*J18)+(0.25*(AI18*$AS$1)))</f>
        <v>290260.41651619074</v>
      </c>
      <c r="AL18" s="24">
        <f>AK18-J18</f>
        <v>1460.416516190744</v>
      </c>
      <c r="AM18" s="22">
        <f>IF(AH18&lt;1.5,"N/A",3*((J18/$AS$1)-(AJ18*2/3)))</f>
        <v>79.717510402240748</v>
      </c>
      <c r="AN18" s="20">
        <f t="shared" si="0"/>
        <v>284858.18130320043</v>
      </c>
      <c r="AO18" s="20">
        <f t="shared" si="1"/>
        <v>257163.63589872263</v>
      </c>
      <c r="AQ18" s="56" t="s">
        <v>462</v>
      </c>
      <c r="AR18" s="58">
        <v>240400</v>
      </c>
      <c r="AS18" s="58">
        <f t="shared" si="2"/>
        <v>256100</v>
      </c>
      <c r="AT18" s="82">
        <f t="shared" si="3"/>
        <v>4153.4246575342468</v>
      </c>
      <c r="AU18" s="65">
        <f t="shared" si="4"/>
        <v>73</v>
      </c>
    </row>
    <row r="19" spans="1:47" s="2" customFormat="1">
      <c r="A19" s="19" t="s">
        <v>368</v>
      </c>
      <c r="B19" s="23" t="str">
        <f>IF(COUNTBLANK(K19:AF19)&lt;20.5,"Yes","No")</f>
        <v>Yes</v>
      </c>
      <c r="C19" s="23" t="str">
        <f>IF(COUNTBLANK(K19:AF19)&lt;21.5,"Yes","No")</f>
        <v>Yes</v>
      </c>
      <c r="D19" s="34" t="str">
        <f>IF(J19&gt;300000,IF(J19&lt;((AG19*$AR$1)*0.9),IF(J19&lt;((AG19*$AR$1)*0.8),IF(J19&lt;((AG19*$AR$1)*0.7),"B","C"),"V"),IF(AM19&gt;AG19,IF(AM19&gt;AJ19,"P",""),"")),IF(AM19&gt;AG19,IF(AM19&gt;AJ19,"P",""),""))</f>
        <v>P</v>
      </c>
      <c r="E19" s="19" t="s">
        <v>373</v>
      </c>
      <c r="F19" s="21" t="s">
        <v>390</v>
      </c>
      <c r="G19" s="20">
        <v>232000</v>
      </c>
      <c r="H19" s="20">
        <f>J19-G19</f>
        <v>12300</v>
      </c>
      <c r="I19" s="80">
        <v>800</v>
      </c>
      <c r="J19" s="20">
        <v>244300</v>
      </c>
      <c r="K19" s="21">
        <v>76</v>
      </c>
      <c r="L19" s="21">
        <v>94</v>
      </c>
      <c r="M19" s="21">
        <v>30</v>
      </c>
      <c r="N19" s="21">
        <v>56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39">
        <f>IF(AH19=0,"",AVERAGE(K19:AF19))</f>
        <v>64</v>
      </c>
      <c r="AH19" s="39">
        <f>IF(COUNTBLANK(K19:AF19)=0,22,IF(COUNTBLANK(K19:AF19)=1,21,IF(COUNTBLANK(K19:AF19)=2,20,IF(COUNTBLANK(K19:AF19)=3,19,IF(COUNTBLANK(K19:AF19)=4,18,IF(COUNTBLANK(K19:AF19)=5,17,IF(COUNTBLANK(K19:AF19)=6,16,IF(COUNTBLANK(K19:AF19)=7,15,IF(COUNTBLANK(K19:AF19)=8,14,IF(COUNTBLANK(K19:AF19)=9,13,IF(COUNTBLANK(K19:AF19)=10,12,IF(COUNTBLANK(K19:AF19)=11,11,IF(COUNTBLANK(K19:AF19)=12,10,IF(COUNTBLANK(K19:AF19)=13,9,IF(COUNTBLANK(K19:AF19)=14,8,IF(COUNTBLANK(K19:AF19)=15,7,IF(COUNTBLANK(K19:AF19)=16,6,IF(COUNTBLANK(K19:AF19)=17,5,IF(COUNTBLANK(K19:AF19)=18,4,IF(COUNTBLANK(K19:AF19)=19,3,IF(COUNTBLANK(K19:AF19)=20,2,IF(COUNTBLANK(K19:AF19)=21,1,IF(COUNTBLANK(K19:AF19)=22,0,"Error")))))))))))))))))))))))</f>
        <v>4</v>
      </c>
      <c r="AI19" s="39">
        <f>IF(AH19=0,"",IF(COUNTBLANK(AD19:AF19)=0,AVERAGE(AD19:AF19),IF(COUNTBLANK(AC19:AF19)&lt;1.5,AVERAGE(AC19:AF19),IF(COUNTBLANK(AB19:AF19)&lt;2.5,AVERAGE(AB19:AF19),IF(COUNTBLANK(AA19:AF19)&lt;3.5,AVERAGE(AA19:AF19),IF(COUNTBLANK(Z19:AF19)&lt;4.5,AVERAGE(Z19:AF19),IF(COUNTBLANK(Y19:AF19)&lt;5.5,AVERAGE(Y19:AF19),IF(COUNTBLANK(X19:AF19)&lt;6.5,AVERAGE(X19:AF19),IF(COUNTBLANK(W19:AF19)&lt;7.5,AVERAGE(W19:AF19),IF(COUNTBLANK(V19:AF19)&lt;8.5,AVERAGE(V19:AF19),IF(COUNTBLANK(U19:AF19)&lt;9.5,AVERAGE(U19:AF19),IF(COUNTBLANK(T19:AF19)&lt;10.5,AVERAGE(T19:AF19),IF(COUNTBLANK(S19:AF19)&lt;11.5,AVERAGE(S19:AF19),IF(COUNTBLANK(R19:AF19)&lt;12.5,AVERAGE(R19:AF19),IF(COUNTBLANK(Q19:AF19)&lt;13.5,AVERAGE(Q19:AF19),IF(COUNTBLANK(P19:AF19)&lt;14.5,AVERAGE(P19:AF19),IF(COUNTBLANK(O19:AF19)&lt;15.5,AVERAGE(O19:AF19),IF(COUNTBLANK(N19:AF19)&lt;16.5,AVERAGE(N19:AF19),IF(COUNTBLANK(M19:AF19)&lt;17.5,AVERAGE(M19:AF19),IF(COUNTBLANK(L19:AF19)&lt;18.5,AVERAGE(L19:AF19),AVERAGE(K19:AF19)))))))))))))))))))))</f>
        <v>60</v>
      </c>
      <c r="AJ19" s="22">
        <f>IF(AH19=0,"",IF(COUNTBLANK(AE19:AF19)=0,AVERAGE(AE19:AF19),IF(COUNTBLANK(AD19:AF19)&lt;1.5,AVERAGE(AD19:AF19),IF(COUNTBLANK(AC19:AF19)&lt;2.5,AVERAGE(AC19:AF19),IF(COUNTBLANK(AB19:AF19)&lt;3.5,AVERAGE(AB19:AF19),IF(COUNTBLANK(AA19:AF19)&lt;4.5,AVERAGE(AA19:AF19),IF(COUNTBLANK(Z19:AF19)&lt;5.5,AVERAGE(Z19:AF19),IF(COUNTBLANK(Y19:AF19)&lt;6.5,AVERAGE(Y19:AF19),IF(COUNTBLANK(X19:AF19)&lt;7.5,AVERAGE(X19:AF19),IF(COUNTBLANK(W19:AF19)&lt;8.5,AVERAGE(W19:AF19),IF(COUNTBLANK(V19:AF19)&lt;9.5,AVERAGE(V19:AF19),IF(COUNTBLANK(U19:AF19)&lt;10.5,AVERAGE(U19:AF19),IF(COUNTBLANK(T19:AF19)&lt;11.5,AVERAGE(T19:AF19),IF(COUNTBLANK(S19:AF19)&lt;12.5,AVERAGE(S19:AF19),IF(COUNTBLANK(R19:AF19)&lt;13.5,AVERAGE(R19:AF19),IF(COUNTBLANK(Q19:AF19)&lt;14.5,AVERAGE(Q19:AF19),IF(COUNTBLANK(P19:AF19)&lt;15.5,AVERAGE(P19:AF19),IF(COUNTBLANK(O19:AF19)&lt;16.5,AVERAGE(O19:AF19),IF(COUNTBLANK(N19:AF19)&lt;17.5,AVERAGE(N19:AF19),IF(COUNTBLANK(M19:AF19)&lt;18.5,AVERAGE(M19:AF19),IF(COUNTBLANK(L19:AF19)&lt;19.5,AVERAGE(L19:AF19),AVERAGE(K19:AF19))))))))))))))))))))))</f>
        <v>43</v>
      </c>
      <c r="AK19" s="23">
        <f>IF(AH19&lt;1.5,J19,(0.75*J19)+(0.25*(AI19*$AS$1)))</f>
        <v>244608.68043015894</v>
      </c>
      <c r="AL19" s="24">
        <f>AK19-J19</f>
        <v>308.68043015894364</v>
      </c>
      <c r="AM19" s="22">
        <f>IF(AH19&lt;1.5,"N/A",3*((J19/$AS$1)-(AJ19*2/3)))</f>
        <v>93.094833072255597</v>
      </c>
      <c r="AN19" s="20">
        <f t="shared" si="0"/>
        <v>237381.81775266703</v>
      </c>
      <c r="AO19" s="20">
        <f t="shared" si="1"/>
        <v>253207.27226951151</v>
      </c>
      <c r="AQ19" s="56" t="s">
        <v>373</v>
      </c>
      <c r="AR19" s="58">
        <v>243500</v>
      </c>
      <c r="AS19" s="58">
        <f t="shared" si="2"/>
        <v>244300</v>
      </c>
      <c r="AT19" s="82">
        <f t="shared" si="3"/>
        <v>4111.666666666667</v>
      </c>
      <c r="AU19" s="65">
        <f t="shared" si="4"/>
        <v>60</v>
      </c>
    </row>
    <row r="20" spans="1:47" s="2" customFormat="1">
      <c r="A20" s="19" t="s">
        <v>368</v>
      </c>
      <c r="B20" s="23" t="str">
        <f>IF(COUNTBLANK(K20:AF20)&lt;20.5,"Yes","No")</f>
        <v>No</v>
      </c>
      <c r="C20" s="23" t="str">
        <f>IF(COUNTBLANK(K20:AF20)&lt;21.5,"Yes","No")</f>
        <v>Yes</v>
      </c>
      <c r="D20" s="34" t="str">
        <f>IF(J20&gt;300000,IF(J20&lt;((AG20*$AR$1)*0.9),IF(J20&lt;((AG20*$AR$1)*0.8),IF(J20&lt;((AG20*$AR$1)*0.7),"B","C"),"V"),IF(AM20&gt;AG20,IF(AM20&gt;AJ20,"P",""),"")),IF(AM20&gt;AG20,IF(AM20&gt;AJ20,"P",""),""))</f>
        <v>P</v>
      </c>
      <c r="E20" s="19" t="s">
        <v>520</v>
      </c>
      <c r="F20" s="21" t="s">
        <v>48</v>
      </c>
      <c r="G20" s="20">
        <v>358100</v>
      </c>
      <c r="H20" s="20">
        <f>J20-G20</f>
        <v>0</v>
      </c>
      <c r="I20" s="80">
        <v>0</v>
      </c>
      <c r="J20" s="20">
        <v>358100</v>
      </c>
      <c r="K20" s="21"/>
      <c r="L20" s="21"/>
      <c r="M20" s="21"/>
      <c r="N20" s="21">
        <v>61</v>
      </c>
      <c r="O20" s="40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9">
        <f>IF(AH20=0,"",AVERAGE(K20:AF20))</f>
        <v>61</v>
      </c>
      <c r="AH20" s="39">
        <f>IF(COUNTBLANK(K20:AF20)=0,22,IF(COUNTBLANK(K20:AF20)=1,21,IF(COUNTBLANK(K20:AF20)=2,20,IF(COUNTBLANK(K20:AF20)=3,19,IF(COUNTBLANK(K20:AF20)=4,18,IF(COUNTBLANK(K20:AF20)=5,17,IF(COUNTBLANK(K20:AF20)=6,16,IF(COUNTBLANK(K20:AF20)=7,15,IF(COUNTBLANK(K20:AF20)=8,14,IF(COUNTBLANK(K20:AF20)=9,13,IF(COUNTBLANK(K20:AF20)=10,12,IF(COUNTBLANK(K20:AF20)=11,11,IF(COUNTBLANK(K20:AF20)=12,10,IF(COUNTBLANK(K20:AF20)=13,9,IF(COUNTBLANK(K20:AF20)=14,8,IF(COUNTBLANK(K20:AF20)=15,7,IF(COUNTBLANK(K20:AF20)=16,6,IF(COUNTBLANK(K20:AF20)=17,5,IF(COUNTBLANK(K20:AF20)=18,4,IF(COUNTBLANK(K20:AF20)=19,3,IF(COUNTBLANK(K20:AF20)=20,2,IF(COUNTBLANK(K20:AF20)=21,1,IF(COUNTBLANK(K20:AF20)=22,0,"Error")))))))))))))))))))))))</f>
        <v>1</v>
      </c>
      <c r="AI20" s="39">
        <f>IF(AH20=0,"",IF(COUNTBLANK(AD20:AF20)=0,AVERAGE(AD20:AF20),IF(COUNTBLANK(AC20:AF20)&lt;1.5,AVERAGE(AC20:AF20),IF(COUNTBLANK(AB20:AF20)&lt;2.5,AVERAGE(AB20:AF20),IF(COUNTBLANK(AA20:AF20)&lt;3.5,AVERAGE(AA20:AF20),IF(COUNTBLANK(Z20:AF20)&lt;4.5,AVERAGE(Z20:AF20),IF(COUNTBLANK(Y20:AF20)&lt;5.5,AVERAGE(Y20:AF20),IF(COUNTBLANK(X20:AF20)&lt;6.5,AVERAGE(X20:AF20),IF(COUNTBLANK(W20:AF20)&lt;7.5,AVERAGE(W20:AF20),IF(COUNTBLANK(V20:AF20)&lt;8.5,AVERAGE(V20:AF20),IF(COUNTBLANK(U20:AF20)&lt;9.5,AVERAGE(U20:AF20),IF(COUNTBLANK(T20:AF20)&lt;10.5,AVERAGE(T20:AF20),IF(COUNTBLANK(S20:AF20)&lt;11.5,AVERAGE(S20:AF20),IF(COUNTBLANK(R20:AF20)&lt;12.5,AVERAGE(R20:AF20),IF(COUNTBLANK(Q20:AF20)&lt;13.5,AVERAGE(Q20:AF20),IF(COUNTBLANK(P20:AF20)&lt;14.5,AVERAGE(P20:AF20),IF(COUNTBLANK(O20:AF20)&lt;15.5,AVERAGE(O20:AF20),IF(COUNTBLANK(N20:AF20)&lt;16.5,AVERAGE(N20:AF20),IF(COUNTBLANK(M20:AF20)&lt;17.5,AVERAGE(M20:AF20),IF(COUNTBLANK(L20:AF20)&lt;18.5,AVERAGE(L20:AF20),AVERAGE(K20:AF20)))))))))))))))))))))</f>
        <v>61</v>
      </c>
      <c r="AJ20" s="22">
        <f>IF(AH20=0,"",IF(COUNTBLANK(AE20:AF20)=0,AVERAGE(AE20:AF20),IF(COUNTBLANK(AD20:AF20)&lt;1.5,AVERAGE(AD20:AF20),IF(COUNTBLANK(AC20:AF20)&lt;2.5,AVERAGE(AC20:AF20),IF(COUNTBLANK(AB20:AF20)&lt;3.5,AVERAGE(AB20:AF20),IF(COUNTBLANK(AA20:AF20)&lt;4.5,AVERAGE(AA20:AF20),IF(COUNTBLANK(Z20:AF20)&lt;5.5,AVERAGE(Z20:AF20),IF(COUNTBLANK(Y20:AF20)&lt;6.5,AVERAGE(Y20:AF20),IF(COUNTBLANK(X20:AF20)&lt;7.5,AVERAGE(X20:AF20),IF(COUNTBLANK(W20:AF20)&lt;8.5,AVERAGE(W20:AF20),IF(COUNTBLANK(V20:AF20)&lt;9.5,AVERAGE(V20:AF20),IF(COUNTBLANK(U20:AF20)&lt;10.5,AVERAGE(U20:AF20),IF(COUNTBLANK(T20:AF20)&lt;11.5,AVERAGE(T20:AF20),IF(COUNTBLANK(S20:AF20)&lt;12.5,AVERAGE(S20:AF20),IF(COUNTBLANK(R20:AF20)&lt;13.5,AVERAGE(R20:AF20),IF(COUNTBLANK(Q20:AF20)&lt;14.5,AVERAGE(Q20:AF20),IF(COUNTBLANK(P20:AF20)&lt;15.5,AVERAGE(P20:AF20),IF(COUNTBLANK(O20:AF20)&lt;16.5,AVERAGE(O20:AF20),IF(COUNTBLANK(N20:AF20)&lt;17.5,AVERAGE(N20:AF20),IF(COUNTBLANK(M20:AF20)&lt;18.5,AVERAGE(M20:AF20),IF(COUNTBLANK(L20:AF20)&lt;19.5,AVERAGE(L20:AF20),AVERAGE(K20:AF20))))))))))))))))))))))</f>
        <v>61</v>
      </c>
      <c r="AK20" s="23">
        <f>IF(AH20&lt;1.5,J20,(0.75*J20)+(0.25*(AI20*$AS$1)))</f>
        <v>358100</v>
      </c>
      <c r="AL20" s="24">
        <f>AK20-J20</f>
        <v>0</v>
      </c>
      <c r="AM20" s="22" t="str">
        <f>IF(AH20&lt;1.5,"N/A",3*((J20/$AS$1)-(AJ20*2/3)))</f>
        <v>N/A</v>
      </c>
      <c r="AN20" s="20">
        <f t="shared" si="0"/>
        <v>241338.18138187815</v>
      </c>
      <c r="AO20" s="20">
        <f t="shared" si="1"/>
        <v>241338.18138187815</v>
      </c>
      <c r="AQ20" s="56" t="s">
        <v>461</v>
      </c>
      <c r="AR20" s="58">
        <v>229400</v>
      </c>
      <c r="AS20" s="58">
        <f t="shared" si="2"/>
        <v>257600</v>
      </c>
      <c r="AT20" s="82">
        <f t="shared" si="3"/>
        <v>4173.1707317073169</v>
      </c>
      <c r="AU20" s="65">
        <f t="shared" si="4"/>
        <v>82</v>
      </c>
    </row>
    <row r="21" spans="1:47" s="2" customFormat="1">
      <c r="A21" s="19" t="s">
        <v>368</v>
      </c>
      <c r="B21" s="23" t="str">
        <f>IF(COUNTBLANK(K21:AF21)&lt;20.5,"Yes","No")</f>
        <v>Yes</v>
      </c>
      <c r="C21" s="23" t="str">
        <f>IF(COUNTBLANK(K21:AF21)&lt;21.5,"Yes","No")</f>
        <v>Yes</v>
      </c>
      <c r="D21" s="34" t="str">
        <f>IF(J21&gt;300000,IF(J21&lt;((AG21*$AR$1)*0.9),IF(J21&lt;((AG21*$AR$1)*0.8),IF(J21&lt;((AG21*$AR$1)*0.7),"B","C"),"V"),IF(AM21&gt;AG21,IF(AM21&gt;AJ21,"P",""),"")),IF(AM21&gt;AG21,IF(AM21&gt;AJ21,"P",""),""))</f>
        <v>P</v>
      </c>
      <c r="E21" s="19" t="s">
        <v>463</v>
      </c>
      <c r="F21" s="21" t="s">
        <v>62</v>
      </c>
      <c r="G21" s="20">
        <v>332900</v>
      </c>
      <c r="H21" s="20">
        <f>J21-G21</f>
        <v>-26300</v>
      </c>
      <c r="I21" s="80">
        <v>-26300</v>
      </c>
      <c r="J21" s="20">
        <v>306600</v>
      </c>
      <c r="K21" s="21"/>
      <c r="L21" s="21">
        <v>65</v>
      </c>
      <c r="M21" s="21">
        <v>65</v>
      </c>
      <c r="N21" s="21">
        <v>40</v>
      </c>
      <c r="O21" s="40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9">
        <f>IF(AH21=0,"",AVERAGE(K21:AF21))</f>
        <v>56.666666666666664</v>
      </c>
      <c r="AH21" s="39">
        <f>IF(COUNTBLANK(K21:AF21)=0,22,IF(COUNTBLANK(K21:AF21)=1,21,IF(COUNTBLANK(K21:AF21)=2,20,IF(COUNTBLANK(K21:AF21)=3,19,IF(COUNTBLANK(K21:AF21)=4,18,IF(COUNTBLANK(K21:AF21)=5,17,IF(COUNTBLANK(K21:AF21)=6,16,IF(COUNTBLANK(K21:AF21)=7,15,IF(COUNTBLANK(K21:AF21)=8,14,IF(COUNTBLANK(K21:AF21)=9,13,IF(COUNTBLANK(K21:AF21)=10,12,IF(COUNTBLANK(K21:AF21)=11,11,IF(COUNTBLANK(K21:AF21)=12,10,IF(COUNTBLANK(K21:AF21)=13,9,IF(COUNTBLANK(K21:AF21)=14,8,IF(COUNTBLANK(K21:AF21)=15,7,IF(COUNTBLANK(K21:AF21)=16,6,IF(COUNTBLANK(K21:AF21)=17,5,IF(COUNTBLANK(K21:AF21)=18,4,IF(COUNTBLANK(K21:AF21)=19,3,IF(COUNTBLANK(K21:AF21)=20,2,IF(COUNTBLANK(K21:AF21)=21,1,IF(COUNTBLANK(K21:AF21)=22,0,"Error")))))))))))))))))))))))</f>
        <v>3</v>
      </c>
      <c r="AI21" s="39">
        <f>IF(AH21=0,"",IF(COUNTBLANK(AD21:AF21)=0,AVERAGE(AD21:AF21),IF(COUNTBLANK(AC21:AF21)&lt;1.5,AVERAGE(AC21:AF21),IF(COUNTBLANK(AB21:AF21)&lt;2.5,AVERAGE(AB21:AF21),IF(COUNTBLANK(AA21:AF21)&lt;3.5,AVERAGE(AA21:AF21),IF(COUNTBLANK(Z21:AF21)&lt;4.5,AVERAGE(Z21:AF21),IF(COUNTBLANK(Y21:AF21)&lt;5.5,AVERAGE(Y21:AF21),IF(COUNTBLANK(X21:AF21)&lt;6.5,AVERAGE(X21:AF21),IF(COUNTBLANK(W21:AF21)&lt;7.5,AVERAGE(W21:AF21),IF(COUNTBLANK(V21:AF21)&lt;8.5,AVERAGE(V21:AF21),IF(COUNTBLANK(U21:AF21)&lt;9.5,AVERAGE(U21:AF21),IF(COUNTBLANK(T21:AF21)&lt;10.5,AVERAGE(T21:AF21),IF(COUNTBLANK(S21:AF21)&lt;11.5,AVERAGE(S21:AF21),IF(COUNTBLANK(R21:AF21)&lt;12.5,AVERAGE(R21:AF21),IF(COUNTBLANK(Q21:AF21)&lt;13.5,AVERAGE(Q21:AF21),IF(COUNTBLANK(P21:AF21)&lt;14.5,AVERAGE(P21:AF21),IF(COUNTBLANK(O21:AF21)&lt;15.5,AVERAGE(O21:AF21),IF(COUNTBLANK(N21:AF21)&lt;16.5,AVERAGE(N21:AF21),IF(COUNTBLANK(M21:AF21)&lt;17.5,AVERAGE(M21:AF21),IF(COUNTBLANK(L21:AF21)&lt;18.5,AVERAGE(L21:AF21),AVERAGE(K21:AF21)))))))))))))))))))))</f>
        <v>56.666666666666664</v>
      </c>
      <c r="AJ21" s="22">
        <f>IF(AH21=0,"",IF(COUNTBLANK(AE21:AF21)=0,AVERAGE(AE21:AF21),IF(COUNTBLANK(AD21:AF21)&lt;1.5,AVERAGE(AD21:AF21),IF(COUNTBLANK(AC21:AF21)&lt;2.5,AVERAGE(AC21:AF21),IF(COUNTBLANK(AB21:AF21)&lt;3.5,AVERAGE(AB21:AF21),IF(COUNTBLANK(AA21:AF21)&lt;4.5,AVERAGE(AA21:AF21),IF(COUNTBLANK(Z21:AF21)&lt;5.5,AVERAGE(Z21:AF21),IF(COUNTBLANK(Y21:AF21)&lt;6.5,AVERAGE(Y21:AF21),IF(COUNTBLANK(X21:AF21)&lt;7.5,AVERAGE(X21:AF21),IF(COUNTBLANK(W21:AF21)&lt;8.5,AVERAGE(W21:AF21),IF(COUNTBLANK(V21:AF21)&lt;9.5,AVERAGE(V21:AF21),IF(COUNTBLANK(U21:AF21)&lt;10.5,AVERAGE(U21:AF21),IF(COUNTBLANK(T21:AF21)&lt;11.5,AVERAGE(T21:AF21),IF(COUNTBLANK(S21:AF21)&lt;12.5,AVERAGE(S21:AF21),IF(COUNTBLANK(R21:AF21)&lt;13.5,AVERAGE(R21:AF21),IF(COUNTBLANK(Q21:AF21)&lt;14.5,AVERAGE(Q21:AF21),IF(COUNTBLANK(P21:AF21)&lt;15.5,AVERAGE(P21:AF21),IF(COUNTBLANK(O21:AF21)&lt;16.5,AVERAGE(O21:AF21),IF(COUNTBLANK(N21:AF21)&lt;17.5,AVERAGE(N21:AF21),IF(COUNTBLANK(M21:AF21)&lt;18.5,AVERAGE(M21:AF21),IF(COUNTBLANK(L21:AF21)&lt;19.5,AVERAGE(L21:AF21),AVERAGE(K21:AF21))))))))))))))))))))))</f>
        <v>52.5</v>
      </c>
      <c r="AK21" s="23">
        <f>IF(AH21&lt;1.5,J21,(0.75*J21)+(0.25*(AI21*$AS$1)))</f>
        <v>287923.47596181679</v>
      </c>
      <c r="AL21" s="24">
        <f>AK21-J21</f>
        <v>-18676.524038183212</v>
      </c>
      <c r="AM21" s="22">
        <f>IF(AH21&lt;1.5,"N/A",3*((J21/$AS$1)-(AJ21*2/3)))</f>
        <v>119.76658133423484</v>
      </c>
      <c r="AN21" s="20">
        <f t="shared" si="0"/>
        <v>224193.93898862996</v>
      </c>
      <c r="AO21" s="20">
        <f t="shared" si="1"/>
        <v>224193.93898862996</v>
      </c>
      <c r="AQ21" s="56" t="s">
        <v>370</v>
      </c>
      <c r="AR21" s="58">
        <v>235000</v>
      </c>
      <c r="AS21" s="58">
        <f t="shared" si="2"/>
        <v>235100</v>
      </c>
      <c r="AT21" s="82">
        <f t="shared" si="3"/>
        <v>4105.8139534883721</v>
      </c>
      <c r="AU21" s="65">
        <f t="shared" si="4"/>
        <v>57.333333333333336</v>
      </c>
    </row>
    <row r="22" spans="1:47" s="2" customFormat="1">
      <c r="A22" s="19" t="s">
        <v>368</v>
      </c>
      <c r="B22" s="23" t="str">
        <f>IF(COUNTBLANK(K22:AF22)&lt;20.5,"Yes","No")</f>
        <v>Yes</v>
      </c>
      <c r="C22" s="23" t="str">
        <f>IF(COUNTBLANK(K22:AF22)&lt;21.5,"Yes","No")</f>
        <v>Yes</v>
      </c>
      <c r="D22" s="34" t="str">
        <f>IF(J22&gt;300000,IF(J22&lt;((AG22*$AR$1)*0.9),IF(J22&lt;((AG22*$AR$1)*0.8),IF(J22&lt;((AG22*$AR$1)*0.7),"B","C"),"V"),IF(AM22&gt;AG22,IF(AM22&gt;AJ22,"P",""),"")),IF(AM22&gt;AG22,IF(AM22&gt;AJ22,"P",""),""))</f>
        <v/>
      </c>
      <c r="E22" s="19" t="s">
        <v>400</v>
      </c>
      <c r="F22" s="21" t="s">
        <v>48</v>
      </c>
      <c r="G22" s="20">
        <v>194800</v>
      </c>
      <c r="H22" s="20">
        <f>J22-G22</f>
        <v>19100</v>
      </c>
      <c r="I22" s="80">
        <v>7700</v>
      </c>
      <c r="J22" s="20">
        <v>213900</v>
      </c>
      <c r="K22" s="21">
        <v>43</v>
      </c>
      <c r="L22" s="21">
        <v>64</v>
      </c>
      <c r="M22" s="21">
        <v>66</v>
      </c>
      <c r="N22" s="21">
        <v>42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39">
        <f>IF(AH22=0,"",AVERAGE(K22:AF22))</f>
        <v>53.75</v>
      </c>
      <c r="AH22" s="39">
        <f>IF(COUNTBLANK(K22:AF22)=0,22,IF(COUNTBLANK(K22:AF22)=1,21,IF(COUNTBLANK(K22:AF22)=2,20,IF(COUNTBLANK(K22:AF22)=3,19,IF(COUNTBLANK(K22:AF22)=4,18,IF(COUNTBLANK(K22:AF22)=5,17,IF(COUNTBLANK(K22:AF22)=6,16,IF(COUNTBLANK(K22:AF22)=7,15,IF(COUNTBLANK(K22:AF22)=8,14,IF(COUNTBLANK(K22:AF22)=9,13,IF(COUNTBLANK(K22:AF22)=10,12,IF(COUNTBLANK(K22:AF22)=11,11,IF(COUNTBLANK(K22:AF22)=12,10,IF(COUNTBLANK(K22:AF22)=13,9,IF(COUNTBLANK(K22:AF22)=14,8,IF(COUNTBLANK(K22:AF22)=15,7,IF(COUNTBLANK(K22:AF22)=16,6,IF(COUNTBLANK(K22:AF22)=17,5,IF(COUNTBLANK(K22:AF22)=18,4,IF(COUNTBLANK(K22:AF22)=19,3,IF(COUNTBLANK(K22:AF22)=20,2,IF(COUNTBLANK(K22:AF22)=21,1,IF(COUNTBLANK(K22:AF22)=22,0,"Error")))))))))))))))))))))))</f>
        <v>4</v>
      </c>
      <c r="AI22" s="39">
        <f>IF(AH22=0,"",IF(COUNTBLANK(AD22:AF22)=0,AVERAGE(AD22:AF22),IF(COUNTBLANK(AC22:AF22)&lt;1.5,AVERAGE(AC22:AF22),IF(COUNTBLANK(AB22:AF22)&lt;2.5,AVERAGE(AB22:AF22),IF(COUNTBLANK(AA22:AF22)&lt;3.5,AVERAGE(AA22:AF22),IF(COUNTBLANK(Z22:AF22)&lt;4.5,AVERAGE(Z22:AF22),IF(COUNTBLANK(Y22:AF22)&lt;5.5,AVERAGE(Y22:AF22),IF(COUNTBLANK(X22:AF22)&lt;6.5,AVERAGE(X22:AF22),IF(COUNTBLANK(W22:AF22)&lt;7.5,AVERAGE(W22:AF22),IF(COUNTBLANK(V22:AF22)&lt;8.5,AVERAGE(V22:AF22),IF(COUNTBLANK(U22:AF22)&lt;9.5,AVERAGE(U22:AF22),IF(COUNTBLANK(T22:AF22)&lt;10.5,AVERAGE(T22:AF22),IF(COUNTBLANK(S22:AF22)&lt;11.5,AVERAGE(S22:AF22),IF(COUNTBLANK(R22:AF22)&lt;12.5,AVERAGE(R22:AF22),IF(COUNTBLANK(Q22:AF22)&lt;13.5,AVERAGE(Q22:AF22),IF(COUNTBLANK(P22:AF22)&lt;14.5,AVERAGE(P22:AF22),IF(COUNTBLANK(O22:AF22)&lt;15.5,AVERAGE(O22:AF22),IF(COUNTBLANK(N22:AF22)&lt;16.5,AVERAGE(N22:AF22),IF(COUNTBLANK(M22:AF22)&lt;17.5,AVERAGE(M22:AF22),IF(COUNTBLANK(L22:AF22)&lt;18.5,AVERAGE(L22:AF22),AVERAGE(K22:AF22)))))))))))))))))))))</f>
        <v>57.333333333333336</v>
      </c>
      <c r="AJ22" s="22">
        <f>IF(AH22=0,"",IF(COUNTBLANK(AE22:AF22)=0,AVERAGE(AE22:AF22),IF(COUNTBLANK(AD22:AF22)&lt;1.5,AVERAGE(AD22:AF22),IF(COUNTBLANK(AC22:AF22)&lt;2.5,AVERAGE(AC22:AF22),IF(COUNTBLANK(AB22:AF22)&lt;3.5,AVERAGE(AB22:AF22),IF(COUNTBLANK(AA22:AF22)&lt;4.5,AVERAGE(AA22:AF22),IF(COUNTBLANK(Z22:AF22)&lt;5.5,AVERAGE(Z22:AF22),IF(COUNTBLANK(Y22:AF22)&lt;6.5,AVERAGE(Y22:AF22),IF(COUNTBLANK(X22:AF22)&lt;7.5,AVERAGE(X22:AF22),IF(COUNTBLANK(W22:AF22)&lt;8.5,AVERAGE(W22:AF22),IF(COUNTBLANK(V22:AF22)&lt;9.5,AVERAGE(V22:AF22),IF(COUNTBLANK(U22:AF22)&lt;10.5,AVERAGE(U22:AF22),IF(COUNTBLANK(T22:AF22)&lt;11.5,AVERAGE(T22:AF22),IF(COUNTBLANK(S22:AF22)&lt;12.5,AVERAGE(S22:AF22),IF(COUNTBLANK(R22:AF22)&lt;13.5,AVERAGE(R22:AF22),IF(COUNTBLANK(Q22:AF22)&lt;14.5,AVERAGE(Q22:AF22),IF(COUNTBLANK(P22:AF22)&lt;15.5,AVERAGE(P22:AF22),IF(COUNTBLANK(O22:AF22)&lt;16.5,AVERAGE(O22:AF22),IF(COUNTBLANK(N22:AF22)&lt;17.5,AVERAGE(N22:AF22),IF(COUNTBLANK(M22:AF22)&lt;18.5,AVERAGE(M22:AF22),IF(COUNTBLANK(L22:AF22)&lt;19.5,AVERAGE(L22:AF22),AVERAGE(K22:AF22))))))))))))))))))))))</f>
        <v>54</v>
      </c>
      <c r="AK22" s="23">
        <f>IF(AH22&lt;1.5,J22,(0.75*J22)+(0.25*(AI22*$AS$1)))</f>
        <v>219080.51685548521</v>
      </c>
      <c r="AL22" s="24">
        <f>AK22-J22</f>
        <v>5180.5168554852135</v>
      </c>
      <c r="AM22" s="22">
        <f>IF(AH22&lt;1.5,"N/A",3*((J22/$AS$1)-(AJ22*2/3)))</f>
        <v>48.808779345703947</v>
      </c>
      <c r="AN22" s="20">
        <f t="shared" si="0"/>
        <v>226831.51474143739</v>
      </c>
      <c r="AO22" s="20">
        <f t="shared" si="1"/>
        <v>212654.54507009755</v>
      </c>
      <c r="AQ22" s="56" t="s">
        <v>382</v>
      </c>
      <c r="AR22" s="58"/>
      <c r="AS22" s="58"/>
      <c r="AT22" s="82"/>
      <c r="AU22" s="65">
        <f t="shared" si="4"/>
        <v>53</v>
      </c>
    </row>
    <row r="23" spans="1:47" s="2" customFormat="1">
      <c r="A23" s="19" t="s">
        <v>368</v>
      </c>
      <c r="B23" s="23" t="str">
        <f>IF(COUNTBLANK(K23:AF23)&lt;20.5,"Yes","No")</f>
        <v>No</v>
      </c>
      <c r="C23" s="23" t="str">
        <f>IF(COUNTBLANK(K23:AF23)&lt;21.5,"Yes","No")</f>
        <v>Yes</v>
      </c>
      <c r="D23" s="34" t="str">
        <f>IF(J23&gt;300000,IF(J23&lt;((AG23*$AR$1)*0.9),IF(J23&lt;((AG23*$AR$1)*0.8),IF(J23&lt;((AG23*$AR$1)*0.7),"B","C"),"V"),IF(AM23&gt;AG23,IF(AM23&gt;AJ23,"P",""),"")),IF(AM23&gt;AG23,IF(AM23&gt;AJ23,"P",""),""))</f>
        <v>P</v>
      </c>
      <c r="E23" s="19" t="s">
        <v>382</v>
      </c>
      <c r="F23" s="21" t="s">
        <v>388</v>
      </c>
      <c r="G23" s="20">
        <v>210900</v>
      </c>
      <c r="H23" s="20">
        <f>J23-G23</f>
        <v>0</v>
      </c>
      <c r="I23" s="80">
        <v>0</v>
      </c>
      <c r="J23" s="20">
        <v>210900</v>
      </c>
      <c r="K23" s="21">
        <v>53</v>
      </c>
      <c r="L23" s="21" t="s">
        <v>535</v>
      </c>
      <c r="M23" s="21"/>
      <c r="N23" s="21" t="s">
        <v>535</v>
      </c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39">
        <f>IF(AH23=0,"",AVERAGE(K23:AF23))</f>
        <v>53</v>
      </c>
      <c r="AH23" s="39">
        <f>IF(COUNTBLANK(K23:AF23)=0,22,IF(COUNTBLANK(K23:AF23)=1,21,IF(COUNTBLANK(K23:AF23)=2,20,IF(COUNTBLANK(K23:AF23)=3,19,IF(COUNTBLANK(K23:AF23)=4,18,IF(COUNTBLANK(K23:AF23)=5,17,IF(COUNTBLANK(K23:AF23)=6,16,IF(COUNTBLANK(K23:AF23)=7,15,IF(COUNTBLANK(K23:AF23)=8,14,IF(COUNTBLANK(K23:AF23)=9,13,IF(COUNTBLANK(K23:AF23)=10,12,IF(COUNTBLANK(K23:AF23)=11,11,IF(COUNTBLANK(K23:AF23)=12,10,IF(COUNTBLANK(K23:AF23)=13,9,IF(COUNTBLANK(K23:AF23)=14,8,IF(COUNTBLANK(K23:AF23)=15,7,IF(COUNTBLANK(K23:AF23)=16,6,IF(COUNTBLANK(K23:AF23)=17,5,IF(COUNTBLANK(K23:AF23)=18,4,IF(COUNTBLANK(K23:AF23)=19,3,IF(COUNTBLANK(K23:AF23)=20,2,IF(COUNTBLANK(K23:AF23)=21,1,IF(COUNTBLANK(K23:AF23)=22,0,"Error")))))))))))))))))))))))</f>
        <v>1</v>
      </c>
      <c r="AI23" s="39">
        <f>IF(AH23=0,"",IF(COUNTBLANK(AD23:AF23)=0,AVERAGE(AD23:AF23),IF(COUNTBLANK(AC23:AF23)&lt;1.5,AVERAGE(AC23:AF23),IF(COUNTBLANK(AB23:AF23)&lt;2.5,AVERAGE(AB23:AF23),IF(COUNTBLANK(AA23:AF23)&lt;3.5,AVERAGE(AA23:AF23),IF(COUNTBLANK(Z23:AF23)&lt;4.5,AVERAGE(Z23:AF23),IF(COUNTBLANK(Y23:AF23)&lt;5.5,AVERAGE(Y23:AF23),IF(COUNTBLANK(X23:AF23)&lt;6.5,AVERAGE(X23:AF23),IF(COUNTBLANK(W23:AF23)&lt;7.5,AVERAGE(W23:AF23),IF(COUNTBLANK(V23:AF23)&lt;8.5,AVERAGE(V23:AF23),IF(COUNTBLANK(U23:AF23)&lt;9.5,AVERAGE(U23:AF23),IF(COUNTBLANK(T23:AF23)&lt;10.5,AVERAGE(T23:AF23),IF(COUNTBLANK(S23:AF23)&lt;11.5,AVERAGE(S23:AF23),IF(COUNTBLANK(R23:AF23)&lt;12.5,AVERAGE(R23:AF23),IF(COUNTBLANK(Q23:AF23)&lt;13.5,AVERAGE(Q23:AF23),IF(COUNTBLANK(P23:AF23)&lt;14.5,AVERAGE(P23:AF23),IF(COUNTBLANK(O23:AF23)&lt;15.5,AVERAGE(O23:AF23),IF(COUNTBLANK(N23:AF23)&lt;16.5,AVERAGE(N23:AF23),IF(COUNTBLANK(M23:AF23)&lt;17.5,AVERAGE(M23:AF23),IF(COUNTBLANK(L23:AF23)&lt;18.5,AVERAGE(L23:AF23),AVERAGE(K23:AF23)))))))))))))))))))))</f>
        <v>53</v>
      </c>
      <c r="AJ23" s="22">
        <f>IF(AH23=0,"",IF(COUNTBLANK(AE23:AF23)=0,AVERAGE(AE23:AF23),IF(COUNTBLANK(AD23:AF23)&lt;1.5,AVERAGE(AD23:AF23),IF(COUNTBLANK(AC23:AF23)&lt;2.5,AVERAGE(AC23:AF23),IF(COUNTBLANK(AB23:AF23)&lt;3.5,AVERAGE(AB23:AF23),IF(COUNTBLANK(AA23:AF23)&lt;4.5,AVERAGE(AA23:AF23),IF(COUNTBLANK(Z23:AF23)&lt;5.5,AVERAGE(Z23:AF23),IF(COUNTBLANK(Y23:AF23)&lt;6.5,AVERAGE(Y23:AF23),IF(COUNTBLANK(X23:AF23)&lt;7.5,AVERAGE(X23:AF23),IF(COUNTBLANK(W23:AF23)&lt;8.5,AVERAGE(W23:AF23),IF(COUNTBLANK(V23:AF23)&lt;9.5,AVERAGE(V23:AF23),IF(COUNTBLANK(U23:AF23)&lt;10.5,AVERAGE(U23:AF23),IF(COUNTBLANK(T23:AF23)&lt;11.5,AVERAGE(T23:AF23),IF(COUNTBLANK(S23:AF23)&lt;12.5,AVERAGE(S23:AF23),IF(COUNTBLANK(R23:AF23)&lt;13.5,AVERAGE(R23:AF23),IF(COUNTBLANK(Q23:AF23)&lt;14.5,AVERAGE(Q23:AF23),IF(COUNTBLANK(P23:AF23)&lt;15.5,AVERAGE(P23:AF23),IF(COUNTBLANK(O23:AF23)&lt;16.5,AVERAGE(O23:AF23),IF(COUNTBLANK(N23:AF23)&lt;17.5,AVERAGE(N23:AF23),IF(COUNTBLANK(M23:AF23)&lt;18.5,AVERAGE(M23:AF23),IF(COUNTBLANK(L23:AF23)&lt;19.5,AVERAGE(L23:AF23),AVERAGE(K23:AF23))))))))))))))))))))))</f>
        <v>53</v>
      </c>
      <c r="AK23" s="23">
        <f>IF(AH23&lt;1.5,J23,(0.75*J23)+(0.25*(AI23*$AS$1)))</f>
        <v>210900</v>
      </c>
      <c r="AL23" s="24">
        <f>AK23-J23</f>
        <v>0</v>
      </c>
      <c r="AM23" s="22" t="str">
        <f>IF(AH23&lt;1.5,"N/A",3*((J23/$AS$1)-(AJ23*2/3)))</f>
        <v>N/A</v>
      </c>
      <c r="AN23" s="20">
        <f t="shared" si="0"/>
        <v>209687.27234818923</v>
      </c>
      <c r="AO23" s="20">
        <f t="shared" si="1"/>
        <v>209687.27234818923</v>
      </c>
      <c r="AQ23" s="56" t="s">
        <v>378</v>
      </c>
      <c r="AR23" s="58">
        <v>198600</v>
      </c>
      <c r="AS23" s="58">
        <f t="shared" si="2"/>
        <v>194300</v>
      </c>
      <c r="AT23" s="82">
        <f t="shared" si="3"/>
        <v>4091.7293233082705</v>
      </c>
      <c r="AU23" s="65">
        <f t="shared" si="4"/>
        <v>44.333333333333336</v>
      </c>
    </row>
    <row r="24" spans="1:47" s="2" customFormat="1">
      <c r="A24" s="19" t="s">
        <v>368</v>
      </c>
      <c r="B24" s="23" t="str">
        <f>IF(COUNTBLANK(K24:AF24)&lt;20.5,"Yes","No")</f>
        <v>Yes</v>
      </c>
      <c r="C24" s="23" t="str">
        <f>IF(COUNTBLANK(K24:AF24)&lt;21.5,"Yes","No")</f>
        <v>Yes</v>
      </c>
      <c r="D24" s="34" t="str">
        <f>IF(J24&gt;300000,IF(J24&lt;((AG24*$AR$1)*0.9),IF(J24&lt;((AG24*$AR$1)*0.8),IF(J24&lt;((AG24*$AR$1)*0.7),"B","C"),"V"),IF(AM24&gt;AG24,IF(AM24&gt;AJ24,"P",""),"")),IF(AM24&gt;AG24,IF(AM24&gt;AJ24,"P",""),""))</f>
        <v>P</v>
      </c>
      <c r="E24" s="19" t="s">
        <v>385</v>
      </c>
      <c r="F24" s="21" t="s">
        <v>48</v>
      </c>
      <c r="G24" s="20">
        <v>263800</v>
      </c>
      <c r="H24" s="20">
        <f>J24-G24</f>
        <v>-16800</v>
      </c>
      <c r="I24" s="80">
        <v>-8500</v>
      </c>
      <c r="J24" s="20">
        <v>247000</v>
      </c>
      <c r="K24" s="21">
        <v>43</v>
      </c>
      <c r="L24" s="21">
        <v>64</v>
      </c>
      <c r="M24" s="21">
        <v>61</v>
      </c>
      <c r="N24" s="21">
        <v>38</v>
      </c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39">
        <f>IF(AH24=0,"",AVERAGE(K24:AF24))</f>
        <v>51.5</v>
      </c>
      <c r="AH24" s="39">
        <f>IF(COUNTBLANK(K24:AF24)=0,22,IF(COUNTBLANK(K24:AF24)=1,21,IF(COUNTBLANK(K24:AF24)=2,20,IF(COUNTBLANK(K24:AF24)=3,19,IF(COUNTBLANK(K24:AF24)=4,18,IF(COUNTBLANK(K24:AF24)=5,17,IF(COUNTBLANK(K24:AF24)=6,16,IF(COUNTBLANK(K24:AF24)=7,15,IF(COUNTBLANK(K24:AF24)=8,14,IF(COUNTBLANK(K24:AF24)=9,13,IF(COUNTBLANK(K24:AF24)=10,12,IF(COUNTBLANK(K24:AF24)=11,11,IF(COUNTBLANK(K24:AF24)=12,10,IF(COUNTBLANK(K24:AF24)=13,9,IF(COUNTBLANK(K24:AF24)=14,8,IF(COUNTBLANK(K24:AF24)=15,7,IF(COUNTBLANK(K24:AF24)=16,6,IF(COUNTBLANK(K24:AF24)=17,5,IF(COUNTBLANK(K24:AF24)=18,4,IF(COUNTBLANK(K24:AF24)=19,3,IF(COUNTBLANK(K24:AF24)=20,2,IF(COUNTBLANK(K24:AF24)=21,1,IF(COUNTBLANK(K24:AF24)=22,0,"Error")))))))))))))))))))))))</f>
        <v>4</v>
      </c>
      <c r="AI24" s="39">
        <f>IF(AH24=0,"",IF(COUNTBLANK(AD24:AF24)=0,AVERAGE(AD24:AF24),IF(COUNTBLANK(AC24:AF24)&lt;1.5,AVERAGE(AC24:AF24),IF(COUNTBLANK(AB24:AF24)&lt;2.5,AVERAGE(AB24:AF24),IF(COUNTBLANK(AA24:AF24)&lt;3.5,AVERAGE(AA24:AF24),IF(COUNTBLANK(Z24:AF24)&lt;4.5,AVERAGE(Z24:AF24),IF(COUNTBLANK(Y24:AF24)&lt;5.5,AVERAGE(Y24:AF24),IF(COUNTBLANK(X24:AF24)&lt;6.5,AVERAGE(X24:AF24),IF(COUNTBLANK(W24:AF24)&lt;7.5,AVERAGE(W24:AF24),IF(COUNTBLANK(V24:AF24)&lt;8.5,AVERAGE(V24:AF24),IF(COUNTBLANK(U24:AF24)&lt;9.5,AVERAGE(U24:AF24),IF(COUNTBLANK(T24:AF24)&lt;10.5,AVERAGE(T24:AF24),IF(COUNTBLANK(S24:AF24)&lt;11.5,AVERAGE(S24:AF24),IF(COUNTBLANK(R24:AF24)&lt;12.5,AVERAGE(R24:AF24),IF(COUNTBLANK(Q24:AF24)&lt;13.5,AVERAGE(Q24:AF24),IF(COUNTBLANK(P24:AF24)&lt;14.5,AVERAGE(P24:AF24),IF(COUNTBLANK(O24:AF24)&lt;15.5,AVERAGE(O24:AF24),IF(COUNTBLANK(N24:AF24)&lt;16.5,AVERAGE(N24:AF24),IF(COUNTBLANK(M24:AF24)&lt;17.5,AVERAGE(M24:AF24),IF(COUNTBLANK(L24:AF24)&lt;18.5,AVERAGE(L24:AF24),AVERAGE(K24:AF24)))))))))))))))))))))</f>
        <v>54.333333333333336</v>
      </c>
      <c r="AJ24" s="22">
        <f>IF(AH24=0,"",IF(COUNTBLANK(AE24:AF24)=0,AVERAGE(AE24:AF24),IF(COUNTBLANK(AD24:AF24)&lt;1.5,AVERAGE(AD24:AF24),IF(COUNTBLANK(AC24:AF24)&lt;2.5,AVERAGE(AC24:AF24),IF(COUNTBLANK(AB24:AF24)&lt;3.5,AVERAGE(AB24:AF24),IF(COUNTBLANK(AA24:AF24)&lt;4.5,AVERAGE(AA24:AF24),IF(COUNTBLANK(Z24:AF24)&lt;5.5,AVERAGE(Z24:AF24),IF(COUNTBLANK(Y24:AF24)&lt;6.5,AVERAGE(Y24:AF24),IF(COUNTBLANK(X24:AF24)&lt;7.5,AVERAGE(X24:AF24),IF(COUNTBLANK(W24:AF24)&lt;8.5,AVERAGE(W24:AF24),IF(COUNTBLANK(V24:AF24)&lt;9.5,AVERAGE(V24:AF24),IF(COUNTBLANK(U24:AF24)&lt;10.5,AVERAGE(U24:AF24),IF(COUNTBLANK(T24:AF24)&lt;11.5,AVERAGE(T24:AF24),IF(COUNTBLANK(S24:AF24)&lt;12.5,AVERAGE(S24:AF24),IF(COUNTBLANK(R24:AF24)&lt;13.5,AVERAGE(R24:AF24),IF(COUNTBLANK(Q24:AF24)&lt;14.5,AVERAGE(Q24:AF24),IF(COUNTBLANK(P24:AF24)&lt;15.5,AVERAGE(P24:AF24),IF(COUNTBLANK(O24:AF24)&lt;16.5,AVERAGE(O24:AF24),IF(COUNTBLANK(N24:AF24)&lt;17.5,AVERAGE(N24:AF24),IF(COUNTBLANK(M24:AF24)&lt;18.5,AVERAGE(M24:AF24),IF(COUNTBLANK(L24:AF24)&lt;19.5,AVERAGE(L24:AF24),AVERAGE(K24:AF24))))))))))))))))))))))</f>
        <v>49.5</v>
      </c>
      <c r="AK24" s="23">
        <f>IF(AH24&lt;1.5,J24,(0.75*J24)+(0.25*(AI24*$AS$1)))</f>
        <v>240836.33283397727</v>
      </c>
      <c r="AL24" s="24">
        <f>AK24-J24</f>
        <v>-6163.6671660227294</v>
      </c>
      <c r="AM24" s="22">
        <f>IF(AH24&lt;1.5,"N/A",3*((J24/$AS$1)-(AJ24*2/3)))</f>
        <v>82.074186528232232</v>
      </c>
      <c r="AN24" s="20">
        <f t="shared" si="0"/>
        <v>214962.42385380404</v>
      </c>
      <c r="AO24" s="20">
        <f t="shared" si="1"/>
        <v>203752.72690437254</v>
      </c>
      <c r="AQ24" s="56" t="s">
        <v>400</v>
      </c>
      <c r="AR24" s="58">
        <v>206200</v>
      </c>
      <c r="AS24" s="58">
        <f t="shared" si="2"/>
        <v>213900</v>
      </c>
      <c r="AT24" s="82">
        <f t="shared" si="3"/>
        <v>4133.7209302325582</v>
      </c>
      <c r="AU24" s="65">
        <f t="shared" si="4"/>
        <v>57.333333333333336</v>
      </c>
    </row>
    <row r="25" spans="1:47" s="2" customFormat="1" ht="15.75" thickBot="1">
      <c r="A25" s="19" t="s">
        <v>368</v>
      </c>
      <c r="B25" s="23" t="str">
        <f>IF(COUNTBLANK(K25:AF25)&lt;20.5,"Yes","No")</f>
        <v>Yes</v>
      </c>
      <c r="C25" s="23" t="str">
        <f>IF(COUNTBLANK(K25:AF25)&lt;21.5,"Yes","No")</f>
        <v>Yes</v>
      </c>
      <c r="D25" s="34" t="str">
        <f>IF(J25&gt;300000,IF(J25&lt;((AG25*$AR$1)*0.9),IF(J25&lt;((AG25*$AR$1)*0.8),IF(J25&lt;((AG25*$AR$1)*0.7),"B","C"),"V"),IF(AM25&gt;AG25,IF(AM25&gt;AJ25,"P",""),"")),IF(AM25&gt;AG25,IF(AM25&gt;AJ25,"P",""),""))</f>
        <v/>
      </c>
      <c r="E25" s="19" t="s">
        <v>378</v>
      </c>
      <c r="F25" s="21" t="s">
        <v>37</v>
      </c>
      <c r="G25" s="20">
        <v>197700</v>
      </c>
      <c r="H25" s="20">
        <f>J25-G25</f>
        <v>-3400</v>
      </c>
      <c r="I25" s="80">
        <v>-4300</v>
      </c>
      <c r="J25" s="20">
        <v>194300</v>
      </c>
      <c r="K25" s="21">
        <v>65</v>
      </c>
      <c r="L25" s="21">
        <v>40</v>
      </c>
      <c r="M25" s="21">
        <v>41</v>
      </c>
      <c r="N25" s="21">
        <v>52</v>
      </c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39">
        <f>IF(AH25=0,"",AVERAGE(K25:AF25))</f>
        <v>49.5</v>
      </c>
      <c r="AH25" s="39">
        <f>IF(COUNTBLANK(K25:AF25)=0,22,IF(COUNTBLANK(K25:AF25)=1,21,IF(COUNTBLANK(K25:AF25)=2,20,IF(COUNTBLANK(K25:AF25)=3,19,IF(COUNTBLANK(K25:AF25)=4,18,IF(COUNTBLANK(K25:AF25)=5,17,IF(COUNTBLANK(K25:AF25)=6,16,IF(COUNTBLANK(K25:AF25)=7,15,IF(COUNTBLANK(K25:AF25)=8,14,IF(COUNTBLANK(K25:AF25)=9,13,IF(COUNTBLANK(K25:AF25)=10,12,IF(COUNTBLANK(K25:AF25)=11,11,IF(COUNTBLANK(K25:AF25)=12,10,IF(COUNTBLANK(K25:AF25)=13,9,IF(COUNTBLANK(K25:AF25)=14,8,IF(COUNTBLANK(K25:AF25)=15,7,IF(COUNTBLANK(K25:AF25)=16,6,IF(COUNTBLANK(K25:AF25)=17,5,IF(COUNTBLANK(K25:AF25)=18,4,IF(COUNTBLANK(K25:AF25)=19,3,IF(COUNTBLANK(K25:AF25)=20,2,IF(COUNTBLANK(K25:AF25)=21,1,IF(COUNTBLANK(K25:AF25)=22,0,"Error")))))))))))))))))))))))</f>
        <v>4</v>
      </c>
      <c r="AI25" s="39">
        <f>IF(AH25=0,"",IF(COUNTBLANK(AD25:AF25)=0,AVERAGE(AD25:AF25),IF(COUNTBLANK(AC25:AF25)&lt;1.5,AVERAGE(AC25:AF25),IF(COUNTBLANK(AB25:AF25)&lt;2.5,AVERAGE(AB25:AF25),IF(COUNTBLANK(AA25:AF25)&lt;3.5,AVERAGE(AA25:AF25),IF(COUNTBLANK(Z25:AF25)&lt;4.5,AVERAGE(Z25:AF25),IF(COUNTBLANK(Y25:AF25)&lt;5.5,AVERAGE(Y25:AF25),IF(COUNTBLANK(X25:AF25)&lt;6.5,AVERAGE(X25:AF25),IF(COUNTBLANK(W25:AF25)&lt;7.5,AVERAGE(W25:AF25),IF(COUNTBLANK(V25:AF25)&lt;8.5,AVERAGE(V25:AF25),IF(COUNTBLANK(U25:AF25)&lt;9.5,AVERAGE(U25:AF25),IF(COUNTBLANK(T25:AF25)&lt;10.5,AVERAGE(T25:AF25),IF(COUNTBLANK(S25:AF25)&lt;11.5,AVERAGE(S25:AF25),IF(COUNTBLANK(R25:AF25)&lt;12.5,AVERAGE(R25:AF25),IF(COUNTBLANK(Q25:AF25)&lt;13.5,AVERAGE(Q25:AF25),IF(COUNTBLANK(P25:AF25)&lt;14.5,AVERAGE(P25:AF25),IF(COUNTBLANK(O25:AF25)&lt;15.5,AVERAGE(O25:AF25),IF(COUNTBLANK(N25:AF25)&lt;16.5,AVERAGE(N25:AF25),IF(COUNTBLANK(M25:AF25)&lt;17.5,AVERAGE(M25:AF25),IF(COUNTBLANK(L25:AF25)&lt;18.5,AVERAGE(L25:AF25),AVERAGE(K25:AF25)))))))))))))))))))))</f>
        <v>44.333333333333336</v>
      </c>
      <c r="AJ25" s="22">
        <f>IF(AH25=0,"",IF(COUNTBLANK(AE25:AF25)=0,AVERAGE(AE25:AF25),IF(COUNTBLANK(AD25:AF25)&lt;1.5,AVERAGE(AD25:AF25),IF(COUNTBLANK(AC25:AF25)&lt;2.5,AVERAGE(AC25:AF25),IF(COUNTBLANK(AB25:AF25)&lt;3.5,AVERAGE(AB25:AF25),IF(COUNTBLANK(AA25:AF25)&lt;4.5,AVERAGE(AA25:AF25),IF(COUNTBLANK(Z25:AF25)&lt;5.5,AVERAGE(Z25:AF25),IF(COUNTBLANK(Y25:AF25)&lt;6.5,AVERAGE(Y25:AF25),IF(COUNTBLANK(X25:AF25)&lt;7.5,AVERAGE(X25:AF25),IF(COUNTBLANK(W25:AF25)&lt;8.5,AVERAGE(W25:AF25),IF(COUNTBLANK(V25:AF25)&lt;9.5,AVERAGE(V25:AF25),IF(COUNTBLANK(U25:AF25)&lt;10.5,AVERAGE(U25:AF25),IF(COUNTBLANK(T25:AF25)&lt;11.5,AVERAGE(T25:AF25),IF(COUNTBLANK(S25:AF25)&lt;12.5,AVERAGE(S25:AF25),IF(COUNTBLANK(R25:AF25)&lt;13.5,AVERAGE(R25:AF25),IF(COUNTBLANK(Q25:AF25)&lt;14.5,AVERAGE(Q25:AF25),IF(COUNTBLANK(P25:AF25)&lt;15.5,AVERAGE(P25:AF25),IF(COUNTBLANK(O25:AF25)&lt;16.5,AVERAGE(O25:AF25),IF(COUNTBLANK(N25:AF25)&lt;17.5,AVERAGE(N25:AF25),IF(COUNTBLANK(M25:AF25)&lt;18.5,AVERAGE(M25:AF25),IF(COUNTBLANK(L25:AF25)&lt;19.5,AVERAGE(L25:AF25),AVERAGE(K25:AF25))))))))))))))))))))))</f>
        <v>46.5</v>
      </c>
      <c r="AK25" s="23">
        <f>IF(AH25&lt;1.5,J25,(0.75*J25)+(0.25*(AI25*$AS$1)))</f>
        <v>191080.71942895078</v>
      </c>
      <c r="AL25" s="24">
        <f>AK25-J25</f>
        <v>-3219.2805710492248</v>
      </c>
      <c r="AM25" s="22">
        <f>IF(AH25&lt;1.5,"N/A",3*((J25/$AS$1)-(AJ25*2/3)))</f>
        <v>49.440139443058797</v>
      </c>
      <c r="AN25" s="20">
        <f t="shared" si="0"/>
        <v>175398.78756169288</v>
      </c>
      <c r="AO25" s="20">
        <f t="shared" si="1"/>
        <v>195839.9996459503</v>
      </c>
      <c r="AQ25" s="57" t="s">
        <v>386</v>
      </c>
      <c r="AR25" s="59"/>
      <c r="AS25" s="59"/>
      <c r="AT25" s="85"/>
      <c r="AU25" s="66">
        <f t="shared" si="4"/>
        <v>42</v>
      </c>
    </row>
    <row r="26" spans="1:47" s="2" customFormat="1">
      <c r="A26" s="19" t="s">
        <v>368</v>
      </c>
      <c r="B26" s="23" t="str">
        <f>IF(COUNTBLANK(K26:AF26)&lt;20.5,"Yes","No")</f>
        <v>No</v>
      </c>
      <c r="C26" s="23" t="str">
        <f>IF(COUNTBLANK(K26:AF26)&lt;21.5,"Yes","No")</f>
        <v>Yes</v>
      </c>
      <c r="D26" s="34" t="str">
        <f>IF(J26&gt;300000,IF(J26&lt;((AG26*$AR$1)*0.9),IF(J26&lt;((AG26*$AR$1)*0.8),IF(J26&lt;((AG26*$AR$1)*0.7),"B","C"),"V"),IF(AM26&gt;AG26,IF(AM26&gt;AJ26,"P",""),"")),IF(AM26&gt;AG26,IF(AM26&gt;AJ26,"P",""),""))</f>
        <v>P</v>
      </c>
      <c r="E26" s="19" t="s">
        <v>383</v>
      </c>
      <c r="F26" s="21" t="s">
        <v>391</v>
      </c>
      <c r="G26" s="20">
        <v>274600</v>
      </c>
      <c r="H26" s="20">
        <f>J26-G26</f>
        <v>0</v>
      </c>
      <c r="I26" s="80">
        <v>0</v>
      </c>
      <c r="J26" s="20">
        <v>274600</v>
      </c>
      <c r="K26" s="21">
        <v>45</v>
      </c>
      <c r="L26" s="21"/>
      <c r="M26" s="21"/>
      <c r="N26" s="21" t="s">
        <v>535</v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39">
        <f>IF(AH26=0,"",AVERAGE(K26:AF26))</f>
        <v>45</v>
      </c>
      <c r="AH26" s="39">
        <f>IF(COUNTBLANK(K26:AF26)=0,22,IF(COUNTBLANK(K26:AF26)=1,21,IF(COUNTBLANK(K26:AF26)=2,20,IF(COUNTBLANK(K26:AF26)=3,19,IF(COUNTBLANK(K26:AF26)=4,18,IF(COUNTBLANK(K26:AF26)=5,17,IF(COUNTBLANK(K26:AF26)=6,16,IF(COUNTBLANK(K26:AF26)=7,15,IF(COUNTBLANK(K26:AF26)=8,14,IF(COUNTBLANK(K26:AF26)=9,13,IF(COUNTBLANK(K26:AF26)=10,12,IF(COUNTBLANK(K26:AF26)=11,11,IF(COUNTBLANK(K26:AF26)=12,10,IF(COUNTBLANK(K26:AF26)=13,9,IF(COUNTBLANK(K26:AF26)=14,8,IF(COUNTBLANK(K26:AF26)=15,7,IF(COUNTBLANK(K26:AF26)=16,6,IF(COUNTBLANK(K26:AF26)=17,5,IF(COUNTBLANK(K26:AF26)=18,4,IF(COUNTBLANK(K26:AF26)=19,3,IF(COUNTBLANK(K26:AF26)=20,2,IF(COUNTBLANK(K26:AF26)=21,1,IF(COUNTBLANK(K26:AF26)=22,0,"Error")))))))))))))))))))))))</f>
        <v>1</v>
      </c>
      <c r="AI26" s="39">
        <f>IF(AH26=0,"",IF(COUNTBLANK(AD26:AF26)=0,AVERAGE(AD26:AF26),IF(COUNTBLANK(AC26:AF26)&lt;1.5,AVERAGE(AC26:AF26),IF(COUNTBLANK(AB26:AF26)&lt;2.5,AVERAGE(AB26:AF26),IF(COUNTBLANK(AA26:AF26)&lt;3.5,AVERAGE(AA26:AF26),IF(COUNTBLANK(Z26:AF26)&lt;4.5,AVERAGE(Z26:AF26),IF(COUNTBLANK(Y26:AF26)&lt;5.5,AVERAGE(Y26:AF26),IF(COUNTBLANK(X26:AF26)&lt;6.5,AVERAGE(X26:AF26),IF(COUNTBLANK(W26:AF26)&lt;7.5,AVERAGE(W26:AF26),IF(COUNTBLANK(V26:AF26)&lt;8.5,AVERAGE(V26:AF26),IF(COUNTBLANK(U26:AF26)&lt;9.5,AVERAGE(U26:AF26),IF(COUNTBLANK(T26:AF26)&lt;10.5,AVERAGE(T26:AF26),IF(COUNTBLANK(S26:AF26)&lt;11.5,AVERAGE(S26:AF26),IF(COUNTBLANK(R26:AF26)&lt;12.5,AVERAGE(R26:AF26),IF(COUNTBLANK(Q26:AF26)&lt;13.5,AVERAGE(Q26:AF26),IF(COUNTBLANK(P26:AF26)&lt;14.5,AVERAGE(P26:AF26),IF(COUNTBLANK(O26:AF26)&lt;15.5,AVERAGE(O26:AF26),IF(COUNTBLANK(N26:AF26)&lt;16.5,AVERAGE(N26:AF26),IF(COUNTBLANK(M26:AF26)&lt;17.5,AVERAGE(M26:AF26),IF(COUNTBLANK(L26:AF26)&lt;18.5,AVERAGE(L26:AF26),AVERAGE(K26:AF26)))))))))))))))))))))</f>
        <v>45</v>
      </c>
      <c r="AJ26" s="22">
        <f>IF(AH26=0,"",IF(COUNTBLANK(AE26:AF26)=0,AVERAGE(AE26:AF26),IF(COUNTBLANK(AD26:AF26)&lt;1.5,AVERAGE(AD26:AF26),IF(COUNTBLANK(AC26:AF26)&lt;2.5,AVERAGE(AC26:AF26),IF(COUNTBLANK(AB26:AF26)&lt;3.5,AVERAGE(AB26:AF26),IF(COUNTBLANK(AA26:AF26)&lt;4.5,AVERAGE(AA26:AF26),IF(COUNTBLANK(Z26:AF26)&lt;5.5,AVERAGE(Z26:AF26),IF(COUNTBLANK(Y26:AF26)&lt;6.5,AVERAGE(Y26:AF26),IF(COUNTBLANK(X26:AF26)&lt;7.5,AVERAGE(X26:AF26),IF(COUNTBLANK(W26:AF26)&lt;8.5,AVERAGE(W26:AF26),IF(COUNTBLANK(V26:AF26)&lt;9.5,AVERAGE(V26:AF26),IF(COUNTBLANK(U26:AF26)&lt;10.5,AVERAGE(U26:AF26),IF(COUNTBLANK(T26:AF26)&lt;11.5,AVERAGE(T26:AF26),IF(COUNTBLANK(S26:AF26)&lt;12.5,AVERAGE(S26:AF26),IF(COUNTBLANK(R26:AF26)&lt;13.5,AVERAGE(R26:AF26),IF(COUNTBLANK(Q26:AF26)&lt;14.5,AVERAGE(Q26:AF26),IF(COUNTBLANK(P26:AF26)&lt;15.5,AVERAGE(P26:AF26),IF(COUNTBLANK(O26:AF26)&lt;16.5,AVERAGE(O26:AF26),IF(COUNTBLANK(N26:AF26)&lt;17.5,AVERAGE(N26:AF26),IF(COUNTBLANK(M26:AF26)&lt;18.5,AVERAGE(M26:AF26),IF(COUNTBLANK(L26:AF26)&lt;19.5,AVERAGE(L26:AF26),AVERAGE(K26:AF26))))))))))))))))))))))</f>
        <v>45</v>
      </c>
      <c r="AK26" s="23">
        <f>IF(AH26&lt;1.5,J26,(0.75*J26)+(0.25*(AI26*$AS$1)))</f>
        <v>274600</v>
      </c>
      <c r="AL26" s="24">
        <f>AK26-J26</f>
        <v>0</v>
      </c>
      <c r="AM26" s="22" t="str">
        <f>IF(AH26&lt;1.5,"N/A",3*((J26/$AS$1)-(AJ26*2/3)))</f>
        <v>N/A</v>
      </c>
      <c r="AN26" s="20">
        <f t="shared" si="0"/>
        <v>178036.36331450028</v>
      </c>
      <c r="AO26" s="20">
        <f t="shared" si="1"/>
        <v>178036.36331450028</v>
      </c>
    </row>
    <row r="27" spans="1:47" s="2" customFormat="1">
      <c r="A27" s="19" t="s">
        <v>368</v>
      </c>
      <c r="B27" s="23" t="str">
        <f>IF(COUNTBLANK(K27:AF27)&lt;20.5,"Yes","No")</f>
        <v>Yes</v>
      </c>
      <c r="C27" s="23" t="str">
        <f>IF(COUNTBLANK(K27:AF27)&lt;21.5,"Yes","No")</f>
        <v>Yes</v>
      </c>
      <c r="D27" s="34" t="str">
        <f>IF(J27&gt;300000,IF(J27&lt;((AG27*$AR$1)*0.9),IF(J27&lt;((AG27*$AR$1)*0.8),IF(J27&lt;((AG27*$AR$1)*0.7),"B","C"),"V"),IF(AM27&gt;AG27,IF(AM27&gt;AJ27,"P",""),"")),IF(AM27&gt;AG27,IF(AM27&gt;AJ27,"P",""),""))</f>
        <v>P</v>
      </c>
      <c r="E27" s="19" t="s">
        <v>379</v>
      </c>
      <c r="F27" s="21" t="s">
        <v>393</v>
      </c>
      <c r="G27" s="20">
        <v>319400</v>
      </c>
      <c r="H27" s="20">
        <f>J27-G27</f>
        <v>-67300</v>
      </c>
      <c r="I27" s="80">
        <v>-31800</v>
      </c>
      <c r="J27" s="20">
        <v>252100</v>
      </c>
      <c r="K27" s="21">
        <v>60</v>
      </c>
      <c r="L27" s="21">
        <v>40</v>
      </c>
      <c r="M27" s="21">
        <v>33</v>
      </c>
      <c r="N27" s="21">
        <v>46</v>
      </c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39">
        <f>IF(AH27=0,"",AVERAGE(K27:AF27))</f>
        <v>44.75</v>
      </c>
      <c r="AH27" s="39">
        <f>IF(COUNTBLANK(K27:AF27)=0,22,IF(COUNTBLANK(K27:AF27)=1,21,IF(COUNTBLANK(K27:AF27)=2,20,IF(COUNTBLANK(K27:AF27)=3,19,IF(COUNTBLANK(K27:AF27)=4,18,IF(COUNTBLANK(K27:AF27)=5,17,IF(COUNTBLANK(K27:AF27)=6,16,IF(COUNTBLANK(K27:AF27)=7,15,IF(COUNTBLANK(K27:AF27)=8,14,IF(COUNTBLANK(K27:AF27)=9,13,IF(COUNTBLANK(K27:AF27)=10,12,IF(COUNTBLANK(K27:AF27)=11,11,IF(COUNTBLANK(K27:AF27)=12,10,IF(COUNTBLANK(K27:AF27)=13,9,IF(COUNTBLANK(K27:AF27)=14,8,IF(COUNTBLANK(K27:AF27)=15,7,IF(COUNTBLANK(K27:AF27)=16,6,IF(COUNTBLANK(K27:AF27)=17,5,IF(COUNTBLANK(K27:AF27)=18,4,IF(COUNTBLANK(K27:AF27)=19,3,IF(COUNTBLANK(K27:AF27)=20,2,IF(COUNTBLANK(K27:AF27)=21,1,IF(COUNTBLANK(K27:AF27)=22,0,"Error")))))))))))))))))))))))</f>
        <v>4</v>
      </c>
      <c r="AI27" s="39">
        <f>IF(AH27=0,"",IF(COUNTBLANK(AD27:AF27)=0,AVERAGE(AD27:AF27),IF(COUNTBLANK(AC27:AF27)&lt;1.5,AVERAGE(AC27:AF27),IF(COUNTBLANK(AB27:AF27)&lt;2.5,AVERAGE(AB27:AF27),IF(COUNTBLANK(AA27:AF27)&lt;3.5,AVERAGE(AA27:AF27),IF(COUNTBLANK(Z27:AF27)&lt;4.5,AVERAGE(Z27:AF27),IF(COUNTBLANK(Y27:AF27)&lt;5.5,AVERAGE(Y27:AF27),IF(COUNTBLANK(X27:AF27)&lt;6.5,AVERAGE(X27:AF27),IF(COUNTBLANK(W27:AF27)&lt;7.5,AVERAGE(W27:AF27),IF(COUNTBLANK(V27:AF27)&lt;8.5,AVERAGE(V27:AF27),IF(COUNTBLANK(U27:AF27)&lt;9.5,AVERAGE(U27:AF27),IF(COUNTBLANK(T27:AF27)&lt;10.5,AVERAGE(T27:AF27),IF(COUNTBLANK(S27:AF27)&lt;11.5,AVERAGE(S27:AF27),IF(COUNTBLANK(R27:AF27)&lt;12.5,AVERAGE(R27:AF27),IF(COUNTBLANK(Q27:AF27)&lt;13.5,AVERAGE(Q27:AF27),IF(COUNTBLANK(P27:AF27)&lt;14.5,AVERAGE(P27:AF27),IF(COUNTBLANK(O27:AF27)&lt;15.5,AVERAGE(O27:AF27),IF(COUNTBLANK(N27:AF27)&lt;16.5,AVERAGE(N27:AF27),IF(COUNTBLANK(M27:AF27)&lt;17.5,AVERAGE(M27:AF27),IF(COUNTBLANK(L27:AF27)&lt;18.5,AVERAGE(L27:AF27),AVERAGE(K27:AF27)))))))))))))))))))))</f>
        <v>39.666666666666664</v>
      </c>
      <c r="AJ27" s="22">
        <f>IF(AH27=0,"",IF(COUNTBLANK(AE27:AF27)=0,AVERAGE(AE27:AF27),IF(COUNTBLANK(AD27:AF27)&lt;1.5,AVERAGE(AD27:AF27),IF(COUNTBLANK(AC27:AF27)&lt;2.5,AVERAGE(AC27:AF27),IF(COUNTBLANK(AB27:AF27)&lt;3.5,AVERAGE(AB27:AF27),IF(COUNTBLANK(AA27:AF27)&lt;4.5,AVERAGE(AA27:AF27),IF(COUNTBLANK(Z27:AF27)&lt;5.5,AVERAGE(Z27:AF27),IF(COUNTBLANK(Y27:AF27)&lt;6.5,AVERAGE(Y27:AF27),IF(COUNTBLANK(X27:AF27)&lt;7.5,AVERAGE(X27:AF27),IF(COUNTBLANK(W27:AF27)&lt;8.5,AVERAGE(W27:AF27),IF(COUNTBLANK(V27:AF27)&lt;9.5,AVERAGE(V27:AF27),IF(COUNTBLANK(U27:AF27)&lt;10.5,AVERAGE(U27:AF27),IF(COUNTBLANK(T27:AF27)&lt;11.5,AVERAGE(T27:AF27),IF(COUNTBLANK(S27:AF27)&lt;12.5,AVERAGE(S27:AF27),IF(COUNTBLANK(R27:AF27)&lt;13.5,AVERAGE(R27:AF27),IF(COUNTBLANK(Q27:AF27)&lt;14.5,AVERAGE(Q27:AF27),IF(COUNTBLANK(P27:AF27)&lt;15.5,AVERAGE(P27:AF27),IF(COUNTBLANK(O27:AF27)&lt;16.5,AVERAGE(O27:AF27),IF(COUNTBLANK(N27:AF27)&lt;17.5,AVERAGE(N27:AF27),IF(COUNTBLANK(M27:AF27)&lt;18.5,AVERAGE(M27:AF27),IF(COUNTBLANK(L27:AF27)&lt;19.5,AVERAGE(L27:AF27),AVERAGE(K27:AF27))))))))))))))))))))))</f>
        <v>39.5</v>
      </c>
      <c r="AK27" s="23">
        <f>IF(AH27&lt;1.5,J27,(0.75*J27)+(0.25*(AI27*$AS$1)))</f>
        <v>229656.43317327174</v>
      </c>
      <c r="AL27" s="24">
        <f>AK27-J27</f>
        <v>-22443.56682672826</v>
      </c>
      <c r="AM27" s="22">
        <f>IF(AH27&lt;1.5,"N/A",3*((J27/$AS$1)-(AJ27*2/3)))</f>
        <v>105.8129652784103</v>
      </c>
      <c r="AN27" s="20">
        <f t="shared" si="0"/>
        <v>156935.75729204097</v>
      </c>
      <c r="AO27" s="20">
        <f t="shared" si="1"/>
        <v>177047.27240719751</v>
      </c>
      <c r="AQ27" s="78"/>
    </row>
    <row r="28" spans="1:47" s="2" customFormat="1">
      <c r="A28" s="19" t="s">
        <v>368</v>
      </c>
      <c r="B28" s="23" t="str">
        <f>IF(COUNTBLANK(K28:AF28)&lt;20.5,"Yes","No")</f>
        <v>No</v>
      </c>
      <c r="C28" s="23" t="str">
        <f>IF(COUNTBLANK(K28:AF28)&lt;21.5,"Yes","No")</f>
        <v>Yes</v>
      </c>
      <c r="D28" s="34" t="str">
        <f>IF(J28&gt;300000,IF(J28&lt;((AG28*$AR$1)*0.9),IF(J28&lt;((AG28*$AR$1)*0.8),IF(J28&lt;((AG28*$AR$1)*0.7),"B","C"),"V"),IF(AM28&gt;AG28,IF(AM28&gt;AJ28,"P",""),"")),IF(AM28&gt;AG28,IF(AM28&gt;AJ28,"P",""),""))</f>
        <v>P</v>
      </c>
      <c r="E28" s="19" t="s">
        <v>386</v>
      </c>
      <c r="F28" s="21" t="s">
        <v>37</v>
      </c>
      <c r="G28" s="20">
        <v>175800</v>
      </c>
      <c r="H28" s="20">
        <f>J28-G28</f>
        <v>0</v>
      </c>
      <c r="I28" s="80">
        <v>0</v>
      </c>
      <c r="J28" s="20">
        <v>175800</v>
      </c>
      <c r="K28" s="21">
        <v>42</v>
      </c>
      <c r="L28" s="21"/>
      <c r="M28" s="21"/>
      <c r="N28" s="21" t="s">
        <v>535</v>
      </c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39">
        <f>IF(AH28=0,"",AVERAGE(K28:AF28))</f>
        <v>42</v>
      </c>
      <c r="AH28" s="39">
        <f>IF(COUNTBLANK(K28:AF28)=0,22,IF(COUNTBLANK(K28:AF28)=1,21,IF(COUNTBLANK(K28:AF28)=2,20,IF(COUNTBLANK(K28:AF28)=3,19,IF(COUNTBLANK(K28:AF28)=4,18,IF(COUNTBLANK(K28:AF28)=5,17,IF(COUNTBLANK(K28:AF28)=6,16,IF(COUNTBLANK(K28:AF28)=7,15,IF(COUNTBLANK(K28:AF28)=8,14,IF(COUNTBLANK(K28:AF28)=9,13,IF(COUNTBLANK(K28:AF28)=10,12,IF(COUNTBLANK(K28:AF28)=11,11,IF(COUNTBLANK(K28:AF28)=12,10,IF(COUNTBLANK(K28:AF28)=13,9,IF(COUNTBLANK(K28:AF28)=14,8,IF(COUNTBLANK(K28:AF28)=15,7,IF(COUNTBLANK(K28:AF28)=16,6,IF(COUNTBLANK(K28:AF28)=17,5,IF(COUNTBLANK(K28:AF28)=18,4,IF(COUNTBLANK(K28:AF28)=19,3,IF(COUNTBLANK(K28:AF28)=20,2,IF(COUNTBLANK(K28:AF28)=21,1,IF(COUNTBLANK(K28:AF28)=22,0,"Error")))))))))))))))))))))))</f>
        <v>1</v>
      </c>
      <c r="AI28" s="39">
        <f>IF(AH28=0,"",IF(COUNTBLANK(AD28:AF28)=0,AVERAGE(AD28:AF28),IF(COUNTBLANK(AC28:AF28)&lt;1.5,AVERAGE(AC28:AF28),IF(COUNTBLANK(AB28:AF28)&lt;2.5,AVERAGE(AB28:AF28),IF(COUNTBLANK(AA28:AF28)&lt;3.5,AVERAGE(AA28:AF28),IF(COUNTBLANK(Z28:AF28)&lt;4.5,AVERAGE(Z28:AF28),IF(COUNTBLANK(Y28:AF28)&lt;5.5,AVERAGE(Y28:AF28),IF(COUNTBLANK(X28:AF28)&lt;6.5,AVERAGE(X28:AF28),IF(COUNTBLANK(W28:AF28)&lt;7.5,AVERAGE(W28:AF28),IF(COUNTBLANK(V28:AF28)&lt;8.5,AVERAGE(V28:AF28),IF(COUNTBLANK(U28:AF28)&lt;9.5,AVERAGE(U28:AF28),IF(COUNTBLANK(T28:AF28)&lt;10.5,AVERAGE(T28:AF28),IF(COUNTBLANK(S28:AF28)&lt;11.5,AVERAGE(S28:AF28),IF(COUNTBLANK(R28:AF28)&lt;12.5,AVERAGE(R28:AF28),IF(COUNTBLANK(Q28:AF28)&lt;13.5,AVERAGE(Q28:AF28),IF(COUNTBLANK(P28:AF28)&lt;14.5,AVERAGE(P28:AF28),IF(COUNTBLANK(O28:AF28)&lt;15.5,AVERAGE(O28:AF28),IF(COUNTBLANK(N28:AF28)&lt;16.5,AVERAGE(N28:AF28),IF(COUNTBLANK(M28:AF28)&lt;17.5,AVERAGE(M28:AF28),IF(COUNTBLANK(L28:AF28)&lt;18.5,AVERAGE(L28:AF28),AVERAGE(K28:AF28)))))))))))))))))))))</f>
        <v>42</v>
      </c>
      <c r="AJ28" s="22">
        <f>IF(AH28=0,"",IF(COUNTBLANK(AE28:AF28)=0,AVERAGE(AE28:AF28),IF(COUNTBLANK(AD28:AF28)&lt;1.5,AVERAGE(AD28:AF28),IF(COUNTBLANK(AC28:AF28)&lt;2.5,AVERAGE(AC28:AF28),IF(COUNTBLANK(AB28:AF28)&lt;3.5,AVERAGE(AB28:AF28),IF(COUNTBLANK(AA28:AF28)&lt;4.5,AVERAGE(AA28:AF28),IF(COUNTBLANK(Z28:AF28)&lt;5.5,AVERAGE(Z28:AF28),IF(COUNTBLANK(Y28:AF28)&lt;6.5,AVERAGE(Y28:AF28),IF(COUNTBLANK(X28:AF28)&lt;7.5,AVERAGE(X28:AF28),IF(COUNTBLANK(W28:AF28)&lt;8.5,AVERAGE(W28:AF28),IF(COUNTBLANK(V28:AF28)&lt;9.5,AVERAGE(V28:AF28),IF(COUNTBLANK(U28:AF28)&lt;10.5,AVERAGE(U28:AF28),IF(COUNTBLANK(T28:AF28)&lt;11.5,AVERAGE(T28:AF28),IF(COUNTBLANK(S28:AF28)&lt;12.5,AVERAGE(S28:AF28),IF(COUNTBLANK(R28:AF28)&lt;13.5,AVERAGE(R28:AF28),IF(COUNTBLANK(Q28:AF28)&lt;14.5,AVERAGE(Q28:AF28),IF(COUNTBLANK(P28:AF28)&lt;15.5,AVERAGE(P28:AF28),IF(COUNTBLANK(O28:AF28)&lt;16.5,AVERAGE(O28:AF28),IF(COUNTBLANK(N28:AF28)&lt;17.5,AVERAGE(N28:AF28),IF(COUNTBLANK(M28:AF28)&lt;18.5,AVERAGE(M28:AF28),IF(COUNTBLANK(L28:AF28)&lt;19.5,AVERAGE(L28:AF28),AVERAGE(K28:AF28))))))))))))))))))))))</f>
        <v>42</v>
      </c>
      <c r="AK28" s="23">
        <f>IF(AH28&lt;1.5,J28,(0.75*J28)+(0.25*(AI28*$AS$1)))</f>
        <v>175800</v>
      </c>
      <c r="AL28" s="24">
        <f>AK28-J28</f>
        <v>0</v>
      </c>
      <c r="AM28" s="22" t="str">
        <f>IF(AH28&lt;1.5,"N/A",3*((J28/$AS$1)-(AJ28*2/3)))</f>
        <v>N/A</v>
      </c>
      <c r="AN28" s="20">
        <f t="shared" si="0"/>
        <v>166167.27242686693</v>
      </c>
      <c r="AO28" s="20">
        <f t="shared" si="1"/>
        <v>166167.27242686693</v>
      </c>
    </row>
    <row r="29" spans="1:47" s="2" customFormat="1">
      <c r="A29" s="19" t="s">
        <v>368</v>
      </c>
      <c r="B29" s="23" t="str">
        <f>IF(COUNTBLANK(K29:AF29)&lt;20.5,"Yes","No")</f>
        <v>No</v>
      </c>
      <c r="C29" s="23" t="str">
        <f>IF(COUNTBLANK(K29:AF29)&lt;21.5,"Yes","No")</f>
        <v>Yes</v>
      </c>
      <c r="D29" s="34" t="str">
        <f>IF(J29&gt;300000,IF(J29&lt;((AG29*$AR$1)*0.9),IF(J29&lt;((AG29*$AR$1)*0.8),IF(J29&lt;((AG29*$AR$1)*0.7),"B","C"),"V"),IF(AM29&gt;AG29,IF(AM29&gt;AJ29,"P",""),"")),IF(AM29&gt;AG29,IF(AM29&gt;AJ29,"P",""),""))</f>
        <v>P</v>
      </c>
      <c r="E29" s="19" t="s">
        <v>465</v>
      </c>
      <c r="F29" s="21" t="s">
        <v>48</v>
      </c>
      <c r="G29" s="20">
        <v>94500</v>
      </c>
      <c r="H29" s="20">
        <f>J29-G29</f>
        <v>0</v>
      </c>
      <c r="I29" s="80">
        <v>0</v>
      </c>
      <c r="J29" s="20">
        <v>94500</v>
      </c>
      <c r="K29" s="21"/>
      <c r="L29" s="21">
        <v>36</v>
      </c>
      <c r="M29" s="21"/>
      <c r="N29" s="21" t="s">
        <v>535</v>
      </c>
      <c r="O29" s="40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9">
        <f>IF(AH29=0,"",AVERAGE(K29:AF29))</f>
        <v>36</v>
      </c>
      <c r="AH29" s="39">
        <f>IF(COUNTBLANK(K29:AF29)=0,22,IF(COUNTBLANK(K29:AF29)=1,21,IF(COUNTBLANK(K29:AF29)=2,20,IF(COUNTBLANK(K29:AF29)=3,19,IF(COUNTBLANK(K29:AF29)=4,18,IF(COUNTBLANK(K29:AF29)=5,17,IF(COUNTBLANK(K29:AF29)=6,16,IF(COUNTBLANK(K29:AF29)=7,15,IF(COUNTBLANK(K29:AF29)=8,14,IF(COUNTBLANK(K29:AF29)=9,13,IF(COUNTBLANK(K29:AF29)=10,12,IF(COUNTBLANK(K29:AF29)=11,11,IF(COUNTBLANK(K29:AF29)=12,10,IF(COUNTBLANK(K29:AF29)=13,9,IF(COUNTBLANK(K29:AF29)=14,8,IF(COUNTBLANK(K29:AF29)=15,7,IF(COUNTBLANK(K29:AF29)=16,6,IF(COUNTBLANK(K29:AF29)=17,5,IF(COUNTBLANK(K29:AF29)=18,4,IF(COUNTBLANK(K29:AF29)=19,3,IF(COUNTBLANK(K29:AF29)=20,2,IF(COUNTBLANK(K29:AF29)=21,1,IF(COUNTBLANK(K29:AF29)=22,0,"Error")))))))))))))))))))))))</f>
        <v>1</v>
      </c>
      <c r="AI29" s="39">
        <f>IF(AH29=0,"",IF(COUNTBLANK(AD29:AF29)=0,AVERAGE(AD29:AF29),IF(COUNTBLANK(AC29:AF29)&lt;1.5,AVERAGE(AC29:AF29),IF(COUNTBLANK(AB29:AF29)&lt;2.5,AVERAGE(AB29:AF29),IF(COUNTBLANK(AA29:AF29)&lt;3.5,AVERAGE(AA29:AF29),IF(COUNTBLANK(Z29:AF29)&lt;4.5,AVERAGE(Z29:AF29),IF(COUNTBLANK(Y29:AF29)&lt;5.5,AVERAGE(Y29:AF29),IF(COUNTBLANK(X29:AF29)&lt;6.5,AVERAGE(X29:AF29),IF(COUNTBLANK(W29:AF29)&lt;7.5,AVERAGE(W29:AF29),IF(COUNTBLANK(V29:AF29)&lt;8.5,AVERAGE(V29:AF29),IF(COUNTBLANK(U29:AF29)&lt;9.5,AVERAGE(U29:AF29),IF(COUNTBLANK(T29:AF29)&lt;10.5,AVERAGE(T29:AF29),IF(COUNTBLANK(S29:AF29)&lt;11.5,AVERAGE(S29:AF29),IF(COUNTBLANK(R29:AF29)&lt;12.5,AVERAGE(R29:AF29),IF(COUNTBLANK(Q29:AF29)&lt;13.5,AVERAGE(Q29:AF29),IF(COUNTBLANK(P29:AF29)&lt;14.5,AVERAGE(P29:AF29),IF(COUNTBLANK(O29:AF29)&lt;15.5,AVERAGE(O29:AF29),IF(COUNTBLANK(N29:AF29)&lt;16.5,AVERAGE(N29:AF29),IF(COUNTBLANK(M29:AF29)&lt;17.5,AVERAGE(M29:AF29),IF(COUNTBLANK(L29:AF29)&lt;18.5,AVERAGE(L29:AF29),AVERAGE(K29:AF29)))))))))))))))))))))</f>
        <v>36</v>
      </c>
      <c r="AJ29" s="22">
        <f>IF(AH29=0,"",IF(COUNTBLANK(AE29:AF29)=0,AVERAGE(AE29:AF29),IF(COUNTBLANK(AD29:AF29)&lt;1.5,AVERAGE(AD29:AF29),IF(COUNTBLANK(AC29:AF29)&lt;2.5,AVERAGE(AC29:AF29),IF(COUNTBLANK(AB29:AF29)&lt;3.5,AVERAGE(AB29:AF29),IF(COUNTBLANK(AA29:AF29)&lt;4.5,AVERAGE(AA29:AF29),IF(COUNTBLANK(Z29:AF29)&lt;5.5,AVERAGE(Z29:AF29),IF(COUNTBLANK(Y29:AF29)&lt;6.5,AVERAGE(Y29:AF29),IF(COUNTBLANK(X29:AF29)&lt;7.5,AVERAGE(X29:AF29),IF(COUNTBLANK(W29:AF29)&lt;8.5,AVERAGE(W29:AF29),IF(COUNTBLANK(V29:AF29)&lt;9.5,AVERAGE(V29:AF29),IF(COUNTBLANK(U29:AF29)&lt;10.5,AVERAGE(U29:AF29),IF(COUNTBLANK(T29:AF29)&lt;11.5,AVERAGE(T29:AF29),IF(COUNTBLANK(S29:AF29)&lt;12.5,AVERAGE(S29:AF29),IF(COUNTBLANK(R29:AF29)&lt;13.5,AVERAGE(R29:AF29),IF(COUNTBLANK(Q29:AF29)&lt;14.5,AVERAGE(Q29:AF29),IF(COUNTBLANK(P29:AF29)&lt;15.5,AVERAGE(P29:AF29),IF(COUNTBLANK(O29:AF29)&lt;16.5,AVERAGE(O29:AF29),IF(COUNTBLANK(N29:AF29)&lt;17.5,AVERAGE(N29:AF29),IF(COUNTBLANK(M29:AF29)&lt;18.5,AVERAGE(M29:AF29),IF(COUNTBLANK(L29:AF29)&lt;19.5,AVERAGE(L29:AF29),AVERAGE(K29:AF29))))))))))))))))))))))</f>
        <v>36</v>
      </c>
      <c r="AK29" s="23">
        <f>IF(AH29&lt;1.5,J29,(0.75*J29)+(0.25*(AI29*$AS$1)))</f>
        <v>94500</v>
      </c>
      <c r="AL29" s="24">
        <f>AK29-J29</f>
        <v>0</v>
      </c>
      <c r="AM29" s="22" t="str">
        <f>IF(AH29&lt;1.5,"N/A",3*((J29/$AS$1)-(AJ29*2/3)))</f>
        <v>N/A</v>
      </c>
      <c r="AN29" s="20">
        <f t="shared" si="0"/>
        <v>142429.09065160021</v>
      </c>
      <c r="AO29" s="20">
        <f t="shared" si="1"/>
        <v>142429.09065160021</v>
      </c>
    </row>
    <row r="30" spans="1:47" s="2" customFormat="1">
      <c r="A30" s="19" t="s">
        <v>368</v>
      </c>
      <c r="B30" s="23" t="str">
        <f>IF(COUNTBLANK(K30:AF30)&lt;20.5,"Yes","No")</f>
        <v>No</v>
      </c>
      <c r="C30" s="23" t="str">
        <f>IF(COUNTBLANK(K30:AF30)&lt;21.5,"Yes","No")</f>
        <v>Yes</v>
      </c>
      <c r="D30" s="34" t="str">
        <f>IF(J30&gt;300000,IF(J30&lt;((AG30*$AR$1)*0.9),IF(J30&lt;((AG30*$AR$1)*0.8),IF(J30&lt;((AG30*$AR$1)*0.7),"B","C"),"V"),IF(AM30&gt;AG30,IF(AM30&gt;AJ30,"P",""),"")),IF(AM30&gt;AG30,IF(AM30&gt;AJ30,"P",""),""))</f>
        <v>P</v>
      </c>
      <c r="E30" s="19" t="s">
        <v>401</v>
      </c>
      <c r="F30" s="21" t="s">
        <v>37</v>
      </c>
      <c r="G30" s="20">
        <v>94500</v>
      </c>
      <c r="H30" s="20">
        <f>J30-G30</f>
        <v>0</v>
      </c>
      <c r="I30" s="80">
        <v>0</v>
      </c>
      <c r="J30" s="20">
        <v>94500</v>
      </c>
      <c r="K30" s="21">
        <v>36</v>
      </c>
      <c r="L30" s="21" t="s">
        <v>535</v>
      </c>
      <c r="M30" s="21"/>
      <c r="N30" s="21" t="s">
        <v>535</v>
      </c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39">
        <f>IF(AH30=0,"",AVERAGE(K30:AF30))</f>
        <v>36</v>
      </c>
      <c r="AH30" s="39">
        <f>IF(COUNTBLANK(K30:AF30)=0,22,IF(COUNTBLANK(K30:AF30)=1,21,IF(COUNTBLANK(K30:AF30)=2,20,IF(COUNTBLANK(K30:AF30)=3,19,IF(COUNTBLANK(K30:AF30)=4,18,IF(COUNTBLANK(K30:AF30)=5,17,IF(COUNTBLANK(K30:AF30)=6,16,IF(COUNTBLANK(K30:AF30)=7,15,IF(COUNTBLANK(K30:AF30)=8,14,IF(COUNTBLANK(K30:AF30)=9,13,IF(COUNTBLANK(K30:AF30)=10,12,IF(COUNTBLANK(K30:AF30)=11,11,IF(COUNTBLANK(K30:AF30)=12,10,IF(COUNTBLANK(K30:AF30)=13,9,IF(COUNTBLANK(K30:AF30)=14,8,IF(COUNTBLANK(K30:AF30)=15,7,IF(COUNTBLANK(K30:AF30)=16,6,IF(COUNTBLANK(K30:AF30)=17,5,IF(COUNTBLANK(K30:AF30)=18,4,IF(COUNTBLANK(K30:AF30)=19,3,IF(COUNTBLANK(K30:AF30)=20,2,IF(COUNTBLANK(K30:AF30)=21,1,IF(COUNTBLANK(K30:AF30)=22,0,"Error")))))))))))))))))))))))</f>
        <v>1</v>
      </c>
      <c r="AI30" s="39">
        <f>IF(AH30=0,"",IF(COUNTBLANK(AD30:AF30)=0,AVERAGE(AD30:AF30),IF(COUNTBLANK(AC30:AF30)&lt;1.5,AVERAGE(AC30:AF30),IF(COUNTBLANK(AB30:AF30)&lt;2.5,AVERAGE(AB30:AF30),IF(COUNTBLANK(AA30:AF30)&lt;3.5,AVERAGE(AA30:AF30),IF(COUNTBLANK(Z30:AF30)&lt;4.5,AVERAGE(Z30:AF30),IF(COUNTBLANK(Y30:AF30)&lt;5.5,AVERAGE(Y30:AF30),IF(COUNTBLANK(X30:AF30)&lt;6.5,AVERAGE(X30:AF30),IF(COUNTBLANK(W30:AF30)&lt;7.5,AVERAGE(W30:AF30),IF(COUNTBLANK(V30:AF30)&lt;8.5,AVERAGE(V30:AF30),IF(COUNTBLANK(U30:AF30)&lt;9.5,AVERAGE(U30:AF30),IF(COUNTBLANK(T30:AF30)&lt;10.5,AVERAGE(T30:AF30),IF(COUNTBLANK(S30:AF30)&lt;11.5,AVERAGE(S30:AF30),IF(COUNTBLANK(R30:AF30)&lt;12.5,AVERAGE(R30:AF30),IF(COUNTBLANK(Q30:AF30)&lt;13.5,AVERAGE(Q30:AF30),IF(COUNTBLANK(P30:AF30)&lt;14.5,AVERAGE(P30:AF30),IF(COUNTBLANK(O30:AF30)&lt;15.5,AVERAGE(O30:AF30),IF(COUNTBLANK(N30:AF30)&lt;16.5,AVERAGE(N30:AF30),IF(COUNTBLANK(M30:AF30)&lt;17.5,AVERAGE(M30:AF30),IF(COUNTBLANK(L30:AF30)&lt;18.5,AVERAGE(L30:AF30),AVERAGE(K30:AF30)))))))))))))))))))))</f>
        <v>36</v>
      </c>
      <c r="AJ30" s="22">
        <f>IF(AH30=0,"",IF(COUNTBLANK(AE30:AF30)=0,AVERAGE(AE30:AF30),IF(COUNTBLANK(AD30:AF30)&lt;1.5,AVERAGE(AD30:AF30),IF(COUNTBLANK(AC30:AF30)&lt;2.5,AVERAGE(AC30:AF30),IF(COUNTBLANK(AB30:AF30)&lt;3.5,AVERAGE(AB30:AF30),IF(COUNTBLANK(AA30:AF30)&lt;4.5,AVERAGE(AA30:AF30),IF(COUNTBLANK(Z30:AF30)&lt;5.5,AVERAGE(Z30:AF30),IF(COUNTBLANK(Y30:AF30)&lt;6.5,AVERAGE(Y30:AF30),IF(COUNTBLANK(X30:AF30)&lt;7.5,AVERAGE(X30:AF30),IF(COUNTBLANK(W30:AF30)&lt;8.5,AVERAGE(W30:AF30),IF(COUNTBLANK(V30:AF30)&lt;9.5,AVERAGE(V30:AF30),IF(COUNTBLANK(U30:AF30)&lt;10.5,AVERAGE(U30:AF30),IF(COUNTBLANK(T30:AF30)&lt;11.5,AVERAGE(T30:AF30),IF(COUNTBLANK(S30:AF30)&lt;12.5,AVERAGE(S30:AF30),IF(COUNTBLANK(R30:AF30)&lt;13.5,AVERAGE(R30:AF30),IF(COUNTBLANK(Q30:AF30)&lt;14.5,AVERAGE(Q30:AF30),IF(COUNTBLANK(P30:AF30)&lt;15.5,AVERAGE(P30:AF30),IF(COUNTBLANK(O30:AF30)&lt;16.5,AVERAGE(O30:AF30),IF(COUNTBLANK(N30:AF30)&lt;17.5,AVERAGE(N30:AF30),IF(COUNTBLANK(M30:AF30)&lt;18.5,AVERAGE(M30:AF30),IF(COUNTBLANK(L30:AF30)&lt;19.5,AVERAGE(L30:AF30),AVERAGE(K30:AF30))))))))))))))))))))))</f>
        <v>36</v>
      </c>
      <c r="AK30" s="23">
        <f>IF(AH30&lt;1.5,J30,(0.75*J30)+(0.25*(AI30*$AS$1)))</f>
        <v>94500</v>
      </c>
      <c r="AL30" s="24">
        <f>AK30-J30</f>
        <v>0</v>
      </c>
      <c r="AM30" s="22" t="str">
        <f>IF(AH30&lt;1.5,"N/A",3*((J30/$AS$1)-(AJ30*2/3)))</f>
        <v>N/A</v>
      </c>
      <c r="AN30" s="20">
        <f t="shared" si="0"/>
        <v>142429.09065160021</v>
      </c>
      <c r="AO30" s="20">
        <f t="shared" si="1"/>
        <v>142429.09065160021</v>
      </c>
    </row>
    <row r="31" spans="1:47" s="2" customFormat="1">
      <c r="A31" s="19" t="s">
        <v>368</v>
      </c>
      <c r="B31" s="23" t="str">
        <f>IF(COUNTBLANK(K31:AF31)&lt;20.5,"Yes","No")</f>
        <v>Yes</v>
      </c>
      <c r="C31" s="23" t="str">
        <f>IF(COUNTBLANK(K31:AF31)&lt;21.5,"Yes","No")</f>
        <v>Yes</v>
      </c>
      <c r="D31" s="34" t="str">
        <f>IF(J31&gt;300000,IF(J31&lt;((AG31*$AR$1)*0.9),IF(J31&lt;((AG31*$AR$1)*0.8),IF(J31&lt;((AG31*$AR$1)*0.7),"B","C"),"V"),IF(AM31&gt;AG31,IF(AM31&gt;AJ31,"P",""),"")),IF(AM31&gt;AG31,IF(AM31&gt;AJ31,"P",""),""))</f>
        <v>P</v>
      </c>
      <c r="E31" s="19" t="s">
        <v>387</v>
      </c>
      <c r="F31" s="21" t="s">
        <v>62</v>
      </c>
      <c r="G31" s="20">
        <v>244300</v>
      </c>
      <c r="H31" s="20">
        <f>J31-G31</f>
        <v>-26400</v>
      </c>
      <c r="I31" s="80">
        <v>0</v>
      </c>
      <c r="J31" s="20">
        <v>217900</v>
      </c>
      <c r="K31" s="21">
        <v>41</v>
      </c>
      <c r="L31" s="21">
        <v>55</v>
      </c>
      <c r="M31" s="21">
        <v>8</v>
      </c>
      <c r="N31" s="21" t="s">
        <v>535</v>
      </c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39">
        <f>IF(AH31=0,"",AVERAGE(K31:AF31))</f>
        <v>34.666666666666664</v>
      </c>
      <c r="AH31" s="39">
        <f>IF(COUNTBLANK(K31:AF31)=0,22,IF(COUNTBLANK(K31:AF31)=1,21,IF(COUNTBLANK(K31:AF31)=2,20,IF(COUNTBLANK(K31:AF31)=3,19,IF(COUNTBLANK(K31:AF31)=4,18,IF(COUNTBLANK(K31:AF31)=5,17,IF(COUNTBLANK(K31:AF31)=6,16,IF(COUNTBLANK(K31:AF31)=7,15,IF(COUNTBLANK(K31:AF31)=8,14,IF(COUNTBLANK(K31:AF31)=9,13,IF(COUNTBLANK(K31:AF31)=10,12,IF(COUNTBLANK(K31:AF31)=11,11,IF(COUNTBLANK(K31:AF31)=12,10,IF(COUNTBLANK(K31:AF31)=13,9,IF(COUNTBLANK(K31:AF31)=14,8,IF(COUNTBLANK(K31:AF31)=15,7,IF(COUNTBLANK(K31:AF31)=16,6,IF(COUNTBLANK(K31:AF31)=17,5,IF(COUNTBLANK(K31:AF31)=18,4,IF(COUNTBLANK(K31:AF31)=19,3,IF(COUNTBLANK(K31:AF31)=20,2,IF(COUNTBLANK(K31:AF31)=21,1,IF(COUNTBLANK(K31:AF31)=22,0,"Error")))))))))))))))))))))))</f>
        <v>3</v>
      </c>
      <c r="AI31" s="39">
        <f>IF(AH31=0,"",IF(COUNTBLANK(AD31:AF31)=0,AVERAGE(AD31:AF31),IF(COUNTBLANK(AC31:AF31)&lt;1.5,AVERAGE(AC31:AF31),IF(COUNTBLANK(AB31:AF31)&lt;2.5,AVERAGE(AB31:AF31),IF(COUNTBLANK(AA31:AF31)&lt;3.5,AVERAGE(AA31:AF31),IF(COUNTBLANK(Z31:AF31)&lt;4.5,AVERAGE(Z31:AF31),IF(COUNTBLANK(Y31:AF31)&lt;5.5,AVERAGE(Y31:AF31),IF(COUNTBLANK(X31:AF31)&lt;6.5,AVERAGE(X31:AF31),IF(COUNTBLANK(W31:AF31)&lt;7.5,AVERAGE(W31:AF31),IF(COUNTBLANK(V31:AF31)&lt;8.5,AVERAGE(V31:AF31),IF(COUNTBLANK(U31:AF31)&lt;9.5,AVERAGE(U31:AF31),IF(COUNTBLANK(T31:AF31)&lt;10.5,AVERAGE(T31:AF31),IF(COUNTBLANK(S31:AF31)&lt;11.5,AVERAGE(S31:AF31),IF(COUNTBLANK(R31:AF31)&lt;12.5,AVERAGE(R31:AF31),IF(COUNTBLANK(Q31:AF31)&lt;13.5,AVERAGE(Q31:AF31),IF(COUNTBLANK(P31:AF31)&lt;14.5,AVERAGE(P31:AF31),IF(COUNTBLANK(O31:AF31)&lt;15.5,AVERAGE(O31:AF31),IF(COUNTBLANK(N31:AF31)&lt;16.5,AVERAGE(N31:AF31),IF(COUNTBLANK(M31:AF31)&lt;17.5,AVERAGE(M31:AF31),IF(COUNTBLANK(L31:AF31)&lt;18.5,AVERAGE(L31:AF31),AVERAGE(K31:AF31)))))))))))))))))))))</f>
        <v>34.666666666666664</v>
      </c>
      <c r="AJ31" s="22">
        <f>IF(AH31=0,"",IF(COUNTBLANK(AE31:AF31)=0,AVERAGE(AE31:AF31),IF(COUNTBLANK(AD31:AF31)&lt;1.5,AVERAGE(AD31:AF31),IF(COUNTBLANK(AC31:AF31)&lt;2.5,AVERAGE(AC31:AF31),IF(COUNTBLANK(AB31:AF31)&lt;3.5,AVERAGE(AB31:AF31),IF(COUNTBLANK(AA31:AF31)&lt;4.5,AVERAGE(AA31:AF31),IF(COUNTBLANK(Z31:AF31)&lt;5.5,AVERAGE(Z31:AF31),IF(COUNTBLANK(Y31:AF31)&lt;6.5,AVERAGE(Y31:AF31),IF(COUNTBLANK(X31:AF31)&lt;7.5,AVERAGE(X31:AF31),IF(COUNTBLANK(W31:AF31)&lt;8.5,AVERAGE(W31:AF31),IF(COUNTBLANK(V31:AF31)&lt;9.5,AVERAGE(V31:AF31),IF(COUNTBLANK(U31:AF31)&lt;10.5,AVERAGE(U31:AF31),IF(COUNTBLANK(T31:AF31)&lt;11.5,AVERAGE(T31:AF31),IF(COUNTBLANK(S31:AF31)&lt;12.5,AVERAGE(S31:AF31),IF(COUNTBLANK(R31:AF31)&lt;13.5,AVERAGE(R31:AF31),IF(COUNTBLANK(Q31:AF31)&lt;14.5,AVERAGE(Q31:AF31),IF(COUNTBLANK(P31:AF31)&lt;15.5,AVERAGE(P31:AF31),IF(COUNTBLANK(O31:AF31)&lt;16.5,AVERAGE(O31:AF31),IF(COUNTBLANK(N31:AF31)&lt;17.5,AVERAGE(N31:AF31),IF(COUNTBLANK(M31:AF31)&lt;18.5,AVERAGE(M31:AF31),IF(COUNTBLANK(L31:AF31)&lt;19.5,AVERAGE(L31:AF31),AVERAGE(K31:AF31))))))))))))))))))))))</f>
        <v>31.5</v>
      </c>
      <c r="AK31" s="23">
        <f>IF(AH31&lt;1.5,J31,(0.75*J31)+(0.25*(AI31*$AS$1)))</f>
        <v>198891.12647075849</v>
      </c>
      <c r="AL31" s="24">
        <f>AK31-J31</f>
        <v>-19008.873529241508</v>
      </c>
      <c r="AM31" s="22">
        <f>IF(AH31&lt;1.5,"N/A",3*((J31/$AS$1)-(AJ31*2/3)))</f>
        <v>96.741154836039698</v>
      </c>
      <c r="AN31" s="20">
        <f t="shared" si="0"/>
        <v>137153.93914598538</v>
      </c>
      <c r="AO31" s="20">
        <f t="shared" si="1"/>
        <v>137153.93914598538</v>
      </c>
    </row>
    <row r="32" spans="1:47" s="2" customFormat="1">
      <c r="A32" s="19" t="s">
        <v>368</v>
      </c>
      <c r="B32" s="23" t="str">
        <f>IF(COUNTBLANK(K32:AF32)&lt;20.5,"Yes","No")</f>
        <v>No</v>
      </c>
      <c r="C32" s="23" t="str">
        <f>IF(COUNTBLANK(K32:AF32)&lt;21.5,"Yes","No")</f>
        <v>Yes</v>
      </c>
      <c r="D32" s="34" t="str">
        <f>IF(J32&gt;300000,IF(J32&lt;((AG32*$AR$1)*0.9),IF(J32&lt;((AG32*$AR$1)*0.8),IF(J32&lt;((AG32*$AR$1)*0.7),"B","C"),"V"),IF(AM32&gt;AG32,IF(AM32&gt;AJ32,"P",""),"")),IF(AM32&gt;AG32,IF(AM32&gt;AJ32,"P",""),""))</f>
        <v>P</v>
      </c>
      <c r="E32" s="19" t="s">
        <v>464</v>
      </c>
      <c r="F32" s="21" t="s">
        <v>388</v>
      </c>
      <c r="G32" s="20">
        <v>163600</v>
      </c>
      <c r="H32" s="20">
        <f>J32-G32</f>
        <v>0</v>
      </c>
      <c r="I32" s="80">
        <v>0</v>
      </c>
      <c r="J32" s="20">
        <v>163600</v>
      </c>
      <c r="K32" s="21"/>
      <c r="L32" s="21">
        <v>24</v>
      </c>
      <c r="M32" s="21"/>
      <c r="N32" s="21" t="s">
        <v>535</v>
      </c>
      <c r="O32" s="40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9">
        <f>IF(AH32=0,"",AVERAGE(K32:AF32))</f>
        <v>24</v>
      </c>
      <c r="AH32" s="39">
        <f>IF(COUNTBLANK(K32:AF32)=0,22,IF(COUNTBLANK(K32:AF32)=1,21,IF(COUNTBLANK(K32:AF32)=2,20,IF(COUNTBLANK(K32:AF32)=3,19,IF(COUNTBLANK(K32:AF32)=4,18,IF(COUNTBLANK(K32:AF32)=5,17,IF(COUNTBLANK(K32:AF32)=6,16,IF(COUNTBLANK(K32:AF32)=7,15,IF(COUNTBLANK(K32:AF32)=8,14,IF(COUNTBLANK(K32:AF32)=9,13,IF(COUNTBLANK(K32:AF32)=10,12,IF(COUNTBLANK(K32:AF32)=11,11,IF(COUNTBLANK(K32:AF32)=12,10,IF(COUNTBLANK(K32:AF32)=13,9,IF(COUNTBLANK(K32:AF32)=14,8,IF(COUNTBLANK(K32:AF32)=15,7,IF(COUNTBLANK(K32:AF32)=16,6,IF(COUNTBLANK(K32:AF32)=17,5,IF(COUNTBLANK(K32:AF32)=18,4,IF(COUNTBLANK(K32:AF32)=19,3,IF(COUNTBLANK(K32:AF32)=20,2,IF(COUNTBLANK(K32:AF32)=21,1,IF(COUNTBLANK(K32:AF32)=22,0,"Error")))))))))))))))))))))))</f>
        <v>1</v>
      </c>
      <c r="AI32" s="39">
        <f>IF(AH32=0,"",IF(COUNTBLANK(AD32:AF32)=0,AVERAGE(AD32:AF32),IF(COUNTBLANK(AC32:AF32)&lt;1.5,AVERAGE(AC32:AF32),IF(COUNTBLANK(AB32:AF32)&lt;2.5,AVERAGE(AB32:AF32),IF(COUNTBLANK(AA32:AF32)&lt;3.5,AVERAGE(AA32:AF32),IF(COUNTBLANK(Z32:AF32)&lt;4.5,AVERAGE(Z32:AF32),IF(COUNTBLANK(Y32:AF32)&lt;5.5,AVERAGE(Y32:AF32),IF(COUNTBLANK(X32:AF32)&lt;6.5,AVERAGE(X32:AF32),IF(COUNTBLANK(W32:AF32)&lt;7.5,AVERAGE(W32:AF32),IF(COUNTBLANK(V32:AF32)&lt;8.5,AVERAGE(V32:AF32),IF(COUNTBLANK(U32:AF32)&lt;9.5,AVERAGE(U32:AF32),IF(COUNTBLANK(T32:AF32)&lt;10.5,AVERAGE(T32:AF32),IF(COUNTBLANK(S32:AF32)&lt;11.5,AVERAGE(S32:AF32),IF(COUNTBLANK(R32:AF32)&lt;12.5,AVERAGE(R32:AF32),IF(COUNTBLANK(Q32:AF32)&lt;13.5,AVERAGE(Q32:AF32),IF(COUNTBLANK(P32:AF32)&lt;14.5,AVERAGE(P32:AF32),IF(COUNTBLANK(O32:AF32)&lt;15.5,AVERAGE(O32:AF32),IF(COUNTBLANK(N32:AF32)&lt;16.5,AVERAGE(N32:AF32),IF(COUNTBLANK(M32:AF32)&lt;17.5,AVERAGE(M32:AF32),IF(COUNTBLANK(L32:AF32)&lt;18.5,AVERAGE(L32:AF32),AVERAGE(K32:AF32)))))))))))))))))))))</f>
        <v>24</v>
      </c>
      <c r="AJ32" s="22">
        <f>IF(AH32=0,"",IF(COUNTBLANK(AE32:AF32)=0,AVERAGE(AE32:AF32),IF(COUNTBLANK(AD32:AF32)&lt;1.5,AVERAGE(AD32:AF32),IF(COUNTBLANK(AC32:AF32)&lt;2.5,AVERAGE(AC32:AF32),IF(COUNTBLANK(AB32:AF32)&lt;3.5,AVERAGE(AB32:AF32),IF(COUNTBLANK(AA32:AF32)&lt;4.5,AVERAGE(AA32:AF32),IF(COUNTBLANK(Z32:AF32)&lt;5.5,AVERAGE(Z32:AF32),IF(COUNTBLANK(Y32:AF32)&lt;6.5,AVERAGE(Y32:AF32),IF(COUNTBLANK(X32:AF32)&lt;7.5,AVERAGE(X32:AF32),IF(COUNTBLANK(W32:AF32)&lt;8.5,AVERAGE(W32:AF32),IF(COUNTBLANK(V32:AF32)&lt;9.5,AVERAGE(V32:AF32),IF(COUNTBLANK(U32:AF32)&lt;10.5,AVERAGE(U32:AF32),IF(COUNTBLANK(T32:AF32)&lt;11.5,AVERAGE(T32:AF32),IF(COUNTBLANK(S32:AF32)&lt;12.5,AVERAGE(S32:AF32),IF(COUNTBLANK(R32:AF32)&lt;13.5,AVERAGE(R32:AF32),IF(COUNTBLANK(Q32:AF32)&lt;14.5,AVERAGE(Q32:AF32),IF(COUNTBLANK(P32:AF32)&lt;15.5,AVERAGE(P32:AF32),IF(COUNTBLANK(O32:AF32)&lt;16.5,AVERAGE(O32:AF32),IF(COUNTBLANK(N32:AF32)&lt;17.5,AVERAGE(N32:AF32),IF(COUNTBLANK(M32:AF32)&lt;18.5,AVERAGE(M32:AF32),IF(COUNTBLANK(L32:AF32)&lt;19.5,AVERAGE(L32:AF32),AVERAGE(K32:AF32))))))))))))))))))))))</f>
        <v>24</v>
      </c>
      <c r="AK32" s="23">
        <f>IF(AH32&lt;1.5,J32,(0.75*J32)+(0.25*(AI32*$AS$1)))</f>
        <v>163600</v>
      </c>
      <c r="AL32" s="24">
        <f>AK32-J32</f>
        <v>0</v>
      </c>
      <c r="AM32" s="22" t="str">
        <f>IF(AH32&lt;1.5,"N/A",3*((J32/$AS$1)-(AJ32*2/3)))</f>
        <v>N/A</v>
      </c>
      <c r="AN32" s="20">
        <f t="shared" si="0"/>
        <v>94952.727101066819</v>
      </c>
      <c r="AO32" s="20">
        <f t="shared" si="1"/>
        <v>94952.727101066819</v>
      </c>
    </row>
    <row r="33" spans="1:41" s="2" customFormat="1">
      <c r="A33" s="25" t="s">
        <v>503</v>
      </c>
      <c r="B33" s="23" t="str">
        <f>IF(COUNTBLANK(K33:AF33)&lt;20.5,"Yes","No")</f>
        <v>Yes</v>
      </c>
      <c r="C33" s="23" t="str">
        <f>IF(COUNTBLANK(K33:AF33)&lt;21.5,"Yes","No")</f>
        <v>Yes</v>
      </c>
      <c r="D33" s="34" t="str">
        <f>IF(J33&gt;300000,IF(J33&lt;((AG33*$AR$1)*0.9),IF(J33&lt;((AG33*$AR$1)*0.8),IF(J33&lt;((AG33*$AR$1)*0.7),"B","C"),"V"),IF(AM33&gt;AG33,IF(AM33&gt;AJ33,"P",""),"")),IF(AM33&gt;AG33,IF(AM33&gt;AJ33,"P",""),""))</f>
        <v>V</v>
      </c>
      <c r="E33" s="19" t="s">
        <v>190</v>
      </c>
      <c r="F33" s="21" t="s">
        <v>390</v>
      </c>
      <c r="G33" s="20">
        <v>373000</v>
      </c>
      <c r="H33" s="20">
        <f>J33-G33</f>
        <v>27300</v>
      </c>
      <c r="I33" s="80">
        <v>27300</v>
      </c>
      <c r="J33" s="20">
        <v>400300</v>
      </c>
      <c r="K33" s="21">
        <v>121</v>
      </c>
      <c r="L33" s="21">
        <v>119</v>
      </c>
      <c r="M33" s="21"/>
      <c r="N33" s="21">
        <v>108</v>
      </c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39">
        <f>IF(AH33=0,"",AVERAGE(K33:AF33))</f>
        <v>116</v>
      </c>
      <c r="AH33" s="39">
        <f>IF(COUNTBLANK(K33:AF33)=0,22,IF(COUNTBLANK(K33:AF33)=1,21,IF(COUNTBLANK(K33:AF33)=2,20,IF(COUNTBLANK(K33:AF33)=3,19,IF(COUNTBLANK(K33:AF33)=4,18,IF(COUNTBLANK(K33:AF33)=5,17,IF(COUNTBLANK(K33:AF33)=6,16,IF(COUNTBLANK(K33:AF33)=7,15,IF(COUNTBLANK(K33:AF33)=8,14,IF(COUNTBLANK(K33:AF33)=9,13,IF(COUNTBLANK(K33:AF33)=10,12,IF(COUNTBLANK(K33:AF33)=11,11,IF(COUNTBLANK(K33:AF33)=12,10,IF(COUNTBLANK(K33:AF33)=13,9,IF(COUNTBLANK(K33:AF33)=14,8,IF(COUNTBLANK(K33:AF33)=15,7,IF(COUNTBLANK(K33:AF33)=16,6,IF(COUNTBLANK(K33:AF33)=17,5,IF(COUNTBLANK(K33:AF33)=18,4,IF(COUNTBLANK(K33:AF33)=19,3,IF(COUNTBLANK(K33:AF33)=20,2,IF(COUNTBLANK(K33:AF33)=21,1,IF(COUNTBLANK(K33:AF33)=22,0,"Error")))))))))))))))))))))))</f>
        <v>3</v>
      </c>
      <c r="AI33" s="39">
        <f>IF(AH33=0,"",IF(COUNTBLANK(AD33:AF33)=0,AVERAGE(AD33:AF33),IF(COUNTBLANK(AC33:AF33)&lt;1.5,AVERAGE(AC33:AF33),IF(COUNTBLANK(AB33:AF33)&lt;2.5,AVERAGE(AB33:AF33),IF(COUNTBLANK(AA33:AF33)&lt;3.5,AVERAGE(AA33:AF33),IF(COUNTBLANK(Z33:AF33)&lt;4.5,AVERAGE(Z33:AF33),IF(COUNTBLANK(Y33:AF33)&lt;5.5,AVERAGE(Y33:AF33),IF(COUNTBLANK(X33:AF33)&lt;6.5,AVERAGE(X33:AF33),IF(COUNTBLANK(W33:AF33)&lt;7.5,AVERAGE(W33:AF33),IF(COUNTBLANK(V33:AF33)&lt;8.5,AVERAGE(V33:AF33),IF(COUNTBLANK(U33:AF33)&lt;9.5,AVERAGE(U33:AF33),IF(COUNTBLANK(T33:AF33)&lt;10.5,AVERAGE(T33:AF33),IF(COUNTBLANK(S33:AF33)&lt;11.5,AVERAGE(S33:AF33),IF(COUNTBLANK(R33:AF33)&lt;12.5,AVERAGE(R33:AF33),IF(COUNTBLANK(Q33:AF33)&lt;13.5,AVERAGE(Q33:AF33),IF(COUNTBLANK(P33:AF33)&lt;14.5,AVERAGE(P33:AF33),IF(COUNTBLANK(O33:AF33)&lt;15.5,AVERAGE(O33:AF33),IF(COUNTBLANK(N33:AF33)&lt;16.5,AVERAGE(N33:AF33),IF(COUNTBLANK(M33:AF33)&lt;17.5,AVERAGE(M33:AF33),IF(COUNTBLANK(L33:AF33)&lt;18.5,AVERAGE(L33:AF33),AVERAGE(K33:AF33)))))))))))))))))))))</f>
        <v>116</v>
      </c>
      <c r="AJ33" s="22">
        <f>IF(AH33=0,"",IF(COUNTBLANK(AE33:AF33)=0,AVERAGE(AE33:AF33),IF(COUNTBLANK(AD33:AF33)&lt;1.5,AVERAGE(AD33:AF33),IF(COUNTBLANK(AC33:AF33)&lt;2.5,AVERAGE(AC33:AF33),IF(COUNTBLANK(AB33:AF33)&lt;3.5,AVERAGE(AB33:AF33),IF(COUNTBLANK(AA33:AF33)&lt;4.5,AVERAGE(AA33:AF33),IF(COUNTBLANK(Z33:AF33)&lt;5.5,AVERAGE(Z33:AF33),IF(COUNTBLANK(Y33:AF33)&lt;6.5,AVERAGE(Y33:AF33),IF(COUNTBLANK(X33:AF33)&lt;7.5,AVERAGE(X33:AF33),IF(COUNTBLANK(W33:AF33)&lt;8.5,AVERAGE(W33:AF33),IF(COUNTBLANK(V33:AF33)&lt;9.5,AVERAGE(V33:AF33),IF(COUNTBLANK(U33:AF33)&lt;10.5,AVERAGE(U33:AF33),IF(COUNTBLANK(T33:AF33)&lt;11.5,AVERAGE(T33:AF33),IF(COUNTBLANK(S33:AF33)&lt;12.5,AVERAGE(S33:AF33),IF(COUNTBLANK(R33:AF33)&lt;13.5,AVERAGE(R33:AF33),IF(COUNTBLANK(Q33:AF33)&lt;14.5,AVERAGE(Q33:AF33),IF(COUNTBLANK(P33:AF33)&lt;15.5,AVERAGE(P33:AF33),IF(COUNTBLANK(O33:AF33)&lt;16.5,AVERAGE(O33:AF33),IF(COUNTBLANK(N33:AF33)&lt;17.5,AVERAGE(N33:AF33),IF(COUNTBLANK(M33:AF33)&lt;18.5,AVERAGE(M33:AF33),IF(COUNTBLANK(L33:AF33)&lt;19.5,AVERAGE(L33:AF33),AVERAGE(K33:AF33))))))))))))))))))))))</f>
        <v>113.5</v>
      </c>
      <c r="AK33" s="23">
        <f>IF(AH33&lt;1.5,J33,(0.75*J33)+(0.25*(AI33*$AS$1)))</f>
        <v>418900.11549830728</v>
      </c>
      <c r="AL33" s="24">
        <f>AK33-J33</f>
        <v>18600.115498307277</v>
      </c>
      <c r="AM33" s="22">
        <f>IF(AH33&lt;1.5,"N/A",3*((J33/$AS$1)-(AJ33*2/3)))</f>
        <v>66.457477195349639</v>
      </c>
      <c r="AN33" s="20">
        <f t="shared" si="0"/>
        <v>458938.18098848959</v>
      </c>
      <c r="AO33" s="20">
        <f t="shared" si="1"/>
        <v>458938.18098848959</v>
      </c>
    </row>
    <row r="34" spans="1:41" s="2" customFormat="1">
      <c r="A34" s="25" t="s">
        <v>503</v>
      </c>
      <c r="B34" s="23" t="str">
        <f>IF(COUNTBLANK(K34:AF34)&lt;20.5,"Yes","No")</f>
        <v>Yes</v>
      </c>
      <c r="C34" s="23" t="str">
        <f>IF(COUNTBLANK(K34:AF34)&lt;21.5,"Yes","No")</f>
        <v>Yes</v>
      </c>
      <c r="D34" s="34" t="str">
        <f>IF(J34&gt;300000,IF(J34&lt;((AG34*$AR$1)*0.9),IF(J34&lt;((AG34*$AR$1)*0.8),IF(J34&lt;((AG34*$AR$1)*0.7),"B","C"),"V"),IF(AM34&gt;AG34,IF(AM34&gt;AJ34,"P",""),"")),IF(AM34&gt;AG34,IF(AM34&gt;AJ34,"P",""),""))</f>
        <v>P</v>
      </c>
      <c r="E34" s="19" t="s">
        <v>399</v>
      </c>
      <c r="F34" s="21" t="s">
        <v>62</v>
      </c>
      <c r="G34" s="20">
        <v>415800</v>
      </c>
      <c r="H34" s="20">
        <f>J34-G34</f>
        <v>25600</v>
      </c>
      <c r="I34" s="80">
        <v>-200</v>
      </c>
      <c r="J34" s="20">
        <v>441400</v>
      </c>
      <c r="K34" s="21">
        <v>138</v>
      </c>
      <c r="L34" s="21">
        <v>141</v>
      </c>
      <c r="M34" s="21">
        <v>94</v>
      </c>
      <c r="N34" s="21">
        <v>87</v>
      </c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39">
        <f>IF(AH34=0,"",AVERAGE(K34:AF34))</f>
        <v>115</v>
      </c>
      <c r="AH34" s="39">
        <f>IF(COUNTBLANK(K34:AF34)=0,22,IF(COUNTBLANK(K34:AF34)=1,21,IF(COUNTBLANK(K34:AF34)=2,20,IF(COUNTBLANK(K34:AF34)=3,19,IF(COUNTBLANK(K34:AF34)=4,18,IF(COUNTBLANK(K34:AF34)=5,17,IF(COUNTBLANK(K34:AF34)=6,16,IF(COUNTBLANK(K34:AF34)=7,15,IF(COUNTBLANK(K34:AF34)=8,14,IF(COUNTBLANK(K34:AF34)=9,13,IF(COUNTBLANK(K34:AF34)=10,12,IF(COUNTBLANK(K34:AF34)=11,11,IF(COUNTBLANK(K34:AF34)=12,10,IF(COUNTBLANK(K34:AF34)=13,9,IF(COUNTBLANK(K34:AF34)=14,8,IF(COUNTBLANK(K34:AF34)=15,7,IF(COUNTBLANK(K34:AF34)=16,6,IF(COUNTBLANK(K34:AF34)=17,5,IF(COUNTBLANK(K34:AF34)=18,4,IF(COUNTBLANK(K34:AF34)=19,3,IF(COUNTBLANK(K34:AF34)=20,2,IF(COUNTBLANK(K34:AF34)=21,1,IF(COUNTBLANK(K34:AF34)=22,0,"Error")))))))))))))))))))))))</f>
        <v>4</v>
      </c>
      <c r="AI34" s="39">
        <f>IF(AH34=0,"",IF(COUNTBLANK(AD34:AF34)=0,AVERAGE(AD34:AF34),IF(COUNTBLANK(AC34:AF34)&lt;1.5,AVERAGE(AC34:AF34),IF(COUNTBLANK(AB34:AF34)&lt;2.5,AVERAGE(AB34:AF34),IF(COUNTBLANK(AA34:AF34)&lt;3.5,AVERAGE(AA34:AF34),IF(COUNTBLANK(Z34:AF34)&lt;4.5,AVERAGE(Z34:AF34),IF(COUNTBLANK(Y34:AF34)&lt;5.5,AVERAGE(Y34:AF34),IF(COUNTBLANK(X34:AF34)&lt;6.5,AVERAGE(X34:AF34),IF(COUNTBLANK(W34:AF34)&lt;7.5,AVERAGE(W34:AF34),IF(COUNTBLANK(V34:AF34)&lt;8.5,AVERAGE(V34:AF34),IF(COUNTBLANK(U34:AF34)&lt;9.5,AVERAGE(U34:AF34),IF(COUNTBLANK(T34:AF34)&lt;10.5,AVERAGE(T34:AF34),IF(COUNTBLANK(S34:AF34)&lt;11.5,AVERAGE(S34:AF34),IF(COUNTBLANK(R34:AF34)&lt;12.5,AVERAGE(R34:AF34),IF(COUNTBLANK(Q34:AF34)&lt;13.5,AVERAGE(Q34:AF34),IF(COUNTBLANK(P34:AF34)&lt;14.5,AVERAGE(P34:AF34),IF(COUNTBLANK(O34:AF34)&lt;15.5,AVERAGE(O34:AF34),IF(COUNTBLANK(N34:AF34)&lt;16.5,AVERAGE(N34:AF34),IF(COUNTBLANK(M34:AF34)&lt;17.5,AVERAGE(M34:AF34),IF(COUNTBLANK(L34:AF34)&lt;18.5,AVERAGE(L34:AF34),AVERAGE(K34:AF34)))))))))))))))))))))</f>
        <v>107.33333333333333</v>
      </c>
      <c r="AJ34" s="22">
        <f>IF(AH34=0,"",IF(COUNTBLANK(AE34:AF34)=0,AVERAGE(AE34:AF34),IF(COUNTBLANK(AD34:AF34)&lt;1.5,AVERAGE(AD34:AF34),IF(COUNTBLANK(AC34:AF34)&lt;2.5,AVERAGE(AC34:AF34),IF(COUNTBLANK(AB34:AF34)&lt;3.5,AVERAGE(AB34:AF34),IF(COUNTBLANK(AA34:AF34)&lt;4.5,AVERAGE(AA34:AF34),IF(COUNTBLANK(Z34:AF34)&lt;5.5,AVERAGE(Z34:AF34),IF(COUNTBLANK(Y34:AF34)&lt;6.5,AVERAGE(Y34:AF34),IF(COUNTBLANK(X34:AF34)&lt;7.5,AVERAGE(X34:AF34),IF(COUNTBLANK(W34:AF34)&lt;8.5,AVERAGE(W34:AF34),IF(COUNTBLANK(V34:AF34)&lt;9.5,AVERAGE(V34:AF34),IF(COUNTBLANK(U34:AF34)&lt;10.5,AVERAGE(U34:AF34),IF(COUNTBLANK(T34:AF34)&lt;11.5,AVERAGE(T34:AF34),IF(COUNTBLANK(S34:AF34)&lt;12.5,AVERAGE(S34:AF34),IF(COUNTBLANK(R34:AF34)&lt;13.5,AVERAGE(R34:AF34),IF(COUNTBLANK(Q34:AF34)&lt;14.5,AVERAGE(Q34:AF34),IF(COUNTBLANK(P34:AF34)&lt;15.5,AVERAGE(P34:AF34),IF(COUNTBLANK(O34:AF34)&lt;16.5,AVERAGE(O34:AF34),IF(COUNTBLANK(N34:AF34)&lt;17.5,AVERAGE(N34:AF34),IF(COUNTBLANK(M34:AF34)&lt;18.5,AVERAGE(M34:AF34),IF(COUNTBLANK(L34:AF34)&lt;19.5,AVERAGE(L34:AF34),AVERAGE(K34:AF34))))))))))))))))))))))</f>
        <v>90.5</v>
      </c>
      <c r="AK34" s="23">
        <f>IF(AH34&lt;1.5,J34,(0.75*J34)+(0.25*(AI34*$AS$1)))</f>
        <v>440858.58388061769</v>
      </c>
      <c r="AL34" s="24">
        <f>AK34-J34</f>
        <v>-541.41611938230926</v>
      </c>
      <c r="AM34" s="22">
        <f>IF(AH34&lt;1.5,"N/A",3*((J34/$AS$1)-(AJ34*2/3)))</f>
        <v>142.58763535854939</v>
      </c>
      <c r="AN34" s="20">
        <f t="shared" si="0"/>
        <v>424649.69620199321</v>
      </c>
      <c r="AO34" s="20">
        <f t="shared" si="1"/>
        <v>454981.8173592785</v>
      </c>
    </row>
    <row r="35" spans="1:41" s="2" customFormat="1">
      <c r="A35" s="25" t="s">
        <v>503</v>
      </c>
      <c r="B35" s="23" t="str">
        <f>IF(COUNTBLANK(K35:AF35)&lt;20.5,"Yes","No")</f>
        <v>Yes</v>
      </c>
      <c r="C35" s="23" t="str">
        <f>IF(COUNTBLANK(K35:AF35)&lt;21.5,"Yes","No")</f>
        <v>Yes</v>
      </c>
      <c r="D35" s="34" t="str">
        <f>IF(J35&gt;300000,IF(J35&lt;((AG35*$AR$1)*0.9),IF(J35&lt;((AG35*$AR$1)*0.8),IF(J35&lt;((AG35*$AR$1)*0.7),"B","C"),"V"),IF(AM35&gt;AG35,IF(AM35&gt;AJ35,"P",""),"")),IF(AM35&gt;AG35,IF(AM35&gt;AJ35,"P",""),""))</f>
        <v>V</v>
      </c>
      <c r="E35" s="19" t="s">
        <v>191</v>
      </c>
      <c r="F35" s="21" t="s">
        <v>37</v>
      </c>
      <c r="G35" s="20">
        <v>309600</v>
      </c>
      <c r="H35" s="20">
        <f>J35-G35</f>
        <v>47000</v>
      </c>
      <c r="I35" s="80">
        <v>14400</v>
      </c>
      <c r="J35" s="20">
        <v>356600</v>
      </c>
      <c r="K35" s="21">
        <v>114</v>
      </c>
      <c r="L35" s="21">
        <v>96</v>
      </c>
      <c r="M35" s="21">
        <v>105</v>
      </c>
      <c r="N35" s="21">
        <v>89</v>
      </c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39">
        <f>IF(AH35=0,"",AVERAGE(K35:AF35))</f>
        <v>101</v>
      </c>
      <c r="AH35" s="39">
        <f>IF(COUNTBLANK(K35:AF35)=0,22,IF(COUNTBLANK(K35:AF35)=1,21,IF(COUNTBLANK(K35:AF35)=2,20,IF(COUNTBLANK(K35:AF35)=3,19,IF(COUNTBLANK(K35:AF35)=4,18,IF(COUNTBLANK(K35:AF35)=5,17,IF(COUNTBLANK(K35:AF35)=6,16,IF(COUNTBLANK(K35:AF35)=7,15,IF(COUNTBLANK(K35:AF35)=8,14,IF(COUNTBLANK(K35:AF35)=9,13,IF(COUNTBLANK(K35:AF35)=10,12,IF(COUNTBLANK(K35:AF35)=11,11,IF(COUNTBLANK(K35:AF35)=12,10,IF(COUNTBLANK(K35:AF35)=13,9,IF(COUNTBLANK(K35:AF35)=14,8,IF(COUNTBLANK(K35:AF35)=15,7,IF(COUNTBLANK(K35:AF35)=16,6,IF(COUNTBLANK(K35:AF35)=17,5,IF(COUNTBLANK(K35:AF35)=18,4,IF(COUNTBLANK(K35:AF35)=19,3,IF(COUNTBLANK(K35:AF35)=20,2,IF(COUNTBLANK(K35:AF35)=21,1,IF(COUNTBLANK(K35:AF35)=22,0,"Error")))))))))))))))))))))))</f>
        <v>4</v>
      </c>
      <c r="AI35" s="39">
        <f>IF(AH35=0,"",IF(COUNTBLANK(AD35:AF35)=0,AVERAGE(AD35:AF35),IF(COUNTBLANK(AC35:AF35)&lt;1.5,AVERAGE(AC35:AF35),IF(COUNTBLANK(AB35:AF35)&lt;2.5,AVERAGE(AB35:AF35),IF(COUNTBLANK(AA35:AF35)&lt;3.5,AVERAGE(AA35:AF35),IF(COUNTBLANK(Z35:AF35)&lt;4.5,AVERAGE(Z35:AF35),IF(COUNTBLANK(Y35:AF35)&lt;5.5,AVERAGE(Y35:AF35),IF(COUNTBLANK(X35:AF35)&lt;6.5,AVERAGE(X35:AF35),IF(COUNTBLANK(W35:AF35)&lt;7.5,AVERAGE(W35:AF35),IF(COUNTBLANK(V35:AF35)&lt;8.5,AVERAGE(V35:AF35),IF(COUNTBLANK(U35:AF35)&lt;9.5,AVERAGE(U35:AF35),IF(COUNTBLANK(T35:AF35)&lt;10.5,AVERAGE(T35:AF35),IF(COUNTBLANK(S35:AF35)&lt;11.5,AVERAGE(S35:AF35),IF(COUNTBLANK(R35:AF35)&lt;12.5,AVERAGE(R35:AF35),IF(COUNTBLANK(Q35:AF35)&lt;13.5,AVERAGE(Q35:AF35),IF(COUNTBLANK(P35:AF35)&lt;14.5,AVERAGE(P35:AF35),IF(COUNTBLANK(O35:AF35)&lt;15.5,AVERAGE(O35:AF35),IF(COUNTBLANK(N35:AF35)&lt;16.5,AVERAGE(N35:AF35),IF(COUNTBLANK(M35:AF35)&lt;17.5,AVERAGE(M35:AF35),IF(COUNTBLANK(L35:AF35)&lt;18.5,AVERAGE(L35:AF35),AVERAGE(K35:AF35)))))))))))))))))))))</f>
        <v>96.666666666666671</v>
      </c>
      <c r="AJ35" s="22">
        <f>IF(AH35=0,"",IF(COUNTBLANK(AE35:AF35)=0,AVERAGE(AE35:AF35),IF(COUNTBLANK(AD35:AF35)&lt;1.5,AVERAGE(AD35:AF35),IF(COUNTBLANK(AC35:AF35)&lt;2.5,AVERAGE(AC35:AF35),IF(COUNTBLANK(AB35:AF35)&lt;3.5,AVERAGE(AB35:AF35),IF(COUNTBLANK(AA35:AF35)&lt;4.5,AVERAGE(AA35:AF35),IF(COUNTBLANK(Z35:AF35)&lt;5.5,AVERAGE(Z35:AF35),IF(COUNTBLANK(Y35:AF35)&lt;6.5,AVERAGE(Y35:AF35),IF(COUNTBLANK(X35:AF35)&lt;7.5,AVERAGE(X35:AF35),IF(COUNTBLANK(W35:AF35)&lt;8.5,AVERAGE(W35:AF35),IF(COUNTBLANK(V35:AF35)&lt;9.5,AVERAGE(V35:AF35),IF(COUNTBLANK(U35:AF35)&lt;10.5,AVERAGE(U35:AF35),IF(COUNTBLANK(T35:AF35)&lt;11.5,AVERAGE(T35:AF35),IF(COUNTBLANK(S35:AF35)&lt;12.5,AVERAGE(S35:AF35),IF(COUNTBLANK(R35:AF35)&lt;13.5,AVERAGE(R35:AF35),IF(COUNTBLANK(Q35:AF35)&lt;14.5,AVERAGE(Q35:AF35),IF(COUNTBLANK(P35:AF35)&lt;15.5,AVERAGE(P35:AF35),IF(COUNTBLANK(O35:AF35)&lt;16.5,AVERAGE(O35:AF35),IF(COUNTBLANK(N35:AF35)&lt;17.5,AVERAGE(N35:AF35),IF(COUNTBLANK(M35:AF35)&lt;18.5,AVERAGE(M35:AF35),IF(COUNTBLANK(L35:AF35)&lt;19.5,AVERAGE(L35:AF35),AVERAGE(K35:AF35))))))))))))))))))))))</f>
        <v>97</v>
      </c>
      <c r="AK35" s="23">
        <f>IF(AH35&lt;1.5,J35,(0.75*J35)+(0.25*(AI35*$AS$1)))</f>
        <v>366345.92958192277</v>
      </c>
      <c r="AL35" s="24">
        <f>AK35-J35</f>
        <v>9745.92958192277</v>
      </c>
      <c r="AM35" s="22">
        <f>IF(AH35&lt;1.5,"N/A",3*((J35/$AS$1)-(AJ35*2/3)))</f>
        <v>67.421274963431628</v>
      </c>
      <c r="AN35" s="20">
        <f t="shared" si="0"/>
        <v>382448.48415707471</v>
      </c>
      <c r="AO35" s="20">
        <f t="shared" si="1"/>
        <v>399592.72655032284</v>
      </c>
    </row>
    <row r="36" spans="1:41" s="2" customFormat="1">
      <c r="A36" s="25" t="s">
        <v>503</v>
      </c>
      <c r="B36" s="23" t="str">
        <f>IF(COUNTBLANK(K36:AF36)&lt;20.5,"Yes","No")</f>
        <v>Yes</v>
      </c>
      <c r="C36" s="23" t="str">
        <f>IF(COUNTBLANK(K36:AF36)&lt;21.5,"Yes","No")</f>
        <v>Yes</v>
      </c>
      <c r="D36" s="34" t="str">
        <f>IF(J36&gt;300000,IF(J36&lt;((AG36*$AR$1)*0.9),IF(J36&lt;((AG36*$AR$1)*0.8),IF(J36&lt;((AG36*$AR$1)*0.7),"B","C"),"V"),IF(AM36&gt;AG36,IF(AM36&gt;AJ36,"P",""),"")),IF(AM36&gt;AG36,IF(AM36&gt;AJ36,"P",""),""))</f>
        <v>P</v>
      </c>
      <c r="E36" s="19" t="s">
        <v>194</v>
      </c>
      <c r="F36" s="21" t="s">
        <v>37</v>
      </c>
      <c r="G36" s="20">
        <v>420800</v>
      </c>
      <c r="H36" s="20">
        <f>J36-G36</f>
        <v>-13000</v>
      </c>
      <c r="I36" s="80">
        <v>-2900</v>
      </c>
      <c r="J36" s="20">
        <v>407800</v>
      </c>
      <c r="K36" s="21">
        <v>95</v>
      </c>
      <c r="L36" s="21">
        <v>115</v>
      </c>
      <c r="M36" s="21">
        <v>67</v>
      </c>
      <c r="N36" s="21">
        <v>110</v>
      </c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39">
        <f>IF(AH36=0,"",AVERAGE(K36:AF36))</f>
        <v>96.75</v>
      </c>
      <c r="AH36" s="39">
        <f>IF(COUNTBLANK(K36:AF36)=0,22,IF(COUNTBLANK(K36:AF36)=1,21,IF(COUNTBLANK(K36:AF36)=2,20,IF(COUNTBLANK(K36:AF36)=3,19,IF(COUNTBLANK(K36:AF36)=4,18,IF(COUNTBLANK(K36:AF36)=5,17,IF(COUNTBLANK(K36:AF36)=6,16,IF(COUNTBLANK(K36:AF36)=7,15,IF(COUNTBLANK(K36:AF36)=8,14,IF(COUNTBLANK(K36:AF36)=9,13,IF(COUNTBLANK(K36:AF36)=10,12,IF(COUNTBLANK(K36:AF36)=11,11,IF(COUNTBLANK(K36:AF36)=12,10,IF(COUNTBLANK(K36:AF36)=13,9,IF(COUNTBLANK(K36:AF36)=14,8,IF(COUNTBLANK(K36:AF36)=15,7,IF(COUNTBLANK(K36:AF36)=16,6,IF(COUNTBLANK(K36:AF36)=17,5,IF(COUNTBLANK(K36:AF36)=18,4,IF(COUNTBLANK(K36:AF36)=19,3,IF(COUNTBLANK(K36:AF36)=20,2,IF(COUNTBLANK(K36:AF36)=21,1,IF(COUNTBLANK(K36:AF36)=22,0,"Error")))))))))))))))))))))))</f>
        <v>4</v>
      </c>
      <c r="AI36" s="39">
        <f>IF(AH36=0,"",IF(COUNTBLANK(AD36:AF36)=0,AVERAGE(AD36:AF36),IF(COUNTBLANK(AC36:AF36)&lt;1.5,AVERAGE(AC36:AF36),IF(COUNTBLANK(AB36:AF36)&lt;2.5,AVERAGE(AB36:AF36),IF(COUNTBLANK(AA36:AF36)&lt;3.5,AVERAGE(AA36:AF36),IF(COUNTBLANK(Z36:AF36)&lt;4.5,AVERAGE(Z36:AF36),IF(COUNTBLANK(Y36:AF36)&lt;5.5,AVERAGE(Y36:AF36),IF(COUNTBLANK(X36:AF36)&lt;6.5,AVERAGE(X36:AF36),IF(COUNTBLANK(W36:AF36)&lt;7.5,AVERAGE(W36:AF36),IF(COUNTBLANK(V36:AF36)&lt;8.5,AVERAGE(V36:AF36),IF(COUNTBLANK(U36:AF36)&lt;9.5,AVERAGE(U36:AF36),IF(COUNTBLANK(T36:AF36)&lt;10.5,AVERAGE(T36:AF36),IF(COUNTBLANK(S36:AF36)&lt;11.5,AVERAGE(S36:AF36),IF(COUNTBLANK(R36:AF36)&lt;12.5,AVERAGE(R36:AF36),IF(COUNTBLANK(Q36:AF36)&lt;13.5,AVERAGE(Q36:AF36),IF(COUNTBLANK(P36:AF36)&lt;14.5,AVERAGE(P36:AF36),IF(COUNTBLANK(O36:AF36)&lt;15.5,AVERAGE(O36:AF36),IF(COUNTBLANK(N36:AF36)&lt;16.5,AVERAGE(N36:AF36),IF(COUNTBLANK(M36:AF36)&lt;17.5,AVERAGE(M36:AF36),IF(COUNTBLANK(L36:AF36)&lt;18.5,AVERAGE(L36:AF36),AVERAGE(K36:AF36)))))))))))))))))))))</f>
        <v>97.333333333333329</v>
      </c>
      <c r="AJ36" s="22">
        <f>IF(AH36=0,"",IF(COUNTBLANK(AE36:AF36)=0,AVERAGE(AE36:AF36),IF(COUNTBLANK(AD36:AF36)&lt;1.5,AVERAGE(AD36:AF36),IF(COUNTBLANK(AC36:AF36)&lt;2.5,AVERAGE(AC36:AF36),IF(COUNTBLANK(AB36:AF36)&lt;3.5,AVERAGE(AB36:AF36),IF(COUNTBLANK(AA36:AF36)&lt;4.5,AVERAGE(AA36:AF36),IF(COUNTBLANK(Z36:AF36)&lt;5.5,AVERAGE(Z36:AF36),IF(COUNTBLANK(Y36:AF36)&lt;6.5,AVERAGE(Y36:AF36),IF(COUNTBLANK(X36:AF36)&lt;7.5,AVERAGE(X36:AF36),IF(COUNTBLANK(W36:AF36)&lt;8.5,AVERAGE(W36:AF36),IF(COUNTBLANK(V36:AF36)&lt;9.5,AVERAGE(V36:AF36),IF(COUNTBLANK(U36:AF36)&lt;10.5,AVERAGE(U36:AF36),IF(COUNTBLANK(T36:AF36)&lt;11.5,AVERAGE(T36:AF36),IF(COUNTBLANK(S36:AF36)&lt;12.5,AVERAGE(S36:AF36),IF(COUNTBLANK(R36:AF36)&lt;13.5,AVERAGE(R36:AF36),IF(COUNTBLANK(Q36:AF36)&lt;14.5,AVERAGE(Q36:AF36),IF(COUNTBLANK(P36:AF36)&lt;15.5,AVERAGE(P36:AF36),IF(COUNTBLANK(O36:AF36)&lt;16.5,AVERAGE(O36:AF36),IF(COUNTBLANK(N36:AF36)&lt;17.5,AVERAGE(N36:AF36),IF(COUNTBLANK(M36:AF36)&lt;18.5,AVERAGE(M36:AF36),IF(COUNTBLANK(L36:AF36)&lt;19.5,AVERAGE(L36:AF36),AVERAGE(K36:AF36))))))))))))))))))))))</f>
        <v>88.5</v>
      </c>
      <c r="AK36" s="23">
        <f>IF(AH36&lt;1.5,J36,(0.75*J36)+(0.25*(AI36*$AS$1)))</f>
        <v>405427.9704755912</v>
      </c>
      <c r="AL36" s="24">
        <f>AK36-J36</f>
        <v>-2372.0295244088047</v>
      </c>
      <c r="AM36" s="22">
        <f>IF(AH36&lt;1.5,"N/A",3*((J36/$AS$1)-(AJ36*2/3)))</f>
        <v>121.95568123972917</v>
      </c>
      <c r="AN36" s="20">
        <f t="shared" si="0"/>
        <v>385086.05990988208</v>
      </c>
      <c r="AO36" s="20">
        <f t="shared" si="1"/>
        <v>382778.18112617562</v>
      </c>
    </row>
    <row r="37" spans="1:41" s="2" customFormat="1">
      <c r="A37" s="25" t="s">
        <v>503</v>
      </c>
      <c r="B37" s="23" t="str">
        <f>IF(COUNTBLANK(K37:AF37)&lt;20.5,"Yes","No")</f>
        <v>Yes</v>
      </c>
      <c r="C37" s="23" t="str">
        <f>IF(COUNTBLANK(K37:AF37)&lt;21.5,"Yes","No")</f>
        <v>Yes</v>
      </c>
      <c r="D37" s="34" t="str">
        <f>IF(J37&gt;300000,IF(J37&lt;((AG37*$AR$1)*0.9),IF(J37&lt;((AG37*$AR$1)*0.8),IF(J37&lt;((AG37*$AR$1)*0.7),"B","C"),"V"),IF(AM37&gt;AG37,IF(AM37&gt;AJ37,"P",""),"")),IF(AM37&gt;AG37,IF(AM37&gt;AJ37,"P",""),""))</f>
        <v>P</v>
      </c>
      <c r="E37" s="19" t="s">
        <v>195</v>
      </c>
      <c r="F37" s="21" t="s">
        <v>37</v>
      </c>
      <c r="G37" s="20">
        <v>328000</v>
      </c>
      <c r="H37" s="20">
        <f>J37-G37</f>
        <v>5100</v>
      </c>
      <c r="I37" s="80">
        <v>1800</v>
      </c>
      <c r="J37" s="20">
        <v>333100</v>
      </c>
      <c r="K37" s="21">
        <v>92</v>
      </c>
      <c r="L37" s="21">
        <v>89</v>
      </c>
      <c r="M37" s="21">
        <v>66</v>
      </c>
      <c r="N37" s="21">
        <v>92</v>
      </c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39">
        <f>IF(AH37=0,"",AVERAGE(K37:AF37))</f>
        <v>84.75</v>
      </c>
      <c r="AH37" s="39">
        <f>IF(COUNTBLANK(K37:AF37)=0,22,IF(COUNTBLANK(K37:AF37)=1,21,IF(COUNTBLANK(K37:AF37)=2,20,IF(COUNTBLANK(K37:AF37)=3,19,IF(COUNTBLANK(K37:AF37)=4,18,IF(COUNTBLANK(K37:AF37)=5,17,IF(COUNTBLANK(K37:AF37)=6,16,IF(COUNTBLANK(K37:AF37)=7,15,IF(COUNTBLANK(K37:AF37)=8,14,IF(COUNTBLANK(K37:AF37)=9,13,IF(COUNTBLANK(K37:AF37)=10,12,IF(COUNTBLANK(K37:AF37)=11,11,IF(COUNTBLANK(K37:AF37)=12,10,IF(COUNTBLANK(K37:AF37)=13,9,IF(COUNTBLANK(K37:AF37)=14,8,IF(COUNTBLANK(K37:AF37)=15,7,IF(COUNTBLANK(K37:AF37)=16,6,IF(COUNTBLANK(K37:AF37)=17,5,IF(COUNTBLANK(K37:AF37)=18,4,IF(COUNTBLANK(K37:AF37)=19,3,IF(COUNTBLANK(K37:AF37)=20,2,IF(COUNTBLANK(K37:AF37)=21,1,IF(COUNTBLANK(K37:AF37)=22,0,"Error")))))))))))))))))))))))</f>
        <v>4</v>
      </c>
      <c r="AI37" s="39">
        <f>IF(AH37=0,"",IF(COUNTBLANK(AD37:AF37)=0,AVERAGE(AD37:AF37),IF(COUNTBLANK(AC37:AF37)&lt;1.5,AVERAGE(AC37:AF37),IF(COUNTBLANK(AB37:AF37)&lt;2.5,AVERAGE(AB37:AF37),IF(COUNTBLANK(AA37:AF37)&lt;3.5,AVERAGE(AA37:AF37),IF(COUNTBLANK(Z37:AF37)&lt;4.5,AVERAGE(Z37:AF37),IF(COUNTBLANK(Y37:AF37)&lt;5.5,AVERAGE(Y37:AF37),IF(COUNTBLANK(X37:AF37)&lt;6.5,AVERAGE(X37:AF37),IF(COUNTBLANK(W37:AF37)&lt;7.5,AVERAGE(W37:AF37),IF(COUNTBLANK(V37:AF37)&lt;8.5,AVERAGE(V37:AF37),IF(COUNTBLANK(U37:AF37)&lt;9.5,AVERAGE(U37:AF37),IF(COUNTBLANK(T37:AF37)&lt;10.5,AVERAGE(T37:AF37),IF(COUNTBLANK(S37:AF37)&lt;11.5,AVERAGE(S37:AF37),IF(COUNTBLANK(R37:AF37)&lt;12.5,AVERAGE(R37:AF37),IF(COUNTBLANK(Q37:AF37)&lt;13.5,AVERAGE(Q37:AF37),IF(COUNTBLANK(P37:AF37)&lt;14.5,AVERAGE(P37:AF37),IF(COUNTBLANK(O37:AF37)&lt;15.5,AVERAGE(O37:AF37),IF(COUNTBLANK(N37:AF37)&lt;16.5,AVERAGE(N37:AF37),IF(COUNTBLANK(M37:AF37)&lt;17.5,AVERAGE(M37:AF37),IF(COUNTBLANK(L37:AF37)&lt;18.5,AVERAGE(L37:AF37),AVERAGE(K37:AF37)))))))))))))))))))))</f>
        <v>82.333333333333329</v>
      </c>
      <c r="AJ37" s="22">
        <f>IF(AH37=0,"",IF(COUNTBLANK(AE37:AF37)=0,AVERAGE(AE37:AF37),IF(COUNTBLANK(AD37:AF37)&lt;1.5,AVERAGE(AD37:AF37),IF(COUNTBLANK(AC37:AF37)&lt;2.5,AVERAGE(AC37:AF37),IF(COUNTBLANK(AB37:AF37)&lt;3.5,AVERAGE(AB37:AF37),IF(COUNTBLANK(AA37:AF37)&lt;4.5,AVERAGE(AA37:AF37),IF(COUNTBLANK(Z37:AF37)&lt;5.5,AVERAGE(Z37:AF37),IF(COUNTBLANK(Y37:AF37)&lt;6.5,AVERAGE(Y37:AF37),IF(COUNTBLANK(X37:AF37)&lt;7.5,AVERAGE(X37:AF37),IF(COUNTBLANK(W37:AF37)&lt;8.5,AVERAGE(W37:AF37),IF(COUNTBLANK(V37:AF37)&lt;9.5,AVERAGE(V37:AF37),IF(COUNTBLANK(U37:AF37)&lt;10.5,AVERAGE(U37:AF37),IF(COUNTBLANK(T37:AF37)&lt;11.5,AVERAGE(T37:AF37),IF(COUNTBLANK(S37:AF37)&lt;12.5,AVERAGE(S37:AF37),IF(COUNTBLANK(R37:AF37)&lt;13.5,AVERAGE(R37:AF37),IF(COUNTBLANK(Q37:AF37)&lt;14.5,AVERAGE(Q37:AF37),IF(COUNTBLANK(P37:AF37)&lt;15.5,AVERAGE(P37:AF37),IF(COUNTBLANK(O37:AF37)&lt;16.5,AVERAGE(O37:AF37),IF(COUNTBLANK(N37:AF37)&lt;17.5,AVERAGE(N37:AF37),IF(COUNTBLANK(M37:AF37)&lt;18.5,AVERAGE(M37:AF37),IF(COUNTBLANK(L37:AF37)&lt;19.5,AVERAGE(L37:AF37),AVERAGE(K37:AF37))))))))))))))))))))))</f>
        <v>79</v>
      </c>
      <c r="AK37" s="23">
        <f>IF(AH37&lt;1.5,J37,(0.75*J37)+(0.25*(AI37*$AS$1)))</f>
        <v>334057.05036805145</v>
      </c>
      <c r="AL37" s="24">
        <f>AK37-J37</f>
        <v>957.0503680514521</v>
      </c>
      <c r="AM37" s="22">
        <f>IF(AH37&lt;1.5,"N/A",3*((J37/$AS$1)-(AJ37*2/3)))</f>
        <v>86.193568957709147</v>
      </c>
      <c r="AN37" s="20">
        <f t="shared" si="0"/>
        <v>325740.60547171533</v>
      </c>
      <c r="AO37" s="20">
        <f t="shared" si="1"/>
        <v>335301.8175756422</v>
      </c>
    </row>
    <row r="38" spans="1:41" s="2" customFormat="1">
      <c r="A38" s="25" t="s">
        <v>503</v>
      </c>
      <c r="B38" s="23" t="str">
        <f>IF(COUNTBLANK(K38:AF38)&lt;20.5,"Yes","No")</f>
        <v>Yes</v>
      </c>
      <c r="C38" s="23" t="str">
        <f>IF(COUNTBLANK(K38:AF38)&lt;21.5,"Yes","No")</f>
        <v>Yes</v>
      </c>
      <c r="D38" s="34" t="str">
        <f>IF(J38&gt;300000,IF(J38&lt;((AG38*$AR$1)*0.9),IF(J38&lt;((AG38*$AR$1)*0.8),IF(J38&lt;((AG38*$AR$1)*0.7),"B","C"),"V"),IF(AM38&gt;AG38,IF(AM38&gt;AJ38,"P",""),"")),IF(AM38&gt;AG38,IF(AM38&gt;AJ38,"P",""),""))</f>
        <v/>
      </c>
      <c r="E38" s="25" t="s">
        <v>418</v>
      </c>
      <c r="F38" s="27" t="s">
        <v>62</v>
      </c>
      <c r="G38" s="20">
        <v>101100</v>
      </c>
      <c r="H38" s="20">
        <f>J38-G38</f>
        <v>0</v>
      </c>
      <c r="I38" s="80">
        <v>0</v>
      </c>
      <c r="J38" s="20">
        <v>101100</v>
      </c>
      <c r="K38" s="21"/>
      <c r="L38" s="21" t="s">
        <v>535</v>
      </c>
      <c r="M38" s="21">
        <v>87</v>
      </c>
      <c r="N38" s="21">
        <v>78</v>
      </c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39">
        <f>IF(AH38=0,"",AVERAGE(K38:AF38))</f>
        <v>82.5</v>
      </c>
      <c r="AH38" s="39">
        <f>IF(COUNTBLANK(K38:AF38)=0,22,IF(COUNTBLANK(K38:AF38)=1,21,IF(COUNTBLANK(K38:AF38)=2,20,IF(COUNTBLANK(K38:AF38)=3,19,IF(COUNTBLANK(K38:AF38)=4,18,IF(COUNTBLANK(K38:AF38)=5,17,IF(COUNTBLANK(K38:AF38)=6,16,IF(COUNTBLANK(K38:AF38)=7,15,IF(COUNTBLANK(K38:AF38)=8,14,IF(COUNTBLANK(K38:AF38)=9,13,IF(COUNTBLANK(K38:AF38)=10,12,IF(COUNTBLANK(K38:AF38)=11,11,IF(COUNTBLANK(K38:AF38)=12,10,IF(COUNTBLANK(K38:AF38)=13,9,IF(COUNTBLANK(K38:AF38)=14,8,IF(COUNTBLANK(K38:AF38)=15,7,IF(COUNTBLANK(K38:AF38)=16,6,IF(COUNTBLANK(K38:AF38)=17,5,IF(COUNTBLANK(K38:AF38)=18,4,IF(COUNTBLANK(K38:AF38)=19,3,IF(COUNTBLANK(K38:AF38)=20,2,IF(COUNTBLANK(K38:AF38)=21,1,IF(COUNTBLANK(K38:AF38)=22,0,"Error")))))))))))))))))))))))</f>
        <v>2</v>
      </c>
      <c r="AI38" s="39">
        <f>IF(AH38=0,"",IF(COUNTBLANK(AD38:AF38)=0,AVERAGE(AD38:AF38),IF(COUNTBLANK(AC38:AF38)&lt;1.5,AVERAGE(AC38:AF38),IF(COUNTBLANK(AB38:AF38)&lt;2.5,AVERAGE(AB38:AF38),IF(COUNTBLANK(AA38:AF38)&lt;3.5,AVERAGE(AA38:AF38),IF(COUNTBLANK(Z38:AF38)&lt;4.5,AVERAGE(Z38:AF38),IF(COUNTBLANK(Y38:AF38)&lt;5.5,AVERAGE(Y38:AF38),IF(COUNTBLANK(X38:AF38)&lt;6.5,AVERAGE(X38:AF38),IF(COUNTBLANK(W38:AF38)&lt;7.5,AVERAGE(W38:AF38),IF(COUNTBLANK(V38:AF38)&lt;8.5,AVERAGE(V38:AF38),IF(COUNTBLANK(U38:AF38)&lt;9.5,AVERAGE(U38:AF38),IF(COUNTBLANK(T38:AF38)&lt;10.5,AVERAGE(T38:AF38),IF(COUNTBLANK(S38:AF38)&lt;11.5,AVERAGE(S38:AF38),IF(COUNTBLANK(R38:AF38)&lt;12.5,AVERAGE(R38:AF38),IF(COUNTBLANK(Q38:AF38)&lt;13.5,AVERAGE(Q38:AF38),IF(COUNTBLANK(P38:AF38)&lt;14.5,AVERAGE(P38:AF38),IF(COUNTBLANK(O38:AF38)&lt;15.5,AVERAGE(O38:AF38),IF(COUNTBLANK(N38:AF38)&lt;16.5,AVERAGE(N38:AF38),IF(COUNTBLANK(M38:AF38)&lt;17.5,AVERAGE(M38:AF38),IF(COUNTBLANK(L38:AF38)&lt;18.5,AVERAGE(L38:AF38),AVERAGE(K38:AF38)))))))))))))))))))))</f>
        <v>82.5</v>
      </c>
      <c r="AJ38" s="22">
        <f>IF(AH38=0,"",IF(COUNTBLANK(AE38:AF38)=0,AVERAGE(AE38:AF38),IF(COUNTBLANK(AD38:AF38)&lt;1.5,AVERAGE(AD38:AF38),IF(COUNTBLANK(AC38:AF38)&lt;2.5,AVERAGE(AC38:AF38),IF(COUNTBLANK(AB38:AF38)&lt;3.5,AVERAGE(AB38:AF38),IF(COUNTBLANK(AA38:AF38)&lt;4.5,AVERAGE(AA38:AF38),IF(COUNTBLANK(Z38:AF38)&lt;5.5,AVERAGE(Z38:AF38),IF(COUNTBLANK(Y38:AF38)&lt;6.5,AVERAGE(Y38:AF38),IF(COUNTBLANK(X38:AF38)&lt;7.5,AVERAGE(X38:AF38),IF(COUNTBLANK(W38:AF38)&lt;8.5,AVERAGE(W38:AF38),IF(COUNTBLANK(V38:AF38)&lt;9.5,AVERAGE(V38:AF38),IF(COUNTBLANK(U38:AF38)&lt;10.5,AVERAGE(U38:AF38),IF(COUNTBLANK(T38:AF38)&lt;11.5,AVERAGE(T38:AF38),IF(COUNTBLANK(S38:AF38)&lt;12.5,AVERAGE(S38:AF38),IF(COUNTBLANK(R38:AF38)&lt;13.5,AVERAGE(R38:AF38),IF(COUNTBLANK(Q38:AF38)&lt;14.5,AVERAGE(Q38:AF38),IF(COUNTBLANK(P38:AF38)&lt;15.5,AVERAGE(P38:AF38),IF(COUNTBLANK(O38:AF38)&lt;16.5,AVERAGE(O38:AF38),IF(COUNTBLANK(N38:AF38)&lt;17.5,AVERAGE(N38:AF38),IF(COUNTBLANK(M38:AF38)&lt;18.5,AVERAGE(M38:AF38),IF(COUNTBLANK(L38:AF38)&lt;19.5,AVERAGE(L38:AF38),AVERAGE(K38:AF38))))))))))))))))))))))</f>
        <v>82.5</v>
      </c>
      <c r="AK38" s="23">
        <f>IF(AH38&lt;1.5,J38,(0.75*J38)+(0.25*(AI38*$AS$1)))</f>
        <v>160227.56059146856</v>
      </c>
      <c r="AL38" s="24">
        <f>AK38-J38</f>
        <v>59127.560591468558</v>
      </c>
      <c r="AM38" s="22">
        <f>IF(AH38&lt;1.5,"N/A",3*((J38/$AS$1)-(AJ38*2/3)))</f>
        <v>-90.88420948176406</v>
      </c>
      <c r="AN38" s="20">
        <f t="shared" si="0"/>
        <v>326399.99940991716</v>
      </c>
      <c r="AO38" s="20">
        <f t="shared" si="1"/>
        <v>326399.99940991716</v>
      </c>
    </row>
    <row r="39" spans="1:41" s="2" customFormat="1">
      <c r="A39" s="25" t="s">
        <v>503</v>
      </c>
      <c r="B39" s="23" t="str">
        <f>IF(COUNTBLANK(K39:AF39)&lt;20.5,"Yes","No")</f>
        <v>Yes</v>
      </c>
      <c r="C39" s="23" t="str">
        <f>IF(COUNTBLANK(K39:AF39)&lt;21.5,"Yes","No")</f>
        <v>Yes</v>
      </c>
      <c r="D39" s="34" t="str">
        <f>IF(J39&gt;300000,IF(J39&lt;((AG39*$AR$1)*0.9),IF(J39&lt;((AG39*$AR$1)*0.8),IF(J39&lt;((AG39*$AR$1)*0.7),"B","C"),"V"),IF(AM39&gt;AG39,IF(AM39&gt;AJ39,"P",""),"")),IF(AM39&gt;AG39,IF(AM39&gt;AJ39,"P",""),""))</f>
        <v>P</v>
      </c>
      <c r="E39" s="19" t="s">
        <v>196</v>
      </c>
      <c r="F39" s="21" t="s">
        <v>48</v>
      </c>
      <c r="G39" s="20">
        <v>333500</v>
      </c>
      <c r="H39" s="20">
        <f>J39-G39</f>
        <v>1700</v>
      </c>
      <c r="I39" s="80">
        <v>-4200</v>
      </c>
      <c r="J39" s="20">
        <v>335200</v>
      </c>
      <c r="K39" s="21">
        <v>89</v>
      </c>
      <c r="L39" s="21">
        <v>90</v>
      </c>
      <c r="M39" s="21">
        <v>79</v>
      </c>
      <c r="N39" s="21">
        <v>67</v>
      </c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39">
        <f>IF(AH39=0,"",AVERAGE(K39:AF39))</f>
        <v>81.25</v>
      </c>
      <c r="AH39" s="39">
        <f>IF(COUNTBLANK(K39:AF39)=0,22,IF(COUNTBLANK(K39:AF39)=1,21,IF(COUNTBLANK(K39:AF39)=2,20,IF(COUNTBLANK(K39:AF39)=3,19,IF(COUNTBLANK(K39:AF39)=4,18,IF(COUNTBLANK(K39:AF39)=5,17,IF(COUNTBLANK(K39:AF39)=6,16,IF(COUNTBLANK(K39:AF39)=7,15,IF(COUNTBLANK(K39:AF39)=8,14,IF(COUNTBLANK(K39:AF39)=9,13,IF(COUNTBLANK(K39:AF39)=10,12,IF(COUNTBLANK(K39:AF39)=11,11,IF(COUNTBLANK(K39:AF39)=12,10,IF(COUNTBLANK(K39:AF39)=13,9,IF(COUNTBLANK(K39:AF39)=14,8,IF(COUNTBLANK(K39:AF39)=15,7,IF(COUNTBLANK(K39:AF39)=16,6,IF(COUNTBLANK(K39:AF39)=17,5,IF(COUNTBLANK(K39:AF39)=18,4,IF(COUNTBLANK(K39:AF39)=19,3,IF(COUNTBLANK(K39:AF39)=20,2,IF(COUNTBLANK(K39:AF39)=21,1,IF(COUNTBLANK(K39:AF39)=22,0,"Error")))))))))))))))))))))))</f>
        <v>4</v>
      </c>
      <c r="AI39" s="39">
        <f>IF(AH39=0,"",IF(COUNTBLANK(AD39:AF39)=0,AVERAGE(AD39:AF39),IF(COUNTBLANK(AC39:AF39)&lt;1.5,AVERAGE(AC39:AF39),IF(COUNTBLANK(AB39:AF39)&lt;2.5,AVERAGE(AB39:AF39),IF(COUNTBLANK(AA39:AF39)&lt;3.5,AVERAGE(AA39:AF39),IF(COUNTBLANK(Z39:AF39)&lt;4.5,AVERAGE(Z39:AF39),IF(COUNTBLANK(Y39:AF39)&lt;5.5,AVERAGE(Y39:AF39),IF(COUNTBLANK(X39:AF39)&lt;6.5,AVERAGE(X39:AF39),IF(COUNTBLANK(W39:AF39)&lt;7.5,AVERAGE(W39:AF39),IF(COUNTBLANK(V39:AF39)&lt;8.5,AVERAGE(V39:AF39),IF(COUNTBLANK(U39:AF39)&lt;9.5,AVERAGE(U39:AF39),IF(COUNTBLANK(T39:AF39)&lt;10.5,AVERAGE(T39:AF39),IF(COUNTBLANK(S39:AF39)&lt;11.5,AVERAGE(S39:AF39),IF(COUNTBLANK(R39:AF39)&lt;12.5,AVERAGE(R39:AF39),IF(COUNTBLANK(Q39:AF39)&lt;13.5,AVERAGE(Q39:AF39),IF(COUNTBLANK(P39:AF39)&lt;14.5,AVERAGE(P39:AF39),IF(COUNTBLANK(O39:AF39)&lt;15.5,AVERAGE(O39:AF39),IF(COUNTBLANK(N39:AF39)&lt;16.5,AVERAGE(N39:AF39),IF(COUNTBLANK(M39:AF39)&lt;17.5,AVERAGE(M39:AF39),IF(COUNTBLANK(L39:AF39)&lt;18.5,AVERAGE(L39:AF39),AVERAGE(K39:AF39)))))))))))))))))))))</f>
        <v>78.666666666666671</v>
      </c>
      <c r="AJ39" s="22">
        <f>IF(AH39=0,"",IF(COUNTBLANK(AE39:AF39)=0,AVERAGE(AE39:AF39),IF(COUNTBLANK(AD39:AF39)&lt;1.5,AVERAGE(AD39:AF39),IF(COUNTBLANK(AC39:AF39)&lt;2.5,AVERAGE(AC39:AF39),IF(COUNTBLANK(AB39:AF39)&lt;3.5,AVERAGE(AB39:AF39),IF(COUNTBLANK(AA39:AF39)&lt;4.5,AVERAGE(AA39:AF39),IF(COUNTBLANK(Z39:AF39)&lt;5.5,AVERAGE(Z39:AF39),IF(COUNTBLANK(Y39:AF39)&lt;6.5,AVERAGE(Y39:AF39),IF(COUNTBLANK(X39:AF39)&lt;7.5,AVERAGE(X39:AF39),IF(COUNTBLANK(W39:AF39)&lt;8.5,AVERAGE(W39:AF39),IF(COUNTBLANK(V39:AF39)&lt;9.5,AVERAGE(V39:AF39),IF(COUNTBLANK(U39:AF39)&lt;10.5,AVERAGE(U39:AF39),IF(COUNTBLANK(T39:AF39)&lt;11.5,AVERAGE(T39:AF39),IF(COUNTBLANK(S39:AF39)&lt;12.5,AVERAGE(S39:AF39),IF(COUNTBLANK(R39:AF39)&lt;13.5,AVERAGE(R39:AF39),IF(COUNTBLANK(Q39:AF39)&lt;14.5,AVERAGE(Q39:AF39),IF(COUNTBLANK(P39:AF39)&lt;15.5,AVERAGE(P39:AF39),IF(COUNTBLANK(O39:AF39)&lt;16.5,AVERAGE(O39:AF39),IF(COUNTBLANK(N39:AF39)&lt;17.5,AVERAGE(N39:AF39),IF(COUNTBLANK(M39:AF39)&lt;18.5,AVERAGE(M39:AF39),IF(COUNTBLANK(L39:AF39)&lt;19.5,AVERAGE(L39:AF39),AVERAGE(K39:AF39))))))))))))))))))))))</f>
        <v>73</v>
      </c>
      <c r="AK39" s="23">
        <f>IF(AH39&lt;1.5,J39,(0.75*J39)+(0.25*(AI39*$AS$1)))</f>
        <v>331880.82545287505</v>
      </c>
      <c r="AL39" s="24">
        <f>AK39-J39</f>
        <v>-3319.1745471249451</v>
      </c>
      <c r="AM39" s="22">
        <f>IF(AH39&lt;1.5,"N/A",3*((J39/$AS$1)-(AJ39*2/3)))</f>
        <v>99.733066090135395</v>
      </c>
      <c r="AN39" s="20">
        <f t="shared" si="0"/>
        <v>311233.93883127457</v>
      </c>
      <c r="AO39" s="20">
        <f t="shared" si="1"/>
        <v>321454.54487340327</v>
      </c>
    </row>
    <row r="40" spans="1:41" s="2" customFormat="1">
      <c r="A40" s="25" t="s">
        <v>503</v>
      </c>
      <c r="B40" s="23" t="str">
        <f>IF(COUNTBLANK(K40:AF40)&lt;20.5,"Yes","No")</f>
        <v>Yes</v>
      </c>
      <c r="C40" s="23" t="str">
        <f>IF(COUNTBLANK(K40:AF40)&lt;21.5,"Yes","No")</f>
        <v>Yes</v>
      </c>
      <c r="D40" s="34" t="str">
        <f>IF(J40&gt;300000,IF(J40&lt;((AG40*$AR$1)*0.9),IF(J40&lt;((AG40*$AR$1)*0.8),IF(J40&lt;((AG40*$AR$1)*0.7),"B","C"),"V"),IF(AM40&gt;AG40,IF(AM40&gt;AJ40,"P",""),"")),IF(AM40&gt;AG40,IF(AM40&gt;AJ40,"P",""),""))</f>
        <v>P</v>
      </c>
      <c r="E40" s="19" t="s">
        <v>192</v>
      </c>
      <c r="F40" s="21" t="s">
        <v>62</v>
      </c>
      <c r="G40" s="20">
        <v>393300</v>
      </c>
      <c r="H40" s="20">
        <f>J40-G40</f>
        <v>-50000</v>
      </c>
      <c r="I40" s="80">
        <v>-26200</v>
      </c>
      <c r="J40" s="20">
        <v>343300</v>
      </c>
      <c r="K40" s="21">
        <v>106</v>
      </c>
      <c r="L40" s="21">
        <v>48</v>
      </c>
      <c r="M40" s="21">
        <v>65</v>
      </c>
      <c r="N40" s="21">
        <v>84</v>
      </c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39">
        <f>IF(AH40=0,"",AVERAGE(K40:AF40))</f>
        <v>75.75</v>
      </c>
      <c r="AH40" s="39">
        <f>IF(COUNTBLANK(K40:AF40)=0,22,IF(COUNTBLANK(K40:AF40)=1,21,IF(COUNTBLANK(K40:AF40)=2,20,IF(COUNTBLANK(K40:AF40)=3,19,IF(COUNTBLANK(K40:AF40)=4,18,IF(COUNTBLANK(K40:AF40)=5,17,IF(COUNTBLANK(K40:AF40)=6,16,IF(COUNTBLANK(K40:AF40)=7,15,IF(COUNTBLANK(K40:AF40)=8,14,IF(COUNTBLANK(K40:AF40)=9,13,IF(COUNTBLANK(K40:AF40)=10,12,IF(COUNTBLANK(K40:AF40)=11,11,IF(COUNTBLANK(K40:AF40)=12,10,IF(COUNTBLANK(K40:AF40)=13,9,IF(COUNTBLANK(K40:AF40)=14,8,IF(COUNTBLANK(K40:AF40)=15,7,IF(COUNTBLANK(K40:AF40)=16,6,IF(COUNTBLANK(K40:AF40)=17,5,IF(COUNTBLANK(K40:AF40)=18,4,IF(COUNTBLANK(K40:AF40)=19,3,IF(COUNTBLANK(K40:AF40)=20,2,IF(COUNTBLANK(K40:AF40)=21,1,IF(COUNTBLANK(K40:AF40)=22,0,"Error")))))))))))))))))))))))</f>
        <v>4</v>
      </c>
      <c r="AI40" s="39">
        <f>IF(AH40=0,"",IF(COUNTBLANK(AD40:AF40)=0,AVERAGE(AD40:AF40),IF(COUNTBLANK(AC40:AF40)&lt;1.5,AVERAGE(AC40:AF40),IF(COUNTBLANK(AB40:AF40)&lt;2.5,AVERAGE(AB40:AF40),IF(COUNTBLANK(AA40:AF40)&lt;3.5,AVERAGE(AA40:AF40),IF(COUNTBLANK(Z40:AF40)&lt;4.5,AVERAGE(Z40:AF40),IF(COUNTBLANK(Y40:AF40)&lt;5.5,AVERAGE(Y40:AF40),IF(COUNTBLANK(X40:AF40)&lt;6.5,AVERAGE(X40:AF40),IF(COUNTBLANK(W40:AF40)&lt;7.5,AVERAGE(W40:AF40),IF(COUNTBLANK(V40:AF40)&lt;8.5,AVERAGE(V40:AF40),IF(COUNTBLANK(U40:AF40)&lt;9.5,AVERAGE(U40:AF40),IF(COUNTBLANK(T40:AF40)&lt;10.5,AVERAGE(T40:AF40),IF(COUNTBLANK(S40:AF40)&lt;11.5,AVERAGE(S40:AF40),IF(COUNTBLANK(R40:AF40)&lt;12.5,AVERAGE(R40:AF40),IF(COUNTBLANK(Q40:AF40)&lt;13.5,AVERAGE(Q40:AF40),IF(COUNTBLANK(P40:AF40)&lt;14.5,AVERAGE(P40:AF40),IF(COUNTBLANK(O40:AF40)&lt;15.5,AVERAGE(O40:AF40),IF(COUNTBLANK(N40:AF40)&lt;16.5,AVERAGE(N40:AF40),IF(COUNTBLANK(M40:AF40)&lt;17.5,AVERAGE(M40:AF40),IF(COUNTBLANK(L40:AF40)&lt;18.5,AVERAGE(L40:AF40),AVERAGE(K40:AF40)))))))))))))))))))))</f>
        <v>65.666666666666671</v>
      </c>
      <c r="AJ40" s="22">
        <f>IF(AH40=0,"",IF(COUNTBLANK(AE40:AF40)=0,AVERAGE(AE40:AF40),IF(COUNTBLANK(AD40:AF40)&lt;1.5,AVERAGE(AD40:AF40),IF(COUNTBLANK(AC40:AF40)&lt;2.5,AVERAGE(AC40:AF40),IF(COUNTBLANK(AB40:AF40)&lt;3.5,AVERAGE(AB40:AF40),IF(COUNTBLANK(AA40:AF40)&lt;4.5,AVERAGE(AA40:AF40),IF(COUNTBLANK(Z40:AF40)&lt;5.5,AVERAGE(Z40:AF40),IF(COUNTBLANK(Y40:AF40)&lt;6.5,AVERAGE(Y40:AF40),IF(COUNTBLANK(X40:AF40)&lt;7.5,AVERAGE(X40:AF40),IF(COUNTBLANK(W40:AF40)&lt;8.5,AVERAGE(W40:AF40),IF(COUNTBLANK(V40:AF40)&lt;9.5,AVERAGE(V40:AF40),IF(COUNTBLANK(U40:AF40)&lt;10.5,AVERAGE(U40:AF40),IF(COUNTBLANK(T40:AF40)&lt;11.5,AVERAGE(T40:AF40),IF(COUNTBLANK(S40:AF40)&lt;12.5,AVERAGE(S40:AF40),IF(COUNTBLANK(R40:AF40)&lt;13.5,AVERAGE(R40:AF40),IF(COUNTBLANK(Q40:AF40)&lt;14.5,AVERAGE(Q40:AF40),IF(COUNTBLANK(P40:AF40)&lt;15.5,AVERAGE(P40:AF40),IF(COUNTBLANK(O40:AF40)&lt;16.5,AVERAGE(O40:AF40),IF(COUNTBLANK(N40:AF40)&lt;17.5,AVERAGE(N40:AF40),IF(COUNTBLANK(M40:AF40)&lt;18.5,AVERAGE(M40:AF40),IF(COUNTBLANK(L40:AF40)&lt;19.5,AVERAGE(L40:AF40),AVERAGE(K40:AF40))))))))))))))))))))))</f>
        <v>74.5</v>
      </c>
      <c r="AK40" s="23">
        <f>IF(AH40&lt;1.5,J40,(0.75*J40)+(0.25*(AI40*$AS$1)))</f>
        <v>324656.02802634065</v>
      </c>
      <c r="AL40" s="24">
        <f>AK40-J40</f>
        <v>-18643.971973659354</v>
      </c>
      <c r="AM40" s="22">
        <f>IF(AH40&lt;1.5,"N/A",3*((J40/$AS$1)-(AJ40*2/3)))</f>
        <v>102.67112645806526</v>
      </c>
      <c r="AN40" s="20">
        <f t="shared" si="0"/>
        <v>259801.21165153006</v>
      </c>
      <c r="AO40" s="20">
        <f t="shared" si="1"/>
        <v>299694.54491274216</v>
      </c>
    </row>
    <row r="41" spans="1:41" s="2" customFormat="1">
      <c r="A41" s="25" t="s">
        <v>503</v>
      </c>
      <c r="B41" s="23" t="str">
        <f>IF(COUNTBLANK(K41:AF41)&lt;20.5,"Yes","No")</f>
        <v>Yes</v>
      </c>
      <c r="C41" s="23" t="str">
        <f>IF(COUNTBLANK(K41:AF41)&lt;21.5,"Yes","No")</f>
        <v>Yes</v>
      </c>
      <c r="D41" s="34" t="str">
        <f>IF(J41&gt;300000,IF(J41&lt;((AG41*$AR$1)*0.9),IF(J41&lt;((AG41*$AR$1)*0.8),IF(J41&lt;((AG41*$AR$1)*0.7),"B","C"),"V"),IF(AM41&gt;AG41,IF(AM41&gt;AJ41,"P",""),"")),IF(AM41&gt;AG41,IF(AM41&gt;AJ41,"P",""),""))</f>
        <v/>
      </c>
      <c r="E41" s="19" t="s">
        <v>201</v>
      </c>
      <c r="F41" s="21" t="s">
        <v>388</v>
      </c>
      <c r="G41" s="20">
        <v>202100</v>
      </c>
      <c r="H41" s="20">
        <f>J41-G41</f>
        <v>42900</v>
      </c>
      <c r="I41" s="80">
        <v>22500</v>
      </c>
      <c r="J41" s="20">
        <v>245000</v>
      </c>
      <c r="K41" s="21">
        <v>67</v>
      </c>
      <c r="L41" s="21">
        <v>51</v>
      </c>
      <c r="M41" s="21">
        <v>85</v>
      </c>
      <c r="N41" s="21">
        <v>89</v>
      </c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39">
        <f>IF(AH41=0,"",AVERAGE(K41:AF41))</f>
        <v>73</v>
      </c>
      <c r="AH41" s="39">
        <f>IF(COUNTBLANK(K41:AF41)=0,22,IF(COUNTBLANK(K41:AF41)=1,21,IF(COUNTBLANK(K41:AF41)=2,20,IF(COUNTBLANK(K41:AF41)=3,19,IF(COUNTBLANK(K41:AF41)=4,18,IF(COUNTBLANK(K41:AF41)=5,17,IF(COUNTBLANK(K41:AF41)=6,16,IF(COUNTBLANK(K41:AF41)=7,15,IF(COUNTBLANK(K41:AF41)=8,14,IF(COUNTBLANK(K41:AF41)=9,13,IF(COUNTBLANK(K41:AF41)=10,12,IF(COUNTBLANK(K41:AF41)=11,11,IF(COUNTBLANK(K41:AF41)=12,10,IF(COUNTBLANK(K41:AF41)=13,9,IF(COUNTBLANK(K41:AF41)=14,8,IF(COUNTBLANK(K41:AF41)=15,7,IF(COUNTBLANK(K41:AF41)=16,6,IF(COUNTBLANK(K41:AF41)=17,5,IF(COUNTBLANK(K41:AF41)=18,4,IF(COUNTBLANK(K41:AF41)=19,3,IF(COUNTBLANK(K41:AF41)=20,2,IF(COUNTBLANK(K41:AF41)=21,1,IF(COUNTBLANK(K41:AF41)=22,0,"Error")))))))))))))))))))))))</f>
        <v>4</v>
      </c>
      <c r="AI41" s="39">
        <f>IF(AH41=0,"",IF(COUNTBLANK(AD41:AF41)=0,AVERAGE(AD41:AF41),IF(COUNTBLANK(AC41:AF41)&lt;1.5,AVERAGE(AC41:AF41),IF(COUNTBLANK(AB41:AF41)&lt;2.5,AVERAGE(AB41:AF41),IF(COUNTBLANK(AA41:AF41)&lt;3.5,AVERAGE(AA41:AF41),IF(COUNTBLANK(Z41:AF41)&lt;4.5,AVERAGE(Z41:AF41),IF(COUNTBLANK(Y41:AF41)&lt;5.5,AVERAGE(Y41:AF41),IF(COUNTBLANK(X41:AF41)&lt;6.5,AVERAGE(X41:AF41),IF(COUNTBLANK(W41:AF41)&lt;7.5,AVERAGE(W41:AF41),IF(COUNTBLANK(V41:AF41)&lt;8.5,AVERAGE(V41:AF41),IF(COUNTBLANK(U41:AF41)&lt;9.5,AVERAGE(U41:AF41),IF(COUNTBLANK(T41:AF41)&lt;10.5,AVERAGE(T41:AF41),IF(COUNTBLANK(S41:AF41)&lt;11.5,AVERAGE(S41:AF41),IF(COUNTBLANK(R41:AF41)&lt;12.5,AVERAGE(R41:AF41),IF(COUNTBLANK(Q41:AF41)&lt;13.5,AVERAGE(Q41:AF41),IF(COUNTBLANK(P41:AF41)&lt;14.5,AVERAGE(P41:AF41),IF(COUNTBLANK(O41:AF41)&lt;15.5,AVERAGE(O41:AF41),IF(COUNTBLANK(N41:AF41)&lt;16.5,AVERAGE(N41:AF41),IF(COUNTBLANK(M41:AF41)&lt;17.5,AVERAGE(M41:AF41),IF(COUNTBLANK(L41:AF41)&lt;18.5,AVERAGE(L41:AF41),AVERAGE(K41:AF41)))))))))))))))))))))</f>
        <v>75</v>
      </c>
      <c r="AJ41" s="22">
        <f>IF(AH41=0,"",IF(COUNTBLANK(AE41:AF41)=0,AVERAGE(AE41:AF41),IF(COUNTBLANK(AD41:AF41)&lt;1.5,AVERAGE(AD41:AF41),IF(COUNTBLANK(AC41:AF41)&lt;2.5,AVERAGE(AC41:AF41),IF(COUNTBLANK(AB41:AF41)&lt;3.5,AVERAGE(AB41:AF41),IF(COUNTBLANK(AA41:AF41)&lt;4.5,AVERAGE(AA41:AF41),IF(COUNTBLANK(Z41:AF41)&lt;5.5,AVERAGE(Z41:AF41),IF(COUNTBLANK(Y41:AF41)&lt;6.5,AVERAGE(Y41:AF41),IF(COUNTBLANK(X41:AF41)&lt;7.5,AVERAGE(X41:AF41),IF(COUNTBLANK(W41:AF41)&lt;8.5,AVERAGE(W41:AF41),IF(COUNTBLANK(V41:AF41)&lt;9.5,AVERAGE(V41:AF41),IF(COUNTBLANK(U41:AF41)&lt;10.5,AVERAGE(U41:AF41),IF(COUNTBLANK(T41:AF41)&lt;11.5,AVERAGE(T41:AF41),IF(COUNTBLANK(S41:AF41)&lt;12.5,AVERAGE(S41:AF41),IF(COUNTBLANK(R41:AF41)&lt;13.5,AVERAGE(R41:AF41),IF(COUNTBLANK(Q41:AF41)&lt;14.5,AVERAGE(Q41:AF41),IF(COUNTBLANK(P41:AF41)&lt;15.5,AVERAGE(P41:AF41),IF(COUNTBLANK(O41:AF41)&lt;16.5,AVERAGE(O41:AF41),IF(COUNTBLANK(N41:AF41)&lt;17.5,AVERAGE(N41:AF41),IF(COUNTBLANK(M41:AF41)&lt;18.5,AVERAGE(M41:AF41),IF(COUNTBLANK(L41:AF41)&lt;19.5,AVERAGE(L41:AF41),AVERAGE(K41:AF41))))))))))))))))))))))</f>
        <v>87</v>
      </c>
      <c r="AK41" s="23">
        <f>IF(AH41&lt;1.5,J41,(0.75*J41)+(0.25*(AI41*$AS$1)))</f>
        <v>260479.60053769869</v>
      </c>
      <c r="AL41" s="24">
        <f>AK41-J41</f>
        <v>15479.600537698687</v>
      </c>
      <c r="AM41" s="22">
        <f>IF(AH41&lt;1.5,"N/A",3*((J41/$AS$1)-(AJ41*2/3)))</f>
        <v>5.6079987830643603</v>
      </c>
      <c r="AN41" s="20">
        <f t="shared" si="0"/>
        <v>296727.27219083381</v>
      </c>
      <c r="AO41" s="20">
        <f t="shared" si="1"/>
        <v>288814.54493241158</v>
      </c>
    </row>
    <row r="42" spans="1:41" s="2" customFormat="1">
      <c r="A42" s="19" t="s">
        <v>503</v>
      </c>
      <c r="B42" s="23" t="str">
        <f>IF(COUNTBLANK(K42:AF42)&lt;20.5,"Yes","No")</f>
        <v>No</v>
      </c>
      <c r="C42" s="23" t="str">
        <f>IF(COUNTBLANK(K42:AF42)&lt;21.5,"Yes","No")</f>
        <v>Yes</v>
      </c>
      <c r="D42" s="34" t="str">
        <f>IF(J42&gt;300000,IF(J42&lt;((AG42*$AR$1)*0.9),IF(J42&lt;((AG42*$AR$1)*0.8),IF(J42&lt;((AG42*$AR$1)*0.7),"B","C"),"V"),IF(AM42&gt;AG42,IF(AM42&gt;AJ42,"P",""),"")),IF(AM42&gt;AG42,IF(AM42&gt;AJ42,"P",""),""))</f>
        <v>P</v>
      </c>
      <c r="E42" s="19" t="s">
        <v>516</v>
      </c>
      <c r="F42" s="21" t="s">
        <v>37</v>
      </c>
      <c r="G42" s="20">
        <v>214400</v>
      </c>
      <c r="H42" s="20">
        <f>J42-G42</f>
        <v>0</v>
      </c>
      <c r="I42" s="80">
        <v>0</v>
      </c>
      <c r="J42" s="20">
        <v>214400</v>
      </c>
      <c r="K42" s="21"/>
      <c r="L42" s="21"/>
      <c r="M42" s="21"/>
      <c r="N42" s="21">
        <v>73</v>
      </c>
      <c r="O42" s="40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9">
        <f>IF(AH42=0,"",AVERAGE(K42:AF42))</f>
        <v>73</v>
      </c>
      <c r="AH42" s="39">
        <f>IF(COUNTBLANK(K42:AF42)=0,22,IF(COUNTBLANK(K42:AF42)=1,21,IF(COUNTBLANK(K42:AF42)=2,20,IF(COUNTBLANK(K42:AF42)=3,19,IF(COUNTBLANK(K42:AF42)=4,18,IF(COUNTBLANK(K42:AF42)=5,17,IF(COUNTBLANK(K42:AF42)=6,16,IF(COUNTBLANK(K42:AF42)=7,15,IF(COUNTBLANK(K42:AF42)=8,14,IF(COUNTBLANK(K42:AF42)=9,13,IF(COUNTBLANK(K42:AF42)=10,12,IF(COUNTBLANK(K42:AF42)=11,11,IF(COUNTBLANK(K42:AF42)=12,10,IF(COUNTBLANK(K42:AF42)=13,9,IF(COUNTBLANK(K42:AF42)=14,8,IF(COUNTBLANK(K42:AF42)=15,7,IF(COUNTBLANK(K42:AF42)=16,6,IF(COUNTBLANK(K42:AF42)=17,5,IF(COUNTBLANK(K42:AF42)=18,4,IF(COUNTBLANK(K42:AF42)=19,3,IF(COUNTBLANK(K42:AF42)=20,2,IF(COUNTBLANK(K42:AF42)=21,1,IF(COUNTBLANK(K42:AF42)=22,0,"Error")))))))))))))))))))))))</f>
        <v>1</v>
      </c>
      <c r="AI42" s="39">
        <f>IF(AH42=0,"",IF(COUNTBLANK(AD42:AF42)=0,AVERAGE(AD42:AF42),IF(COUNTBLANK(AC42:AF42)&lt;1.5,AVERAGE(AC42:AF42),IF(COUNTBLANK(AB42:AF42)&lt;2.5,AVERAGE(AB42:AF42),IF(COUNTBLANK(AA42:AF42)&lt;3.5,AVERAGE(AA42:AF42),IF(COUNTBLANK(Z42:AF42)&lt;4.5,AVERAGE(Z42:AF42),IF(COUNTBLANK(Y42:AF42)&lt;5.5,AVERAGE(Y42:AF42),IF(COUNTBLANK(X42:AF42)&lt;6.5,AVERAGE(X42:AF42),IF(COUNTBLANK(W42:AF42)&lt;7.5,AVERAGE(W42:AF42),IF(COUNTBLANK(V42:AF42)&lt;8.5,AVERAGE(V42:AF42),IF(COUNTBLANK(U42:AF42)&lt;9.5,AVERAGE(U42:AF42),IF(COUNTBLANK(T42:AF42)&lt;10.5,AVERAGE(T42:AF42),IF(COUNTBLANK(S42:AF42)&lt;11.5,AVERAGE(S42:AF42),IF(COUNTBLANK(R42:AF42)&lt;12.5,AVERAGE(R42:AF42),IF(COUNTBLANK(Q42:AF42)&lt;13.5,AVERAGE(Q42:AF42),IF(COUNTBLANK(P42:AF42)&lt;14.5,AVERAGE(P42:AF42),IF(COUNTBLANK(O42:AF42)&lt;15.5,AVERAGE(O42:AF42),IF(COUNTBLANK(N42:AF42)&lt;16.5,AVERAGE(N42:AF42),IF(COUNTBLANK(M42:AF42)&lt;17.5,AVERAGE(M42:AF42),IF(COUNTBLANK(L42:AF42)&lt;18.5,AVERAGE(L42:AF42),AVERAGE(K42:AF42)))))))))))))))))))))</f>
        <v>73</v>
      </c>
      <c r="AJ42" s="22">
        <f>IF(AH42=0,"",IF(COUNTBLANK(AE42:AF42)=0,AVERAGE(AE42:AF42),IF(COUNTBLANK(AD42:AF42)&lt;1.5,AVERAGE(AD42:AF42),IF(COUNTBLANK(AC42:AF42)&lt;2.5,AVERAGE(AC42:AF42),IF(COUNTBLANK(AB42:AF42)&lt;3.5,AVERAGE(AB42:AF42),IF(COUNTBLANK(AA42:AF42)&lt;4.5,AVERAGE(AA42:AF42),IF(COUNTBLANK(Z42:AF42)&lt;5.5,AVERAGE(Z42:AF42),IF(COUNTBLANK(Y42:AF42)&lt;6.5,AVERAGE(Y42:AF42),IF(COUNTBLANK(X42:AF42)&lt;7.5,AVERAGE(X42:AF42),IF(COUNTBLANK(W42:AF42)&lt;8.5,AVERAGE(W42:AF42),IF(COUNTBLANK(V42:AF42)&lt;9.5,AVERAGE(V42:AF42),IF(COUNTBLANK(U42:AF42)&lt;10.5,AVERAGE(U42:AF42),IF(COUNTBLANK(T42:AF42)&lt;11.5,AVERAGE(T42:AF42),IF(COUNTBLANK(S42:AF42)&lt;12.5,AVERAGE(S42:AF42),IF(COUNTBLANK(R42:AF42)&lt;13.5,AVERAGE(R42:AF42),IF(COUNTBLANK(Q42:AF42)&lt;14.5,AVERAGE(Q42:AF42),IF(COUNTBLANK(P42:AF42)&lt;15.5,AVERAGE(P42:AF42),IF(COUNTBLANK(O42:AF42)&lt;16.5,AVERAGE(O42:AF42),IF(COUNTBLANK(N42:AF42)&lt;17.5,AVERAGE(N42:AF42),IF(COUNTBLANK(M42:AF42)&lt;18.5,AVERAGE(M42:AF42),IF(COUNTBLANK(L42:AF42)&lt;19.5,AVERAGE(L42:AF42),AVERAGE(K42:AF42))))))))))))))))))))))</f>
        <v>73</v>
      </c>
      <c r="AK42" s="23">
        <f>IF(AH42&lt;1.5,J42,(0.75*J42)+(0.25*(AI42*$AS$1)))</f>
        <v>214400</v>
      </c>
      <c r="AL42" s="24">
        <f>AK42-J42</f>
        <v>0</v>
      </c>
      <c r="AM42" s="22" t="str">
        <f>IF(AH42&lt;1.5,"N/A",3*((J42/$AS$1)-(AJ42*2/3)))</f>
        <v>N/A</v>
      </c>
      <c r="AN42" s="20">
        <f t="shared" si="0"/>
        <v>288814.54493241158</v>
      </c>
      <c r="AO42" s="20">
        <f t="shared" si="1"/>
        <v>288814.54493241158</v>
      </c>
    </row>
    <row r="43" spans="1:41" s="2" customFormat="1">
      <c r="A43" s="25" t="s">
        <v>503</v>
      </c>
      <c r="B43" s="23" t="str">
        <f>IF(COUNTBLANK(K43:AF43)&lt;20.5,"Yes","No")</f>
        <v>Yes</v>
      </c>
      <c r="C43" s="23" t="str">
        <f>IF(COUNTBLANK(K43:AF43)&lt;21.5,"Yes","No")</f>
        <v>Yes</v>
      </c>
      <c r="D43" s="34" t="str">
        <f>IF(J43&gt;300000,IF(J43&lt;((AG43*$AR$1)*0.9),IF(J43&lt;((AG43*$AR$1)*0.8),IF(J43&lt;((AG43*$AR$1)*0.7),"B","C"),"V"),IF(AM43&gt;AG43,IF(AM43&gt;AJ43,"P",""),"")),IF(AM43&gt;AG43,IF(AM43&gt;AJ43,"P",""),""))</f>
        <v>P</v>
      </c>
      <c r="E43" s="19" t="s">
        <v>193</v>
      </c>
      <c r="F43" s="21" t="s">
        <v>37</v>
      </c>
      <c r="G43" s="20">
        <v>378700</v>
      </c>
      <c r="H43" s="20">
        <f>J43-G43</f>
        <v>-45200</v>
      </c>
      <c r="I43" s="80">
        <v>-25200</v>
      </c>
      <c r="J43" s="20">
        <v>333500</v>
      </c>
      <c r="K43" s="21">
        <v>96</v>
      </c>
      <c r="L43" s="21">
        <v>30</v>
      </c>
      <c r="M43" s="21">
        <v>93</v>
      </c>
      <c r="N43" s="21">
        <v>69</v>
      </c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39">
        <f>IF(AH43=0,"",AVERAGE(K43:AF43))</f>
        <v>72</v>
      </c>
      <c r="AH43" s="39">
        <f>IF(COUNTBLANK(K43:AF43)=0,22,IF(COUNTBLANK(K43:AF43)=1,21,IF(COUNTBLANK(K43:AF43)=2,20,IF(COUNTBLANK(K43:AF43)=3,19,IF(COUNTBLANK(K43:AF43)=4,18,IF(COUNTBLANK(K43:AF43)=5,17,IF(COUNTBLANK(K43:AF43)=6,16,IF(COUNTBLANK(K43:AF43)=7,15,IF(COUNTBLANK(K43:AF43)=8,14,IF(COUNTBLANK(K43:AF43)=9,13,IF(COUNTBLANK(K43:AF43)=10,12,IF(COUNTBLANK(K43:AF43)=11,11,IF(COUNTBLANK(K43:AF43)=12,10,IF(COUNTBLANK(K43:AF43)=13,9,IF(COUNTBLANK(K43:AF43)=14,8,IF(COUNTBLANK(K43:AF43)=15,7,IF(COUNTBLANK(K43:AF43)=16,6,IF(COUNTBLANK(K43:AF43)=17,5,IF(COUNTBLANK(K43:AF43)=18,4,IF(COUNTBLANK(K43:AF43)=19,3,IF(COUNTBLANK(K43:AF43)=20,2,IF(COUNTBLANK(K43:AF43)=21,1,IF(COUNTBLANK(K43:AF43)=22,0,"Error")))))))))))))))))))))))</f>
        <v>4</v>
      </c>
      <c r="AI43" s="39">
        <f>IF(AH43=0,"",IF(COUNTBLANK(AD43:AF43)=0,AVERAGE(AD43:AF43),IF(COUNTBLANK(AC43:AF43)&lt;1.5,AVERAGE(AC43:AF43),IF(COUNTBLANK(AB43:AF43)&lt;2.5,AVERAGE(AB43:AF43),IF(COUNTBLANK(AA43:AF43)&lt;3.5,AVERAGE(AA43:AF43),IF(COUNTBLANK(Z43:AF43)&lt;4.5,AVERAGE(Z43:AF43),IF(COUNTBLANK(Y43:AF43)&lt;5.5,AVERAGE(Y43:AF43),IF(COUNTBLANK(X43:AF43)&lt;6.5,AVERAGE(X43:AF43),IF(COUNTBLANK(W43:AF43)&lt;7.5,AVERAGE(W43:AF43),IF(COUNTBLANK(V43:AF43)&lt;8.5,AVERAGE(V43:AF43),IF(COUNTBLANK(U43:AF43)&lt;9.5,AVERAGE(U43:AF43),IF(COUNTBLANK(T43:AF43)&lt;10.5,AVERAGE(T43:AF43),IF(COUNTBLANK(S43:AF43)&lt;11.5,AVERAGE(S43:AF43),IF(COUNTBLANK(R43:AF43)&lt;12.5,AVERAGE(R43:AF43),IF(COUNTBLANK(Q43:AF43)&lt;13.5,AVERAGE(Q43:AF43),IF(COUNTBLANK(P43:AF43)&lt;14.5,AVERAGE(P43:AF43),IF(COUNTBLANK(O43:AF43)&lt;15.5,AVERAGE(O43:AF43),IF(COUNTBLANK(N43:AF43)&lt;16.5,AVERAGE(N43:AF43),IF(COUNTBLANK(M43:AF43)&lt;17.5,AVERAGE(M43:AF43),IF(COUNTBLANK(L43:AF43)&lt;18.5,AVERAGE(L43:AF43),AVERAGE(K43:AF43)))))))))))))))))))))</f>
        <v>64</v>
      </c>
      <c r="AJ43" s="22">
        <f>IF(AH43=0,"",IF(COUNTBLANK(AE43:AF43)=0,AVERAGE(AE43:AF43),IF(COUNTBLANK(AD43:AF43)&lt;1.5,AVERAGE(AD43:AF43),IF(COUNTBLANK(AC43:AF43)&lt;2.5,AVERAGE(AC43:AF43),IF(COUNTBLANK(AB43:AF43)&lt;3.5,AVERAGE(AB43:AF43),IF(COUNTBLANK(AA43:AF43)&lt;4.5,AVERAGE(AA43:AF43),IF(COUNTBLANK(Z43:AF43)&lt;5.5,AVERAGE(Z43:AF43),IF(COUNTBLANK(Y43:AF43)&lt;6.5,AVERAGE(Y43:AF43),IF(COUNTBLANK(X43:AF43)&lt;7.5,AVERAGE(X43:AF43),IF(COUNTBLANK(W43:AF43)&lt;8.5,AVERAGE(W43:AF43),IF(COUNTBLANK(V43:AF43)&lt;9.5,AVERAGE(V43:AF43),IF(COUNTBLANK(U43:AF43)&lt;10.5,AVERAGE(U43:AF43),IF(COUNTBLANK(T43:AF43)&lt;11.5,AVERAGE(T43:AF43),IF(COUNTBLANK(S43:AF43)&lt;12.5,AVERAGE(S43:AF43),IF(COUNTBLANK(R43:AF43)&lt;13.5,AVERAGE(R43:AF43),IF(COUNTBLANK(Q43:AF43)&lt;14.5,AVERAGE(Q43:AF43),IF(COUNTBLANK(P43:AF43)&lt;15.5,AVERAGE(P43:AF43),IF(COUNTBLANK(O43:AF43)&lt;16.5,AVERAGE(O43:AF43),IF(COUNTBLANK(N43:AF43)&lt;17.5,AVERAGE(N43:AF43),IF(COUNTBLANK(M43:AF43)&lt;18.5,AVERAGE(M43:AF43),IF(COUNTBLANK(L43:AF43)&lt;19.5,AVERAGE(L43:AF43),AVERAGE(K43:AF43))))))))))))))))))))))</f>
        <v>81</v>
      </c>
      <c r="AK43" s="23">
        <f>IF(AH43&lt;1.5,J43,(0.75*J43)+(0.25*(AI43*$AS$1)))</f>
        <v>315600.92579216952</v>
      </c>
      <c r="AL43" s="24">
        <f>AK43-J43</f>
        <v>-17899.074207830476</v>
      </c>
      <c r="AM43" s="22">
        <f>IF(AH43&lt;1.5,"N/A",3*((J43/$AS$1)-(AJ43*2/3)))</f>
        <v>82.486806506742695</v>
      </c>
      <c r="AN43" s="20">
        <f t="shared" si="0"/>
        <v>253207.27226951151</v>
      </c>
      <c r="AO43" s="20">
        <f t="shared" si="1"/>
        <v>284858.18130320043</v>
      </c>
    </row>
    <row r="44" spans="1:41" s="2" customFormat="1">
      <c r="A44" s="25" t="s">
        <v>503</v>
      </c>
      <c r="B44" s="23" t="str">
        <f>IF(COUNTBLANK(K44:AF44)&lt;20.5,"Yes","No")</f>
        <v>No</v>
      </c>
      <c r="C44" s="23" t="str">
        <f>IF(COUNTBLANK(K44:AF44)&lt;21.5,"Yes","No")</f>
        <v>Yes</v>
      </c>
      <c r="D44" s="34" t="str">
        <f>IF(J44&gt;300000,IF(J44&lt;((AG44*$AR$1)*0.9),IF(J44&lt;((AG44*$AR$1)*0.8),IF(J44&lt;((AG44*$AR$1)*0.7),"B","C"),"V"),IF(AM44&gt;AG44,IF(AM44&gt;AJ44,"P",""),"")),IF(AM44&gt;AG44,IF(AM44&gt;AJ44,"P",""),""))</f>
        <v>P</v>
      </c>
      <c r="E44" s="25" t="s">
        <v>420</v>
      </c>
      <c r="F44" s="27" t="s">
        <v>37</v>
      </c>
      <c r="G44" s="20">
        <v>223800</v>
      </c>
      <c r="H44" s="20">
        <f>J44-G44</f>
        <v>0</v>
      </c>
      <c r="I44" s="80">
        <v>0</v>
      </c>
      <c r="J44" s="20">
        <v>223800</v>
      </c>
      <c r="K44" s="21"/>
      <c r="L44" s="21" t="s">
        <v>535</v>
      </c>
      <c r="M44" s="21"/>
      <c r="N44" s="21">
        <v>71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39">
        <f>IF(AH44=0,"",AVERAGE(K44:AF44))</f>
        <v>71</v>
      </c>
      <c r="AH44" s="39">
        <f>IF(COUNTBLANK(K44:AF44)=0,22,IF(COUNTBLANK(K44:AF44)=1,21,IF(COUNTBLANK(K44:AF44)=2,20,IF(COUNTBLANK(K44:AF44)=3,19,IF(COUNTBLANK(K44:AF44)=4,18,IF(COUNTBLANK(K44:AF44)=5,17,IF(COUNTBLANK(K44:AF44)=6,16,IF(COUNTBLANK(K44:AF44)=7,15,IF(COUNTBLANK(K44:AF44)=8,14,IF(COUNTBLANK(K44:AF44)=9,13,IF(COUNTBLANK(K44:AF44)=10,12,IF(COUNTBLANK(K44:AF44)=11,11,IF(COUNTBLANK(K44:AF44)=12,10,IF(COUNTBLANK(K44:AF44)=13,9,IF(COUNTBLANK(K44:AF44)=14,8,IF(COUNTBLANK(K44:AF44)=15,7,IF(COUNTBLANK(K44:AF44)=16,6,IF(COUNTBLANK(K44:AF44)=17,5,IF(COUNTBLANK(K44:AF44)=18,4,IF(COUNTBLANK(K44:AF44)=19,3,IF(COUNTBLANK(K44:AF44)=20,2,IF(COUNTBLANK(K44:AF44)=21,1,IF(COUNTBLANK(K44:AF44)=22,0,"Error")))))))))))))))))))))))</f>
        <v>1</v>
      </c>
      <c r="AI44" s="39">
        <f>IF(AH44=0,"",IF(COUNTBLANK(AD44:AF44)=0,AVERAGE(AD44:AF44),IF(COUNTBLANK(AC44:AF44)&lt;1.5,AVERAGE(AC44:AF44),IF(COUNTBLANK(AB44:AF44)&lt;2.5,AVERAGE(AB44:AF44),IF(COUNTBLANK(AA44:AF44)&lt;3.5,AVERAGE(AA44:AF44),IF(COUNTBLANK(Z44:AF44)&lt;4.5,AVERAGE(Z44:AF44),IF(COUNTBLANK(Y44:AF44)&lt;5.5,AVERAGE(Y44:AF44),IF(COUNTBLANK(X44:AF44)&lt;6.5,AVERAGE(X44:AF44),IF(COUNTBLANK(W44:AF44)&lt;7.5,AVERAGE(W44:AF44),IF(COUNTBLANK(V44:AF44)&lt;8.5,AVERAGE(V44:AF44),IF(COUNTBLANK(U44:AF44)&lt;9.5,AVERAGE(U44:AF44),IF(COUNTBLANK(T44:AF44)&lt;10.5,AVERAGE(T44:AF44),IF(COUNTBLANK(S44:AF44)&lt;11.5,AVERAGE(S44:AF44),IF(COUNTBLANK(R44:AF44)&lt;12.5,AVERAGE(R44:AF44),IF(COUNTBLANK(Q44:AF44)&lt;13.5,AVERAGE(Q44:AF44),IF(COUNTBLANK(P44:AF44)&lt;14.5,AVERAGE(P44:AF44),IF(COUNTBLANK(O44:AF44)&lt;15.5,AVERAGE(O44:AF44),IF(COUNTBLANK(N44:AF44)&lt;16.5,AVERAGE(N44:AF44),IF(COUNTBLANK(M44:AF44)&lt;17.5,AVERAGE(M44:AF44),IF(COUNTBLANK(L44:AF44)&lt;18.5,AVERAGE(L44:AF44),AVERAGE(K44:AF44)))))))))))))))))))))</f>
        <v>71</v>
      </c>
      <c r="AJ44" s="22">
        <f>IF(AH44=0,"",IF(COUNTBLANK(AE44:AF44)=0,AVERAGE(AE44:AF44),IF(COUNTBLANK(AD44:AF44)&lt;1.5,AVERAGE(AD44:AF44),IF(COUNTBLANK(AC44:AF44)&lt;2.5,AVERAGE(AC44:AF44),IF(COUNTBLANK(AB44:AF44)&lt;3.5,AVERAGE(AB44:AF44),IF(COUNTBLANK(AA44:AF44)&lt;4.5,AVERAGE(AA44:AF44),IF(COUNTBLANK(Z44:AF44)&lt;5.5,AVERAGE(Z44:AF44),IF(COUNTBLANK(Y44:AF44)&lt;6.5,AVERAGE(Y44:AF44),IF(COUNTBLANK(X44:AF44)&lt;7.5,AVERAGE(X44:AF44),IF(COUNTBLANK(W44:AF44)&lt;8.5,AVERAGE(W44:AF44),IF(COUNTBLANK(V44:AF44)&lt;9.5,AVERAGE(V44:AF44),IF(COUNTBLANK(U44:AF44)&lt;10.5,AVERAGE(U44:AF44),IF(COUNTBLANK(T44:AF44)&lt;11.5,AVERAGE(T44:AF44),IF(COUNTBLANK(S44:AF44)&lt;12.5,AVERAGE(S44:AF44),IF(COUNTBLANK(R44:AF44)&lt;13.5,AVERAGE(R44:AF44),IF(COUNTBLANK(Q44:AF44)&lt;14.5,AVERAGE(Q44:AF44),IF(COUNTBLANK(P44:AF44)&lt;15.5,AVERAGE(P44:AF44),IF(COUNTBLANK(O44:AF44)&lt;16.5,AVERAGE(O44:AF44),IF(COUNTBLANK(N44:AF44)&lt;17.5,AVERAGE(N44:AF44),IF(COUNTBLANK(M44:AF44)&lt;18.5,AVERAGE(M44:AF44),IF(COUNTBLANK(L44:AF44)&lt;19.5,AVERAGE(L44:AF44),AVERAGE(K44:AF44))))))))))))))))))))))</f>
        <v>71</v>
      </c>
      <c r="AK44" s="23">
        <f>IF(AH44&lt;1.5,J44,(0.75*J44)+(0.25*(AI44*$AS$1)))</f>
        <v>223800</v>
      </c>
      <c r="AL44" s="24">
        <f>AK44-J44</f>
        <v>0</v>
      </c>
      <c r="AM44" s="22" t="str">
        <f>IF(AH44&lt;1.5,"N/A",3*((J44/$AS$1)-(AJ44*2/3)))</f>
        <v>N/A</v>
      </c>
      <c r="AN44" s="20">
        <f t="shared" si="0"/>
        <v>280901.81767398934</v>
      </c>
      <c r="AO44" s="20">
        <f t="shared" si="1"/>
        <v>280901.81767398934</v>
      </c>
    </row>
    <row r="45" spans="1:41" s="2" customFormat="1">
      <c r="A45" s="25" t="s">
        <v>503</v>
      </c>
      <c r="B45" s="23" t="str">
        <f>IF(COUNTBLANK(K45:AF45)&lt;20.5,"Yes","No")</f>
        <v>Yes</v>
      </c>
      <c r="C45" s="23" t="str">
        <f>IF(COUNTBLANK(K45:AF45)&lt;21.5,"Yes","No")</f>
        <v>Yes</v>
      </c>
      <c r="D45" s="34" t="str">
        <f>IF(J45&gt;300000,IF(J45&lt;((AG45*$AR$1)*0.9),IF(J45&lt;((AG45*$AR$1)*0.8),IF(J45&lt;((AG45*$AR$1)*0.7),"B","C"),"V"),IF(AM45&gt;AG45,IF(AM45&gt;AJ45,"P",""),"")),IF(AM45&gt;AG45,IF(AM45&gt;AJ45,"P",""),""))</f>
        <v/>
      </c>
      <c r="E45" s="19" t="s">
        <v>47</v>
      </c>
      <c r="F45" s="21" t="s">
        <v>48</v>
      </c>
      <c r="G45" s="20">
        <v>101700</v>
      </c>
      <c r="H45" s="20">
        <f>J45-G45</f>
        <v>95100</v>
      </c>
      <c r="I45" s="80">
        <v>34400</v>
      </c>
      <c r="J45" s="20">
        <v>196800</v>
      </c>
      <c r="K45" s="21">
        <v>69</v>
      </c>
      <c r="L45" s="21">
        <v>62</v>
      </c>
      <c r="M45" s="21">
        <v>111</v>
      </c>
      <c r="N45" s="21">
        <v>41</v>
      </c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39">
        <f>IF(AH45=0,"",AVERAGE(K45:AF45))</f>
        <v>70.75</v>
      </c>
      <c r="AH45" s="39">
        <f>IF(COUNTBLANK(K45:AF45)=0,22,IF(COUNTBLANK(K45:AF45)=1,21,IF(COUNTBLANK(K45:AF45)=2,20,IF(COUNTBLANK(K45:AF45)=3,19,IF(COUNTBLANK(K45:AF45)=4,18,IF(COUNTBLANK(K45:AF45)=5,17,IF(COUNTBLANK(K45:AF45)=6,16,IF(COUNTBLANK(K45:AF45)=7,15,IF(COUNTBLANK(K45:AF45)=8,14,IF(COUNTBLANK(K45:AF45)=9,13,IF(COUNTBLANK(K45:AF45)=10,12,IF(COUNTBLANK(K45:AF45)=11,11,IF(COUNTBLANK(K45:AF45)=12,10,IF(COUNTBLANK(K45:AF45)=13,9,IF(COUNTBLANK(K45:AF45)=14,8,IF(COUNTBLANK(K45:AF45)=15,7,IF(COUNTBLANK(K45:AF45)=16,6,IF(COUNTBLANK(K45:AF45)=17,5,IF(COUNTBLANK(K45:AF45)=18,4,IF(COUNTBLANK(K45:AF45)=19,3,IF(COUNTBLANK(K45:AF45)=20,2,IF(COUNTBLANK(K45:AF45)=21,1,IF(COUNTBLANK(K45:AF45)=22,0,"Error")))))))))))))))))))))))</f>
        <v>4</v>
      </c>
      <c r="AI45" s="39">
        <f>IF(AH45=0,"",IF(COUNTBLANK(AD45:AF45)=0,AVERAGE(AD45:AF45),IF(COUNTBLANK(AC45:AF45)&lt;1.5,AVERAGE(AC45:AF45),IF(COUNTBLANK(AB45:AF45)&lt;2.5,AVERAGE(AB45:AF45),IF(COUNTBLANK(AA45:AF45)&lt;3.5,AVERAGE(AA45:AF45),IF(COUNTBLANK(Z45:AF45)&lt;4.5,AVERAGE(Z45:AF45),IF(COUNTBLANK(Y45:AF45)&lt;5.5,AVERAGE(Y45:AF45),IF(COUNTBLANK(X45:AF45)&lt;6.5,AVERAGE(X45:AF45),IF(COUNTBLANK(W45:AF45)&lt;7.5,AVERAGE(W45:AF45),IF(COUNTBLANK(V45:AF45)&lt;8.5,AVERAGE(V45:AF45),IF(COUNTBLANK(U45:AF45)&lt;9.5,AVERAGE(U45:AF45),IF(COUNTBLANK(T45:AF45)&lt;10.5,AVERAGE(T45:AF45),IF(COUNTBLANK(S45:AF45)&lt;11.5,AVERAGE(S45:AF45),IF(COUNTBLANK(R45:AF45)&lt;12.5,AVERAGE(R45:AF45),IF(COUNTBLANK(Q45:AF45)&lt;13.5,AVERAGE(Q45:AF45),IF(COUNTBLANK(P45:AF45)&lt;14.5,AVERAGE(P45:AF45),IF(COUNTBLANK(O45:AF45)&lt;15.5,AVERAGE(O45:AF45),IF(COUNTBLANK(N45:AF45)&lt;16.5,AVERAGE(N45:AF45),IF(COUNTBLANK(M45:AF45)&lt;17.5,AVERAGE(M45:AF45),IF(COUNTBLANK(L45:AF45)&lt;18.5,AVERAGE(L45:AF45),AVERAGE(K45:AF45)))))))))))))))))))))</f>
        <v>71.333333333333329</v>
      </c>
      <c r="AJ45" s="22">
        <f>IF(AH45=0,"",IF(COUNTBLANK(AE45:AF45)=0,AVERAGE(AE45:AF45),IF(COUNTBLANK(AD45:AF45)&lt;1.5,AVERAGE(AD45:AF45),IF(COUNTBLANK(AC45:AF45)&lt;2.5,AVERAGE(AC45:AF45),IF(COUNTBLANK(AB45:AF45)&lt;3.5,AVERAGE(AB45:AF45),IF(COUNTBLANK(AA45:AF45)&lt;4.5,AVERAGE(AA45:AF45),IF(COUNTBLANK(Z45:AF45)&lt;5.5,AVERAGE(Z45:AF45),IF(COUNTBLANK(Y45:AF45)&lt;6.5,AVERAGE(Y45:AF45),IF(COUNTBLANK(X45:AF45)&lt;7.5,AVERAGE(X45:AF45),IF(COUNTBLANK(W45:AF45)&lt;8.5,AVERAGE(W45:AF45),IF(COUNTBLANK(V45:AF45)&lt;9.5,AVERAGE(V45:AF45),IF(COUNTBLANK(U45:AF45)&lt;10.5,AVERAGE(U45:AF45),IF(COUNTBLANK(T45:AF45)&lt;11.5,AVERAGE(T45:AF45),IF(COUNTBLANK(S45:AF45)&lt;12.5,AVERAGE(S45:AF45),IF(COUNTBLANK(R45:AF45)&lt;13.5,AVERAGE(R45:AF45),IF(COUNTBLANK(Q45:AF45)&lt;14.5,AVERAGE(Q45:AF45),IF(COUNTBLANK(P45:AF45)&lt;15.5,AVERAGE(P45:AF45),IF(COUNTBLANK(O45:AF45)&lt;16.5,AVERAGE(O45:AF45),IF(COUNTBLANK(N45:AF45)&lt;17.5,AVERAGE(N45:AF45),IF(COUNTBLANK(M45:AF45)&lt;18.5,AVERAGE(M45:AF45),IF(COUNTBLANK(L45:AF45)&lt;19.5,AVERAGE(L45:AF45),AVERAGE(K45:AF45))))))))))))))))))))))</f>
        <v>76</v>
      </c>
      <c r="AK45" s="23">
        <f>IF(AH45&lt;1.5,J45,(0.75*J45)+(0.25*(AI45*$AS$1)))</f>
        <v>220578.37562252232</v>
      </c>
      <c r="AL45" s="24">
        <f>AK45-J45</f>
        <v>23778.375622522319</v>
      </c>
      <c r="AM45" s="22">
        <f>IF(AH45&lt;1.5,"N/A",3*((J45/$AS$1)-(AJ45*2/3)))</f>
        <v>-7.7271258754813559</v>
      </c>
      <c r="AN45" s="20">
        <f t="shared" si="0"/>
        <v>282220.605550393</v>
      </c>
      <c r="AO45" s="20">
        <f t="shared" si="1"/>
        <v>279912.72676668654</v>
      </c>
    </row>
    <row r="46" spans="1:41" s="2" customFormat="1">
      <c r="A46" s="25" t="s">
        <v>503</v>
      </c>
      <c r="B46" s="23" t="str">
        <f>IF(COUNTBLANK(K46:AF46)&lt;20.5,"Yes","No")</f>
        <v>Yes</v>
      </c>
      <c r="C46" s="23" t="str">
        <f>IF(COUNTBLANK(K46:AF46)&lt;21.5,"Yes","No")</f>
        <v>Yes</v>
      </c>
      <c r="D46" s="34" t="str">
        <f>IF(J46&gt;300000,IF(J46&lt;((AG46*$AR$1)*0.9),IF(J46&lt;((AG46*$AR$1)*0.8),IF(J46&lt;((AG46*$AR$1)*0.7),"B","C"),"V"),IF(AM46&gt;AG46,IF(AM46&gt;AJ46,"P",""),"")),IF(AM46&gt;AG46,IF(AM46&gt;AJ46,"P",""),""))</f>
        <v/>
      </c>
      <c r="E46" s="19" t="s">
        <v>199</v>
      </c>
      <c r="F46" s="21" t="s">
        <v>37</v>
      </c>
      <c r="G46" s="20">
        <v>265900</v>
      </c>
      <c r="H46" s="20">
        <f>J46-G46</f>
        <v>9400</v>
      </c>
      <c r="I46" s="80">
        <v>-100</v>
      </c>
      <c r="J46" s="20">
        <v>275300</v>
      </c>
      <c r="K46" s="21">
        <v>75</v>
      </c>
      <c r="L46" s="21">
        <v>49</v>
      </c>
      <c r="M46" s="21">
        <v>95</v>
      </c>
      <c r="N46" s="21">
        <v>57</v>
      </c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39">
        <f>IF(AH46=0,"",AVERAGE(K46:AF46))</f>
        <v>69</v>
      </c>
      <c r="AH46" s="39">
        <f>IF(COUNTBLANK(K46:AF46)=0,22,IF(COUNTBLANK(K46:AF46)=1,21,IF(COUNTBLANK(K46:AF46)=2,20,IF(COUNTBLANK(K46:AF46)=3,19,IF(COUNTBLANK(K46:AF46)=4,18,IF(COUNTBLANK(K46:AF46)=5,17,IF(COUNTBLANK(K46:AF46)=6,16,IF(COUNTBLANK(K46:AF46)=7,15,IF(COUNTBLANK(K46:AF46)=8,14,IF(COUNTBLANK(K46:AF46)=9,13,IF(COUNTBLANK(K46:AF46)=10,12,IF(COUNTBLANK(K46:AF46)=11,11,IF(COUNTBLANK(K46:AF46)=12,10,IF(COUNTBLANK(K46:AF46)=13,9,IF(COUNTBLANK(K46:AF46)=14,8,IF(COUNTBLANK(K46:AF46)=15,7,IF(COUNTBLANK(K46:AF46)=16,6,IF(COUNTBLANK(K46:AF46)=17,5,IF(COUNTBLANK(K46:AF46)=18,4,IF(COUNTBLANK(K46:AF46)=19,3,IF(COUNTBLANK(K46:AF46)=20,2,IF(COUNTBLANK(K46:AF46)=21,1,IF(COUNTBLANK(K46:AF46)=22,0,"Error")))))))))))))))))))))))</f>
        <v>4</v>
      </c>
      <c r="AI46" s="39">
        <f>IF(AH46=0,"",IF(COUNTBLANK(AD46:AF46)=0,AVERAGE(AD46:AF46),IF(COUNTBLANK(AC46:AF46)&lt;1.5,AVERAGE(AC46:AF46),IF(COUNTBLANK(AB46:AF46)&lt;2.5,AVERAGE(AB46:AF46),IF(COUNTBLANK(AA46:AF46)&lt;3.5,AVERAGE(AA46:AF46),IF(COUNTBLANK(Z46:AF46)&lt;4.5,AVERAGE(Z46:AF46),IF(COUNTBLANK(Y46:AF46)&lt;5.5,AVERAGE(Y46:AF46),IF(COUNTBLANK(X46:AF46)&lt;6.5,AVERAGE(X46:AF46),IF(COUNTBLANK(W46:AF46)&lt;7.5,AVERAGE(W46:AF46),IF(COUNTBLANK(V46:AF46)&lt;8.5,AVERAGE(V46:AF46),IF(COUNTBLANK(U46:AF46)&lt;9.5,AVERAGE(U46:AF46),IF(COUNTBLANK(T46:AF46)&lt;10.5,AVERAGE(T46:AF46),IF(COUNTBLANK(S46:AF46)&lt;11.5,AVERAGE(S46:AF46),IF(COUNTBLANK(R46:AF46)&lt;12.5,AVERAGE(R46:AF46),IF(COUNTBLANK(Q46:AF46)&lt;13.5,AVERAGE(Q46:AF46),IF(COUNTBLANK(P46:AF46)&lt;14.5,AVERAGE(P46:AF46),IF(COUNTBLANK(O46:AF46)&lt;15.5,AVERAGE(O46:AF46),IF(COUNTBLANK(N46:AF46)&lt;16.5,AVERAGE(N46:AF46),IF(COUNTBLANK(M46:AF46)&lt;17.5,AVERAGE(M46:AF46),IF(COUNTBLANK(L46:AF46)&lt;18.5,AVERAGE(L46:AF46),AVERAGE(K46:AF46)))))))))))))))))))))</f>
        <v>67</v>
      </c>
      <c r="AJ46" s="22">
        <f>IF(AH46=0,"",IF(COUNTBLANK(AE46:AF46)=0,AVERAGE(AE46:AF46),IF(COUNTBLANK(AD46:AF46)&lt;1.5,AVERAGE(AD46:AF46),IF(COUNTBLANK(AC46:AF46)&lt;2.5,AVERAGE(AC46:AF46),IF(COUNTBLANK(AB46:AF46)&lt;3.5,AVERAGE(AB46:AF46),IF(COUNTBLANK(AA46:AF46)&lt;4.5,AVERAGE(AA46:AF46),IF(COUNTBLANK(Z46:AF46)&lt;5.5,AVERAGE(Z46:AF46),IF(COUNTBLANK(Y46:AF46)&lt;6.5,AVERAGE(Y46:AF46),IF(COUNTBLANK(X46:AF46)&lt;7.5,AVERAGE(X46:AF46),IF(COUNTBLANK(W46:AF46)&lt;8.5,AVERAGE(W46:AF46),IF(COUNTBLANK(V46:AF46)&lt;9.5,AVERAGE(V46:AF46),IF(COUNTBLANK(U46:AF46)&lt;10.5,AVERAGE(U46:AF46),IF(COUNTBLANK(T46:AF46)&lt;11.5,AVERAGE(T46:AF46),IF(COUNTBLANK(S46:AF46)&lt;12.5,AVERAGE(S46:AF46),IF(COUNTBLANK(R46:AF46)&lt;13.5,AVERAGE(R46:AF46),IF(COUNTBLANK(Q46:AF46)&lt;14.5,AVERAGE(Q46:AF46),IF(COUNTBLANK(P46:AF46)&lt;15.5,AVERAGE(P46:AF46),IF(COUNTBLANK(O46:AF46)&lt;16.5,AVERAGE(O46:AF46),IF(COUNTBLANK(N46:AF46)&lt;17.5,AVERAGE(N46:AF46),IF(COUNTBLANK(M46:AF46)&lt;18.5,AVERAGE(M46:AF46),IF(COUNTBLANK(L46:AF46)&lt;19.5,AVERAGE(L46:AF46),AVERAGE(K46:AF46))))))))))))))))))))))</f>
        <v>76</v>
      </c>
      <c r="AK46" s="23">
        <f>IF(AH46&lt;1.5,J46,(0.75*J46)+(0.25*(AI46*$AS$1)))</f>
        <v>275020.1098136775</v>
      </c>
      <c r="AL46" s="24">
        <f>AK46-J46</f>
        <v>-279.89018632250372</v>
      </c>
      <c r="AM46" s="22">
        <f>IF(AH46&lt;1.5,"N/A",3*((J46/$AS$1)-(AJ46*2/3)))</f>
        <v>49.820743122357619</v>
      </c>
      <c r="AN46" s="20">
        <f t="shared" si="0"/>
        <v>265076.36315714486</v>
      </c>
      <c r="AO46" s="20">
        <f t="shared" si="1"/>
        <v>272989.0904155671</v>
      </c>
    </row>
    <row r="47" spans="1:41" s="2" customFormat="1">
      <c r="A47" s="25" t="s">
        <v>503</v>
      </c>
      <c r="B47" s="23" t="str">
        <f>IF(COUNTBLANK(K47:AF47)&lt;20.5,"Yes","No")</f>
        <v>Yes</v>
      </c>
      <c r="C47" s="23" t="str">
        <f>IF(COUNTBLANK(K47:AF47)&lt;21.5,"Yes","No")</f>
        <v>Yes</v>
      </c>
      <c r="D47" s="34" t="str">
        <f>IF(J47&gt;300000,IF(J47&lt;((AG47*$AR$1)*0.9),IF(J47&lt;((AG47*$AR$1)*0.8),IF(J47&lt;((AG47*$AR$1)*0.7),"B","C"),"V"),IF(AM47&gt;AG47,IF(AM47&gt;AJ47,"P",""),"")),IF(AM47&gt;AG47,IF(AM47&gt;AJ47,"P",""),""))</f>
        <v/>
      </c>
      <c r="E47" s="19" t="s">
        <v>197</v>
      </c>
      <c r="F47" s="21" t="s">
        <v>37</v>
      </c>
      <c r="G47" s="20">
        <v>94500</v>
      </c>
      <c r="H47" s="20">
        <f>J47-G47</f>
        <v>81500</v>
      </c>
      <c r="I47" s="80">
        <v>31900</v>
      </c>
      <c r="J47" s="20">
        <v>176000</v>
      </c>
      <c r="K47" s="21">
        <v>82</v>
      </c>
      <c r="L47" s="21">
        <v>51</v>
      </c>
      <c r="M47" s="21">
        <v>73</v>
      </c>
      <c r="N47" s="21">
        <v>70</v>
      </c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39">
        <f>IF(AH47=0,"",AVERAGE(K47:AF47))</f>
        <v>69</v>
      </c>
      <c r="AH47" s="39">
        <f>IF(COUNTBLANK(K47:AF47)=0,22,IF(COUNTBLANK(K47:AF47)=1,21,IF(COUNTBLANK(K47:AF47)=2,20,IF(COUNTBLANK(K47:AF47)=3,19,IF(COUNTBLANK(K47:AF47)=4,18,IF(COUNTBLANK(K47:AF47)=5,17,IF(COUNTBLANK(K47:AF47)=6,16,IF(COUNTBLANK(K47:AF47)=7,15,IF(COUNTBLANK(K47:AF47)=8,14,IF(COUNTBLANK(K47:AF47)=9,13,IF(COUNTBLANK(K47:AF47)=10,12,IF(COUNTBLANK(K47:AF47)=11,11,IF(COUNTBLANK(K47:AF47)=12,10,IF(COUNTBLANK(K47:AF47)=13,9,IF(COUNTBLANK(K47:AF47)=14,8,IF(COUNTBLANK(K47:AF47)=15,7,IF(COUNTBLANK(K47:AF47)=16,6,IF(COUNTBLANK(K47:AF47)=17,5,IF(COUNTBLANK(K47:AF47)=18,4,IF(COUNTBLANK(K47:AF47)=19,3,IF(COUNTBLANK(K47:AF47)=20,2,IF(COUNTBLANK(K47:AF47)=21,1,IF(COUNTBLANK(K47:AF47)=22,0,"Error")))))))))))))))))))))))</f>
        <v>4</v>
      </c>
      <c r="AI47" s="39">
        <f>IF(AH47=0,"",IF(COUNTBLANK(AD47:AF47)=0,AVERAGE(AD47:AF47),IF(COUNTBLANK(AC47:AF47)&lt;1.5,AVERAGE(AC47:AF47),IF(COUNTBLANK(AB47:AF47)&lt;2.5,AVERAGE(AB47:AF47),IF(COUNTBLANK(AA47:AF47)&lt;3.5,AVERAGE(AA47:AF47),IF(COUNTBLANK(Z47:AF47)&lt;4.5,AVERAGE(Z47:AF47),IF(COUNTBLANK(Y47:AF47)&lt;5.5,AVERAGE(Y47:AF47),IF(COUNTBLANK(X47:AF47)&lt;6.5,AVERAGE(X47:AF47),IF(COUNTBLANK(W47:AF47)&lt;7.5,AVERAGE(W47:AF47),IF(COUNTBLANK(V47:AF47)&lt;8.5,AVERAGE(V47:AF47),IF(COUNTBLANK(U47:AF47)&lt;9.5,AVERAGE(U47:AF47),IF(COUNTBLANK(T47:AF47)&lt;10.5,AVERAGE(T47:AF47),IF(COUNTBLANK(S47:AF47)&lt;11.5,AVERAGE(S47:AF47),IF(COUNTBLANK(R47:AF47)&lt;12.5,AVERAGE(R47:AF47),IF(COUNTBLANK(Q47:AF47)&lt;13.5,AVERAGE(Q47:AF47),IF(COUNTBLANK(P47:AF47)&lt;14.5,AVERAGE(P47:AF47),IF(COUNTBLANK(O47:AF47)&lt;15.5,AVERAGE(O47:AF47),IF(COUNTBLANK(N47:AF47)&lt;16.5,AVERAGE(N47:AF47),IF(COUNTBLANK(M47:AF47)&lt;17.5,AVERAGE(M47:AF47),IF(COUNTBLANK(L47:AF47)&lt;18.5,AVERAGE(L47:AF47),AVERAGE(K47:AF47)))))))))))))))))))))</f>
        <v>64.666666666666671</v>
      </c>
      <c r="AJ47" s="22">
        <f>IF(AH47=0,"",IF(COUNTBLANK(AE47:AF47)=0,AVERAGE(AE47:AF47),IF(COUNTBLANK(AD47:AF47)&lt;1.5,AVERAGE(AD47:AF47),IF(COUNTBLANK(AC47:AF47)&lt;2.5,AVERAGE(AC47:AF47),IF(COUNTBLANK(AB47:AF47)&lt;3.5,AVERAGE(AB47:AF47),IF(COUNTBLANK(AA47:AF47)&lt;4.5,AVERAGE(AA47:AF47),IF(COUNTBLANK(Z47:AF47)&lt;5.5,AVERAGE(Z47:AF47),IF(COUNTBLANK(Y47:AF47)&lt;6.5,AVERAGE(Y47:AF47),IF(COUNTBLANK(X47:AF47)&lt;7.5,AVERAGE(X47:AF47),IF(COUNTBLANK(W47:AF47)&lt;8.5,AVERAGE(W47:AF47),IF(COUNTBLANK(V47:AF47)&lt;9.5,AVERAGE(V47:AF47),IF(COUNTBLANK(U47:AF47)&lt;10.5,AVERAGE(U47:AF47),IF(COUNTBLANK(T47:AF47)&lt;11.5,AVERAGE(T47:AF47),IF(COUNTBLANK(S47:AF47)&lt;12.5,AVERAGE(S47:AF47),IF(COUNTBLANK(R47:AF47)&lt;13.5,AVERAGE(R47:AF47),IF(COUNTBLANK(Q47:AF47)&lt;14.5,AVERAGE(Q47:AF47),IF(COUNTBLANK(P47:AF47)&lt;15.5,AVERAGE(P47:AF47),IF(COUNTBLANK(O47:AF47)&lt;16.5,AVERAGE(O47:AF47),IF(COUNTBLANK(N47:AF47)&lt;17.5,AVERAGE(N47:AF47),IF(COUNTBLANK(M47:AF47)&lt;18.5,AVERAGE(M47:AF47),IF(COUNTBLANK(L47:AF47)&lt;19.5,AVERAGE(L47:AF47),AVERAGE(K47:AF47))))))))))))))))))))))</f>
        <v>71.5</v>
      </c>
      <c r="AK47" s="23">
        <f>IF(AH47&lt;1.5,J47,(0.75*J47)+(0.25*(AI47*$AS$1)))</f>
        <v>198157.96668583798</v>
      </c>
      <c r="AL47" s="24">
        <f>AK47-J47</f>
        <v>22157.966685837979</v>
      </c>
      <c r="AM47" s="22">
        <f>IF(AH47&lt;1.5,"N/A",3*((J47/$AS$1)-(AJ47*2/3)))</f>
        <v>-13.975478425227237</v>
      </c>
      <c r="AN47" s="20">
        <f t="shared" si="0"/>
        <v>255844.84802231894</v>
      </c>
      <c r="AO47" s="20">
        <f t="shared" si="1"/>
        <v>272989.0904155671</v>
      </c>
    </row>
    <row r="48" spans="1:41" s="2" customFormat="1">
      <c r="A48" s="25" t="s">
        <v>503</v>
      </c>
      <c r="B48" s="23" t="str">
        <f>IF(COUNTBLANK(K48:AF48)&lt;20.5,"Yes","No")</f>
        <v>Yes</v>
      </c>
      <c r="C48" s="23" t="str">
        <f>IF(COUNTBLANK(K48:AF48)&lt;21.5,"Yes","No")</f>
        <v>Yes</v>
      </c>
      <c r="D48" s="34" t="str">
        <f>IF(J48&gt;300000,IF(J48&lt;((AG48*$AR$1)*0.9),IF(J48&lt;((AG48*$AR$1)*0.8),IF(J48&lt;((AG48*$AR$1)*0.7),"B","C"),"V"),IF(AM48&gt;AG48,IF(AM48&gt;AJ48,"P",""),"")),IF(AM48&gt;AG48,IF(AM48&gt;AJ48,"P",""),""))</f>
        <v/>
      </c>
      <c r="E48" s="19" t="s">
        <v>198</v>
      </c>
      <c r="F48" s="21" t="s">
        <v>390</v>
      </c>
      <c r="G48" s="20">
        <v>235100</v>
      </c>
      <c r="H48" s="20">
        <f>J48-G48</f>
        <v>20700</v>
      </c>
      <c r="I48" s="80">
        <v>5600</v>
      </c>
      <c r="J48" s="20">
        <v>255800</v>
      </c>
      <c r="K48" s="21">
        <v>76</v>
      </c>
      <c r="L48" s="21">
        <v>52</v>
      </c>
      <c r="M48" s="21">
        <v>84</v>
      </c>
      <c r="N48" s="21">
        <v>62</v>
      </c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39">
        <f>IF(AH48=0,"",AVERAGE(K48:AF48))</f>
        <v>68.5</v>
      </c>
      <c r="AH48" s="39">
        <f>IF(COUNTBLANK(K48:AF48)=0,22,IF(COUNTBLANK(K48:AF48)=1,21,IF(COUNTBLANK(K48:AF48)=2,20,IF(COUNTBLANK(K48:AF48)=3,19,IF(COUNTBLANK(K48:AF48)=4,18,IF(COUNTBLANK(K48:AF48)=5,17,IF(COUNTBLANK(K48:AF48)=6,16,IF(COUNTBLANK(K48:AF48)=7,15,IF(COUNTBLANK(K48:AF48)=8,14,IF(COUNTBLANK(K48:AF48)=9,13,IF(COUNTBLANK(K48:AF48)=10,12,IF(COUNTBLANK(K48:AF48)=11,11,IF(COUNTBLANK(K48:AF48)=12,10,IF(COUNTBLANK(K48:AF48)=13,9,IF(COUNTBLANK(K48:AF48)=14,8,IF(COUNTBLANK(K48:AF48)=15,7,IF(COUNTBLANK(K48:AF48)=16,6,IF(COUNTBLANK(K48:AF48)=17,5,IF(COUNTBLANK(K48:AF48)=18,4,IF(COUNTBLANK(K48:AF48)=19,3,IF(COUNTBLANK(K48:AF48)=20,2,IF(COUNTBLANK(K48:AF48)=21,1,IF(COUNTBLANK(K48:AF48)=22,0,"Error")))))))))))))))))))))))</f>
        <v>4</v>
      </c>
      <c r="AI48" s="39">
        <f>IF(AH48=0,"",IF(COUNTBLANK(AD48:AF48)=0,AVERAGE(AD48:AF48),IF(COUNTBLANK(AC48:AF48)&lt;1.5,AVERAGE(AC48:AF48),IF(COUNTBLANK(AB48:AF48)&lt;2.5,AVERAGE(AB48:AF48),IF(COUNTBLANK(AA48:AF48)&lt;3.5,AVERAGE(AA48:AF48),IF(COUNTBLANK(Z48:AF48)&lt;4.5,AVERAGE(Z48:AF48),IF(COUNTBLANK(Y48:AF48)&lt;5.5,AVERAGE(Y48:AF48),IF(COUNTBLANK(X48:AF48)&lt;6.5,AVERAGE(X48:AF48),IF(COUNTBLANK(W48:AF48)&lt;7.5,AVERAGE(W48:AF48),IF(COUNTBLANK(V48:AF48)&lt;8.5,AVERAGE(V48:AF48),IF(COUNTBLANK(U48:AF48)&lt;9.5,AVERAGE(U48:AF48),IF(COUNTBLANK(T48:AF48)&lt;10.5,AVERAGE(T48:AF48),IF(COUNTBLANK(S48:AF48)&lt;11.5,AVERAGE(S48:AF48),IF(COUNTBLANK(R48:AF48)&lt;12.5,AVERAGE(R48:AF48),IF(COUNTBLANK(Q48:AF48)&lt;13.5,AVERAGE(Q48:AF48),IF(COUNTBLANK(P48:AF48)&lt;14.5,AVERAGE(P48:AF48),IF(COUNTBLANK(O48:AF48)&lt;15.5,AVERAGE(O48:AF48),IF(COUNTBLANK(N48:AF48)&lt;16.5,AVERAGE(N48:AF48),IF(COUNTBLANK(M48:AF48)&lt;17.5,AVERAGE(M48:AF48),IF(COUNTBLANK(L48:AF48)&lt;18.5,AVERAGE(L48:AF48),AVERAGE(K48:AF48)))))))))))))))))))))</f>
        <v>66</v>
      </c>
      <c r="AJ48" s="22">
        <f>IF(AH48=0,"",IF(COUNTBLANK(AE48:AF48)=0,AVERAGE(AE48:AF48),IF(COUNTBLANK(AD48:AF48)&lt;1.5,AVERAGE(AD48:AF48),IF(COUNTBLANK(AC48:AF48)&lt;2.5,AVERAGE(AC48:AF48),IF(COUNTBLANK(AB48:AF48)&lt;3.5,AVERAGE(AB48:AF48),IF(COUNTBLANK(AA48:AF48)&lt;4.5,AVERAGE(AA48:AF48),IF(COUNTBLANK(Z48:AF48)&lt;5.5,AVERAGE(Z48:AF48),IF(COUNTBLANK(Y48:AF48)&lt;6.5,AVERAGE(Y48:AF48),IF(COUNTBLANK(X48:AF48)&lt;7.5,AVERAGE(X48:AF48),IF(COUNTBLANK(W48:AF48)&lt;8.5,AVERAGE(W48:AF48),IF(COUNTBLANK(V48:AF48)&lt;9.5,AVERAGE(V48:AF48),IF(COUNTBLANK(U48:AF48)&lt;10.5,AVERAGE(U48:AF48),IF(COUNTBLANK(T48:AF48)&lt;11.5,AVERAGE(T48:AF48),IF(COUNTBLANK(S48:AF48)&lt;12.5,AVERAGE(S48:AF48),IF(COUNTBLANK(R48:AF48)&lt;13.5,AVERAGE(R48:AF48),IF(COUNTBLANK(Q48:AF48)&lt;14.5,AVERAGE(Q48:AF48),IF(COUNTBLANK(P48:AF48)&lt;15.5,AVERAGE(P48:AF48),IF(COUNTBLANK(O48:AF48)&lt;16.5,AVERAGE(O48:AF48),IF(COUNTBLANK(N48:AF48)&lt;17.5,AVERAGE(N48:AF48),IF(COUNTBLANK(M48:AF48)&lt;18.5,AVERAGE(M48:AF48),IF(COUNTBLANK(L48:AF48)&lt;19.5,AVERAGE(L48:AF48),AVERAGE(K48:AF48))))))))))))))))))))))</f>
        <v>73</v>
      </c>
      <c r="AK48" s="23">
        <f>IF(AH48&lt;1.5,J48,(0.75*J48)+(0.25*(AI48*$AS$1)))</f>
        <v>259372.04847317486</v>
      </c>
      <c r="AL48" s="24">
        <f>AK48-J48</f>
        <v>3572.0484731748584</v>
      </c>
      <c r="AM48" s="22">
        <f>IF(AH48&lt;1.5,"N/A",3*((J48/$AS$1)-(AJ48*2/3)))</f>
        <v>41.525412606970868</v>
      </c>
      <c r="AN48" s="20">
        <f t="shared" si="0"/>
        <v>261119.99952793375</v>
      </c>
      <c r="AO48" s="20">
        <f t="shared" si="1"/>
        <v>271010.90860096156</v>
      </c>
    </row>
    <row r="49" spans="1:41" s="2" customFormat="1">
      <c r="A49" s="25" t="s">
        <v>503</v>
      </c>
      <c r="B49" s="23" t="str">
        <f>IF(COUNTBLANK(K49:AF49)&lt;20.5,"Yes","No")</f>
        <v>Yes</v>
      </c>
      <c r="C49" s="23" t="str">
        <f>IF(COUNTBLANK(K49:AF49)&lt;21.5,"Yes","No")</f>
        <v>Yes</v>
      </c>
      <c r="D49" s="34" t="str">
        <f>IF(J49&gt;300000,IF(J49&lt;((AG49*$AR$1)*0.9),IF(J49&lt;((AG49*$AR$1)*0.8),IF(J49&lt;((AG49*$AR$1)*0.7),"B","C"),"V"),IF(AM49&gt;AG49,IF(AM49&gt;AJ49,"P",""),"")),IF(AM49&gt;AG49,IF(AM49&gt;AJ49,"P",""),""))</f>
        <v/>
      </c>
      <c r="E49" s="25" t="s">
        <v>419</v>
      </c>
      <c r="F49" s="27" t="s">
        <v>48</v>
      </c>
      <c r="G49" s="20">
        <v>199500</v>
      </c>
      <c r="H49" s="20">
        <f>J49-G49</f>
        <v>0</v>
      </c>
      <c r="I49" s="80">
        <v>0</v>
      </c>
      <c r="J49" s="20">
        <v>199500</v>
      </c>
      <c r="K49" s="21"/>
      <c r="L49" s="21" t="s">
        <v>535</v>
      </c>
      <c r="M49" s="21">
        <v>66</v>
      </c>
      <c r="N49" s="21">
        <v>71</v>
      </c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39">
        <f>IF(AH49=0,"",AVERAGE(K49:AF49))</f>
        <v>68.5</v>
      </c>
      <c r="AH49" s="39">
        <f>IF(COUNTBLANK(K49:AF49)=0,22,IF(COUNTBLANK(K49:AF49)=1,21,IF(COUNTBLANK(K49:AF49)=2,20,IF(COUNTBLANK(K49:AF49)=3,19,IF(COUNTBLANK(K49:AF49)=4,18,IF(COUNTBLANK(K49:AF49)=5,17,IF(COUNTBLANK(K49:AF49)=6,16,IF(COUNTBLANK(K49:AF49)=7,15,IF(COUNTBLANK(K49:AF49)=8,14,IF(COUNTBLANK(K49:AF49)=9,13,IF(COUNTBLANK(K49:AF49)=10,12,IF(COUNTBLANK(K49:AF49)=11,11,IF(COUNTBLANK(K49:AF49)=12,10,IF(COUNTBLANK(K49:AF49)=13,9,IF(COUNTBLANK(K49:AF49)=14,8,IF(COUNTBLANK(K49:AF49)=15,7,IF(COUNTBLANK(K49:AF49)=16,6,IF(COUNTBLANK(K49:AF49)=17,5,IF(COUNTBLANK(K49:AF49)=18,4,IF(COUNTBLANK(K49:AF49)=19,3,IF(COUNTBLANK(K49:AF49)=20,2,IF(COUNTBLANK(K49:AF49)=21,1,IF(COUNTBLANK(K49:AF49)=22,0,"Error")))))))))))))))))))))))</f>
        <v>2</v>
      </c>
      <c r="AI49" s="39">
        <f>IF(AH49=0,"",IF(COUNTBLANK(AD49:AF49)=0,AVERAGE(AD49:AF49),IF(COUNTBLANK(AC49:AF49)&lt;1.5,AVERAGE(AC49:AF49),IF(COUNTBLANK(AB49:AF49)&lt;2.5,AVERAGE(AB49:AF49),IF(COUNTBLANK(AA49:AF49)&lt;3.5,AVERAGE(AA49:AF49),IF(COUNTBLANK(Z49:AF49)&lt;4.5,AVERAGE(Z49:AF49),IF(COUNTBLANK(Y49:AF49)&lt;5.5,AVERAGE(Y49:AF49),IF(COUNTBLANK(X49:AF49)&lt;6.5,AVERAGE(X49:AF49),IF(COUNTBLANK(W49:AF49)&lt;7.5,AVERAGE(W49:AF49),IF(COUNTBLANK(V49:AF49)&lt;8.5,AVERAGE(V49:AF49),IF(COUNTBLANK(U49:AF49)&lt;9.5,AVERAGE(U49:AF49),IF(COUNTBLANK(T49:AF49)&lt;10.5,AVERAGE(T49:AF49),IF(COUNTBLANK(S49:AF49)&lt;11.5,AVERAGE(S49:AF49),IF(COUNTBLANK(R49:AF49)&lt;12.5,AVERAGE(R49:AF49),IF(COUNTBLANK(Q49:AF49)&lt;13.5,AVERAGE(Q49:AF49),IF(COUNTBLANK(P49:AF49)&lt;14.5,AVERAGE(P49:AF49),IF(COUNTBLANK(O49:AF49)&lt;15.5,AVERAGE(O49:AF49),IF(COUNTBLANK(N49:AF49)&lt;16.5,AVERAGE(N49:AF49),IF(COUNTBLANK(M49:AF49)&lt;17.5,AVERAGE(M49:AF49),IF(COUNTBLANK(L49:AF49)&lt;18.5,AVERAGE(L49:AF49),AVERAGE(K49:AF49)))))))))))))))))))))</f>
        <v>68.5</v>
      </c>
      <c r="AJ49" s="22">
        <f>IF(AH49=0,"",IF(COUNTBLANK(AE49:AF49)=0,AVERAGE(AE49:AF49),IF(COUNTBLANK(AD49:AF49)&lt;1.5,AVERAGE(AD49:AF49),IF(COUNTBLANK(AC49:AF49)&lt;2.5,AVERAGE(AC49:AF49),IF(COUNTBLANK(AB49:AF49)&lt;3.5,AVERAGE(AB49:AF49),IF(COUNTBLANK(AA49:AF49)&lt;4.5,AVERAGE(AA49:AF49),IF(COUNTBLANK(Z49:AF49)&lt;5.5,AVERAGE(Z49:AF49),IF(COUNTBLANK(Y49:AF49)&lt;6.5,AVERAGE(Y49:AF49),IF(COUNTBLANK(X49:AF49)&lt;7.5,AVERAGE(X49:AF49),IF(COUNTBLANK(W49:AF49)&lt;8.5,AVERAGE(W49:AF49),IF(COUNTBLANK(V49:AF49)&lt;9.5,AVERAGE(V49:AF49),IF(COUNTBLANK(U49:AF49)&lt;10.5,AVERAGE(U49:AF49),IF(COUNTBLANK(T49:AF49)&lt;11.5,AVERAGE(T49:AF49),IF(COUNTBLANK(S49:AF49)&lt;12.5,AVERAGE(S49:AF49),IF(COUNTBLANK(R49:AF49)&lt;13.5,AVERAGE(R49:AF49),IF(COUNTBLANK(Q49:AF49)&lt;14.5,AVERAGE(Q49:AF49),IF(COUNTBLANK(P49:AF49)&lt;15.5,AVERAGE(P49:AF49),IF(COUNTBLANK(O49:AF49)&lt;16.5,AVERAGE(O49:AF49),IF(COUNTBLANK(N49:AF49)&lt;17.5,AVERAGE(N49:AF49),IF(COUNTBLANK(M49:AF49)&lt;18.5,AVERAGE(M49:AF49),IF(COUNTBLANK(L49:AF49)&lt;19.5,AVERAGE(L49:AF49),AVERAGE(K49:AF49))))))))))))))))))))))</f>
        <v>68.5</v>
      </c>
      <c r="AK49" s="23">
        <f>IF(AH49&lt;1.5,J49,(0.75*J49)+(0.25*(AI49*$AS$1)))</f>
        <v>219704.70182443148</v>
      </c>
      <c r="AL49" s="24">
        <f>AK49-J49</f>
        <v>20204.701824431482</v>
      </c>
      <c r="AM49" s="22">
        <f>IF(AH49&lt;1.5,"N/A",3*((J49/$AS$1)-(AJ49*2/3)))</f>
        <v>9.2522275804952798</v>
      </c>
      <c r="AN49" s="20">
        <f t="shared" si="0"/>
        <v>271010.90860096156</v>
      </c>
      <c r="AO49" s="20">
        <f t="shared" si="1"/>
        <v>271010.90860096156</v>
      </c>
    </row>
    <row r="50" spans="1:41" s="2" customFormat="1">
      <c r="A50" s="19" t="s">
        <v>503</v>
      </c>
      <c r="B50" s="23" t="str">
        <f>IF(COUNTBLANK(K50:AF50)&lt;20.5,"Yes","No")</f>
        <v>Yes</v>
      </c>
      <c r="C50" s="23" t="str">
        <f>IF(COUNTBLANK(K50:AF50)&lt;21.5,"Yes","No")</f>
        <v>Yes</v>
      </c>
      <c r="D50" s="34" t="str">
        <f>IF(J50&gt;300000,IF(J50&lt;((AG50*$AR$1)*0.9),IF(J50&lt;((AG50*$AR$1)*0.8),IF(J50&lt;((AG50*$AR$1)*0.7),"B","C"),"V"),IF(AM50&gt;AG50,IF(AM50&gt;AJ50,"P",""),"")),IF(AM50&gt;AG50,IF(AM50&gt;AJ50,"P",""),""))</f>
        <v/>
      </c>
      <c r="E50" s="19" t="s">
        <v>484</v>
      </c>
      <c r="F50" s="21" t="s">
        <v>62</v>
      </c>
      <c r="G50" s="20"/>
      <c r="H50" s="20">
        <f>J50-G50</f>
        <v>234600</v>
      </c>
      <c r="I50" s="80">
        <v>0</v>
      </c>
      <c r="J50" s="20">
        <v>234600</v>
      </c>
      <c r="K50" s="21"/>
      <c r="L50" s="21"/>
      <c r="M50" s="21">
        <v>79</v>
      </c>
      <c r="N50" s="21">
        <v>54</v>
      </c>
      <c r="O50" s="40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9">
        <f>IF(AH50=0,"",AVERAGE(K50:AF50))</f>
        <v>66.5</v>
      </c>
      <c r="AH50" s="39">
        <f>IF(COUNTBLANK(K50:AF50)=0,22,IF(COUNTBLANK(K50:AF50)=1,21,IF(COUNTBLANK(K50:AF50)=2,20,IF(COUNTBLANK(K50:AF50)=3,19,IF(COUNTBLANK(K50:AF50)=4,18,IF(COUNTBLANK(K50:AF50)=5,17,IF(COUNTBLANK(K50:AF50)=6,16,IF(COUNTBLANK(K50:AF50)=7,15,IF(COUNTBLANK(K50:AF50)=8,14,IF(COUNTBLANK(K50:AF50)=9,13,IF(COUNTBLANK(K50:AF50)=10,12,IF(COUNTBLANK(K50:AF50)=11,11,IF(COUNTBLANK(K50:AF50)=12,10,IF(COUNTBLANK(K50:AF50)=13,9,IF(COUNTBLANK(K50:AF50)=14,8,IF(COUNTBLANK(K50:AF50)=15,7,IF(COUNTBLANK(K50:AF50)=16,6,IF(COUNTBLANK(K50:AF50)=17,5,IF(COUNTBLANK(K50:AF50)=18,4,IF(COUNTBLANK(K50:AF50)=19,3,IF(COUNTBLANK(K50:AF50)=20,2,IF(COUNTBLANK(K50:AF50)=21,1,IF(COUNTBLANK(K50:AF50)=22,0,"Error")))))))))))))))))))))))</f>
        <v>2</v>
      </c>
      <c r="AI50" s="39">
        <f>IF(AH50=0,"",IF(COUNTBLANK(AD50:AF50)=0,AVERAGE(AD50:AF50),IF(COUNTBLANK(AC50:AF50)&lt;1.5,AVERAGE(AC50:AF50),IF(COUNTBLANK(AB50:AF50)&lt;2.5,AVERAGE(AB50:AF50),IF(COUNTBLANK(AA50:AF50)&lt;3.5,AVERAGE(AA50:AF50),IF(COUNTBLANK(Z50:AF50)&lt;4.5,AVERAGE(Z50:AF50),IF(COUNTBLANK(Y50:AF50)&lt;5.5,AVERAGE(Y50:AF50),IF(COUNTBLANK(X50:AF50)&lt;6.5,AVERAGE(X50:AF50),IF(COUNTBLANK(W50:AF50)&lt;7.5,AVERAGE(W50:AF50),IF(COUNTBLANK(V50:AF50)&lt;8.5,AVERAGE(V50:AF50),IF(COUNTBLANK(U50:AF50)&lt;9.5,AVERAGE(U50:AF50),IF(COUNTBLANK(T50:AF50)&lt;10.5,AVERAGE(T50:AF50),IF(COUNTBLANK(S50:AF50)&lt;11.5,AVERAGE(S50:AF50),IF(COUNTBLANK(R50:AF50)&lt;12.5,AVERAGE(R50:AF50),IF(COUNTBLANK(Q50:AF50)&lt;13.5,AVERAGE(Q50:AF50),IF(COUNTBLANK(P50:AF50)&lt;14.5,AVERAGE(P50:AF50),IF(COUNTBLANK(O50:AF50)&lt;15.5,AVERAGE(O50:AF50),IF(COUNTBLANK(N50:AF50)&lt;16.5,AVERAGE(N50:AF50),IF(COUNTBLANK(M50:AF50)&lt;17.5,AVERAGE(M50:AF50),IF(COUNTBLANK(L50:AF50)&lt;18.5,AVERAGE(L50:AF50),AVERAGE(K50:AF50)))))))))))))))))))))</f>
        <v>66.5</v>
      </c>
      <c r="AJ50" s="22">
        <f>IF(AH50=0,"",IF(COUNTBLANK(AE50:AF50)=0,AVERAGE(AE50:AF50),IF(COUNTBLANK(AD50:AF50)&lt;1.5,AVERAGE(AD50:AF50),IF(COUNTBLANK(AC50:AF50)&lt;2.5,AVERAGE(AC50:AF50),IF(COUNTBLANK(AB50:AF50)&lt;3.5,AVERAGE(AB50:AF50),IF(COUNTBLANK(AA50:AF50)&lt;4.5,AVERAGE(AA50:AF50),IF(COUNTBLANK(Z50:AF50)&lt;5.5,AVERAGE(Z50:AF50),IF(COUNTBLANK(Y50:AF50)&lt;6.5,AVERAGE(Y50:AF50),IF(COUNTBLANK(X50:AF50)&lt;7.5,AVERAGE(X50:AF50),IF(COUNTBLANK(W50:AF50)&lt;8.5,AVERAGE(W50:AF50),IF(COUNTBLANK(V50:AF50)&lt;9.5,AVERAGE(V50:AF50),IF(COUNTBLANK(U50:AF50)&lt;10.5,AVERAGE(U50:AF50),IF(COUNTBLANK(T50:AF50)&lt;11.5,AVERAGE(T50:AF50),IF(COUNTBLANK(S50:AF50)&lt;12.5,AVERAGE(S50:AF50),IF(COUNTBLANK(R50:AF50)&lt;13.5,AVERAGE(R50:AF50),IF(COUNTBLANK(Q50:AF50)&lt;14.5,AVERAGE(Q50:AF50),IF(COUNTBLANK(P50:AF50)&lt;15.5,AVERAGE(P50:AF50),IF(COUNTBLANK(O50:AF50)&lt;16.5,AVERAGE(O50:AF50),IF(COUNTBLANK(N50:AF50)&lt;17.5,AVERAGE(N50:AF50),IF(COUNTBLANK(M50:AF50)&lt;18.5,AVERAGE(M50:AF50),IF(COUNTBLANK(L50:AF50)&lt;19.5,AVERAGE(L50:AF50),AVERAGE(K50:AF50))))))))))))))))))))))</f>
        <v>66.5</v>
      </c>
      <c r="AK50" s="23">
        <f>IF(AH50&lt;1.5,J50,(0.75*J50)+(0.25*(AI50*$AS$1)))</f>
        <v>243983.57914342615</v>
      </c>
      <c r="AL50" s="24">
        <f>AK50-J50</f>
        <v>9383.5791434261482</v>
      </c>
      <c r="AM50" s="22">
        <f>IF(AH50&lt;1.5,"N/A",3*((J50/$AS$1)-(AJ50*2/3)))</f>
        <v>38.983822508191423</v>
      </c>
      <c r="AN50" s="20">
        <f t="shared" si="0"/>
        <v>263098.18134253932</v>
      </c>
      <c r="AO50" s="20">
        <f t="shared" si="1"/>
        <v>263098.18134253932</v>
      </c>
    </row>
    <row r="51" spans="1:41" s="2" customFormat="1">
      <c r="A51" s="25" t="s">
        <v>503</v>
      </c>
      <c r="B51" s="23" t="str">
        <f>IF(COUNTBLANK(K51:AF51)&lt;20.5,"Yes","No")</f>
        <v>Yes</v>
      </c>
      <c r="C51" s="23" t="str">
        <f>IF(COUNTBLANK(K51:AF51)&lt;21.5,"Yes","No")</f>
        <v>Yes</v>
      </c>
      <c r="D51" s="34" t="str">
        <f>IF(J51&gt;300000,IF(J51&lt;((AG51*$AR$1)*0.9),IF(J51&lt;((AG51*$AR$1)*0.8),IF(J51&lt;((AG51*$AR$1)*0.7),"B","C"),"V"),IF(AM51&gt;AG51,IF(AM51&gt;AJ51,"P",""),"")),IF(AM51&gt;AG51,IF(AM51&gt;AJ51,"P",""),""))</f>
        <v>P</v>
      </c>
      <c r="E51" s="19" t="s">
        <v>204</v>
      </c>
      <c r="F51" s="21" t="s">
        <v>37</v>
      </c>
      <c r="G51" s="20">
        <v>339100</v>
      </c>
      <c r="H51" s="20">
        <f>J51-G51</f>
        <v>-24000</v>
      </c>
      <c r="I51" s="80">
        <v>-10800</v>
      </c>
      <c r="J51" s="20">
        <v>315100</v>
      </c>
      <c r="K51" s="21">
        <v>52</v>
      </c>
      <c r="L51" s="21">
        <v>65</v>
      </c>
      <c r="M51" s="21">
        <v>92</v>
      </c>
      <c r="N51" s="21">
        <v>51</v>
      </c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39">
        <f>IF(AH51=0,"",AVERAGE(K51:AF51))</f>
        <v>65</v>
      </c>
      <c r="AH51" s="39">
        <f>IF(COUNTBLANK(K51:AF51)=0,22,IF(COUNTBLANK(K51:AF51)=1,21,IF(COUNTBLANK(K51:AF51)=2,20,IF(COUNTBLANK(K51:AF51)=3,19,IF(COUNTBLANK(K51:AF51)=4,18,IF(COUNTBLANK(K51:AF51)=5,17,IF(COUNTBLANK(K51:AF51)=6,16,IF(COUNTBLANK(K51:AF51)=7,15,IF(COUNTBLANK(K51:AF51)=8,14,IF(COUNTBLANK(K51:AF51)=9,13,IF(COUNTBLANK(K51:AF51)=10,12,IF(COUNTBLANK(K51:AF51)=11,11,IF(COUNTBLANK(K51:AF51)=12,10,IF(COUNTBLANK(K51:AF51)=13,9,IF(COUNTBLANK(K51:AF51)=14,8,IF(COUNTBLANK(K51:AF51)=15,7,IF(COUNTBLANK(K51:AF51)=16,6,IF(COUNTBLANK(K51:AF51)=17,5,IF(COUNTBLANK(K51:AF51)=18,4,IF(COUNTBLANK(K51:AF51)=19,3,IF(COUNTBLANK(K51:AF51)=20,2,IF(COUNTBLANK(K51:AF51)=21,1,IF(COUNTBLANK(K51:AF51)=22,0,"Error")))))))))))))))))))))))</f>
        <v>4</v>
      </c>
      <c r="AI51" s="39">
        <f>IF(AH51=0,"",IF(COUNTBLANK(AD51:AF51)=0,AVERAGE(AD51:AF51),IF(COUNTBLANK(AC51:AF51)&lt;1.5,AVERAGE(AC51:AF51),IF(COUNTBLANK(AB51:AF51)&lt;2.5,AVERAGE(AB51:AF51),IF(COUNTBLANK(AA51:AF51)&lt;3.5,AVERAGE(AA51:AF51),IF(COUNTBLANK(Z51:AF51)&lt;4.5,AVERAGE(Z51:AF51),IF(COUNTBLANK(Y51:AF51)&lt;5.5,AVERAGE(Y51:AF51),IF(COUNTBLANK(X51:AF51)&lt;6.5,AVERAGE(X51:AF51),IF(COUNTBLANK(W51:AF51)&lt;7.5,AVERAGE(W51:AF51),IF(COUNTBLANK(V51:AF51)&lt;8.5,AVERAGE(V51:AF51),IF(COUNTBLANK(U51:AF51)&lt;9.5,AVERAGE(U51:AF51),IF(COUNTBLANK(T51:AF51)&lt;10.5,AVERAGE(T51:AF51),IF(COUNTBLANK(S51:AF51)&lt;11.5,AVERAGE(S51:AF51),IF(COUNTBLANK(R51:AF51)&lt;12.5,AVERAGE(R51:AF51),IF(COUNTBLANK(Q51:AF51)&lt;13.5,AVERAGE(Q51:AF51),IF(COUNTBLANK(P51:AF51)&lt;14.5,AVERAGE(P51:AF51),IF(COUNTBLANK(O51:AF51)&lt;15.5,AVERAGE(O51:AF51),IF(COUNTBLANK(N51:AF51)&lt;16.5,AVERAGE(N51:AF51),IF(COUNTBLANK(M51:AF51)&lt;17.5,AVERAGE(M51:AF51),IF(COUNTBLANK(L51:AF51)&lt;18.5,AVERAGE(L51:AF51),AVERAGE(K51:AF51)))))))))))))))))))))</f>
        <v>69.333333333333329</v>
      </c>
      <c r="AJ51" s="22">
        <f>IF(AH51=0,"",IF(COUNTBLANK(AE51:AF51)=0,AVERAGE(AE51:AF51),IF(COUNTBLANK(AD51:AF51)&lt;1.5,AVERAGE(AD51:AF51),IF(COUNTBLANK(AC51:AF51)&lt;2.5,AVERAGE(AC51:AF51),IF(COUNTBLANK(AB51:AF51)&lt;3.5,AVERAGE(AB51:AF51),IF(COUNTBLANK(AA51:AF51)&lt;4.5,AVERAGE(AA51:AF51),IF(COUNTBLANK(Z51:AF51)&lt;5.5,AVERAGE(Z51:AF51),IF(COUNTBLANK(Y51:AF51)&lt;6.5,AVERAGE(Y51:AF51),IF(COUNTBLANK(X51:AF51)&lt;7.5,AVERAGE(X51:AF51),IF(COUNTBLANK(W51:AF51)&lt;8.5,AVERAGE(W51:AF51),IF(COUNTBLANK(V51:AF51)&lt;9.5,AVERAGE(V51:AF51),IF(COUNTBLANK(U51:AF51)&lt;10.5,AVERAGE(U51:AF51),IF(COUNTBLANK(T51:AF51)&lt;11.5,AVERAGE(T51:AF51),IF(COUNTBLANK(S51:AF51)&lt;12.5,AVERAGE(S51:AF51),IF(COUNTBLANK(R51:AF51)&lt;13.5,AVERAGE(R51:AF51),IF(COUNTBLANK(Q51:AF51)&lt;14.5,AVERAGE(Q51:AF51),IF(COUNTBLANK(P51:AF51)&lt;15.5,AVERAGE(P51:AF51),IF(COUNTBLANK(O51:AF51)&lt;16.5,AVERAGE(O51:AF51),IF(COUNTBLANK(N51:AF51)&lt;17.5,AVERAGE(N51:AF51),IF(COUNTBLANK(M51:AF51)&lt;18.5,AVERAGE(M51:AF51),IF(COUNTBLANK(L51:AF51)&lt;19.5,AVERAGE(L51:AF51),AVERAGE(K51:AF51))))))))))))))))))))))</f>
        <v>71.5</v>
      </c>
      <c r="AK51" s="23">
        <f>IF(AH51&lt;1.5,J51,(0.75*J51)+(0.25*(AI51*$AS$1)))</f>
        <v>307257.25294151698</v>
      </c>
      <c r="AL51" s="24">
        <f>AK51-J51</f>
        <v>-7842.7470584830153</v>
      </c>
      <c r="AM51" s="22">
        <f>IF(AH51&lt;1.5,"N/A",3*((J51/$AS$1)-(AJ51*2/3)))</f>
        <v>87.997879251198299</v>
      </c>
      <c r="AN51" s="20">
        <f t="shared" si="0"/>
        <v>274307.87829197076</v>
      </c>
      <c r="AO51" s="20">
        <f t="shared" si="1"/>
        <v>257163.63589872263</v>
      </c>
    </row>
    <row r="52" spans="1:41" s="2" customFormat="1">
      <c r="A52" s="25" t="s">
        <v>503</v>
      </c>
      <c r="B52" s="23" t="str">
        <f>IF(COUNTBLANK(K52:AF52)&lt;20.5,"Yes","No")</f>
        <v>Yes</v>
      </c>
      <c r="C52" s="23" t="str">
        <f>IF(COUNTBLANK(K52:AF52)&lt;21.5,"Yes","No")</f>
        <v>Yes</v>
      </c>
      <c r="D52" s="34" t="str">
        <f>IF(J52&gt;300000,IF(J52&lt;((AG52*$AR$1)*0.9),IF(J52&lt;((AG52*$AR$1)*0.8),IF(J52&lt;((AG52*$AR$1)*0.7),"B","C"),"V"),IF(AM52&gt;AG52,IF(AM52&gt;AJ52,"P",""),"")),IF(AM52&gt;AG52,IF(AM52&gt;AJ52,"P",""),""))</f>
        <v>P</v>
      </c>
      <c r="E52" s="19" t="s">
        <v>200</v>
      </c>
      <c r="F52" s="21" t="s">
        <v>37</v>
      </c>
      <c r="G52" s="20">
        <v>397600</v>
      </c>
      <c r="H52" s="20">
        <f>J52-G52</f>
        <v>-34000</v>
      </c>
      <c r="I52" s="80">
        <v>0</v>
      </c>
      <c r="J52" s="20">
        <v>363600</v>
      </c>
      <c r="K52" s="21">
        <v>74</v>
      </c>
      <c r="L52" s="21">
        <v>75</v>
      </c>
      <c r="M52" s="21">
        <v>45</v>
      </c>
      <c r="N52" s="21" t="s">
        <v>535</v>
      </c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39">
        <f>IF(AH52=0,"",AVERAGE(K52:AF52))</f>
        <v>64.666666666666671</v>
      </c>
      <c r="AH52" s="39">
        <f>IF(COUNTBLANK(K52:AF52)=0,22,IF(COUNTBLANK(K52:AF52)=1,21,IF(COUNTBLANK(K52:AF52)=2,20,IF(COUNTBLANK(K52:AF52)=3,19,IF(COUNTBLANK(K52:AF52)=4,18,IF(COUNTBLANK(K52:AF52)=5,17,IF(COUNTBLANK(K52:AF52)=6,16,IF(COUNTBLANK(K52:AF52)=7,15,IF(COUNTBLANK(K52:AF52)=8,14,IF(COUNTBLANK(K52:AF52)=9,13,IF(COUNTBLANK(K52:AF52)=10,12,IF(COUNTBLANK(K52:AF52)=11,11,IF(COUNTBLANK(K52:AF52)=12,10,IF(COUNTBLANK(K52:AF52)=13,9,IF(COUNTBLANK(K52:AF52)=14,8,IF(COUNTBLANK(K52:AF52)=15,7,IF(COUNTBLANK(K52:AF52)=16,6,IF(COUNTBLANK(K52:AF52)=17,5,IF(COUNTBLANK(K52:AF52)=18,4,IF(COUNTBLANK(K52:AF52)=19,3,IF(COUNTBLANK(K52:AF52)=20,2,IF(COUNTBLANK(K52:AF52)=21,1,IF(COUNTBLANK(K52:AF52)=22,0,"Error")))))))))))))))))))))))</f>
        <v>3</v>
      </c>
      <c r="AI52" s="39">
        <f>IF(AH52=0,"",IF(COUNTBLANK(AD52:AF52)=0,AVERAGE(AD52:AF52),IF(COUNTBLANK(AC52:AF52)&lt;1.5,AVERAGE(AC52:AF52),IF(COUNTBLANK(AB52:AF52)&lt;2.5,AVERAGE(AB52:AF52),IF(COUNTBLANK(AA52:AF52)&lt;3.5,AVERAGE(AA52:AF52),IF(COUNTBLANK(Z52:AF52)&lt;4.5,AVERAGE(Z52:AF52),IF(COUNTBLANK(Y52:AF52)&lt;5.5,AVERAGE(Y52:AF52),IF(COUNTBLANK(X52:AF52)&lt;6.5,AVERAGE(X52:AF52),IF(COUNTBLANK(W52:AF52)&lt;7.5,AVERAGE(W52:AF52),IF(COUNTBLANK(V52:AF52)&lt;8.5,AVERAGE(V52:AF52),IF(COUNTBLANK(U52:AF52)&lt;9.5,AVERAGE(U52:AF52),IF(COUNTBLANK(T52:AF52)&lt;10.5,AVERAGE(T52:AF52),IF(COUNTBLANK(S52:AF52)&lt;11.5,AVERAGE(S52:AF52),IF(COUNTBLANK(R52:AF52)&lt;12.5,AVERAGE(R52:AF52),IF(COUNTBLANK(Q52:AF52)&lt;13.5,AVERAGE(Q52:AF52),IF(COUNTBLANK(P52:AF52)&lt;14.5,AVERAGE(P52:AF52),IF(COUNTBLANK(O52:AF52)&lt;15.5,AVERAGE(O52:AF52),IF(COUNTBLANK(N52:AF52)&lt;16.5,AVERAGE(N52:AF52),IF(COUNTBLANK(M52:AF52)&lt;17.5,AVERAGE(M52:AF52),IF(COUNTBLANK(L52:AF52)&lt;18.5,AVERAGE(L52:AF52),AVERAGE(K52:AF52)))))))))))))))))))))</f>
        <v>64.666666666666671</v>
      </c>
      <c r="AJ52" s="22">
        <f>IF(AH52=0,"",IF(COUNTBLANK(AE52:AF52)=0,AVERAGE(AE52:AF52),IF(COUNTBLANK(AD52:AF52)&lt;1.5,AVERAGE(AD52:AF52),IF(COUNTBLANK(AC52:AF52)&lt;2.5,AVERAGE(AC52:AF52),IF(COUNTBLANK(AB52:AF52)&lt;3.5,AVERAGE(AB52:AF52),IF(COUNTBLANK(AA52:AF52)&lt;4.5,AVERAGE(AA52:AF52),IF(COUNTBLANK(Z52:AF52)&lt;5.5,AVERAGE(Z52:AF52),IF(COUNTBLANK(Y52:AF52)&lt;6.5,AVERAGE(Y52:AF52),IF(COUNTBLANK(X52:AF52)&lt;7.5,AVERAGE(X52:AF52),IF(COUNTBLANK(W52:AF52)&lt;8.5,AVERAGE(W52:AF52),IF(COUNTBLANK(V52:AF52)&lt;9.5,AVERAGE(V52:AF52),IF(COUNTBLANK(U52:AF52)&lt;10.5,AVERAGE(U52:AF52),IF(COUNTBLANK(T52:AF52)&lt;11.5,AVERAGE(T52:AF52),IF(COUNTBLANK(S52:AF52)&lt;12.5,AVERAGE(S52:AF52),IF(COUNTBLANK(R52:AF52)&lt;13.5,AVERAGE(R52:AF52),IF(COUNTBLANK(Q52:AF52)&lt;14.5,AVERAGE(Q52:AF52),IF(COUNTBLANK(P52:AF52)&lt;15.5,AVERAGE(P52:AF52),IF(COUNTBLANK(O52:AF52)&lt;16.5,AVERAGE(O52:AF52),IF(COUNTBLANK(N52:AF52)&lt;17.5,AVERAGE(N52:AF52),IF(COUNTBLANK(M52:AF52)&lt;18.5,AVERAGE(M52:AF52),IF(COUNTBLANK(L52:AF52)&lt;19.5,AVERAGE(L52:AF52),AVERAGE(K52:AF52))))))))))))))))))))))</f>
        <v>60</v>
      </c>
      <c r="AK52" s="23">
        <f>IF(AH52&lt;1.5,J52,(0.75*J52)+(0.25*(AI52*$AS$1)))</f>
        <v>338857.96668583795</v>
      </c>
      <c r="AL52" s="24">
        <f>AK52-J52</f>
        <v>-24742.03331416205</v>
      </c>
      <c r="AM52" s="22">
        <f>IF(AH52&lt;1.5,"N/A",3*((J52/$AS$1)-(AJ52*2/3)))</f>
        <v>146.55293207151919</v>
      </c>
      <c r="AN52" s="20">
        <f t="shared" si="0"/>
        <v>255844.84802231894</v>
      </c>
      <c r="AO52" s="20">
        <f t="shared" si="1"/>
        <v>255844.84802231894</v>
      </c>
    </row>
    <row r="53" spans="1:41" s="2" customFormat="1">
      <c r="A53" s="25" t="s">
        <v>503</v>
      </c>
      <c r="B53" s="23" t="str">
        <f>IF(COUNTBLANK(K53:AF53)&lt;20.5,"Yes","No")</f>
        <v>Yes</v>
      </c>
      <c r="C53" s="23" t="str">
        <f>IF(COUNTBLANK(K53:AF53)&lt;21.5,"Yes","No")</f>
        <v>Yes</v>
      </c>
      <c r="D53" s="34" t="str">
        <f>IF(J53&gt;300000,IF(J53&lt;((AG53*$AR$1)*0.9),IF(J53&lt;((AG53*$AR$1)*0.8),IF(J53&lt;((AG53*$AR$1)*0.7),"B","C"),"V"),IF(AM53&gt;AG53,IF(AM53&gt;AJ53,"P",""),"")),IF(AM53&gt;AG53,IF(AM53&gt;AJ53,"P",""),""))</f>
        <v/>
      </c>
      <c r="E53" s="19" t="s">
        <v>203</v>
      </c>
      <c r="F53" s="21" t="s">
        <v>48</v>
      </c>
      <c r="G53" s="20">
        <v>218200</v>
      </c>
      <c r="H53" s="20">
        <f>J53-G53</f>
        <v>21400</v>
      </c>
      <c r="I53" s="80">
        <v>14600</v>
      </c>
      <c r="J53" s="20">
        <v>239600</v>
      </c>
      <c r="K53" s="21">
        <v>52</v>
      </c>
      <c r="L53" s="21">
        <v>65</v>
      </c>
      <c r="M53" s="21">
        <v>60</v>
      </c>
      <c r="N53" s="21">
        <v>80</v>
      </c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39">
        <f>IF(AH53=0,"",AVERAGE(K53:AF53))</f>
        <v>64.25</v>
      </c>
      <c r="AH53" s="39">
        <f>IF(COUNTBLANK(K53:AF53)=0,22,IF(COUNTBLANK(K53:AF53)=1,21,IF(COUNTBLANK(K53:AF53)=2,20,IF(COUNTBLANK(K53:AF53)=3,19,IF(COUNTBLANK(K53:AF53)=4,18,IF(COUNTBLANK(K53:AF53)=5,17,IF(COUNTBLANK(K53:AF53)=6,16,IF(COUNTBLANK(K53:AF53)=7,15,IF(COUNTBLANK(K53:AF53)=8,14,IF(COUNTBLANK(K53:AF53)=9,13,IF(COUNTBLANK(K53:AF53)=10,12,IF(COUNTBLANK(K53:AF53)=11,11,IF(COUNTBLANK(K53:AF53)=12,10,IF(COUNTBLANK(K53:AF53)=13,9,IF(COUNTBLANK(K53:AF53)=14,8,IF(COUNTBLANK(K53:AF53)=15,7,IF(COUNTBLANK(K53:AF53)=16,6,IF(COUNTBLANK(K53:AF53)=17,5,IF(COUNTBLANK(K53:AF53)=18,4,IF(COUNTBLANK(K53:AF53)=19,3,IF(COUNTBLANK(K53:AF53)=20,2,IF(COUNTBLANK(K53:AF53)=21,1,IF(COUNTBLANK(K53:AF53)=22,0,"Error")))))))))))))))))))))))</f>
        <v>4</v>
      </c>
      <c r="AI53" s="39">
        <f>IF(AH53=0,"",IF(COUNTBLANK(AD53:AF53)=0,AVERAGE(AD53:AF53),IF(COUNTBLANK(AC53:AF53)&lt;1.5,AVERAGE(AC53:AF53),IF(COUNTBLANK(AB53:AF53)&lt;2.5,AVERAGE(AB53:AF53),IF(COUNTBLANK(AA53:AF53)&lt;3.5,AVERAGE(AA53:AF53),IF(COUNTBLANK(Z53:AF53)&lt;4.5,AVERAGE(Z53:AF53),IF(COUNTBLANK(Y53:AF53)&lt;5.5,AVERAGE(Y53:AF53),IF(COUNTBLANK(X53:AF53)&lt;6.5,AVERAGE(X53:AF53),IF(COUNTBLANK(W53:AF53)&lt;7.5,AVERAGE(W53:AF53),IF(COUNTBLANK(V53:AF53)&lt;8.5,AVERAGE(V53:AF53),IF(COUNTBLANK(U53:AF53)&lt;9.5,AVERAGE(U53:AF53),IF(COUNTBLANK(T53:AF53)&lt;10.5,AVERAGE(T53:AF53),IF(COUNTBLANK(S53:AF53)&lt;11.5,AVERAGE(S53:AF53),IF(COUNTBLANK(R53:AF53)&lt;12.5,AVERAGE(R53:AF53),IF(COUNTBLANK(Q53:AF53)&lt;13.5,AVERAGE(Q53:AF53),IF(COUNTBLANK(P53:AF53)&lt;14.5,AVERAGE(P53:AF53),IF(COUNTBLANK(O53:AF53)&lt;15.5,AVERAGE(O53:AF53),IF(COUNTBLANK(N53:AF53)&lt;16.5,AVERAGE(N53:AF53),IF(COUNTBLANK(M53:AF53)&lt;17.5,AVERAGE(M53:AF53),IF(COUNTBLANK(L53:AF53)&lt;18.5,AVERAGE(L53:AF53),AVERAGE(K53:AF53)))))))))))))))))))))</f>
        <v>68.333333333333329</v>
      </c>
      <c r="AJ53" s="22">
        <f>IF(AH53=0,"",IF(COUNTBLANK(AE53:AF53)=0,AVERAGE(AE53:AF53),IF(COUNTBLANK(AD53:AF53)&lt;1.5,AVERAGE(AD53:AF53),IF(COUNTBLANK(AC53:AF53)&lt;2.5,AVERAGE(AC53:AF53),IF(COUNTBLANK(AB53:AF53)&lt;3.5,AVERAGE(AB53:AF53),IF(COUNTBLANK(AA53:AF53)&lt;4.5,AVERAGE(AA53:AF53),IF(COUNTBLANK(Z53:AF53)&lt;5.5,AVERAGE(Z53:AF53),IF(COUNTBLANK(Y53:AF53)&lt;6.5,AVERAGE(Y53:AF53),IF(COUNTBLANK(X53:AF53)&lt;7.5,AVERAGE(X53:AF53),IF(COUNTBLANK(W53:AF53)&lt;8.5,AVERAGE(W53:AF53),IF(COUNTBLANK(V53:AF53)&lt;9.5,AVERAGE(V53:AF53),IF(COUNTBLANK(U53:AF53)&lt;10.5,AVERAGE(U53:AF53),IF(COUNTBLANK(T53:AF53)&lt;11.5,AVERAGE(T53:AF53),IF(COUNTBLANK(S53:AF53)&lt;12.5,AVERAGE(S53:AF53),IF(COUNTBLANK(R53:AF53)&lt;13.5,AVERAGE(R53:AF53),IF(COUNTBLANK(Q53:AF53)&lt;14.5,AVERAGE(Q53:AF53),IF(COUNTBLANK(P53:AF53)&lt;15.5,AVERAGE(P53:AF53),IF(COUNTBLANK(O53:AF53)&lt;16.5,AVERAGE(O53:AF53),IF(COUNTBLANK(N53:AF53)&lt;17.5,AVERAGE(N53:AF53),IF(COUNTBLANK(M53:AF53)&lt;18.5,AVERAGE(M53:AF53),IF(COUNTBLANK(L53:AF53)&lt;19.5,AVERAGE(L53:AF53),AVERAGE(K53:AF53))))))))))))))))))))))</f>
        <v>70</v>
      </c>
      <c r="AK53" s="23">
        <f>IF(AH53&lt;1.5,J53,(0.75*J53)+(0.25*(AI53*$AS$1)))</f>
        <v>249609.19160101435</v>
      </c>
      <c r="AL53" s="24">
        <f>AK53-J53</f>
        <v>10009.191601014347</v>
      </c>
      <c r="AM53" s="22">
        <f>IF(AH53&lt;1.5,"N/A",3*((J53/$AS$1)-(AJ53*2/3)))</f>
        <v>35.649291871111117</v>
      </c>
      <c r="AN53" s="20">
        <f t="shared" si="0"/>
        <v>270351.51466275967</v>
      </c>
      <c r="AO53" s="20">
        <f t="shared" si="1"/>
        <v>254196.36317681428</v>
      </c>
    </row>
    <row r="54" spans="1:41" s="2" customFormat="1">
      <c r="A54" s="25" t="s">
        <v>503</v>
      </c>
      <c r="B54" s="23" t="str">
        <f>IF(COUNTBLANK(K54:AF54)&lt;20.5,"Yes","No")</f>
        <v>Yes</v>
      </c>
      <c r="C54" s="23" t="str">
        <f>IF(COUNTBLANK(K54:AF54)&lt;21.5,"Yes","No")</f>
        <v>Yes</v>
      </c>
      <c r="D54" s="34" t="str">
        <f>IF(J54&gt;300000,IF(J54&lt;((AG54*$AR$1)*0.9),IF(J54&lt;((AG54*$AR$1)*0.8),IF(J54&lt;((AG54*$AR$1)*0.7),"B","C"),"V"),IF(AM54&gt;AG54,IF(AM54&gt;AJ54,"P",""),"")),IF(AM54&gt;AG54,IF(AM54&gt;AJ54,"P",""),""))</f>
        <v>P</v>
      </c>
      <c r="E54" s="19" t="s">
        <v>202</v>
      </c>
      <c r="F54" s="21" t="s">
        <v>48</v>
      </c>
      <c r="G54" s="20">
        <v>308800</v>
      </c>
      <c r="H54" s="20">
        <f>J54-G54</f>
        <v>-14300</v>
      </c>
      <c r="I54" s="80">
        <v>0</v>
      </c>
      <c r="J54" s="20">
        <v>294500</v>
      </c>
      <c r="K54" s="21">
        <v>64</v>
      </c>
      <c r="L54" s="21">
        <v>37</v>
      </c>
      <c r="M54" s="21">
        <v>83</v>
      </c>
      <c r="N54" s="21" t="s">
        <v>535</v>
      </c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39">
        <f>IF(AH54=0,"",AVERAGE(K54:AF54))</f>
        <v>61.333333333333336</v>
      </c>
      <c r="AH54" s="39">
        <f>IF(COUNTBLANK(K54:AF54)=0,22,IF(COUNTBLANK(K54:AF54)=1,21,IF(COUNTBLANK(K54:AF54)=2,20,IF(COUNTBLANK(K54:AF54)=3,19,IF(COUNTBLANK(K54:AF54)=4,18,IF(COUNTBLANK(K54:AF54)=5,17,IF(COUNTBLANK(K54:AF54)=6,16,IF(COUNTBLANK(K54:AF54)=7,15,IF(COUNTBLANK(K54:AF54)=8,14,IF(COUNTBLANK(K54:AF54)=9,13,IF(COUNTBLANK(K54:AF54)=10,12,IF(COUNTBLANK(K54:AF54)=11,11,IF(COUNTBLANK(K54:AF54)=12,10,IF(COUNTBLANK(K54:AF54)=13,9,IF(COUNTBLANK(K54:AF54)=14,8,IF(COUNTBLANK(K54:AF54)=15,7,IF(COUNTBLANK(K54:AF54)=16,6,IF(COUNTBLANK(K54:AF54)=17,5,IF(COUNTBLANK(K54:AF54)=18,4,IF(COUNTBLANK(K54:AF54)=19,3,IF(COUNTBLANK(K54:AF54)=20,2,IF(COUNTBLANK(K54:AF54)=21,1,IF(COUNTBLANK(K54:AF54)=22,0,"Error")))))))))))))))))))))))</f>
        <v>3</v>
      </c>
      <c r="AI54" s="39">
        <f>IF(AH54=0,"",IF(COUNTBLANK(AD54:AF54)=0,AVERAGE(AD54:AF54),IF(COUNTBLANK(AC54:AF54)&lt;1.5,AVERAGE(AC54:AF54),IF(COUNTBLANK(AB54:AF54)&lt;2.5,AVERAGE(AB54:AF54),IF(COUNTBLANK(AA54:AF54)&lt;3.5,AVERAGE(AA54:AF54),IF(COUNTBLANK(Z54:AF54)&lt;4.5,AVERAGE(Z54:AF54),IF(COUNTBLANK(Y54:AF54)&lt;5.5,AVERAGE(Y54:AF54),IF(COUNTBLANK(X54:AF54)&lt;6.5,AVERAGE(X54:AF54),IF(COUNTBLANK(W54:AF54)&lt;7.5,AVERAGE(W54:AF54),IF(COUNTBLANK(V54:AF54)&lt;8.5,AVERAGE(V54:AF54),IF(COUNTBLANK(U54:AF54)&lt;9.5,AVERAGE(U54:AF54),IF(COUNTBLANK(T54:AF54)&lt;10.5,AVERAGE(T54:AF54),IF(COUNTBLANK(S54:AF54)&lt;11.5,AVERAGE(S54:AF54),IF(COUNTBLANK(R54:AF54)&lt;12.5,AVERAGE(R54:AF54),IF(COUNTBLANK(Q54:AF54)&lt;13.5,AVERAGE(Q54:AF54),IF(COUNTBLANK(P54:AF54)&lt;14.5,AVERAGE(P54:AF54),IF(COUNTBLANK(O54:AF54)&lt;15.5,AVERAGE(O54:AF54),IF(COUNTBLANK(N54:AF54)&lt;16.5,AVERAGE(N54:AF54),IF(COUNTBLANK(M54:AF54)&lt;17.5,AVERAGE(M54:AF54),IF(COUNTBLANK(L54:AF54)&lt;18.5,AVERAGE(L54:AF54),AVERAGE(K54:AF54)))))))))))))))))))))</f>
        <v>61.333333333333336</v>
      </c>
      <c r="AJ54" s="22">
        <f>IF(AH54=0,"",IF(COUNTBLANK(AE54:AF54)=0,AVERAGE(AE54:AF54),IF(COUNTBLANK(AD54:AF54)&lt;1.5,AVERAGE(AD54:AF54),IF(COUNTBLANK(AC54:AF54)&lt;2.5,AVERAGE(AC54:AF54),IF(COUNTBLANK(AB54:AF54)&lt;3.5,AVERAGE(AB54:AF54),IF(COUNTBLANK(AA54:AF54)&lt;4.5,AVERAGE(AA54:AF54),IF(COUNTBLANK(Z54:AF54)&lt;5.5,AVERAGE(Z54:AF54),IF(COUNTBLANK(Y54:AF54)&lt;6.5,AVERAGE(Y54:AF54),IF(COUNTBLANK(X54:AF54)&lt;7.5,AVERAGE(X54:AF54),IF(COUNTBLANK(W54:AF54)&lt;8.5,AVERAGE(W54:AF54),IF(COUNTBLANK(V54:AF54)&lt;9.5,AVERAGE(V54:AF54),IF(COUNTBLANK(U54:AF54)&lt;10.5,AVERAGE(U54:AF54),IF(COUNTBLANK(T54:AF54)&lt;11.5,AVERAGE(T54:AF54),IF(COUNTBLANK(S54:AF54)&lt;12.5,AVERAGE(S54:AF54),IF(COUNTBLANK(R54:AF54)&lt;13.5,AVERAGE(R54:AF54),IF(COUNTBLANK(Q54:AF54)&lt;14.5,AVERAGE(Q54:AF54),IF(COUNTBLANK(P54:AF54)&lt;15.5,AVERAGE(P54:AF54),IF(COUNTBLANK(O54:AF54)&lt;16.5,AVERAGE(O54:AF54),IF(COUNTBLANK(N54:AF54)&lt;17.5,AVERAGE(N54:AF54),IF(COUNTBLANK(M54:AF54)&lt;18.5,AVERAGE(M54:AF54),IF(COUNTBLANK(L54:AF54)&lt;19.5,AVERAGE(L54:AF54),AVERAGE(K54:AF54))))))))))))))))))))))</f>
        <v>60</v>
      </c>
      <c r="AK54" s="23">
        <f>IF(AH54&lt;1.5,J54,(0.75*J54)+(0.25*(AI54*$AS$1)))</f>
        <v>283622.76221749582</v>
      </c>
      <c r="AL54" s="24">
        <f>AK54-J54</f>
        <v>-10877.237782504177</v>
      </c>
      <c r="AM54" s="22">
        <f>IF(AH54&lt;1.5,"N/A",3*((J54/$AS$1)-(AJ54*2/3)))</f>
        <v>95.896145475969192</v>
      </c>
      <c r="AN54" s="20">
        <f t="shared" si="0"/>
        <v>242656.96925828187</v>
      </c>
      <c r="AO54" s="20">
        <f t="shared" si="1"/>
        <v>242656.96925828187</v>
      </c>
    </row>
    <row r="55" spans="1:41" s="2" customFormat="1">
      <c r="A55" s="25" t="s">
        <v>503</v>
      </c>
      <c r="B55" s="23" t="str">
        <f>IF(COUNTBLANK(K55:AF55)&lt;20.5,"Yes","No")</f>
        <v>Yes</v>
      </c>
      <c r="C55" s="23" t="str">
        <f>IF(COUNTBLANK(K55:AF55)&lt;21.5,"Yes","No")</f>
        <v>Yes</v>
      </c>
      <c r="D55" s="34" t="str">
        <f>IF(J55&gt;300000,IF(J55&lt;((AG55*$AR$1)*0.9),IF(J55&lt;((AG55*$AR$1)*0.8),IF(J55&lt;((AG55*$AR$1)*0.7),"B","C"),"V"),IF(AM55&gt;AG55,IF(AM55&gt;AJ55,"P",""),"")),IF(AM55&gt;AG55,IF(AM55&gt;AJ55,"P",""),""))</f>
        <v>P</v>
      </c>
      <c r="E55" s="19" t="s">
        <v>402</v>
      </c>
      <c r="F55" s="21" t="s">
        <v>388</v>
      </c>
      <c r="G55" s="20">
        <v>414800</v>
      </c>
      <c r="H55" s="20">
        <f>J55-G55</f>
        <v>-44600</v>
      </c>
      <c r="I55" s="80">
        <v>0</v>
      </c>
      <c r="J55" s="20">
        <v>370200</v>
      </c>
      <c r="K55" s="21">
        <v>46</v>
      </c>
      <c r="L55" s="21">
        <v>62</v>
      </c>
      <c r="M55" s="21">
        <v>69</v>
      </c>
      <c r="N55" s="21" t="s">
        <v>535</v>
      </c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39">
        <f>IF(AH55=0,"",AVERAGE(K55:AF55))</f>
        <v>59</v>
      </c>
      <c r="AH55" s="39">
        <f>IF(COUNTBLANK(K55:AF55)=0,22,IF(COUNTBLANK(K55:AF55)=1,21,IF(COUNTBLANK(K55:AF55)=2,20,IF(COUNTBLANK(K55:AF55)=3,19,IF(COUNTBLANK(K55:AF55)=4,18,IF(COUNTBLANK(K55:AF55)=5,17,IF(COUNTBLANK(K55:AF55)=6,16,IF(COUNTBLANK(K55:AF55)=7,15,IF(COUNTBLANK(K55:AF55)=8,14,IF(COUNTBLANK(K55:AF55)=9,13,IF(COUNTBLANK(K55:AF55)=10,12,IF(COUNTBLANK(K55:AF55)=11,11,IF(COUNTBLANK(K55:AF55)=12,10,IF(COUNTBLANK(K55:AF55)=13,9,IF(COUNTBLANK(K55:AF55)=14,8,IF(COUNTBLANK(K55:AF55)=15,7,IF(COUNTBLANK(K55:AF55)=16,6,IF(COUNTBLANK(K55:AF55)=17,5,IF(COUNTBLANK(K55:AF55)=18,4,IF(COUNTBLANK(K55:AF55)=19,3,IF(COUNTBLANK(K55:AF55)=20,2,IF(COUNTBLANK(K55:AF55)=21,1,IF(COUNTBLANK(K55:AF55)=22,0,"Error")))))))))))))))))))))))</f>
        <v>3</v>
      </c>
      <c r="AI55" s="39">
        <f>IF(AH55=0,"",IF(COUNTBLANK(AD55:AF55)=0,AVERAGE(AD55:AF55),IF(COUNTBLANK(AC55:AF55)&lt;1.5,AVERAGE(AC55:AF55),IF(COUNTBLANK(AB55:AF55)&lt;2.5,AVERAGE(AB55:AF55),IF(COUNTBLANK(AA55:AF55)&lt;3.5,AVERAGE(AA55:AF55),IF(COUNTBLANK(Z55:AF55)&lt;4.5,AVERAGE(Z55:AF55),IF(COUNTBLANK(Y55:AF55)&lt;5.5,AVERAGE(Y55:AF55),IF(COUNTBLANK(X55:AF55)&lt;6.5,AVERAGE(X55:AF55),IF(COUNTBLANK(W55:AF55)&lt;7.5,AVERAGE(W55:AF55),IF(COUNTBLANK(V55:AF55)&lt;8.5,AVERAGE(V55:AF55),IF(COUNTBLANK(U55:AF55)&lt;9.5,AVERAGE(U55:AF55),IF(COUNTBLANK(T55:AF55)&lt;10.5,AVERAGE(T55:AF55),IF(COUNTBLANK(S55:AF55)&lt;11.5,AVERAGE(S55:AF55),IF(COUNTBLANK(R55:AF55)&lt;12.5,AVERAGE(R55:AF55),IF(COUNTBLANK(Q55:AF55)&lt;13.5,AVERAGE(Q55:AF55),IF(COUNTBLANK(P55:AF55)&lt;14.5,AVERAGE(P55:AF55),IF(COUNTBLANK(O55:AF55)&lt;15.5,AVERAGE(O55:AF55),IF(COUNTBLANK(N55:AF55)&lt;16.5,AVERAGE(N55:AF55),IF(COUNTBLANK(M55:AF55)&lt;17.5,AVERAGE(M55:AF55),IF(COUNTBLANK(L55:AF55)&lt;18.5,AVERAGE(L55:AF55),AVERAGE(K55:AF55)))))))))))))))))))))</f>
        <v>59</v>
      </c>
      <c r="AJ55" s="22">
        <f>IF(AH55=0,"",IF(COUNTBLANK(AE55:AF55)=0,AVERAGE(AE55:AF55),IF(COUNTBLANK(AD55:AF55)&lt;1.5,AVERAGE(AD55:AF55),IF(COUNTBLANK(AC55:AF55)&lt;2.5,AVERAGE(AC55:AF55),IF(COUNTBLANK(AB55:AF55)&lt;3.5,AVERAGE(AB55:AF55),IF(COUNTBLANK(AA55:AF55)&lt;4.5,AVERAGE(AA55:AF55),IF(COUNTBLANK(Z55:AF55)&lt;5.5,AVERAGE(Z55:AF55),IF(COUNTBLANK(Y55:AF55)&lt;6.5,AVERAGE(Y55:AF55),IF(COUNTBLANK(X55:AF55)&lt;7.5,AVERAGE(X55:AF55),IF(COUNTBLANK(W55:AF55)&lt;8.5,AVERAGE(W55:AF55),IF(COUNTBLANK(V55:AF55)&lt;9.5,AVERAGE(V55:AF55),IF(COUNTBLANK(U55:AF55)&lt;10.5,AVERAGE(U55:AF55),IF(COUNTBLANK(T55:AF55)&lt;11.5,AVERAGE(T55:AF55),IF(COUNTBLANK(S55:AF55)&lt;12.5,AVERAGE(S55:AF55),IF(COUNTBLANK(R55:AF55)&lt;13.5,AVERAGE(R55:AF55),IF(COUNTBLANK(Q55:AF55)&lt;14.5,AVERAGE(Q55:AF55),IF(COUNTBLANK(P55:AF55)&lt;15.5,AVERAGE(P55:AF55),IF(COUNTBLANK(O55:AF55)&lt;16.5,AVERAGE(O55:AF55),IF(COUNTBLANK(N55:AF55)&lt;17.5,AVERAGE(N55:AF55),IF(COUNTBLANK(M55:AF55)&lt;18.5,AVERAGE(M55:AF55),IF(COUNTBLANK(L55:AF55)&lt;19.5,AVERAGE(L55:AF55),AVERAGE(K55:AF55))))))))))))))))))))))</f>
        <v>65.5</v>
      </c>
      <c r="AK55" s="23">
        <f>IF(AH55&lt;1.5,J55,(0.75*J55)+(0.25*(AI55*$AS$1)))</f>
        <v>338010.61908965628</v>
      </c>
      <c r="AL55" s="24">
        <f>AK55-J55</f>
        <v>-32189.380910343723</v>
      </c>
      <c r="AM55" s="22">
        <f>IF(AH55&lt;1.5,"N/A",3*((J55/$AS$1)-(AJ55*2/3)))</f>
        <v>140.39135163057315</v>
      </c>
      <c r="AN55" s="20">
        <f t="shared" si="0"/>
        <v>233425.45412345591</v>
      </c>
      <c r="AO55" s="20">
        <f t="shared" si="1"/>
        <v>233425.45412345591</v>
      </c>
    </row>
    <row r="56" spans="1:41" s="2" customFormat="1">
      <c r="A56" s="25" t="s">
        <v>503</v>
      </c>
      <c r="B56" s="23" t="str">
        <f>IF(COUNTBLANK(K56:AF56)&lt;20.5,"Yes","No")</f>
        <v>Yes</v>
      </c>
      <c r="C56" s="23" t="str">
        <f>IF(COUNTBLANK(K56:AF56)&lt;21.5,"Yes","No")</f>
        <v>Yes</v>
      </c>
      <c r="D56" s="34" t="str">
        <f>IF(J56&gt;300000,IF(J56&lt;((AG56*$AR$1)*0.9),IF(J56&lt;((AG56*$AR$1)*0.8),IF(J56&lt;((AG56*$AR$1)*0.7),"B","C"),"V"),IF(AM56&gt;AG56,IF(AM56&gt;AJ56,"P",""),"")),IF(AM56&gt;AG56,IF(AM56&gt;AJ56,"P",""),""))</f>
        <v/>
      </c>
      <c r="E56" s="19" t="s">
        <v>205</v>
      </c>
      <c r="F56" s="21" t="s">
        <v>48</v>
      </c>
      <c r="G56" s="20">
        <v>224300</v>
      </c>
      <c r="H56" s="20">
        <f>J56-G56</f>
        <v>3300</v>
      </c>
      <c r="I56" s="80">
        <v>5700</v>
      </c>
      <c r="J56" s="20">
        <v>227600</v>
      </c>
      <c r="K56" s="21">
        <v>31</v>
      </c>
      <c r="L56" s="21">
        <v>58</v>
      </c>
      <c r="M56" s="21">
        <v>67</v>
      </c>
      <c r="N56" s="21">
        <v>53</v>
      </c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39">
        <f>IF(AH56=0,"",AVERAGE(K56:AF56))</f>
        <v>52.25</v>
      </c>
      <c r="AH56" s="39">
        <f>IF(COUNTBLANK(K56:AF56)=0,22,IF(COUNTBLANK(K56:AF56)=1,21,IF(COUNTBLANK(K56:AF56)=2,20,IF(COUNTBLANK(K56:AF56)=3,19,IF(COUNTBLANK(K56:AF56)=4,18,IF(COUNTBLANK(K56:AF56)=5,17,IF(COUNTBLANK(K56:AF56)=6,16,IF(COUNTBLANK(K56:AF56)=7,15,IF(COUNTBLANK(K56:AF56)=8,14,IF(COUNTBLANK(K56:AF56)=9,13,IF(COUNTBLANK(K56:AF56)=10,12,IF(COUNTBLANK(K56:AF56)=11,11,IF(COUNTBLANK(K56:AF56)=12,10,IF(COUNTBLANK(K56:AF56)=13,9,IF(COUNTBLANK(K56:AF56)=14,8,IF(COUNTBLANK(K56:AF56)=15,7,IF(COUNTBLANK(K56:AF56)=16,6,IF(COUNTBLANK(K56:AF56)=17,5,IF(COUNTBLANK(K56:AF56)=18,4,IF(COUNTBLANK(K56:AF56)=19,3,IF(COUNTBLANK(K56:AF56)=20,2,IF(COUNTBLANK(K56:AF56)=21,1,IF(COUNTBLANK(K56:AF56)=22,0,"Error")))))))))))))))))))))))</f>
        <v>4</v>
      </c>
      <c r="AI56" s="39">
        <f>IF(AH56=0,"",IF(COUNTBLANK(AD56:AF56)=0,AVERAGE(AD56:AF56),IF(COUNTBLANK(AC56:AF56)&lt;1.5,AVERAGE(AC56:AF56),IF(COUNTBLANK(AB56:AF56)&lt;2.5,AVERAGE(AB56:AF56),IF(COUNTBLANK(AA56:AF56)&lt;3.5,AVERAGE(AA56:AF56),IF(COUNTBLANK(Z56:AF56)&lt;4.5,AVERAGE(Z56:AF56),IF(COUNTBLANK(Y56:AF56)&lt;5.5,AVERAGE(Y56:AF56),IF(COUNTBLANK(X56:AF56)&lt;6.5,AVERAGE(X56:AF56),IF(COUNTBLANK(W56:AF56)&lt;7.5,AVERAGE(W56:AF56),IF(COUNTBLANK(V56:AF56)&lt;8.5,AVERAGE(V56:AF56),IF(COUNTBLANK(U56:AF56)&lt;9.5,AVERAGE(U56:AF56),IF(COUNTBLANK(T56:AF56)&lt;10.5,AVERAGE(T56:AF56),IF(COUNTBLANK(S56:AF56)&lt;11.5,AVERAGE(S56:AF56),IF(COUNTBLANK(R56:AF56)&lt;12.5,AVERAGE(R56:AF56),IF(COUNTBLANK(Q56:AF56)&lt;13.5,AVERAGE(Q56:AF56),IF(COUNTBLANK(P56:AF56)&lt;14.5,AVERAGE(P56:AF56),IF(COUNTBLANK(O56:AF56)&lt;15.5,AVERAGE(O56:AF56),IF(COUNTBLANK(N56:AF56)&lt;16.5,AVERAGE(N56:AF56),IF(COUNTBLANK(M56:AF56)&lt;17.5,AVERAGE(M56:AF56),IF(COUNTBLANK(L56:AF56)&lt;18.5,AVERAGE(L56:AF56),AVERAGE(K56:AF56)))))))))))))))))))))</f>
        <v>59.333333333333336</v>
      </c>
      <c r="AJ56" s="22">
        <f>IF(AH56=0,"",IF(COUNTBLANK(AE56:AF56)=0,AVERAGE(AE56:AF56),IF(COUNTBLANK(AD56:AF56)&lt;1.5,AVERAGE(AD56:AF56),IF(COUNTBLANK(AC56:AF56)&lt;2.5,AVERAGE(AC56:AF56),IF(COUNTBLANK(AB56:AF56)&lt;3.5,AVERAGE(AB56:AF56),IF(COUNTBLANK(AA56:AF56)&lt;4.5,AVERAGE(AA56:AF56),IF(COUNTBLANK(Z56:AF56)&lt;5.5,AVERAGE(Z56:AF56),IF(COUNTBLANK(Y56:AF56)&lt;6.5,AVERAGE(Y56:AF56),IF(COUNTBLANK(X56:AF56)&lt;7.5,AVERAGE(X56:AF56),IF(COUNTBLANK(W56:AF56)&lt;8.5,AVERAGE(W56:AF56),IF(COUNTBLANK(V56:AF56)&lt;9.5,AVERAGE(V56:AF56),IF(COUNTBLANK(U56:AF56)&lt;10.5,AVERAGE(U56:AF56),IF(COUNTBLANK(T56:AF56)&lt;11.5,AVERAGE(T56:AF56),IF(COUNTBLANK(S56:AF56)&lt;12.5,AVERAGE(S56:AF56),IF(COUNTBLANK(R56:AF56)&lt;13.5,AVERAGE(R56:AF56),IF(COUNTBLANK(Q56:AF56)&lt;14.5,AVERAGE(Q56:AF56),IF(COUNTBLANK(P56:AF56)&lt;15.5,AVERAGE(P56:AF56),IF(COUNTBLANK(O56:AF56)&lt;16.5,AVERAGE(O56:AF56),IF(COUNTBLANK(N56:AF56)&lt;17.5,AVERAGE(N56:AF56),IF(COUNTBLANK(M56:AF56)&lt;18.5,AVERAGE(M56:AF56),IF(COUNTBLANK(L56:AF56)&lt;19.5,AVERAGE(L56:AF56),AVERAGE(K56:AF56))))))))))))))))))))))</f>
        <v>60</v>
      </c>
      <c r="AK56" s="23">
        <f>IF(AH56&lt;1.5,J56,(0.75*J56)+(0.25*(AI56*$AS$1)))</f>
        <v>231401.63953649052</v>
      </c>
      <c r="AL56" s="24">
        <f>AK56-J56</f>
        <v>3801.6395364905184</v>
      </c>
      <c r="AM56" s="22">
        <f>IF(AH56&lt;1.5,"N/A",3*((J56/$AS$1)-(AJ56*2/3)))</f>
        <v>46.852165400103878</v>
      </c>
      <c r="AN56" s="20">
        <f t="shared" si="0"/>
        <v>234744.24199985963</v>
      </c>
      <c r="AO56" s="20">
        <f t="shared" si="1"/>
        <v>206719.99962628089</v>
      </c>
    </row>
    <row r="57" spans="1:41" s="2" customFormat="1">
      <c r="A57" s="25" t="s">
        <v>503</v>
      </c>
      <c r="B57" s="23" t="str">
        <f>IF(COUNTBLANK(K57:AF57)&lt;20.5,"Yes","No")</f>
        <v>No</v>
      </c>
      <c r="C57" s="23" t="str">
        <f>IF(COUNTBLANK(K57:AF57)&lt;21.5,"Yes","No")</f>
        <v>Yes</v>
      </c>
      <c r="D57" s="34" t="str">
        <f>IF(J57&gt;300000,IF(J57&lt;((AG57*$AR$1)*0.9),IF(J57&lt;((AG57*$AR$1)*0.8),IF(J57&lt;((AG57*$AR$1)*0.7),"B","C"),"V"),IF(AM57&gt;AG57,IF(AM57&gt;AJ57,"P",""),"")),IF(AM57&gt;AG57,IF(AM57&gt;AJ57,"P",""),""))</f>
        <v>P</v>
      </c>
      <c r="E57" s="25" t="s">
        <v>417</v>
      </c>
      <c r="F57" s="27" t="s">
        <v>37</v>
      </c>
      <c r="G57" s="20">
        <v>285400</v>
      </c>
      <c r="H57" s="20">
        <f>J57-G57</f>
        <v>0</v>
      </c>
      <c r="I57" s="80">
        <v>0</v>
      </c>
      <c r="J57" s="20">
        <v>285400</v>
      </c>
      <c r="K57" s="21"/>
      <c r="L57" s="21">
        <v>50</v>
      </c>
      <c r="M57" s="21"/>
      <c r="N57" s="21" t="s">
        <v>535</v>
      </c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39">
        <f>IF(AH57=0,"",AVERAGE(K57:AF57))</f>
        <v>50</v>
      </c>
      <c r="AH57" s="39">
        <f>IF(COUNTBLANK(K57:AF57)=0,22,IF(COUNTBLANK(K57:AF57)=1,21,IF(COUNTBLANK(K57:AF57)=2,20,IF(COUNTBLANK(K57:AF57)=3,19,IF(COUNTBLANK(K57:AF57)=4,18,IF(COUNTBLANK(K57:AF57)=5,17,IF(COUNTBLANK(K57:AF57)=6,16,IF(COUNTBLANK(K57:AF57)=7,15,IF(COUNTBLANK(K57:AF57)=8,14,IF(COUNTBLANK(K57:AF57)=9,13,IF(COUNTBLANK(K57:AF57)=10,12,IF(COUNTBLANK(K57:AF57)=11,11,IF(COUNTBLANK(K57:AF57)=12,10,IF(COUNTBLANK(K57:AF57)=13,9,IF(COUNTBLANK(K57:AF57)=14,8,IF(COUNTBLANK(K57:AF57)=15,7,IF(COUNTBLANK(K57:AF57)=16,6,IF(COUNTBLANK(K57:AF57)=17,5,IF(COUNTBLANK(K57:AF57)=18,4,IF(COUNTBLANK(K57:AF57)=19,3,IF(COUNTBLANK(K57:AF57)=20,2,IF(COUNTBLANK(K57:AF57)=21,1,IF(COUNTBLANK(K57:AF57)=22,0,"Error")))))))))))))))))))))))</f>
        <v>1</v>
      </c>
      <c r="AI57" s="39">
        <f>IF(AH57=0,"",IF(COUNTBLANK(AD57:AF57)=0,AVERAGE(AD57:AF57),IF(COUNTBLANK(AC57:AF57)&lt;1.5,AVERAGE(AC57:AF57),IF(COUNTBLANK(AB57:AF57)&lt;2.5,AVERAGE(AB57:AF57),IF(COUNTBLANK(AA57:AF57)&lt;3.5,AVERAGE(AA57:AF57),IF(COUNTBLANK(Z57:AF57)&lt;4.5,AVERAGE(Z57:AF57),IF(COUNTBLANK(Y57:AF57)&lt;5.5,AVERAGE(Y57:AF57),IF(COUNTBLANK(X57:AF57)&lt;6.5,AVERAGE(X57:AF57),IF(COUNTBLANK(W57:AF57)&lt;7.5,AVERAGE(W57:AF57),IF(COUNTBLANK(V57:AF57)&lt;8.5,AVERAGE(V57:AF57),IF(COUNTBLANK(U57:AF57)&lt;9.5,AVERAGE(U57:AF57),IF(COUNTBLANK(T57:AF57)&lt;10.5,AVERAGE(T57:AF57),IF(COUNTBLANK(S57:AF57)&lt;11.5,AVERAGE(S57:AF57),IF(COUNTBLANK(R57:AF57)&lt;12.5,AVERAGE(R57:AF57),IF(COUNTBLANK(Q57:AF57)&lt;13.5,AVERAGE(Q57:AF57),IF(COUNTBLANK(P57:AF57)&lt;14.5,AVERAGE(P57:AF57),IF(COUNTBLANK(O57:AF57)&lt;15.5,AVERAGE(O57:AF57),IF(COUNTBLANK(N57:AF57)&lt;16.5,AVERAGE(N57:AF57),IF(COUNTBLANK(M57:AF57)&lt;17.5,AVERAGE(M57:AF57),IF(COUNTBLANK(L57:AF57)&lt;18.5,AVERAGE(L57:AF57),AVERAGE(K57:AF57)))))))))))))))))))))</f>
        <v>50</v>
      </c>
      <c r="AJ57" s="22">
        <f>IF(AH57=0,"",IF(COUNTBLANK(AE57:AF57)=0,AVERAGE(AE57:AF57),IF(COUNTBLANK(AD57:AF57)&lt;1.5,AVERAGE(AD57:AF57),IF(COUNTBLANK(AC57:AF57)&lt;2.5,AVERAGE(AC57:AF57),IF(COUNTBLANK(AB57:AF57)&lt;3.5,AVERAGE(AB57:AF57),IF(COUNTBLANK(AA57:AF57)&lt;4.5,AVERAGE(AA57:AF57),IF(COUNTBLANK(Z57:AF57)&lt;5.5,AVERAGE(Z57:AF57),IF(COUNTBLANK(Y57:AF57)&lt;6.5,AVERAGE(Y57:AF57),IF(COUNTBLANK(X57:AF57)&lt;7.5,AVERAGE(X57:AF57),IF(COUNTBLANK(W57:AF57)&lt;8.5,AVERAGE(W57:AF57),IF(COUNTBLANK(V57:AF57)&lt;9.5,AVERAGE(V57:AF57),IF(COUNTBLANK(U57:AF57)&lt;10.5,AVERAGE(U57:AF57),IF(COUNTBLANK(T57:AF57)&lt;11.5,AVERAGE(T57:AF57),IF(COUNTBLANK(S57:AF57)&lt;12.5,AVERAGE(S57:AF57),IF(COUNTBLANK(R57:AF57)&lt;13.5,AVERAGE(R57:AF57),IF(COUNTBLANK(Q57:AF57)&lt;14.5,AVERAGE(Q57:AF57),IF(COUNTBLANK(P57:AF57)&lt;15.5,AVERAGE(P57:AF57),IF(COUNTBLANK(O57:AF57)&lt;16.5,AVERAGE(O57:AF57),IF(COUNTBLANK(N57:AF57)&lt;17.5,AVERAGE(N57:AF57),IF(COUNTBLANK(M57:AF57)&lt;18.5,AVERAGE(M57:AF57),IF(COUNTBLANK(L57:AF57)&lt;19.5,AVERAGE(L57:AF57),AVERAGE(K57:AF57))))))))))))))))))))))</f>
        <v>50</v>
      </c>
      <c r="AK57" s="23">
        <f>IF(AH57&lt;1.5,J57,(0.75*J57)+(0.25*(AI57*$AS$1)))</f>
        <v>285400</v>
      </c>
      <c r="AL57" s="24">
        <f>AK57-J57</f>
        <v>0</v>
      </c>
      <c r="AM57" s="22" t="str">
        <f>IF(AH57&lt;1.5,"N/A",3*((J57/$AS$1)-(AJ57*2/3)))</f>
        <v>N/A</v>
      </c>
      <c r="AN57" s="20">
        <f t="shared" si="0"/>
        <v>197818.18146055588</v>
      </c>
      <c r="AO57" s="20">
        <f t="shared" si="1"/>
        <v>197818.18146055588</v>
      </c>
    </row>
    <row r="58" spans="1:41" s="2" customFormat="1">
      <c r="A58" s="25" t="s">
        <v>503</v>
      </c>
      <c r="B58" s="23" t="str">
        <f>IF(COUNTBLANK(K58:AF58)&lt;20.5,"Yes","No")</f>
        <v>Yes</v>
      </c>
      <c r="C58" s="23" t="str">
        <f>IF(COUNTBLANK(K58:AF58)&lt;21.5,"Yes","No")</f>
        <v>Yes</v>
      </c>
      <c r="D58" s="34" t="str">
        <f>IF(J58&gt;300000,IF(J58&lt;((AG58*$AR$1)*0.9),IF(J58&lt;((AG58*$AR$1)*0.8),IF(J58&lt;((AG58*$AR$1)*0.7),"B","C"),"V"),IF(AM58&gt;AG58,IF(AM58&gt;AJ58,"P",""),"")),IF(AM58&gt;AG58,IF(AM58&gt;AJ58,"P",""),""))</f>
        <v/>
      </c>
      <c r="E58" s="19" t="s">
        <v>207</v>
      </c>
      <c r="F58" s="21" t="s">
        <v>48</v>
      </c>
      <c r="G58" s="20">
        <v>199300</v>
      </c>
      <c r="H58" s="20">
        <f>J58-G58</f>
        <v>6100</v>
      </c>
      <c r="I58" s="80">
        <v>8800</v>
      </c>
      <c r="J58" s="20">
        <v>205400</v>
      </c>
      <c r="K58" s="21">
        <v>25</v>
      </c>
      <c r="L58" s="21">
        <v>63</v>
      </c>
      <c r="M58" s="21">
        <v>49</v>
      </c>
      <c r="N58" s="21">
        <v>56</v>
      </c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39">
        <f>IF(AH58=0,"",AVERAGE(K58:AF58))</f>
        <v>48.25</v>
      </c>
      <c r="AH58" s="39">
        <f>IF(COUNTBLANK(K58:AF58)=0,22,IF(COUNTBLANK(K58:AF58)=1,21,IF(COUNTBLANK(K58:AF58)=2,20,IF(COUNTBLANK(K58:AF58)=3,19,IF(COUNTBLANK(K58:AF58)=4,18,IF(COUNTBLANK(K58:AF58)=5,17,IF(COUNTBLANK(K58:AF58)=6,16,IF(COUNTBLANK(K58:AF58)=7,15,IF(COUNTBLANK(K58:AF58)=8,14,IF(COUNTBLANK(K58:AF58)=9,13,IF(COUNTBLANK(K58:AF58)=10,12,IF(COUNTBLANK(K58:AF58)=11,11,IF(COUNTBLANK(K58:AF58)=12,10,IF(COUNTBLANK(K58:AF58)=13,9,IF(COUNTBLANK(K58:AF58)=14,8,IF(COUNTBLANK(K58:AF58)=15,7,IF(COUNTBLANK(K58:AF58)=16,6,IF(COUNTBLANK(K58:AF58)=17,5,IF(COUNTBLANK(K58:AF58)=18,4,IF(COUNTBLANK(K58:AF58)=19,3,IF(COUNTBLANK(K58:AF58)=20,2,IF(COUNTBLANK(K58:AF58)=21,1,IF(COUNTBLANK(K58:AF58)=22,0,"Error")))))))))))))))))))))))</f>
        <v>4</v>
      </c>
      <c r="AI58" s="39">
        <f>IF(AH58=0,"",IF(COUNTBLANK(AD58:AF58)=0,AVERAGE(AD58:AF58),IF(COUNTBLANK(AC58:AF58)&lt;1.5,AVERAGE(AC58:AF58),IF(COUNTBLANK(AB58:AF58)&lt;2.5,AVERAGE(AB58:AF58),IF(COUNTBLANK(AA58:AF58)&lt;3.5,AVERAGE(AA58:AF58),IF(COUNTBLANK(Z58:AF58)&lt;4.5,AVERAGE(Z58:AF58),IF(COUNTBLANK(Y58:AF58)&lt;5.5,AVERAGE(Y58:AF58),IF(COUNTBLANK(X58:AF58)&lt;6.5,AVERAGE(X58:AF58),IF(COUNTBLANK(W58:AF58)&lt;7.5,AVERAGE(W58:AF58),IF(COUNTBLANK(V58:AF58)&lt;8.5,AVERAGE(V58:AF58),IF(COUNTBLANK(U58:AF58)&lt;9.5,AVERAGE(U58:AF58),IF(COUNTBLANK(T58:AF58)&lt;10.5,AVERAGE(T58:AF58),IF(COUNTBLANK(S58:AF58)&lt;11.5,AVERAGE(S58:AF58),IF(COUNTBLANK(R58:AF58)&lt;12.5,AVERAGE(R58:AF58),IF(COUNTBLANK(Q58:AF58)&lt;13.5,AVERAGE(Q58:AF58),IF(COUNTBLANK(P58:AF58)&lt;14.5,AVERAGE(P58:AF58),IF(COUNTBLANK(O58:AF58)&lt;15.5,AVERAGE(O58:AF58),IF(COUNTBLANK(N58:AF58)&lt;16.5,AVERAGE(N58:AF58),IF(COUNTBLANK(M58:AF58)&lt;17.5,AVERAGE(M58:AF58),IF(COUNTBLANK(L58:AF58)&lt;18.5,AVERAGE(L58:AF58),AVERAGE(K58:AF58)))))))))))))))))))))</f>
        <v>56</v>
      </c>
      <c r="AJ58" s="22">
        <f>IF(AH58=0,"",IF(COUNTBLANK(AE58:AF58)=0,AVERAGE(AE58:AF58),IF(COUNTBLANK(AD58:AF58)&lt;1.5,AVERAGE(AD58:AF58),IF(COUNTBLANK(AC58:AF58)&lt;2.5,AVERAGE(AC58:AF58),IF(COUNTBLANK(AB58:AF58)&lt;3.5,AVERAGE(AB58:AF58),IF(COUNTBLANK(AA58:AF58)&lt;4.5,AVERAGE(AA58:AF58),IF(COUNTBLANK(Z58:AF58)&lt;5.5,AVERAGE(Z58:AF58),IF(COUNTBLANK(Y58:AF58)&lt;6.5,AVERAGE(Y58:AF58),IF(COUNTBLANK(X58:AF58)&lt;7.5,AVERAGE(X58:AF58),IF(COUNTBLANK(W58:AF58)&lt;8.5,AVERAGE(W58:AF58),IF(COUNTBLANK(V58:AF58)&lt;9.5,AVERAGE(V58:AF58),IF(COUNTBLANK(U58:AF58)&lt;10.5,AVERAGE(U58:AF58),IF(COUNTBLANK(T58:AF58)&lt;11.5,AVERAGE(T58:AF58),IF(COUNTBLANK(S58:AF58)&lt;12.5,AVERAGE(S58:AF58),IF(COUNTBLANK(R58:AF58)&lt;13.5,AVERAGE(R58:AF58),IF(COUNTBLANK(Q58:AF58)&lt;14.5,AVERAGE(Q58:AF58),IF(COUNTBLANK(P58:AF58)&lt;15.5,AVERAGE(P58:AF58),IF(COUNTBLANK(O58:AF58)&lt;16.5,AVERAGE(O58:AF58),IF(COUNTBLANK(N58:AF58)&lt;17.5,AVERAGE(N58:AF58),IF(COUNTBLANK(M58:AF58)&lt;18.5,AVERAGE(M58:AF58),IF(COUNTBLANK(L58:AF58)&lt;19.5,AVERAGE(L58:AF58),AVERAGE(K58:AF58))))))))))))))))))))))</f>
        <v>52.5</v>
      </c>
      <c r="AK58" s="23">
        <f>IF(AH58&lt;1.5,J58,(0.75*J58)+(0.25*(AI58*$AS$1)))</f>
        <v>211341.43506814836</v>
      </c>
      <c r="AL58" s="24">
        <f>AK58-J58</f>
        <v>5941.4350681483629</v>
      </c>
      <c r="AM58" s="22">
        <f>IF(AH58&lt;1.5,"N/A",3*((J58/$AS$1)-(AJ58*2/3)))</f>
        <v>45.577481428740491</v>
      </c>
      <c r="AN58" s="20">
        <f t="shared" si="0"/>
        <v>221556.36323582256</v>
      </c>
      <c r="AO58" s="20">
        <f t="shared" si="1"/>
        <v>190894.54510943641</v>
      </c>
    </row>
    <row r="59" spans="1:41" s="2" customFormat="1">
      <c r="A59" s="25" t="s">
        <v>503</v>
      </c>
      <c r="B59" s="23" t="str">
        <f>IF(COUNTBLANK(K59:AF59)&lt;20.5,"Yes","No")</f>
        <v>Yes</v>
      </c>
      <c r="C59" s="23" t="str">
        <f>IF(COUNTBLANK(K59:AF59)&lt;21.5,"Yes","No")</f>
        <v>Yes</v>
      </c>
      <c r="D59" s="34" t="str">
        <f>IF(J59&gt;300000,IF(J59&lt;((AG59*$AR$1)*0.9),IF(J59&lt;((AG59*$AR$1)*0.8),IF(J59&lt;((AG59*$AR$1)*0.7),"B","C"),"V"),IF(AM59&gt;AG59,IF(AM59&gt;AJ59,"P",""),"")),IF(AM59&gt;AG59,IF(AM59&gt;AJ59,"P",""),""))</f>
        <v>P</v>
      </c>
      <c r="E59" s="19" t="s">
        <v>206</v>
      </c>
      <c r="F59" s="21" t="s">
        <v>48</v>
      </c>
      <c r="G59" s="20">
        <v>371400</v>
      </c>
      <c r="H59" s="20">
        <f>J59-G59</f>
        <v>0</v>
      </c>
      <c r="I59" s="80">
        <v>0</v>
      </c>
      <c r="J59" s="20">
        <v>371400</v>
      </c>
      <c r="K59" s="21">
        <v>30</v>
      </c>
      <c r="L59" s="21">
        <v>39</v>
      </c>
      <c r="M59" s="21"/>
      <c r="N59" s="21" t="s">
        <v>535</v>
      </c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39">
        <f>IF(AH59=0,"",AVERAGE(K59:AF59))</f>
        <v>34.5</v>
      </c>
      <c r="AH59" s="39">
        <f>IF(COUNTBLANK(K59:AF59)=0,22,IF(COUNTBLANK(K59:AF59)=1,21,IF(COUNTBLANK(K59:AF59)=2,20,IF(COUNTBLANK(K59:AF59)=3,19,IF(COUNTBLANK(K59:AF59)=4,18,IF(COUNTBLANK(K59:AF59)=5,17,IF(COUNTBLANK(K59:AF59)=6,16,IF(COUNTBLANK(K59:AF59)=7,15,IF(COUNTBLANK(K59:AF59)=8,14,IF(COUNTBLANK(K59:AF59)=9,13,IF(COUNTBLANK(K59:AF59)=10,12,IF(COUNTBLANK(K59:AF59)=11,11,IF(COUNTBLANK(K59:AF59)=12,10,IF(COUNTBLANK(K59:AF59)=13,9,IF(COUNTBLANK(K59:AF59)=14,8,IF(COUNTBLANK(K59:AF59)=15,7,IF(COUNTBLANK(K59:AF59)=16,6,IF(COUNTBLANK(K59:AF59)=17,5,IF(COUNTBLANK(K59:AF59)=18,4,IF(COUNTBLANK(K59:AF59)=19,3,IF(COUNTBLANK(K59:AF59)=20,2,IF(COUNTBLANK(K59:AF59)=21,1,IF(COUNTBLANK(K59:AF59)=22,0,"Error")))))))))))))))))))))))</f>
        <v>2</v>
      </c>
      <c r="AI59" s="39">
        <f>IF(AH59=0,"",IF(COUNTBLANK(AD59:AF59)=0,AVERAGE(AD59:AF59),IF(COUNTBLANK(AC59:AF59)&lt;1.5,AVERAGE(AC59:AF59),IF(COUNTBLANK(AB59:AF59)&lt;2.5,AVERAGE(AB59:AF59),IF(COUNTBLANK(AA59:AF59)&lt;3.5,AVERAGE(AA59:AF59),IF(COUNTBLANK(Z59:AF59)&lt;4.5,AVERAGE(Z59:AF59),IF(COUNTBLANK(Y59:AF59)&lt;5.5,AVERAGE(Y59:AF59),IF(COUNTBLANK(X59:AF59)&lt;6.5,AVERAGE(X59:AF59),IF(COUNTBLANK(W59:AF59)&lt;7.5,AVERAGE(W59:AF59),IF(COUNTBLANK(V59:AF59)&lt;8.5,AVERAGE(V59:AF59),IF(COUNTBLANK(U59:AF59)&lt;9.5,AVERAGE(U59:AF59),IF(COUNTBLANK(T59:AF59)&lt;10.5,AVERAGE(T59:AF59),IF(COUNTBLANK(S59:AF59)&lt;11.5,AVERAGE(S59:AF59),IF(COUNTBLANK(R59:AF59)&lt;12.5,AVERAGE(R59:AF59),IF(COUNTBLANK(Q59:AF59)&lt;13.5,AVERAGE(Q59:AF59),IF(COUNTBLANK(P59:AF59)&lt;14.5,AVERAGE(P59:AF59),IF(COUNTBLANK(O59:AF59)&lt;15.5,AVERAGE(O59:AF59),IF(COUNTBLANK(N59:AF59)&lt;16.5,AVERAGE(N59:AF59),IF(COUNTBLANK(M59:AF59)&lt;17.5,AVERAGE(M59:AF59),IF(COUNTBLANK(L59:AF59)&lt;18.5,AVERAGE(L59:AF59),AVERAGE(K59:AF59)))))))))))))))))))))</f>
        <v>34.5</v>
      </c>
      <c r="AJ59" s="22">
        <f>IF(AH59=0,"",IF(COUNTBLANK(AE59:AF59)=0,AVERAGE(AE59:AF59),IF(COUNTBLANK(AD59:AF59)&lt;1.5,AVERAGE(AD59:AF59),IF(COUNTBLANK(AC59:AF59)&lt;2.5,AVERAGE(AC59:AF59),IF(COUNTBLANK(AB59:AF59)&lt;3.5,AVERAGE(AB59:AF59),IF(COUNTBLANK(AA59:AF59)&lt;4.5,AVERAGE(AA59:AF59),IF(COUNTBLANK(Z59:AF59)&lt;5.5,AVERAGE(Z59:AF59),IF(COUNTBLANK(Y59:AF59)&lt;6.5,AVERAGE(Y59:AF59),IF(COUNTBLANK(X59:AF59)&lt;7.5,AVERAGE(X59:AF59),IF(COUNTBLANK(W59:AF59)&lt;8.5,AVERAGE(W59:AF59),IF(COUNTBLANK(V59:AF59)&lt;9.5,AVERAGE(V59:AF59),IF(COUNTBLANK(U59:AF59)&lt;10.5,AVERAGE(U59:AF59),IF(COUNTBLANK(T59:AF59)&lt;11.5,AVERAGE(T59:AF59),IF(COUNTBLANK(S59:AF59)&lt;12.5,AVERAGE(S59:AF59),IF(COUNTBLANK(R59:AF59)&lt;13.5,AVERAGE(R59:AF59),IF(COUNTBLANK(Q59:AF59)&lt;14.5,AVERAGE(Q59:AF59),IF(COUNTBLANK(P59:AF59)&lt;15.5,AVERAGE(P59:AF59),IF(COUNTBLANK(O59:AF59)&lt;16.5,AVERAGE(O59:AF59),IF(COUNTBLANK(N59:AF59)&lt;17.5,AVERAGE(N59:AF59),IF(COUNTBLANK(M59:AF59)&lt;18.5,AVERAGE(M59:AF59),IF(COUNTBLANK(L59:AF59)&lt;19.5,AVERAGE(L59:AF59),AVERAGE(K59:AF59))))))))))))))))))))))</f>
        <v>34.5</v>
      </c>
      <c r="AK59" s="23">
        <f>IF(AH59&lt;1.5,J59,(0.75*J59)+(0.25*(AI59*$AS$1)))</f>
        <v>313845.61624734139</v>
      </c>
      <c r="AL59" s="24">
        <f>AK59-J59</f>
        <v>-57554.383752658614</v>
      </c>
      <c r="AM59" s="22">
        <f>IF(AH59&lt;1.5,"N/A",3*((J59/$AS$1)-(AJ59*2/3)))</f>
        <v>203.27106427767387</v>
      </c>
      <c r="AN59" s="20">
        <f t="shared" si="0"/>
        <v>136494.54520778355</v>
      </c>
      <c r="AO59" s="20">
        <f t="shared" si="1"/>
        <v>136494.54520778355</v>
      </c>
    </row>
    <row r="60" spans="1:41" s="2" customFormat="1">
      <c r="A60" s="25" t="s">
        <v>503</v>
      </c>
      <c r="B60" s="23" t="str">
        <f>IF(COUNTBLANK(K60:AF60)&lt;20.5,"Yes","No")</f>
        <v>No</v>
      </c>
      <c r="C60" s="23" t="str">
        <f>IF(COUNTBLANK(K60:AF60)&lt;21.5,"Yes","No")</f>
        <v>Yes</v>
      </c>
      <c r="D60" s="34" t="str">
        <f>IF(J60&gt;300000,IF(J60&lt;((AG60*$AR$1)*0.9),IF(J60&lt;((AG60*$AR$1)*0.8),IF(J60&lt;((AG60*$AR$1)*0.7),"B","C"),"V"),IF(AM60&gt;AG60,IF(AM60&gt;AJ60,"P",""),"")),IF(AM60&gt;AG60,IF(AM60&gt;AJ60,"P",""),""))</f>
        <v>P</v>
      </c>
      <c r="E60" s="19" t="s">
        <v>208</v>
      </c>
      <c r="F60" s="21" t="s">
        <v>62</v>
      </c>
      <c r="G60" s="20">
        <v>268400</v>
      </c>
      <c r="H60" s="20">
        <f>J60-G60</f>
        <v>0</v>
      </c>
      <c r="I60" s="80">
        <v>0</v>
      </c>
      <c r="J60" s="20">
        <v>268400</v>
      </c>
      <c r="K60" s="21">
        <v>13</v>
      </c>
      <c r="L60" s="21"/>
      <c r="M60" s="21"/>
      <c r="N60" s="21" t="s">
        <v>535</v>
      </c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39">
        <f>IF(AH60=0,"",AVERAGE(K60:AF60))</f>
        <v>13</v>
      </c>
      <c r="AH60" s="39">
        <f>IF(COUNTBLANK(K60:AF60)=0,22,IF(COUNTBLANK(K60:AF60)=1,21,IF(COUNTBLANK(K60:AF60)=2,20,IF(COUNTBLANK(K60:AF60)=3,19,IF(COUNTBLANK(K60:AF60)=4,18,IF(COUNTBLANK(K60:AF60)=5,17,IF(COUNTBLANK(K60:AF60)=6,16,IF(COUNTBLANK(K60:AF60)=7,15,IF(COUNTBLANK(K60:AF60)=8,14,IF(COUNTBLANK(K60:AF60)=9,13,IF(COUNTBLANK(K60:AF60)=10,12,IF(COUNTBLANK(K60:AF60)=11,11,IF(COUNTBLANK(K60:AF60)=12,10,IF(COUNTBLANK(K60:AF60)=13,9,IF(COUNTBLANK(K60:AF60)=14,8,IF(COUNTBLANK(K60:AF60)=15,7,IF(COUNTBLANK(K60:AF60)=16,6,IF(COUNTBLANK(K60:AF60)=17,5,IF(COUNTBLANK(K60:AF60)=18,4,IF(COUNTBLANK(K60:AF60)=19,3,IF(COUNTBLANK(K60:AF60)=20,2,IF(COUNTBLANK(K60:AF60)=21,1,IF(COUNTBLANK(K60:AF60)=22,0,"Error")))))))))))))))))))))))</f>
        <v>1</v>
      </c>
      <c r="AI60" s="39">
        <f>IF(AH60=0,"",IF(COUNTBLANK(AD60:AF60)=0,AVERAGE(AD60:AF60),IF(COUNTBLANK(AC60:AF60)&lt;1.5,AVERAGE(AC60:AF60),IF(COUNTBLANK(AB60:AF60)&lt;2.5,AVERAGE(AB60:AF60),IF(COUNTBLANK(AA60:AF60)&lt;3.5,AVERAGE(AA60:AF60),IF(COUNTBLANK(Z60:AF60)&lt;4.5,AVERAGE(Z60:AF60),IF(COUNTBLANK(Y60:AF60)&lt;5.5,AVERAGE(Y60:AF60),IF(COUNTBLANK(X60:AF60)&lt;6.5,AVERAGE(X60:AF60),IF(COUNTBLANK(W60:AF60)&lt;7.5,AVERAGE(W60:AF60),IF(COUNTBLANK(V60:AF60)&lt;8.5,AVERAGE(V60:AF60),IF(COUNTBLANK(U60:AF60)&lt;9.5,AVERAGE(U60:AF60),IF(COUNTBLANK(T60:AF60)&lt;10.5,AVERAGE(T60:AF60),IF(COUNTBLANK(S60:AF60)&lt;11.5,AVERAGE(S60:AF60),IF(COUNTBLANK(R60:AF60)&lt;12.5,AVERAGE(R60:AF60),IF(COUNTBLANK(Q60:AF60)&lt;13.5,AVERAGE(Q60:AF60),IF(COUNTBLANK(P60:AF60)&lt;14.5,AVERAGE(P60:AF60),IF(COUNTBLANK(O60:AF60)&lt;15.5,AVERAGE(O60:AF60),IF(COUNTBLANK(N60:AF60)&lt;16.5,AVERAGE(N60:AF60),IF(COUNTBLANK(M60:AF60)&lt;17.5,AVERAGE(M60:AF60),IF(COUNTBLANK(L60:AF60)&lt;18.5,AVERAGE(L60:AF60),AVERAGE(K60:AF60)))))))))))))))))))))</f>
        <v>13</v>
      </c>
      <c r="AJ60" s="22">
        <f>IF(AH60=0,"",IF(COUNTBLANK(AE60:AF60)=0,AVERAGE(AE60:AF60),IF(COUNTBLANK(AD60:AF60)&lt;1.5,AVERAGE(AD60:AF60),IF(COUNTBLANK(AC60:AF60)&lt;2.5,AVERAGE(AC60:AF60),IF(COUNTBLANK(AB60:AF60)&lt;3.5,AVERAGE(AB60:AF60),IF(COUNTBLANK(AA60:AF60)&lt;4.5,AVERAGE(AA60:AF60),IF(COUNTBLANK(Z60:AF60)&lt;5.5,AVERAGE(Z60:AF60),IF(COUNTBLANK(Y60:AF60)&lt;6.5,AVERAGE(Y60:AF60),IF(COUNTBLANK(X60:AF60)&lt;7.5,AVERAGE(X60:AF60),IF(COUNTBLANK(W60:AF60)&lt;8.5,AVERAGE(W60:AF60),IF(COUNTBLANK(V60:AF60)&lt;9.5,AVERAGE(V60:AF60),IF(COUNTBLANK(U60:AF60)&lt;10.5,AVERAGE(U60:AF60),IF(COUNTBLANK(T60:AF60)&lt;11.5,AVERAGE(T60:AF60),IF(COUNTBLANK(S60:AF60)&lt;12.5,AVERAGE(S60:AF60),IF(COUNTBLANK(R60:AF60)&lt;13.5,AVERAGE(R60:AF60),IF(COUNTBLANK(Q60:AF60)&lt;14.5,AVERAGE(Q60:AF60),IF(COUNTBLANK(P60:AF60)&lt;15.5,AVERAGE(P60:AF60),IF(COUNTBLANK(O60:AF60)&lt;16.5,AVERAGE(O60:AF60),IF(COUNTBLANK(N60:AF60)&lt;17.5,AVERAGE(N60:AF60),IF(COUNTBLANK(M60:AF60)&lt;18.5,AVERAGE(M60:AF60),IF(COUNTBLANK(L60:AF60)&lt;19.5,AVERAGE(L60:AF60),AVERAGE(K60:AF60))))))))))))))))))))))</f>
        <v>13</v>
      </c>
      <c r="AK60" s="23">
        <f>IF(AH60&lt;1.5,J60,(0.75*J60)+(0.25*(AI60*$AS$1)))</f>
        <v>268400</v>
      </c>
      <c r="AL60" s="24">
        <f>AK60-J60</f>
        <v>0</v>
      </c>
      <c r="AM60" s="22" t="str">
        <f>IF(AH60&lt;1.5,"N/A",3*((J60/$AS$1)-(AJ60*2/3)))</f>
        <v>N/A</v>
      </c>
      <c r="AN60" s="20">
        <f t="shared" si="0"/>
        <v>51432.727179744528</v>
      </c>
      <c r="AO60" s="20">
        <f t="shared" si="1"/>
        <v>51432.727179744528</v>
      </c>
    </row>
    <row r="61" spans="1:41" s="2" customFormat="1">
      <c r="A61" s="19" t="s">
        <v>131</v>
      </c>
      <c r="B61" s="23" t="str">
        <f>IF(COUNTBLANK(K61:AF61)&lt;20.5,"Yes","No")</f>
        <v>No</v>
      </c>
      <c r="C61" s="23" t="str">
        <f>IF(COUNTBLANK(K61:AF61)&lt;21.5,"Yes","No")</f>
        <v>Yes</v>
      </c>
      <c r="D61" s="34" t="str">
        <f>IF(J61&gt;300000,IF(J61&lt;((AG61*$AR$1)*0.9),IF(J61&lt;((AG61*$AR$1)*0.8),IF(J61&lt;((AG61*$AR$1)*0.7),"B","C"),"V"),IF(AM61&gt;AG61,IF(AM61&gt;AJ61,"P",""),"")),IF(AM61&gt;AG61,IF(AM61&gt;AJ61,"P",""),""))</f>
        <v>V</v>
      </c>
      <c r="E61" s="19" t="s">
        <v>510</v>
      </c>
      <c r="F61" s="21" t="s">
        <v>37</v>
      </c>
      <c r="G61" s="20">
        <v>414600</v>
      </c>
      <c r="H61" s="20">
        <f>J61-G61</f>
        <v>0</v>
      </c>
      <c r="I61" s="80">
        <v>0</v>
      </c>
      <c r="J61" s="20">
        <v>414600</v>
      </c>
      <c r="K61" s="21"/>
      <c r="L61" s="21"/>
      <c r="M61" s="21"/>
      <c r="N61" s="21">
        <v>121</v>
      </c>
      <c r="O61" s="40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9">
        <f>IF(AH61=0,"",AVERAGE(K61:AF61))</f>
        <v>121</v>
      </c>
      <c r="AH61" s="39">
        <f>IF(COUNTBLANK(K61:AF61)=0,22,IF(COUNTBLANK(K61:AF61)=1,21,IF(COUNTBLANK(K61:AF61)=2,20,IF(COUNTBLANK(K61:AF61)=3,19,IF(COUNTBLANK(K61:AF61)=4,18,IF(COUNTBLANK(K61:AF61)=5,17,IF(COUNTBLANK(K61:AF61)=6,16,IF(COUNTBLANK(K61:AF61)=7,15,IF(COUNTBLANK(K61:AF61)=8,14,IF(COUNTBLANK(K61:AF61)=9,13,IF(COUNTBLANK(K61:AF61)=10,12,IF(COUNTBLANK(K61:AF61)=11,11,IF(COUNTBLANK(K61:AF61)=12,10,IF(COUNTBLANK(K61:AF61)=13,9,IF(COUNTBLANK(K61:AF61)=14,8,IF(COUNTBLANK(K61:AF61)=15,7,IF(COUNTBLANK(K61:AF61)=16,6,IF(COUNTBLANK(K61:AF61)=17,5,IF(COUNTBLANK(K61:AF61)=18,4,IF(COUNTBLANK(K61:AF61)=19,3,IF(COUNTBLANK(K61:AF61)=20,2,IF(COUNTBLANK(K61:AF61)=21,1,IF(COUNTBLANK(K61:AF61)=22,0,"Error")))))))))))))))))))))))</f>
        <v>1</v>
      </c>
      <c r="AI61" s="39">
        <f>IF(AH61=0,"",IF(COUNTBLANK(AD61:AF61)=0,AVERAGE(AD61:AF61),IF(COUNTBLANK(AC61:AF61)&lt;1.5,AVERAGE(AC61:AF61),IF(COUNTBLANK(AB61:AF61)&lt;2.5,AVERAGE(AB61:AF61),IF(COUNTBLANK(AA61:AF61)&lt;3.5,AVERAGE(AA61:AF61),IF(COUNTBLANK(Z61:AF61)&lt;4.5,AVERAGE(Z61:AF61),IF(COUNTBLANK(Y61:AF61)&lt;5.5,AVERAGE(Y61:AF61),IF(COUNTBLANK(X61:AF61)&lt;6.5,AVERAGE(X61:AF61),IF(COUNTBLANK(W61:AF61)&lt;7.5,AVERAGE(W61:AF61),IF(COUNTBLANK(V61:AF61)&lt;8.5,AVERAGE(V61:AF61),IF(COUNTBLANK(U61:AF61)&lt;9.5,AVERAGE(U61:AF61),IF(COUNTBLANK(T61:AF61)&lt;10.5,AVERAGE(T61:AF61),IF(COUNTBLANK(S61:AF61)&lt;11.5,AVERAGE(S61:AF61),IF(COUNTBLANK(R61:AF61)&lt;12.5,AVERAGE(R61:AF61),IF(COUNTBLANK(Q61:AF61)&lt;13.5,AVERAGE(Q61:AF61),IF(COUNTBLANK(P61:AF61)&lt;14.5,AVERAGE(P61:AF61),IF(COUNTBLANK(O61:AF61)&lt;15.5,AVERAGE(O61:AF61),IF(COUNTBLANK(N61:AF61)&lt;16.5,AVERAGE(N61:AF61),IF(COUNTBLANK(M61:AF61)&lt;17.5,AVERAGE(M61:AF61),IF(COUNTBLANK(L61:AF61)&lt;18.5,AVERAGE(L61:AF61),AVERAGE(K61:AF61)))))))))))))))))))))</f>
        <v>121</v>
      </c>
      <c r="AJ61" s="22">
        <f>IF(AH61=0,"",IF(COUNTBLANK(AE61:AF61)=0,AVERAGE(AE61:AF61),IF(COUNTBLANK(AD61:AF61)&lt;1.5,AVERAGE(AD61:AF61),IF(COUNTBLANK(AC61:AF61)&lt;2.5,AVERAGE(AC61:AF61),IF(COUNTBLANK(AB61:AF61)&lt;3.5,AVERAGE(AB61:AF61),IF(COUNTBLANK(AA61:AF61)&lt;4.5,AVERAGE(AA61:AF61),IF(COUNTBLANK(Z61:AF61)&lt;5.5,AVERAGE(Z61:AF61),IF(COUNTBLANK(Y61:AF61)&lt;6.5,AVERAGE(Y61:AF61),IF(COUNTBLANK(X61:AF61)&lt;7.5,AVERAGE(X61:AF61),IF(COUNTBLANK(W61:AF61)&lt;8.5,AVERAGE(W61:AF61),IF(COUNTBLANK(V61:AF61)&lt;9.5,AVERAGE(V61:AF61),IF(COUNTBLANK(U61:AF61)&lt;10.5,AVERAGE(U61:AF61),IF(COUNTBLANK(T61:AF61)&lt;11.5,AVERAGE(T61:AF61),IF(COUNTBLANK(S61:AF61)&lt;12.5,AVERAGE(S61:AF61),IF(COUNTBLANK(R61:AF61)&lt;13.5,AVERAGE(R61:AF61),IF(COUNTBLANK(Q61:AF61)&lt;14.5,AVERAGE(Q61:AF61),IF(COUNTBLANK(P61:AF61)&lt;15.5,AVERAGE(P61:AF61),IF(COUNTBLANK(O61:AF61)&lt;16.5,AVERAGE(O61:AF61),IF(COUNTBLANK(N61:AF61)&lt;17.5,AVERAGE(N61:AF61),IF(COUNTBLANK(M61:AF61)&lt;18.5,AVERAGE(M61:AF61),IF(COUNTBLANK(L61:AF61)&lt;19.5,AVERAGE(L61:AF61),AVERAGE(K61:AF61))))))))))))))))))))))</f>
        <v>121</v>
      </c>
      <c r="AK61" s="23">
        <f>IF(AH61&lt;1.5,J61,(0.75*J61)+(0.25*(AI61*$AS$1)))</f>
        <v>414600</v>
      </c>
      <c r="AL61" s="24">
        <f>AK61-J61</f>
        <v>0</v>
      </c>
      <c r="AM61" s="22" t="str">
        <f>IF(AH61&lt;1.5,"N/A",3*((J61/$AS$1)-(AJ61*2/3)))</f>
        <v>N/A</v>
      </c>
      <c r="AN61" s="20">
        <f t="shared" si="0"/>
        <v>478719.99913454521</v>
      </c>
      <c r="AO61" s="20">
        <f t="shared" si="1"/>
        <v>478719.99913454521</v>
      </c>
    </row>
    <row r="62" spans="1:41" s="2" customFormat="1">
      <c r="A62" s="19" t="s">
        <v>131</v>
      </c>
      <c r="B62" s="23" t="str">
        <f>IF(COUNTBLANK(K62:AF62)&lt;20.5,"Yes","No")</f>
        <v>Yes</v>
      </c>
      <c r="C62" s="23" t="str">
        <f>IF(COUNTBLANK(K62:AF62)&lt;21.5,"Yes","No")</f>
        <v>Yes</v>
      </c>
      <c r="D62" s="34" t="str">
        <f>IF(J62&gt;300000,IF(J62&lt;((AG62*$AR$1)*0.9),IF(J62&lt;((AG62*$AR$1)*0.8),IF(J62&lt;((AG62*$AR$1)*0.7),"B","C"),"V"),IF(AM62&gt;AG62,IF(AM62&gt;AJ62,"P",""),"")),IF(AM62&gt;AG62,IF(AM62&gt;AJ62,"P",""),""))</f>
        <v/>
      </c>
      <c r="E62" s="19" t="s">
        <v>129</v>
      </c>
      <c r="F62" s="21" t="s">
        <v>37</v>
      </c>
      <c r="G62" s="20">
        <v>391900</v>
      </c>
      <c r="H62" s="20">
        <f>J62-G62</f>
        <v>41700</v>
      </c>
      <c r="I62" s="80">
        <v>22200</v>
      </c>
      <c r="J62" s="20">
        <v>433600</v>
      </c>
      <c r="K62" s="21">
        <v>119</v>
      </c>
      <c r="L62" s="21">
        <v>99</v>
      </c>
      <c r="M62" s="21">
        <v>120</v>
      </c>
      <c r="N62" s="21">
        <v>143</v>
      </c>
      <c r="O62" s="39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39">
        <f>IF(AH62=0,"",AVERAGE(K62:AF62))</f>
        <v>120.25</v>
      </c>
      <c r="AH62" s="39">
        <f>IF(COUNTBLANK(K62:AF62)=0,22,IF(COUNTBLANK(K62:AF62)=1,21,IF(COUNTBLANK(K62:AF62)=2,20,IF(COUNTBLANK(K62:AF62)=3,19,IF(COUNTBLANK(K62:AF62)=4,18,IF(COUNTBLANK(K62:AF62)=5,17,IF(COUNTBLANK(K62:AF62)=6,16,IF(COUNTBLANK(K62:AF62)=7,15,IF(COUNTBLANK(K62:AF62)=8,14,IF(COUNTBLANK(K62:AF62)=9,13,IF(COUNTBLANK(K62:AF62)=10,12,IF(COUNTBLANK(K62:AF62)=11,11,IF(COUNTBLANK(K62:AF62)=12,10,IF(COUNTBLANK(K62:AF62)=13,9,IF(COUNTBLANK(K62:AF62)=14,8,IF(COUNTBLANK(K62:AF62)=15,7,IF(COUNTBLANK(K62:AF62)=16,6,IF(COUNTBLANK(K62:AF62)=17,5,IF(COUNTBLANK(K62:AF62)=18,4,IF(COUNTBLANK(K62:AF62)=19,3,IF(COUNTBLANK(K62:AF62)=20,2,IF(COUNTBLANK(K62:AF62)=21,1,IF(COUNTBLANK(K62:AF62)=22,0,"Error")))))))))))))))))))))))</f>
        <v>4</v>
      </c>
      <c r="AI62" s="39">
        <f>IF(AH62=0,"",IF(COUNTBLANK(AD62:AF62)=0,AVERAGE(AD62:AF62),IF(COUNTBLANK(AC62:AF62)&lt;1.5,AVERAGE(AC62:AF62),IF(COUNTBLANK(AB62:AF62)&lt;2.5,AVERAGE(AB62:AF62),IF(COUNTBLANK(AA62:AF62)&lt;3.5,AVERAGE(AA62:AF62),IF(COUNTBLANK(Z62:AF62)&lt;4.5,AVERAGE(Z62:AF62),IF(COUNTBLANK(Y62:AF62)&lt;5.5,AVERAGE(Y62:AF62),IF(COUNTBLANK(X62:AF62)&lt;6.5,AVERAGE(X62:AF62),IF(COUNTBLANK(W62:AF62)&lt;7.5,AVERAGE(W62:AF62),IF(COUNTBLANK(V62:AF62)&lt;8.5,AVERAGE(V62:AF62),IF(COUNTBLANK(U62:AF62)&lt;9.5,AVERAGE(U62:AF62),IF(COUNTBLANK(T62:AF62)&lt;10.5,AVERAGE(T62:AF62),IF(COUNTBLANK(S62:AF62)&lt;11.5,AVERAGE(S62:AF62),IF(COUNTBLANK(R62:AF62)&lt;12.5,AVERAGE(R62:AF62),IF(COUNTBLANK(Q62:AF62)&lt;13.5,AVERAGE(Q62:AF62),IF(COUNTBLANK(P62:AF62)&lt;14.5,AVERAGE(P62:AF62),IF(COUNTBLANK(O62:AF62)&lt;15.5,AVERAGE(O62:AF62),IF(COUNTBLANK(N62:AF62)&lt;16.5,AVERAGE(N62:AF62),IF(COUNTBLANK(M62:AF62)&lt;17.5,AVERAGE(M62:AF62),IF(COUNTBLANK(L62:AF62)&lt;18.5,AVERAGE(L62:AF62),AVERAGE(K62:AF62)))))))))))))))))))))</f>
        <v>120.66666666666667</v>
      </c>
      <c r="AJ62" s="22">
        <f>IF(AH62=0,"",IF(COUNTBLANK(AE62:AF62)=0,AVERAGE(AE62:AF62),IF(COUNTBLANK(AD62:AF62)&lt;1.5,AVERAGE(AD62:AF62),IF(COUNTBLANK(AC62:AF62)&lt;2.5,AVERAGE(AC62:AF62),IF(COUNTBLANK(AB62:AF62)&lt;3.5,AVERAGE(AB62:AF62),IF(COUNTBLANK(AA62:AF62)&lt;4.5,AVERAGE(AA62:AF62),IF(COUNTBLANK(Z62:AF62)&lt;5.5,AVERAGE(Z62:AF62),IF(COUNTBLANK(Y62:AF62)&lt;6.5,AVERAGE(Y62:AF62),IF(COUNTBLANK(X62:AF62)&lt;7.5,AVERAGE(X62:AF62),IF(COUNTBLANK(W62:AF62)&lt;8.5,AVERAGE(W62:AF62),IF(COUNTBLANK(V62:AF62)&lt;9.5,AVERAGE(V62:AF62),IF(COUNTBLANK(U62:AF62)&lt;10.5,AVERAGE(U62:AF62),IF(COUNTBLANK(T62:AF62)&lt;11.5,AVERAGE(T62:AF62),IF(COUNTBLANK(S62:AF62)&lt;12.5,AVERAGE(S62:AF62),IF(COUNTBLANK(R62:AF62)&lt;13.5,AVERAGE(R62:AF62),IF(COUNTBLANK(Q62:AF62)&lt;14.5,AVERAGE(Q62:AF62),IF(COUNTBLANK(P62:AF62)&lt;15.5,AVERAGE(P62:AF62),IF(COUNTBLANK(O62:AF62)&lt;16.5,AVERAGE(O62:AF62),IF(COUNTBLANK(N62:AF62)&lt;17.5,AVERAGE(N62:AF62),IF(COUNTBLANK(M62:AF62)&lt;18.5,AVERAGE(M62:AF62),IF(COUNTBLANK(L62:AF62)&lt;19.5,AVERAGE(L62:AF62),AVERAGE(K62:AF62))))))))))))))))))))))</f>
        <v>131.5</v>
      </c>
      <c r="AK62" s="23">
        <f>IF(AH62&lt;1.5,J62,(0.75*J62)+(0.25*(AI62*$AS$1)))</f>
        <v>448649.40175398637</v>
      </c>
      <c r="AL62" s="24">
        <f>AK62-J62</f>
        <v>15049.401753986371</v>
      </c>
      <c r="AM62" s="22">
        <f>IF(AH62&lt;1.5,"N/A",3*((J62/$AS$1)-(AJ62*2/3)))</f>
        <v>54.869503152394699</v>
      </c>
      <c r="AN62" s="20">
        <f t="shared" si="0"/>
        <v>477401.2112581415</v>
      </c>
      <c r="AO62" s="20">
        <f t="shared" si="1"/>
        <v>475752.72641263687</v>
      </c>
    </row>
    <row r="63" spans="1:41" s="2" customFormat="1">
      <c r="A63" s="19" t="s">
        <v>131</v>
      </c>
      <c r="B63" s="23" t="str">
        <f>IF(COUNTBLANK(K63:AF63)&lt;20.5,"Yes","No")</f>
        <v>No</v>
      </c>
      <c r="C63" s="23" t="str">
        <f>IF(COUNTBLANK(K63:AF63)&lt;21.5,"Yes","No")</f>
        <v>Yes</v>
      </c>
      <c r="D63" s="34" t="str">
        <f>IF(J63&gt;300000,IF(J63&lt;((AG63*$AR$1)*0.9),IF(J63&lt;((AG63*$AR$1)*0.8),IF(J63&lt;((AG63*$AR$1)*0.7),"B","C"),"V"),IF(AM63&gt;AG63,IF(AM63&gt;AJ63,"P",""),"")),IF(AM63&gt;AG63,IF(AM63&gt;AJ63,"P",""),""))</f>
        <v>B</v>
      </c>
      <c r="E63" s="19" t="s">
        <v>130</v>
      </c>
      <c r="F63" s="21" t="s">
        <v>48</v>
      </c>
      <c r="G63" s="20">
        <v>313100</v>
      </c>
      <c r="H63" s="20">
        <f>J63-G63</f>
        <v>0</v>
      </c>
      <c r="I63" s="80">
        <v>0</v>
      </c>
      <c r="J63" s="20">
        <v>313100</v>
      </c>
      <c r="K63" s="21">
        <v>118</v>
      </c>
      <c r="L63" s="21" t="s">
        <v>535</v>
      </c>
      <c r="M63" s="21"/>
      <c r="N63" s="21" t="s">
        <v>535</v>
      </c>
      <c r="O63" s="39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39">
        <f>IF(AH63=0,"",AVERAGE(K63:AF63))</f>
        <v>118</v>
      </c>
      <c r="AH63" s="39">
        <f>IF(COUNTBLANK(K63:AF63)=0,22,IF(COUNTBLANK(K63:AF63)=1,21,IF(COUNTBLANK(K63:AF63)=2,20,IF(COUNTBLANK(K63:AF63)=3,19,IF(COUNTBLANK(K63:AF63)=4,18,IF(COUNTBLANK(K63:AF63)=5,17,IF(COUNTBLANK(K63:AF63)=6,16,IF(COUNTBLANK(K63:AF63)=7,15,IF(COUNTBLANK(K63:AF63)=8,14,IF(COUNTBLANK(K63:AF63)=9,13,IF(COUNTBLANK(K63:AF63)=10,12,IF(COUNTBLANK(K63:AF63)=11,11,IF(COUNTBLANK(K63:AF63)=12,10,IF(COUNTBLANK(K63:AF63)=13,9,IF(COUNTBLANK(K63:AF63)=14,8,IF(COUNTBLANK(K63:AF63)=15,7,IF(COUNTBLANK(K63:AF63)=16,6,IF(COUNTBLANK(K63:AF63)=17,5,IF(COUNTBLANK(K63:AF63)=18,4,IF(COUNTBLANK(K63:AF63)=19,3,IF(COUNTBLANK(K63:AF63)=20,2,IF(COUNTBLANK(K63:AF63)=21,1,IF(COUNTBLANK(K63:AF63)=22,0,"Error")))))))))))))))))))))))</f>
        <v>1</v>
      </c>
      <c r="AI63" s="39">
        <f>IF(AH63=0,"",IF(COUNTBLANK(AD63:AF63)=0,AVERAGE(AD63:AF63),IF(COUNTBLANK(AC63:AF63)&lt;1.5,AVERAGE(AC63:AF63),IF(COUNTBLANK(AB63:AF63)&lt;2.5,AVERAGE(AB63:AF63),IF(COUNTBLANK(AA63:AF63)&lt;3.5,AVERAGE(AA63:AF63),IF(COUNTBLANK(Z63:AF63)&lt;4.5,AVERAGE(Z63:AF63),IF(COUNTBLANK(Y63:AF63)&lt;5.5,AVERAGE(Y63:AF63),IF(COUNTBLANK(X63:AF63)&lt;6.5,AVERAGE(X63:AF63),IF(COUNTBLANK(W63:AF63)&lt;7.5,AVERAGE(W63:AF63),IF(COUNTBLANK(V63:AF63)&lt;8.5,AVERAGE(V63:AF63),IF(COUNTBLANK(U63:AF63)&lt;9.5,AVERAGE(U63:AF63),IF(COUNTBLANK(T63:AF63)&lt;10.5,AVERAGE(T63:AF63),IF(COUNTBLANK(S63:AF63)&lt;11.5,AVERAGE(S63:AF63),IF(COUNTBLANK(R63:AF63)&lt;12.5,AVERAGE(R63:AF63),IF(COUNTBLANK(Q63:AF63)&lt;13.5,AVERAGE(Q63:AF63),IF(COUNTBLANK(P63:AF63)&lt;14.5,AVERAGE(P63:AF63),IF(COUNTBLANK(O63:AF63)&lt;15.5,AVERAGE(O63:AF63),IF(COUNTBLANK(N63:AF63)&lt;16.5,AVERAGE(N63:AF63),IF(COUNTBLANK(M63:AF63)&lt;17.5,AVERAGE(M63:AF63),IF(COUNTBLANK(L63:AF63)&lt;18.5,AVERAGE(L63:AF63),AVERAGE(K63:AF63)))))))))))))))))))))</f>
        <v>118</v>
      </c>
      <c r="AJ63" s="22">
        <f>IF(AH63=0,"",IF(COUNTBLANK(AE63:AF63)=0,AVERAGE(AE63:AF63),IF(COUNTBLANK(AD63:AF63)&lt;1.5,AVERAGE(AD63:AF63),IF(COUNTBLANK(AC63:AF63)&lt;2.5,AVERAGE(AC63:AF63),IF(COUNTBLANK(AB63:AF63)&lt;3.5,AVERAGE(AB63:AF63),IF(COUNTBLANK(AA63:AF63)&lt;4.5,AVERAGE(AA63:AF63),IF(COUNTBLANK(Z63:AF63)&lt;5.5,AVERAGE(Z63:AF63),IF(COUNTBLANK(Y63:AF63)&lt;6.5,AVERAGE(Y63:AF63),IF(COUNTBLANK(X63:AF63)&lt;7.5,AVERAGE(X63:AF63),IF(COUNTBLANK(W63:AF63)&lt;8.5,AVERAGE(W63:AF63),IF(COUNTBLANK(V63:AF63)&lt;9.5,AVERAGE(V63:AF63),IF(COUNTBLANK(U63:AF63)&lt;10.5,AVERAGE(U63:AF63),IF(COUNTBLANK(T63:AF63)&lt;11.5,AVERAGE(T63:AF63),IF(COUNTBLANK(S63:AF63)&lt;12.5,AVERAGE(S63:AF63),IF(COUNTBLANK(R63:AF63)&lt;13.5,AVERAGE(R63:AF63),IF(COUNTBLANK(Q63:AF63)&lt;14.5,AVERAGE(Q63:AF63),IF(COUNTBLANK(P63:AF63)&lt;15.5,AVERAGE(P63:AF63),IF(COUNTBLANK(O63:AF63)&lt;16.5,AVERAGE(O63:AF63),IF(COUNTBLANK(N63:AF63)&lt;17.5,AVERAGE(N63:AF63),IF(COUNTBLANK(M63:AF63)&lt;18.5,AVERAGE(M63:AF63),IF(COUNTBLANK(L63:AF63)&lt;19.5,AVERAGE(L63:AF63),AVERAGE(K63:AF63))))))))))))))))))))))</f>
        <v>118</v>
      </c>
      <c r="AK63" s="23">
        <f>IF(AH63&lt;1.5,J63,(0.75*J63)+(0.25*(AI63*$AS$1)))</f>
        <v>313100</v>
      </c>
      <c r="AL63" s="24">
        <f>AK63-J63</f>
        <v>0</v>
      </c>
      <c r="AM63" s="22" t="str">
        <f>IF(AH63&lt;1.5,"N/A",3*((J63/$AS$1)-(AJ63*2/3)))</f>
        <v>N/A</v>
      </c>
      <c r="AN63" s="20">
        <f t="shared" si="0"/>
        <v>466850.90824691183</v>
      </c>
      <c r="AO63" s="20">
        <f t="shared" si="1"/>
        <v>466850.90824691183</v>
      </c>
    </row>
    <row r="64" spans="1:41" s="2" customFormat="1">
      <c r="A64" s="19" t="s">
        <v>131</v>
      </c>
      <c r="B64" s="23" t="str">
        <f>IF(COUNTBLANK(K64:AF64)&lt;20.5,"Yes","No")</f>
        <v>Yes</v>
      </c>
      <c r="C64" s="23" t="str">
        <f>IF(COUNTBLANK(K64:AF64)&lt;21.5,"Yes","No")</f>
        <v>Yes</v>
      </c>
      <c r="D64" s="34" t="str">
        <f>IF(J64&gt;300000,IF(J64&lt;((AG64*$AR$1)*0.9),IF(J64&lt;((AG64*$AR$1)*0.8),IF(J64&lt;((AG64*$AR$1)*0.7),"B","C"),"V"),IF(AM64&gt;AG64,IF(AM64&gt;AJ64,"P",""),"")),IF(AM64&gt;AG64,IF(AM64&gt;AJ64,"P",""),""))</f>
        <v/>
      </c>
      <c r="E64" s="19" t="s">
        <v>137</v>
      </c>
      <c r="F64" s="21" t="s">
        <v>37</v>
      </c>
      <c r="G64" s="20">
        <v>450200</v>
      </c>
      <c r="H64" s="20">
        <f>J64-G64</f>
        <v>-11500</v>
      </c>
      <c r="I64" s="80">
        <v>5200</v>
      </c>
      <c r="J64" s="20">
        <v>438700</v>
      </c>
      <c r="K64" s="21">
        <v>93</v>
      </c>
      <c r="L64" s="21">
        <v>109</v>
      </c>
      <c r="M64" s="21">
        <v>78</v>
      </c>
      <c r="N64" s="21">
        <v>144</v>
      </c>
      <c r="O64" s="39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39">
        <f>IF(AH64=0,"",AVERAGE(K64:AF64))</f>
        <v>106</v>
      </c>
      <c r="AH64" s="39">
        <f>IF(COUNTBLANK(K64:AF64)=0,22,IF(COUNTBLANK(K64:AF64)=1,21,IF(COUNTBLANK(K64:AF64)=2,20,IF(COUNTBLANK(K64:AF64)=3,19,IF(COUNTBLANK(K64:AF64)=4,18,IF(COUNTBLANK(K64:AF64)=5,17,IF(COUNTBLANK(K64:AF64)=6,16,IF(COUNTBLANK(K64:AF64)=7,15,IF(COUNTBLANK(K64:AF64)=8,14,IF(COUNTBLANK(K64:AF64)=9,13,IF(COUNTBLANK(K64:AF64)=10,12,IF(COUNTBLANK(K64:AF64)=11,11,IF(COUNTBLANK(K64:AF64)=12,10,IF(COUNTBLANK(K64:AF64)=13,9,IF(COUNTBLANK(K64:AF64)=14,8,IF(COUNTBLANK(K64:AF64)=15,7,IF(COUNTBLANK(K64:AF64)=16,6,IF(COUNTBLANK(K64:AF64)=17,5,IF(COUNTBLANK(K64:AF64)=18,4,IF(COUNTBLANK(K64:AF64)=19,3,IF(COUNTBLANK(K64:AF64)=20,2,IF(COUNTBLANK(K64:AF64)=21,1,IF(COUNTBLANK(K64:AF64)=22,0,"Error")))))))))))))))))))))))</f>
        <v>4</v>
      </c>
      <c r="AI64" s="39">
        <f>IF(AH64=0,"",IF(COUNTBLANK(AD64:AF64)=0,AVERAGE(AD64:AF64),IF(COUNTBLANK(AC64:AF64)&lt;1.5,AVERAGE(AC64:AF64),IF(COUNTBLANK(AB64:AF64)&lt;2.5,AVERAGE(AB64:AF64),IF(COUNTBLANK(AA64:AF64)&lt;3.5,AVERAGE(AA64:AF64),IF(COUNTBLANK(Z64:AF64)&lt;4.5,AVERAGE(Z64:AF64),IF(COUNTBLANK(Y64:AF64)&lt;5.5,AVERAGE(Y64:AF64),IF(COUNTBLANK(X64:AF64)&lt;6.5,AVERAGE(X64:AF64),IF(COUNTBLANK(W64:AF64)&lt;7.5,AVERAGE(W64:AF64),IF(COUNTBLANK(V64:AF64)&lt;8.5,AVERAGE(V64:AF64),IF(COUNTBLANK(U64:AF64)&lt;9.5,AVERAGE(U64:AF64),IF(COUNTBLANK(T64:AF64)&lt;10.5,AVERAGE(T64:AF64),IF(COUNTBLANK(S64:AF64)&lt;11.5,AVERAGE(S64:AF64),IF(COUNTBLANK(R64:AF64)&lt;12.5,AVERAGE(R64:AF64),IF(COUNTBLANK(Q64:AF64)&lt;13.5,AVERAGE(Q64:AF64),IF(COUNTBLANK(P64:AF64)&lt;14.5,AVERAGE(P64:AF64),IF(COUNTBLANK(O64:AF64)&lt;15.5,AVERAGE(O64:AF64),IF(COUNTBLANK(N64:AF64)&lt;16.5,AVERAGE(N64:AF64),IF(COUNTBLANK(M64:AF64)&lt;17.5,AVERAGE(M64:AF64),IF(COUNTBLANK(L64:AF64)&lt;18.5,AVERAGE(L64:AF64),AVERAGE(K64:AF64)))))))))))))))))))))</f>
        <v>110.33333333333333</v>
      </c>
      <c r="AJ64" s="22">
        <f>IF(AH64=0,"",IF(COUNTBLANK(AE64:AF64)=0,AVERAGE(AE64:AF64),IF(COUNTBLANK(AD64:AF64)&lt;1.5,AVERAGE(AD64:AF64),IF(COUNTBLANK(AC64:AF64)&lt;2.5,AVERAGE(AC64:AF64),IF(COUNTBLANK(AB64:AF64)&lt;3.5,AVERAGE(AB64:AF64),IF(COUNTBLANK(AA64:AF64)&lt;4.5,AVERAGE(AA64:AF64),IF(COUNTBLANK(Z64:AF64)&lt;5.5,AVERAGE(Z64:AF64),IF(COUNTBLANK(Y64:AF64)&lt;6.5,AVERAGE(Y64:AF64),IF(COUNTBLANK(X64:AF64)&lt;7.5,AVERAGE(X64:AF64),IF(COUNTBLANK(W64:AF64)&lt;8.5,AVERAGE(W64:AF64),IF(COUNTBLANK(V64:AF64)&lt;9.5,AVERAGE(V64:AF64),IF(COUNTBLANK(U64:AF64)&lt;10.5,AVERAGE(U64:AF64),IF(COUNTBLANK(T64:AF64)&lt;11.5,AVERAGE(T64:AF64),IF(COUNTBLANK(S64:AF64)&lt;12.5,AVERAGE(S64:AF64),IF(COUNTBLANK(R64:AF64)&lt;13.5,AVERAGE(R64:AF64),IF(COUNTBLANK(Q64:AF64)&lt;14.5,AVERAGE(Q64:AF64),IF(COUNTBLANK(P64:AF64)&lt;15.5,AVERAGE(P64:AF64),IF(COUNTBLANK(O64:AF64)&lt;16.5,AVERAGE(O64:AF64),IF(COUNTBLANK(N64:AF64)&lt;17.5,AVERAGE(N64:AF64),IF(COUNTBLANK(M64:AF64)&lt;18.5,AVERAGE(M64:AF64),IF(COUNTBLANK(L64:AF64)&lt;19.5,AVERAGE(L64:AF64),AVERAGE(K64:AF64))))))))))))))))))))))</f>
        <v>111</v>
      </c>
      <c r="AK64" s="23">
        <f>IF(AH64&lt;1.5,J64,(0.75*J64)+(0.25*(AI64*$AS$1)))</f>
        <v>441902.7679021256</v>
      </c>
      <c r="AL64" s="24">
        <f>AK64-J64</f>
        <v>3202.7679021256045</v>
      </c>
      <c r="AM64" s="22">
        <f>IF(AH64&lt;1.5,"N/A",3*((J64/$AS$1)-(AJ64*2/3)))</f>
        <v>99.60828190257277</v>
      </c>
      <c r="AN64" s="20">
        <f t="shared" si="0"/>
        <v>436518.7870896266</v>
      </c>
      <c r="AO64" s="20">
        <f t="shared" si="1"/>
        <v>419374.54469637846</v>
      </c>
    </row>
    <row r="65" spans="1:41" s="2" customFormat="1">
      <c r="A65" s="19" t="s">
        <v>131</v>
      </c>
      <c r="B65" s="23" t="str">
        <f>IF(COUNTBLANK(K65:AF65)&lt;20.5,"Yes","No")</f>
        <v>Yes</v>
      </c>
      <c r="C65" s="23" t="str">
        <f>IF(COUNTBLANK(K65:AF65)&lt;21.5,"Yes","No")</f>
        <v>Yes</v>
      </c>
      <c r="D65" s="34" t="str">
        <f>IF(J65&gt;300000,IF(J65&lt;((AG65*$AR$1)*0.9),IF(J65&lt;((AG65*$AR$1)*0.8),IF(J65&lt;((AG65*$AR$1)*0.7),"B","C"),"V"),IF(AM65&gt;AG65,IF(AM65&gt;AJ65,"P",""),"")),IF(AM65&gt;AG65,IF(AM65&gt;AJ65,"P",""),""))</f>
        <v/>
      </c>
      <c r="E65" s="19" t="s">
        <v>127</v>
      </c>
      <c r="F65" s="21" t="s">
        <v>392</v>
      </c>
      <c r="G65" s="20">
        <v>374100</v>
      </c>
      <c r="H65" s="20">
        <f>J65-G65</f>
        <v>6300</v>
      </c>
      <c r="I65" s="80">
        <v>-5200</v>
      </c>
      <c r="J65" s="20">
        <v>380400</v>
      </c>
      <c r="K65" s="21">
        <v>131</v>
      </c>
      <c r="L65" s="21">
        <v>81</v>
      </c>
      <c r="M65" s="21">
        <v>91</v>
      </c>
      <c r="N65" s="21">
        <v>95</v>
      </c>
      <c r="O65" s="39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39">
        <f>IF(AH65=0,"",AVERAGE(K65:AF65))</f>
        <v>99.5</v>
      </c>
      <c r="AH65" s="39">
        <f>IF(COUNTBLANK(K65:AF65)=0,22,IF(COUNTBLANK(K65:AF65)=1,21,IF(COUNTBLANK(K65:AF65)=2,20,IF(COUNTBLANK(K65:AF65)=3,19,IF(COUNTBLANK(K65:AF65)=4,18,IF(COUNTBLANK(K65:AF65)=5,17,IF(COUNTBLANK(K65:AF65)=6,16,IF(COUNTBLANK(K65:AF65)=7,15,IF(COUNTBLANK(K65:AF65)=8,14,IF(COUNTBLANK(K65:AF65)=9,13,IF(COUNTBLANK(K65:AF65)=10,12,IF(COUNTBLANK(K65:AF65)=11,11,IF(COUNTBLANK(K65:AF65)=12,10,IF(COUNTBLANK(K65:AF65)=13,9,IF(COUNTBLANK(K65:AF65)=14,8,IF(COUNTBLANK(K65:AF65)=15,7,IF(COUNTBLANK(K65:AF65)=16,6,IF(COUNTBLANK(K65:AF65)=17,5,IF(COUNTBLANK(K65:AF65)=18,4,IF(COUNTBLANK(K65:AF65)=19,3,IF(COUNTBLANK(K65:AF65)=20,2,IF(COUNTBLANK(K65:AF65)=21,1,IF(COUNTBLANK(K65:AF65)=22,0,"Error")))))))))))))))))))))))</f>
        <v>4</v>
      </c>
      <c r="AI65" s="39">
        <f>IF(AH65=0,"",IF(COUNTBLANK(AD65:AF65)=0,AVERAGE(AD65:AF65),IF(COUNTBLANK(AC65:AF65)&lt;1.5,AVERAGE(AC65:AF65),IF(COUNTBLANK(AB65:AF65)&lt;2.5,AVERAGE(AB65:AF65),IF(COUNTBLANK(AA65:AF65)&lt;3.5,AVERAGE(AA65:AF65),IF(COUNTBLANK(Z65:AF65)&lt;4.5,AVERAGE(Z65:AF65),IF(COUNTBLANK(Y65:AF65)&lt;5.5,AVERAGE(Y65:AF65),IF(COUNTBLANK(X65:AF65)&lt;6.5,AVERAGE(X65:AF65),IF(COUNTBLANK(W65:AF65)&lt;7.5,AVERAGE(W65:AF65),IF(COUNTBLANK(V65:AF65)&lt;8.5,AVERAGE(V65:AF65),IF(COUNTBLANK(U65:AF65)&lt;9.5,AVERAGE(U65:AF65),IF(COUNTBLANK(T65:AF65)&lt;10.5,AVERAGE(T65:AF65),IF(COUNTBLANK(S65:AF65)&lt;11.5,AVERAGE(S65:AF65),IF(COUNTBLANK(R65:AF65)&lt;12.5,AVERAGE(R65:AF65),IF(COUNTBLANK(Q65:AF65)&lt;13.5,AVERAGE(Q65:AF65),IF(COUNTBLANK(P65:AF65)&lt;14.5,AVERAGE(P65:AF65),IF(COUNTBLANK(O65:AF65)&lt;15.5,AVERAGE(O65:AF65),IF(COUNTBLANK(N65:AF65)&lt;16.5,AVERAGE(N65:AF65),IF(COUNTBLANK(M65:AF65)&lt;17.5,AVERAGE(M65:AF65),IF(COUNTBLANK(L65:AF65)&lt;18.5,AVERAGE(L65:AF65),AVERAGE(K65:AF65)))))))))))))))))))))</f>
        <v>89</v>
      </c>
      <c r="AJ65" s="22">
        <f>IF(AH65=0,"",IF(COUNTBLANK(AE65:AF65)=0,AVERAGE(AE65:AF65),IF(COUNTBLANK(AD65:AF65)&lt;1.5,AVERAGE(AD65:AF65),IF(COUNTBLANK(AC65:AF65)&lt;2.5,AVERAGE(AC65:AF65),IF(COUNTBLANK(AB65:AF65)&lt;3.5,AVERAGE(AB65:AF65),IF(COUNTBLANK(AA65:AF65)&lt;4.5,AVERAGE(AA65:AF65),IF(COUNTBLANK(Z65:AF65)&lt;5.5,AVERAGE(Z65:AF65),IF(COUNTBLANK(Y65:AF65)&lt;6.5,AVERAGE(Y65:AF65),IF(COUNTBLANK(X65:AF65)&lt;7.5,AVERAGE(X65:AF65),IF(COUNTBLANK(W65:AF65)&lt;8.5,AVERAGE(W65:AF65),IF(COUNTBLANK(V65:AF65)&lt;9.5,AVERAGE(V65:AF65),IF(COUNTBLANK(U65:AF65)&lt;10.5,AVERAGE(U65:AF65),IF(COUNTBLANK(T65:AF65)&lt;11.5,AVERAGE(T65:AF65),IF(COUNTBLANK(S65:AF65)&lt;12.5,AVERAGE(S65:AF65),IF(COUNTBLANK(R65:AF65)&lt;13.5,AVERAGE(R65:AF65),IF(COUNTBLANK(Q65:AF65)&lt;14.5,AVERAGE(Q65:AF65),IF(COUNTBLANK(P65:AF65)&lt;15.5,AVERAGE(P65:AF65),IF(COUNTBLANK(O65:AF65)&lt;16.5,AVERAGE(O65:AF65),IF(COUNTBLANK(N65:AF65)&lt;17.5,AVERAGE(N65:AF65),IF(COUNTBLANK(M65:AF65)&lt;18.5,AVERAGE(M65:AF65),IF(COUNTBLANK(L65:AF65)&lt;19.5,AVERAGE(L65:AF65),AVERAGE(K65:AF65))))))))))))))))))))))</f>
        <v>93</v>
      </c>
      <c r="AK65" s="23">
        <f>IF(AH65&lt;1.5,J65,(0.75*J65)+(0.25*(AI65*$AS$1)))</f>
        <v>376352.45930473576</v>
      </c>
      <c r="AL65" s="24">
        <f>AK65-J65</f>
        <v>-4047.540695264237</v>
      </c>
      <c r="AM65" s="22">
        <f>IF(AH65&lt;1.5,"N/A",3*((J65/$AS$1)-(AJ65*2/3)))</f>
        <v>92.86890913092931</v>
      </c>
      <c r="AN65" s="20">
        <f t="shared" si="0"/>
        <v>352116.36299978942</v>
      </c>
      <c r="AO65" s="20">
        <f t="shared" si="1"/>
        <v>393658.18110650615</v>
      </c>
    </row>
    <row r="66" spans="1:41" s="2" customFormat="1">
      <c r="A66" s="19" t="s">
        <v>131</v>
      </c>
      <c r="B66" s="23" t="str">
        <f>IF(COUNTBLANK(K66:AF66)&lt;20.5,"Yes","No")</f>
        <v>Yes</v>
      </c>
      <c r="C66" s="23" t="str">
        <f>IF(COUNTBLANK(K66:AF66)&lt;21.5,"Yes","No")</f>
        <v>Yes</v>
      </c>
      <c r="D66" s="34" t="str">
        <f>IF(J66&gt;300000,IF(J66&lt;((AG66*$AR$1)*0.9),IF(J66&lt;((AG66*$AR$1)*0.8),IF(J66&lt;((AG66*$AR$1)*0.7),"B","C"),"V"),IF(AM66&gt;AG66,IF(AM66&gt;AJ66,"P",""),"")),IF(AM66&gt;AG66,IF(AM66&gt;AJ66,"P",""),""))</f>
        <v>P</v>
      </c>
      <c r="E66" s="19" t="s">
        <v>128</v>
      </c>
      <c r="F66" s="21" t="s">
        <v>48</v>
      </c>
      <c r="G66" s="20">
        <v>379300</v>
      </c>
      <c r="H66" s="20">
        <f>J66-G66</f>
        <v>9200</v>
      </c>
      <c r="I66" s="80">
        <v>-5600</v>
      </c>
      <c r="J66" s="20">
        <v>388500</v>
      </c>
      <c r="K66" s="21">
        <v>124</v>
      </c>
      <c r="L66" s="21">
        <v>107</v>
      </c>
      <c r="M66" s="21">
        <v>85</v>
      </c>
      <c r="N66" s="21">
        <v>80</v>
      </c>
      <c r="O66" s="39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39">
        <f>IF(AH66=0,"",AVERAGE(K66:AF66))</f>
        <v>99</v>
      </c>
      <c r="AH66" s="39">
        <f>IF(COUNTBLANK(K66:AF66)=0,22,IF(COUNTBLANK(K66:AF66)=1,21,IF(COUNTBLANK(K66:AF66)=2,20,IF(COUNTBLANK(K66:AF66)=3,19,IF(COUNTBLANK(K66:AF66)=4,18,IF(COUNTBLANK(K66:AF66)=5,17,IF(COUNTBLANK(K66:AF66)=6,16,IF(COUNTBLANK(K66:AF66)=7,15,IF(COUNTBLANK(K66:AF66)=8,14,IF(COUNTBLANK(K66:AF66)=9,13,IF(COUNTBLANK(K66:AF66)=10,12,IF(COUNTBLANK(K66:AF66)=11,11,IF(COUNTBLANK(K66:AF66)=12,10,IF(COUNTBLANK(K66:AF66)=13,9,IF(COUNTBLANK(K66:AF66)=14,8,IF(COUNTBLANK(K66:AF66)=15,7,IF(COUNTBLANK(K66:AF66)=16,6,IF(COUNTBLANK(K66:AF66)=17,5,IF(COUNTBLANK(K66:AF66)=18,4,IF(COUNTBLANK(K66:AF66)=19,3,IF(COUNTBLANK(K66:AF66)=20,2,IF(COUNTBLANK(K66:AF66)=21,1,IF(COUNTBLANK(K66:AF66)=22,0,"Error")))))))))))))))))))))))</f>
        <v>4</v>
      </c>
      <c r="AI66" s="39">
        <f>IF(AH66=0,"",IF(COUNTBLANK(AD66:AF66)=0,AVERAGE(AD66:AF66),IF(COUNTBLANK(AC66:AF66)&lt;1.5,AVERAGE(AC66:AF66),IF(COUNTBLANK(AB66:AF66)&lt;2.5,AVERAGE(AB66:AF66),IF(COUNTBLANK(AA66:AF66)&lt;3.5,AVERAGE(AA66:AF66),IF(COUNTBLANK(Z66:AF66)&lt;4.5,AVERAGE(Z66:AF66),IF(COUNTBLANK(Y66:AF66)&lt;5.5,AVERAGE(Y66:AF66),IF(COUNTBLANK(X66:AF66)&lt;6.5,AVERAGE(X66:AF66),IF(COUNTBLANK(W66:AF66)&lt;7.5,AVERAGE(W66:AF66),IF(COUNTBLANK(V66:AF66)&lt;8.5,AVERAGE(V66:AF66),IF(COUNTBLANK(U66:AF66)&lt;9.5,AVERAGE(U66:AF66),IF(COUNTBLANK(T66:AF66)&lt;10.5,AVERAGE(T66:AF66),IF(COUNTBLANK(S66:AF66)&lt;11.5,AVERAGE(S66:AF66),IF(COUNTBLANK(R66:AF66)&lt;12.5,AVERAGE(R66:AF66),IF(COUNTBLANK(Q66:AF66)&lt;13.5,AVERAGE(Q66:AF66),IF(COUNTBLANK(P66:AF66)&lt;14.5,AVERAGE(P66:AF66),IF(COUNTBLANK(O66:AF66)&lt;15.5,AVERAGE(O66:AF66),IF(COUNTBLANK(N66:AF66)&lt;16.5,AVERAGE(N66:AF66),IF(COUNTBLANK(M66:AF66)&lt;17.5,AVERAGE(M66:AF66),IF(COUNTBLANK(L66:AF66)&lt;18.5,AVERAGE(L66:AF66),AVERAGE(K66:AF66)))))))))))))))))))))</f>
        <v>90.666666666666671</v>
      </c>
      <c r="AJ66" s="22">
        <f>IF(AH66=0,"",IF(COUNTBLANK(AE66:AF66)=0,AVERAGE(AE66:AF66),IF(COUNTBLANK(AD66:AF66)&lt;1.5,AVERAGE(AD66:AF66),IF(COUNTBLANK(AC66:AF66)&lt;2.5,AVERAGE(AC66:AF66),IF(COUNTBLANK(AB66:AF66)&lt;3.5,AVERAGE(AB66:AF66),IF(COUNTBLANK(AA66:AF66)&lt;4.5,AVERAGE(AA66:AF66),IF(COUNTBLANK(Z66:AF66)&lt;5.5,AVERAGE(Z66:AF66),IF(COUNTBLANK(Y66:AF66)&lt;6.5,AVERAGE(Y66:AF66),IF(COUNTBLANK(X66:AF66)&lt;7.5,AVERAGE(X66:AF66),IF(COUNTBLANK(W66:AF66)&lt;8.5,AVERAGE(W66:AF66),IF(COUNTBLANK(V66:AF66)&lt;9.5,AVERAGE(V66:AF66),IF(COUNTBLANK(U66:AF66)&lt;10.5,AVERAGE(U66:AF66),IF(COUNTBLANK(T66:AF66)&lt;11.5,AVERAGE(T66:AF66),IF(COUNTBLANK(S66:AF66)&lt;12.5,AVERAGE(S66:AF66),IF(COUNTBLANK(R66:AF66)&lt;13.5,AVERAGE(R66:AF66),IF(COUNTBLANK(Q66:AF66)&lt;14.5,AVERAGE(Q66:AF66),IF(COUNTBLANK(P66:AF66)&lt;15.5,AVERAGE(P66:AF66),IF(COUNTBLANK(O66:AF66)&lt;16.5,AVERAGE(O66:AF66),IF(COUNTBLANK(N66:AF66)&lt;17.5,AVERAGE(N66:AF66),IF(COUNTBLANK(M66:AF66)&lt;18.5,AVERAGE(M66:AF66),IF(COUNTBLANK(L66:AF66)&lt;19.5,AVERAGE(L66:AF66),AVERAGE(K66:AF66))))))))))))))))))))))</f>
        <v>82.5</v>
      </c>
      <c r="AK66" s="23">
        <f>IF(AH66&lt;1.5,J66,(0.75*J66)+(0.25*(AI66*$AS$1)))</f>
        <v>384132.56153890688</v>
      </c>
      <c r="AL66" s="24">
        <f>AK66-J66</f>
        <v>-4367.4384610931156</v>
      </c>
      <c r="AM66" s="22">
        <f>IF(AH66&lt;1.5,"N/A",3*((J66/$AS$1)-(AJ66*2/3)))</f>
        <v>119.80696949885917</v>
      </c>
      <c r="AN66" s="20">
        <f t="shared" si="0"/>
        <v>358710.302381808</v>
      </c>
      <c r="AO66" s="20">
        <f t="shared" si="1"/>
        <v>391679.9992919006</v>
      </c>
    </row>
    <row r="67" spans="1:41" s="2" customFormat="1">
      <c r="A67" s="19" t="s">
        <v>131</v>
      </c>
      <c r="B67" s="23" t="str">
        <f>IF(COUNTBLANK(K67:AF67)&lt;20.5,"Yes","No")</f>
        <v>Yes</v>
      </c>
      <c r="C67" s="23" t="str">
        <f>IF(COUNTBLANK(K67:AF67)&lt;21.5,"Yes","No")</f>
        <v>Yes</v>
      </c>
      <c r="D67" s="34" t="str">
        <f>IF(J67&gt;300000,IF(J67&lt;((AG67*$AR$1)*0.9),IF(J67&lt;((AG67*$AR$1)*0.8),IF(J67&lt;((AG67*$AR$1)*0.7),"B","C"),"V"),IF(AM67&gt;AG67,IF(AM67&gt;AJ67,"P",""),"")),IF(AM67&gt;AG67,IF(AM67&gt;AJ67,"P",""),""))</f>
        <v>P</v>
      </c>
      <c r="E67" s="19" t="s">
        <v>133</v>
      </c>
      <c r="F67" s="21" t="s">
        <v>37</v>
      </c>
      <c r="G67" s="20">
        <v>470000</v>
      </c>
      <c r="H67" s="20">
        <f>J67-G67</f>
        <v>-44500</v>
      </c>
      <c r="I67" s="80">
        <v>-22300</v>
      </c>
      <c r="J67" s="20">
        <v>425500</v>
      </c>
      <c r="K67" s="21">
        <v>106</v>
      </c>
      <c r="L67" s="21">
        <v>106</v>
      </c>
      <c r="M67" s="21">
        <v>67</v>
      </c>
      <c r="N67" s="21">
        <v>92</v>
      </c>
      <c r="O67" s="39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39">
        <f>IF(AH67=0,"",AVERAGE(K67:AF67))</f>
        <v>92.75</v>
      </c>
      <c r="AH67" s="39">
        <f>IF(COUNTBLANK(K67:AF67)=0,22,IF(COUNTBLANK(K67:AF67)=1,21,IF(COUNTBLANK(K67:AF67)=2,20,IF(COUNTBLANK(K67:AF67)=3,19,IF(COUNTBLANK(K67:AF67)=4,18,IF(COUNTBLANK(K67:AF67)=5,17,IF(COUNTBLANK(K67:AF67)=6,16,IF(COUNTBLANK(K67:AF67)=7,15,IF(COUNTBLANK(K67:AF67)=8,14,IF(COUNTBLANK(K67:AF67)=9,13,IF(COUNTBLANK(K67:AF67)=10,12,IF(COUNTBLANK(K67:AF67)=11,11,IF(COUNTBLANK(K67:AF67)=12,10,IF(COUNTBLANK(K67:AF67)=13,9,IF(COUNTBLANK(K67:AF67)=14,8,IF(COUNTBLANK(K67:AF67)=15,7,IF(COUNTBLANK(K67:AF67)=16,6,IF(COUNTBLANK(K67:AF67)=17,5,IF(COUNTBLANK(K67:AF67)=18,4,IF(COUNTBLANK(K67:AF67)=19,3,IF(COUNTBLANK(K67:AF67)=20,2,IF(COUNTBLANK(K67:AF67)=21,1,IF(COUNTBLANK(K67:AF67)=22,0,"Error")))))))))))))))))))))))</f>
        <v>4</v>
      </c>
      <c r="AI67" s="39">
        <f>IF(AH67=0,"",IF(COUNTBLANK(AD67:AF67)=0,AVERAGE(AD67:AF67),IF(COUNTBLANK(AC67:AF67)&lt;1.5,AVERAGE(AC67:AF67),IF(COUNTBLANK(AB67:AF67)&lt;2.5,AVERAGE(AB67:AF67),IF(COUNTBLANK(AA67:AF67)&lt;3.5,AVERAGE(AA67:AF67),IF(COUNTBLANK(Z67:AF67)&lt;4.5,AVERAGE(Z67:AF67),IF(COUNTBLANK(Y67:AF67)&lt;5.5,AVERAGE(Y67:AF67),IF(COUNTBLANK(X67:AF67)&lt;6.5,AVERAGE(X67:AF67),IF(COUNTBLANK(W67:AF67)&lt;7.5,AVERAGE(W67:AF67),IF(COUNTBLANK(V67:AF67)&lt;8.5,AVERAGE(V67:AF67),IF(COUNTBLANK(U67:AF67)&lt;9.5,AVERAGE(U67:AF67),IF(COUNTBLANK(T67:AF67)&lt;10.5,AVERAGE(T67:AF67),IF(COUNTBLANK(S67:AF67)&lt;11.5,AVERAGE(S67:AF67),IF(COUNTBLANK(R67:AF67)&lt;12.5,AVERAGE(R67:AF67),IF(COUNTBLANK(Q67:AF67)&lt;13.5,AVERAGE(Q67:AF67),IF(COUNTBLANK(P67:AF67)&lt;14.5,AVERAGE(P67:AF67),IF(COUNTBLANK(O67:AF67)&lt;15.5,AVERAGE(O67:AF67),IF(COUNTBLANK(N67:AF67)&lt;16.5,AVERAGE(N67:AF67),IF(COUNTBLANK(M67:AF67)&lt;17.5,AVERAGE(M67:AF67),IF(COUNTBLANK(L67:AF67)&lt;18.5,AVERAGE(L67:AF67),AVERAGE(K67:AF67)))))))))))))))))))))</f>
        <v>88.333333333333329</v>
      </c>
      <c r="AJ67" s="22">
        <f>IF(AH67=0,"",IF(COUNTBLANK(AE67:AF67)=0,AVERAGE(AE67:AF67),IF(COUNTBLANK(AD67:AF67)&lt;1.5,AVERAGE(AD67:AF67),IF(COUNTBLANK(AC67:AF67)&lt;2.5,AVERAGE(AC67:AF67),IF(COUNTBLANK(AB67:AF67)&lt;3.5,AVERAGE(AB67:AF67),IF(COUNTBLANK(AA67:AF67)&lt;4.5,AVERAGE(AA67:AF67),IF(COUNTBLANK(Z67:AF67)&lt;5.5,AVERAGE(Z67:AF67),IF(COUNTBLANK(Y67:AF67)&lt;6.5,AVERAGE(Y67:AF67),IF(COUNTBLANK(X67:AF67)&lt;7.5,AVERAGE(X67:AF67),IF(COUNTBLANK(W67:AF67)&lt;8.5,AVERAGE(W67:AF67),IF(COUNTBLANK(V67:AF67)&lt;9.5,AVERAGE(V67:AF67),IF(COUNTBLANK(U67:AF67)&lt;10.5,AVERAGE(U67:AF67),IF(COUNTBLANK(T67:AF67)&lt;11.5,AVERAGE(T67:AF67),IF(COUNTBLANK(S67:AF67)&lt;12.5,AVERAGE(S67:AF67),IF(COUNTBLANK(R67:AF67)&lt;13.5,AVERAGE(R67:AF67),IF(COUNTBLANK(Q67:AF67)&lt;14.5,AVERAGE(Q67:AF67),IF(COUNTBLANK(P67:AF67)&lt;15.5,AVERAGE(P67:AF67),IF(COUNTBLANK(O67:AF67)&lt;16.5,AVERAGE(O67:AF67),IF(COUNTBLANK(N67:AF67)&lt;17.5,AVERAGE(N67:AF67),IF(COUNTBLANK(M67:AF67)&lt;18.5,AVERAGE(M67:AF67),IF(COUNTBLANK(L67:AF67)&lt;19.5,AVERAGE(L67:AF67),AVERAGE(K67:AF67))))))))))))))))))))))</f>
        <v>79.5</v>
      </c>
      <c r="AK67" s="23">
        <f>IF(AH67&lt;1.5,J67,(0.75*J67)+(0.25*(AI67*$AS$1)))</f>
        <v>409495.41841106734</v>
      </c>
      <c r="AL67" s="24">
        <f>AK67-J67</f>
        <v>-16004.581588932662</v>
      </c>
      <c r="AM67" s="22">
        <f>IF(AH67&lt;1.5,"N/A",3*((J67/$AS$1)-(AJ67*2/3)))</f>
        <v>152.93144278446485</v>
      </c>
      <c r="AN67" s="20">
        <f t="shared" si="0"/>
        <v>349478.78724698198</v>
      </c>
      <c r="AO67" s="20">
        <f t="shared" si="1"/>
        <v>366952.72660933115</v>
      </c>
    </row>
    <row r="68" spans="1:41" ht="13.5">
      <c r="A68" s="19" t="s">
        <v>131</v>
      </c>
      <c r="B68" s="23" t="str">
        <f>IF(COUNTBLANK(K68:AF68)&lt;20.5,"Yes","No")</f>
        <v>Yes</v>
      </c>
      <c r="C68" s="23" t="str">
        <f>IF(COUNTBLANK(K68:AF68)&lt;21.5,"Yes","No")</f>
        <v>Yes</v>
      </c>
      <c r="D68" s="34" t="str">
        <f>IF(J68&gt;300000,IF(J68&lt;((AG68*$AR$1)*0.9),IF(J68&lt;((AG68*$AR$1)*0.8),IF(J68&lt;((AG68*$AR$1)*0.7),"B","C"),"V"),IF(AM68&gt;AG68,IF(AM68&gt;AJ68,"P",""),"")),IF(AM68&gt;AG68,IF(AM68&gt;AJ68,"P",""),""))</f>
        <v/>
      </c>
      <c r="E68" s="19" t="s">
        <v>135</v>
      </c>
      <c r="F68" s="21" t="s">
        <v>62</v>
      </c>
      <c r="G68" s="20">
        <v>317300</v>
      </c>
      <c r="H68" s="20">
        <f>J68-G68</f>
        <v>9700</v>
      </c>
      <c r="I68" s="80">
        <v>2500</v>
      </c>
      <c r="J68" s="20">
        <v>327000</v>
      </c>
      <c r="K68" s="21">
        <v>99</v>
      </c>
      <c r="L68" s="21">
        <v>85</v>
      </c>
      <c r="M68" s="21">
        <v>66</v>
      </c>
      <c r="N68" s="21">
        <v>93</v>
      </c>
      <c r="O68" s="39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39">
        <f>IF(AH68=0,"",AVERAGE(K68:AF68))</f>
        <v>85.75</v>
      </c>
      <c r="AH68" s="39">
        <f>IF(COUNTBLANK(K68:AF68)=0,22,IF(COUNTBLANK(K68:AF68)=1,21,IF(COUNTBLANK(K68:AF68)=2,20,IF(COUNTBLANK(K68:AF68)=3,19,IF(COUNTBLANK(K68:AF68)=4,18,IF(COUNTBLANK(K68:AF68)=5,17,IF(COUNTBLANK(K68:AF68)=6,16,IF(COUNTBLANK(K68:AF68)=7,15,IF(COUNTBLANK(K68:AF68)=8,14,IF(COUNTBLANK(K68:AF68)=9,13,IF(COUNTBLANK(K68:AF68)=10,12,IF(COUNTBLANK(K68:AF68)=11,11,IF(COUNTBLANK(K68:AF68)=12,10,IF(COUNTBLANK(K68:AF68)=13,9,IF(COUNTBLANK(K68:AF68)=14,8,IF(COUNTBLANK(K68:AF68)=15,7,IF(COUNTBLANK(K68:AF68)=16,6,IF(COUNTBLANK(K68:AF68)=17,5,IF(COUNTBLANK(K68:AF68)=18,4,IF(COUNTBLANK(K68:AF68)=19,3,IF(COUNTBLANK(K68:AF68)=20,2,IF(COUNTBLANK(K68:AF68)=21,1,IF(COUNTBLANK(K68:AF68)=22,0,"Error")))))))))))))))))))))))</f>
        <v>4</v>
      </c>
      <c r="AI68" s="39">
        <f>IF(AH68=0,"",IF(COUNTBLANK(AD68:AF68)=0,AVERAGE(AD68:AF68),IF(COUNTBLANK(AC68:AF68)&lt;1.5,AVERAGE(AC68:AF68),IF(COUNTBLANK(AB68:AF68)&lt;2.5,AVERAGE(AB68:AF68),IF(COUNTBLANK(AA68:AF68)&lt;3.5,AVERAGE(AA68:AF68),IF(COUNTBLANK(Z68:AF68)&lt;4.5,AVERAGE(Z68:AF68),IF(COUNTBLANK(Y68:AF68)&lt;5.5,AVERAGE(Y68:AF68),IF(COUNTBLANK(X68:AF68)&lt;6.5,AVERAGE(X68:AF68),IF(COUNTBLANK(W68:AF68)&lt;7.5,AVERAGE(W68:AF68),IF(COUNTBLANK(V68:AF68)&lt;8.5,AVERAGE(V68:AF68),IF(COUNTBLANK(U68:AF68)&lt;9.5,AVERAGE(U68:AF68),IF(COUNTBLANK(T68:AF68)&lt;10.5,AVERAGE(T68:AF68),IF(COUNTBLANK(S68:AF68)&lt;11.5,AVERAGE(S68:AF68),IF(COUNTBLANK(R68:AF68)&lt;12.5,AVERAGE(R68:AF68),IF(COUNTBLANK(Q68:AF68)&lt;13.5,AVERAGE(Q68:AF68),IF(COUNTBLANK(P68:AF68)&lt;14.5,AVERAGE(P68:AF68),IF(COUNTBLANK(O68:AF68)&lt;15.5,AVERAGE(O68:AF68),IF(COUNTBLANK(N68:AF68)&lt;16.5,AVERAGE(N68:AF68),IF(COUNTBLANK(M68:AF68)&lt;17.5,AVERAGE(M68:AF68),IF(COUNTBLANK(L68:AF68)&lt;18.5,AVERAGE(L68:AF68),AVERAGE(K68:AF68)))))))))))))))))))))</f>
        <v>81.333333333333329</v>
      </c>
      <c r="AJ68" s="22">
        <f>IF(AH68=0,"",IF(COUNTBLANK(AE68:AF68)=0,AVERAGE(AE68:AF68),IF(COUNTBLANK(AD68:AF68)&lt;1.5,AVERAGE(AD68:AF68),IF(COUNTBLANK(AC68:AF68)&lt;2.5,AVERAGE(AC68:AF68),IF(COUNTBLANK(AB68:AF68)&lt;3.5,AVERAGE(AB68:AF68),IF(COUNTBLANK(AA68:AF68)&lt;4.5,AVERAGE(AA68:AF68),IF(COUNTBLANK(Z68:AF68)&lt;5.5,AVERAGE(Z68:AF68),IF(COUNTBLANK(Y68:AF68)&lt;6.5,AVERAGE(Y68:AF68),IF(COUNTBLANK(X68:AF68)&lt;7.5,AVERAGE(X68:AF68),IF(COUNTBLANK(W68:AF68)&lt;8.5,AVERAGE(W68:AF68),IF(COUNTBLANK(V68:AF68)&lt;9.5,AVERAGE(V68:AF68),IF(COUNTBLANK(U68:AF68)&lt;10.5,AVERAGE(U68:AF68),IF(COUNTBLANK(T68:AF68)&lt;11.5,AVERAGE(T68:AF68),IF(COUNTBLANK(S68:AF68)&lt;12.5,AVERAGE(S68:AF68),IF(COUNTBLANK(R68:AF68)&lt;13.5,AVERAGE(R68:AF68),IF(COUNTBLANK(Q68:AF68)&lt;14.5,AVERAGE(Q68:AF68),IF(COUNTBLANK(P68:AF68)&lt;15.5,AVERAGE(P68:AF68),IF(COUNTBLANK(O68:AF68)&lt;16.5,AVERAGE(O68:AF68),IF(COUNTBLANK(N68:AF68)&lt;17.5,AVERAGE(N68:AF68),IF(COUNTBLANK(M68:AF68)&lt;18.5,AVERAGE(M68:AF68),IF(COUNTBLANK(L68:AF68)&lt;19.5,AVERAGE(L68:AF68),AVERAGE(K68:AF68))))))))))))))))))))))</f>
        <v>79.5</v>
      </c>
      <c r="AK68" s="23">
        <f>IF(AH68&lt;1.5,J68,(0.75*J68)+(0.25*(AI68*$AS$1)))</f>
        <v>328458.98902754881</v>
      </c>
      <c r="AL68" s="24">
        <f>AK68-J68</f>
        <v>1458.9890275488142</v>
      </c>
      <c r="AM68" s="22">
        <f>IF(AH68&lt;1.5,"N/A",3*((J68/$AS$1)-(AJ68*2/3)))</f>
        <v>80.721696334947111</v>
      </c>
      <c r="AN68" s="20">
        <f t="shared" ref="AN68:AN131" si="5">IF(AH68=0,"",AI68*$AR$1)</f>
        <v>321784.24184250418</v>
      </c>
      <c r="AO68" s="20">
        <f t="shared" ref="AO68:AO131" si="6">IF(AH68=0,"",AG68*$AR$1)</f>
        <v>339258.18120485329</v>
      </c>
    </row>
    <row r="69" spans="1:41" ht="13.5">
      <c r="A69" s="19" t="s">
        <v>131</v>
      </c>
      <c r="B69" s="23" t="str">
        <f>IF(COUNTBLANK(K69:AF69)&lt;20.5,"Yes","No")</f>
        <v>Yes</v>
      </c>
      <c r="C69" s="23" t="str">
        <f>IF(COUNTBLANK(K69:AF69)&lt;21.5,"Yes","No")</f>
        <v>Yes</v>
      </c>
      <c r="D69" s="34" t="str">
        <f>IF(J69&gt;300000,IF(J69&lt;((AG69*$AR$1)*0.9),IF(J69&lt;((AG69*$AR$1)*0.8),IF(J69&lt;((AG69*$AR$1)*0.7),"B","C"),"V"),IF(AM69&gt;AG69,IF(AM69&gt;AJ69,"P",""),"")),IF(AM69&gt;AG69,IF(AM69&gt;AJ69,"P",""),""))</f>
        <v/>
      </c>
      <c r="E69" s="19" t="s">
        <v>132</v>
      </c>
      <c r="F69" s="21" t="s">
        <v>62</v>
      </c>
      <c r="G69" s="20">
        <v>274300</v>
      </c>
      <c r="H69" s="20">
        <f>J69-G69</f>
        <v>16500</v>
      </c>
      <c r="I69" s="80">
        <v>2300</v>
      </c>
      <c r="J69" s="20">
        <v>290800</v>
      </c>
      <c r="K69" s="21">
        <v>110</v>
      </c>
      <c r="L69" s="21">
        <v>45</v>
      </c>
      <c r="M69" s="21">
        <v>83</v>
      </c>
      <c r="N69" s="21">
        <v>89</v>
      </c>
      <c r="O69" s="39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39">
        <f>IF(AH69=0,"",AVERAGE(K69:AF69))</f>
        <v>81.75</v>
      </c>
      <c r="AH69" s="39">
        <f>IF(COUNTBLANK(K69:AF69)=0,22,IF(COUNTBLANK(K69:AF69)=1,21,IF(COUNTBLANK(K69:AF69)=2,20,IF(COUNTBLANK(K69:AF69)=3,19,IF(COUNTBLANK(K69:AF69)=4,18,IF(COUNTBLANK(K69:AF69)=5,17,IF(COUNTBLANK(K69:AF69)=6,16,IF(COUNTBLANK(K69:AF69)=7,15,IF(COUNTBLANK(K69:AF69)=8,14,IF(COUNTBLANK(K69:AF69)=9,13,IF(COUNTBLANK(K69:AF69)=10,12,IF(COUNTBLANK(K69:AF69)=11,11,IF(COUNTBLANK(K69:AF69)=12,10,IF(COUNTBLANK(K69:AF69)=13,9,IF(COUNTBLANK(K69:AF69)=14,8,IF(COUNTBLANK(K69:AF69)=15,7,IF(COUNTBLANK(K69:AF69)=16,6,IF(COUNTBLANK(K69:AF69)=17,5,IF(COUNTBLANK(K69:AF69)=18,4,IF(COUNTBLANK(K69:AF69)=19,3,IF(COUNTBLANK(K69:AF69)=20,2,IF(COUNTBLANK(K69:AF69)=21,1,IF(COUNTBLANK(K69:AF69)=22,0,"Error")))))))))))))))))))))))</f>
        <v>4</v>
      </c>
      <c r="AI69" s="39">
        <f>IF(AH69=0,"",IF(COUNTBLANK(AD69:AF69)=0,AVERAGE(AD69:AF69),IF(COUNTBLANK(AC69:AF69)&lt;1.5,AVERAGE(AC69:AF69),IF(COUNTBLANK(AB69:AF69)&lt;2.5,AVERAGE(AB69:AF69),IF(COUNTBLANK(AA69:AF69)&lt;3.5,AVERAGE(AA69:AF69),IF(COUNTBLANK(Z69:AF69)&lt;4.5,AVERAGE(Z69:AF69),IF(COUNTBLANK(Y69:AF69)&lt;5.5,AVERAGE(Y69:AF69),IF(COUNTBLANK(X69:AF69)&lt;6.5,AVERAGE(X69:AF69),IF(COUNTBLANK(W69:AF69)&lt;7.5,AVERAGE(W69:AF69),IF(COUNTBLANK(V69:AF69)&lt;8.5,AVERAGE(V69:AF69),IF(COUNTBLANK(U69:AF69)&lt;9.5,AVERAGE(U69:AF69),IF(COUNTBLANK(T69:AF69)&lt;10.5,AVERAGE(T69:AF69),IF(COUNTBLANK(S69:AF69)&lt;11.5,AVERAGE(S69:AF69),IF(COUNTBLANK(R69:AF69)&lt;12.5,AVERAGE(R69:AF69),IF(COUNTBLANK(Q69:AF69)&lt;13.5,AVERAGE(Q69:AF69),IF(COUNTBLANK(P69:AF69)&lt;14.5,AVERAGE(P69:AF69),IF(COUNTBLANK(O69:AF69)&lt;15.5,AVERAGE(O69:AF69),IF(COUNTBLANK(N69:AF69)&lt;16.5,AVERAGE(N69:AF69),IF(COUNTBLANK(M69:AF69)&lt;17.5,AVERAGE(M69:AF69),IF(COUNTBLANK(L69:AF69)&lt;18.5,AVERAGE(L69:AF69),AVERAGE(K69:AF69)))))))))))))))))))))</f>
        <v>72.333333333333329</v>
      </c>
      <c r="AJ69" s="22">
        <f>IF(AH69=0,"",IF(COUNTBLANK(AE69:AF69)=0,AVERAGE(AE69:AF69),IF(COUNTBLANK(AD69:AF69)&lt;1.5,AVERAGE(AD69:AF69),IF(COUNTBLANK(AC69:AF69)&lt;2.5,AVERAGE(AC69:AF69),IF(COUNTBLANK(AB69:AF69)&lt;3.5,AVERAGE(AB69:AF69),IF(COUNTBLANK(AA69:AF69)&lt;4.5,AVERAGE(AA69:AF69),IF(COUNTBLANK(Z69:AF69)&lt;5.5,AVERAGE(Z69:AF69),IF(COUNTBLANK(Y69:AF69)&lt;6.5,AVERAGE(Y69:AF69),IF(COUNTBLANK(X69:AF69)&lt;7.5,AVERAGE(X69:AF69),IF(COUNTBLANK(W69:AF69)&lt;8.5,AVERAGE(W69:AF69),IF(COUNTBLANK(V69:AF69)&lt;9.5,AVERAGE(V69:AF69),IF(COUNTBLANK(U69:AF69)&lt;10.5,AVERAGE(U69:AF69),IF(COUNTBLANK(T69:AF69)&lt;11.5,AVERAGE(T69:AF69),IF(COUNTBLANK(S69:AF69)&lt;12.5,AVERAGE(S69:AF69),IF(COUNTBLANK(R69:AF69)&lt;13.5,AVERAGE(R69:AF69),IF(COUNTBLANK(Q69:AF69)&lt;14.5,AVERAGE(Q69:AF69),IF(COUNTBLANK(P69:AF69)&lt;15.5,AVERAGE(P69:AF69),IF(COUNTBLANK(O69:AF69)&lt;16.5,AVERAGE(O69:AF69),IF(COUNTBLANK(N69:AF69)&lt;17.5,AVERAGE(N69:AF69),IF(COUNTBLANK(M69:AF69)&lt;18.5,AVERAGE(M69:AF69),IF(COUNTBLANK(L69:AF69)&lt;19.5,AVERAGE(L69:AF69),AVERAGE(K69:AF69))))))))))))))))))))))</f>
        <v>86</v>
      </c>
      <c r="AK69" s="23">
        <f>IF(AH69&lt;1.5,J69,(0.75*J69)+(0.25*(AI69*$AS$1)))</f>
        <v>292101.43696302496</v>
      </c>
      <c r="AL69" s="24">
        <f>AK69-J69</f>
        <v>1301.4369630249566</v>
      </c>
      <c r="AM69" s="22">
        <f>IF(AH69&lt;1.5,"N/A",3*((J69/$AS$1)-(AJ69*2/3)))</f>
        <v>41.183698147408613</v>
      </c>
      <c r="AN69" s="20">
        <f t="shared" si="5"/>
        <v>286176.96917960414</v>
      </c>
      <c r="AO69" s="20">
        <f t="shared" si="6"/>
        <v>323432.72668800881</v>
      </c>
    </row>
    <row r="70" spans="1:41" ht="13.5">
      <c r="A70" s="19" t="s">
        <v>131</v>
      </c>
      <c r="B70" s="23" t="str">
        <f>IF(COUNTBLANK(K70:AF70)&lt;20.5,"Yes","No")</f>
        <v>Yes</v>
      </c>
      <c r="C70" s="23" t="str">
        <f>IF(COUNTBLANK(K70:AF70)&lt;21.5,"Yes","No")</f>
        <v>Yes</v>
      </c>
      <c r="D70" s="34" t="str">
        <f>IF(J70&gt;300000,IF(J70&lt;((AG70*$AR$1)*0.9),IF(J70&lt;((AG70*$AR$1)*0.8),IF(J70&lt;((AG70*$AR$1)*0.7),"B","C"),"V"),IF(AM70&gt;AG70,IF(AM70&gt;AJ70,"P",""),"")),IF(AM70&gt;AG70,IF(AM70&gt;AJ70,"P",""),""))</f>
        <v>P</v>
      </c>
      <c r="E70" s="19" t="s">
        <v>138</v>
      </c>
      <c r="F70" s="21" t="s">
        <v>388</v>
      </c>
      <c r="G70" s="20">
        <v>330500</v>
      </c>
      <c r="H70" s="20">
        <f>J70-G70</f>
        <v>-2600</v>
      </c>
      <c r="I70" s="80">
        <v>-1700</v>
      </c>
      <c r="J70" s="20">
        <v>327900</v>
      </c>
      <c r="K70" s="21">
        <v>89</v>
      </c>
      <c r="L70" s="21">
        <v>79</v>
      </c>
      <c r="M70" s="21">
        <v>69</v>
      </c>
      <c r="N70" s="21">
        <v>88</v>
      </c>
      <c r="O70" s="39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39">
        <f>IF(AH70=0,"",AVERAGE(K70:AF70))</f>
        <v>81.25</v>
      </c>
      <c r="AH70" s="39">
        <f>IF(COUNTBLANK(K70:AF70)=0,22,IF(COUNTBLANK(K70:AF70)=1,21,IF(COUNTBLANK(K70:AF70)=2,20,IF(COUNTBLANK(K70:AF70)=3,19,IF(COUNTBLANK(K70:AF70)=4,18,IF(COUNTBLANK(K70:AF70)=5,17,IF(COUNTBLANK(K70:AF70)=6,16,IF(COUNTBLANK(K70:AF70)=7,15,IF(COUNTBLANK(K70:AF70)=8,14,IF(COUNTBLANK(K70:AF70)=9,13,IF(COUNTBLANK(K70:AF70)=10,12,IF(COUNTBLANK(K70:AF70)=11,11,IF(COUNTBLANK(K70:AF70)=12,10,IF(COUNTBLANK(K70:AF70)=13,9,IF(COUNTBLANK(K70:AF70)=14,8,IF(COUNTBLANK(K70:AF70)=15,7,IF(COUNTBLANK(K70:AF70)=16,6,IF(COUNTBLANK(K70:AF70)=17,5,IF(COUNTBLANK(K70:AF70)=18,4,IF(COUNTBLANK(K70:AF70)=19,3,IF(COUNTBLANK(K70:AF70)=20,2,IF(COUNTBLANK(K70:AF70)=21,1,IF(COUNTBLANK(K70:AF70)=22,0,"Error")))))))))))))))))))))))</f>
        <v>4</v>
      </c>
      <c r="AI70" s="39">
        <f>IF(AH70=0,"",IF(COUNTBLANK(AD70:AF70)=0,AVERAGE(AD70:AF70),IF(COUNTBLANK(AC70:AF70)&lt;1.5,AVERAGE(AC70:AF70),IF(COUNTBLANK(AB70:AF70)&lt;2.5,AVERAGE(AB70:AF70),IF(COUNTBLANK(AA70:AF70)&lt;3.5,AVERAGE(AA70:AF70),IF(COUNTBLANK(Z70:AF70)&lt;4.5,AVERAGE(Z70:AF70),IF(COUNTBLANK(Y70:AF70)&lt;5.5,AVERAGE(Y70:AF70),IF(COUNTBLANK(X70:AF70)&lt;6.5,AVERAGE(X70:AF70),IF(COUNTBLANK(W70:AF70)&lt;7.5,AVERAGE(W70:AF70),IF(COUNTBLANK(V70:AF70)&lt;8.5,AVERAGE(V70:AF70),IF(COUNTBLANK(U70:AF70)&lt;9.5,AVERAGE(U70:AF70),IF(COUNTBLANK(T70:AF70)&lt;10.5,AVERAGE(T70:AF70),IF(COUNTBLANK(S70:AF70)&lt;11.5,AVERAGE(S70:AF70),IF(COUNTBLANK(R70:AF70)&lt;12.5,AVERAGE(R70:AF70),IF(COUNTBLANK(Q70:AF70)&lt;13.5,AVERAGE(Q70:AF70),IF(COUNTBLANK(P70:AF70)&lt;14.5,AVERAGE(P70:AF70),IF(COUNTBLANK(O70:AF70)&lt;15.5,AVERAGE(O70:AF70),IF(COUNTBLANK(N70:AF70)&lt;16.5,AVERAGE(N70:AF70),IF(COUNTBLANK(M70:AF70)&lt;17.5,AVERAGE(M70:AF70),IF(COUNTBLANK(L70:AF70)&lt;18.5,AVERAGE(L70:AF70),AVERAGE(K70:AF70)))))))))))))))))))))</f>
        <v>78.666666666666671</v>
      </c>
      <c r="AJ70" s="22">
        <f>IF(AH70=0,"",IF(COUNTBLANK(AE70:AF70)=0,AVERAGE(AE70:AF70),IF(COUNTBLANK(AD70:AF70)&lt;1.5,AVERAGE(AD70:AF70),IF(COUNTBLANK(AC70:AF70)&lt;2.5,AVERAGE(AC70:AF70),IF(COUNTBLANK(AB70:AF70)&lt;3.5,AVERAGE(AB70:AF70),IF(COUNTBLANK(AA70:AF70)&lt;4.5,AVERAGE(AA70:AF70),IF(COUNTBLANK(Z70:AF70)&lt;5.5,AVERAGE(Z70:AF70),IF(COUNTBLANK(Y70:AF70)&lt;6.5,AVERAGE(Y70:AF70),IF(COUNTBLANK(X70:AF70)&lt;7.5,AVERAGE(X70:AF70),IF(COUNTBLANK(W70:AF70)&lt;8.5,AVERAGE(W70:AF70),IF(COUNTBLANK(V70:AF70)&lt;9.5,AVERAGE(V70:AF70),IF(COUNTBLANK(U70:AF70)&lt;10.5,AVERAGE(U70:AF70),IF(COUNTBLANK(T70:AF70)&lt;11.5,AVERAGE(T70:AF70),IF(COUNTBLANK(S70:AF70)&lt;12.5,AVERAGE(S70:AF70),IF(COUNTBLANK(R70:AF70)&lt;13.5,AVERAGE(R70:AF70),IF(COUNTBLANK(Q70:AF70)&lt;14.5,AVERAGE(Q70:AF70),IF(COUNTBLANK(P70:AF70)&lt;15.5,AVERAGE(P70:AF70),IF(COUNTBLANK(O70:AF70)&lt;16.5,AVERAGE(O70:AF70),IF(COUNTBLANK(N70:AF70)&lt;17.5,AVERAGE(N70:AF70),IF(COUNTBLANK(M70:AF70)&lt;18.5,AVERAGE(M70:AF70),IF(COUNTBLANK(L70:AF70)&lt;19.5,AVERAGE(L70:AF70),AVERAGE(K70:AF70))))))))))))))))))))))</f>
        <v>78.5</v>
      </c>
      <c r="AK70" s="23">
        <f>IF(AH70&lt;1.5,J70,(0.75*J70)+(0.25*(AI70*$AS$1)))</f>
        <v>326405.82545287505</v>
      </c>
      <c r="AL70" s="24">
        <f>AK70-J70</f>
        <v>-1494.1745471249451</v>
      </c>
      <c r="AM70" s="22">
        <f>IF(AH70&lt;1.5,"N/A",3*((J70/$AS$1)-(AJ70*2/3)))</f>
        <v>83.381480820272657</v>
      </c>
      <c r="AN70" s="20">
        <f t="shared" si="5"/>
        <v>311233.93883127457</v>
      </c>
      <c r="AO70" s="20">
        <f t="shared" si="6"/>
        <v>321454.54487340327</v>
      </c>
    </row>
    <row r="71" spans="1:41" ht="13.5">
      <c r="A71" s="19" t="s">
        <v>131</v>
      </c>
      <c r="B71" s="23" t="str">
        <f>IF(COUNTBLANK(K71:AF71)&lt;20.5,"Yes","No")</f>
        <v>Yes</v>
      </c>
      <c r="C71" s="23" t="str">
        <f>IF(COUNTBLANK(K71:AF71)&lt;21.5,"Yes","No")</f>
        <v>Yes</v>
      </c>
      <c r="D71" s="34" t="str">
        <f>IF(J71&gt;300000,IF(J71&lt;((AG71*$AR$1)*0.9),IF(J71&lt;((AG71*$AR$1)*0.8),IF(J71&lt;((AG71*$AR$1)*0.7),"B","C"),"V"),IF(AM71&gt;AG71,IF(AM71&gt;AJ71,"P",""),"")),IF(AM71&gt;AG71,IF(AM71&gt;AJ71,"P",""),""))</f>
        <v/>
      </c>
      <c r="E71" s="19" t="s">
        <v>144</v>
      </c>
      <c r="F71" s="21" t="s">
        <v>37</v>
      </c>
      <c r="G71" s="20">
        <v>318100</v>
      </c>
      <c r="H71" s="20">
        <f>J71-G71</f>
        <v>-6300</v>
      </c>
      <c r="I71" s="80">
        <v>9400</v>
      </c>
      <c r="J71" s="20">
        <v>311800</v>
      </c>
      <c r="K71" s="21">
        <v>74</v>
      </c>
      <c r="L71" s="21">
        <v>39</v>
      </c>
      <c r="M71" s="21">
        <v>74</v>
      </c>
      <c r="N71" s="21">
        <v>134</v>
      </c>
      <c r="O71" s="39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39">
        <f>IF(AH71=0,"",AVERAGE(K71:AF71))</f>
        <v>80.25</v>
      </c>
      <c r="AH71" s="39">
        <f>IF(COUNTBLANK(K71:AF71)=0,22,IF(COUNTBLANK(K71:AF71)=1,21,IF(COUNTBLANK(K71:AF71)=2,20,IF(COUNTBLANK(K71:AF71)=3,19,IF(COUNTBLANK(K71:AF71)=4,18,IF(COUNTBLANK(K71:AF71)=5,17,IF(COUNTBLANK(K71:AF71)=6,16,IF(COUNTBLANK(K71:AF71)=7,15,IF(COUNTBLANK(K71:AF71)=8,14,IF(COUNTBLANK(K71:AF71)=9,13,IF(COUNTBLANK(K71:AF71)=10,12,IF(COUNTBLANK(K71:AF71)=11,11,IF(COUNTBLANK(K71:AF71)=12,10,IF(COUNTBLANK(K71:AF71)=13,9,IF(COUNTBLANK(K71:AF71)=14,8,IF(COUNTBLANK(K71:AF71)=15,7,IF(COUNTBLANK(K71:AF71)=16,6,IF(COUNTBLANK(K71:AF71)=17,5,IF(COUNTBLANK(K71:AF71)=18,4,IF(COUNTBLANK(K71:AF71)=19,3,IF(COUNTBLANK(K71:AF71)=20,2,IF(COUNTBLANK(K71:AF71)=21,1,IF(COUNTBLANK(K71:AF71)=22,0,"Error")))))))))))))))))))))))</f>
        <v>4</v>
      </c>
      <c r="AI71" s="39">
        <f>IF(AH71=0,"",IF(COUNTBLANK(AD71:AF71)=0,AVERAGE(AD71:AF71),IF(COUNTBLANK(AC71:AF71)&lt;1.5,AVERAGE(AC71:AF71),IF(COUNTBLANK(AB71:AF71)&lt;2.5,AVERAGE(AB71:AF71),IF(COUNTBLANK(AA71:AF71)&lt;3.5,AVERAGE(AA71:AF71),IF(COUNTBLANK(Z71:AF71)&lt;4.5,AVERAGE(Z71:AF71),IF(COUNTBLANK(Y71:AF71)&lt;5.5,AVERAGE(Y71:AF71),IF(COUNTBLANK(X71:AF71)&lt;6.5,AVERAGE(X71:AF71),IF(COUNTBLANK(W71:AF71)&lt;7.5,AVERAGE(W71:AF71),IF(COUNTBLANK(V71:AF71)&lt;8.5,AVERAGE(V71:AF71),IF(COUNTBLANK(U71:AF71)&lt;9.5,AVERAGE(U71:AF71),IF(COUNTBLANK(T71:AF71)&lt;10.5,AVERAGE(T71:AF71),IF(COUNTBLANK(S71:AF71)&lt;11.5,AVERAGE(S71:AF71),IF(COUNTBLANK(R71:AF71)&lt;12.5,AVERAGE(R71:AF71),IF(COUNTBLANK(Q71:AF71)&lt;13.5,AVERAGE(Q71:AF71),IF(COUNTBLANK(P71:AF71)&lt;14.5,AVERAGE(P71:AF71),IF(COUNTBLANK(O71:AF71)&lt;15.5,AVERAGE(O71:AF71),IF(COUNTBLANK(N71:AF71)&lt;16.5,AVERAGE(N71:AF71),IF(COUNTBLANK(M71:AF71)&lt;17.5,AVERAGE(M71:AF71),IF(COUNTBLANK(L71:AF71)&lt;18.5,AVERAGE(L71:AF71),AVERAGE(K71:AF71)))))))))))))))))))))</f>
        <v>82.333333333333329</v>
      </c>
      <c r="AJ71" s="22">
        <f>IF(AH71=0,"",IF(COUNTBLANK(AE71:AF71)=0,AVERAGE(AE71:AF71),IF(COUNTBLANK(AD71:AF71)&lt;1.5,AVERAGE(AD71:AF71),IF(COUNTBLANK(AC71:AF71)&lt;2.5,AVERAGE(AC71:AF71),IF(COUNTBLANK(AB71:AF71)&lt;3.5,AVERAGE(AB71:AF71),IF(COUNTBLANK(AA71:AF71)&lt;4.5,AVERAGE(AA71:AF71),IF(COUNTBLANK(Z71:AF71)&lt;5.5,AVERAGE(Z71:AF71),IF(COUNTBLANK(Y71:AF71)&lt;6.5,AVERAGE(Y71:AF71),IF(COUNTBLANK(X71:AF71)&lt;7.5,AVERAGE(X71:AF71),IF(COUNTBLANK(W71:AF71)&lt;8.5,AVERAGE(W71:AF71),IF(COUNTBLANK(V71:AF71)&lt;9.5,AVERAGE(V71:AF71),IF(COUNTBLANK(U71:AF71)&lt;10.5,AVERAGE(U71:AF71),IF(COUNTBLANK(T71:AF71)&lt;11.5,AVERAGE(T71:AF71),IF(COUNTBLANK(S71:AF71)&lt;12.5,AVERAGE(S71:AF71),IF(COUNTBLANK(R71:AF71)&lt;13.5,AVERAGE(R71:AF71),IF(COUNTBLANK(Q71:AF71)&lt;14.5,AVERAGE(Q71:AF71),IF(COUNTBLANK(P71:AF71)&lt;15.5,AVERAGE(P71:AF71),IF(COUNTBLANK(O71:AF71)&lt;16.5,AVERAGE(O71:AF71),IF(COUNTBLANK(N71:AF71)&lt;17.5,AVERAGE(N71:AF71),IF(COUNTBLANK(M71:AF71)&lt;18.5,AVERAGE(M71:AF71),IF(COUNTBLANK(L71:AF71)&lt;19.5,AVERAGE(L71:AF71),AVERAGE(K71:AF71))))))))))))))))))))))</f>
        <v>104</v>
      </c>
      <c r="AK71" s="23">
        <f>IF(AH71&lt;1.5,J71,(0.75*J71)+(0.25*(AI71*$AS$1)))</f>
        <v>318082.05036805145</v>
      </c>
      <c r="AL71" s="24">
        <f>AK71-J71</f>
        <v>6282.0503680514521</v>
      </c>
      <c r="AM71" s="22">
        <f>IF(AH71&lt;1.5,"N/A",3*((J71/$AS$1)-(AJ71*2/3)))</f>
        <v>20.57866947167129</v>
      </c>
      <c r="AN71" s="20">
        <f t="shared" si="5"/>
        <v>325740.60547171533</v>
      </c>
      <c r="AO71" s="20">
        <f t="shared" si="6"/>
        <v>317498.18124419218</v>
      </c>
    </row>
    <row r="72" spans="1:41">
      <c r="A72" s="19" t="s">
        <v>131</v>
      </c>
      <c r="B72" s="23" t="str">
        <f>IF(COUNTBLANK(K72:AF72)&lt;20.5,"Yes","No")</f>
        <v>Yes</v>
      </c>
      <c r="C72" s="23" t="str">
        <f>IF(COUNTBLANK(K72:AF72)&lt;21.5,"Yes","No")</f>
        <v>Yes</v>
      </c>
      <c r="D72" s="34" t="str">
        <f>IF(J72&gt;300000,IF(J72&lt;((AG72*$AR$1)*0.9),IF(J72&lt;((AG72*$AR$1)*0.8),IF(J72&lt;((AG72*$AR$1)*0.7),"B","C"),"V"),IF(AM72&gt;AG72,IF(AM72&gt;AJ72,"P",""),"")),IF(AM72&gt;AG72,IF(AM72&gt;AJ72,"P",""),""))</f>
        <v/>
      </c>
      <c r="E72" s="19" t="s">
        <v>488</v>
      </c>
      <c r="F72" s="21" t="s">
        <v>37</v>
      </c>
      <c r="G72" s="20"/>
      <c r="H72" s="20">
        <f>J72-G72</f>
        <v>113500</v>
      </c>
      <c r="I72" s="80">
        <v>0</v>
      </c>
      <c r="J72" s="20">
        <v>113500</v>
      </c>
      <c r="K72" s="21"/>
      <c r="L72" s="21"/>
      <c r="M72" s="21">
        <v>67</v>
      </c>
      <c r="N72" s="21">
        <v>93</v>
      </c>
      <c r="O72" s="40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9">
        <f>IF(AH72=0,"",AVERAGE(K72:AF72))</f>
        <v>80</v>
      </c>
      <c r="AH72" s="39">
        <f>IF(COUNTBLANK(K72:AF72)=0,22,IF(COUNTBLANK(K72:AF72)=1,21,IF(COUNTBLANK(K72:AF72)=2,20,IF(COUNTBLANK(K72:AF72)=3,19,IF(COUNTBLANK(K72:AF72)=4,18,IF(COUNTBLANK(K72:AF72)=5,17,IF(COUNTBLANK(K72:AF72)=6,16,IF(COUNTBLANK(K72:AF72)=7,15,IF(COUNTBLANK(K72:AF72)=8,14,IF(COUNTBLANK(K72:AF72)=9,13,IF(COUNTBLANK(K72:AF72)=10,12,IF(COUNTBLANK(K72:AF72)=11,11,IF(COUNTBLANK(K72:AF72)=12,10,IF(COUNTBLANK(K72:AF72)=13,9,IF(COUNTBLANK(K72:AF72)=14,8,IF(COUNTBLANK(K72:AF72)=15,7,IF(COUNTBLANK(K72:AF72)=16,6,IF(COUNTBLANK(K72:AF72)=17,5,IF(COUNTBLANK(K72:AF72)=18,4,IF(COUNTBLANK(K72:AF72)=19,3,IF(COUNTBLANK(K72:AF72)=20,2,IF(COUNTBLANK(K72:AF72)=21,1,IF(COUNTBLANK(K72:AF72)=22,0,"Error")))))))))))))))))))))))</f>
        <v>2</v>
      </c>
      <c r="AI72" s="39">
        <f>IF(AH72=0,"",IF(COUNTBLANK(AD72:AF72)=0,AVERAGE(AD72:AF72),IF(COUNTBLANK(AC72:AF72)&lt;1.5,AVERAGE(AC72:AF72),IF(COUNTBLANK(AB72:AF72)&lt;2.5,AVERAGE(AB72:AF72),IF(COUNTBLANK(AA72:AF72)&lt;3.5,AVERAGE(AA72:AF72),IF(COUNTBLANK(Z72:AF72)&lt;4.5,AVERAGE(Z72:AF72),IF(COUNTBLANK(Y72:AF72)&lt;5.5,AVERAGE(Y72:AF72),IF(COUNTBLANK(X72:AF72)&lt;6.5,AVERAGE(X72:AF72),IF(COUNTBLANK(W72:AF72)&lt;7.5,AVERAGE(W72:AF72),IF(COUNTBLANK(V72:AF72)&lt;8.5,AVERAGE(V72:AF72),IF(COUNTBLANK(U72:AF72)&lt;9.5,AVERAGE(U72:AF72),IF(COUNTBLANK(T72:AF72)&lt;10.5,AVERAGE(T72:AF72),IF(COUNTBLANK(S72:AF72)&lt;11.5,AVERAGE(S72:AF72),IF(COUNTBLANK(R72:AF72)&lt;12.5,AVERAGE(R72:AF72),IF(COUNTBLANK(Q72:AF72)&lt;13.5,AVERAGE(Q72:AF72),IF(COUNTBLANK(P72:AF72)&lt;14.5,AVERAGE(P72:AF72),IF(COUNTBLANK(O72:AF72)&lt;15.5,AVERAGE(O72:AF72),IF(COUNTBLANK(N72:AF72)&lt;16.5,AVERAGE(N72:AF72),IF(COUNTBLANK(M72:AF72)&lt;17.5,AVERAGE(M72:AF72),IF(COUNTBLANK(L72:AF72)&lt;18.5,AVERAGE(L72:AF72),AVERAGE(K72:AF72)))))))))))))))))))))</f>
        <v>80</v>
      </c>
      <c r="AJ72" s="22">
        <f>IF(AH72=0,"",IF(COUNTBLANK(AE72:AF72)=0,AVERAGE(AE72:AF72),IF(COUNTBLANK(AD72:AF72)&lt;1.5,AVERAGE(AD72:AF72),IF(COUNTBLANK(AC72:AF72)&lt;2.5,AVERAGE(AC72:AF72),IF(COUNTBLANK(AB72:AF72)&lt;3.5,AVERAGE(AB72:AF72),IF(COUNTBLANK(AA72:AF72)&lt;4.5,AVERAGE(AA72:AF72),IF(COUNTBLANK(Z72:AF72)&lt;5.5,AVERAGE(Z72:AF72),IF(COUNTBLANK(Y72:AF72)&lt;6.5,AVERAGE(Y72:AF72),IF(COUNTBLANK(X72:AF72)&lt;7.5,AVERAGE(X72:AF72),IF(COUNTBLANK(W72:AF72)&lt;8.5,AVERAGE(W72:AF72),IF(COUNTBLANK(V72:AF72)&lt;9.5,AVERAGE(V72:AF72),IF(COUNTBLANK(U72:AF72)&lt;10.5,AVERAGE(U72:AF72),IF(COUNTBLANK(T72:AF72)&lt;11.5,AVERAGE(T72:AF72),IF(COUNTBLANK(S72:AF72)&lt;12.5,AVERAGE(S72:AF72),IF(COUNTBLANK(R72:AF72)&lt;13.5,AVERAGE(R72:AF72),IF(COUNTBLANK(Q72:AF72)&lt;14.5,AVERAGE(Q72:AF72),IF(COUNTBLANK(P72:AF72)&lt;15.5,AVERAGE(P72:AF72),IF(COUNTBLANK(O72:AF72)&lt;16.5,AVERAGE(O72:AF72),IF(COUNTBLANK(N72:AF72)&lt;17.5,AVERAGE(N72:AF72),IF(COUNTBLANK(M72:AF72)&lt;18.5,AVERAGE(M72:AF72),IF(COUNTBLANK(L72:AF72)&lt;19.5,AVERAGE(L72:AF72),AVERAGE(K72:AF72))))))))))))))))))))))</f>
        <v>80</v>
      </c>
      <c r="AK72" s="23">
        <f>IF(AH72&lt;1.5,J72,(0.75*J72)+(0.25*(AI72*$AS$1)))</f>
        <v>166969.90724021193</v>
      </c>
      <c r="AL72" s="24">
        <f>AK72-J72</f>
        <v>53469.907240211935</v>
      </c>
      <c r="AM72" s="22">
        <f>IF(AH72&lt;1.5,"N/A",3*((J72/$AS$1)-(AJ72*2/3)))</f>
        <v>-76.793845461723251</v>
      </c>
      <c r="AN72" s="20">
        <f t="shared" si="5"/>
        <v>316509.09033688938</v>
      </c>
      <c r="AO72" s="20">
        <f t="shared" si="6"/>
        <v>316509.09033688938</v>
      </c>
    </row>
    <row r="73" spans="1:41" ht="13.5">
      <c r="A73" s="19" t="s">
        <v>131</v>
      </c>
      <c r="B73" s="23" t="str">
        <f>IF(COUNTBLANK(K73:AF73)&lt;20.5,"Yes","No")</f>
        <v>Yes</v>
      </c>
      <c r="C73" s="23" t="str">
        <f>IF(COUNTBLANK(K73:AF73)&lt;21.5,"Yes","No")</f>
        <v>Yes</v>
      </c>
      <c r="D73" s="34" t="str">
        <f>IF(J73&gt;300000,IF(J73&lt;((AG73*$AR$1)*0.9),IF(J73&lt;((AG73*$AR$1)*0.8),IF(J73&lt;((AG73*$AR$1)*0.7),"B","C"),"V"),IF(AM73&gt;AG73,IF(AM73&gt;AJ73,"P",""),"")),IF(AM73&gt;AG73,IF(AM73&gt;AJ73,"P",""),""))</f>
        <v>P</v>
      </c>
      <c r="E73" s="19" t="s">
        <v>139</v>
      </c>
      <c r="F73" s="21" t="s">
        <v>391</v>
      </c>
      <c r="G73" s="20">
        <v>343600</v>
      </c>
      <c r="H73" s="20">
        <f>J73-G73</f>
        <v>-5100</v>
      </c>
      <c r="I73" s="80">
        <v>0</v>
      </c>
      <c r="J73" s="20">
        <v>338500</v>
      </c>
      <c r="K73" s="21">
        <v>88</v>
      </c>
      <c r="L73" s="21">
        <v>78</v>
      </c>
      <c r="M73" s="21">
        <v>69</v>
      </c>
      <c r="N73" s="21" t="s">
        <v>535</v>
      </c>
      <c r="O73" s="39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39">
        <f>IF(AH73=0,"",AVERAGE(K73:AF73))</f>
        <v>78.333333333333329</v>
      </c>
      <c r="AH73" s="39">
        <f>IF(COUNTBLANK(K73:AF73)=0,22,IF(COUNTBLANK(K73:AF73)=1,21,IF(COUNTBLANK(K73:AF73)=2,20,IF(COUNTBLANK(K73:AF73)=3,19,IF(COUNTBLANK(K73:AF73)=4,18,IF(COUNTBLANK(K73:AF73)=5,17,IF(COUNTBLANK(K73:AF73)=6,16,IF(COUNTBLANK(K73:AF73)=7,15,IF(COUNTBLANK(K73:AF73)=8,14,IF(COUNTBLANK(K73:AF73)=9,13,IF(COUNTBLANK(K73:AF73)=10,12,IF(COUNTBLANK(K73:AF73)=11,11,IF(COUNTBLANK(K73:AF73)=12,10,IF(COUNTBLANK(K73:AF73)=13,9,IF(COUNTBLANK(K73:AF73)=14,8,IF(COUNTBLANK(K73:AF73)=15,7,IF(COUNTBLANK(K73:AF73)=16,6,IF(COUNTBLANK(K73:AF73)=17,5,IF(COUNTBLANK(K73:AF73)=18,4,IF(COUNTBLANK(K73:AF73)=19,3,IF(COUNTBLANK(K73:AF73)=20,2,IF(COUNTBLANK(K73:AF73)=21,1,IF(COUNTBLANK(K73:AF73)=22,0,"Error")))))))))))))))))))))))</f>
        <v>3</v>
      </c>
      <c r="AI73" s="39">
        <f>IF(AH73=0,"",IF(COUNTBLANK(AD73:AF73)=0,AVERAGE(AD73:AF73),IF(COUNTBLANK(AC73:AF73)&lt;1.5,AVERAGE(AC73:AF73),IF(COUNTBLANK(AB73:AF73)&lt;2.5,AVERAGE(AB73:AF73),IF(COUNTBLANK(AA73:AF73)&lt;3.5,AVERAGE(AA73:AF73),IF(COUNTBLANK(Z73:AF73)&lt;4.5,AVERAGE(Z73:AF73),IF(COUNTBLANK(Y73:AF73)&lt;5.5,AVERAGE(Y73:AF73),IF(COUNTBLANK(X73:AF73)&lt;6.5,AVERAGE(X73:AF73),IF(COUNTBLANK(W73:AF73)&lt;7.5,AVERAGE(W73:AF73),IF(COUNTBLANK(V73:AF73)&lt;8.5,AVERAGE(V73:AF73),IF(COUNTBLANK(U73:AF73)&lt;9.5,AVERAGE(U73:AF73),IF(COUNTBLANK(T73:AF73)&lt;10.5,AVERAGE(T73:AF73),IF(COUNTBLANK(S73:AF73)&lt;11.5,AVERAGE(S73:AF73),IF(COUNTBLANK(R73:AF73)&lt;12.5,AVERAGE(R73:AF73),IF(COUNTBLANK(Q73:AF73)&lt;13.5,AVERAGE(Q73:AF73),IF(COUNTBLANK(P73:AF73)&lt;14.5,AVERAGE(P73:AF73),IF(COUNTBLANK(O73:AF73)&lt;15.5,AVERAGE(O73:AF73),IF(COUNTBLANK(N73:AF73)&lt;16.5,AVERAGE(N73:AF73),IF(COUNTBLANK(M73:AF73)&lt;17.5,AVERAGE(M73:AF73),IF(COUNTBLANK(L73:AF73)&lt;18.5,AVERAGE(L73:AF73),AVERAGE(K73:AF73)))))))))))))))))))))</f>
        <v>78.333333333333329</v>
      </c>
      <c r="AJ73" s="22">
        <f>IF(AH73=0,"",IF(COUNTBLANK(AE73:AF73)=0,AVERAGE(AE73:AF73),IF(COUNTBLANK(AD73:AF73)&lt;1.5,AVERAGE(AD73:AF73),IF(COUNTBLANK(AC73:AF73)&lt;2.5,AVERAGE(AC73:AF73),IF(COUNTBLANK(AB73:AF73)&lt;3.5,AVERAGE(AB73:AF73),IF(COUNTBLANK(AA73:AF73)&lt;4.5,AVERAGE(AA73:AF73),IF(COUNTBLANK(Z73:AF73)&lt;5.5,AVERAGE(Z73:AF73),IF(COUNTBLANK(Y73:AF73)&lt;6.5,AVERAGE(Y73:AF73),IF(COUNTBLANK(X73:AF73)&lt;7.5,AVERAGE(X73:AF73),IF(COUNTBLANK(W73:AF73)&lt;8.5,AVERAGE(W73:AF73),IF(COUNTBLANK(V73:AF73)&lt;9.5,AVERAGE(V73:AF73),IF(COUNTBLANK(U73:AF73)&lt;10.5,AVERAGE(U73:AF73),IF(COUNTBLANK(T73:AF73)&lt;11.5,AVERAGE(T73:AF73),IF(COUNTBLANK(S73:AF73)&lt;12.5,AVERAGE(S73:AF73),IF(COUNTBLANK(R73:AF73)&lt;13.5,AVERAGE(R73:AF73),IF(COUNTBLANK(Q73:AF73)&lt;14.5,AVERAGE(Q73:AF73),IF(COUNTBLANK(P73:AF73)&lt;15.5,AVERAGE(P73:AF73),IF(COUNTBLANK(O73:AF73)&lt;16.5,AVERAGE(O73:AF73),IF(COUNTBLANK(N73:AF73)&lt;17.5,AVERAGE(N73:AF73),IF(COUNTBLANK(M73:AF73)&lt;18.5,AVERAGE(M73:AF73),IF(COUNTBLANK(L73:AF73)&lt;19.5,AVERAGE(L73:AF73),AVERAGE(K73:AF73))))))))))))))))))))))</f>
        <v>73.5</v>
      </c>
      <c r="AK73" s="23">
        <f>IF(AH73&lt;1.5,J73,(0.75*J73)+(0.25*(AI73*$AS$1)))</f>
        <v>334014.80500604084</v>
      </c>
      <c r="AL73" s="24">
        <f>AK73-J73</f>
        <v>-4485.1949939591577</v>
      </c>
      <c r="AM73" s="22">
        <f>IF(AH73&lt;1.5,"N/A",3*((J73/$AS$1)-(AJ73*2/3)))</f>
        <v>101.15227586966238</v>
      </c>
      <c r="AN73" s="20">
        <f t="shared" si="5"/>
        <v>309915.15095487086</v>
      </c>
      <c r="AO73" s="20">
        <f t="shared" si="6"/>
        <v>309915.15095487086</v>
      </c>
    </row>
    <row r="74" spans="1:41">
      <c r="A74" s="19" t="s">
        <v>131</v>
      </c>
      <c r="B74" s="23" t="str">
        <f>IF(COUNTBLANK(K74:AF74)&lt;20.5,"Yes","No")</f>
        <v>No</v>
      </c>
      <c r="C74" s="23" t="str">
        <f>IF(COUNTBLANK(K74:AF74)&lt;21.5,"Yes","No")</f>
        <v>Yes</v>
      </c>
      <c r="D74" s="34" t="str">
        <f>IF(J74&gt;300000,IF(J74&lt;((AG74*$AR$1)*0.9),IF(J74&lt;((AG74*$AR$1)*0.8),IF(J74&lt;((AG74*$AR$1)*0.7),"B","C"),"V"),IF(AM74&gt;AG74,IF(AM74&gt;AJ74,"P",""),"")),IF(AM74&gt;AG74,IF(AM74&gt;AJ74,"P",""),""))</f>
        <v>P</v>
      </c>
      <c r="E74" s="19" t="s">
        <v>514</v>
      </c>
      <c r="F74" s="21" t="s">
        <v>62</v>
      </c>
      <c r="G74" s="20">
        <v>238300</v>
      </c>
      <c r="H74" s="20">
        <f>J74-G74</f>
        <v>0</v>
      </c>
      <c r="I74" s="80">
        <v>0</v>
      </c>
      <c r="J74" s="20">
        <v>238300</v>
      </c>
      <c r="K74" s="21"/>
      <c r="L74" s="21"/>
      <c r="M74" s="21"/>
      <c r="N74" s="21">
        <v>77</v>
      </c>
      <c r="O74" s="40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9">
        <f>IF(AH74=0,"",AVERAGE(K74:AF74))</f>
        <v>77</v>
      </c>
      <c r="AH74" s="39">
        <f>IF(COUNTBLANK(K74:AF74)=0,22,IF(COUNTBLANK(K74:AF74)=1,21,IF(COUNTBLANK(K74:AF74)=2,20,IF(COUNTBLANK(K74:AF74)=3,19,IF(COUNTBLANK(K74:AF74)=4,18,IF(COUNTBLANK(K74:AF74)=5,17,IF(COUNTBLANK(K74:AF74)=6,16,IF(COUNTBLANK(K74:AF74)=7,15,IF(COUNTBLANK(K74:AF74)=8,14,IF(COUNTBLANK(K74:AF74)=9,13,IF(COUNTBLANK(K74:AF74)=10,12,IF(COUNTBLANK(K74:AF74)=11,11,IF(COUNTBLANK(K74:AF74)=12,10,IF(COUNTBLANK(K74:AF74)=13,9,IF(COUNTBLANK(K74:AF74)=14,8,IF(COUNTBLANK(K74:AF74)=15,7,IF(COUNTBLANK(K74:AF74)=16,6,IF(COUNTBLANK(K74:AF74)=17,5,IF(COUNTBLANK(K74:AF74)=18,4,IF(COUNTBLANK(K74:AF74)=19,3,IF(COUNTBLANK(K74:AF74)=20,2,IF(COUNTBLANK(K74:AF74)=21,1,IF(COUNTBLANK(K74:AF74)=22,0,"Error")))))))))))))))))))))))</f>
        <v>1</v>
      </c>
      <c r="AI74" s="39">
        <f>IF(AH74=0,"",IF(COUNTBLANK(AD74:AF74)=0,AVERAGE(AD74:AF74),IF(COUNTBLANK(AC74:AF74)&lt;1.5,AVERAGE(AC74:AF74),IF(COUNTBLANK(AB74:AF74)&lt;2.5,AVERAGE(AB74:AF74),IF(COUNTBLANK(AA74:AF74)&lt;3.5,AVERAGE(AA74:AF74),IF(COUNTBLANK(Z74:AF74)&lt;4.5,AVERAGE(Z74:AF74),IF(COUNTBLANK(Y74:AF74)&lt;5.5,AVERAGE(Y74:AF74),IF(COUNTBLANK(X74:AF74)&lt;6.5,AVERAGE(X74:AF74),IF(COUNTBLANK(W74:AF74)&lt;7.5,AVERAGE(W74:AF74),IF(COUNTBLANK(V74:AF74)&lt;8.5,AVERAGE(V74:AF74),IF(COUNTBLANK(U74:AF74)&lt;9.5,AVERAGE(U74:AF74),IF(COUNTBLANK(T74:AF74)&lt;10.5,AVERAGE(T74:AF74),IF(COUNTBLANK(S74:AF74)&lt;11.5,AVERAGE(S74:AF74),IF(COUNTBLANK(R74:AF74)&lt;12.5,AVERAGE(R74:AF74),IF(COUNTBLANK(Q74:AF74)&lt;13.5,AVERAGE(Q74:AF74),IF(COUNTBLANK(P74:AF74)&lt;14.5,AVERAGE(P74:AF74),IF(COUNTBLANK(O74:AF74)&lt;15.5,AVERAGE(O74:AF74),IF(COUNTBLANK(N74:AF74)&lt;16.5,AVERAGE(N74:AF74),IF(COUNTBLANK(M74:AF74)&lt;17.5,AVERAGE(M74:AF74),IF(COUNTBLANK(L74:AF74)&lt;18.5,AVERAGE(L74:AF74),AVERAGE(K74:AF74)))))))))))))))))))))</f>
        <v>77</v>
      </c>
      <c r="AJ74" s="22">
        <f>IF(AH74=0,"",IF(COUNTBLANK(AE74:AF74)=0,AVERAGE(AE74:AF74),IF(COUNTBLANK(AD74:AF74)&lt;1.5,AVERAGE(AD74:AF74),IF(COUNTBLANK(AC74:AF74)&lt;2.5,AVERAGE(AC74:AF74),IF(COUNTBLANK(AB74:AF74)&lt;3.5,AVERAGE(AB74:AF74),IF(COUNTBLANK(AA74:AF74)&lt;4.5,AVERAGE(AA74:AF74),IF(COUNTBLANK(Z74:AF74)&lt;5.5,AVERAGE(Z74:AF74),IF(COUNTBLANK(Y74:AF74)&lt;6.5,AVERAGE(Y74:AF74),IF(COUNTBLANK(X74:AF74)&lt;7.5,AVERAGE(X74:AF74),IF(COUNTBLANK(W74:AF74)&lt;8.5,AVERAGE(W74:AF74),IF(COUNTBLANK(V74:AF74)&lt;9.5,AVERAGE(V74:AF74),IF(COUNTBLANK(U74:AF74)&lt;10.5,AVERAGE(U74:AF74),IF(COUNTBLANK(T74:AF74)&lt;11.5,AVERAGE(T74:AF74),IF(COUNTBLANK(S74:AF74)&lt;12.5,AVERAGE(S74:AF74),IF(COUNTBLANK(R74:AF74)&lt;13.5,AVERAGE(R74:AF74),IF(COUNTBLANK(Q74:AF74)&lt;14.5,AVERAGE(Q74:AF74),IF(COUNTBLANK(P74:AF74)&lt;15.5,AVERAGE(P74:AF74),IF(COUNTBLANK(O74:AF74)&lt;16.5,AVERAGE(O74:AF74),IF(COUNTBLANK(N74:AF74)&lt;17.5,AVERAGE(N74:AF74),IF(COUNTBLANK(M74:AF74)&lt;18.5,AVERAGE(M74:AF74),IF(COUNTBLANK(L74:AF74)&lt;19.5,AVERAGE(L74:AF74),AVERAGE(K74:AF74))))))))))))))))))))))</f>
        <v>77</v>
      </c>
      <c r="AK74" s="23">
        <f>IF(AH74&lt;1.5,J74,(0.75*J74)+(0.25*(AI74*$AS$1)))</f>
        <v>238300</v>
      </c>
      <c r="AL74" s="24">
        <f>AK74-J74</f>
        <v>0</v>
      </c>
      <c r="AM74" s="22" t="str">
        <f>IF(AH74&lt;1.5,"N/A",3*((J74/$AS$1)-(AJ74*2/3)))</f>
        <v>N/A</v>
      </c>
      <c r="AN74" s="20">
        <f t="shared" si="5"/>
        <v>304639.99944925605</v>
      </c>
      <c r="AO74" s="20">
        <f t="shared" si="6"/>
        <v>304639.99944925605</v>
      </c>
    </row>
    <row r="75" spans="1:41" ht="13.5">
      <c r="A75" s="19" t="s">
        <v>131</v>
      </c>
      <c r="B75" s="23" t="str">
        <f>IF(COUNTBLANK(K75:AF75)&lt;20.5,"Yes","No")</f>
        <v>Yes</v>
      </c>
      <c r="C75" s="23" t="str">
        <f>IF(COUNTBLANK(K75:AF75)&lt;21.5,"Yes","No")</f>
        <v>Yes</v>
      </c>
      <c r="D75" s="34" t="str">
        <f>IF(J75&gt;300000,IF(J75&lt;((AG75*$AR$1)*0.9),IF(J75&lt;((AG75*$AR$1)*0.8),IF(J75&lt;((AG75*$AR$1)*0.7),"B","C"),"V"),IF(AM75&gt;AG75,IF(AM75&gt;AJ75,"P",""),"")),IF(AM75&gt;AG75,IF(AM75&gt;AJ75,"P",""),""))</f>
        <v>P</v>
      </c>
      <c r="E75" s="19" t="s">
        <v>134</v>
      </c>
      <c r="F75" s="21" t="s">
        <v>48</v>
      </c>
      <c r="G75" s="20">
        <v>324500</v>
      </c>
      <c r="H75" s="20">
        <f>J75-G75</f>
        <v>-20800</v>
      </c>
      <c r="I75" s="80">
        <v>-13100</v>
      </c>
      <c r="J75" s="20">
        <v>303700</v>
      </c>
      <c r="K75" s="21">
        <v>101</v>
      </c>
      <c r="L75" s="21">
        <v>57</v>
      </c>
      <c r="M75" s="21">
        <v>56</v>
      </c>
      <c r="N75" s="21">
        <v>82</v>
      </c>
      <c r="O75" s="39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39">
        <f>IF(AH75=0,"",AVERAGE(K75:AF75))</f>
        <v>74</v>
      </c>
      <c r="AH75" s="39">
        <f>IF(COUNTBLANK(K75:AF75)=0,22,IF(COUNTBLANK(K75:AF75)=1,21,IF(COUNTBLANK(K75:AF75)=2,20,IF(COUNTBLANK(K75:AF75)=3,19,IF(COUNTBLANK(K75:AF75)=4,18,IF(COUNTBLANK(K75:AF75)=5,17,IF(COUNTBLANK(K75:AF75)=6,16,IF(COUNTBLANK(K75:AF75)=7,15,IF(COUNTBLANK(K75:AF75)=8,14,IF(COUNTBLANK(K75:AF75)=9,13,IF(COUNTBLANK(K75:AF75)=10,12,IF(COUNTBLANK(K75:AF75)=11,11,IF(COUNTBLANK(K75:AF75)=12,10,IF(COUNTBLANK(K75:AF75)=13,9,IF(COUNTBLANK(K75:AF75)=14,8,IF(COUNTBLANK(K75:AF75)=15,7,IF(COUNTBLANK(K75:AF75)=16,6,IF(COUNTBLANK(K75:AF75)=17,5,IF(COUNTBLANK(K75:AF75)=18,4,IF(COUNTBLANK(K75:AF75)=19,3,IF(COUNTBLANK(K75:AF75)=20,2,IF(COUNTBLANK(K75:AF75)=21,1,IF(COUNTBLANK(K75:AF75)=22,0,"Error")))))))))))))))))))))))</f>
        <v>4</v>
      </c>
      <c r="AI75" s="39">
        <f>IF(AH75=0,"",IF(COUNTBLANK(AD75:AF75)=0,AVERAGE(AD75:AF75),IF(COUNTBLANK(AC75:AF75)&lt;1.5,AVERAGE(AC75:AF75),IF(COUNTBLANK(AB75:AF75)&lt;2.5,AVERAGE(AB75:AF75),IF(COUNTBLANK(AA75:AF75)&lt;3.5,AVERAGE(AA75:AF75),IF(COUNTBLANK(Z75:AF75)&lt;4.5,AVERAGE(Z75:AF75),IF(COUNTBLANK(Y75:AF75)&lt;5.5,AVERAGE(Y75:AF75),IF(COUNTBLANK(X75:AF75)&lt;6.5,AVERAGE(X75:AF75),IF(COUNTBLANK(W75:AF75)&lt;7.5,AVERAGE(W75:AF75),IF(COUNTBLANK(V75:AF75)&lt;8.5,AVERAGE(V75:AF75),IF(COUNTBLANK(U75:AF75)&lt;9.5,AVERAGE(U75:AF75),IF(COUNTBLANK(T75:AF75)&lt;10.5,AVERAGE(T75:AF75),IF(COUNTBLANK(S75:AF75)&lt;11.5,AVERAGE(S75:AF75),IF(COUNTBLANK(R75:AF75)&lt;12.5,AVERAGE(R75:AF75),IF(COUNTBLANK(Q75:AF75)&lt;13.5,AVERAGE(Q75:AF75),IF(COUNTBLANK(P75:AF75)&lt;14.5,AVERAGE(P75:AF75),IF(COUNTBLANK(O75:AF75)&lt;15.5,AVERAGE(O75:AF75),IF(COUNTBLANK(N75:AF75)&lt;16.5,AVERAGE(N75:AF75),IF(COUNTBLANK(M75:AF75)&lt;17.5,AVERAGE(M75:AF75),IF(COUNTBLANK(L75:AF75)&lt;18.5,AVERAGE(L75:AF75),AVERAGE(K75:AF75)))))))))))))))))))))</f>
        <v>65</v>
      </c>
      <c r="AJ75" s="22">
        <f>IF(AH75=0,"",IF(COUNTBLANK(AE75:AF75)=0,AVERAGE(AE75:AF75),IF(COUNTBLANK(AD75:AF75)&lt;1.5,AVERAGE(AD75:AF75),IF(COUNTBLANK(AC75:AF75)&lt;2.5,AVERAGE(AC75:AF75),IF(COUNTBLANK(AB75:AF75)&lt;3.5,AVERAGE(AB75:AF75),IF(COUNTBLANK(AA75:AF75)&lt;4.5,AVERAGE(AA75:AF75),IF(COUNTBLANK(Z75:AF75)&lt;5.5,AVERAGE(Z75:AF75),IF(COUNTBLANK(Y75:AF75)&lt;6.5,AVERAGE(Y75:AF75),IF(COUNTBLANK(X75:AF75)&lt;7.5,AVERAGE(X75:AF75),IF(COUNTBLANK(W75:AF75)&lt;8.5,AVERAGE(W75:AF75),IF(COUNTBLANK(V75:AF75)&lt;9.5,AVERAGE(V75:AF75),IF(COUNTBLANK(U75:AF75)&lt;10.5,AVERAGE(U75:AF75),IF(COUNTBLANK(T75:AF75)&lt;11.5,AVERAGE(T75:AF75),IF(COUNTBLANK(S75:AF75)&lt;12.5,AVERAGE(S75:AF75),IF(COUNTBLANK(R75:AF75)&lt;13.5,AVERAGE(R75:AF75),IF(COUNTBLANK(Q75:AF75)&lt;14.5,AVERAGE(Q75:AF75),IF(COUNTBLANK(P75:AF75)&lt;15.5,AVERAGE(P75:AF75),IF(COUNTBLANK(O75:AF75)&lt;16.5,AVERAGE(O75:AF75),IF(COUNTBLANK(N75:AF75)&lt;17.5,AVERAGE(N75:AF75),IF(COUNTBLANK(M75:AF75)&lt;18.5,AVERAGE(M75:AF75),IF(COUNTBLANK(L75:AF75)&lt;19.5,AVERAGE(L75:AF75),AVERAGE(K75:AF75))))))))))))))))))))))</f>
        <v>69</v>
      </c>
      <c r="AK75" s="23">
        <f>IF(AH75&lt;1.5,J75,(0.75*J75)+(0.25*(AI75*$AS$1)))</f>
        <v>294273.98713267222</v>
      </c>
      <c r="AL75" s="24">
        <f>AK75-J75</f>
        <v>-9426.0128673277795</v>
      </c>
      <c r="AM75" s="22">
        <f>IF(AH75&lt;1.5,"N/A",3*((J75/$AS$1)-(AJ75*2/3)))</f>
        <v>84.640609103741411</v>
      </c>
      <c r="AN75" s="20">
        <f t="shared" si="5"/>
        <v>257163.63589872263</v>
      </c>
      <c r="AO75" s="20">
        <f t="shared" si="6"/>
        <v>292770.90856162267</v>
      </c>
    </row>
    <row r="76" spans="1:41">
      <c r="A76" s="19" t="s">
        <v>131</v>
      </c>
      <c r="B76" s="23" t="str">
        <f>IF(COUNTBLANK(K76:AF76)&lt;20.5,"Yes","No")</f>
        <v>No</v>
      </c>
      <c r="C76" s="23" t="str">
        <f>IF(COUNTBLANK(K76:AF76)&lt;21.5,"Yes","No")</f>
        <v>Yes</v>
      </c>
      <c r="D76" s="34" t="str">
        <f>IF(J76&gt;300000,IF(J76&lt;((AG76*$AR$1)*0.9),IF(J76&lt;((AG76*$AR$1)*0.8),IF(J76&lt;((AG76*$AR$1)*0.7),"B","C"),"V"),IF(AM76&gt;AG76,IF(AM76&gt;AJ76,"P",""),"")),IF(AM76&gt;AG76,IF(AM76&gt;AJ76,"P",""),""))</f>
        <v>P</v>
      </c>
      <c r="E76" s="19" t="s">
        <v>515</v>
      </c>
      <c r="F76" s="21" t="s">
        <v>48</v>
      </c>
      <c r="G76" s="20">
        <v>77800</v>
      </c>
      <c r="H76" s="20">
        <f>J76-G76</f>
        <v>0</v>
      </c>
      <c r="I76" s="80">
        <v>0</v>
      </c>
      <c r="J76" s="20">
        <v>77800</v>
      </c>
      <c r="K76" s="21"/>
      <c r="L76" s="21"/>
      <c r="M76" s="21"/>
      <c r="N76" s="21">
        <v>74</v>
      </c>
      <c r="O76" s="40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9">
        <f>IF(AH76=0,"",AVERAGE(K76:AF76))</f>
        <v>74</v>
      </c>
      <c r="AH76" s="39">
        <f>IF(COUNTBLANK(K76:AF76)=0,22,IF(COUNTBLANK(K76:AF76)=1,21,IF(COUNTBLANK(K76:AF76)=2,20,IF(COUNTBLANK(K76:AF76)=3,19,IF(COUNTBLANK(K76:AF76)=4,18,IF(COUNTBLANK(K76:AF76)=5,17,IF(COUNTBLANK(K76:AF76)=6,16,IF(COUNTBLANK(K76:AF76)=7,15,IF(COUNTBLANK(K76:AF76)=8,14,IF(COUNTBLANK(K76:AF76)=9,13,IF(COUNTBLANK(K76:AF76)=10,12,IF(COUNTBLANK(K76:AF76)=11,11,IF(COUNTBLANK(K76:AF76)=12,10,IF(COUNTBLANK(K76:AF76)=13,9,IF(COUNTBLANK(K76:AF76)=14,8,IF(COUNTBLANK(K76:AF76)=15,7,IF(COUNTBLANK(K76:AF76)=16,6,IF(COUNTBLANK(K76:AF76)=17,5,IF(COUNTBLANK(K76:AF76)=18,4,IF(COUNTBLANK(K76:AF76)=19,3,IF(COUNTBLANK(K76:AF76)=20,2,IF(COUNTBLANK(K76:AF76)=21,1,IF(COUNTBLANK(K76:AF76)=22,0,"Error")))))))))))))))))))))))</f>
        <v>1</v>
      </c>
      <c r="AI76" s="39">
        <f>IF(AH76=0,"",IF(COUNTBLANK(AD76:AF76)=0,AVERAGE(AD76:AF76),IF(COUNTBLANK(AC76:AF76)&lt;1.5,AVERAGE(AC76:AF76),IF(COUNTBLANK(AB76:AF76)&lt;2.5,AVERAGE(AB76:AF76),IF(COUNTBLANK(AA76:AF76)&lt;3.5,AVERAGE(AA76:AF76),IF(COUNTBLANK(Z76:AF76)&lt;4.5,AVERAGE(Z76:AF76),IF(COUNTBLANK(Y76:AF76)&lt;5.5,AVERAGE(Y76:AF76),IF(COUNTBLANK(X76:AF76)&lt;6.5,AVERAGE(X76:AF76),IF(COUNTBLANK(W76:AF76)&lt;7.5,AVERAGE(W76:AF76),IF(COUNTBLANK(V76:AF76)&lt;8.5,AVERAGE(V76:AF76),IF(COUNTBLANK(U76:AF76)&lt;9.5,AVERAGE(U76:AF76),IF(COUNTBLANK(T76:AF76)&lt;10.5,AVERAGE(T76:AF76),IF(COUNTBLANK(S76:AF76)&lt;11.5,AVERAGE(S76:AF76),IF(COUNTBLANK(R76:AF76)&lt;12.5,AVERAGE(R76:AF76),IF(COUNTBLANK(Q76:AF76)&lt;13.5,AVERAGE(Q76:AF76),IF(COUNTBLANK(P76:AF76)&lt;14.5,AVERAGE(P76:AF76),IF(COUNTBLANK(O76:AF76)&lt;15.5,AVERAGE(O76:AF76),IF(COUNTBLANK(N76:AF76)&lt;16.5,AVERAGE(N76:AF76),IF(COUNTBLANK(M76:AF76)&lt;17.5,AVERAGE(M76:AF76),IF(COUNTBLANK(L76:AF76)&lt;18.5,AVERAGE(L76:AF76),AVERAGE(K76:AF76)))))))))))))))))))))</f>
        <v>74</v>
      </c>
      <c r="AJ76" s="22">
        <f>IF(AH76=0,"",IF(COUNTBLANK(AE76:AF76)=0,AVERAGE(AE76:AF76),IF(COUNTBLANK(AD76:AF76)&lt;1.5,AVERAGE(AD76:AF76),IF(COUNTBLANK(AC76:AF76)&lt;2.5,AVERAGE(AC76:AF76),IF(COUNTBLANK(AB76:AF76)&lt;3.5,AVERAGE(AB76:AF76),IF(COUNTBLANK(AA76:AF76)&lt;4.5,AVERAGE(AA76:AF76),IF(COUNTBLANK(Z76:AF76)&lt;5.5,AVERAGE(Z76:AF76),IF(COUNTBLANK(Y76:AF76)&lt;6.5,AVERAGE(Y76:AF76),IF(COUNTBLANK(X76:AF76)&lt;7.5,AVERAGE(X76:AF76),IF(COUNTBLANK(W76:AF76)&lt;8.5,AVERAGE(W76:AF76),IF(COUNTBLANK(V76:AF76)&lt;9.5,AVERAGE(V76:AF76),IF(COUNTBLANK(U76:AF76)&lt;10.5,AVERAGE(U76:AF76),IF(COUNTBLANK(T76:AF76)&lt;11.5,AVERAGE(T76:AF76),IF(COUNTBLANK(S76:AF76)&lt;12.5,AVERAGE(S76:AF76),IF(COUNTBLANK(R76:AF76)&lt;13.5,AVERAGE(R76:AF76),IF(COUNTBLANK(Q76:AF76)&lt;14.5,AVERAGE(Q76:AF76),IF(COUNTBLANK(P76:AF76)&lt;15.5,AVERAGE(P76:AF76),IF(COUNTBLANK(O76:AF76)&lt;16.5,AVERAGE(O76:AF76),IF(COUNTBLANK(N76:AF76)&lt;17.5,AVERAGE(N76:AF76),IF(COUNTBLANK(M76:AF76)&lt;18.5,AVERAGE(M76:AF76),IF(COUNTBLANK(L76:AF76)&lt;19.5,AVERAGE(L76:AF76),AVERAGE(K76:AF76))))))))))))))))))))))</f>
        <v>74</v>
      </c>
      <c r="AK76" s="23">
        <f>IF(AH76&lt;1.5,J76,(0.75*J76)+(0.25*(AI76*$AS$1)))</f>
        <v>77800</v>
      </c>
      <c r="AL76" s="24">
        <f>AK76-J76</f>
        <v>0</v>
      </c>
      <c r="AM76" s="22" t="str">
        <f>IF(AH76&lt;1.5,"N/A",3*((J76/$AS$1)-(AJ76*2/3)))</f>
        <v>N/A</v>
      </c>
      <c r="AN76" s="20">
        <f t="shared" si="5"/>
        <v>292770.90856162267</v>
      </c>
      <c r="AO76" s="20">
        <f t="shared" si="6"/>
        <v>292770.90856162267</v>
      </c>
    </row>
    <row r="77" spans="1:41" ht="13.5">
      <c r="A77" s="19" t="s">
        <v>131</v>
      </c>
      <c r="B77" s="23" t="str">
        <f>IF(COUNTBLANK(K77:AF77)&lt;20.5,"Yes","No")</f>
        <v>Yes</v>
      </c>
      <c r="C77" s="23" t="str">
        <f>IF(COUNTBLANK(K77:AF77)&lt;21.5,"Yes","No")</f>
        <v>Yes</v>
      </c>
      <c r="D77" s="34" t="str">
        <f>IF(J77&gt;300000,IF(J77&lt;((AG77*$AR$1)*0.9),IF(J77&lt;((AG77*$AR$1)*0.8),IF(J77&lt;((AG77*$AR$1)*0.7),"B","C"),"V"),IF(AM77&gt;AG77,IF(AM77&gt;AJ77,"P",""),"")),IF(AM77&gt;AG77,IF(AM77&gt;AJ77,"P",""),""))</f>
        <v>P</v>
      </c>
      <c r="E77" s="19" t="s">
        <v>136</v>
      </c>
      <c r="F77" s="21" t="s">
        <v>37</v>
      </c>
      <c r="G77" s="20">
        <v>367900</v>
      </c>
      <c r="H77" s="20">
        <f>J77-G77</f>
        <v>-22200</v>
      </c>
      <c r="I77" s="80">
        <v>0</v>
      </c>
      <c r="J77" s="20">
        <v>345700</v>
      </c>
      <c r="K77" s="21">
        <v>93</v>
      </c>
      <c r="L77" s="21">
        <v>80</v>
      </c>
      <c r="M77" s="21">
        <v>32</v>
      </c>
      <c r="N77" s="21" t="s">
        <v>535</v>
      </c>
      <c r="O77" s="39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39">
        <f>IF(AH77=0,"",AVERAGE(K77:AF77))</f>
        <v>68.333333333333329</v>
      </c>
      <c r="AH77" s="39">
        <f>IF(COUNTBLANK(K77:AF77)=0,22,IF(COUNTBLANK(K77:AF77)=1,21,IF(COUNTBLANK(K77:AF77)=2,20,IF(COUNTBLANK(K77:AF77)=3,19,IF(COUNTBLANK(K77:AF77)=4,18,IF(COUNTBLANK(K77:AF77)=5,17,IF(COUNTBLANK(K77:AF77)=6,16,IF(COUNTBLANK(K77:AF77)=7,15,IF(COUNTBLANK(K77:AF77)=8,14,IF(COUNTBLANK(K77:AF77)=9,13,IF(COUNTBLANK(K77:AF77)=10,12,IF(COUNTBLANK(K77:AF77)=11,11,IF(COUNTBLANK(K77:AF77)=12,10,IF(COUNTBLANK(K77:AF77)=13,9,IF(COUNTBLANK(K77:AF77)=14,8,IF(COUNTBLANK(K77:AF77)=15,7,IF(COUNTBLANK(K77:AF77)=16,6,IF(COUNTBLANK(K77:AF77)=17,5,IF(COUNTBLANK(K77:AF77)=18,4,IF(COUNTBLANK(K77:AF77)=19,3,IF(COUNTBLANK(K77:AF77)=20,2,IF(COUNTBLANK(K77:AF77)=21,1,IF(COUNTBLANK(K77:AF77)=22,0,"Error")))))))))))))))))))))))</f>
        <v>3</v>
      </c>
      <c r="AI77" s="39">
        <f>IF(AH77=0,"",IF(COUNTBLANK(AD77:AF77)=0,AVERAGE(AD77:AF77),IF(COUNTBLANK(AC77:AF77)&lt;1.5,AVERAGE(AC77:AF77),IF(COUNTBLANK(AB77:AF77)&lt;2.5,AVERAGE(AB77:AF77),IF(COUNTBLANK(AA77:AF77)&lt;3.5,AVERAGE(AA77:AF77),IF(COUNTBLANK(Z77:AF77)&lt;4.5,AVERAGE(Z77:AF77),IF(COUNTBLANK(Y77:AF77)&lt;5.5,AVERAGE(Y77:AF77),IF(COUNTBLANK(X77:AF77)&lt;6.5,AVERAGE(X77:AF77),IF(COUNTBLANK(W77:AF77)&lt;7.5,AVERAGE(W77:AF77),IF(COUNTBLANK(V77:AF77)&lt;8.5,AVERAGE(V77:AF77),IF(COUNTBLANK(U77:AF77)&lt;9.5,AVERAGE(U77:AF77),IF(COUNTBLANK(T77:AF77)&lt;10.5,AVERAGE(T77:AF77),IF(COUNTBLANK(S77:AF77)&lt;11.5,AVERAGE(S77:AF77),IF(COUNTBLANK(R77:AF77)&lt;12.5,AVERAGE(R77:AF77),IF(COUNTBLANK(Q77:AF77)&lt;13.5,AVERAGE(Q77:AF77),IF(COUNTBLANK(P77:AF77)&lt;14.5,AVERAGE(P77:AF77),IF(COUNTBLANK(O77:AF77)&lt;15.5,AVERAGE(O77:AF77),IF(COUNTBLANK(N77:AF77)&lt;16.5,AVERAGE(N77:AF77),IF(COUNTBLANK(M77:AF77)&lt;17.5,AVERAGE(M77:AF77),IF(COUNTBLANK(L77:AF77)&lt;18.5,AVERAGE(L77:AF77),AVERAGE(K77:AF77)))))))))))))))))))))</f>
        <v>68.333333333333329</v>
      </c>
      <c r="AJ77" s="22">
        <f>IF(AH77=0,"",IF(COUNTBLANK(AE77:AF77)=0,AVERAGE(AE77:AF77),IF(COUNTBLANK(AD77:AF77)&lt;1.5,AVERAGE(AD77:AF77),IF(COUNTBLANK(AC77:AF77)&lt;2.5,AVERAGE(AC77:AF77),IF(COUNTBLANK(AB77:AF77)&lt;3.5,AVERAGE(AB77:AF77),IF(COUNTBLANK(AA77:AF77)&lt;4.5,AVERAGE(AA77:AF77),IF(COUNTBLANK(Z77:AF77)&lt;5.5,AVERAGE(Z77:AF77),IF(COUNTBLANK(Y77:AF77)&lt;6.5,AVERAGE(Y77:AF77),IF(COUNTBLANK(X77:AF77)&lt;7.5,AVERAGE(X77:AF77),IF(COUNTBLANK(W77:AF77)&lt;8.5,AVERAGE(W77:AF77),IF(COUNTBLANK(V77:AF77)&lt;9.5,AVERAGE(V77:AF77),IF(COUNTBLANK(U77:AF77)&lt;10.5,AVERAGE(U77:AF77),IF(COUNTBLANK(T77:AF77)&lt;11.5,AVERAGE(T77:AF77),IF(COUNTBLANK(S77:AF77)&lt;12.5,AVERAGE(S77:AF77),IF(COUNTBLANK(R77:AF77)&lt;13.5,AVERAGE(R77:AF77),IF(COUNTBLANK(Q77:AF77)&lt;14.5,AVERAGE(Q77:AF77),IF(COUNTBLANK(P77:AF77)&lt;15.5,AVERAGE(P77:AF77),IF(COUNTBLANK(O77:AF77)&lt;16.5,AVERAGE(O77:AF77),IF(COUNTBLANK(N77:AF77)&lt;17.5,AVERAGE(N77:AF77),IF(COUNTBLANK(M77:AF77)&lt;18.5,AVERAGE(M77:AF77),IF(COUNTBLANK(L77:AF77)&lt;19.5,AVERAGE(L77:AF77),AVERAGE(K77:AF77))))))))))))))))))))))</f>
        <v>56</v>
      </c>
      <c r="AK77" s="23">
        <f>IF(AH77&lt;1.5,J77,(0.75*J77)+(0.25*(AI77*$AS$1)))</f>
        <v>329184.19160101435</v>
      </c>
      <c r="AL77" s="24">
        <f>AK77-J77</f>
        <v>-16515.808398985653</v>
      </c>
      <c r="AM77" s="22">
        <f>IF(AH77&lt;1.5,"N/A",3*((J77/$AS$1)-(AJ77*2/3)))</f>
        <v>141.43055175226672</v>
      </c>
      <c r="AN77" s="20">
        <f t="shared" si="5"/>
        <v>270351.51466275967</v>
      </c>
      <c r="AO77" s="20">
        <f t="shared" si="6"/>
        <v>270351.51466275967</v>
      </c>
    </row>
    <row r="78" spans="1:41" ht="13.5">
      <c r="A78" s="19" t="s">
        <v>131</v>
      </c>
      <c r="B78" s="23" t="str">
        <f>IF(COUNTBLANK(K78:AF78)&lt;20.5,"Yes","No")</f>
        <v>Yes</v>
      </c>
      <c r="C78" s="23" t="str">
        <f>IF(COUNTBLANK(K78:AF78)&lt;21.5,"Yes","No")</f>
        <v>Yes</v>
      </c>
      <c r="D78" s="34" t="str">
        <f>IF(J78&gt;300000,IF(J78&lt;((AG78*$AR$1)*0.9),IF(J78&lt;((AG78*$AR$1)*0.8),IF(J78&lt;((AG78*$AR$1)*0.7),"B","C"),"V"),IF(AM78&gt;AG78,IF(AM78&gt;AJ78,"P",""),"")),IF(AM78&gt;AG78,IF(AM78&gt;AJ78,"P",""),""))</f>
        <v>P</v>
      </c>
      <c r="E78" s="19" t="s">
        <v>403</v>
      </c>
      <c r="F78" s="21" t="s">
        <v>48</v>
      </c>
      <c r="G78" s="20">
        <v>350400</v>
      </c>
      <c r="H78" s="20">
        <f>J78-G78</f>
        <v>-21300</v>
      </c>
      <c r="I78" s="80">
        <v>0</v>
      </c>
      <c r="J78" s="20">
        <v>329100</v>
      </c>
      <c r="K78" s="21">
        <v>90</v>
      </c>
      <c r="L78" s="21">
        <v>51</v>
      </c>
      <c r="M78" s="21">
        <v>54</v>
      </c>
      <c r="N78" s="21" t="s">
        <v>535</v>
      </c>
      <c r="O78" s="39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39">
        <f>IF(AH78=0,"",AVERAGE(K78:AF78))</f>
        <v>65</v>
      </c>
      <c r="AH78" s="39">
        <f>IF(COUNTBLANK(K78:AF78)=0,22,IF(COUNTBLANK(K78:AF78)=1,21,IF(COUNTBLANK(K78:AF78)=2,20,IF(COUNTBLANK(K78:AF78)=3,19,IF(COUNTBLANK(K78:AF78)=4,18,IF(COUNTBLANK(K78:AF78)=5,17,IF(COUNTBLANK(K78:AF78)=6,16,IF(COUNTBLANK(K78:AF78)=7,15,IF(COUNTBLANK(K78:AF78)=8,14,IF(COUNTBLANK(K78:AF78)=9,13,IF(COUNTBLANK(K78:AF78)=10,12,IF(COUNTBLANK(K78:AF78)=11,11,IF(COUNTBLANK(K78:AF78)=12,10,IF(COUNTBLANK(K78:AF78)=13,9,IF(COUNTBLANK(K78:AF78)=14,8,IF(COUNTBLANK(K78:AF78)=15,7,IF(COUNTBLANK(K78:AF78)=16,6,IF(COUNTBLANK(K78:AF78)=17,5,IF(COUNTBLANK(K78:AF78)=18,4,IF(COUNTBLANK(K78:AF78)=19,3,IF(COUNTBLANK(K78:AF78)=20,2,IF(COUNTBLANK(K78:AF78)=21,1,IF(COUNTBLANK(K78:AF78)=22,0,"Error")))))))))))))))))))))))</f>
        <v>3</v>
      </c>
      <c r="AI78" s="39">
        <f>IF(AH78=0,"",IF(COUNTBLANK(AD78:AF78)=0,AVERAGE(AD78:AF78),IF(COUNTBLANK(AC78:AF78)&lt;1.5,AVERAGE(AC78:AF78),IF(COUNTBLANK(AB78:AF78)&lt;2.5,AVERAGE(AB78:AF78),IF(COUNTBLANK(AA78:AF78)&lt;3.5,AVERAGE(AA78:AF78),IF(COUNTBLANK(Z78:AF78)&lt;4.5,AVERAGE(Z78:AF78),IF(COUNTBLANK(Y78:AF78)&lt;5.5,AVERAGE(Y78:AF78),IF(COUNTBLANK(X78:AF78)&lt;6.5,AVERAGE(X78:AF78),IF(COUNTBLANK(W78:AF78)&lt;7.5,AVERAGE(W78:AF78),IF(COUNTBLANK(V78:AF78)&lt;8.5,AVERAGE(V78:AF78),IF(COUNTBLANK(U78:AF78)&lt;9.5,AVERAGE(U78:AF78),IF(COUNTBLANK(T78:AF78)&lt;10.5,AVERAGE(T78:AF78),IF(COUNTBLANK(S78:AF78)&lt;11.5,AVERAGE(S78:AF78),IF(COUNTBLANK(R78:AF78)&lt;12.5,AVERAGE(R78:AF78),IF(COUNTBLANK(Q78:AF78)&lt;13.5,AVERAGE(Q78:AF78),IF(COUNTBLANK(P78:AF78)&lt;14.5,AVERAGE(P78:AF78),IF(COUNTBLANK(O78:AF78)&lt;15.5,AVERAGE(O78:AF78),IF(COUNTBLANK(N78:AF78)&lt;16.5,AVERAGE(N78:AF78),IF(COUNTBLANK(M78:AF78)&lt;17.5,AVERAGE(M78:AF78),IF(COUNTBLANK(L78:AF78)&lt;18.5,AVERAGE(L78:AF78),AVERAGE(K78:AF78)))))))))))))))))))))</f>
        <v>65</v>
      </c>
      <c r="AJ78" s="22">
        <f>IF(AH78=0,"",IF(COUNTBLANK(AE78:AF78)=0,AVERAGE(AE78:AF78),IF(COUNTBLANK(AD78:AF78)&lt;1.5,AVERAGE(AD78:AF78),IF(COUNTBLANK(AC78:AF78)&lt;2.5,AVERAGE(AC78:AF78),IF(COUNTBLANK(AB78:AF78)&lt;3.5,AVERAGE(AB78:AF78),IF(COUNTBLANK(AA78:AF78)&lt;4.5,AVERAGE(AA78:AF78),IF(COUNTBLANK(Z78:AF78)&lt;5.5,AVERAGE(Z78:AF78),IF(COUNTBLANK(Y78:AF78)&lt;6.5,AVERAGE(Y78:AF78),IF(COUNTBLANK(X78:AF78)&lt;7.5,AVERAGE(X78:AF78),IF(COUNTBLANK(W78:AF78)&lt;8.5,AVERAGE(W78:AF78),IF(COUNTBLANK(V78:AF78)&lt;9.5,AVERAGE(V78:AF78),IF(COUNTBLANK(U78:AF78)&lt;10.5,AVERAGE(U78:AF78),IF(COUNTBLANK(T78:AF78)&lt;11.5,AVERAGE(T78:AF78),IF(COUNTBLANK(S78:AF78)&lt;12.5,AVERAGE(S78:AF78),IF(COUNTBLANK(R78:AF78)&lt;13.5,AVERAGE(R78:AF78),IF(COUNTBLANK(Q78:AF78)&lt;14.5,AVERAGE(Q78:AF78),IF(COUNTBLANK(P78:AF78)&lt;15.5,AVERAGE(P78:AF78),IF(COUNTBLANK(O78:AF78)&lt;16.5,AVERAGE(O78:AF78),IF(COUNTBLANK(N78:AF78)&lt;17.5,AVERAGE(N78:AF78),IF(COUNTBLANK(M78:AF78)&lt;18.5,AVERAGE(M78:AF78),IF(COUNTBLANK(L78:AF78)&lt;19.5,AVERAGE(L78:AF78),AVERAGE(K78:AF78))))))))))))))))))))))</f>
        <v>52.5</v>
      </c>
      <c r="AK78" s="23">
        <f>IF(AH78&lt;1.5,J78,(0.75*J78)+(0.25*(AI78*$AS$1)))</f>
        <v>313323.98713267222</v>
      </c>
      <c r="AL78" s="24">
        <f>AK78-J78</f>
        <v>-15776.01286732778</v>
      </c>
      <c r="AM78" s="22">
        <f>IF(AH78&lt;1.5,"N/A",3*((J78/$AS$1)-(AJ78*2/3)))</f>
        <v>136.2611934673734</v>
      </c>
      <c r="AN78" s="20">
        <f t="shared" si="5"/>
        <v>257163.63589872263</v>
      </c>
      <c r="AO78" s="20">
        <f t="shared" si="6"/>
        <v>257163.63589872263</v>
      </c>
    </row>
    <row r="79" spans="1:41" ht="13.5">
      <c r="A79" s="19" t="s">
        <v>131</v>
      </c>
      <c r="B79" s="23" t="str">
        <f>IF(COUNTBLANK(K79:AF79)&lt;20.5,"Yes","No")</f>
        <v>Yes</v>
      </c>
      <c r="C79" s="23" t="str">
        <f>IF(COUNTBLANK(K79:AF79)&lt;21.5,"Yes","No")</f>
        <v>Yes</v>
      </c>
      <c r="D79" s="34" t="str">
        <f>IF(J79&gt;300000,IF(J79&lt;((AG79*$AR$1)*0.9),IF(J79&lt;((AG79*$AR$1)*0.8),IF(J79&lt;((AG79*$AR$1)*0.7),"B","C"),"V"),IF(AM79&gt;AG79,IF(AM79&gt;AJ79,"P",""),"")),IF(AM79&gt;AG79,IF(AM79&gt;AJ79,"P",""),""))</f>
        <v/>
      </c>
      <c r="E79" s="19" t="s">
        <v>146</v>
      </c>
      <c r="F79" s="21" t="s">
        <v>391</v>
      </c>
      <c r="G79" s="20">
        <v>226000</v>
      </c>
      <c r="H79" s="20">
        <f>J79-G79</f>
        <v>14500</v>
      </c>
      <c r="I79" s="80">
        <v>10400</v>
      </c>
      <c r="J79" s="20">
        <v>240500</v>
      </c>
      <c r="K79" s="21">
        <v>49</v>
      </c>
      <c r="L79" s="21">
        <v>55</v>
      </c>
      <c r="M79" s="21">
        <v>71</v>
      </c>
      <c r="N79" s="21">
        <v>71</v>
      </c>
      <c r="O79" s="39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39">
        <f>IF(AH79=0,"",AVERAGE(K79:AF79))</f>
        <v>61.5</v>
      </c>
      <c r="AH79" s="39">
        <f>IF(COUNTBLANK(K79:AF79)=0,22,IF(COUNTBLANK(K79:AF79)=1,21,IF(COUNTBLANK(K79:AF79)=2,20,IF(COUNTBLANK(K79:AF79)=3,19,IF(COUNTBLANK(K79:AF79)=4,18,IF(COUNTBLANK(K79:AF79)=5,17,IF(COUNTBLANK(K79:AF79)=6,16,IF(COUNTBLANK(K79:AF79)=7,15,IF(COUNTBLANK(K79:AF79)=8,14,IF(COUNTBLANK(K79:AF79)=9,13,IF(COUNTBLANK(K79:AF79)=10,12,IF(COUNTBLANK(K79:AF79)=11,11,IF(COUNTBLANK(K79:AF79)=12,10,IF(COUNTBLANK(K79:AF79)=13,9,IF(COUNTBLANK(K79:AF79)=14,8,IF(COUNTBLANK(K79:AF79)=15,7,IF(COUNTBLANK(K79:AF79)=16,6,IF(COUNTBLANK(K79:AF79)=17,5,IF(COUNTBLANK(K79:AF79)=18,4,IF(COUNTBLANK(K79:AF79)=19,3,IF(COUNTBLANK(K79:AF79)=20,2,IF(COUNTBLANK(K79:AF79)=21,1,IF(COUNTBLANK(K79:AF79)=22,0,"Error")))))))))))))))))))))))</f>
        <v>4</v>
      </c>
      <c r="AI79" s="39">
        <f>IF(AH79=0,"",IF(COUNTBLANK(AD79:AF79)=0,AVERAGE(AD79:AF79),IF(COUNTBLANK(AC79:AF79)&lt;1.5,AVERAGE(AC79:AF79),IF(COUNTBLANK(AB79:AF79)&lt;2.5,AVERAGE(AB79:AF79),IF(COUNTBLANK(AA79:AF79)&lt;3.5,AVERAGE(AA79:AF79),IF(COUNTBLANK(Z79:AF79)&lt;4.5,AVERAGE(Z79:AF79),IF(COUNTBLANK(Y79:AF79)&lt;5.5,AVERAGE(Y79:AF79),IF(COUNTBLANK(X79:AF79)&lt;6.5,AVERAGE(X79:AF79),IF(COUNTBLANK(W79:AF79)&lt;7.5,AVERAGE(W79:AF79),IF(COUNTBLANK(V79:AF79)&lt;8.5,AVERAGE(V79:AF79),IF(COUNTBLANK(U79:AF79)&lt;9.5,AVERAGE(U79:AF79),IF(COUNTBLANK(T79:AF79)&lt;10.5,AVERAGE(T79:AF79),IF(COUNTBLANK(S79:AF79)&lt;11.5,AVERAGE(S79:AF79),IF(COUNTBLANK(R79:AF79)&lt;12.5,AVERAGE(R79:AF79),IF(COUNTBLANK(Q79:AF79)&lt;13.5,AVERAGE(Q79:AF79),IF(COUNTBLANK(P79:AF79)&lt;14.5,AVERAGE(P79:AF79),IF(COUNTBLANK(O79:AF79)&lt;15.5,AVERAGE(O79:AF79),IF(COUNTBLANK(N79:AF79)&lt;16.5,AVERAGE(N79:AF79),IF(COUNTBLANK(M79:AF79)&lt;17.5,AVERAGE(M79:AF79),IF(COUNTBLANK(L79:AF79)&lt;18.5,AVERAGE(L79:AF79),AVERAGE(K79:AF79)))))))))))))))))))))</f>
        <v>65.666666666666671</v>
      </c>
      <c r="AJ79" s="22">
        <f>IF(AH79=0,"",IF(COUNTBLANK(AE79:AF79)=0,AVERAGE(AE79:AF79),IF(COUNTBLANK(AD79:AF79)&lt;1.5,AVERAGE(AD79:AF79),IF(COUNTBLANK(AC79:AF79)&lt;2.5,AVERAGE(AC79:AF79),IF(COUNTBLANK(AB79:AF79)&lt;3.5,AVERAGE(AB79:AF79),IF(COUNTBLANK(AA79:AF79)&lt;4.5,AVERAGE(AA79:AF79),IF(COUNTBLANK(Z79:AF79)&lt;5.5,AVERAGE(Z79:AF79),IF(COUNTBLANK(Y79:AF79)&lt;6.5,AVERAGE(Y79:AF79),IF(COUNTBLANK(X79:AF79)&lt;7.5,AVERAGE(X79:AF79),IF(COUNTBLANK(W79:AF79)&lt;8.5,AVERAGE(W79:AF79),IF(COUNTBLANK(V79:AF79)&lt;9.5,AVERAGE(V79:AF79),IF(COUNTBLANK(U79:AF79)&lt;10.5,AVERAGE(U79:AF79),IF(COUNTBLANK(T79:AF79)&lt;11.5,AVERAGE(T79:AF79),IF(COUNTBLANK(S79:AF79)&lt;12.5,AVERAGE(S79:AF79),IF(COUNTBLANK(R79:AF79)&lt;13.5,AVERAGE(R79:AF79),IF(COUNTBLANK(Q79:AF79)&lt;14.5,AVERAGE(Q79:AF79),IF(COUNTBLANK(P79:AF79)&lt;15.5,AVERAGE(P79:AF79),IF(COUNTBLANK(O79:AF79)&lt;16.5,AVERAGE(O79:AF79),IF(COUNTBLANK(N79:AF79)&lt;17.5,AVERAGE(N79:AF79),IF(COUNTBLANK(M79:AF79)&lt;18.5,AVERAGE(M79:AF79),IF(COUNTBLANK(L79:AF79)&lt;19.5,AVERAGE(L79:AF79),AVERAGE(K79:AF79))))))))))))))))))))))</f>
        <v>71</v>
      </c>
      <c r="AK79" s="23">
        <f>IF(AH79&lt;1.5,J79,(0.75*J79)+(0.25*(AI79*$AS$1)))</f>
        <v>247556.02802634065</v>
      </c>
      <c r="AL79" s="24">
        <f>AK79-J79</f>
        <v>7056.0280263406457</v>
      </c>
      <c r="AM79" s="22">
        <f>IF(AH79&lt;1.5,"N/A",3*((J79/$AS$1)-(AJ79*2/3)))</f>
        <v>34.309076356436641</v>
      </c>
      <c r="AN79" s="20">
        <f t="shared" si="5"/>
        <v>259801.21165153006</v>
      </c>
      <c r="AO79" s="20">
        <f t="shared" si="6"/>
        <v>243316.36319648373</v>
      </c>
    </row>
    <row r="80" spans="1:41" ht="13.5">
      <c r="A80" s="19" t="s">
        <v>131</v>
      </c>
      <c r="B80" s="23" t="str">
        <f>IF(COUNTBLANK(K80:AF80)&lt;20.5,"Yes","No")</f>
        <v>Yes</v>
      </c>
      <c r="C80" s="23" t="str">
        <f>IF(COUNTBLANK(K80:AF80)&lt;21.5,"Yes","No")</f>
        <v>Yes</v>
      </c>
      <c r="D80" s="34" t="str">
        <f>IF(J80&gt;300000,IF(J80&lt;((AG80*$AR$1)*0.9),IF(J80&lt;((AG80*$AR$1)*0.8),IF(J80&lt;((AG80*$AR$1)*0.7),"B","C"),"V"),IF(AM80&gt;AG80,IF(AM80&gt;AJ80,"P",""),"")),IF(AM80&gt;AG80,IF(AM80&gt;AJ80,"P",""),""))</f>
        <v>P</v>
      </c>
      <c r="E80" s="19" t="s">
        <v>141</v>
      </c>
      <c r="F80" s="21" t="s">
        <v>391</v>
      </c>
      <c r="G80" s="20">
        <v>205100</v>
      </c>
      <c r="H80" s="20">
        <f>J80-G80</f>
        <v>22800</v>
      </c>
      <c r="I80" s="80">
        <v>700</v>
      </c>
      <c r="J80" s="20">
        <v>227900</v>
      </c>
      <c r="K80" s="21">
        <v>78</v>
      </c>
      <c r="L80" s="21">
        <v>94</v>
      </c>
      <c r="M80" s="21">
        <v>38</v>
      </c>
      <c r="N80" s="21">
        <v>36</v>
      </c>
      <c r="O80" s="39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39">
        <f>IF(AH80=0,"",AVERAGE(K80:AF80))</f>
        <v>61.5</v>
      </c>
      <c r="AH80" s="39">
        <f>IF(COUNTBLANK(K80:AF80)=0,22,IF(COUNTBLANK(K80:AF80)=1,21,IF(COUNTBLANK(K80:AF80)=2,20,IF(COUNTBLANK(K80:AF80)=3,19,IF(COUNTBLANK(K80:AF80)=4,18,IF(COUNTBLANK(K80:AF80)=5,17,IF(COUNTBLANK(K80:AF80)=6,16,IF(COUNTBLANK(K80:AF80)=7,15,IF(COUNTBLANK(K80:AF80)=8,14,IF(COUNTBLANK(K80:AF80)=9,13,IF(COUNTBLANK(K80:AF80)=10,12,IF(COUNTBLANK(K80:AF80)=11,11,IF(COUNTBLANK(K80:AF80)=12,10,IF(COUNTBLANK(K80:AF80)=13,9,IF(COUNTBLANK(K80:AF80)=14,8,IF(COUNTBLANK(K80:AF80)=15,7,IF(COUNTBLANK(K80:AF80)=16,6,IF(COUNTBLANK(K80:AF80)=17,5,IF(COUNTBLANK(K80:AF80)=18,4,IF(COUNTBLANK(K80:AF80)=19,3,IF(COUNTBLANK(K80:AF80)=20,2,IF(COUNTBLANK(K80:AF80)=21,1,IF(COUNTBLANK(K80:AF80)=22,0,"Error")))))))))))))))))))))))</f>
        <v>4</v>
      </c>
      <c r="AI80" s="39">
        <f>IF(AH80=0,"",IF(COUNTBLANK(AD80:AF80)=0,AVERAGE(AD80:AF80),IF(COUNTBLANK(AC80:AF80)&lt;1.5,AVERAGE(AC80:AF80),IF(COUNTBLANK(AB80:AF80)&lt;2.5,AVERAGE(AB80:AF80),IF(COUNTBLANK(AA80:AF80)&lt;3.5,AVERAGE(AA80:AF80),IF(COUNTBLANK(Z80:AF80)&lt;4.5,AVERAGE(Z80:AF80),IF(COUNTBLANK(Y80:AF80)&lt;5.5,AVERAGE(Y80:AF80),IF(COUNTBLANK(X80:AF80)&lt;6.5,AVERAGE(X80:AF80),IF(COUNTBLANK(W80:AF80)&lt;7.5,AVERAGE(W80:AF80),IF(COUNTBLANK(V80:AF80)&lt;8.5,AVERAGE(V80:AF80),IF(COUNTBLANK(U80:AF80)&lt;9.5,AVERAGE(U80:AF80),IF(COUNTBLANK(T80:AF80)&lt;10.5,AVERAGE(T80:AF80),IF(COUNTBLANK(S80:AF80)&lt;11.5,AVERAGE(S80:AF80),IF(COUNTBLANK(R80:AF80)&lt;12.5,AVERAGE(R80:AF80),IF(COUNTBLANK(Q80:AF80)&lt;13.5,AVERAGE(Q80:AF80),IF(COUNTBLANK(P80:AF80)&lt;14.5,AVERAGE(P80:AF80),IF(COUNTBLANK(O80:AF80)&lt;15.5,AVERAGE(O80:AF80),IF(COUNTBLANK(N80:AF80)&lt;16.5,AVERAGE(N80:AF80),IF(COUNTBLANK(M80:AF80)&lt;17.5,AVERAGE(M80:AF80),IF(COUNTBLANK(L80:AF80)&lt;18.5,AVERAGE(L80:AF80),AVERAGE(K80:AF80)))))))))))))))))))))</f>
        <v>56</v>
      </c>
      <c r="AJ80" s="22">
        <f>IF(AH80=0,"",IF(COUNTBLANK(AE80:AF80)=0,AVERAGE(AE80:AF80),IF(COUNTBLANK(AD80:AF80)&lt;1.5,AVERAGE(AD80:AF80),IF(COUNTBLANK(AC80:AF80)&lt;2.5,AVERAGE(AC80:AF80),IF(COUNTBLANK(AB80:AF80)&lt;3.5,AVERAGE(AB80:AF80),IF(COUNTBLANK(AA80:AF80)&lt;4.5,AVERAGE(AA80:AF80),IF(COUNTBLANK(Z80:AF80)&lt;5.5,AVERAGE(Z80:AF80),IF(COUNTBLANK(Y80:AF80)&lt;6.5,AVERAGE(Y80:AF80),IF(COUNTBLANK(X80:AF80)&lt;7.5,AVERAGE(X80:AF80),IF(COUNTBLANK(W80:AF80)&lt;8.5,AVERAGE(W80:AF80),IF(COUNTBLANK(V80:AF80)&lt;9.5,AVERAGE(V80:AF80),IF(COUNTBLANK(U80:AF80)&lt;10.5,AVERAGE(U80:AF80),IF(COUNTBLANK(T80:AF80)&lt;11.5,AVERAGE(T80:AF80),IF(COUNTBLANK(S80:AF80)&lt;12.5,AVERAGE(S80:AF80),IF(COUNTBLANK(R80:AF80)&lt;13.5,AVERAGE(R80:AF80),IF(COUNTBLANK(Q80:AF80)&lt;14.5,AVERAGE(Q80:AF80),IF(COUNTBLANK(P80:AF80)&lt;15.5,AVERAGE(P80:AF80),IF(COUNTBLANK(O80:AF80)&lt;16.5,AVERAGE(O80:AF80),IF(COUNTBLANK(N80:AF80)&lt;17.5,AVERAGE(N80:AF80),IF(COUNTBLANK(M80:AF80)&lt;18.5,AVERAGE(M80:AF80),IF(COUNTBLANK(L80:AF80)&lt;19.5,AVERAGE(L80:AF80),AVERAGE(K80:AF80))))))))))))))))))))))</f>
        <v>37</v>
      </c>
      <c r="AK80" s="23">
        <f>IF(AH80&lt;1.5,J80,(0.75*J80)+(0.25*(AI80*$AS$1)))</f>
        <v>228216.43506814836</v>
      </c>
      <c r="AL80" s="24">
        <f>AK80-J80</f>
        <v>316.43506814836292</v>
      </c>
      <c r="AM80" s="22">
        <f>IF(AH80&lt;1.5,"N/A",3*((J80/$AS$1)-(AJ80*2/3)))</f>
        <v>93.072093561879043</v>
      </c>
      <c r="AN80" s="20">
        <f t="shared" si="5"/>
        <v>221556.36323582256</v>
      </c>
      <c r="AO80" s="20">
        <f t="shared" si="6"/>
        <v>243316.36319648373</v>
      </c>
    </row>
    <row r="81" spans="1:41" ht="13.5">
      <c r="A81" s="19" t="s">
        <v>131</v>
      </c>
      <c r="B81" s="23" t="str">
        <f>IF(COUNTBLANK(K81:AF81)&lt;20.5,"Yes","No")</f>
        <v>Yes</v>
      </c>
      <c r="C81" s="23" t="str">
        <f>IF(COUNTBLANK(K81:AF81)&lt;21.5,"Yes","No")</f>
        <v>Yes</v>
      </c>
      <c r="D81" s="34" t="str">
        <f>IF(J81&gt;300000,IF(J81&lt;((AG81*$AR$1)*0.9),IF(J81&lt;((AG81*$AR$1)*0.8),IF(J81&lt;((AG81*$AR$1)*0.7),"B","C"),"V"),IF(AM81&gt;AG81,IF(AM81&gt;AJ81,"P",""),"")),IF(AM81&gt;AG81,IF(AM81&gt;AJ81,"P",""),""))</f>
        <v/>
      </c>
      <c r="E81" s="19" t="s">
        <v>145</v>
      </c>
      <c r="F81" s="21" t="s">
        <v>48</v>
      </c>
      <c r="G81" s="20">
        <v>193300</v>
      </c>
      <c r="H81" s="20">
        <f>J81-G81</f>
        <v>0</v>
      </c>
      <c r="I81" s="80">
        <v>0</v>
      </c>
      <c r="J81" s="20">
        <v>193300</v>
      </c>
      <c r="K81" s="21">
        <v>64</v>
      </c>
      <c r="L81" s="21">
        <v>57</v>
      </c>
      <c r="M81" s="21"/>
      <c r="N81" s="21" t="s">
        <v>535</v>
      </c>
      <c r="O81" s="39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39">
        <f>IF(AH81=0,"",AVERAGE(K81:AF81))</f>
        <v>60.5</v>
      </c>
      <c r="AH81" s="39">
        <f>IF(COUNTBLANK(K81:AF81)=0,22,IF(COUNTBLANK(K81:AF81)=1,21,IF(COUNTBLANK(K81:AF81)=2,20,IF(COUNTBLANK(K81:AF81)=3,19,IF(COUNTBLANK(K81:AF81)=4,18,IF(COUNTBLANK(K81:AF81)=5,17,IF(COUNTBLANK(K81:AF81)=6,16,IF(COUNTBLANK(K81:AF81)=7,15,IF(COUNTBLANK(K81:AF81)=8,14,IF(COUNTBLANK(K81:AF81)=9,13,IF(COUNTBLANK(K81:AF81)=10,12,IF(COUNTBLANK(K81:AF81)=11,11,IF(COUNTBLANK(K81:AF81)=12,10,IF(COUNTBLANK(K81:AF81)=13,9,IF(COUNTBLANK(K81:AF81)=14,8,IF(COUNTBLANK(K81:AF81)=15,7,IF(COUNTBLANK(K81:AF81)=16,6,IF(COUNTBLANK(K81:AF81)=17,5,IF(COUNTBLANK(K81:AF81)=18,4,IF(COUNTBLANK(K81:AF81)=19,3,IF(COUNTBLANK(K81:AF81)=20,2,IF(COUNTBLANK(K81:AF81)=21,1,IF(COUNTBLANK(K81:AF81)=22,0,"Error")))))))))))))))))))))))</f>
        <v>2</v>
      </c>
      <c r="AI81" s="39">
        <f>IF(AH81=0,"",IF(COUNTBLANK(AD81:AF81)=0,AVERAGE(AD81:AF81),IF(COUNTBLANK(AC81:AF81)&lt;1.5,AVERAGE(AC81:AF81),IF(COUNTBLANK(AB81:AF81)&lt;2.5,AVERAGE(AB81:AF81),IF(COUNTBLANK(AA81:AF81)&lt;3.5,AVERAGE(AA81:AF81),IF(COUNTBLANK(Z81:AF81)&lt;4.5,AVERAGE(Z81:AF81),IF(COUNTBLANK(Y81:AF81)&lt;5.5,AVERAGE(Y81:AF81),IF(COUNTBLANK(X81:AF81)&lt;6.5,AVERAGE(X81:AF81),IF(COUNTBLANK(W81:AF81)&lt;7.5,AVERAGE(W81:AF81),IF(COUNTBLANK(V81:AF81)&lt;8.5,AVERAGE(V81:AF81),IF(COUNTBLANK(U81:AF81)&lt;9.5,AVERAGE(U81:AF81),IF(COUNTBLANK(T81:AF81)&lt;10.5,AVERAGE(T81:AF81),IF(COUNTBLANK(S81:AF81)&lt;11.5,AVERAGE(S81:AF81),IF(COUNTBLANK(R81:AF81)&lt;12.5,AVERAGE(R81:AF81),IF(COUNTBLANK(Q81:AF81)&lt;13.5,AVERAGE(Q81:AF81),IF(COUNTBLANK(P81:AF81)&lt;14.5,AVERAGE(P81:AF81),IF(COUNTBLANK(O81:AF81)&lt;15.5,AVERAGE(O81:AF81),IF(COUNTBLANK(N81:AF81)&lt;16.5,AVERAGE(N81:AF81),IF(COUNTBLANK(M81:AF81)&lt;17.5,AVERAGE(M81:AF81),IF(COUNTBLANK(L81:AF81)&lt;18.5,AVERAGE(L81:AF81),AVERAGE(K81:AF81)))))))))))))))))))))</f>
        <v>60.5</v>
      </c>
      <c r="AJ81" s="22">
        <f>IF(AH81=0,"",IF(COUNTBLANK(AE81:AF81)=0,AVERAGE(AE81:AF81),IF(COUNTBLANK(AD81:AF81)&lt;1.5,AVERAGE(AD81:AF81),IF(COUNTBLANK(AC81:AF81)&lt;2.5,AVERAGE(AC81:AF81),IF(COUNTBLANK(AB81:AF81)&lt;3.5,AVERAGE(AB81:AF81),IF(COUNTBLANK(AA81:AF81)&lt;4.5,AVERAGE(AA81:AF81),IF(COUNTBLANK(Z81:AF81)&lt;5.5,AVERAGE(Z81:AF81),IF(COUNTBLANK(Y81:AF81)&lt;6.5,AVERAGE(Y81:AF81),IF(COUNTBLANK(X81:AF81)&lt;7.5,AVERAGE(X81:AF81),IF(COUNTBLANK(W81:AF81)&lt;8.5,AVERAGE(W81:AF81),IF(COUNTBLANK(V81:AF81)&lt;9.5,AVERAGE(V81:AF81),IF(COUNTBLANK(U81:AF81)&lt;10.5,AVERAGE(U81:AF81),IF(COUNTBLANK(T81:AF81)&lt;11.5,AVERAGE(T81:AF81),IF(COUNTBLANK(S81:AF81)&lt;12.5,AVERAGE(S81:AF81),IF(COUNTBLANK(R81:AF81)&lt;13.5,AVERAGE(R81:AF81),IF(COUNTBLANK(Q81:AF81)&lt;14.5,AVERAGE(Q81:AF81),IF(COUNTBLANK(P81:AF81)&lt;15.5,AVERAGE(P81:AF81),IF(COUNTBLANK(O81:AF81)&lt;16.5,AVERAGE(O81:AF81),IF(COUNTBLANK(N81:AF81)&lt;17.5,AVERAGE(N81:AF81),IF(COUNTBLANK(M81:AF81)&lt;18.5,AVERAGE(M81:AF81),IF(COUNTBLANK(L81:AF81)&lt;19.5,AVERAGE(L81:AF81),AVERAGE(K81:AF81))))))))))))))))))))))</f>
        <v>60.5</v>
      </c>
      <c r="AK81" s="23">
        <f>IF(AH81&lt;1.5,J81,(0.75*J81)+(0.25*(AI81*$AS$1)))</f>
        <v>206870.21110041026</v>
      </c>
      <c r="AL81" s="24">
        <f>AK81-J81</f>
        <v>13570.211100410263</v>
      </c>
      <c r="AM81" s="22">
        <f>IF(AH81&lt;1.5,"N/A",3*((J81/$AS$1)-(AJ81*2/3)))</f>
        <v>20.707045570474854</v>
      </c>
      <c r="AN81" s="20">
        <f t="shared" si="5"/>
        <v>239359.99956727261</v>
      </c>
      <c r="AO81" s="20">
        <f t="shared" si="6"/>
        <v>239359.99956727261</v>
      </c>
    </row>
    <row r="82" spans="1:41" ht="13.5">
      <c r="A82" s="19" t="s">
        <v>131</v>
      </c>
      <c r="B82" s="23" t="str">
        <f>IF(COUNTBLANK(K82:AF82)&lt;20.5,"Yes","No")</f>
        <v>Yes</v>
      </c>
      <c r="C82" s="23" t="str">
        <f>IF(COUNTBLANK(K82:AF82)&lt;21.5,"Yes","No")</f>
        <v>Yes</v>
      </c>
      <c r="D82" s="34" t="str">
        <f>IF(J82&gt;300000,IF(J82&lt;((AG82*$AR$1)*0.9),IF(J82&lt;((AG82*$AR$1)*0.8),IF(J82&lt;((AG82*$AR$1)*0.7),"B","C"),"V"),IF(AM82&gt;AG82,IF(AM82&gt;AJ82,"P",""),"")),IF(AM82&gt;AG82,IF(AM82&gt;AJ82,"P",""),""))</f>
        <v>P</v>
      </c>
      <c r="E82" s="19" t="s">
        <v>142</v>
      </c>
      <c r="F82" s="21" t="s">
        <v>37</v>
      </c>
      <c r="G82" s="20">
        <v>257900</v>
      </c>
      <c r="H82" s="20">
        <f>J82-G82</f>
        <v>-4700</v>
      </c>
      <c r="I82" s="80">
        <v>-12700</v>
      </c>
      <c r="J82" s="20">
        <v>253200</v>
      </c>
      <c r="K82" s="21">
        <v>78</v>
      </c>
      <c r="L82" s="21">
        <v>60</v>
      </c>
      <c r="M82" s="21">
        <v>71</v>
      </c>
      <c r="N82" s="21">
        <v>28</v>
      </c>
      <c r="O82" s="39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39">
        <f>IF(AH82=0,"",AVERAGE(K82:AF82))</f>
        <v>59.25</v>
      </c>
      <c r="AH82" s="39">
        <f>IF(COUNTBLANK(K82:AF82)=0,22,IF(COUNTBLANK(K82:AF82)=1,21,IF(COUNTBLANK(K82:AF82)=2,20,IF(COUNTBLANK(K82:AF82)=3,19,IF(COUNTBLANK(K82:AF82)=4,18,IF(COUNTBLANK(K82:AF82)=5,17,IF(COUNTBLANK(K82:AF82)=6,16,IF(COUNTBLANK(K82:AF82)=7,15,IF(COUNTBLANK(K82:AF82)=8,14,IF(COUNTBLANK(K82:AF82)=9,13,IF(COUNTBLANK(K82:AF82)=10,12,IF(COUNTBLANK(K82:AF82)=11,11,IF(COUNTBLANK(K82:AF82)=12,10,IF(COUNTBLANK(K82:AF82)=13,9,IF(COUNTBLANK(K82:AF82)=14,8,IF(COUNTBLANK(K82:AF82)=15,7,IF(COUNTBLANK(K82:AF82)=16,6,IF(COUNTBLANK(K82:AF82)=17,5,IF(COUNTBLANK(K82:AF82)=18,4,IF(COUNTBLANK(K82:AF82)=19,3,IF(COUNTBLANK(K82:AF82)=20,2,IF(COUNTBLANK(K82:AF82)=21,1,IF(COUNTBLANK(K82:AF82)=22,0,"Error")))))))))))))))))))))))</f>
        <v>4</v>
      </c>
      <c r="AI82" s="39">
        <f>IF(AH82=0,"",IF(COUNTBLANK(AD82:AF82)=0,AVERAGE(AD82:AF82),IF(COUNTBLANK(AC82:AF82)&lt;1.5,AVERAGE(AC82:AF82),IF(COUNTBLANK(AB82:AF82)&lt;2.5,AVERAGE(AB82:AF82),IF(COUNTBLANK(AA82:AF82)&lt;3.5,AVERAGE(AA82:AF82),IF(COUNTBLANK(Z82:AF82)&lt;4.5,AVERAGE(Z82:AF82),IF(COUNTBLANK(Y82:AF82)&lt;5.5,AVERAGE(Y82:AF82),IF(COUNTBLANK(X82:AF82)&lt;6.5,AVERAGE(X82:AF82),IF(COUNTBLANK(W82:AF82)&lt;7.5,AVERAGE(W82:AF82),IF(COUNTBLANK(V82:AF82)&lt;8.5,AVERAGE(V82:AF82),IF(COUNTBLANK(U82:AF82)&lt;9.5,AVERAGE(U82:AF82),IF(COUNTBLANK(T82:AF82)&lt;10.5,AVERAGE(T82:AF82),IF(COUNTBLANK(S82:AF82)&lt;11.5,AVERAGE(S82:AF82),IF(COUNTBLANK(R82:AF82)&lt;12.5,AVERAGE(R82:AF82),IF(COUNTBLANK(Q82:AF82)&lt;13.5,AVERAGE(Q82:AF82),IF(COUNTBLANK(P82:AF82)&lt;14.5,AVERAGE(P82:AF82),IF(COUNTBLANK(O82:AF82)&lt;15.5,AVERAGE(O82:AF82),IF(COUNTBLANK(N82:AF82)&lt;16.5,AVERAGE(N82:AF82),IF(COUNTBLANK(M82:AF82)&lt;17.5,AVERAGE(M82:AF82),IF(COUNTBLANK(L82:AF82)&lt;18.5,AVERAGE(L82:AF82),AVERAGE(K82:AF82)))))))))))))))))))))</f>
        <v>53</v>
      </c>
      <c r="AJ82" s="22">
        <f>IF(AH82=0,"",IF(COUNTBLANK(AE82:AF82)=0,AVERAGE(AE82:AF82),IF(COUNTBLANK(AD82:AF82)&lt;1.5,AVERAGE(AD82:AF82),IF(COUNTBLANK(AC82:AF82)&lt;2.5,AVERAGE(AC82:AF82),IF(COUNTBLANK(AB82:AF82)&lt;3.5,AVERAGE(AB82:AF82),IF(COUNTBLANK(AA82:AF82)&lt;4.5,AVERAGE(AA82:AF82),IF(COUNTBLANK(Z82:AF82)&lt;5.5,AVERAGE(Z82:AF82),IF(COUNTBLANK(Y82:AF82)&lt;6.5,AVERAGE(Y82:AF82),IF(COUNTBLANK(X82:AF82)&lt;7.5,AVERAGE(X82:AF82),IF(COUNTBLANK(W82:AF82)&lt;8.5,AVERAGE(W82:AF82),IF(COUNTBLANK(V82:AF82)&lt;9.5,AVERAGE(V82:AF82),IF(COUNTBLANK(U82:AF82)&lt;10.5,AVERAGE(U82:AF82),IF(COUNTBLANK(T82:AF82)&lt;11.5,AVERAGE(T82:AF82),IF(COUNTBLANK(S82:AF82)&lt;12.5,AVERAGE(S82:AF82),IF(COUNTBLANK(R82:AF82)&lt;13.5,AVERAGE(R82:AF82),IF(COUNTBLANK(Q82:AF82)&lt;14.5,AVERAGE(Q82:AF82),IF(COUNTBLANK(P82:AF82)&lt;15.5,AVERAGE(P82:AF82),IF(COUNTBLANK(O82:AF82)&lt;16.5,AVERAGE(O82:AF82),IF(COUNTBLANK(N82:AF82)&lt;17.5,AVERAGE(N82:AF82),IF(COUNTBLANK(M82:AF82)&lt;18.5,AVERAGE(M82:AF82),IF(COUNTBLANK(L82:AF82)&lt;19.5,AVERAGE(L82:AF82),AVERAGE(K82:AF82))))))))))))))))))))))</f>
        <v>49.5</v>
      </c>
      <c r="AK82" s="23">
        <f>IF(AH82&lt;1.5,J82,(0.75*J82)+(0.25*(AI82*$AS$1)))</f>
        <v>244122.25104664039</v>
      </c>
      <c r="AL82" s="24">
        <f>AK82-J82</f>
        <v>-9077.748953359609</v>
      </c>
      <c r="AM82" s="22">
        <f>IF(AH82&lt;1.5,"N/A",3*((J82/$AS$1)-(AJ82*2/3)))</f>
        <v>86.619368538252644</v>
      </c>
      <c r="AN82" s="20">
        <f t="shared" si="5"/>
        <v>209687.27234818923</v>
      </c>
      <c r="AO82" s="20">
        <f t="shared" si="6"/>
        <v>234414.54503075869</v>
      </c>
    </row>
    <row r="83" spans="1:41" ht="13.5">
      <c r="A83" s="19" t="s">
        <v>131</v>
      </c>
      <c r="B83" s="23" t="str">
        <f>IF(COUNTBLANK(K83:AF83)&lt;20.5,"Yes","No")</f>
        <v>Yes</v>
      </c>
      <c r="C83" s="23" t="str">
        <f>IF(COUNTBLANK(K83:AF83)&lt;21.5,"Yes","No")</f>
        <v>Yes</v>
      </c>
      <c r="D83" s="34" t="str">
        <f>IF(J83&gt;300000,IF(J83&lt;((AG83*$AR$1)*0.9),IF(J83&lt;((AG83*$AR$1)*0.8),IF(J83&lt;((AG83*$AR$1)*0.7),"B","C"),"V"),IF(AM83&gt;AG83,IF(AM83&gt;AJ83,"P",""),"")),IF(AM83&gt;AG83,IF(AM83&gt;AJ83,"P",""),""))</f>
        <v/>
      </c>
      <c r="E83" s="19" t="s">
        <v>143</v>
      </c>
      <c r="F83" s="21" t="s">
        <v>62</v>
      </c>
      <c r="G83" s="20">
        <v>214600</v>
      </c>
      <c r="H83" s="20">
        <f>J83-G83</f>
        <v>4300</v>
      </c>
      <c r="I83" s="80">
        <v>-3800</v>
      </c>
      <c r="J83" s="20">
        <v>218900</v>
      </c>
      <c r="K83" s="21">
        <v>76</v>
      </c>
      <c r="L83" s="21">
        <v>46</v>
      </c>
      <c r="M83" s="21">
        <v>56</v>
      </c>
      <c r="N83" s="21">
        <v>50</v>
      </c>
      <c r="O83" s="39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39">
        <f>IF(AH83=0,"",AVERAGE(K83:AF83))</f>
        <v>57</v>
      </c>
      <c r="AH83" s="39">
        <f>IF(COUNTBLANK(K83:AF83)=0,22,IF(COUNTBLANK(K83:AF83)=1,21,IF(COUNTBLANK(K83:AF83)=2,20,IF(COUNTBLANK(K83:AF83)=3,19,IF(COUNTBLANK(K83:AF83)=4,18,IF(COUNTBLANK(K83:AF83)=5,17,IF(COUNTBLANK(K83:AF83)=6,16,IF(COUNTBLANK(K83:AF83)=7,15,IF(COUNTBLANK(K83:AF83)=8,14,IF(COUNTBLANK(K83:AF83)=9,13,IF(COUNTBLANK(K83:AF83)=10,12,IF(COUNTBLANK(K83:AF83)=11,11,IF(COUNTBLANK(K83:AF83)=12,10,IF(COUNTBLANK(K83:AF83)=13,9,IF(COUNTBLANK(K83:AF83)=14,8,IF(COUNTBLANK(K83:AF83)=15,7,IF(COUNTBLANK(K83:AF83)=16,6,IF(COUNTBLANK(K83:AF83)=17,5,IF(COUNTBLANK(K83:AF83)=18,4,IF(COUNTBLANK(K83:AF83)=19,3,IF(COUNTBLANK(K83:AF83)=20,2,IF(COUNTBLANK(K83:AF83)=21,1,IF(COUNTBLANK(K83:AF83)=22,0,"Error")))))))))))))))))))))))</f>
        <v>4</v>
      </c>
      <c r="AI83" s="39">
        <f>IF(AH83=0,"",IF(COUNTBLANK(AD83:AF83)=0,AVERAGE(AD83:AF83),IF(COUNTBLANK(AC83:AF83)&lt;1.5,AVERAGE(AC83:AF83),IF(COUNTBLANK(AB83:AF83)&lt;2.5,AVERAGE(AB83:AF83),IF(COUNTBLANK(AA83:AF83)&lt;3.5,AVERAGE(AA83:AF83),IF(COUNTBLANK(Z83:AF83)&lt;4.5,AVERAGE(Z83:AF83),IF(COUNTBLANK(Y83:AF83)&lt;5.5,AVERAGE(Y83:AF83),IF(COUNTBLANK(X83:AF83)&lt;6.5,AVERAGE(X83:AF83),IF(COUNTBLANK(W83:AF83)&lt;7.5,AVERAGE(W83:AF83),IF(COUNTBLANK(V83:AF83)&lt;8.5,AVERAGE(V83:AF83),IF(COUNTBLANK(U83:AF83)&lt;9.5,AVERAGE(U83:AF83),IF(COUNTBLANK(T83:AF83)&lt;10.5,AVERAGE(T83:AF83),IF(COUNTBLANK(S83:AF83)&lt;11.5,AVERAGE(S83:AF83),IF(COUNTBLANK(R83:AF83)&lt;12.5,AVERAGE(R83:AF83),IF(COUNTBLANK(Q83:AF83)&lt;13.5,AVERAGE(Q83:AF83),IF(COUNTBLANK(P83:AF83)&lt;14.5,AVERAGE(P83:AF83),IF(COUNTBLANK(O83:AF83)&lt;15.5,AVERAGE(O83:AF83),IF(COUNTBLANK(N83:AF83)&lt;16.5,AVERAGE(N83:AF83),IF(COUNTBLANK(M83:AF83)&lt;17.5,AVERAGE(M83:AF83),IF(COUNTBLANK(L83:AF83)&lt;18.5,AVERAGE(L83:AF83),AVERAGE(K83:AF83)))))))))))))))))))))</f>
        <v>50.666666666666664</v>
      </c>
      <c r="AJ83" s="22">
        <f>IF(AH83=0,"",IF(COUNTBLANK(AE83:AF83)=0,AVERAGE(AE83:AF83),IF(COUNTBLANK(AD83:AF83)&lt;1.5,AVERAGE(AD83:AF83),IF(COUNTBLANK(AC83:AF83)&lt;2.5,AVERAGE(AC83:AF83),IF(COUNTBLANK(AB83:AF83)&lt;3.5,AVERAGE(AB83:AF83),IF(COUNTBLANK(AA83:AF83)&lt;4.5,AVERAGE(AA83:AF83),IF(COUNTBLANK(Z83:AF83)&lt;5.5,AVERAGE(Z83:AF83),IF(COUNTBLANK(Y83:AF83)&lt;6.5,AVERAGE(Y83:AF83),IF(COUNTBLANK(X83:AF83)&lt;7.5,AVERAGE(X83:AF83),IF(COUNTBLANK(W83:AF83)&lt;8.5,AVERAGE(W83:AF83),IF(COUNTBLANK(V83:AF83)&lt;9.5,AVERAGE(V83:AF83),IF(COUNTBLANK(U83:AF83)&lt;10.5,AVERAGE(U83:AF83),IF(COUNTBLANK(T83:AF83)&lt;11.5,AVERAGE(T83:AF83),IF(COUNTBLANK(S83:AF83)&lt;12.5,AVERAGE(S83:AF83),IF(COUNTBLANK(R83:AF83)&lt;13.5,AVERAGE(R83:AF83),IF(COUNTBLANK(Q83:AF83)&lt;14.5,AVERAGE(Q83:AF83),IF(COUNTBLANK(P83:AF83)&lt;15.5,AVERAGE(P83:AF83),IF(COUNTBLANK(O83:AF83)&lt;16.5,AVERAGE(O83:AF83),IF(COUNTBLANK(N83:AF83)&lt;17.5,AVERAGE(N83:AF83),IF(COUNTBLANK(M83:AF83)&lt;18.5,AVERAGE(M83:AF83),IF(COUNTBLANK(L83:AF83)&lt;19.5,AVERAGE(L83:AF83),AVERAGE(K83:AF83))))))))))))))))))))))</f>
        <v>53</v>
      </c>
      <c r="AK83" s="23">
        <f>IF(AH83&lt;1.5,J83,(0.75*J83)+(0.25*(AI83*$AS$1)))</f>
        <v>216010.1079188009</v>
      </c>
      <c r="AL83" s="24">
        <f>AK83-J83</f>
        <v>-2889.8920811990974</v>
      </c>
      <c r="AM83" s="22">
        <f>IF(AH83&lt;1.5,"N/A",3*((J83/$AS$1)-(AJ83*2/3)))</f>
        <v>54.47424870862362</v>
      </c>
      <c r="AN83" s="20">
        <f t="shared" si="5"/>
        <v>200455.75721336328</v>
      </c>
      <c r="AO83" s="20">
        <f t="shared" si="6"/>
        <v>225512.72686503368</v>
      </c>
    </row>
    <row r="84" spans="1:41" ht="13.5">
      <c r="A84" s="19" t="s">
        <v>131</v>
      </c>
      <c r="B84" s="23" t="str">
        <f>IF(COUNTBLANK(K84:AF84)&lt;20.5,"Yes","No")</f>
        <v>Yes</v>
      </c>
      <c r="C84" s="23" t="str">
        <f>IF(COUNTBLANK(K84:AF84)&lt;21.5,"Yes","No")</f>
        <v>Yes</v>
      </c>
      <c r="D84" s="34" t="str">
        <f>IF(J84&gt;300000,IF(J84&lt;((AG84*$AR$1)*0.9),IF(J84&lt;((AG84*$AR$1)*0.8),IF(J84&lt;((AG84*$AR$1)*0.7),"B","C"),"V"),IF(AM84&gt;AG84,IF(AM84&gt;AJ84,"P",""),"")),IF(AM84&gt;AG84,IF(AM84&gt;AJ84,"P",""),""))</f>
        <v/>
      </c>
      <c r="E84" s="19" t="s">
        <v>140</v>
      </c>
      <c r="F84" s="21" t="s">
        <v>388</v>
      </c>
      <c r="G84" s="20">
        <v>101800</v>
      </c>
      <c r="H84" s="20">
        <f>J84-G84</f>
        <v>41500</v>
      </c>
      <c r="I84" s="80">
        <v>10400</v>
      </c>
      <c r="J84" s="20">
        <v>143300</v>
      </c>
      <c r="K84" s="21">
        <v>85</v>
      </c>
      <c r="L84" s="21">
        <v>23</v>
      </c>
      <c r="M84" s="21">
        <v>52</v>
      </c>
      <c r="N84" s="21">
        <v>51</v>
      </c>
      <c r="O84" s="39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39">
        <f>IF(AH84=0,"",AVERAGE(K84:AF84))</f>
        <v>52.75</v>
      </c>
      <c r="AH84" s="39">
        <f>IF(COUNTBLANK(K84:AF84)=0,22,IF(COUNTBLANK(K84:AF84)=1,21,IF(COUNTBLANK(K84:AF84)=2,20,IF(COUNTBLANK(K84:AF84)=3,19,IF(COUNTBLANK(K84:AF84)=4,18,IF(COUNTBLANK(K84:AF84)=5,17,IF(COUNTBLANK(K84:AF84)=6,16,IF(COUNTBLANK(K84:AF84)=7,15,IF(COUNTBLANK(K84:AF84)=8,14,IF(COUNTBLANK(K84:AF84)=9,13,IF(COUNTBLANK(K84:AF84)=10,12,IF(COUNTBLANK(K84:AF84)=11,11,IF(COUNTBLANK(K84:AF84)=12,10,IF(COUNTBLANK(K84:AF84)=13,9,IF(COUNTBLANK(K84:AF84)=14,8,IF(COUNTBLANK(K84:AF84)=15,7,IF(COUNTBLANK(K84:AF84)=16,6,IF(COUNTBLANK(K84:AF84)=17,5,IF(COUNTBLANK(K84:AF84)=18,4,IF(COUNTBLANK(K84:AF84)=19,3,IF(COUNTBLANK(K84:AF84)=20,2,IF(COUNTBLANK(K84:AF84)=21,1,IF(COUNTBLANK(K84:AF84)=22,0,"Error")))))))))))))))))))))))</f>
        <v>4</v>
      </c>
      <c r="AI84" s="39">
        <f>IF(AH84=0,"",IF(COUNTBLANK(AD84:AF84)=0,AVERAGE(AD84:AF84),IF(COUNTBLANK(AC84:AF84)&lt;1.5,AVERAGE(AC84:AF84),IF(COUNTBLANK(AB84:AF84)&lt;2.5,AVERAGE(AB84:AF84),IF(COUNTBLANK(AA84:AF84)&lt;3.5,AVERAGE(AA84:AF84),IF(COUNTBLANK(Z84:AF84)&lt;4.5,AVERAGE(Z84:AF84),IF(COUNTBLANK(Y84:AF84)&lt;5.5,AVERAGE(Y84:AF84),IF(COUNTBLANK(X84:AF84)&lt;6.5,AVERAGE(X84:AF84),IF(COUNTBLANK(W84:AF84)&lt;7.5,AVERAGE(W84:AF84),IF(COUNTBLANK(V84:AF84)&lt;8.5,AVERAGE(V84:AF84),IF(COUNTBLANK(U84:AF84)&lt;9.5,AVERAGE(U84:AF84),IF(COUNTBLANK(T84:AF84)&lt;10.5,AVERAGE(T84:AF84),IF(COUNTBLANK(S84:AF84)&lt;11.5,AVERAGE(S84:AF84),IF(COUNTBLANK(R84:AF84)&lt;12.5,AVERAGE(R84:AF84),IF(COUNTBLANK(Q84:AF84)&lt;13.5,AVERAGE(Q84:AF84),IF(COUNTBLANK(P84:AF84)&lt;14.5,AVERAGE(P84:AF84),IF(COUNTBLANK(O84:AF84)&lt;15.5,AVERAGE(O84:AF84),IF(COUNTBLANK(N84:AF84)&lt;16.5,AVERAGE(N84:AF84),IF(COUNTBLANK(M84:AF84)&lt;17.5,AVERAGE(M84:AF84),IF(COUNTBLANK(L84:AF84)&lt;18.5,AVERAGE(L84:AF84),AVERAGE(K84:AF84)))))))))))))))))))))</f>
        <v>42</v>
      </c>
      <c r="AJ84" s="22">
        <f>IF(AH84=0,"",IF(COUNTBLANK(AE84:AF84)=0,AVERAGE(AE84:AF84),IF(COUNTBLANK(AD84:AF84)&lt;1.5,AVERAGE(AD84:AF84),IF(COUNTBLANK(AC84:AF84)&lt;2.5,AVERAGE(AC84:AF84),IF(COUNTBLANK(AB84:AF84)&lt;3.5,AVERAGE(AB84:AF84),IF(COUNTBLANK(AA84:AF84)&lt;4.5,AVERAGE(AA84:AF84),IF(COUNTBLANK(Z84:AF84)&lt;5.5,AVERAGE(Z84:AF84),IF(COUNTBLANK(Y84:AF84)&lt;6.5,AVERAGE(Y84:AF84),IF(COUNTBLANK(X84:AF84)&lt;7.5,AVERAGE(X84:AF84),IF(COUNTBLANK(W84:AF84)&lt;8.5,AVERAGE(W84:AF84),IF(COUNTBLANK(V84:AF84)&lt;9.5,AVERAGE(V84:AF84),IF(COUNTBLANK(U84:AF84)&lt;10.5,AVERAGE(U84:AF84),IF(COUNTBLANK(T84:AF84)&lt;11.5,AVERAGE(T84:AF84),IF(COUNTBLANK(S84:AF84)&lt;12.5,AVERAGE(S84:AF84),IF(COUNTBLANK(R84:AF84)&lt;13.5,AVERAGE(R84:AF84),IF(COUNTBLANK(Q84:AF84)&lt;14.5,AVERAGE(Q84:AF84),IF(COUNTBLANK(P84:AF84)&lt;15.5,AVERAGE(P84:AF84),IF(COUNTBLANK(O84:AF84)&lt;16.5,AVERAGE(O84:AF84),IF(COUNTBLANK(N84:AF84)&lt;17.5,AVERAGE(N84:AF84),IF(COUNTBLANK(M84:AF84)&lt;18.5,AVERAGE(M84:AF84),IF(COUNTBLANK(L84:AF84)&lt;19.5,AVERAGE(L84:AF84),AVERAGE(K84:AF84))))))))))))))))))))))</f>
        <v>51.5</v>
      </c>
      <c r="AK84" s="23">
        <f>IF(AH84&lt;1.5,J84,(0.75*J84)+(0.25*(AI84*$AS$1)))</f>
        <v>150443.57630111126</v>
      </c>
      <c r="AL84" s="24">
        <f>AK84-J84</f>
        <v>7143.5763011112576</v>
      </c>
      <c r="AM84" s="22">
        <f>IF(AH84&lt;1.5,"N/A",3*((J84/$AS$1)-(AJ84*2/3)))</f>
        <v>2.0523519412780331</v>
      </c>
      <c r="AN84" s="20">
        <f t="shared" si="5"/>
        <v>166167.27242686693</v>
      </c>
      <c r="AO84" s="20">
        <f t="shared" si="6"/>
        <v>208698.18144088643</v>
      </c>
    </row>
    <row r="85" spans="1:41">
      <c r="A85" s="19" t="s">
        <v>131</v>
      </c>
      <c r="B85" s="23" t="str">
        <f>IF(COUNTBLANK(K85:AF85)&lt;20.5,"Yes","No")</f>
        <v>Yes</v>
      </c>
      <c r="C85" s="23" t="str">
        <f>IF(COUNTBLANK(K85:AF85)&lt;21.5,"Yes","No")</f>
        <v>Yes</v>
      </c>
      <c r="D85" s="34" t="str">
        <f>IF(J85&gt;300000,IF(J85&lt;((AG85*$AR$1)*0.9),IF(J85&lt;((AG85*$AR$1)*0.8),IF(J85&lt;((AG85*$AR$1)*0.7),"B","C"),"V"),IF(AM85&gt;AG85,IF(AM85&gt;AJ85,"P",""),"")),IF(AM85&gt;AG85,IF(AM85&gt;AJ85,"P",""),""))</f>
        <v>P</v>
      </c>
      <c r="E85" s="19" t="s">
        <v>455</v>
      </c>
      <c r="F85" s="21" t="s">
        <v>48</v>
      </c>
      <c r="G85" s="20">
        <v>219400</v>
      </c>
      <c r="H85" s="20">
        <f>J85-G85</f>
        <v>-10100</v>
      </c>
      <c r="I85" s="80">
        <v>-10100</v>
      </c>
      <c r="J85" s="20">
        <v>209300</v>
      </c>
      <c r="K85" s="21"/>
      <c r="L85" s="21">
        <v>38</v>
      </c>
      <c r="M85" s="21">
        <v>39</v>
      </c>
      <c r="N85" s="21">
        <v>55</v>
      </c>
      <c r="O85" s="40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9">
        <f>IF(AH85=0,"",AVERAGE(K85:AF85))</f>
        <v>44</v>
      </c>
      <c r="AH85" s="39">
        <f>IF(COUNTBLANK(K85:AF85)=0,22,IF(COUNTBLANK(K85:AF85)=1,21,IF(COUNTBLANK(K85:AF85)=2,20,IF(COUNTBLANK(K85:AF85)=3,19,IF(COUNTBLANK(K85:AF85)=4,18,IF(COUNTBLANK(K85:AF85)=5,17,IF(COUNTBLANK(K85:AF85)=6,16,IF(COUNTBLANK(K85:AF85)=7,15,IF(COUNTBLANK(K85:AF85)=8,14,IF(COUNTBLANK(K85:AF85)=9,13,IF(COUNTBLANK(K85:AF85)=10,12,IF(COUNTBLANK(K85:AF85)=11,11,IF(COUNTBLANK(K85:AF85)=12,10,IF(COUNTBLANK(K85:AF85)=13,9,IF(COUNTBLANK(K85:AF85)=14,8,IF(COUNTBLANK(K85:AF85)=15,7,IF(COUNTBLANK(K85:AF85)=16,6,IF(COUNTBLANK(K85:AF85)=17,5,IF(COUNTBLANK(K85:AF85)=18,4,IF(COUNTBLANK(K85:AF85)=19,3,IF(COUNTBLANK(K85:AF85)=20,2,IF(COUNTBLANK(K85:AF85)=21,1,IF(COUNTBLANK(K85:AF85)=22,0,"Error")))))))))))))))))))))))</f>
        <v>3</v>
      </c>
      <c r="AI85" s="39">
        <f>IF(AH85=0,"",IF(COUNTBLANK(AD85:AF85)=0,AVERAGE(AD85:AF85),IF(COUNTBLANK(AC85:AF85)&lt;1.5,AVERAGE(AC85:AF85),IF(COUNTBLANK(AB85:AF85)&lt;2.5,AVERAGE(AB85:AF85),IF(COUNTBLANK(AA85:AF85)&lt;3.5,AVERAGE(AA85:AF85),IF(COUNTBLANK(Z85:AF85)&lt;4.5,AVERAGE(Z85:AF85),IF(COUNTBLANK(Y85:AF85)&lt;5.5,AVERAGE(Y85:AF85),IF(COUNTBLANK(X85:AF85)&lt;6.5,AVERAGE(X85:AF85),IF(COUNTBLANK(W85:AF85)&lt;7.5,AVERAGE(W85:AF85),IF(COUNTBLANK(V85:AF85)&lt;8.5,AVERAGE(V85:AF85),IF(COUNTBLANK(U85:AF85)&lt;9.5,AVERAGE(U85:AF85),IF(COUNTBLANK(T85:AF85)&lt;10.5,AVERAGE(T85:AF85),IF(COUNTBLANK(S85:AF85)&lt;11.5,AVERAGE(S85:AF85),IF(COUNTBLANK(R85:AF85)&lt;12.5,AVERAGE(R85:AF85),IF(COUNTBLANK(Q85:AF85)&lt;13.5,AVERAGE(Q85:AF85),IF(COUNTBLANK(P85:AF85)&lt;14.5,AVERAGE(P85:AF85),IF(COUNTBLANK(O85:AF85)&lt;15.5,AVERAGE(O85:AF85),IF(COUNTBLANK(N85:AF85)&lt;16.5,AVERAGE(N85:AF85),IF(COUNTBLANK(M85:AF85)&lt;17.5,AVERAGE(M85:AF85),IF(COUNTBLANK(L85:AF85)&lt;18.5,AVERAGE(L85:AF85),AVERAGE(K85:AF85)))))))))))))))))))))</f>
        <v>44</v>
      </c>
      <c r="AJ85" s="22">
        <f>IF(AH85=0,"",IF(COUNTBLANK(AE85:AF85)=0,AVERAGE(AE85:AF85),IF(COUNTBLANK(AD85:AF85)&lt;1.5,AVERAGE(AD85:AF85),IF(COUNTBLANK(AC85:AF85)&lt;2.5,AVERAGE(AC85:AF85),IF(COUNTBLANK(AB85:AF85)&lt;3.5,AVERAGE(AB85:AF85),IF(COUNTBLANK(AA85:AF85)&lt;4.5,AVERAGE(AA85:AF85),IF(COUNTBLANK(Z85:AF85)&lt;5.5,AVERAGE(Z85:AF85),IF(COUNTBLANK(Y85:AF85)&lt;6.5,AVERAGE(Y85:AF85),IF(COUNTBLANK(X85:AF85)&lt;7.5,AVERAGE(X85:AF85),IF(COUNTBLANK(W85:AF85)&lt;8.5,AVERAGE(W85:AF85),IF(COUNTBLANK(V85:AF85)&lt;9.5,AVERAGE(V85:AF85),IF(COUNTBLANK(U85:AF85)&lt;10.5,AVERAGE(U85:AF85),IF(COUNTBLANK(T85:AF85)&lt;11.5,AVERAGE(T85:AF85),IF(COUNTBLANK(S85:AF85)&lt;12.5,AVERAGE(S85:AF85),IF(COUNTBLANK(R85:AF85)&lt;13.5,AVERAGE(R85:AF85),IF(COUNTBLANK(Q85:AF85)&lt;14.5,AVERAGE(Q85:AF85),IF(COUNTBLANK(P85:AF85)&lt;15.5,AVERAGE(P85:AF85),IF(COUNTBLANK(O85:AF85)&lt;16.5,AVERAGE(O85:AF85),IF(COUNTBLANK(N85:AF85)&lt;17.5,AVERAGE(N85:AF85),IF(COUNTBLANK(M85:AF85)&lt;18.5,AVERAGE(M85:AF85),IF(COUNTBLANK(L85:AF85)&lt;19.5,AVERAGE(L85:AF85),AVERAGE(K85:AF85))))))))))))))))))))))</f>
        <v>47</v>
      </c>
      <c r="AK85" s="23">
        <f>IF(AH85&lt;1.5,J85,(0.75*J85)+(0.25*(AI85*$AS$1)))</f>
        <v>201989.69898211656</v>
      </c>
      <c r="AL85" s="24">
        <f>AK85-J85</f>
        <v>-7310.3010178834375</v>
      </c>
      <c r="AM85" s="22">
        <f>IF(AH85&lt;1.5,"N/A",3*((J85/$AS$1)-(AJ85*2/3)))</f>
        <v>59.436547531817837</v>
      </c>
      <c r="AN85" s="20">
        <f t="shared" si="5"/>
        <v>174079.99968528916</v>
      </c>
      <c r="AO85" s="20">
        <f t="shared" si="6"/>
        <v>174079.99968528916</v>
      </c>
    </row>
    <row r="86" spans="1:41" ht="13.5">
      <c r="A86" s="19" t="s">
        <v>131</v>
      </c>
      <c r="B86" s="23" t="str">
        <f>IF(COUNTBLANK(K86:AF86)&lt;20.5,"Yes","No")</f>
        <v>Yes</v>
      </c>
      <c r="C86" s="23" t="str">
        <f>IF(COUNTBLANK(K86:AF86)&lt;21.5,"Yes","No")</f>
        <v>Yes</v>
      </c>
      <c r="D86" s="34" t="str">
        <f>IF(J86&gt;300000,IF(J86&lt;((AG86*$AR$1)*0.9),IF(J86&lt;((AG86*$AR$1)*0.8),IF(J86&lt;((AG86*$AR$1)*0.7),"B","C"),"V"),IF(AM86&gt;AG86,IF(AM86&gt;AJ86,"P",""),"")),IF(AM86&gt;AG86,IF(AM86&gt;AJ86,"P",""),""))</f>
        <v/>
      </c>
      <c r="E86" s="19" t="s">
        <v>148</v>
      </c>
      <c r="F86" s="21" t="s">
        <v>48</v>
      </c>
      <c r="G86" s="20">
        <v>164300</v>
      </c>
      <c r="H86" s="20">
        <f>J86-G86</f>
        <v>-5700</v>
      </c>
      <c r="I86" s="80">
        <v>3400</v>
      </c>
      <c r="J86" s="20">
        <v>158600</v>
      </c>
      <c r="K86" s="21">
        <v>28</v>
      </c>
      <c r="L86" s="21">
        <v>21</v>
      </c>
      <c r="M86" s="21">
        <v>45</v>
      </c>
      <c r="N86" s="21">
        <v>57</v>
      </c>
      <c r="O86" s="39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39">
        <f>IF(AH86=0,"",AVERAGE(K86:AF86))</f>
        <v>37.75</v>
      </c>
      <c r="AH86" s="39">
        <f>IF(COUNTBLANK(K86:AF86)=0,22,IF(COUNTBLANK(K86:AF86)=1,21,IF(COUNTBLANK(K86:AF86)=2,20,IF(COUNTBLANK(K86:AF86)=3,19,IF(COUNTBLANK(K86:AF86)=4,18,IF(COUNTBLANK(K86:AF86)=5,17,IF(COUNTBLANK(K86:AF86)=6,16,IF(COUNTBLANK(K86:AF86)=7,15,IF(COUNTBLANK(K86:AF86)=8,14,IF(COUNTBLANK(K86:AF86)=9,13,IF(COUNTBLANK(K86:AF86)=10,12,IF(COUNTBLANK(K86:AF86)=11,11,IF(COUNTBLANK(K86:AF86)=12,10,IF(COUNTBLANK(K86:AF86)=13,9,IF(COUNTBLANK(K86:AF86)=14,8,IF(COUNTBLANK(K86:AF86)=15,7,IF(COUNTBLANK(K86:AF86)=16,6,IF(COUNTBLANK(K86:AF86)=17,5,IF(COUNTBLANK(K86:AF86)=18,4,IF(COUNTBLANK(K86:AF86)=19,3,IF(COUNTBLANK(K86:AF86)=20,2,IF(COUNTBLANK(K86:AF86)=21,1,IF(COUNTBLANK(K86:AF86)=22,0,"Error")))))))))))))))))))))))</f>
        <v>4</v>
      </c>
      <c r="AI86" s="39">
        <f>IF(AH86=0,"",IF(COUNTBLANK(AD86:AF86)=0,AVERAGE(AD86:AF86),IF(COUNTBLANK(AC86:AF86)&lt;1.5,AVERAGE(AC86:AF86),IF(COUNTBLANK(AB86:AF86)&lt;2.5,AVERAGE(AB86:AF86),IF(COUNTBLANK(AA86:AF86)&lt;3.5,AVERAGE(AA86:AF86),IF(COUNTBLANK(Z86:AF86)&lt;4.5,AVERAGE(Z86:AF86),IF(COUNTBLANK(Y86:AF86)&lt;5.5,AVERAGE(Y86:AF86),IF(COUNTBLANK(X86:AF86)&lt;6.5,AVERAGE(X86:AF86),IF(COUNTBLANK(W86:AF86)&lt;7.5,AVERAGE(W86:AF86),IF(COUNTBLANK(V86:AF86)&lt;8.5,AVERAGE(V86:AF86),IF(COUNTBLANK(U86:AF86)&lt;9.5,AVERAGE(U86:AF86),IF(COUNTBLANK(T86:AF86)&lt;10.5,AVERAGE(T86:AF86),IF(COUNTBLANK(S86:AF86)&lt;11.5,AVERAGE(S86:AF86),IF(COUNTBLANK(R86:AF86)&lt;12.5,AVERAGE(R86:AF86),IF(COUNTBLANK(Q86:AF86)&lt;13.5,AVERAGE(Q86:AF86),IF(COUNTBLANK(P86:AF86)&lt;14.5,AVERAGE(P86:AF86),IF(COUNTBLANK(O86:AF86)&lt;15.5,AVERAGE(O86:AF86),IF(COUNTBLANK(N86:AF86)&lt;16.5,AVERAGE(N86:AF86),IF(COUNTBLANK(M86:AF86)&lt;17.5,AVERAGE(M86:AF86),IF(COUNTBLANK(L86:AF86)&lt;18.5,AVERAGE(L86:AF86),AVERAGE(K86:AF86)))))))))))))))))))))</f>
        <v>41</v>
      </c>
      <c r="AJ86" s="22">
        <f>IF(AH86=0,"",IF(COUNTBLANK(AE86:AF86)=0,AVERAGE(AE86:AF86),IF(COUNTBLANK(AD86:AF86)&lt;1.5,AVERAGE(AD86:AF86),IF(COUNTBLANK(AC86:AF86)&lt;2.5,AVERAGE(AC86:AF86),IF(COUNTBLANK(AB86:AF86)&lt;3.5,AVERAGE(AB86:AF86),IF(COUNTBLANK(AA86:AF86)&lt;4.5,AVERAGE(AA86:AF86),IF(COUNTBLANK(Z86:AF86)&lt;5.5,AVERAGE(Z86:AF86),IF(COUNTBLANK(Y86:AF86)&lt;6.5,AVERAGE(Y86:AF86),IF(COUNTBLANK(X86:AF86)&lt;7.5,AVERAGE(X86:AF86),IF(COUNTBLANK(W86:AF86)&lt;8.5,AVERAGE(W86:AF86),IF(COUNTBLANK(V86:AF86)&lt;9.5,AVERAGE(V86:AF86),IF(COUNTBLANK(U86:AF86)&lt;10.5,AVERAGE(U86:AF86),IF(COUNTBLANK(T86:AF86)&lt;11.5,AVERAGE(T86:AF86),IF(COUNTBLANK(S86:AF86)&lt;12.5,AVERAGE(S86:AF86),IF(COUNTBLANK(R86:AF86)&lt;13.5,AVERAGE(R86:AF86),IF(COUNTBLANK(Q86:AF86)&lt;14.5,AVERAGE(Q86:AF86),IF(COUNTBLANK(P86:AF86)&lt;15.5,AVERAGE(P86:AF86),IF(COUNTBLANK(O86:AF86)&lt;16.5,AVERAGE(O86:AF86),IF(COUNTBLANK(N86:AF86)&lt;17.5,AVERAGE(N86:AF86),IF(COUNTBLANK(M86:AF86)&lt;18.5,AVERAGE(M86:AF86),IF(COUNTBLANK(L86:AF86)&lt;19.5,AVERAGE(L86:AF86),AVERAGE(K86:AF86))))))))))))))))))))))</f>
        <v>51</v>
      </c>
      <c r="AK86" s="23">
        <f>IF(AH86&lt;1.5,J86,(0.75*J86)+(0.25*(AI86*$AS$1)))</f>
        <v>160895.51496060862</v>
      </c>
      <c r="AL86" s="24">
        <f>AK86-J86</f>
        <v>2295.5149606086197</v>
      </c>
      <c r="AM86" s="22">
        <f>IF(AH86&lt;1.5,"N/A",3*((J86/$AS$1)-(AJ86*2/3)))</f>
        <v>14.268688191812274</v>
      </c>
      <c r="AN86" s="20">
        <f t="shared" si="5"/>
        <v>162210.90879765581</v>
      </c>
      <c r="AO86" s="20">
        <f t="shared" si="6"/>
        <v>149352.72700271968</v>
      </c>
    </row>
    <row r="87" spans="1:41" ht="13.5">
      <c r="A87" s="19" t="s">
        <v>131</v>
      </c>
      <c r="B87" s="23" t="str">
        <f>IF(COUNTBLANK(K87:AF87)&lt;20.5,"Yes","No")</f>
        <v>Yes</v>
      </c>
      <c r="C87" s="23" t="str">
        <f>IF(COUNTBLANK(K87:AF87)&lt;21.5,"Yes","No")</f>
        <v>Yes</v>
      </c>
      <c r="D87" s="34" t="str">
        <f>IF(J87&gt;300000,IF(J87&lt;((AG87*$AR$1)*0.9),IF(J87&lt;((AG87*$AR$1)*0.8),IF(J87&lt;((AG87*$AR$1)*0.7),"B","C"),"V"),IF(AM87&gt;AG87,IF(AM87&gt;AJ87,"P",""),"")),IF(AM87&gt;AG87,IF(AM87&gt;AJ87,"P",""),""))</f>
        <v>P</v>
      </c>
      <c r="E87" s="19" t="s">
        <v>147</v>
      </c>
      <c r="F87" s="21" t="s">
        <v>37</v>
      </c>
      <c r="G87" s="20">
        <v>225700</v>
      </c>
      <c r="H87" s="20">
        <f>J87-G87</f>
        <v>-37200</v>
      </c>
      <c r="I87" s="80">
        <v>-17900</v>
      </c>
      <c r="J87" s="20">
        <v>188500</v>
      </c>
      <c r="K87" s="21">
        <v>45</v>
      </c>
      <c r="L87" s="21">
        <v>32</v>
      </c>
      <c r="M87" s="21">
        <v>33</v>
      </c>
      <c r="N87" s="21">
        <v>36</v>
      </c>
      <c r="O87" s="39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39">
        <f>IF(AH87=0,"",AVERAGE(K87:AF87))</f>
        <v>36.5</v>
      </c>
      <c r="AH87" s="39">
        <f>IF(COUNTBLANK(K87:AF87)=0,22,IF(COUNTBLANK(K87:AF87)=1,21,IF(COUNTBLANK(K87:AF87)=2,20,IF(COUNTBLANK(K87:AF87)=3,19,IF(COUNTBLANK(K87:AF87)=4,18,IF(COUNTBLANK(K87:AF87)=5,17,IF(COUNTBLANK(K87:AF87)=6,16,IF(COUNTBLANK(K87:AF87)=7,15,IF(COUNTBLANK(K87:AF87)=8,14,IF(COUNTBLANK(K87:AF87)=9,13,IF(COUNTBLANK(K87:AF87)=10,12,IF(COUNTBLANK(K87:AF87)=11,11,IF(COUNTBLANK(K87:AF87)=12,10,IF(COUNTBLANK(K87:AF87)=13,9,IF(COUNTBLANK(K87:AF87)=14,8,IF(COUNTBLANK(K87:AF87)=15,7,IF(COUNTBLANK(K87:AF87)=16,6,IF(COUNTBLANK(K87:AF87)=17,5,IF(COUNTBLANK(K87:AF87)=18,4,IF(COUNTBLANK(K87:AF87)=19,3,IF(COUNTBLANK(K87:AF87)=20,2,IF(COUNTBLANK(K87:AF87)=21,1,IF(COUNTBLANK(K87:AF87)=22,0,"Error")))))))))))))))))))))))</f>
        <v>4</v>
      </c>
      <c r="AI87" s="39">
        <f>IF(AH87=0,"",IF(COUNTBLANK(AD87:AF87)=0,AVERAGE(AD87:AF87),IF(COUNTBLANK(AC87:AF87)&lt;1.5,AVERAGE(AC87:AF87),IF(COUNTBLANK(AB87:AF87)&lt;2.5,AVERAGE(AB87:AF87),IF(COUNTBLANK(AA87:AF87)&lt;3.5,AVERAGE(AA87:AF87),IF(COUNTBLANK(Z87:AF87)&lt;4.5,AVERAGE(Z87:AF87),IF(COUNTBLANK(Y87:AF87)&lt;5.5,AVERAGE(Y87:AF87),IF(COUNTBLANK(X87:AF87)&lt;6.5,AVERAGE(X87:AF87),IF(COUNTBLANK(W87:AF87)&lt;7.5,AVERAGE(W87:AF87),IF(COUNTBLANK(V87:AF87)&lt;8.5,AVERAGE(V87:AF87),IF(COUNTBLANK(U87:AF87)&lt;9.5,AVERAGE(U87:AF87),IF(COUNTBLANK(T87:AF87)&lt;10.5,AVERAGE(T87:AF87),IF(COUNTBLANK(S87:AF87)&lt;11.5,AVERAGE(S87:AF87),IF(COUNTBLANK(R87:AF87)&lt;12.5,AVERAGE(R87:AF87),IF(COUNTBLANK(Q87:AF87)&lt;13.5,AVERAGE(Q87:AF87),IF(COUNTBLANK(P87:AF87)&lt;14.5,AVERAGE(P87:AF87),IF(COUNTBLANK(O87:AF87)&lt;15.5,AVERAGE(O87:AF87),IF(COUNTBLANK(N87:AF87)&lt;16.5,AVERAGE(N87:AF87),IF(COUNTBLANK(M87:AF87)&lt;17.5,AVERAGE(M87:AF87),IF(COUNTBLANK(L87:AF87)&lt;18.5,AVERAGE(L87:AF87),AVERAGE(K87:AF87)))))))))))))))))))))</f>
        <v>33.666666666666664</v>
      </c>
      <c r="AJ87" s="22">
        <f>IF(AH87=0,"",IF(COUNTBLANK(AE87:AF87)=0,AVERAGE(AE87:AF87),IF(COUNTBLANK(AD87:AF87)&lt;1.5,AVERAGE(AD87:AF87),IF(COUNTBLANK(AC87:AF87)&lt;2.5,AVERAGE(AC87:AF87),IF(COUNTBLANK(AB87:AF87)&lt;3.5,AVERAGE(AB87:AF87),IF(COUNTBLANK(AA87:AF87)&lt;4.5,AVERAGE(AA87:AF87),IF(COUNTBLANK(Z87:AF87)&lt;5.5,AVERAGE(Z87:AF87),IF(COUNTBLANK(Y87:AF87)&lt;6.5,AVERAGE(Y87:AF87),IF(COUNTBLANK(X87:AF87)&lt;7.5,AVERAGE(X87:AF87),IF(COUNTBLANK(W87:AF87)&lt;8.5,AVERAGE(W87:AF87),IF(COUNTBLANK(V87:AF87)&lt;9.5,AVERAGE(V87:AF87),IF(COUNTBLANK(U87:AF87)&lt;10.5,AVERAGE(U87:AF87),IF(COUNTBLANK(T87:AF87)&lt;11.5,AVERAGE(T87:AF87),IF(COUNTBLANK(S87:AF87)&lt;12.5,AVERAGE(S87:AF87),IF(COUNTBLANK(R87:AF87)&lt;13.5,AVERAGE(R87:AF87),IF(COUNTBLANK(Q87:AF87)&lt;14.5,AVERAGE(Q87:AF87),IF(COUNTBLANK(P87:AF87)&lt;15.5,AVERAGE(P87:AF87),IF(COUNTBLANK(O87:AF87)&lt;16.5,AVERAGE(O87:AF87),IF(COUNTBLANK(N87:AF87)&lt;17.5,AVERAGE(N87:AF87),IF(COUNTBLANK(M87:AF87)&lt;18.5,AVERAGE(M87:AF87),IF(COUNTBLANK(L87:AF87)&lt;19.5,AVERAGE(L87:AF87),AVERAGE(K87:AF87))))))))))))))))))))))</f>
        <v>34.5</v>
      </c>
      <c r="AK87" s="23">
        <f>IF(AH87&lt;1.5,J87,(0.75*J87)+(0.25*(AI87*$AS$1)))</f>
        <v>175818.06513025585</v>
      </c>
      <c r="AL87" s="24">
        <f>AK87-J87</f>
        <v>-12681.934869744146</v>
      </c>
      <c r="AM87" s="22">
        <f>IF(AH87&lt;1.5,"N/A",3*((J87/$AS$1)-(AJ87*2/3)))</f>
        <v>69.188194982071963</v>
      </c>
      <c r="AN87" s="20">
        <f t="shared" si="5"/>
        <v>133197.57551677426</v>
      </c>
      <c r="AO87" s="20">
        <f t="shared" si="6"/>
        <v>144407.27246620579</v>
      </c>
    </row>
    <row r="88" spans="1:41" ht="13.5">
      <c r="A88" s="19" t="s">
        <v>328</v>
      </c>
      <c r="B88" s="23" t="str">
        <f>IF(COUNTBLANK(K88:AF88)&lt;20.5,"Yes","No")</f>
        <v>Yes</v>
      </c>
      <c r="C88" s="23" t="str">
        <f>IF(COUNTBLANK(K88:AF88)&lt;21.5,"Yes","No")</f>
        <v>Yes</v>
      </c>
      <c r="D88" s="34" t="str">
        <f>IF(J88&gt;300000,IF(J88&lt;((AG88*$AR$1)*0.9),IF(J88&lt;((AG88*$AR$1)*0.8),IF(J88&lt;((AG88*$AR$1)*0.7),"B","C"),"V"),IF(AM88&gt;AG88,IF(AM88&gt;AJ88,"P",""),"")),IF(AM88&gt;AG88,IF(AM88&gt;AJ88,"P",""),""))</f>
        <v>P</v>
      </c>
      <c r="E88" s="19" t="s">
        <v>329</v>
      </c>
      <c r="F88" s="21" t="s">
        <v>37</v>
      </c>
      <c r="G88" s="20">
        <v>523500</v>
      </c>
      <c r="H88" s="20">
        <f>J88-G88</f>
        <v>-34900</v>
      </c>
      <c r="I88" s="80">
        <v>-20400</v>
      </c>
      <c r="J88" s="20">
        <v>488600</v>
      </c>
      <c r="K88" s="21">
        <v>143</v>
      </c>
      <c r="L88" s="21">
        <v>84</v>
      </c>
      <c r="M88" s="21">
        <v>112</v>
      </c>
      <c r="N88" s="21">
        <v>119</v>
      </c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39">
        <f>IF(AH88=0,"",AVERAGE(K88:AF88))</f>
        <v>114.5</v>
      </c>
      <c r="AH88" s="39">
        <f>IF(COUNTBLANK(K88:AF88)=0,22,IF(COUNTBLANK(K88:AF88)=1,21,IF(COUNTBLANK(K88:AF88)=2,20,IF(COUNTBLANK(K88:AF88)=3,19,IF(COUNTBLANK(K88:AF88)=4,18,IF(COUNTBLANK(K88:AF88)=5,17,IF(COUNTBLANK(K88:AF88)=6,16,IF(COUNTBLANK(K88:AF88)=7,15,IF(COUNTBLANK(K88:AF88)=8,14,IF(COUNTBLANK(K88:AF88)=9,13,IF(COUNTBLANK(K88:AF88)=10,12,IF(COUNTBLANK(K88:AF88)=11,11,IF(COUNTBLANK(K88:AF88)=12,10,IF(COUNTBLANK(K88:AF88)=13,9,IF(COUNTBLANK(K88:AF88)=14,8,IF(COUNTBLANK(K88:AF88)=15,7,IF(COUNTBLANK(K88:AF88)=16,6,IF(COUNTBLANK(K88:AF88)=17,5,IF(COUNTBLANK(K88:AF88)=18,4,IF(COUNTBLANK(K88:AF88)=19,3,IF(COUNTBLANK(K88:AF88)=20,2,IF(COUNTBLANK(K88:AF88)=21,1,IF(COUNTBLANK(K88:AF88)=22,0,"Error")))))))))))))))))))))))</f>
        <v>4</v>
      </c>
      <c r="AI88" s="39">
        <f>IF(AH88=0,"",IF(COUNTBLANK(AD88:AF88)=0,AVERAGE(AD88:AF88),IF(COUNTBLANK(AC88:AF88)&lt;1.5,AVERAGE(AC88:AF88),IF(COUNTBLANK(AB88:AF88)&lt;2.5,AVERAGE(AB88:AF88),IF(COUNTBLANK(AA88:AF88)&lt;3.5,AVERAGE(AA88:AF88),IF(COUNTBLANK(Z88:AF88)&lt;4.5,AVERAGE(Z88:AF88),IF(COUNTBLANK(Y88:AF88)&lt;5.5,AVERAGE(Y88:AF88),IF(COUNTBLANK(X88:AF88)&lt;6.5,AVERAGE(X88:AF88),IF(COUNTBLANK(W88:AF88)&lt;7.5,AVERAGE(W88:AF88),IF(COUNTBLANK(V88:AF88)&lt;8.5,AVERAGE(V88:AF88),IF(COUNTBLANK(U88:AF88)&lt;9.5,AVERAGE(U88:AF88),IF(COUNTBLANK(T88:AF88)&lt;10.5,AVERAGE(T88:AF88),IF(COUNTBLANK(S88:AF88)&lt;11.5,AVERAGE(S88:AF88),IF(COUNTBLANK(R88:AF88)&lt;12.5,AVERAGE(R88:AF88),IF(COUNTBLANK(Q88:AF88)&lt;13.5,AVERAGE(Q88:AF88),IF(COUNTBLANK(P88:AF88)&lt;14.5,AVERAGE(P88:AF88),IF(COUNTBLANK(O88:AF88)&lt;15.5,AVERAGE(O88:AF88),IF(COUNTBLANK(N88:AF88)&lt;16.5,AVERAGE(N88:AF88),IF(COUNTBLANK(M88:AF88)&lt;17.5,AVERAGE(M88:AF88),IF(COUNTBLANK(L88:AF88)&lt;18.5,AVERAGE(L88:AF88),AVERAGE(K88:AF88)))))))))))))))))))))</f>
        <v>105</v>
      </c>
      <c r="AJ88" s="22">
        <f>IF(AH88=0,"",IF(COUNTBLANK(AE88:AF88)=0,AVERAGE(AE88:AF88),IF(COUNTBLANK(AD88:AF88)&lt;1.5,AVERAGE(AD88:AF88),IF(COUNTBLANK(AC88:AF88)&lt;2.5,AVERAGE(AC88:AF88),IF(COUNTBLANK(AB88:AF88)&lt;3.5,AVERAGE(AB88:AF88),IF(COUNTBLANK(AA88:AF88)&lt;4.5,AVERAGE(AA88:AF88),IF(COUNTBLANK(Z88:AF88)&lt;5.5,AVERAGE(Z88:AF88),IF(COUNTBLANK(Y88:AF88)&lt;6.5,AVERAGE(Y88:AF88),IF(COUNTBLANK(X88:AF88)&lt;7.5,AVERAGE(X88:AF88),IF(COUNTBLANK(W88:AF88)&lt;8.5,AVERAGE(W88:AF88),IF(COUNTBLANK(V88:AF88)&lt;9.5,AVERAGE(V88:AF88),IF(COUNTBLANK(U88:AF88)&lt;10.5,AVERAGE(U88:AF88),IF(COUNTBLANK(T88:AF88)&lt;11.5,AVERAGE(T88:AF88),IF(COUNTBLANK(S88:AF88)&lt;12.5,AVERAGE(S88:AF88),IF(COUNTBLANK(R88:AF88)&lt;13.5,AVERAGE(R88:AF88),IF(COUNTBLANK(Q88:AF88)&lt;14.5,AVERAGE(Q88:AF88),IF(COUNTBLANK(P88:AF88)&lt;15.5,AVERAGE(P88:AF88),IF(COUNTBLANK(O88:AF88)&lt;16.5,AVERAGE(O88:AF88),IF(COUNTBLANK(N88:AF88)&lt;17.5,AVERAGE(N88:AF88),IF(COUNTBLANK(M88:AF88)&lt;18.5,AVERAGE(M88:AF88),IF(COUNTBLANK(L88:AF88)&lt;19.5,AVERAGE(L88:AF88),AVERAGE(K88:AF88))))))))))))))))))))))</f>
        <v>115.5</v>
      </c>
      <c r="AK88" s="23">
        <f>IF(AH88&lt;1.5,J88,(0.75*J88)+(0.25*(AI88*$AS$1)))</f>
        <v>473871.44075277814</v>
      </c>
      <c r="AL88" s="24">
        <f>AK88-J88</f>
        <v>-14728.559247221856</v>
      </c>
      <c r="AM88" s="22">
        <f>IF(AH88&lt;1.5,"N/A",3*((J88/$AS$1)-(AJ88*2/3)))</f>
        <v>127.18966614451119</v>
      </c>
      <c r="AN88" s="20">
        <f t="shared" si="5"/>
        <v>415418.18106716732</v>
      </c>
      <c r="AO88" s="20">
        <f t="shared" si="6"/>
        <v>453003.63554467296</v>
      </c>
    </row>
    <row r="89" spans="1:41" ht="13.5">
      <c r="A89" s="19" t="s">
        <v>328</v>
      </c>
      <c r="B89" s="23" t="str">
        <f>IF(COUNTBLANK(K89:AF89)&lt;20.5,"Yes","No")</f>
        <v>Yes</v>
      </c>
      <c r="C89" s="23" t="str">
        <f>IF(COUNTBLANK(K89:AF89)&lt;21.5,"Yes","No")</f>
        <v>Yes</v>
      </c>
      <c r="D89" s="34" t="str">
        <f>IF(J89&gt;300000,IF(J89&lt;((AG89*$AR$1)*0.9),IF(J89&lt;((AG89*$AR$1)*0.8),IF(J89&lt;((AG89*$AR$1)*0.7),"B","C"),"V"),IF(AM89&gt;AG89,IF(AM89&gt;AJ89,"P",""),"")),IF(AM89&gt;AG89,IF(AM89&gt;AJ89,"P",""),""))</f>
        <v>P</v>
      </c>
      <c r="E89" s="19" t="s">
        <v>330</v>
      </c>
      <c r="F89" s="21" t="s">
        <v>48</v>
      </c>
      <c r="G89" s="20">
        <v>365400</v>
      </c>
      <c r="H89" s="20">
        <f>J89-G89</f>
        <v>18400</v>
      </c>
      <c r="I89" s="80">
        <v>18400</v>
      </c>
      <c r="J89" s="20">
        <v>383800</v>
      </c>
      <c r="K89" s="21">
        <v>143</v>
      </c>
      <c r="L89" s="21">
        <v>64</v>
      </c>
      <c r="M89" s="21"/>
      <c r="N89" s="21">
        <v>111</v>
      </c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39">
        <f>IF(AH89=0,"",AVERAGE(K89:AF89))</f>
        <v>106</v>
      </c>
      <c r="AH89" s="39">
        <f>IF(COUNTBLANK(K89:AF89)=0,22,IF(COUNTBLANK(K89:AF89)=1,21,IF(COUNTBLANK(K89:AF89)=2,20,IF(COUNTBLANK(K89:AF89)=3,19,IF(COUNTBLANK(K89:AF89)=4,18,IF(COUNTBLANK(K89:AF89)=5,17,IF(COUNTBLANK(K89:AF89)=6,16,IF(COUNTBLANK(K89:AF89)=7,15,IF(COUNTBLANK(K89:AF89)=8,14,IF(COUNTBLANK(K89:AF89)=9,13,IF(COUNTBLANK(K89:AF89)=10,12,IF(COUNTBLANK(K89:AF89)=11,11,IF(COUNTBLANK(K89:AF89)=12,10,IF(COUNTBLANK(K89:AF89)=13,9,IF(COUNTBLANK(K89:AF89)=14,8,IF(COUNTBLANK(K89:AF89)=15,7,IF(COUNTBLANK(K89:AF89)=16,6,IF(COUNTBLANK(K89:AF89)=17,5,IF(COUNTBLANK(K89:AF89)=18,4,IF(COUNTBLANK(K89:AF89)=19,3,IF(COUNTBLANK(K89:AF89)=20,2,IF(COUNTBLANK(K89:AF89)=21,1,IF(COUNTBLANK(K89:AF89)=22,0,"Error")))))))))))))))))))))))</f>
        <v>3</v>
      </c>
      <c r="AI89" s="39">
        <f>IF(AH89=0,"",IF(COUNTBLANK(AD89:AF89)=0,AVERAGE(AD89:AF89),IF(COUNTBLANK(AC89:AF89)&lt;1.5,AVERAGE(AC89:AF89),IF(COUNTBLANK(AB89:AF89)&lt;2.5,AVERAGE(AB89:AF89),IF(COUNTBLANK(AA89:AF89)&lt;3.5,AVERAGE(AA89:AF89),IF(COUNTBLANK(Z89:AF89)&lt;4.5,AVERAGE(Z89:AF89),IF(COUNTBLANK(Y89:AF89)&lt;5.5,AVERAGE(Y89:AF89),IF(COUNTBLANK(X89:AF89)&lt;6.5,AVERAGE(X89:AF89),IF(COUNTBLANK(W89:AF89)&lt;7.5,AVERAGE(W89:AF89),IF(COUNTBLANK(V89:AF89)&lt;8.5,AVERAGE(V89:AF89),IF(COUNTBLANK(U89:AF89)&lt;9.5,AVERAGE(U89:AF89),IF(COUNTBLANK(T89:AF89)&lt;10.5,AVERAGE(T89:AF89),IF(COUNTBLANK(S89:AF89)&lt;11.5,AVERAGE(S89:AF89),IF(COUNTBLANK(R89:AF89)&lt;12.5,AVERAGE(R89:AF89),IF(COUNTBLANK(Q89:AF89)&lt;13.5,AVERAGE(Q89:AF89),IF(COUNTBLANK(P89:AF89)&lt;14.5,AVERAGE(P89:AF89),IF(COUNTBLANK(O89:AF89)&lt;15.5,AVERAGE(O89:AF89),IF(COUNTBLANK(N89:AF89)&lt;16.5,AVERAGE(N89:AF89),IF(COUNTBLANK(M89:AF89)&lt;17.5,AVERAGE(M89:AF89),IF(COUNTBLANK(L89:AF89)&lt;18.5,AVERAGE(L89:AF89),AVERAGE(K89:AF89)))))))))))))))))))))</f>
        <v>106</v>
      </c>
      <c r="AJ89" s="22">
        <f>IF(AH89=0,"",IF(COUNTBLANK(AE89:AF89)=0,AVERAGE(AE89:AF89),IF(COUNTBLANK(AD89:AF89)&lt;1.5,AVERAGE(AD89:AF89),IF(COUNTBLANK(AC89:AF89)&lt;2.5,AVERAGE(AC89:AF89),IF(COUNTBLANK(AB89:AF89)&lt;3.5,AVERAGE(AB89:AF89),IF(COUNTBLANK(AA89:AF89)&lt;4.5,AVERAGE(AA89:AF89),IF(COUNTBLANK(Z89:AF89)&lt;5.5,AVERAGE(Z89:AF89),IF(COUNTBLANK(Y89:AF89)&lt;6.5,AVERAGE(Y89:AF89),IF(COUNTBLANK(X89:AF89)&lt;7.5,AVERAGE(X89:AF89),IF(COUNTBLANK(W89:AF89)&lt;8.5,AVERAGE(W89:AF89),IF(COUNTBLANK(V89:AF89)&lt;9.5,AVERAGE(V89:AF89),IF(COUNTBLANK(U89:AF89)&lt;10.5,AVERAGE(U89:AF89),IF(COUNTBLANK(T89:AF89)&lt;11.5,AVERAGE(T89:AF89),IF(COUNTBLANK(S89:AF89)&lt;12.5,AVERAGE(S89:AF89),IF(COUNTBLANK(R89:AF89)&lt;13.5,AVERAGE(R89:AF89),IF(COUNTBLANK(Q89:AF89)&lt;14.5,AVERAGE(Q89:AF89),IF(COUNTBLANK(P89:AF89)&lt;15.5,AVERAGE(P89:AF89),IF(COUNTBLANK(O89:AF89)&lt;16.5,AVERAGE(O89:AF89),IF(COUNTBLANK(N89:AF89)&lt;17.5,AVERAGE(N89:AF89),IF(COUNTBLANK(M89:AF89)&lt;18.5,AVERAGE(M89:AF89),IF(COUNTBLANK(L89:AF89)&lt;19.5,AVERAGE(L89:AF89),AVERAGE(K89:AF89))))))))))))))))))))))</f>
        <v>87.5</v>
      </c>
      <c r="AK89" s="23">
        <f>IF(AH89&lt;1.5,J89,(0.75*J89)+(0.25*(AI89*$AS$1)))</f>
        <v>396294.50209328078</v>
      </c>
      <c r="AL89" s="24">
        <f>AK89-J89</f>
        <v>12494.502093280782</v>
      </c>
      <c r="AM89" s="22">
        <f>IF(AH89&lt;1.5,"N/A",3*((J89/$AS$1)-(AJ89*2/3)))</f>
        <v>106.3614282977147</v>
      </c>
      <c r="AN89" s="20">
        <f t="shared" si="5"/>
        <v>419374.54469637846</v>
      </c>
      <c r="AO89" s="20">
        <f t="shared" si="6"/>
        <v>419374.54469637846</v>
      </c>
    </row>
    <row r="90" spans="1:41" s="2" customFormat="1">
      <c r="A90" s="19" t="s">
        <v>328</v>
      </c>
      <c r="B90" s="23" t="str">
        <f>IF(COUNTBLANK(K90:AF90)&lt;20.5,"Yes","No")</f>
        <v>Yes</v>
      </c>
      <c r="C90" s="23" t="str">
        <f>IF(COUNTBLANK(K90:AF90)&lt;21.5,"Yes","No")</f>
        <v>Yes</v>
      </c>
      <c r="D90" s="34" t="str">
        <f>IF(J90&gt;300000,IF(J90&lt;((AG90*$AR$1)*0.9),IF(J90&lt;((AG90*$AR$1)*0.8),IF(J90&lt;((AG90*$AR$1)*0.7),"B","C"),"V"),IF(AM90&gt;AG90,IF(AM90&gt;AJ90,"P",""),"")),IF(AM90&gt;AG90,IF(AM90&gt;AJ90,"P",""),""))</f>
        <v/>
      </c>
      <c r="E90" s="19" t="s">
        <v>334</v>
      </c>
      <c r="F90" s="21" t="s">
        <v>62</v>
      </c>
      <c r="G90" s="20">
        <v>336300</v>
      </c>
      <c r="H90" s="20">
        <f>J90-G90</f>
        <v>26800</v>
      </c>
      <c r="I90" s="80">
        <v>15100</v>
      </c>
      <c r="J90" s="20">
        <v>363100</v>
      </c>
      <c r="K90" s="21">
        <v>90</v>
      </c>
      <c r="L90" s="21">
        <v>108</v>
      </c>
      <c r="M90" s="21">
        <v>78</v>
      </c>
      <c r="N90" s="21">
        <v>110</v>
      </c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39">
        <f>IF(AH90=0,"",AVERAGE(K90:AF90))</f>
        <v>96.5</v>
      </c>
      <c r="AH90" s="39">
        <f>IF(COUNTBLANK(K90:AF90)=0,22,IF(COUNTBLANK(K90:AF90)=1,21,IF(COUNTBLANK(K90:AF90)=2,20,IF(COUNTBLANK(K90:AF90)=3,19,IF(COUNTBLANK(K90:AF90)=4,18,IF(COUNTBLANK(K90:AF90)=5,17,IF(COUNTBLANK(K90:AF90)=6,16,IF(COUNTBLANK(K90:AF90)=7,15,IF(COUNTBLANK(K90:AF90)=8,14,IF(COUNTBLANK(K90:AF90)=9,13,IF(COUNTBLANK(K90:AF90)=10,12,IF(COUNTBLANK(K90:AF90)=11,11,IF(COUNTBLANK(K90:AF90)=12,10,IF(COUNTBLANK(K90:AF90)=13,9,IF(COUNTBLANK(K90:AF90)=14,8,IF(COUNTBLANK(K90:AF90)=15,7,IF(COUNTBLANK(K90:AF90)=16,6,IF(COUNTBLANK(K90:AF90)=17,5,IF(COUNTBLANK(K90:AF90)=18,4,IF(COUNTBLANK(K90:AF90)=19,3,IF(COUNTBLANK(K90:AF90)=20,2,IF(COUNTBLANK(K90:AF90)=21,1,IF(COUNTBLANK(K90:AF90)=22,0,"Error")))))))))))))))))))))))</f>
        <v>4</v>
      </c>
      <c r="AI90" s="39">
        <f>IF(AH90=0,"",IF(COUNTBLANK(AD90:AF90)=0,AVERAGE(AD90:AF90),IF(COUNTBLANK(AC90:AF90)&lt;1.5,AVERAGE(AC90:AF90),IF(COUNTBLANK(AB90:AF90)&lt;2.5,AVERAGE(AB90:AF90),IF(COUNTBLANK(AA90:AF90)&lt;3.5,AVERAGE(AA90:AF90),IF(COUNTBLANK(Z90:AF90)&lt;4.5,AVERAGE(Z90:AF90),IF(COUNTBLANK(Y90:AF90)&lt;5.5,AVERAGE(Y90:AF90),IF(COUNTBLANK(X90:AF90)&lt;6.5,AVERAGE(X90:AF90),IF(COUNTBLANK(W90:AF90)&lt;7.5,AVERAGE(W90:AF90),IF(COUNTBLANK(V90:AF90)&lt;8.5,AVERAGE(V90:AF90),IF(COUNTBLANK(U90:AF90)&lt;9.5,AVERAGE(U90:AF90),IF(COUNTBLANK(T90:AF90)&lt;10.5,AVERAGE(T90:AF90),IF(COUNTBLANK(S90:AF90)&lt;11.5,AVERAGE(S90:AF90),IF(COUNTBLANK(R90:AF90)&lt;12.5,AVERAGE(R90:AF90),IF(COUNTBLANK(Q90:AF90)&lt;13.5,AVERAGE(Q90:AF90),IF(COUNTBLANK(P90:AF90)&lt;14.5,AVERAGE(P90:AF90),IF(COUNTBLANK(O90:AF90)&lt;15.5,AVERAGE(O90:AF90),IF(COUNTBLANK(N90:AF90)&lt;16.5,AVERAGE(N90:AF90),IF(COUNTBLANK(M90:AF90)&lt;17.5,AVERAGE(M90:AF90),IF(COUNTBLANK(L90:AF90)&lt;18.5,AVERAGE(L90:AF90),AVERAGE(K90:AF90)))))))))))))))))))))</f>
        <v>98.666666666666671</v>
      </c>
      <c r="AJ90" s="22">
        <f>IF(AH90=0,"",IF(COUNTBLANK(AE90:AF90)=0,AVERAGE(AE90:AF90),IF(COUNTBLANK(AD90:AF90)&lt;1.5,AVERAGE(AD90:AF90),IF(COUNTBLANK(AC90:AF90)&lt;2.5,AVERAGE(AC90:AF90),IF(COUNTBLANK(AB90:AF90)&lt;3.5,AVERAGE(AB90:AF90),IF(COUNTBLANK(AA90:AF90)&lt;4.5,AVERAGE(AA90:AF90),IF(COUNTBLANK(Z90:AF90)&lt;5.5,AVERAGE(Z90:AF90),IF(COUNTBLANK(Y90:AF90)&lt;6.5,AVERAGE(Y90:AF90),IF(COUNTBLANK(X90:AF90)&lt;7.5,AVERAGE(X90:AF90),IF(COUNTBLANK(W90:AF90)&lt;8.5,AVERAGE(W90:AF90),IF(COUNTBLANK(V90:AF90)&lt;9.5,AVERAGE(V90:AF90),IF(COUNTBLANK(U90:AF90)&lt;10.5,AVERAGE(U90:AF90),IF(COUNTBLANK(T90:AF90)&lt;11.5,AVERAGE(T90:AF90),IF(COUNTBLANK(S90:AF90)&lt;12.5,AVERAGE(S90:AF90),IF(COUNTBLANK(R90:AF90)&lt;13.5,AVERAGE(R90:AF90),IF(COUNTBLANK(Q90:AF90)&lt;14.5,AVERAGE(Q90:AF90),IF(COUNTBLANK(P90:AF90)&lt;15.5,AVERAGE(P90:AF90),IF(COUNTBLANK(O90:AF90)&lt;16.5,AVERAGE(O90:AF90),IF(COUNTBLANK(N90:AF90)&lt;17.5,AVERAGE(N90:AF90),IF(COUNTBLANK(M90:AF90)&lt;18.5,AVERAGE(M90:AF90),IF(COUNTBLANK(L90:AF90)&lt;19.5,AVERAGE(L90:AF90),AVERAGE(K90:AF90))))))))))))))))))))))</f>
        <v>94</v>
      </c>
      <c r="AK90" s="23">
        <f>IF(AH90&lt;1.5,J90,(0.75*J90)+(0.25*(AI90*$AS$1)))</f>
        <v>373267.05226292805</v>
      </c>
      <c r="AL90" s="24">
        <f>AK90-J90</f>
        <v>10167.052262928046</v>
      </c>
      <c r="AM90" s="22">
        <f>IF(AH90&lt;1.5,"N/A",3*((J90/$AS$1)-(AJ90*2/3)))</f>
        <v>78.186385135227226</v>
      </c>
      <c r="AN90" s="20">
        <f t="shared" si="5"/>
        <v>390361.21141549695</v>
      </c>
      <c r="AO90" s="20">
        <f t="shared" si="6"/>
        <v>381789.09021887282</v>
      </c>
    </row>
    <row r="91" spans="1:41" s="2" customFormat="1">
      <c r="A91" s="19" t="s">
        <v>328</v>
      </c>
      <c r="B91" s="23" t="str">
        <f>IF(COUNTBLANK(K91:AF91)&lt;20.5,"Yes","No")</f>
        <v>Yes</v>
      </c>
      <c r="C91" s="23" t="str">
        <f>IF(COUNTBLANK(K91:AF91)&lt;21.5,"Yes","No")</f>
        <v>Yes</v>
      </c>
      <c r="D91" s="34" t="str">
        <f>IF(J91&gt;300000,IF(J91&lt;((AG91*$AR$1)*0.9),IF(J91&lt;((AG91*$AR$1)*0.8),IF(J91&lt;((AG91*$AR$1)*0.7),"B","C"),"V"),IF(AM91&gt;AG91,IF(AM91&gt;AJ91,"P",""),"")),IF(AM91&gt;AG91,IF(AM91&gt;AJ91,"P",""),""))</f>
        <v>P</v>
      </c>
      <c r="E91" s="19" t="s">
        <v>336</v>
      </c>
      <c r="F91" s="21" t="s">
        <v>37</v>
      </c>
      <c r="G91" s="20">
        <v>454700</v>
      </c>
      <c r="H91" s="20">
        <f>J91-G91</f>
        <v>-30000</v>
      </c>
      <c r="I91" s="80">
        <v>-7900</v>
      </c>
      <c r="J91" s="20">
        <v>424700</v>
      </c>
      <c r="K91" s="21">
        <v>82</v>
      </c>
      <c r="L91" s="21">
        <v>116</v>
      </c>
      <c r="M91" s="21">
        <v>70</v>
      </c>
      <c r="N91" s="21">
        <v>108</v>
      </c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39">
        <f>IF(AH91=0,"",AVERAGE(K91:AF91))</f>
        <v>94</v>
      </c>
      <c r="AH91" s="39">
        <f>IF(COUNTBLANK(K91:AF91)=0,22,IF(COUNTBLANK(K91:AF91)=1,21,IF(COUNTBLANK(K91:AF91)=2,20,IF(COUNTBLANK(K91:AF91)=3,19,IF(COUNTBLANK(K91:AF91)=4,18,IF(COUNTBLANK(K91:AF91)=5,17,IF(COUNTBLANK(K91:AF91)=6,16,IF(COUNTBLANK(K91:AF91)=7,15,IF(COUNTBLANK(K91:AF91)=8,14,IF(COUNTBLANK(K91:AF91)=9,13,IF(COUNTBLANK(K91:AF91)=10,12,IF(COUNTBLANK(K91:AF91)=11,11,IF(COUNTBLANK(K91:AF91)=12,10,IF(COUNTBLANK(K91:AF91)=13,9,IF(COUNTBLANK(K91:AF91)=14,8,IF(COUNTBLANK(K91:AF91)=15,7,IF(COUNTBLANK(K91:AF91)=16,6,IF(COUNTBLANK(K91:AF91)=17,5,IF(COUNTBLANK(K91:AF91)=18,4,IF(COUNTBLANK(K91:AF91)=19,3,IF(COUNTBLANK(K91:AF91)=20,2,IF(COUNTBLANK(K91:AF91)=21,1,IF(COUNTBLANK(K91:AF91)=22,0,"Error")))))))))))))))))))))))</f>
        <v>4</v>
      </c>
      <c r="AI91" s="39">
        <f>IF(AH91=0,"",IF(COUNTBLANK(AD91:AF91)=0,AVERAGE(AD91:AF91),IF(COUNTBLANK(AC91:AF91)&lt;1.5,AVERAGE(AC91:AF91),IF(COUNTBLANK(AB91:AF91)&lt;2.5,AVERAGE(AB91:AF91),IF(COUNTBLANK(AA91:AF91)&lt;3.5,AVERAGE(AA91:AF91),IF(COUNTBLANK(Z91:AF91)&lt;4.5,AVERAGE(Z91:AF91),IF(COUNTBLANK(Y91:AF91)&lt;5.5,AVERAGE(Y91:AF91),IF(COUNTBLANK(X91:AF91)&lt;6.5,AVERAGE(X91:AF91),IF(COUNTBLANK(W91:AF91)&lt;7.5,AVERAGE(W91:AF91),IF(COUNTBLANK(V91:AF91)&lt;8.5,AVERAGE(V91:AF91),IF(COUNTBLANK(U91:AF91)&lt;9.5,AVERAGE(U91:AF91),IF(COUNTBLANK(T91:AF91)&lt;10.5,AVERAGE(T91:AF91),IF(COUNTBLANK(S91:AF91)&lt;11.5,AVERAGE(S91:AF91),IF(COUNTBLANK(R91:AF91)&lt;12.5,AVERAGE(R91:AF91),IF(COUNTBLANK(Q91:AF91)&lt;13.5,AVERAGE(Q91:AF91),IF(COUNTBLANK(P91:AF91)&lt;14.5,AVERAGE(P91:AF91),IF(COUNTBLANK(O91:AF91)&lt;15.5,AVERAGE(O91:AF91),IF(COUNTBLANK(N91:AF91)&lt;16.5,AVERAGE(N91:AF91),IF(COUNTBLANK(M91:AF91)&lt;17.5,AVERAGE(M91:AF91),IF(COUNTBLANK(L91:AF91)&lt;18.5,AVERAGE(L91:AF91),AVERAGE(K91:AF91)))))))))))))))))))))</f>
        <v>98</v>
      </c>
      <c r="AJ91" s="22">
        <f>IF(AH91=0,"",IF(COUNTBLANK(AE91:AF91)=0,AVERAGE(AE91:AF91),IF(COUNTBLANK(AD91:AF91)&lt;1.5,AVERAGE(AD91:AF91),IF(COUNTBLANK(AC91:AF91)&lt;2.5,AVERAGE(AC91:AF91),IF(COUNTBLANK(AB91:AF91)&lt;3.5,AVERAGE(AB91:AF91),IF(COUNTBLANK(AA91:AF91)&lt;4.5,AVERAGE(AA91:AF91),IF(COUNTBLANK(Z91:AF91)&lt;5.5,AVERAGE(Z91:AF91),IF(COUNTBLANK(Y91:AF91)&lt;6.5,AVERAGE(Y91:AF91),IF(COUNTBLANK(X91:AF91)&lt;7.5,AVERAGE(X91:AF91),IF(COUNTBLANK(W91:AF91)&lt;8.5,AVERAGE(W91:AF91),IF(COUNTBLANK(V91:AF91)&lt;9.5,AVERAGE(V91:AF91),IF(COUNTBLANK(U91:AF91)&lt;10.5,AVERAGE(U91:AF91),IF(COUNTBLANK(T91:AF91)&lt;11.5,AVERAGE(T91:AF91),IF(COUNTBLANK(S91:AF91)&lt;12.5,AVERAGE(S91:AF91),IF(COUNTBLANK(R91:AF91)&lt;13.5,AVERAGE(R91:AF91),IF(COUNTBLANK(Q91:AF91)&lt;14.5,AVERAGE(Q91:AF91),IF(COUNTBLANK(P91:AF91)&lt;15.5,AVERAGE(P91:AF91),IF(COUNTBLANK(O91:AF91)&lt;16.5,AVERAGE(O91:AF91),IF(COUNTBLANK(N91:AF91)&lt;17.5,AVERAGE(N91:AF91),IF(COUNTBLANK(M91:AF91)&lt;18.5,AVERAGE(M91:AF91),IF(COUNTBLANK(L91:AF91)&lt;19.5,AVERAGE(L91:AF91),AVERAGE(K91:AF91))))))))))))))))))))))</f>
        <v>89</v>
      </c>
      <c r="AK91" s="23">
        <f>IF(AH91&lt;1.5,J91,(0.75*J91)+(0.25*(AI91*$AS$1)))</f>
        <v>418785.01136925962</v>
      </c>
      <c r="AL91" s="24">
        <f>AK91-J91</f>
        <v>-5914.9886307403794</v>
      </c>
      <c r="AM91" s="22">
        <f>IF(AH91&lt;1.5,"N/A",3*((J91/$AS$1)-(AJ91*2/3)))</f>
        <v>133.34496768639767</v>
      </c>
      <c r="AN91" s="20">
        <f t="shared" si="5"/>
        <v>387723.63566268951</v>
      </c>
      <c r="AO91" s="20">
        <f t="shared" si="6"/>
        <v>371898.18114584504</v>
      </c>
    </row>
    <row r="92" spans="1:41" s="2" customFormat="1">
      <c r="A92" s="19" t="s">
        <v>328</v>
      </c>
      <c r="B92" s="23" t="str">
        <f>IF(COUNTBLANK(K92:AF92)&lt;20.5,"Yes","No")</f>
        <v>Yes</v>
      </c>
      <c r="C92" s="23" t="str">
        <f>IF(COUNTBLANK(K92:AF92)&lt;21.5,"Yes","No")</f>
        <v>Yes</v>
      </c>
      <c r="D92" s="34" t="str">
        <f>IF(J92&gt;300000,IF(J92&lt;((AG92*$AR$1)*0.9),IF(J92&lt;((AG92*$AR$1)*0.8),IF(J92&lt;((AG92*$AR$1)*0.7),"B","C"),"V"),IF(AM92&gt;AG92,IF(AM92&gt;AJ92,"P",""),"")),IF(AM92&gt;AG92,IF(AM92&gt;AJ92,"P",""),""))</f>
        <v/>
      </c>
      <c r="E92" s="19" t="s">
        <v>332</v>
      </c>
      <c r="F92" s="21" t="s">
        <v>37</v>
      </c>
      <c r="G92" s="20">
        <v>286200</v>
      </c>
      <c r="H92" s="20">
        <f>J92-G92</f>
        <v>32900</v>
      </c>
      <c r="I92" s="80">
        <v>10300</v>
      </c>
      <c r="J92" s="20">
        <v>319100</v>
      </c>
      <c r="K92" s="21">
        <v>98</v>
      </c>
      <c r="L92" s="21">
        <v>87</v>
      </c>
      <c r="M92" s="21">
        <v>85</v>
      </c>
      <c r="N92" s="21">
        <v>82</v>
      </c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39">
        <f>IF(AH92=0,"",AVERAGE(K92:AF92))</f>
        <v>88</v>
      </c>
      <c r="AH92" s="39">
        <f>IF(COUNTBLANK(K92:AF92)=0,22,IF(COUNTBLANK(K92:AF92)=1,21,IF(COUNTBLANK(K92:AF92)=2,20,IF(COUNTBLANK(K92:AF92)=3,19,IF(COUNTBLANK(K92:AF92)=4,18,IF(COUNTBLANK(K92:AF92)=5,17,IF(COUNTBLANK(K92:AF92)=6,16,IF(COUNTBLANK(K92:AF92)=7,15,IF(COUNTBLANK(K92:AF92)=8,14,IF(COUNTBLANK(K92:AF92)=9,13,IF(COUNTBLANK(K92:AF92)=10,12,IF(COUNTBLANK(K92:AF92)=11,11,IF(COUNTBLANK(K92:AF92)=12,10,IF(COUNTBLANK(K92:AF92)=13,9,IF(COUNTBLANK(K92:AF92)=14,8,IF(COUNTBLANK(K92:AF92)=15,7,IF(COUNTBLANK(K92:AF92)=16,6,IF(COUNTBLANK(K92:AF92)=17,5,IF(COUNTBLANK(K92:AF92)=18,4,IF(COUNTBLANK(K92:AF92)=19,3,IF(COUNTBLANK(K92:AF92)=20,2,IF(COUNTBLANK(K92:AF92)=21,1,IF(COUNTBLANK(K92:AF92)=22,0,"Error")))))))))))))))))))))))</f>
        <v>4</v>
      </c>
      <c r="AI92" s="39">
        <f>IF(AH92=0,"",IF(COUNTBLANK(AD92:AF92)=0,AVERAGE(AD92:AF92),IF(COUNTBLANK(AC92:AF92)&lt;1.5,AVERAGE(AC92:AF92),IF(COUNTBLANK(AB92:AF92)&lt;2.5,AVERAGE(AB92:AF92),IF(COUNTBLANK(AA92:AF92)&lt;3.5,AVERAGE(AA92:AF92),IF(COUNTBLANK(Z92:AF92)&lt;4.5,AVERAGE(Z92:AF92),IF(COUNTBLANK(Y92:AF92)&lt;5.5,AVERAGE(Y92:AF92),IF(COUNTBLANK(X92:AF92)&lt;6.5,AVERAGE(X92:AF92),IF(COUNTBLANK(W92:AF92)&lt;7.5,AVERAGE(W92:AF92),IF(COUNTBLANK(V92:AF92)&lt;8.5,AVERAGE(V92:AF92),IF(COUNTBLANK(U92:AF92)&lt;9.5,AVERAGE(U92:AF92),IF(COUNTBLANK(T92:AF92)&lt;10.5,AVERAGE(T92:AF92),IF(COUNTBLANK(S92:AF92)&lt;11.5,AVERAGE(S92:AF92),IF(COUNTBLANK(R92:AF92)&lt;12.5,AVERAGE(R92:AF92),IF(COUNTBLANK(Q92:AF92)&lt;13.5,AVERAGE(Q92:AF92),IF(COUNTBLANK(P92:AF92)&lt;14.5,AVERAGE(P92:AF92),IF(COUNTBLANK(O92:AF92)&lt;15.5,AVERAGE(O92:AF92),IF(COUNTBLANK(N92:AF92)&lt;16.5,AVERAGE(N92:AF92),IF(COUNTBLANK(M92:AF92)&lt;17.5,AVERAGE(M92:AF92),IF(COUNTBLANK(L92:AF92)&lt;18.5,AVERAGE(L92:AF92),AVERAGE(K92:AF92)))))))))))))))))))))</f>
        <v>84.666666666666671</v>
      </c>
      <c r="AJ92" s="22">
        <f>IF(AH92=0,"",IF(COUNTBLANK(AE92:AF92)=0,AVERAGE(AE92:AF92),IF(COUNTBLANK(AD92:AF92)&lt;1.5,AVERAGE(AD92:AF92),IF(COUNTBLANK(AC92:AF92)&lt;2.5,AVERAGE(AC92:AF92),IF(COUNTBLANK(AB92:AF92)&lt;3.5,AVERAGE(AB92:AF92),IF(COUNTBLANK(AA92:AF92)&lt;4.5,AVERAGE(AA92:AF92),IF(COUNTBLANK(Z92:AF92)&lt;5.5,AVERAGE(Z92:AF92),IF(COUNTBLANK(Y92:AF92)&lt;6.5,AVERAGE(Y92:AF92),IF(COUNTBLANK(X92:AF92)&lt;7.5,AVERAGE(X92:AF92),IF(COUNTBLANK(W92:AF92)&lt;8.5,AVERAGE(W92:AF92),IF(COUNTBLANK(V92:AF92)&lt;9.5,AVERAGE(V92:AF92),IF(COUNTBLANK(U92:AF92)&lt;10.5,AVERAGE(U92:AF92),IF(COUNTBLANK(T92:AF92)&lt;11.5,AVERAGE(T92:AF92),IF(COUNTBLANK(S92:AF92)&lt;12.5,AVERAGE(S92:AF92),IF(COUNTBLANK(R92:AF92)&lt;13.5,AVERAGE(R92:AF92),IF(COUNTBLANK(Q92:AF92)&lt;14.5,AVERAGE(Q92:AF92),IF(COUNTBLANK(P92:AF92)&lt;15.5,AVERAGE(P92:AF92),IF(COUNTBLANK(O92:AF92)&lt;16.5,AVERAGE(O92:AF92),IF(COUNTBLANK(N92:AF92)&lt;17.5,AVERAGE(N92:AF92),IF(COUNTBLANK(M92:AF92)&lt;18.5,AVERAGE(M92:AF92),IF(COUNTBLANK(L92:AF92)&lt;19.5,AVERAGE(L92:AF92),AVERAGE(K92:AF92))))))))))))))))))))))</f>
        <v>83.5</v>
      </c>
      <c r="AK92" s="23">
        <f>IF(AH92&lt;1.5,J92,(0.75*J92)+(0.25*(AI92*$AS$1)))</f>
        <v>325944.19349589094</v>
      </c>
      <c r="AL92" s="24">
        <f>AK92-J92</f>
        <v>6844.1934958909405</v>
      </c>
      <c r="AM92" s="22">
        <f>IF(AH92&lt;1.5,"N/A",3*((J92/$AS$1)-(AJ92*2/3)))</f>
        <v>66.930254741534043</v>
      </c>
      <c r="AN92" s="20">
        <f t="shared" si="5"/>
        <v>334972.12060654128</v>
      </c>
      <c r="AO92" s="20">
        <f t="shared" si="6"/>
        <v>348159.99937057833</v>
      </c>
    </row>
    <row r="93" spans="1:41" s="2" customFormat="1">
      <c r="A93" s="19" t="s">
        <v>328</v>
      </c>
      <c r="B93" s="23" t="str">
        <f>IF(COUNTBLANK(K93:AF93)&lt;20.5,"Yes","No")</f>
        <v>Yes</v>
      </c>
      <c r="C93" s="23" t="str">
        <f>IF(COUNTBLANK(K93:AF93)&lt;21.5,"Yes","No")</f>
        <v>Yes</v>
      </c>
      <c r="D93" s="34" t="str">
        <f>IF(J93&gt;300000,IF(J93&lt;((AG93*$AR$1)*0.9),IF(J93&lt;((AG93*$AR$1)*0.8),IF(J93&lt;((AG93*$AR$1)*0.7),"B","C"),"V"),IF(AM93&gt;AG93,IF(AM93&gt;AJ93,"P",""),"")),IF(AM93&gt;AG93,IF(AM93&gt;AJ93,"P",""),""))</f>
        <v/>
      </c>
      <c r="E93" s="19" t="s">
        <v>347</v>
      </c>
      <c r="F93" s="21" t="s">
        <v>37</v>
      </c>
      <c r="G93" s="20">
        <v>254600</v>
      </c>
      <c r="H93" s="20">
        <f>J93-G93</f>
        <v>49300</v>
      </c>
      <c r="I93" s="80">
        <v>33700</v>
      </c>
      <c r="J93" s="20">
        <v>303900</v>
      </c>
      <c r="K93" s="21">
        <v>49</v>
      </c>
      <c r="L93" s="21">
        <v>94</v>
      </c>
      <c r="M93" s="21">
        <v>85</v>
      </c>
      <c r="N93" s="21">
        <v>112</v>
      </c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39">
        <f>IF(AH93=0,"",AVERAGE(K93:AF93))</f>
        <v>85</v>
      </c>
      <c r="AH93" s="39">
        <f>IF(COUNTBLANK(K93:AF93)=0,22,IF(COUNTBLANK(K93:AF93)=1,21,IF(COUNTBLANK(K93:AF93)=2,20,IF(COUNTBLANK(K93:AF93)=3,19,IF(COUNTBLANK(K93:AF93)=4,18,IF(COUNTBLANK(K93:AF93)=5,17,IF(COUNTBLANK(K93:AF93)=6,16,IF(COUNTBLANK(K93:AF93)=7,15,IF(COUNTBLANK(K93:AF93)=8,14,IF(COUNTBLANK(K93:AF93)=9,13,IF(COUNTBLANK(K93:AF93)=10,12,IF(COUNTBLANK(K93:AF93)=11,11,IF(COUNTBLANK(K93:AF93)=12,10,IF(COUNTBLANK(K93:AF93)=13,9,IF(COUNTBLANK(K93:AF93)=14,8,IF(COUNTBLANK(K93:AF93)=15,7,IF(COUNTBLANK(K93:AF93)=16,6,IF(COUNTBLANK(K93:AF93)=17,5,IF(COUNTBLANK(K93:AF93)=18,4,IF(COUNTBLANK(K93:AF93)=19,3,IF(COUNTBLANK(K93:AF93)=20,2,IF(COUNTBLANK(K93:AF93)=21,1,IF(COUNTBLANK(K93:AF93)=22,0,"Error")))))))))))))))))))))))</f>
        <v>4</v>
      </c>
      <c r="AI93" s="39">
        <f>IF(AH93=0,"",IF(COUNTBLANK(AD93:AF93)=0,AVERAGE(AD93:AF93),IF(COUNTBLANK(AC93:AF93)&lt;1.5,AVERAGE(AC93:AF93),IF(COUNTBLANK(AB93:AF93)&lt;2.5,AVERAGE(AB93:AF93),IF(COUNTBLANK(AA93:AF93)&lt;3.5,AVERAGE(AA93:AF93),IF(COUNTBLANK(Z93:AF93)&lt;4.5,AVERAGE(Z93:AF93),IF(COUNTBLANK(Y93:AF93)&lt;5.5,AVERAGE(Y93:AF93),IF(COUNTBLANK(X93:AF93)&lt;6.5,AVERAGE(X93:AF93),IF(COUNTBLANK(W93:AF93)&lt;7.5,AVERAGE(W93:AF93),IF(COUNTBLANK(V93:AF93)&lt;8.5,AVERAGE(V93:AF93),IF(COUNTBLANK(U93:AF93)&lt;9.5,AVERAGE(U93:AF93),IF(COUNTBLANK(T93:AF93)&lt;10.5,AVERAGE(T93:AF93),IF(COUNTBLANK(S93:AF93)&lt;11.5,AVERAGE(S93:AF93),IF(COUNTBLANK(R93:AF93)&lt;12.5,AVERAGE(R93:AF93),IF(COUNTBLANK(Q93:AF93)&lt;13.5,AVERAGE(Q93:AF93),IF(COUNTBLANK(P93:AF93)&lt;14.5,AVERAGE(P93:AF93),IF(COUNTBLANK(O93:AF93)&lt;15.5,AVERAGE(O93:AF93),IF(COUNTBLANK(N93:AF93)&lt;16.5,AVERAGE(N93:AF93),IF(COUNTBLANK(M93:AF93)&lt;17.5,AVERAGE(M93:AF93),IF(COUNTBLANK(L93:AF93)&lt;18.5,AVERAGE(L93:AF93),AVERAGE(K93:AF93)))))))))))))))))))))</f>
        <v>97</v>
      </c>
      <c r="AJ93" s="22">
        <f>IF(AH93=0,"",IF(COUNTBLANK(AE93:AF93)=0,AVERAGE(AE93:AF93),IF(COUNTBLANK(AD93:AF93)&lt;1.5,AVERAGE(AD93:AF93),IF(COUNTBLANK(AC93:AF93)&lt;2.5,AVERAGE(AC93:AF93),IF(COUNTBLANK(AB93:AF93)&lt;3.5,AVERAGE(AB93:AF93),IF(COUNTBLANK(AA93:AF93)&lt;4.5,AVERAGE(AA93:AF93),IF(COUNTBLANK(Z93:AF93)&lt;5.5,AVERAGE(Z93:AF93),IF(COUNTBLANK(Y93:AF93)&lt;6.5,AVERAGE(Y93:AF93),IF(COUNTBLANK(X93:AF93)&lt;7.5,AVERAGE(X93:AF93),IF(COUNTBLANK(W93:AF93)&lt;8.5,AVERAGE(W93:AF93),IF(COUNTBLANK(V93:AF93)&lt;9.5,AVERAGE(V93:AF93),IF(COUNTBLANK(U93:AF93)&lt;10.5,AVERAGE(U93:AF93),IF(COUNTBLANK(T93:AF93)&lt;11.5,AVERAGE(T93:AF93),IF(COUNTBLANK(S93:AF93)&lt;12.5,AVERAGE(S93:AF93),IF(COUNTBLANK(R93:AF93)&lt;13.5,AVERAGE(R93:AF93),IF(COUNTBLANK(Q93:AF93)&lt;14.5,AVERAGE(Q93:AF93),IF(COUNTBLANK(P93:AF93)&lt;15.5,AVERAGE(P93:AF93),IF(COUNTBLANK(O93:AF93)&lt;16.5,AVERAGE(O93:AF93),IF(COUNTBLANK(N93:AF93)&lt;17.5,AVERAGE(N93:AF93),IF(COUNTBLANK(M93:AF93)&lt;18.5,AVERAGE(M93:AF93),IF(COUNTBLANK(L93:AF93)&lt;19.5,AVERAGE(L93:AF93),AVERAGE(K93:AF93))))))))))))))))))))))</f>
        <v>98.5</v>
      </c>
      <c r="AK93" s="23">
        <f>IF(AH93&lt;1.5,J93,(0.75*J93)+(0.25*(AI93*$AS$1)))</f>
        <v>327161.95002875698</v>
      </c>
      <c r="AL93" s="24">
        <f>AK93-J93</f>
        <v>23261.950028756983</v>
      </c>
      <c r="AM93" s="22">
        <f>IF(AH93&lt;1.5,"N/A",3*((J93/$AS$1)-(AJ93*2/3)))</f>
        <v>25.787227878258193</v>
      </c>
      <c r="AN93" s="20">
        <f t="shared" si="5"/>
        <v>383767.27203347837</v>
      </c>
      <c r="AO93" s="20">
        <f t="shared" si="6"/>
        <v>336290.908482945</v>
      </c>
    </row>
    <row r="94" spans="1:41" s="2" customFormat="1">
      <c r="A94" s="19" t="s">
        <v>328</v>
      </c>
      <c r="B94" s="23" t="str">
        <f>IF(COUNTBLANK(K94:AF94)&lt;20.5,"Yes","No")</f>
        <v>Yes</v>
      </c>
      <c r="C94" s="23" t="str">
        <f>IF(COUNTBLANK(K94:AF94)&lt;21.5,"Yes","No")</f>
        <v>Yes</v>
      </c>
      <c r="D94" s="34" t="str">
        <f>IF(J94&gt;300000,IF(J94&lt;((AG94*$AR$1)*0.9),IF(J94&lt;((AG94*$AR$1)*0.8),IF(J94&lt;((AG94*$AR$1)*0.7),"B","C"),"V"),IF(AM94&gt;AG94,IF(AM94&gt;AJ94,"P",""),"")),IF(AM94&gt;AG94,IF(AM94&gt;AJ94,"P",""),""))</f>
        <v>P</v>
      </c>
      <c r="E94" s="19" t="s">
        <v>331</v>
      </c>
      <c r="F94" s="21" t="s">
        <v>390</v>
      </c>
      <c r="G94" s="20">
        <v>451300</v>
      </c>
      <c r="H94" s="20">
        <f>J94-G94</f>
        <v>-58900</v>
      </c>
      <c r="I94" s="80">
        <v>-30000</v>
      </c>
      <c r="J94" s="20">
        <v>392400</v>
      </c>
      <c r="K94" s="21">
        <v>111</v>
      </c>
      <c r="L94" s="21">
        <v>52</v>
      </c>
      <c r="M94" s="21">
        <v>84</v>
      </c>
      <c r="N94" s="21">
        <v>89</v>
      </c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39">
        <f>IF(AH94=0,"",AVERAGE(K94:AF94))</f>
        <v>84</v>
      </c>
      <c r="AH94" s="39">
        <f>IF(COUNTBLANK(K94:AF94)=0,22,IF(COUNTBLANK(K94:AF94)=1,21,IF(COUNTBLANK(K94:AF94)=2,20,IF(COUNTBLANK(K94:AF94)=3,19,IF(COUNTBLANK(K94:AF94)=4,18,IF(COUNTBLANK(K94:AF94)=5,17,IF(COUNTBLANK(K94:AF94)=6,16,IF(COUNTBLANK(K94:AF94)=7,15,IF(COUNTBLANK(K94:AF94)=8,14,IF(COUNTBLANK(K94:AF94)=9,13,IF(COUNTBLANK(K94:AF94)=10,12,IF(COUNTBLANK(K94:AF94)=11,11,IF(COUNTBLANK(K94:AF94)=12,10,IF(COUNTBLANK(K94:AF94)=13,9,IF(COUNTBLANK(K94:AF94)=14,8,IF(COUNTBLANK(K94:AF94)=15,7,IF(COUNTBLANK(K94:AF94)=16,6,IF(COUNTBLANK(K94:AF94)=17,5,IF(COUNTBLANK(K94:AF94)=18,4,IF(COUNTBLANK(K94:AF94)=19,3,IF(COUNTBLANK(K94:AF94)=20,2,IF(COUNTBLANK(K94:AF94)=21,1,IF(COUNTBLANK(K94:AF94)=22,0,"Error")))))))))))))))))))))))</f>
        <v>4</v>
      </c>
      <c r="AI94" s="39">
        <f>IF(AH94=0,"",IF(COUNTBLANK(AD94:AF94)=0,AVERAGE(AD94:AF94),IF(COUNTBLANK(AC94:AF94)&lt;1.5,AVERAGE(AC94:AF94),IF(COUNTBLANK(AB94:AF94)&lt;2.5,AVERAGE(AB94:AF94),IF(COUNTBLANK(AA94:AF94)&lt;3.5,AVERAGE(AA94:AF94),IF(COUNTBLANK(Z94:AF94)&lt;4.5,AVERAGE(Z94:AF94),IF(COUNTBLANK(Y94:AF94)&lt;5.5,AVERAGE(Y94:AF94),IF(COUNTBLANK(X94:AF94)&lt;6.5,AVERAGE(X94:AF94),IF(COUNTBLANK(W94:AF94)&lt;7.5,AVERAGE(W94:AF94),IF(COUNTBLANK(V94:AF94)&lt;8.5,AVERAGE(V94:AF94),IF(COUNTBLANK(U94:AF94)&lt;9.5,AVERAGE(U94:AF94),IF(COUNTBLANK(T94:AF94)&lt;10.5,AVERAGE(T94:AF94),IF(COUNTBLANK(S94:AF94)&lt;11.5,AVERAGE(S94:AF94),IF(COUNTBLANK(R94:AF94)&lt;12.5,AVERAGE(R94:AF94),IF(COUNTBLANK(Q94:AF94)&lt;13.5,AVERAGE(Q94:AF94),IF(COUNTBLANK(P94:AF94)&lt;14.5,AVERAGE(P94:AF94),IF(COUNTBLANK(O94:AF94)&lt;15.5,AVERAGE(O94:AF94),IF(COUNTBLANK(N94:AF94)&lt;16.5,AVERAGE(N94:AF94),IF(COUNTBLANK(M94:AF94)&lt;17.5,AVERAGE(M94:AF94),IF(COUNTBLANK(L94:AF94)&lt;18.5,AVERAGE(L94:AF94),AVERAGE(K94:AF94)))))))))))))))))))))</f>
        <v>75</v>
      </c>
      <c r="AJ94" s="22">
        <f>IF(AH94=0,"",IF(COUNTBLANK(AE94:AF94)=0,AVERAGE(AE94:AF94),IF(COUNTBLANK(AD94:AF94)&lt;1.5,AVERAGE(AD94:AF94),IF(COUNTBLANK(AC94:AF94)&lt;2.5,AVERAGE(AC94:AF94),IF(COUNTBLANK(AB94:AF94)&lt;3.5,AVERAGE(AB94:AF94),IF(COUNTBLANK(AA94:AF94)&lt;4.5,AVERAGE(AA94:AF94),IF(COUNTBLANK(Z94:AF94)&lt;5.5,AVERAGE(Z94:AF94),IF(COUNTBLANK(Y94:AF94)&lt;6.5,AVERAGE(Y94:AF94),IF(COUNTBLANK(X94:AF94)&lt;7.5,AVERAGE(X94:AF94),IF(COUNTBLANK(W94:AF94)&lt;8.5,AVERAGE(W94:AF94),IF(COUNTBLANK(V94:AF94)&lt;9.5,AVERAGE(V94:AF94),IF(COUNTBLANK(U94:AF94)&lt;10.5,AVERAGE(U94:AF94),IF(COUNTBLANK(T94:AF94)&lt;11.5,AVERAGE(T94:AF94),IF(COUNTBLANK(S94:AF94)&lt;12.5,AVERAGE(S94:AF94),IF(COUNTBLANK(R94:AF94)&lt;13.5,AVERAGE(R94:AF94),IF(COUNTBLANK(Q94:AF94)&lt;14.5,AVERAGE(Q94:AF94),IF(COUNTBLANK(P94:AF94)&lt;15.5,AVERAGE(P94:AF94),IF(COUNTBLANK(O94:AF94)&lt;16.5,AVERAGE(O94:AF94),IF(COUNTBLANK(N94:AF94)&lt;17.5,AVERAGE(N94:AF94),IF(COUNTBLANK(M94:AF94)&lt;18.5,AVERAGE(M94:AF94),IF(COUNTBLANK(L94:AF94)&lt;19.5,AVERAGE(L94:AF94),AVERAGE(K94:AF94))))))))))))))))))))))</f>
        <v>86.5</v>
      </c>
      <c r="AK94" s="23">
        <f>IF(AH94&lt;1.5,J94,(0.75*J94)+(0.25*(AI94*$AS$1)))</f>
        <v>371029.60053769872</v>
      </c>
      <c r="AL94" s="24">
        <f>AK94-J94</f>
        <v>-21370.399462301284</v>
      </c>
      <c r="AM94" s="22">
        <f>IF(AH94&lt;1.5,"N/A",3*((J94/$AS$1)-(AJ94*2/3)))</f>
        <v>114.66603560193656</v>
      </c>
      <c r="AN94" s="20">
        <f t="shared" si="5"/>
        <v>296727.27219083381</v>
      </c>
      <c r="AO94" s="20">
        <f t="shared" si="6"/>
        <v>332334.54485373385</v>
      </c>
    </row>
    <row r="95" spans="1:41" s="2" customFormat="1">
      <c r="A95" s="19" t="s">
        <v>328</v>
      </c>
      <c r="B95" s="23" t="str">
        <f>IF(COUNTBLANK(K95:AF95)&lt;20.5,"Yes","No")</f>
        <v>Yes</v>
      </c>
      <c r="C95" s="23" t="str">
        <f>IF(COUNTBLANK(K95:AF95)&lt;21.5,"Yes","No")</f>
        <v>Yes</v>
      </c>
      <c r="D95" s="34" t="str">
        <f>IF(J95&gt;300000,IF(J95&lt;((AG95*$AR$1)*0.9),IF(J95&lt;((AG95*$AR$1)*0.8),IF(J95&lt;((AG95*$AR$1)*0.7),"B","C"),"V"),IF(AM95&gt;AG95,IF(AM95&gt;AJ95,"P",""),"")),IF(AM95&gt;AG95,IF(AM95&gt;AJ95,"P",""),""))</f>
        <v>P</v>
      </c>
      <c r="E95" s="19" t="s">
        <v>339</v>
      </c>
      <c r="F95" s="21" t="s">
        <v>48</v>
      </c>
      <c r="G95" s="20">
        <v>332000</v>
      </c>
      <c r="H95" s="20">
        <f>J95-G95</f>
        <v>4400</v>
      </c>
      <c r="I95" s="80">
        <v>700</v>
      </c>
      <c r="J95" s="20">
        <v>336400</v>
      </c>
      <c r="K95" s="21">
        <v>77</v>
      </c>
      <c r="L95" s="21">
        <v>107</v>
      </c>
      <c r="M95" s="21">
        <v>67</v>
      </c>
      <c r="N95" s="21">
        <v>73</v>
      </c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39">
        <f>IF(AH95=0,"",AVERAGE(K95:AF95))</f>
        <v>81</v>
      </c>
      <c r="AH95" s="39">
        <f>IF(COUNTBLANK(K95:AF95)=0,22,IF(COUNTBLANK(K95:AF95)=1,21,IF(COUNTBLANK(K95:AF95)=2,20,IF(COUNTBLANK(K95:AF95)=3,19,IF(COUNTBLANK(K95:AF95)=4,18,IF(COUNTBLANK(K95:AF95)=5,17,IF(COUNTBLANK(K95:AF95)=6,16,IF(COUNTBLANK(K95:AF95)=7,15,IF(COUNTBLANK(K95:AF95)=8,14,IF(COUNTBLANK(K95:AF95)=9,13,IF(COUNTBLANK(K95:AF95)=10,12,IF(COUNTBLANK(K95:AF95)=11,11,IF(COUNTBLANK(K95:AF95)=12,10,IF(COUNTBLANK(K95:AF95)=13,9,IF(COUNTBLANK(K95:AF95)=14,8,IF(COUNTBLANK(K95:AF95)=15,7,IF(COUNTBLANK(K95:AF95)=16,6,IF(COUNTBLANK(K95:AF95)=17,5,IF(COUNTBLANK(K95:AF95)=18,4,IF(COUNTBLANK(K95:AF95)=19,3,IF(COUNTBLANK(K95:AF95)=20,2,IF(COUNTBLANK(K95:AF95)=21,1,IF(COUNTBLANK(K95:AF95)=22,0,"Error")))))))))))))))))))))))</f>
        <v>4</v>
      </c>
      <c r="AI95" s="39">
        <f>IF(AH95=0,"",IF(COUNTBLANK(AD95:AF95)=0,AVERAGE(AD95:AF95),IF(COUNTBLANK(AC95:AF95)&lt;1.5,AVERAGE(AC95:AF95),IF(COUNTBLANK(AB95:AF95)&lt;2.5,AVERAGE(AB95:AF95),IF(COUNTBLANK(AA95:AF95)&lt;3.5,AVERAGE(AA95:AF95),IF(COUNTBLANK(Z95:AF95)&lt;4.5,AVERAGE(Z95:AF95),IF(COUNTBLANK(Y95:AF95)&lt;5.5,AVERAGE(Y95:AF95),IF(COUNTBLANK(X95:AF95)&lt;6.5,AVERAGE(X95:AF95),IF(COUNTBLANK(W95:AF95)&lt;7.5,AVERAGE(W95:AF95),IF(COUNTBLANK(V95:AF95)&lt;8.5,AVERAGE(V95:AF95),IF(COUNTBLANK(U95:AF95)&lt;9.5,AVERAGE(U95:AF95),IF(COUNTBLANK(T95:AF95)&lt;10.5,AVERAGE(T95:AF95),IF(COUNTBLANK(S95:AF95)&lt;11.5,AVERAGE(S95:AF95),IF(COUNTBLANK(R95:AF95)&lt;12.5,AVERAGE(R95:AF95),IF(COUNTBLANK(Q95:AF95)&lt;13.5,AVERAGE(Q95:AF95),IF(COUNTBLANK(P95:AF95)&lt;14.5,AVERAGE(P95:AF95),IF(COUNTBLANK(O95:AF95)&lt;15.5,AVERAGE(O95:AF95),IF(COUNTBLANK(N95:AF95)&lt;16.5,AVERAGE(N95:AF95),IF(COUNTBLANK(M95:AF95)&lt;17.5,AVERAGE(M95:AF95),IF(COUNTBLANK(L95:AF95)&lt;18.5,AVERAGE(L95:AF95),AVERAGE(K95:AF95)))))))))))))))))))))</f>
        <v>82.333333333333329</v>
      </c>
      <c r="AJ95" s="22">
        <f>IF(AH95=0,"",IF(COUNTBLANK(AE95:AF95)=0,AVERAGE(AE95:AF95),IF(COUNTBLANK(AD95:AF95)&lt;1.5,AVERAGE(AD95:AF95),IF(COUNTBLANK(AC95:AF95)&lt;2.5,AVERAGE(AC95:AF95),IF(COUNTBLANK(AB95:AF95)&lt;3.5,AVERAGE(AB95:AF95),IF(COUNTBLANK(AA95:AF95)&lt;4.5,AVERAGE(AA95:AF95),IF(COUNTBLANK(Z95:AF95)&lt;5.5,AVERAGE(Z95:AF95),IF(COUNTBLANK(Y95:AF95)&lt;6.5,AVERAGE(Y95:AF95),IF(COUNTBLANK(X95:AF95)&lt;7.5,AVERAGE(X95:AF95),IF(COUNTBLANK(W95:AF95)&lt;8.5,AVERAGE(W95:AF95),IF(COUNTBLANK(V95:AF95)&lt;9.5,AVERAGE(V95:AF95),IF(COUNTBLANK(U95:AF95)&lt;10.5,AVERAGE(U95:AF95),IF(COUNTBLANK(T95:AF95)&lt;11.5,AVERAGE(T95:AF95),IF(COUNTBLANK(S95:AF95)&lt;12.5,AVERAGE(S95:AF95),IF(COUNTBLANK(R95:AF95)&lt;13.5,AVERAGE(R95:AF95),IF(COUNTBLANK(Q95:AF95)&lt;14.5,AVERAGE(Q95:AF95),IF(COUNTBLANK(P95:AF95)&lt;15.5,AVERAGE(P95:AF95),IF(COUNTBLANK(O95:AF95)&lt;16.5,AVERAGE(O95:AF95),IF(COUNTBLANK(N95:AF95)&lt;17.5,AVERAGE(N95:AF95),IF(COUNTBLANK(M95:AF95)&lt;18.5,AVERAGE(M95:AF95),IF(COUNTBLANK(L95:AF95)&lt;19.5,AVERAGE(L95:AF95),AVERAGE(K95:AF95))))))))))))))))))))))</f>
        <v>70</v>
      </c>
      <c r="AK95" s="23">
        <f>IF(AH95&lt;1.5,J95,(0.75*J95)+(0.25*(AI95*$AS$1)))</f>
        <v>336532.05036805145</v>
      </c>
      <c r="AL95" s="24">
        <f>AK95-J95</f>
        <v>132.0503680514521</v>
      </c>
      <c r="AM95" s="22">
        <f>IF(AH95&lt;1.5,"N/A",3*((J95/$AS$1)-(AJ95*2/3)))</f>
        <v>106.61277873723614</v>
      </c>
      <c r="AN95" s="20">
        <f t="shared" si="5"/>
        <v>325740.60547171533</v>
      </c>
      <c r="AO95" s="20">
        <f t="shared" si="6"/>
        <v>320465.45396610053</v>
      </c>
    </row>
    <row r="96" spans="1:41" s="2" customFormat="1">
      <c r="A96" s="19" t="s">
        <v>328</v>
      </c>
      <c r="B96" s="23" t="str">
        <f>IF(COUNTBLANK(K96:AF96)&lt;20.5,"Yes","No")</f>
        <v>Yes</v>
      </c>
      <c r="C96" s="23" t="str">
        <f>IF(COUNTBLANK(K96:AF96)&lt;21.5,"Yes","No")</f>
        <v>Yes</v>
      </c>
      <c r="D96" s="34" t="str">
        <f>IF(J96&gt;300000,IF(J96&lt;((AG96*$AR$1)*0.9),IF(J96&lt;((AG96*$AR$1)*0.8),IF(J96&lt;((AG96*$AR$1)*0.7),"B","C"),"V"),IF(AM96&gt;AG96,IF(AM96&gt;AJ96,"P",""),"")),IF(AM96&gt;AG96,IF(AM96&gt;AJ96,"P",""),""))</f>
        <v>P</v>
      </c>
      <c r="E96" s="19" t="s">
        <v>337</v>
      </c>
      <c r="F96" s="21" t="s">
        <v>37</v>
      </c>
      <c r="G96" s="20">
        <v>366500</v>
      </c>
      <c r="H96" s="20">
        <f>J96-G96</f>
        <v>-15100</v>
      </c>
      <c r="I96" s="80">
        <v>-10500</v>
      </c>
      <c r="J96" s="20">
        <v>351400</v>
      </c>
      <c r="K96" s="21">
        <v>80</v>
      </c>
      <c r="L96" s="21">
        <v>75</v>
      </c>
      <c r="M96" s="21">
        <v>98</v>
      </c>
      <c r="N96" s="21">
        <v>62</v>
      </c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39">
        <f>IF(AH96=0,"",AVERAGE(K96:AF96))</f>
        <v>78.75</v>
      </c>
      <c r="AH96" s="39">
        <f>IF(COUNTBLANK(K96:AF96)=0,22,IF(COUNTBLANK(K96:AF96)=1,21,IF(COUNTBLANK(K96:AF96)=2,20,IF(COUNTBLANK(K96:AF96)=3,19,IF(COUNTBLANK(K96:AF96)=4,18,IF(COUNTBLANK(K96:AF96)=5,17,IF(COUNTBLANK(K96:AF96)=6,16,IF(COUNTBLANK(K96:AF96)=7,15,IF(COUNTBLANK(K96:AF96)=8,14,IF(COUNTBLANK(K96:AF96)=9,13,IF(COUNTBLANK(K96:AF96)=10,12,IF(COUNTBLANK(K96:AF96)=11,11,IF(COUNTBLANK(K96:AF96)=12,10,IF(COUNTBLANK(K96:AF96)=13,9,IF(COUNTBLANK(K96:AF96)=14,8,IF(COUNTBLANK(K96:AF96)=15,7,IF(COUNTBLANK(K96:AF96)=16,6,IF(COUNTBLANK(K96:AF96)=17,5,IF(COUNTBLANK(K96:AF96)=18,4,IF(COUNTBLANK(K96:AF96)=19,3,IF(COUNTBLANK(K96:AF96)=20,2,IF(COUNTBLANK(K96:AF96)=21,1,IF(COUNTBLANK(K96:AF96)=22,0,"Error")))))))))))))))))))))))</f>
        <v>4</v>
      </c>
      <c r="AI96" s="39">
        <f>IF(AH96=0,"",IF(COUNTBLANK(AD96:AF96)=0,AVERAGE(AD96:AF96),IF(COUNTBLANK(AC96:AF96)&lt;1.5,AVERAGE(AC96:AF96),IF(COUNTBLANK(AB96:AF96)&lt;2.5,AVERAGE(AB96:AF96),IF(COUNTBLANK(AA96:AF96)&lt;3.5,AVERAGE(AA96:AF96),IF(COUNTBLANK(Z96:AF96)&lt;4.5,AVERAGE(Z96:AF96),IF(COUNTBLANK(Y96:AF96)&lt;5.5,AVERAGE(Y96:AF96),IF(COUNTBLANK(X96:AF96)&lt;6.5,AVERAGE(X96:AF96),IF(COUNTBLANK(W96:AF96)&lt;7.5,AVERAGE(W96:AF96),IF(COUNTBLANK(V96:AF96)&lt;8.5,AVERAGE(V96:AF96),IF(COUNTBLANK(U96:AF96)&lt;9.5,AVERAGE(U96:AF96),IF(COUNTBLANK(T96:AF96)&lt;10.5,AVERAGE(T96:AF96),IF(COUNTBLANK(S96:AF96)&lt;11.5,AVERAGE(S96:AF96),IF(COUNTBLANK(R96:AF96)&lt;12.5,AVERAGE(R96:AF96),IF(COUNTBLANK(Q96:AF96)&lt;13.5,AVERAGE(Q96:AF96),IF(COUNTBLANK(P96:AF96)&lt;14.5,AVERAGE(P96:AF96),IF(COUNTBLANK(O96:AF96)&lt;15.5,AVERAGE(O96:AF96),IF(COUNTBLANK(N96:AF96)&lt;16.5,AVERAGE(N96:AF96),IF(COUNTBLANK(M96:AF96)&lt;17.5,AVERAGE(M96:AF96),IF(COUNTBLANK(L96:AF96)&lt;18.5,AVERAGE(L96:AF96),AVERAGE(K96:AF96)))))))))))))))))))))</f>
        <v>78.333333333333329</v>
      </c>
      <c r="AJ96" s="22">
        <f>IF(AH96=0,"",IF(COUNTBLANK(AE96:AF96)=0,AVERAGE(AE96:AF96),IF(COUNTBLANK(AD96:AF96)&lt;1.5,AVERAGE(AD96:AF96),IF(COUNTBLANK(AC96:AF96)&lt;2.5,AVERAGE(AC96:AF96),IF(COUNTBLANK(AB96:AF96)&lt;3.5,AVERAGE(AB96:AF96),IF(COUNTBLANK(AA96:AF96)&lt;4.5,AVERAGE(AA96:AF96),IF(COUNTBLANK(Z96:AF96)&lt;5.5,AVERAGE(Z96:AF96),IF(COUNTBLANK(Y96:AF96)&lt;6.5,AVERAGE(Y96:AF96),IF(COUNTBLANK(X96:AF96)&lt;7.5,AVERAGE(X96:AF96),IF(COUNTBLANK(W96:AF96)&lt;8.5,AVERAGE(W96:AF96),IF(COUNTBLANK(V96:AF96)&lt;9.5,AVERAGE(V96:AF96),IF(COUNTBLANK(U96:AF96)&lt;10.5,AVERAGE(U96:AF96),IF(COUNTBLANK(T96:AF96)&lt;11.5,AVERAGE(T96:AF96),IF(COUNTBLANK(S96:AF96)&lt;12.5,AVERAGE(S96:AF96),IF(COUNTBLANK(R96:AF96)&lt;13.5,AVERAGE(R96:AF96),IF(COUNTBLANK(Q96:AF96)&lt;14.5,AVERAGE(Q96:AF96),IF(COUNTBLANK(P96:AF96)&lt;15.5,AVERAGE(P96:AF96),IF(COUNTBLANK(O96:AF96)&lt;16.5,AVERAGE(O96:AF96),IF(COUNTBLANK(N96:AF96)&lt;17.5,AVERAGE(N96:AF96),IF(COUNTBLANK(M96:AF96)&lt;18.5,AVERAGE(M96:AF96),IF(COUNTBLANK(L96:AF96)&lt;19.5,AVERAGE(L96:AF96),AVERAGE(K96:AF96))))))))))))))))))))))</f>
        <v>80</v>
      </c>
      <c r="AK96" s="23">
        <f>IF(AH96&lt;1.5,J96,(0.75*J96)+(0.25*(AI96*$AS$1)))</f>
        <v>343689.80500604084</v>
      </c>
      <c r="AL96" s="24">
        <f>AK96-J96</f>
        <v>-7710.1949939591577</v>
      </c>
      <c r="AM96" s="22">
        <f>IF(AH96&lt;1.5,"N/A",3*((J96/$AS$1)-(AJ96*2/3)))</f>
        <v>97.609186825995153</v>
      </c>
      <c r="AN96" s="20">
        <f t="shared" si="5"/>
        <v>309915.15095487086</v>
      </c>
      <c r="AO96" s="20">
        <f t="shared" si="6"/>
        <v>311563.63580037549</v>
      </c>
    </row>
    <row r="97" spans="1:41" s="2" customFormat="1">
      <c r="A97" s="19" t="s">
        <v>328</v>
      </c>
      <c r="B97" s="23" t="str">
        <f>IF(COUNTBLANK(K97:AF97)&lt;20.5,"Yes","No")</f>
        <v>Yes</v>
      </c>
      <c r="C97" s="23" t="str">
        <f>IF(COUNTBLANK(K97:AF97)&lt;21.5,"Yes","No")</f>
        <v>Yes</v>
      </c>
      <c r="D97" s="34" t="str">
        <f>IF(J97&gt;300000,IF(J97&lt;((AG97*$AR$1)*0.9),IF(J97&lt;((AG97*$AR$1)*0.8),IF(J97&lt;((AG97*$AR$1)*0.7),"B","C"),"V"),IF(AM97&gt;AG97,IF(AM97&gt;AJ97,"P",""),"")),IF(AM97&gt;AG97,IF(AM97&gt;AJ97,"P",""),""))</f>
        <v>P</v>
      </c>
      <c r="E97" s="19" t="s">
        <v>467</v>
      </c>
      <c r="F97" s="21" t="s">
        <v>37</v>
      </c>
      <c r="G97" s="20">
        <v>333700</v>
      </c>
      <c r="H97" s="20">
        <f>J97-G97</f>
        <v>-3100</v>
      </c>
      <c r="I97" s="80">
        <v>-3100</v>
      </c>
      <c r="J97" s="20">
        <v>330600</v>
      </c>
      <c r="K97" s="21"/>
      <c r="L97" s="21">
        <v>91</v>
      </c>
      <c r="M97" s="21">
        <v>55</v>
      </c>
      <c r="N97" s="21">
        <v>89</v>
      </c>
      <c r="O97" s="40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9">
        <f>IF(AH97=0,"",AVERAGE(K97:AF97))</f>
        <v>78.333333333333329</v>
      </c>
      <c r="AH97" s="39">
        <f>IF(COUNTBLANK(K97:AF97)=0,22,IF(COUNTBLANK(K97:AF97)=1,21,IF(COUNTBLANK(K97:AF97)=2,20,IF(COUNTBLANK(K97:AF97)=3,19,IF(COUNTBLANK(K97:AF97)=4,18,IF(COUNTBLANK(K97:AF97)=5,17,IF(COUNTBLANK(K97:AF97)=6,16,IF(COUNTBLANK(K97:AF97)=7,15,IF(COUNTBLANK(K97:AF97)=8,14,IF(COUNTBLANK(K97:AF97)=9,13,IF(COUNTBLANK(K97:AF97)=10,12,IF(COUNTBLANK(K97:AF97)=11,11,IF(COUNTBLANK(K97:AF97)=12,10,IF(COUNTBLANK(K97:AF97)=13,9,IF(COUNTBLANK(K97:AF97)=14,8,IF(COUNTBLANK(K97:AF97)=15,7,IF(COUNTBLANK(K97:AF97)=16,6,IF(COUNTBLANK(K97:AF97)=17,5,IF(COUNTBLANK(K97:AF97)=18,4,IF(COUNTBLANK(K97:AF97)=19,3,IF(COUNTBLANK(K97:AF97)=20,2,IF(COUNTBLANK(K97:AF97)=21,1,IF(COUNTBLANK(K97:AF97)=22,0,"Error")))))))))))))))))))))))</f>
        <v>3</v>
      </c>
      <c r="AI97" s="39">
        <f>IF(AH97=0,"",IF(COUNTBLANK(AD97:AF97)=0,AVERAGE(AD97:AF97),IF(COUNTBLANK(AC97:AF97)&lt;1.5,AVERAGE(AC97:AF97),IF(COUNTBLANK(AB97:AF97)&lt;2.5,AVERAGE(AB97:AF97),IF(COUNTBLANK(AA97:AF97)&lt;3.5,AVERAGE(AA97:AF97),IF(COUNTBLANK(Z97:AF97)&lt;4.5,AVERAGE(Z97:AF97),IF(COUNTBLANK(Y97:AF97)&lt;5.5,AVERAGE(Y97:AF97),IF(COUNTBLANK(X97:AF97)&lt;6.5,AVERAGE(X97:AF97),IF(COUNTBLANK(W97:AF97)&lt;7.5,AVERAGE(W97:AF97),IF(COUNTBLANK(V97:AF97)&lt;8.5,AVERAGE(V97:AF97),IF(COUNTBLANK(U97:AF97)&lt;9.5,AVERAGE(U97:AF97),IF(COUNTBLANK(T97:AF97)&lt;10.5,AVERAGE(T97:AF97),IF(COUNTBLANK(S97:AF97)&lt;11.5,AVERAGE(S97:AF97),IF(COUNTBLANK(R97:AF97)&lt;12.5,AVERAGE(R97:AF97),IF(COUNTBLANK(Q97:AF97)&lt;13.5,AVERAGE(Q97:AF97),IF(COUNTBLANK(P97:AF97)&lt;14.5,AVERAGE(P97:AF97),IF(COUNTBLANK(O97:AF97)&lt;15.5,AVERAGE(O97:AF97),IF(COUNTBLANK(N97:AF97)&lt;16.5,AVERAGE(N97:AF97),IF(COUNTBLANK(M97:AF97)&lt;17.5,AVERAGE(M97:AF97),IF(COUNTBLANK(L97:AF97)&lt;18.5,AVERAGE(L97:AF97),AVERAGE(K97:AF97)))))))))))))))))))))</f>
        <v>78.333333333333329</v>
      </c>
      <c r="AJ97" s="22">
        <f>IF(AH97=0,"",IF(COUNTBLANK(AE97:AF97)=0,AVERAGE(AE97:AF97),IF(COUNTBLANK(AD97:AF97)&lt;1.5,AVERAGE(AD97:AF97),IF(COUNTBLANK(AC97:AF97)&lt;2.5,AVERAGE(AC97:AF97),IF(COUNTBLANK(AB97:AF97)&lt;3.5,AVERAGE(AB97:AF97),IF(COUNTBLANK(AA97:AF97)&lt;4.5,AVERAGE(AA97:AF97),IF(COUNTBLANK(Z97:AF97)&lt;5.5,AVERAGE(Z97:AF97),IF(COUNTBLANK(Y97:AF97)&lt;6.5,AVERAGE(Y97:AF97),IF(COUNTBLANK(X97:AF97)&lt;7.5,AVERAGE(X97:AF97),IF(COUNTBLANK(W97:AF97)&lt;8.5,AVERAGE(W97:AF97),IF(COUNTBLANK(V97:AF97)&lt;9.5,AVERAGE(V97:AF97),IF(COUNTBLANK(U97:AF97)&lt;10.5,AVERAGE(U97:AF97),IF(COUNTBLANK(T97:AF97)&lt;11.5,AVERAGE(T97:AF97),IF(COUNTBLANK(S97:AF97)&lt;12.5,AVERAGE(S97:AF97),IF(COUNTBLANK(R97:AF97)&lt;13.5,AVERAGE(R97:AF97),IF(COUNTBLANK(Q97:AF97)&lt;14.5,AVERAGE(Q97:AF97),IF(COUNTBLANK(P97:AF97)&lt;15.5,AVERAGE(P97:AF97),IF(COUNTBLANK(O97:AF97)&lt;16.5,AVERAGE(O97:AF97),IF(COUNTBLANK(N97:AF97)&lt;17.5,AVERAGE(N97:AF97),IF(COUNTBLANK(M97:AF97)&lt;18.5,AVERAGE(M97:AF97),IF(COUNTBLANK(L97:AF97)&lt;19.5,AVERAGE(L97:AF97),AVERAGE(K97:AF97))))))))))))))))))))))</f>
        <v>72</v>
      </c>
      <c r="AK97" s="23">
        <f>IF(AH97&lt;1.5,J97,(0.75*J97)+(0.25*(AI97*$AS$1)))</f>
        <v>328089.80500604084</v>
      </c>
      <c r="AL97" s="24">
        <f>AK97-J97</f>
        <v>-2510.1949939591577</v>
      </c>
      <c r="AM97" s="22">
        <f>IF(AH97&lt;1.5,"N/A",3*((J97/$AS$1)-(AJ97*2/3)))</f>
        <v>98.360834276249307</v>
      </c>
      <c r="AN97" s="20">
        <f t="shared" si="5"/>
        <v>309915.15095487086</v>
      </c>
      <c r="AO97" s="20">
        <f t="shared" si="6"/>
        <v>309915.15095487086</v>
      </c>
    </row>
    <row r="98" spans="1:41" s="2" customFormat="1">
      <c r="A98" s="19" t="s">
        <v>328</v>
      </c>
      <c r="B98" s="23" t="str">
        <f>IF(COUNTBLANK(K98:AF98)&lt;20.5,"Yes","No")</f>
        <v>Yes</v>
      </c>
      <c r="C98" s="23" t="str">
        <f>IF(COUNTBLANK(K98:AF98)&lt;21.5,"Yes","No")</f>
        <v>Yes</v>
      </c>
      <c r="D98" s="34" t="str">
        <f>IF(J98&gt;300000,IF(J98&lt;((AG98*$AR$1)*0.9),IF(J98&lt;((AG98*$AR$1)*0.8),IF(J98&lt;((AG98*$AR$1)*0.7),"B","C"),"V"),IF(AM98&gt;AG98,IF(AM98&gt;AJ98,"P",""),"")),IF(AM98&gt;AG98,IF(AM98&gt;AJ98,"P",""),""))</f>
        <v/>
      </c>
      <c r="E98" s="19" t="s">
        <v>343</v>
      </c>
      <c r="F98" s="21" t="s">
        <v>62</v>
      </c>
      <c r="G98" s="20">
        <v>350100</v>
      </c>
      <c r="H98" s="20">
        <f>J98-G98</f>
        <v>-12900</v>
      </c>
      <c r="I98" s="80">
        <v>-1100</v>
      </c>
      <c r="J98" s="20">
        <v>337200</v>
      </c>
      <c r="K98" s="21">
        <v>67</v>
      </c>
      <c r="L98" s="21">
        <v>69</v>
      </c>
      <c r="M98" s="21">
        <v>85</v>
      </c>
      <c r="N98" s="21">
        <v>90</v>
      </c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39">
        <f>IF(AH98=0,"",AVERAGE(K98:AF98))</f>
        <v>77.75</v>
      </c>
      <c r="AH98" s="39">
        <f>IF(COUNTBLANK(K98:AF98)=0,22,IF(COUNTBLANK(K98:AF98)=1,21,IF(COUNTBLANK(K98:AF98)=2,20,IF(COUNTBLANK(K98:AF98)=3,19,IF(COUNTBLANK(K98:AF98)=4,18,IF(COUNTBLANK(K98:AF98)=5,17,IF(COUNTBLANK(K98:AF98)=6,16,IF(COUNTBLANK(K98:AF98)=7,15,IF(COUNTBLANK(K98:AF98)=8,14,IF(COUNTBLANK(K98:AF98)=9,13,IF(COUNTBLANK(K98:AF98)=10,12,IF(COUNTBLANK(K98:AF98)=11,11,IF(COUNTBLANK(K98:AF98)=12,10,IF(COUNTBLANK(K98:AF98)=13,9,IF(COUNTBLANK(K98:AF98)=14,8,IF(COUNTBLANK(K98:AF98)=15,7,IF(COUNTBLANK(K98:AF98)=16,6,IF(COUNTBLANK(K98:AF98)=17,5,IF(COUNTBLANK(K98:AF98)=18,4,IF(COUNTBLANK(K98:AF98)=19,3,IF(COUNTBLANK(K98:AF98)=20,2,IF(COUNTBLANK(K98:AF98)=21,1,IF(COUNTBLANK(K98:AF98)=22,0,"Error")))))))))))))))))))))))</f>
        <v>4</v>
      </c>
      <c r="AI98" s="39">
        <f>IF(AH98=0,"",IF(COUNTBLANK(AD98:AF98)=0,AVERAGE(AD98:AF98),IF(COUNTBLANK(AC98:AF98)&lt;1.5,AVERAGE(AC98:AF98),IF(COUNTBLANK(AB98:AF98)&lt;2.5,AVERAGE(AB98:AF98),IF(COUNTBLANK(AA98:AF98)&lt;3.5,AVERAGE(AA98:AF98),IF(COUNTBLANK(Z98:AF98)&lt;4.5,AVERAGE(Z98:AF98),IF(COUNTBLANK(Y98:AF98)&lt;5.5,AVERAGE(Y98:AF98),IF(COUNTBLANK(X98:AF98)&lt;6.5,AVERAGE(X98:AF98),IF(COUNTBLANK(W98:AF98)&lt;7.5,AVERAGE(W98:AF98),IF(COUNTBLANK(V98:AF98)&lt;8.5,AVERAGE(V98:AF98),IF(COUNTBLANK(U98:AF98)&lt;9.5,AVERAGE(U98:AF98),IF(COUNTBLANK(T98:AF98)&lt;10.5,AVERAGE(T98:AF98),IF(COUNTBLANK(S98:AF98)&lt;11.5,AVERAGE(S98:AF98),IF(COUNTBLANK(R98:AF98)&lt;12.5,AVERAGE(R98:AF98),IF(COUNTBLANK(Q98:AF98)&lt;13.5,AVERAGE(Q98:AF98),IF(COUNTBLANK(P98:AF98)&lt;14.5,AVERAGE(P98:AF98),IF(COUNTBLANK(O98:AF98)&lt;15.5,AVERAGE(O98:AF98),IF(COUNTBLANK(N98:AF98)&lt;16.5,AVERAGE(N98:AF98),IF(COUNTBLANK(M98:AF98)&lt;17.5,AVERAGE(M98:AF98),IF(COUNTBLANK(L98:AF98)&lt;18.5,AVERAGE(L98:AF98),AVERAGE(K98:AF98)))))))))))))))))))))</f>
        <v>81.333333333333329</v>
      </c>
      <c r="AJ98" s="22">
        <f>IF(AH98=0,"",IF(COUNTBLANK(AE98:AF98)=0,AVERAGE(AE98:AF98),IF(COUNTBLANK(AD98:AF98)&lt;1.5,AVERAGE(AD98:AF98),IF(COUNTBLANK(AC98:AF98)&lt;2.5,AVERAGE(AC98:AF98),IF(COUNTBLANK(AB98:AF98)&lt;3.5,AVERAGE(AB98:AF98),IF(COUNTBLANK(AA98:AF98)&lt;4.5,AVERAGE(AA98:AF98),IF(COUNTBLANK(Z98:AF98)&lt;5.5,AVERAGE(Z98:AF98),IF(COUNTBLANK(Y98:AF98)&lt;6.5,AVERAGE(Y98:AF98),IF(COUNTBLANK(X98:AF98)&lt;7.5,AVERAGE(X98:AF98),IF(COUNTBLANK(W98:AF98)&lt;8.5,AVERAGE(W98:AF98),IF(COUNTBLANK(V98:AF98)&lt;9.5,AVERAGE(V98:AF98),IF(COUNTBLANK(U98:AF98)&lt;10.5,AVERAGE(U98:AF98),IF(COUNTBLANK(T98:AF98)&lt;11.5,AVERAGE(T98:AF98),IF(COUNTBLANK(S98:AF98)&lt;12.5,AVERAGE(S98:AF98),IF(COUNTBLANK(R98:AF98)&lt;13.5,AVERAGE(R98:AF98),IF(COUNTBLANK(Q98:AF98)&lt;14.5,AVERAGE(Q98:AF98),IF(COUNTBLANK(P98:AF98)&lt;15.5,AVERAGE(P98:AF98),IF(COUNTBLANK(O98:AF98)&lt;16.5,AVERAGE(O98:AF98),IF(COUNTBLANK(N98:AF98)&lt;17.5,AVERAGE(N98:AF98),IF(COUNTBLANK(M98:AF98)&lt;18.5,AVERAGE(M98:AF98),IF(COUNTBLANK(L98:AF98)&lt;19.5,AVERAGE(L98:AF98),AVERAGE(K98:AF98))))))))))))))))))))))</f>
        <v>87.5</v>
      </c>
      <c r="AK98" s="23">
        <f>IF(AH98&lt;1.5,J98,(0.75*J98)+(0.25*(AI98*$AS$1)))</f>
        <v>336108.98902754881</v>
      </c>
      <c r="AL98" s="24">
        <f>AK98-J98</f>
        <v>-1091.0109724511858</v>
      </c>
      <c r="AM98" s="22">
        <f>IF(AH98&lt;1.5,"N/A",3*((J98/$AS$1)-(AJ98*2/3)))</f>
        <v>72.199253835303267</v>
      </c>
      <c r="AN98" s="20">
        <f t="shared" si="5"/>
        <v>321784.24184250418</v>
      </c>
      <c r="AO98" s="20">
        <f t="shared" si="6"/>
        <v>307607.2721711644</v>
      </c>
    </row>
    <row r="99" spans="1:41" s="2" customFormat="1">
      <c r="A99" s="19" t="s">
        <v>328</v>
      </c>
      <c r="B99" s="23" t="str">
        <f>IF(COUNTBLANK(K99:AF99)&lt;20.5,"Yes","No")</f>
        <v>Yes</v>
      </c>
      <c r="C99" s="23" t="str">
        <f>IF(COUNTBLANK(K99:AF99)&lt;21.5,"Yes","No")</f>
        <v>Yes</v>
      </c>
      <c r="D99" s="34" t="str">
        <f>IF(J99&gt;300000,IF(J99&lt;((AG99*$AR$1)*0.9),IF(J99&lt;((AG99*$AR$1)*0.8),IF(J99&lt;((AG99*$AR$1)*0.7),"B","C"),"V"),IF(AM99&gt;AG99,IF(AM99&gt;AJ99,"P",""),"")),IF(AM99&gt;AG99,IF(AM99&gt;AJ99,"P",""),""))</f>
        <v>P</v>
      </c>
      <c r="E99" s="19" t="s">
        <v>342</v>
      </c>
      <c r="F99" s="21" t="s">
        <v>390</v>
      </c>
      <c r="G99" s="20">
        <v>435400</v>
      </c>
      <c r="H99" s="20">
        <f>J99-G99</f>
        <v>-64500</v>
      </c>
      <c r="I99" s="80">
        <v>-22800</v>
      </c>
      <c r="J99" s="20">
        <v>370900</v>
      </c>
      <c r="K99" s="21">
        <v>70</v>
      </c>
      <c r="L99" s="21">
        <v>75</v>
      </c>
      <c r="M99" s="21">
        <v>55</v>
      </c>
      <c r="N99" s="21">
        <v>94</v>
      </c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39">
        <f>IF(AH99=0,"",AVERAGE(K99:AF99))</f>
        <v>73.5</v>
      </c>
      <c r="AH99" s="39">
        <f>IF(COUNTBLANK(K99:AF99)=0,22,IF(COUNTBLANK(K99:AF99)=1,21,IF(COUNTBLANK(K99:AF99)=2,20,IF(COUNTBLANK(K99:AF99)=3,19,IF(COUNTBLANK(K99:AF99)=4,18,IF(COUNTBLANK(K99:AF99)=5,17,IF(COUNTBLANK(K99:AF99)=6,16,IF(COUNTBLANK(K99:AF99)=7,15,IF(COUNTBLANK(K99:AF99)=8,14,IF(COUNTBLANK(K99:AF99)=9,13,IF(COUNTBLANK(K99:AF99)=10,12,IF(COUNTBLANK(K99:AF99)=11,11,IF(COUNTBLANK(K99:AF99)=12,10,IF(COUNTBLANK(K99:AF99)=13,9,IF(COUNTBLANK(K99:AF99)=14,8,IF(COUNTBLANK(K99:AF99)=15,7,IF(COUNTBLANK(K99:AF99)=16,6,IF(COUNTBLANK(K99:AF99)=17,5,IF(COUNTBLANK(K99:AF99)=18,4,IF(COUNTBLANK(K99:AF99)=19,3,IF(COUNTBLANK(K99:AF99)=20,2,IF(COUNTBLANK(K99:AF99)=21,1,IF(COUNTBLANK(K99:AF99)=22,0,"Error")))))))))))))))))))))))</f>
        <v>4</v>
      </c>
      <c r="AI99" s="39">
        <f>IF(AH99=0,"",IF(COUNTBLANK(AD99:AF99)=0,AVERAGE(AD99:AF99),IF(COUNTBLANK(AC99:AF99)&lt;1.5,AVERAGE(AC99:AF99),IF(COUNTBLANK(AB99:AF99)&lt;2.5,AVERAGE(AB99:AF99),IF(COUNTBLANK(AA99:AF99)&lt;3.5,AVERAGE(AA99:AF99),IF(COUNTBLANK(Z99:AF99)&lt;4.5,AVERAGE(Z99:AF99),IF(COUNTBLANK(Y99:AF99)&lt;5.5,AVERAGE(Y99:AF99),IF(COUNTBLANK(X99:AF99)&lt;6.5,AVERAGE(X99:AF99),IF(COUNTBLANK(W99:AF99)&lt;7.5,AVERAGE(W99:AF99),IF(COUNTBLANK(V99:AF99)&lt;8.5,AVERAGE(V99:AF99),IF(COUNTBLANK(U99:AF99)&lt;9.5,AVERAGE(U99:AF99),IF(COUNTBLANK(T99:AF99)&lt;10.5,AVERAGE(T99:AF99),IF(COUNTBLANK(S99:AF99)&lt;11.5,AVERAGE(S99:AF99),IF(COUNTBLANK(R99:AF99)&lt;12.5,AVERAGE(R99:AF99),IF(COUNTBLANK(Q99:AF99)&lt;13.5,AVERAGE(Q99:AF99),IF(COUNTBLANK(P99:AF99)&lt;14.5,AVERAGE(P99:AF99),IF(COUNTBLANK(O99:AF99)&lt;15.5,AVERAGE(O99:AF99),IF(COUNTBLANK(N99:AF99)&lt;16.5,AVERAGE(N99:AF99),IF(COUNTBLANK(M99:AF99)&lt;17.5,AVERAGE(M99:AF99),IF(COUNTBLANK(L99:AF99)&lt;18.5,AVERAGE(L99:AF99),AVERAGE(K99:AF99)))))))))))))))))))))</f>
        <v>74.666666666666671</v>
      </c>
      <c r="AJ99" s="22">
        <f>IF(AH99=0,"",IF(COUNTBLANK(AE99:AF99)=0,AVERAGE(AE99:AF99),IF(COUNTBLANK(AD99:AF99)&lt;1.5,AVERAGE(AD99:AF99),IF(COUNTBLANK(AC99:AF99)&lt;2.5,AVERAGE(AC99:AF99),IF(COUNTBLANK(AB99:AF99)&lt;3.5,AVERAGE(AB99:AF99),IF(COUNTBLANK(AA99:AF99)&lt;4.5,AVERAGE(AA99:AF99),IF(COUNTBLANK(Z99:AF99)&lt;5.5,AVERAGE(Z99:AF99),IF(COUNTBLANK(Y99:AF99)&lt;6.5,AVERAGE(Y99:AF99),IF(COUNTBLANK(X99:AF99)&lt;7.5,AVERAGE(X99:AF99),IF(COUNTBLANK(W99:AF99)&lt;8.5,AVERAGE(W99:AF99),IF(COUNTBLANK(V99:AF99)&lt;9.5,AVERAGE(V99:AF99),IF(COUNTBLANK(U99:AF99)&lt;10.5,AVERAGE(U99:AF99),IF(COUNTBLANK(T99:AF99)&lt;11.5,AVERAGE(T99:AF99),IF(COUNTBLANK(S99:AF99)&lt;12.5,AVERAGE(S99:AF99),IF(COUNTBLANK(R99:AF99)&lt;13.5,AVERAGE(R99:AF99),IF(COUNTBLANK(Q99:AF99)&lt;14.5,AVERAGE(Q99:AF99),IF(COUNTBLANK(P99:AF99)&lt;15.5,AVERAGE(P99:AF99),IF(COUNTBLANK(O99:AF99)&lt;16.5,AVERAGE(O99:AF99),IF(COUNTBLANK(N99:AF99)&lt;17.5,AVERAGE(N99:AF99),IF(COUNTBLANK(M99:AF99)&lt;18.5,AVERAGE(M99:AF99),IF(COUNTBLANK(L99:AF99)&lt;19.5,AVERAGE(L99:AF99),AVERAGE(K99:AF99))))))))))))))))))))))</f>
        <v>74.5</v>
      </c>
      <c r="AK99" s="23">
        <f>IF(AH99&lt;1.5,J99,(0.75*J99)+(0.25*(AI99*$AS$1)))</f>
        <v>354563.58009086445</v>
      </c>
      <c r="AL99" s="24">
        <f>AK99-J99</f>
        <v>-16336.419909135555</v>
      </c>
      <c r="AM99" s="22">
        <f>IF(AH99&lt;1.5,"N/A",3*((J99/$AS$1)-(AJ99*2/3)))</f>
        <v>122.90451734138193</v>
      </c>
      <c r="AN99" s="20">
        <f t="shared" si="5"/>
        <v>295408.4843144301</v>
      </c>
      <c r="AO99" s="20">
        <f t="shared" si="6"/>
        <v>290792.72674701712</v>
      </c>
    </row>
    <row r="100" spans="1:41" s="2" customFormat="1">
      <c r="A100" s="19" t="s">
        <v>328</v>
      </c>
      <c r="B100" s="23" t="str">
        <f>IF(COUNTBLANK(K100:AF100)&lt;20.5,"Yes","No")</f>
        <v>Yes</v>
      </c>
      <c r="C100" s="23" t="str">
        <f>IF(COUNTBLANK(K100:AF100)&lt;21.5,"Yes","No")</f>
        <v>Yes</v>
      </c>
      <c r="D100" s="34" t="str">
        <f>IF(J100&gt;300000,IF(J100&lt;((AG100*$AR$1)*0.9),IF(J100&lt;((AG100*$AR$1)*0.8),IF(J100&lt;((AG100*$AR$1)*0.7),"B","C"),"V"),IF(AM100&gt;AG100,IF(AM100&gt;AJ100,"P",""),"")),IF(AM100&gt;AG100,IF(AM100&gt;AJ100,"P",""),""))</f>
        <v>P</v>
      </c>
      <c r="E100" s="19" t="s">
        <v>335</v>
      </c>
      <c r="F100" s="21" t="s">
        <v>37</v>
      </c>
      <c r="G100" s="20">
        <v>294000</v>
      </c>
      <c r="H100" s="20">
        <f>J100-G100</f>
        <v>1200</v>
      </c>
      <c r="I100" s="80">
        <v>1200</v>
      </c>
      <c r="J100" s="20">
        <v>295200</v>
      </c>
      <c r="K100" s="21">
        <v>87</v>
      </c>
      <c r="L100" s="21">
        <v>50</v>
      </c>
      <c r="M100" s="21"/>
      <c r="N100" s="21">
        <v>81</v>
      </c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39">
        <f>IF(AH100=0,"",AVERAGE(K100:AF100))</f>
        <v>72.666666666666671</v>
      </c>
      <c r="AH100" s="39">
        <f>IF(COUNTBLANK(K100:AF100)=0,22,IF(COUNTBLANK(K100:AF100)=1,21,IF(COUNTBLANK(K100:AF100)=2,20,IF(COUNTBLANK(K100:AF100)=3,19,IF(COUNTBLANK(K100:AF100)=4,18,IF(COUNTBLANK(K100:AF100)=5,17,IF(COUNTBLANK(K100:AF100)=6,16,IF(COUNTBLANK(K100:AF100)=7,15,IF(COUNTBLANK(K100:AF100)=8,14,IF(COUNTBLANK(K100:AF100)=9,13,IF(COUNTBLANK(K100:AF100)=10,12,IF(COUNTBLANK(K100:AF100)=11,11,IF(COUNTBLANK(K100:AF100)=12,10,IF(COUNTBLANK(K100:AF100)=13,9,IF(COUNTBLANK(K100:AF100)=14,8,IF(COUNTBLANK(K100:AF100)=15,7,IF(COUNTBLANK(K100:AF100)=16,6,IF(COUNTBLANK(K100:AF100)=17,5,IF(COUNTBLANK(K100:AF100)=18,4,IF(COUNTBLANK(K100:AF100)=19,3,IF(COUNTBLANK(K100:AF100)=20,2,IF(COUNTBLANK(K100:AF100)=21,1,IF(COUNTBLANK(K100:AF100)=22,0,"Error")))))))))))))))))))))))</f>
        <v>3</v>
      </c>
      <c r="AI100" s="39">
        <f>IF(AH100=0,"",IF(COUNTBLANK(AD100:AF100)=0,AVERAGE(AD100:AF100),IF(COUNTBLANK(AC100:AF100)&lt;1.5,AVERAGE(AC100:AF100),IF(COUNTBLANK(AB100:AF100)&lt;2.5,AVERAGE(AB100:AF100),IF(COUNTBLANK(AA100:AF100)&lt;3.5,AVERAGE(AA100:AF100),IF(COUNTBLANK(Z100:AF100)&lt;4.5,AVERAGE(Z100:AF100),IF(COUNTBLANK(Y100:AF100)&lt;5.5,AVERAGE(Y100:AF100),IF(COUNTBLANK(X100:AF100)&lt;6.5,AVERAGE(X100:AF100),IF(COUNTBLANK(W100:AF100)&lt;7.5,AVERAGE(W100:AF100),IF(COUNTBLANK(V100:AF100)&lt;8.5,AVERAGE(V100:AF100),IF(COUNTBLANK(U100:AF100)&lt;9.5,AVERAGE(U100:AF100),IF(COUNTBLANK(T100:AF100)&lt;10.5,AVERAGE(T100:AF100),IF(COUNTBLANK(S100:AF100)&lt;11.5,AVERAGE(S100:AF100),IF(COUNTBLANK(R100:AF100)&lt;12.5,AVERAGE(R100:AF100),IF(COUNTBLANK(Q100:AF100)&lt;13.5,AVERAGE(Q100:AF100),IF(COUNTBLANK(P100:AF100)&lt;14.5,AVERAGE(P100:AF100),IF(COUNTBLANK(O100:AF100)&lt;15.5,AVERAGE(O100:AF100),IF(COUNTBLANK(N100:AF100)&lt;16.5,AVERAGE(N100:AF100),IF(COUNTBLANK(M100:AF100)&lt;17.5,AVERAGE(M100:AF100),IF(COUNTBLANK(L100:AF100)&lt;18.5,AVERAGE(L100:AF100),AVERAGE(K100:AF100)))))))))))))))))))))</f>
        <v>72.666666666666671</v>
      </c>
      <c r="AJ100" s="22">
        <f>IF(AH100=0,"",IF(COUNTBLANK(AE100:AF100)=0,AVERAGE(AE100:AF100),IF(COUNTBLANK(AD100:AF100)&lt;1.5,AVERAGE(AD100:AF100),IF(COUNTBLANK(AC100:AF100)&lt;2.5,AVERAGE(AC100:AF100),IF(COUNTBLANK(AB100:AF100)&lt;3.5,AVERAGE(AB100:AF100),IF(COUNTBLANK(AA100:AF100)&lt;4.5,AVERAGE(AA100:AF100),IF(COUNTBLANK(Z100:AF100)&lt;5.5,AVERAGE(Z100:AF100),IF(COUNTBLANK(Y100:AF100)&lt;6.5,AVERAGE(Y100:AF100),IF(COUNTBLANK(X100:AF100)&lt;7.5,AVERAGE(X100:AF100),IF(COUNTBLANK(W100:AF100)&lt;8.5,AVERAGE(W100:AF100),IF(COUNTBLANK(V100:AF100)&lt;9.5,AVERAGE(V100:AF100),IF(COUNTBLANK(U100:AF100)&lt;10.5,AVERAGE(U100:AF100),IF(COUNTBLANK(T100:AF100)&lt;11.5,AVERAGE(T100:AF100),IF(COUNTBLANK(S100:AF100)&lt;12.5,AVERAGE(S100:AF100),IF(COUNTBLANK(R100:AF100)&lt;13.5,AVERAGE(R100:AF100),IF(COUNTBLANK(Q100:AF100)&lt;14.5,AVERAGE(Q100:AF100),IF(COUNTBLANK(P100:AF100)&lt;15.5,AVERAGE(P100:AF100),IF(COUNTBLANK(O100:AF100)&lt;16.5,AVERAGE(O100:AF100),IF(COUNTBLANK(N100:AF100)&lt;17.5,AVERAGE(N100:AF100),IF(COUNTBLANK(M100:AF100)&lt;18.5,AVERAGE(M100:AF100),IF(COUNTBLANK(L100:AF100)&lt;19.5,AVERAGE(L100:AF100),AVERAGE(K100:AF100))))))))))))))))))))))</f>
        <v>65.5</v>
      </c>
      <c r="AK100" s="23">
        <f>IF(AH100&lt;1.5,J100,(0.75*J100)+(0.25*(AI100*$AS$1)))</f>
        <v>295742.45740985917</v>
      </c>
      <c r="AL100" s="24">
        <f>AK100-J100</f>
        <v>542.45740985916927</v>
      </c>
      <c r="AM100" s="22">
        <f>IF(AH100&lt;1.5,"N/A",3*((J100/$AS$1)-(AJ100*2/3)))</f>
        <v>85.409311186777956</v>
      </c>
      <c r="AN100" s="20">
        <f t="shared" si="5"/>
        <v>287495.75705600786</v>
      </c>
      <c r="AO100" s="20">
        <f t="shared" si="6"/>
        <v>287495.75705600786</v>
      </c>
    </row>
    <row r="101" spans="1:41" s="2" customFormat="1">
      <c r="A101" s="19" t="s">
        <v>328</v>
      </c>
      <c r="B101" s="23" t="str">
        <f>IF(COUNTBLANK(K101:AF101)&lt;20.5,"Yes","No")</f>
        <v>Yes</v>
      </c>
      <c r="C101" s="23" t="str">
        <f>IF(COUNTBLANK(K101:AF101)&lt;21.5,"Yes","No")</f>
        <v>Yes</v>
      </c>
      <c r="D101" s="34" t="str">
        <f>IF(J101&gt;300000,IF(J101&lt;((AG101*$AR$1)*0.9),IF(J101&lt;((AG101*$AR$1)*0.8),IF(J101&lt;((AG101*$AR$1)*0.7),"B","C"),"V"),IF(AM101&gt;AG101,IF(AM101&gt;AJ101,"P",""),"")),IF(AM101&gt;AG101,IF(AM101&gt;AJ101,"P",""),""))</f>
        <v>P</v>
      </c>
      <c r="E101" s="19" t="s">
        <v>333</v>
      </c>
      <c r="F101" s="21" t="s">
        <v>48</v>
      </c>
      <c r="G101" s="20">
        <v>273000</v>
      </c>
      <c r="H101" s="20">
        <f>J101-G101</f>
        <v>1900</v>
      </c>
      <c r="I101" s="80">
        <v>-6800</v>
      </c>
      <c r="J101" s="20">
        <v>274900</v>
      </c>
      <c r="K101" s="21">
        <v>97</v>
      </c>
      <c r="L101" s="21">
        <v>59</v>
      </c>
      <c r="M101" s="21">
        <v>66</v>
      </c>
      <c r="N101" s="21">
        <v>62</v>
      </c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39">
        <f>IF(AH101=0,"",AVERAGE(K101:AF101))</f>
        <v>71</v>
      </c>
      <c r="AH101" s="39">
        <f>IF(COUNTBLANK(K101:AF101)=0,22,IF(COUNTBLANK(K101:AF101)=1,21,IF(COUNTBLANK(K101:AF101)=2,20,IF(COUNTBLANK(K101:AF101)=3,19,IF(COUNTBLANK(K101:AF101)=4,18,IF(COUNTBLANK(K101:AF101)=5,17,IF(COUNTBLANK(K101:AF101)=6,16,IF(COUNTBLANK(K101:AF101)=7,15,IF(COUNTBLANK(K101:AF101)=8,14,IF(COUNTBLANK(K101:AF101)=9,13,IF(COUNTBLANK(K101:AF101)=10,12,IF(COUNTBLANK(K101:AF101)=11,11,IF(COUNTBLANK(K101:AF101)=12,10,IF(COUNTBLANK(K101:AF101)=13,9,IF(COUNTBLANK(K101:AF101)=14,8,IF(COUNTBLANK(K101:AF101)=15,7,IF(COUNTBLANK(K101:AF101)=16,6,IF(COUNTBLANK(K101:AF101)=17,5,IF(COUNTBLANK(K101:AF101)=18,4,IF(COUNTBLANK(K101:AF101)=19,3,IF(COUNTBLANK(K101:AF101)=20,2,IF(COUNTBLANK(K101:AF101)=21,1,IF(COUNTBLANK(K101:AF101)=22,0,"Error")))))))))))))))))))))))</f>
        <v>4</v>
      </c>
      <c r="AI101" s="39">
        <f>IF(AH101=0,"",IF(COUNTBLANK(AD101:AF101)=0,AVERAGE(AD101:AF101),IF(COUNTBLANK(AC101:AF101)&lt;1.5,AVERAGE(AC101:AF101),IF(COUNTBLANK(AB101:AF101)&lt;2.5,AVERAGE(AB101:AF101),IF(COUNTBLANK(AA101:AF101)&lt;3.5,AVERAGE(AA101:AF101),IF(COUNTBLANK(Z101:AF101)&lt;4.5,AVERAGE(Z101:AF101),IF(COUNTBLANK(Y101:AF101)&lt;5.5,AVERAGE(Y101:AF101),IF(COUNTBLANK(X101:AF101)&lt;6.5,AVERAGE(X101:AF101),IF(COUNTBLANK(W101:AF101)&lt;7.5,AVERAGE(W101:AF101),IF(COUNTBLANK(V101:AF101)&lt;8.5,AVERAGE(V101:AF101),IF(COUNTBLANK(U101:AF101)&lt;9.5,AVERAGE(U101:AF101),IF(COUNTBLANK(T101:AF101)&lt;10.5,AVERAGE(T101:AF101),IF(COUNTBLANK(S101:AF101)&lt;11.5,AVERAGE(S101:AF101),IF(COUNTBLANK(R101:AF101)&lt;12.5,AVERAGE(R101:AF101),IF(COUNTBLANK(Q101:AF101)&lt;13.5,AVERAGE(Q101:AF101),IF(COUNTBLANK(P101:AF101)&lt;14.5,AVERAGE(P101:AF101),IF(COUNTBLANK(O101:AF101)&lt;15.5,AVERAGE(O101:AF101),IF(COUNTBLANK(N101:AF101)&lt;16.5,AVERAGE(N101:AF101),IF(COUNTBLANK(M101:AF101)&lt;17.5,AVERAGE(M101:AF101),IF(COUNTBLANK(L101:AF101)&lt;18.5,AVERAGE(L101:AF101),AVERAGE(K101:AF101)))))))))))))))))))))</f>
        <v>62.333333333333336</v>
      </c>
      <c r="AJ101" s="22">
        <f>IF(AH101=0,"",IF(COUNTBLANK(AE101:AF101)=0,AVERAGE(AE101:AF101),IF(COUNTBLANK(AD101:AF101)&lt;1.5,AVERAGE(AD101:AF101),IF(COUNTBLANK(AC101:AF101)&lt;2.5,AVERAGE(AC101:AF101),IF(COUNTBLANK(AB101:AF101)&lt;3.5,AVERAGE(AB101:AF101),IF(COUNTBLANK(AA101:AF101)&lt;4.5,AVERAGE(AA101:AF101),IF(COUNTBLANK(Z101:AF101)&lt;5.5,AVERAGE(Z101:AF101),IF(COUNTBLANK(Y101:AF101)&lt;6.5,AVERAGE(Y101:AF101),IF(COUNTBLANK(X101:AF101)&lt;7.5,AVERAGE(X101:AF101),IF(COUNTBLANK(W101:AF101)&lt;8.5,AVERAGE(W101:AF101),IF(COUNTBLANK(V101:AF101)&lt;9.5,AVERAGE(V101:AF101),IF(COUNTBLANK(U101:AF101)&lt;10.5,AVERAGE(U101:AF101),IF(COUNTBLANK(T101:AF101)&lt;11.5,AVERAGE(T101:AF101),IF(COUNTBLANK(S101:AF101)&lt;12.5,AVERAGE(S101:AF101),IF(COUNTBLANK(R101:AF101)&lt;13.5,AVERAGE(R101:AF101),IF(COUNTBLANK(Q101:AF101)&lt;14.5,AVERAGE(Q101:AF101),IF(COUNTBLANK(P101:AF101)&lt;15.5,AVERAGE(P101:AF101),IF(COUNTBLANK(O101:AF101)&lt;16.5,AVERAGE(O101:AF101),IF(COUNTBLANK(N101:AF101)&lt;17.5,AVERAGE(N101:AF101),IF(COUNTBLANK(M101:AF101)&lt;18.5,AVERAGE(M101:AF101),IF(COUNTBLANK(L101:AF101)&lt;19.5,AVERAGE(L101:AF101),AVERAGE(K101:AF101))))))))))))))))))))))</f>
        <v>64</v>
      </c>
      <c r="AK101" s="23">
        <f>IF(AH101&lt;1.5,J101,(0.75*J101)+(0.25*(AI101*$AS$1)))</f>
        <v>269945.82355799846</v>
      </c>
      <c r="AL101" s="24">
        <f>AK101-J101</f>
        <v>-4954.1764420015388</v>
      </c>
      <c r="AM101" s="22">
        <f>IF(AH101&lt;1.5,"N/A",3*((J101/$AS$1)-(AJ101*2/3)))</f>
        <v>73.527505573324078</v>
      </c>
      <c r="AN101" s="20">
        <f t="shared" si="5"/>
        <v>246613.33288749299</v>
      </c>
      <c r="AO101" s="20">
        <f t="shared" si="6"/>
        <v>280901.81767398934</v>
      </c>
    </row>
    <row r="102" spans="1:41" s="2" customFormat="1">
      <c r="A102" s="19" t="s">
        <v>328</v>
      </c>
      <c r="B102" s="23" t="str">
        <f>IF(COUNTBLANK(K102:AF102)&lt;20.5,"Yes","No")</f>
        <v>Yes</v>
      </c>
      <c r="C102" s="23" t="str">
        <f>IF(COUNTBLANK(K102:AF102)&lt;21.5,"Yes","No")</f>
        <v>Yes</v>
      </c>
      <c r="D102" s="34" t="str">
        <f>IF(J102&gt;300000,IF(J102&lt;((AG102*$AR$1)*0.9),IF(J102&lt;((AG102*$AR$1)*0.8),IF(J102&lt;((AG102*$AR$1)*0.7),"B","C"),"V"),IF(AM102&gt;AG102,IF(AM102&gt;AJ102,"P",""),"")),IF(AM102&gt;AG102,IF(AM102&gt;AJ102,"P",""),""))</f>
        <v>P</v>
      </c>
      <c r="E102" s="19" t="s">
        <v>340</v>
      </c>
      <c r="F102" s="21" t="s">
        <v>62</v>
      </c>
      <c r="G102" s="20">
        <v>409800</v>
      </c>
      <c r="H102" s="20">
        <f>J102-G102</f>
        <v>-58400</v>
      </c>
      <c r="I102" s="80">
        <v>-25200</v>
      </c>
      <c r="J102" s="20">
        <v>351400</v>
      </c>
      <c r="K102" s="21">
        <v>74</v>
      </c>
      <c r="L102" s="21">
        <v>89</v>
      </c>
      <c r="M102" s="21">
        <v>42</v>
      </c>
      <c r="N102" s="21">
        <v>74</v>
      </c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39">
        <f>IF(AH102=0,"",AVERAGE(K102:AF102))</f>
        <v>69.75</v>
      </c>
      <c r="AH102" s="39">
        <f>IF(COUNTBLANK(K102:AF102)=0,22,IF(COUNTBLANK(K102:AF102)=1,21,IF(COUNTBLANK(K102:AF102)=2,20,IF(COUNTBLANK(K102:AF102)=3,19,IF(COUNTBLANK(K102:AF102)=4,18,IF(COUNTBLANK(K102:AF102)=5,17,IF(COUNTBLANK(K102:AF102)=6,16,IF(COUNTBLANK(K102:AF102)=7,15,IF(COUNTBLANK(K102:AF102)=8,14,IF(COUNTBLANK(K102:AF102)=9,13,IF(COUNTBLANK(K102:AF102)=10,12,IF(COUNTBLANK(K102:AF102)=11,11,IF(COUNTBLANK(K102:AF102)=12,10,IF(COUNTBLANK(K102:AF102)=13,9,IF(COUNTBLANK(K102:AF102)=14,8,IF(COUNTBLANK(K102:AF102)=15,7,IF(COUNTBLANK(K102:AF102)=16,6,IF(COUNTBLANK(K102:AF102)=17,5,IF(COUNTBLANK(K102:AF102)=18,4,IF(COUNTBLANK(K102:AF102)=19,3,IF(COUNTBLANK(K102:AF102)=20,2,IF(COUNTBLANK(K102:AF102)=21,1,IF(COUNTBLANK(K102:AF102)=22,0,"Error")))))))))))))))))))))))</f>
        <v>4</v>
      </c>
      <c r="AI102" s="39">
        <f>IF(AH102=0,"",IF(COUNTBLANK(AD102:AF102)=0,AVERAGE(AD102:AF102),IF(COUNTBLANK(AC102:AF102)&lt;1.5,AVERAGE(AC102:AF102),IF(COUNTBLANK(AB102:AF102)&lt;2.5,AVERAGE(AB102:AF102),IF(COUNTBLANK(AA102:AF102)&lt;3.5,AVERAGE(AA102:AF102),IF(COUNTBLANK(Z102:AF102)&lt;4.5,AVERAGE(Z102:AF102),IF(COUNTBLANK(Y102:AF102)&lt;5.5,AVERAGE(Y102:AF102),IF(COUNTBLANK(X102:AF102)&lt;6.5,AVERAGE(X102:AF102),IF(COUNTBLANK(W102:AF102)&lt;7.5,AVERAGE(W102:AF102),IF(COUNTBLANK(V102:AF102)&lt;8.5,AVERAGE(V102:AF102),IF(COUNTBLANK(U102:AF102)&lt;9.5,AVERAGE(U102:AF102),IF(COUNTBLANK(T102:AF102)&lt;10.5,AVERAGE(T102:AF102),IF(COUNTBLANK(S102:AF102)&lt;11.5,AVERAGE(S102:AF102),IF(COUNTBLANK(R102:AF102)&lt;12.5,AVERAGE(R102:AF102),IF(COUNTBLANK(Q102:AF102)&lt;13.5,AVERAGE(Q102:AF102),IF(COUNTBLANK(P102:AF102)&lt;14.5,AVERAGE(P102:AF102),IF(COUNTBLANK(O102:AF102)&lt;15.5,AVERAGE(O102:AF102),IF(COUNTBLANK(N102:AF102)&lt;16.5,AVERAGE(N102:AF102),IF(COUNTBLANK(M102:AF102)&lt;17.5,AVERAGE(M102:AF102),IF(COUNTBLANK(L102:AF102)&lt;18.5,AVERAGE(L102:AF102),AVERAGE(K102:AF102)))))))))))))))))))))</f>
        <v>68.333333333333329</v>
      </c>
      <c r="AJ102" s="22">
        <f>IF(AH102=0,"",IF(COUNTBLANK(AE102:AF102)=0,AVERAGE(AE102:AF102),IF(COUNTBLANK(AD102:AF102)&lt;1.5,AVERAGE(AD102:AF102),IF(COUNTBLANK(AC102:AF102)&lt;2.5,AVERAGE(AC102:AF102),IF(COUNTBLANK(AB102:AF102)&lt;3.5,AVERAGE(AB102:AF102),IF(COUNTBLANK(AA102:AF102)&lt;4.5,AVERAGE(AA102:AF102),IF(COUNTBLANK(Z102:AF102)&lt;5.5,AVERAGE(Z102:AF102),IF(COUNTBLANK(Y102:AF102)&lt;6.5,AVERAGE(Y102:AF102),IF(COUNTBLANK(X102:AF102)&lt;7.5,AVERAGE(X102:AF102),IF(COUNTBLANK(W102:AF102)&lt;8.5,AVERAGE(W102:AF102),IF(COUNTBLANK(V102:AF102)&lt;9.5,AVERAGE(V102:AF102),IF(COUNTBLANK(U102:AF102)&lt;10.5,AVERAGE(U102:AF102),IF(COUNTBLANK(T102:AF102)&lt;11.5,AVERAGE(T102:AF102),IF(COUNTBLANK(S102:AF102)&lt;12.5,AVERAGE(S102:AF102),IF(COUNTBLANK(R102:AF102)&lt;13.5,AVERAGE(R102:AF102),IF(COUNTBLANK(Q102:AF102)&lt;14.5,AVERAGE(Q102:AF102),IF(COUNTBLANK(P102:AF102)&lt;15.5,AVERAGE(P102:AF102),IF(COUNTBLANK(O102:AF102)&lt;16.5,AVERAGE(O102:AF102),IF(COUNTBLANK(N102:AF102)&lt;17.5,AVERAGE(N102:AF102),IF(COUNTBLANK(M102:AF102)&lt;18.5,AVERAGE(M102:AF102),IF(COUNTBLANK(L102:AF102)&lt;19.5,AVERAGE(L102:AF102),AVERAGE(K102:AF102))))))))))))))))))))))</f>
        <v>58</v>
      </c>
      <c r="AK102" s="23">
        <f>IF(AH102&lt;1.5,J102,(0.75*J102)+(0.25*(AI102*$AS$1)))</f>
        <v>333459.19160101435</v>
      </c>
      <c r="AL102" s="24">
        <f>AK102-J102</f>
        <v>-17940.808398985653</v>
      </c>
      <c r="AM102" s="22">
        <f>IF(AH102&lt;1.5,"N/A",3*((J102/$AS$1)-(AJ102*2/3)))</f>
        <v>141.60918682599518</v>
      </c>
      <c r="AN102" s="20">
        <f t="shared" si="5"/>
        <v>270351.51466275967</v>
      </c>
      <c r="AO102" s="20">
        <f t="shared" si="6"/>
        <v>275956.36313747545</v>
      </c>
    </row>
    <row r="103" spans="1:41" s="2" customFormat="1">
      <c r="A103" s="19" t="s">
        <v>328</v>
      </c>
      <c r="B103" s="23" t="str">
        <f>IF(COUNTBLANK(K103:AF103)&lt;20.5,"Yes","No")</f>
        <v>Yes</v>
      </c>
      <c r="C103" s="23" t="str">
        <f>IF(COUNTBLANK(K103:AF103)&lt;21.5,"Yes","No")</f>
        <v>Yes</v>
      </c>
      <c r="D103" s="34" t="str">
        <f>IF(J103&gt;300000,IF(J103&lt;((AG103*$AR$1)*0.9),IF(J103&lt;((AG103*$AR$1)*0.8),IF(J103&lt;((AG103*$AR$1)*0.7),"B","C"),"V"),IF(AM103&gt;AG103,IF(AM103&gt;AJ103,"P",""),"")),IF(AM103&gt;AG103,IF(AM103&gt;AJ103,"P",""),""))</f>
        <v>P</v>
      </c>
      <c r="E103" s="19" t="s">
        <v>338</v>
      </c>
      <c r="F103" s="21" t="s">
        <v>62</v>
      </c>
      <c r="G103" s="20">
        <v>289200</v>
      </c>
      <c r="H103" s="20">
        <f>J103-G103</f>
        <v>-21200</v>
      </c>
      <c r="I103" s="80">
        <v>-10100</v>
      </c>
      <c r="J103" s="20">
        <v>268000</v>
      </c>
      <c r="K103" s="21">
        <v>77</v>
      </c>
      <c r="L103" s="21">
        <v>53</v>
      </c>
      <c r="M103" s="21">
        <v>49</v>
      </c>
      <c r="N103" s="21">
        <v>73</v>
      </c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39">
        <f>IF(AH103=0,"",AVERAGE(K103:AF103))</f>
        <v>63</v>
      </c>
      <c r="AH103" s="39">
        <f>IF(COUNTBLANK(K103:AF103)=0,22,IF(COUNTBLANK(K103:AF103)=1,21,IF(COUNTBLANK(K103:AF103)=2,20,IF(COUNTBLANK(K103:AF103)=3,19,IF(COUNTBLANK(K103:AF103)=4,18,IF(COUNTBLANK(K103:AF103)=5,17,IF(COUNTBLANK(K103:AF103)=6,16,IF(COUNTBLANK(K103:AF103)=7,15,IF(COUNTBLANK(K103:AF103)=8,14,IF(COUNTBLANK(K103:AF103)=9,13,IF(COUNTBLANK(K103:AF103)=10,12,IF(COUNTBLANK(K103:AF103)=11,11,IF(COUNTBLANK(K103:AF103)=12,10,IF(COUNTBLANK(K103:AF103)=13,9,IF(COUNTBLANK(K103:AF103)=14,8,IF(COUNTBLANK(K103:AF103)=15,7,IF(COUNTBLANK(K103:AF103)=16,6,IF(COUNTBLANK(K103:AF103)=17,5,IF(COUNTBLANK(K103:AF103)=18,4,IF(COUNTBLANK(K103:AF103)=19,3,IF(COUNTBLANK(K103:AF103)=20,2,IF(COUNTBLANK(K103:AF103)=21,1,IF(COUNTBLANK(K103:AF103)=22,0,"Error")))))))))))))))))))))))</f>
        <v>4</v>
      </c>
      <c r="AI103" s="39">
        <f>IF(AH103=0,"",IF(COUNTBLANK(AD103:AF103)=0,AVERAGE(AD103:AF103),IF(COUNTBLANK(AC103:AF103)&lt;1.5,AVERAGE(AC103:AF103),IF(COUNTBLANK(AB103:AF103)&lt;2.5,AVERAGE(AB103:AF103),IF(COUNTBLANK(AA103:AF103)&lt;3.5,AVERAGE(AA103:AF103),IF(COUNTBLANK(Z103:AF103)&lt;4.5,AVERAGE(Z103:AF103),IF(COUNTBLANK(Y103:AF103)&lt;5.5,AVERAGE(Y103:AF103),IF(COUNTBLANK(X103:AF103)&lt;6.5,AVERAGE(X103:AF103),IF(COUNTBLANK(W103:AF103)&lt;7.5,AVERAGE(W103:AF103),IF(COUNTBLANK(V103:AF103)&lt;8.5,AVERAGE(V103:AF103),IF(COUNTBLANK(U103:AF103)&lt;9.5,AVERAGE(U103:AF103),IF(COUNTBLANK(T103:AF103)&lt;10.5,AVERAGE(T103:AF103),IF(COUNTBLANK(S103:AF103)&lt;11.5,AVERAGE(S103:AF103),IF(COUNTBLANK(R103:AF103)&lt;12.5,AVERAGE(R103:AF103),IF(COUNTBLANK(Q103:AF103)&lt;13.5,AVERAGE(Q103:AF103),IF(COUNTBLANK(P103:AF103)&lt;14.5,AVERAGE(P103:AF103),IF(COUNTBLANK(O103:AF103)&lt;15.5,AVERAGE(O103:AF103),IF(COUNTBLANK(N103:AF103)&lt;16.5,AVERAGE(N103:AF103),IF(COUNTBLANK(M103:AF103)&lt;17.5,AVERAGE(M103:AF103),IF(COUNTBLANK(L103:AF103)&lt;18.5,AVERAGE(L103:AF103),AVERAGE(K103:AF103)))))))))))))))))))))</f>
        <v>58.333333333333336</v>
      </c>
      <c r="AJ103" s="22">
        <f>IF(AH103=0,"",IF(COUNTBLANK(AE103:AF103)=0,AVERAGE(AE103:AF103),IF(COUNTBLANK(AD103:AF103)&lt;1.5,AVERAGE(AD103:AF103),IF(COUNTBLANK(AC103:AF103)&lt;2.5,AVERAGE(AC103:AF103),IF(COUNTBLANK(AB103:AF103)&lt;3.5,AVERAGE(AB103:AF103),IF(COUNTBLANK(AA103:AF103)&lt;4.5,AVERAGE(AA103:AF103),IF(COUNTBLANK(Z103:AF103)&lt;5.5,AVERAGE(Z103:AF103),IF(COUNTBLANK(Y103:AF103)&lt;6.5,AVERAGE(Y103:AF103),IF(COUNTBLANK(X103:AF103)&lt;7.5,AVERAGE(X103:AF103),IF(COUNTBLANK(W103:AF103)&lt;8.5,AVERAGE(W103:AF103),IF(COUNTBLANK(V103:AF103)&lt;9.5,AVERAGE(V103:AF103),IF(COUNTBLANK(U103:AF103)&lt;10.5,AVERAGE(U103:AF103),IF(COUNTBLANK(T103:AF103)&lt;11.5,AVERAGE(T103:AF103),IF(COUNTBLANK(S103:AF103)&lt;12.5,AVERAGE(S103:AF103),IF(COUNTBLANK(R103:AF103)&lt;13.5,AVERAGE(R103:AF103),IF(COUNTBLANK(Q103:AF103)&lt;14.5,AVERAGE(Q103:AF103),IF(COUNTBLANK(P103:AF103)&lt;15.5,AVERAGE(P103:AF103),IF(COUNTBLANK(O103:AF103)&lt;16.5,AVERAGE(O103:AF103),IF(COUNTBLANK(N103:AF103)&lt;17.5,AVERAGE(N103:AF103),IF(COUNTBLANK(M103:AF103)&lt;18.5,AVERAGE(M103:AF103),IF(COUNTBLANK(L103:AF103)&lt;19.5,AVERAGE(L103:AF103),AVERAGE(K103:AF103))))))))))))))))))))))</f>
        <v>61</v>
      </c>
      <c r="AK103" s="23">
        <f>IF(AH103&lt;1.5,J103,(0.75*J103)+(0.25*(AI103*$AS$1)))</f>
        <v>260678.57819598788</v>
      </c>
      <c r="AL103" s="24">
        <f>AK103-J103</f>
        <v>-7321.4218040121195</v>
      </c>
      <c r="AM103" s="22">
        <f>IF(AH103&lt;1.5,"N/A",3*((J103/$AS$1)-(AJ103*2/3)))</f>
        <v>74.469157852494902</v>
      </c>
      <c r="AN103" s="20">
        <f t="shared" si="5"/>
        <v>230787.87837064851</v>
      </c>
      <c r="AO103" s="20">
        <f t="shared" si="6"/>
        <v>249250.90864030039</v>
      </c>
    </row>
    <row r="104" spans="1:41" s="2" customFormat="1">
      <c r="A104" s="19" t="s">
        <v>328</v>
      </c>
      <c r="B104" s="23" t="str">
        <f>IF(COUNTBLANK(K104:AF104)&lt;20.5,"Yes","No")</f>
        <v>Yes</v>
      </c>
      <c r="C104" s="23" t="str">
        <f>IF(COUNTBLANK(K104:AF104)&lt;21.5,"Yes","No")</f>
        <v>Yes</v>
      </c>
      <c r="D104" s="34" t="str">
        <f>IF(J104&gt;300000,IF(J104&lt;((AG104*$AR$1)*0.9),IF(J104&lt;((AG104*$AR$1)*0.8),IF(J104&lt;((AG104*$AR$1)*0.7),"B","C"),"V"),IF(AM104&gt;AG104,IF(AM104&gt;AJ104,"P",""),"")),IF(AM104&gt;AG104,IF(AM104&gt;AJ104,"P",""),""))</f>
        <v/>
      </c>
      <c r="E104" s="19" t="s">
        <v>496</v>
      </c>
      <c r="F104" s="21" t="s">
        <v>62</v>
      </c>
      <c r="G104" s="20"/>
      <c r="H104" s="20">
        <f>J104-G104</f>
        <v>203900</v>
      </c>
      <c r="I104" s="80">
        <v>0</v>
      </c>
      <c r="J104" s="20">
        <v>203900</v>
      </c>
      <c r="K104" s="21"/>
      <c r="L104" s="21"/>
      <c r="M104" s="21">
        <v>54</v>
      </c>
      <c r="N104" s="21">
        <v>70</v>
      </c>
      <c r="O104" s="40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9">
        <f>IF(AH104=0,"",AVERAGE(K104:AF104))</f>
        <v>62</v>
      </c>
      <c r="AH104" s="39">
        <f>IF(COUNTBLANK(K104:AF104)=0,22,IF(COUNTBLANK(K104:AF104)=1,21,IF(COUNTBLANK(K104:AF104)=2,20,IF(COUNTBLANK(K104:AF104)=3,19,IF(COUNTBLANK(K104:AF104)=4,18,IF(COUNTBLANK(K104:AF104)=5,17,IF(COUNTBLANK(K104:AF104)=6,16,IF(COUNTBLANK(K104:AF104)=7,15,IF(COUNTBLANK(K104:AF104)=8,14,IF(COUNTBLANK(K104:AF104)=9,13,IF(COUNTBLANK(K104:AF104)=10,12,IF(COUNTBLANK(K104:AF104)=11,11,IF(COUNTBLANK(K104:AF104)=12,10,IF(COUNTBLANK(K104:AF104)=13,9,IF(COUNTBLANK(K104:AF104)=14,8,IF(COUNTBLANK(K104:AF104)=15,7,IF(COUNTBLANK(K104:AF104)=16,6,IF(COUNTBLANK(K104:AF104)=17,5,IF(COUNTBLANK(K104:AF104)=18,4,IF(COUNTBLANK(K104:AF104)=19,3,IF(COUNTBLANK(K104:AF104)=20,2,IF(COUNTBLANK(K104:AF104)=21,1,IF(COUNTBLANK(K104:AF104)=22,0,"Error")))))))))))))))))))))))</f>
        <v>2</v>
      </c>
      <c r="AI104" s="39">
        <f>IF(AH104=0,"",IF(COUNTBLANK(AD104:AF104)=0,AVERAGE(AD104:AF104),IF(COUNTBLANK(AC104:AF104)&lt;1.5,AVERAGE(AC104:AF104),IF(COUNTBLANK(AB104:AF104)&lt;2.5,AVERAGE(AB104:AF104),IF(COUNTBLANK(AA104:AF104)&lt;3.5,AVERAGE(AA104:AF104),IF(COUNTBLANK(Z104:AF104)&lt;4.5,AVERAGE(Z104:AF104),IF(COUNTBLANK(Y104:AF104)&lt;5.5,AVERAGE(Y104:AF104),IF(COUNTBLANK(X104:AF104)&lt;6.5,AVERAGE(X104:AF104),IF(COUNTBLANK(W104:AF104)&lt;7.5,AVERAGE(W104:AF104),IF(COUNTBLANK(V104:AF104)&lt;8.5,AVERAGE(V104:AF104),IF(COUNTBLANK(U104:AF104)&lt;9.5,AVERAGE(U104:AF104),IF(COUNTBLANK(T104:AF104)&lt;10.5,AVERAGE(T104:AF104),IF(COUNTBLANK(S104:AF104)&lt;11.5,AVERAGE(S104:AF104),IF(COUNTBLANK(R104:AF104)&lt;12.5,AVERAGE(R104:AF104),IF(COUNTBLANK(Q104:AF104)&lt;13.5,AVERAGE(Q104:AF104),IF(COUNTBLANK(P104:AF104)&lt;14.5,AVERAGE(P104:AF104),IF(COUNTBLANK(O104:AF104)&lt;15.5,AVERAGE(O104:AF104),IF(COUNTBLANK(N104:AF104)&lt;16.5,AVERAGE(N104:AF104),IF(COUNTBLANK(M104:AF104)&lt;17.5,AVERAGE(M104:AF104),IF(COUNTBLANK(L104:AF104)&lt;18.5,AVERAGE(L104:AF104),AVERAGE(K104:AF104)))))))))))))))))))))</f>
        <v>62</v>
      </c>
      <c r="AJ104" s="22">
        <f>IF(AH104=0,"",IF(COUNTBLANK(AE104:AF104)=0,AVERAGE(AE104:AF104),IF(COUNTBLANK(AD104:AF104)&lt;1.5,AVERAGE(AD104:AF104),IF(COUNTBLANK(AC104:AF104)&lt;2.5,AVERAGE(AC104:AF104),IF(COUNTBLANK(AB104:AF104)&lt;3.5,AVERAGE(AB104:AF104),IF(COUNTBLANK(AA104:AF104)&lt;4.5,AVERAGE(AA104:AF104),IF(COUNTBLANK(Z104:AF104)&lt;5.5,AVERAGE(Z104:AF104),IF(COUNTBLANK(Y104:AF104)&lt;6.5,AVERAGE(Y104:AF104),IF(COUNTBLANK(X104:AF104)&lt;7.5,AVERAGE(X104:AF104),IF(COUNTBLANK(W104:AF104)&lt;8.5,AVERAGE(W104:AF104),IF(COUNTBLANK(V104:AF104)&lt;9.5,AVERAGE(V104:AF104),IF(COUNTBLANK(U104:AF104)&lt;10.5,AVERAGE(U104:AF104),IF(COUNTBLANK(T104:AF104)&lt;11.5,AVERAGE(T104:AF104),IF(COUNTBLANK(S104:AF104)&lt;12.5,AVERAGE(S104:AF104),IF(COUNTBLANK(R104:AF104)&lt;13.5,AVERAGE(R104:AF104),IF(COUNTBLANK(Q104:AF104)&lt;14.5,AVERAGE(Q104:AF104),IF(COUNTBLANK(P104:AF104)&lt;15.5,AVERAGE(P104:AF104),IF(COUNTBLANK(O104:AF104)&lt;16.5,AVERAGE(O104:AF104),IF(COUNTBLANK(N104:AF104)&lt;17.5,AVERAGE(N104:AF104),IF(COUNTBLANK(M104:AF104)&lt;18.5,AVERAGE(M104:AF104),IF(COUNTBLANK(L104:AF104)&lt;19.5,AVERAGE(L104:AF104),AVERAGE(K104:AF104))))))))))))))))))))))</f>
        <v>62</v>
      </c>
      <c r="AK104" s="23">
        <f>IF(AH104&lt;1.5,J104,(0.75*J104)+(0.25*(AI104*$AS$1)))</f>
        <v>216354.80311116425</v>
      </c>
      <c r="AL104" s="24">
        <f>AK104-J104</f>
        <v>12454.803111164249</v>
      </c>
      <c r="AM104" s="22">
        <f>IF(AH104&lt;1.5,"N/A",3*((J104/$AS$1)-(AJ104*2/3)))</f>
        <v>25.47784061986458</v>
      </c>
      <c r="AN104" s="20">
        <f t="shared" si="5"/>
        <v>245294.54501108927</v>
      </c>
      <c r="AO104" s="20">
        <f t="shared" si="6"/>
        <v>245294.54501108927</v>
      </c>
    </row>
    <row r="105" spans="1:41" s="2" customFormat="1">
      <c r="A105" s="19" t="s">
        <v>328</v>
      </c>
      <c r="B105" s="23" t="str">
        <f>IF(COUNTBLANK(K105:AF105)&lt;20.5,"Yes","No")</f>
        <v>No</v>
      </c>
      <c r="C105" s="23" t="str">
        <f>IF(COUNTBLANK(K105:AF105)&lt;21.5,"Yes","No")</f>
        <v>Yes</v>
      </c>
      <c r="D105" s="34" t="str">
        <f>IF(J105&gt;300000,IF(J105&lt;((AG105*$AR$1)*0.9),IF(J105&lt;((AG105*$AR$1)*0.8),IF(J105&lt;((AG105*$AR$1)*0.7),"B","C"),"V"),IF(AM105&gt;AG105,IF(AM105&gt;AJ105,"P",""),"")),IF(AM105&gt;AG105,IF(AM105&gt;AJ105,"P",""),""))</f>
        <v>P</v>
      </c>
      <c r="E105" s="19" t="s">
        <v>493</v>
      </c>
      <c r="F105" s="21" t="s">
        <v>37</v>
      </c>
      <c r="G105" s="20"/>
      <c r="H105" s="20">
        <f>J105-G105</f>
        <v>202100</v>
      </c>
      <c r="I105" s="80">
        <v>0</v>
      </c>
      <c r="J105" s="20">
        <v>202100</v>
      </c>
      <c r="K105" s="21"/>
      <c r="L105" s="21"/>
      <c r="M105" s="21">
        <v>59</v>
      </c>
      <c r="N105" s="21" t="s">
        <v>535</v>
      </c>
      <c r="O105" s="40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9">
        <f>IF(AH105=0,"",AVERAGE(K105:AF105))</f>
        <v>59</v>
      </c>
      <c r="AH105" s="39">
        <f>IF(COUNTBLANK(K105:AF105)=0,22,IF(COUNTBLANK(K105:AF105)=1,21,IF(COUNTBLANK(K105:AF105)=2,20,IF(COUNTBLANK(K105:AF105)=3,19,IF(COUNTBLANK(K105:AF105)=4,18,IF(COUNTBLANK(K105:AF105)=5,17,IF(COUNTBLANK(K105:AF105)=6,16,IF(COUNTBLANK(K105:AF105)=7,15,IF(COUNTBLANK(K105:AF105)=8,14,IF(COUNTBLANK(K105:AF105)=9,13,IF(COUNTBLANK(K105:AF105)=10,12,IF(COUNTBLANK(K105:AF105)=11,11,IF(COUNTBLANK(K105:AF105)=12,10,IF(COUNTBLANK(K105:AF105)=13,9,IF(COUNTBLANK(K105:AF105)=14,8,IF(COUNTBLANK(K105:AF105)=15,7,IF(COUNTBLANK(K105:AF105)=16,6,IF(COUNTBLANK(K105:AF105)=17,5,IF(COUNTBLANK(K105:AF105)=18,4,IF(COUNTBLANK(K105:AF105)=19,3,IF(COUNTBLANK(K105:AF105)=20,2,IF(COUNTBLANK(K105:AF105)=21,1,IF(COUNTBLANK(K105:AF105)=22,0,"Error")))))))))))))))))))))))</f>
        <v>1</v>
      </c>
      <c r="AI105" s="39">
        <f>IF(AH105=0,"",IF(COUNTBLANK(AD105:AF105)=0,AVERAGE(AD105:AF105),IF(COUNTBLANK(AC105:AF105)&lt;1.5,AVERAGE(AC105:AF105),IF(COUNTBLANK(AB105:AF105)&lt;2.5,AVERAGE(AB105:AF105),IF(COUNTBLANK(AA105:AF105)&lt;3.5,AVERAGE(AA105:AF105),IF(COUNTBLANK(Z105:AF105)&lt;4.5,AVERAGE(Z105:AF105),IF(COUNTBLANK(Y105:AF105)&lt;5.5,AVERAGE(Y105:AF105),IF(COUNTBLANK(X105:AF105)&lt;6.5,AVERAGE(X105:AF105),IF(COUNTBLANK(W105:AF105)&lt;7.5,AVERAGE(W105:AF105),IF(COUNTBLANK(V105:AF105)&lt;8.5,AVERAGE(V105:AF105),IF(COUNTBLANK(U105:AF105)&lt;9.5,AVERAGE(U105:AF105),IF(COUNTBLANK(T105:AF105)&lt;10.5,AVERAGE(T105:AF105),IF(COUNTBLANK(S105:AF105)&lt;11.5,AVERAGE(S105:AF105),IF(COUNTBLANK(R105:AF105)&lt;12.5,AVERAGE(R105:AF105),IF(COUNTBLANK(Q105:AF105)&lt;13.5,AVERAGE(Q105:AF105),IF(COUNTBLANK(P105:AF105)&lt;14.5,AVERAGE(P105:AF105),IF(COUNTBLANK(O105:AF105)&lt;15.5,AVERAGE(O105:AF105),IF(COUNTBLANK(N105:AF105)&lt;16.5,AVERAGE(N105:AF105),IF(COUNTBLANK(M105:AF105)&lt;17.5,AVERAGE(M105:AF105),IF(COUNTBLANK(L105:AF105)&lt;18.5,AVERAGE(L105:AF105),AVERAGE(K105:AF105)))))))))))))))))))))</f>
        <v>59</v>
      </c>
      <c r="AJ105" s="22">
        <f>IF(AH105=0,"",IF(COUNTBLANK(AE105:AF105)=0,AVERAGE(AE105:AF105),IF(COUNTBLANK(AD105:AF105)&lt;1.5,AVERAGE(AD105:AF105),IF(COUNTBLANK(AC105:AF105)&lt;2.5,AVERAGE(AC105:AF105),IF(COUNTBLANK(AB105:AF105)&lt;3.5,AVERAGE(AB105:AF105),IF(COUNTBLANK(AA105:AF105)&lt;4.5,AVERAGE(AA105:AF105),IF(COUNTBLANK(Z105:AF105)&lt;5.5,AVERAGE(Z105:AF105),IF(COUNTBLANK(Y105:AF105)&lt;6.5,AVERAGE(Y105:AF105),IF(COUNTBLANK(X105:AF105)&lt;7.5,AVERAGE(X105:AF105),IF(COUNTBLANK(W105:AF105)&lt;8.5,AVERAGE(W105:AF105),IF(COUNTBLANK(V105:AF105)&lt;9.5,AVERAGE(V105:AF105),IF(COUNTBLANK(U105:AF105)&lt;10.5,AVERAGE(U105:AF105),IF(COUNTBLANK(T105:AF105)&lt;11.5,AVERAGE(T105:AF105),IF(COUNTBLANK(S105:AF105)&lt;12.5,AVERAGE(S105:AF105),IF(COUNTBLANK(R105:AF105)&lt;13.5,AVERAGE(R105:AF105),IF(COUNTBLANK(Q105:AF105)&lt;14.5,AVERAGE(Q105:AF105),IF(COUNTBLANK(P105:AF105)&lt;15.5,AVERAGE(P105:AF105),IF(COUNTBLANK(O105:AF105)&lt;16.5,AVERAGE(O105:AF105),IF(COUNTBLANK(N105:AF105)&lt;17.5,AVERAGE(N105:AF105),IF(COUNTBLANK(M105:AF105)&lt;18.5,AVERAGE(M105:AF105),IF(COUNTBLANK(L105:AF105)&lt;19.5,AVERAGE(L105:AF105),AVERAGE(K105:AF105))))))))))))))))))))))</f>
        <v>59</v>
      </c>
      <c r="AK105" s="23">
        <f>IF(AH105&lt;1.5,J105,(0.75*J105)+(0.25*(AI105*$AS$1)))</f>
        <v>202100</v>
      </c>
      <c r="AL105" s="24">
        <f>AK105-J105</f>
        <v>0</v>
      </c>
      <c r="AM105" s="22" t="str">
        <f>IF(AH105&lt;1.5,"N/A",3*((J105/$AS$1)-(AJ105*2/3)))</f>
        <v>N/A</v>
      </c>
      <c r="AN105" s="20">
        <f t="shared" si="5"/>
        <v>233425.45412345591</v>
      </c>
      <c r="AO105" s="20">
        <f t="shared" si="6"/>
        <v>233425.45412345591</v>
      </c>
    </row>
    <row r="106" spans="1:41" s="2" customFormat="1">
      <c r="A106" s="19" t="s">
        <v>328</v>
      </c>
      <c r="B106" s="23" t="str">
        <f>IF(COUNTBLANK(K106:AF106)&lt;20.5,"Yes","No")</f>
        <v>Yes</v>
      </c>
      <c r="C106" s="23" t="str">
        <f>IF(COUNTBLANK(K106:AF106)&lt;21.5,"Yes","No")</f>
        <v>Yes</v>
      </c>
      <c r="D106" s="34" t="str">
        <f>IF(J106&gt;300000,IF(J106&lt;((AG106*$AR$1)*0.9),IF(J106&lt;((AG106*$AR$1)*0.8),IF(J106&lt;((AG106*$AR$1)*0.7),"B","C"),"V"),IF(AM106&gt;AG106,IF(AM106&gt;AJ106,"P",""),"")),IF(AM106&gt;AG106,IF(AM106&gt;AJ106,"P",""),""))</f>
        <v/>
      </c>
      <c r="E106" s="19" t="s">
        <v>349</v>
      </c>
      <c r="F106" s="21" t="s">
        <v>388</v>
      </c>
      <c r="G106" s="20">
        <v>381500</v>
      </c>
      <c r="H106" s="20">
        <f>J106-G106</f>
        <v>-66400</v>
      </c>
      <c r="I106" s="80">
        <v>-17600</v>
      </c>
      <c r="J106" s="20">
        <v>315100</v>
      </c>
      <c r="K106" s="21">
        <v>34</v>
      </c>
      <c r="L106" s="21">
        <v>39</v>
      </c>
      <c r="M106" s="21">
        <v>68</v>
      </c>
      <c r="N106" s="21">
        <v>87</v>
      </c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39">
        <f>IF(AH106=0,"",AVERAGE(K106:AF106))</f>
        <v>57</v>
      </c>
      <c r="AH106" s="39">
        <f>IF(COUNTBLANK(K106:AF106)=0,22,IF(COUNTBLANK(K106:AF106)=1,21,IF(COUNTBLANK(K106:AF106)=2,20,IF(COUNTBLANK(K106:AF106)=3,19,IF(COUNTBLANK(K106:AF106)=4,18,IF(COUNTBLANK(K106:AF106)=5,17,IF(COUNTBLANK(K106:AF106)=6,16,IF(COUNTBLANK(K106:AF106)=7,15,IF(COUNTBLANK(K106:AF106)=8,14,IF(COUNTBLANK(K106:AF106)=9,13,IF(COUNTBLANK(K106:AF106)=10,12,IF(COUNTBLANK(K106:AF106)=11,11,IF(COUNTBLANK(K106:AF106)=12,10,IF(COUNTBLANK(K106:AF106)=13,9,IF(COUNTBLANK(K106:AF106)=14,8,IF(COUNTBLANK(K106:AF106)=15,7,IF(COUNTBLANK(K106:AF106)=16,6,IF(COUNTBLANK(K106:AF106)=17,5,IF(COUNTBLANK(K106:AF106)=18,4,IF(COUNTBLANK(K106:AF106)=19,3,IF(COUNTBLANK(K106:AF106)=20,2,IF(COUNTBLANK(K106:AF106)=21,1,IF(COUNTBLANK(K106:AF106)=22,0,"Error")))))))))))))))))))))))</f>
        <v>4</v>
      </c>
      <c r="AI106" s="39">
        <f>IF(AH106=0,"",IF(COUNTBLANK(AD106:AF106)=0,AVERAGE(AD106:AF106),IF(COUNTBLANK(AC106:AF106)&lt;1.5,AVERAGE(AC106:AF106),IF(COUNTBLANK(AB106:AF106)&lt;2.5,AVERAGE(AB106:AF106),IF(COUNTBLANK(AA106:AF106)&lt;3.5,AVERAGE(AA106:AF106),IF(COUNTBLANK(Z106:AF106)&lt;4.5,AVERAGE(Z106:AF106),IF(COUNTBLANK(Y106:AF106)&lt;5.5,AVERAGE(Y106:AF106),IF(COUNTBLANK(X106:AF106)&lt;6.5,AVERAGE(X106:AF106),IF(COUNTBLANK(W106:AF106)&lt;7.5,AVERAGE(W106:AF106),IF(COUNTBLANK(V106:AF106)&lt;8.5,AVERAGE(V106:AF106),IF(COUNTBLANK(U106:AF106)&lt;9.5,AVERAGE(U106:AF106),IF(COUNTBLANK(T106:AF106)&lt;10.5,AVERAGE(T106:AF106),IF(COUNTBLANK(S106:AF106)&lt;11.5,AVERAGE(S106:AF106),IF(COUNTBLANK(R106:AF106)&lt;12.5,AVERAGE(R106:AF106),IF(COUNTBLANK(Q106:AF106)&lt;13.5,AVERAGE(Q106:AF106),IF(COUNTBLANK(P106:AF106)&lt;14.5,AVERAGE(P106:AF106),IF(COUNTBLANK(O106:AF106)&lt;15.5,AVERAGE(O106:AF106),IF(COUNTBLANK(N106:AF106)&lt;16.5,AVERAGE(N106:AF106),IF(COUNTBLANK(M106:AF106)&lt;17.5,AVERAGE(M106:AF106),IF(COUNTBLANK(L106:AF106)&lt;18.5,AVERAGE(L106:AF106),AVERAGE(K106:AF106)))))))))))))))))))))</f>
        <v>64.666666666666671</v>
      </c>
      <c r="AJ106" s="22">
        <f>IF(AH106=0,"",IF(COUNTBLANK(AE106:AF106)=0,AVERAGE(AE106:AF106),IF(COUNTBLANK(AD106:AF106)&lt;1.5,AVERAGE(AD106:AF106),IF(COUNTBLANK(AC106:AF106)&lt;2.5,AVERAGE(AC106:AF106),IF(COUNTBLANK(AB106:AF106)&lt;3.5,AVERAGE(AB106:AF106),IF(COUNTBLANK(AA106:AF106)&lt;4.5,AVERAGE(AA106:AF106),IF(COUNTBLANK(Z106:AF106)&lt;5.5,AVERAGE(Z106:AF106),IF(COUNTBLANK(Y106:AF106)&lt;6.5,AVERAGE(Y106:AF106),IF(COUNTBLANK(X106:AF106)&lt;7.5,AVERAGE(X106:AF106),IF(COUNTBLANK(W106:AF106)&lt;8.5,AVERAGE(W106:AF106),IF(COUNTBLANK(V106:AF106)&lt;9.5,AVERAGE(V106:AF106),IF(COUNTBLANK(U106:AF106)&lt;10.5,AVERAGE(U106:AF106),IF(COUNTBLANK(T106:AF106)&lt;11.5,AVERAGE(T106:AF106),IF(COUNTBLANK(S106:AF106)&lt;12.5,AVERAGE(S106:AF106),IF(COUNTBLANK(R106:AF106)&lt;13.5,AVERAGE(R106:AF106),IF(COUNTBLANK(Q106:AF106)&lt;14.5,AVERAGE(Q106:AF106),IF(COUNTBLANK(P106:AF106)&lt;15.5,AVERAGE(P106:AF106),IF(COUNTBLANK(O106:AF106)&lt;16.5,AVERAGE(O106:AF106),IF(COUNTBLANK(N106:AF106)&lt;17.5,AVERAGE(N106:AF106),IF(COUNTBLANK(M106:AF106)&lt;18.5,AVERAGE(M106:AF106),IF(COUNTBLANK(L106:AF106)&lt;19.5,AVERAGE(L106:AF106),AVERAGE(K106:AF106))))))))))))))))))))))</f>
        <v>77.5</v>
      </c>
      <c r="AK106" s="23">
        <f>IF(AH106&lt;1.5,J106,(0.75*J106)+(0.25*(AI106*$AS$1)))</f>
        <v>302482.96668583795</v>
      </c>
      <c r="AL106" s="24">
        <f>AK106-J106</f>
        <v>-12617.03331416205</v>
      </c>
      <c r="AM106" s="22">
        <f>IF(AH106&lt;1.5,"N/A",3*((J106/$AS$1)-(AJ106*2/3)))</f>
        <v>75.997879251198299</v>
      </c>
      <c r="AN106" s="20">
        <f t="shared" si="5"/>
        <v>255844.84802231894</v>
      </c>
      <c r="AO106" s="20">
        <f t="shared" si="6"/>
        <v>225512.72686503368</v>
      </c>
    </row>
    <row r="107" spans="1:41" s="2" customFormat="1">
      <c r="A107" s="19" t="s">
        <v>328</v>
      </c>
      <c r="B107" s="23" t="str">
        <f>IF(COUNTBLANK(K107:AF107)&lt;20.5,"Yes","No")</f>
        <v>Yes</v>
      </c>
      <c r="C107" s="23" t="str">
        <f>IF(COUNTBLANK(K107:AF107)&lt;21.5,"Yes","No")</f>
        <v>Yes</v>
      </c>
      <c r="D107" s="34" t="str">
        <f>IF(J107&gt;300000,IF(J107&lt;((AG107*$AR$1)*0.9),IF(J107&lt;((AG107*$AR$1)*0.8),IF(J107&lt;((AG107*$AR$1)*0.7),"B","C"),"V"),IF(AM107&gt;AG107,IF(AM107&gt;AJ107,"P",""),"")),IF(AM107&gt;AG107,IF(AM107&gt;AJ107,"P",""),""))</f>
        <v>P</v>
      </c>
      <c r="E107" s="19" t="s">
        <v>348</v>
      </c>
      <c r="F107" s="21" t="s">
        <v>62</v>
      </c>
      <c r="G107" s="20">
        <v>305900</v>
      </c>
      <c r="H107" s="20">
        <f>J107-G107</f>
        <v>0</v>
      </c>
      <c r="I107" s="80">
        <v>0</v>
      </c>
      <c r="J107" s="20">
        <v>305900</v>
      </c>
      <c r="K107" s="21">
        <v>48</v>
      </c>
      <c r="L107" s="21">
        <v>60</v>
      </c>
      <c r="M107" s="21"/>
      <c r="N107" s="21" t="s">
        <v>535</v>
      </c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39">
        <f>IF(AH107=0,"",AVERAGE(K107:AF107))</f>
        <v>54</v>
      </c>
      <c r="AH107" s="39">
        <f>IF(COUNTBLANK(K107:AF107)=0,22,IF(COUNTBLANK(K107:AF107)=1,21,IF(COUNTBLANK(K107:AF107)=2,20,IF(COUNTBLANK(K107:AF107)=3,19,IF(COUNTBLANK(K107:AF107)=4,18,IF(COUNTBLANK(K107:AF107)=5,17,IF(COUNTBLANK(K107:AF107)=6,16,IF(COUNTBLANK(K107:AF107)=7,15,IF(COUNTBLANK(K107:AF107)=8,14,IF(COUNTBLANK(K107:AF107)=9,13,IF(COUNTBLANK(K107:AF107)=10,12,IF(COUNTBLANK(K107:AF107)=11,11,IF(COUNTBLANK(K107:AF107)=12,10,IF(COUNTBLANK(K107:AF107)=13,9,IF(COUNTBLANK(K107:AF107)=14,8,IF(COUNTBLANK(K107:AF107)=15,7,IF(COUNTBLANK(K107:AF107)=16,6,IF(COUNTBLANK(K107:AF107)=17,5,IF(COUNTBLANK(K107:AF107)=18,4,IF(COUNTBLANK(K107:AF107)=19,3,IF(COUNTBLANK(K107:AF107)=20,2,IF(COUNTBLANK(K107:AF107)=21,1,IF(COUNTBLANK(K107:AF107)=22,0,"Error")))))))))))))))))))))))</f>
        <v>2</v>
      </c>
      <c r="AI107" s="39">
        <f>IF(AH107=0,"",IF(COUNTBLANK(AD107:AF107)=0,AVERAGE(AD107:AF107),IF(COUNTBLANK(AC107:AF107)&lt;1.5,AVERAGE(AC107:AF107),IF(COUNTBLANK(AB107:AF107)&lt;2.5,AVERAGE(AB107:AF107),IF(COUNTBLANK(AA107:AF107)&lt;3.5,AVERAGE(AA107:AF107),IF(COUNTBLANK(Z107:AF107)&lt;4.5,AVERAGE(Z107:AF107),IF(COUNTBLANK(Y107:AF107)&lt;5.5,AVERAGE(Y107:AF107),IF(COUNTBLANK(X107:AF107)&lt;6.5,AVERAGE(X107:AF107),IF(COUNTBLANK(W107:AF107)&lt;7.5,AVERAGE(W107:AF107),IF(COUNTBLANK(V107:AF107)&lt;8.5,AVERAGE(V107:AF107),IF(COUNTBLANK(U107:AF107)&lt;9.5,AVERAGE(U107:AF107),IF(COUNTBLANK(T107:AF107)&lt;10.5,AVERAGE(T107:AF107),IF(COUNTBLANK(S107:AF107)&lt;11.5,AVERAGE(S107:AF107),IF(COUNTBLANK(R107:AF107)&lt;12.5,AVERAGE(R107:AF107),IF(COUNTBLANK(Q107:AF107)&lt;13.5,AVERAGE(Q107:AF107),IF(COUNTBLANK(P107:AF107)&lt;14.5,AVERAGE(P107:AF107),IF(COUNTBLANK(O107:AF107)&lt;15.5,AVERAGE(O107:AF107),IF(COUNTBLANK(N107:AF107)&lt;16.5,AVERAGE(N107:AF107),IF(COUNTBLANK(M107:AF107)&lt;17.5,AVERAGE(M107:AF107),IF(COUNTBLANK(L107:AF107)&lt;18.5,AVERAGE(L107:AF107),AVERAGE(K107:AF107)))))))))))))))))))))</f>
        <v>54</v>
      </c>
      <c r="AJ107" s="22">
        <f>IF(AH107=0,"",IF(COUNTBLANK(AE107:AF107)=0,AVERAGE(AE107:AF107),IF(COUNTBLANK(AD107:AF107)&lt;1.5,AVERAGE(AD107:AF107),IF(COUNTBLANK(AC107:AF107)&lt;2.5,AVERAGE(AC107:AF107),IF(COUNTBLANK(AB107:AF107)&lt;3.5,AVERAGE(AB107:AF107),IF(COUNTBLANK(AA107:AF107)&lt;4.5,AVERAGE(AA107:AF107),IF(COUNTBLANK(Z107:AF107)&lt;5.5,AVERAGE(Z107:AF107),IF(COUNTBLANK(Y107:AF107)&lt;6.5,AVERAGE(Y107:AF107),IF(COUNTBLANK(X107:AF107)&lt;7.5,AVERAGE(X107:AF107),IF(COUNTBLANK(W107:AF107)&lt;8.5,AVERAGE(W107:AF107),IF(COUNTBLANK(V107:AF107)&lt;9.5,AVERAGE(V107:AF107),IF(COUNTBLANK(U107:AF107)&lt;10.5,AVERAGE(U107:AF107),IF(COUNTBLANK(T107:AF107)&lt;11.5,AVERAGE(T107:AF107),IF(COUNTBLANK(S107:AF107)&lt;12.5,AVERAGE(S107:AF107),IF(COUNTBLANK(R107:AF107)&lt;13.5,AVERAGE(R107:AF107),IF(COUNTBLANK(Q107:AF107)&lt;14.5,AVERAGE(Q107:AF107),IF(COUNTBLANK(P107:AF107)&lt;15.5,AVERAGE(P107:AF107),IF(COUNTBLANK(O107:AF107)&lt;16.5,AVERAGE(O107:AF107),IF(COUNTBLANK(N107:AF107)&lt;17.5,AVERAGE(N107:AF107),IF(COUNTBLANK(M107:AF107)&lt;18.5,AVERAGE(M107:AF107),IF(COUNTBLANK(L107:AF107)&lt;19.5,AVERAGE(L107:AF107),AVERAGE(K107:AF107))))))))))))))))))))))</f>
        <v>54</v>
      </c>
      <c r="AK107" s="23">
        <f>IF(AH107&lt;1.5,J107,(0.75*J107)+(0.25*(AI107*$AS$1)))</f>
        <v>284670.31238714303</v>
      </c>
      <c r="AL107" s="24">
        <f>AK107-J107</f>
        <v>-21229.687612856971</v>
      </c>
      <c r="AM107" s="22">
        <f>IF(AH107&lt;1.5,"N/A",3*((J107/$AS$1)-(AJ107*2/3)))</f>
        <v>116.25341562342608</v>
      </c>
      <c r="AN107" s="20">
        <f t="shared" si="5"/>
        <v>213643.63597740032</v>
      </c>
      <c r="AO107" s="20">
        <f t="shared" si="6"/>
        <v>213643.63597740032</v>
      </c>
    </row>
    <row r="108" spans="1:41" s="2" customFormat="1">
      <c r="A108" s="19" t="s">
        <v>328</v>
      </c>
      <c r="B108" s="23" t="str">
        <f>IF(COUNTBLANK(K108:AF108)&lt;20.5,"Yes","No")</f>
        <v>Yes</v>
      </c>
      <c r="C108" s="23" t="str">
        <f>IF(COUNTBLANK(K108:AF108)&lt;21.5,"Yes","No")</f>
        <v>Yes</v>
      </c>
      <c r="D108" s="34" t="str">
        <f>IF(J108&gt;300000,IF(J108&lt;((AG108*$AR$1)*0.9),IF(J108&lt;((AG108*$AR$1)*0.8),IF(J108&lt;((AG108*$AR$1)*0.7),"B","C"),"V"),IF(AM108&gt;AG108,IF(AM108&gt;AJ108,"P",""),"")),IF(AM108&gt;AG108,IF(AM108&gt;AJ108,"P",""),""))</f>
        <v>P</v>
      </c>
      <c r="E108" s="19" t="s">
        <v>344</v>
      </c>
      <c r="F108" s="21" t="s">
        <v>388</v>
      </c>
      <c r="G108" s="20">
        <v>385800</v>
      </c>
      <c r="H108" s="20">
        <f>J108-G108</f>
        <v>-79400</v>
      </c>
      <c r="I108" s="80">
        <v>-37000</v>
      </c>
      <c r="J108" s="20">
        <v>306400</v>
      </c>
      <c r="K108" s="21">
        <v>63</v>
      </c>
      <c r="L108" s="21">
        <v>45</v>
      </c>
      <c r="M108" s="21">
        <v>54</v>
      </c>
      <c r="N108" s="21">
        <v>49</v>
      </c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39">
        <f>IF(AH108=0,"",AVERAGE(K108:AF108))</f>
        <v>52.75</v>
      </c>
      <c r="AH108" s="39">
        <f>IF(COUNTBLANK(K108:AF108)=0,22,IF(COUNTBLANK(K108:AF108)=1,21,IF(COUNTBLANK(K108:AF108)=2,20,IF(COUNTBLANK(K108:AF108)=3,19,IF(COUNTBLANK(K108:AF108)=4,18,IF(COUNTBLANK(K108:AF108)=5,17,IF(COUNTBLANK(K108:AF108)=6,16,IF(COUNTBLANK(K108:AF108)=7,15,IF(COUNTBLANK(K108:AF108)=8,14,IF(COUNTBLANK(K108:AF108)=9,13,IF(COUNTBLANK(K108:AF108)=10,12,IF(COUNTBLANK(K108:AF108)=11,11,IF(COUNTBLANK(K108:AF108)=12,10,IF(COUNTBLANK(K108:AF108)=13,9,IF(COUNTBLANK(K108:AF108)=14,8,IF(COUNTBLANK(K108:AF108)=15,7,IF(COUNTBLANK(K108:AF108)=16,6,IF(COUNTBLANK(K108:AF108)=17,5,IF(COUNTBLANK(K108:AF108)=18,4,IF(COUNTBLANK(K108:AF108)=19,3,IF(COUNTBLANK(K108:AF108)=20,2,IF(COUNTBLANK(K108:AF108)=21,1,IF(COUNTBLANK(K108:AF108)=22,0,"Error")))))))))))))))))))))))</f>
        <v>4</v>
      </c>
      <c r="AI108" s="39">
        <f>IF(AH108=0,"",IF(COUNTBLANK(AD108:AF108)=0,AVERAGE(AD108:AF108),IF(COUNTBLANK(AC108:AF108)&lt;1.5,AVERAGE(AC108:AF108),IF(COUNTBLANK(AB108:AF108)&lt;2.5,AVERAGE(AB108:AF108),IF(COUNTBLANK(AA108:AF108)&lt;3.5,AVERAGE(AA108:AF108),IF(COUNTBLANK(Z108:AF108)&lt;4.5,AVERAGE(Z108:AF108),IF(COUNTBLANK(Y108:AF108)&lt;5.5,AVERAGE(Y108:AF108),IF(COUNTBLANK(X108:AF108)&lt;6.5,AVERAGE(X108:AF108),IF(COUNTBLANK(W108:AF108)&lt;7.5,AVERAGE(W108:AF108),IF(COUNTBLANK(V108:AF108)&lt;8.5,AVERAGE(V108:AF108),IF(COUNTBLANK(U108:AF108)&lt;9.5,AVERAGE(U108:AF108),IF(COUNTBLANK(T108:AF108)&lt;10.5,AVERAGE(T108:AF108),IF(COUNTBLANK(S108:AF108)&lt;11.5,AVERAGE(S108:AF108),IF(COUNTBLANK(R108:AF108)&lt;12.5,AVERAGE(R108:AF108),IF(COUNTBLANK(Q108:AF108)&lt;13.5,AVERAGE(Q108:AF108),IF(COUNTBLANK(P108:AF108)&lt;14.5,AVERAGE(P108:AF108),IF(COUNTBLANK(O108:AF108)&lt;15.5,AVERAGE(O108:AF108),IF(COUNTBLANK(N108:AF108)&lt;16.5,AVERAGE(N108:AF108),IF(COUNTBLANK(M108:AF108)&lt;17.5,AVERAGE(M108:AF108),IF(COUNTBLANK(L108:AF108)&lt;18.5,AVERAGE(L108:AF108),AVERAGE(K108:AF108)))))))))))))))))))))</f>
        <v>49.333333333333336</v>
      </c>
      <c r="AJ108" s="22">
        <f>IF(AH108=0,"",IF(COUNTBLANK(AE108:AF108)=0,AVERAGE(AE108:AF108),IF(COUNTBLANK(AD108:AF108)&lt;1.5,AVERAGE(AD108:AF108),IF(COUNTBLANK(AC108:AF108)&lt;2.5,AVERAGE(AC108:AF108),IF(COUNTBLANK(AB108:AF108)&lt;3.5,AVERAGE(AB108:AF108),IF(COUNTBLANK(AA108:AF108)&lt;4.5,AVERAGE(AA108:AF108),IF(COUNTBLANK(Z108:AF108)&lt;5.5,AVERAGE(Z108:AF108),IF(COUNTBLANK(Y108:AF108)&lt;6.5,AVERAGE(Y108:AF108),IF(COUNTBLANK(X108:AF108)&lt;7.5,AVERAGE(X108:AF108),IF(COUNTBLANK(W108:AF108)&lt;8.5,AVERAGE(W108:AF108),IF(COUNTBLANK(V108:AF108)&lt;9.5,AVERAGE(V108:AF108),IF(COUNTBLANK(U108:AF108)&lt;10.5,AVERAGE(U108:AF108),IF(COUNTBLANK(T108:AF108)&lt;11.5,AVERAGE(T108:AF108),IF(COUNTBLANK(S108:AF108)&lt;12.5,AVERAGE(S108:AF108),IF(COUNTBLANK(R108:AF108)&lt;13.5,AVERAGE(R108:AF108),IF(COUNTBLANK(Q108:AF108)&lt;14.5,AVERAGE(Q108:AF108),IF(COUNTBLANK(P108:AF108)&lt;15.5,AVERAGE(P108:AF108),IF(COUNTBLANK(O108:AF108)&lt;16.5,AVERAGE(O108:AF108),IF(COUNTBLANK(N108:AF108)&lt;17.5,AVERAGE(N108:AF108),IF(COUNTBLANK(M108:AF108)&lt;18.5,AVERAGE(M108:AF108),IF(COUNTBLANK(L108:AF108)&lt;19.5,AVERAGE(L108:AF108),AVERAGE(K108:AF108))))))))))))))))))))))</f>
        <v>51.5</v>
      </c>
      <c r="AK108" s="23">
        <f>IF(AH108&lt;1.5,J108,(0.75*J108)+(0.25*(AI108*$AS$1)))</f>
        <v>280271.02613146405</v>
      </c>
      <c r="AL108" s="24">
        <f>AK108-J108</f>
        <v>-26128.973868535948</v>
      </c>
      <c r="AM108" s="22">
        <f>IF(AH108&lt;1.5,"N/A",3*((J108/$AS$1)-(AJ108*2/3)))</f>
        <v>121.61996255971803</v>
      </c>
      <c r="AN108" s="20">
        <f t="shared" si="5"/>
        <v>195180.60570774847</v>
      </c>
      <c r="AO108" s="20">
        <f t="shared" si="6"/>
        <v>208698.18144088643</v>
      </c>
    </row>
    <row r="109" spans="1:41" s="2" customFormat="1">
      <c r="A109" s="19" t="s">
        <v>328</v>
      </c>
      <c r="B109" s="23" t="str">
        <f>IF(COUNTBLANK(K109:AF109)&lt;20.5,"Yes","No")</f>
        <v>Yes</v>
      </c>
      <c r="C109" s="23" t="str">
        <f>IF(COUNTBLANK(K109:AF109)&lt;21.5,"Yes","No")</f>
        <v>Yes</v>
      </c>
      <c r="D109" s="34" t="str">
        <f>IF(J109&gt;300000,IF(J109&lt;((AG109*$AR$1)*0.9),IF(J109&lt;((AG109*$AR$1)*0.8),IF(J109&lt;((AG109*$AR$1)*0.7),"B","C"),"V"),IF(AM109&gt;AG109,IF(AM109&gt;AJ109,"P",""),"")),IF(AM109&gt;AG109,IF(AM109&gt;AJ109,"P",""),""))</f>
        <v>P</v>
      </c>
      <c r="E109" s="19" t="s">
        <v>341</v>
      </c>
      <c r="F109" s="21" t="s">
        <v>37</v>
      </c>
      <c r="G109" s="20">
        <v>361900</v>
      </c>
      <c r="H109" s="20">
        <f>J109-G109</f>
        <v>0</v>
      </c>
      <c r="I109" s="80">
        <v>0</v>
      </c>
      <c r="J109" s="20">
        <v>361900</v>
      </c>
      <c r="K109" s="21">
        <v>72</v>
      </c>
      <c r="L109" s="21" t="s">
        <v>535</v>
      </c>
      <c r="M109" s="21">
        <v>33</v>
      </c>
      <c r="N109" s="21" t="s">
        <v>535</v>
      </c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39">
        <f>IF(AH109=0,"",AVERAGE(K109:AF109))</f>
        <v>52.5</v>
      </c>
      <c r="AH109" s="39">
        <f>IF(COUNTBLANK(K109:AF109)=0,22,IF(COUNTBLANK(K109:AF109)=1,21,IF(COUNTBLANK(K109:AF109)=2,20,IF(COUNTBLANK(K109:AF109)=3,19,IF(COUNTBLANK(K109:AF109)=4,18,IF(COUNTBLANK(K109:AF109)=5,17,IF(COUNTBLANK(K109:AF109)=6,16,IF(COUNTBLANK(K109:AF109)=7,15,IF(COUNTBLANK(K109:AF109)=8,14,IF(COUNTBLANK(K109:AF109)=9,13,IF(COUNTBLANK(K109:AF109)=10,12,IF(COUNTBLANK(K109:AF109)=11,11,IF(COUNTBLANK(K109:AF109)=12,10,IF(COUNTBLANK(K109:AF109)=13,9,IF(COUNTBLANK(K109:AF109)=14,8,IF(COUNTBLANK(K109:AF109)=15,7,IF(COUNTBLANK(K109:AF109)=16,6,IF(COUNTBLANK(K109:AF109)=17,5,IF(COUNTBLANK(K109:AF109)=18,4,IF(COUNTBLANK(K109:AF109)=19,3,IF(COUNTBLANK(K109:AF109)=20,2,IF(COUNTBLANK(K109:AF109)=21,1,IF(COUNTBLANK(K109:AF109)=22,0,"Error")))))))))))))))))))))))</f>
        <v>2</v>
      </c>
      <c r="AI109" s="39">
        <f>IF(AH109=0,"",IF(COUNTBLANK(AD109:AF109)=0,AVERAGE(AD109:AF109),IF(COUNTBLANK(AC109:AF109)&lt;1.5,AVERAGE(AC109:AF109),IF(COUNTBLANK(AB109:AF109)&lt;2.5,AVERAGE(AB109:AF109),IF(COUNTBLANK(AA109:AF109)&lt;3.5,AVERAGE(AA109:AF109),IF(COUNTBLANK(Z109:AF109)&lt;4.5,AVERAGE(Z109:AF109),IF(COUNTBLANK(Y109:AF109)&lt;5.5,AVERAGE(Y109:AF109),IF(COUNTBLANK(X109:AF109)&lt;6.5,AVERAGE(X109:AF109),IF(COUNTBLANK(W109:AF109)&lt;7.5,AVERAGE(W109:AF109),IF(COUNTBLANK(V109:AF109)&lt;8.5,AVERAGE(V109:AF109),IF(COUNTBLANK(U109:AF109)&lt;9.5,AVERAGE(U109:AF109),IF(COUNTBLANK(T109:AF109)&lt;10.5,AVERAGE(T109:AF109),IF(COUNTBLANK(S109:AF109)&lt;11.5,AVERAGE(S109:AF109),IF(COUNTBLANK(R109:AF109)&lt;12.5,AVERAGE(R109:AF109),IF(COUNTBLANK(Q109:AF109)&lt;13.5,AVERAGE(Q109:AF109),IF(COUNTBLANK(P109:AF109)&lt;14.5,AVERAGE(P109:AF109),IF(COUNTBLANK(O109:AF109)&lt;15.5,AVERAGE(O109:AF109),IF(COUNTBLANK(N109:AF109)&lt;16.5,AVERAGE(N109:AF109),IF(COUNTBLANK(M109:AF109)&lt;17.5,AVERAGE(M109:AF109),IF(COUNTBLANK(L109:AF109)&lt;18.5,AVERAGE(L109:AF109),AVERAGE(K109:AF109)))))))))))))))))))))</f>
        <v>52.5</v>
      </c>
      <c r="AJ109" s="22">
        <f>IF(AH109=0,"",IF(COUNTBLANK(AE109:AF109)=0,AVERAGE(AE109:AF109),IF(COUNTBLANK(AD109:AF109)&lt;1.5,AVERAGE(AD109:AF109),IF(COUNTBLANK(AC109:AF109)&lt;2.5,AVERAGE(AC109:AF109),IF(COUNTBLANK(AB109:AF109)&lt;3.5,AVERAGE(AB109:AF109),IF(COUNTBLANK(AA109:AF109)&lt;4.5,AVERAGE(AA109:AF109),IF(COUNTBLANK(Z109:AF109)&lt;5.5,AVERAGE(Z109:AF109),IF(COUNTBLANK(Y109:AF109)&lt;6.5,AVERAGE(Y109:AF109),IF(COUNTBLANK(X109:AF109)&lt;7.5,AVERAGE(X109:AF109),IF(COUNTBLANK(W109:AF109)&lt;8.5,AVERAGE(W109:AF109),IF(COUNTBLANK(V109:AF109)&lt;9.5,AVERAGE(V109:AF109),IF(COUNTBLANK(U109:AF109)&lt;10.5,AVERAGE(U109:AF109),IF(COUNTBLANK(T109:AF109)&lt;11.5,AVERAGE(T109:AF109),IF(COUNTBLANK(S109:AF109)&lt;12.5,AVERAGE(S109:AF109),IF(COUNTBLANK(R109:AF109)&lt;13.5,AVERAGE(R109:AF109),IF(COUNTBLANK(Q109:AF109)&lt;14.5,AVERAGE(Q109:AF109),IF(COUNTBLANK(P109:AF109)&lt;15.5,AVERAGE(P109:AF109),IF(COUNTBLANK(O109:AF109)&lt;16.5,AVERAGE(O109:AF109),IF(COUNTBLANK(N109:AF109)&lt;17.5,AVERAGE(N109:AF109),IF(COUNTBLANK(M109:AF109)&lt;18.5,AVERAGE(M109:AF109),IF(COUNTBLANK(L109:AF109)&lt;19.5,AVERAGE(L109:AF109),AVERAGE(K109:AF109))))))))))))))))))))))</f>
        <v>52.5</v>
      </c>
      <c r="AK109" s="23">
        <f>IF(AH109&lt;1.5,J109,(0.75*J109)+(0.25*(AI109*$AS$1)))</f>
        <v>325135.7203763891</v>
      </c>
      <c r="AL109" s="24">
        <f>AK109-J109</f>
        <v>-36764.279623610899</v>
      </c>
      <c r="AM109" s="22">
        <f>IF(AH109&lt;1.5,"N/A",3*((J109/$AS$1)-(AJ109*2/3)))</f>
        <v>160.30667248812648</v>
      </c>
      <c r="AN109" s="20">
        <f t="shared" si="5"/>
        <v>207709.09053358366</v>
      </c>
      <c r="AO109" s="20">
        <f t="shared" si="6"/>
        <v>207709.09053358366</v>
      </c>
    </row>
    <row r="110" spans="1:41" s="2" customFormat="1">
      <c r="A110" s="25" t="s">
        <v>328</v>
      </c>
      <c r="B110" s="23" t="str">
        <f>IF(COUNTBLANK(K110:AF110)&lt;20.5,"Yes","No")</f>
        <v>No</v>
      </c>
      <c r="C110" s="23" t="str">
        <f>IF(COUNTBLANK(K110:AF110)&lt;21.5,"Yes","No")</f>
        <v>Yes</v>
      </c>
      <c r="D110" s="34" t="str">
        <f>IF(J110&gt;300000,IF(J110&lt;((AG110*$AR$1)*0.9),IF(J110&lt;((AG110*$AR$1)*0.8),IF(J110&lt;((AG110*$AR$1)*0.7),"B","C"),"V"),IF(AM110&gt;AG110,IF(AM110&gt;AJ110,"P",""),"")),IF(AM110&gt;AG110,IF(AM110&gt;AJ110,"P",""),""))</f>
        <v>P</v>
      </c>
      <c r="E110" s="25" t="s">
        <v>468</v>
      </c>
      <c r="F110" s="27" t="s">
        <v>62</v>
      </c>
      <c r="G110" s="20">
        <v>169200</v>
      </c>
      <c r="H110" s="20">
        <f>J110-G110</f>
        <v>0</v>
      </c>
      <c r="I110" s="80">
        <v>0</v>
      </c>
      <c r="J110" s="20">
        <v>169200</v>
      </c>
      <c r="K110" s="21"/>
      <c r="L110" s="21">
        <v>48</v>
      </c>
      <c r="M110" s="21"/>
      <c r="N110" s="21" t="s">
        <v>535</v>
      </c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39">
        <f>IF(AH110=0,"",AVERAGE(K110:AF110))</f>
        <v>48</v>
      </c>
      <c r="AH110" s="39">
        <f>IF(COUNTBLANK(K110:AF110)=0,22,IF(COUNTBLANK(K110:AF110)=1,21,IF(COUNTBLANK(K110:AF110)=2,20,IF(COUNTBLANK(K110:AF110)=3,19,IF(COUNTBLANK(K110:AF110)=4,18,IF(COUNTBLANK(K110:AF110)=5,17,IF(COUNTBLANK(K110:AF110)=6,16,IF(COUNTBLANK(K110:AF110)=7,15,IF(COUNTBLANK(K110:AF110)=8,14,IF(COUNTBLANK(K110:AF110)=9,13,IF(COUNTBLANK(K110:AF110)=10,12,IF(COUNTBLANK(K110:AF110)=11,11,IF(COUNTBLANK(K110:AF110)=12,10,IF(COUNTBLANK(K110:AF110)=13,9,IF(COUNTBLANK(K110:AF110)=14,8,IF(COUNTBLANK(K110:AF110)=15,7,IF(COUNTBLANK(K110:AF110)=16,6,IF(COUNTBLANK(K110:AF110)=17,5,IF(COUNTBLANK(K110:AF110)=18,4,IF(COUNTBLANK(K110:AF110)=19,3,IF(COUNTBLANK(K110:AF110)=20,2,IF(COUNTBLANK(K110:AF110)=21,1,IF(COUNTBLANK(K110:AF110)=22,0,"Error")))))))))))))))))))))))</f>
        <v>1</v>
      </c>
      <c r="AI110" s="39">
        <f>IF(AH110=0,"",IF(COUNTBLANK(AD110:AF110)=0,AVERAGE(AD110:AF110),IF(COUNTBLANK(AC110:AF110)&lt;1.5,AVERAGE(AC110:AF110),IF(COUNTBLANK(AB110:AF110)&lt;2.5,AVERAGE(AB110:AF110),IF(COUNTBLANK(AA110:AF110)&lt;3.5,AVERAGE(AA110:AF110),IF(COUNTBLANK(Z110:AF110)&lt;4.5,AVERAGE(Z110:AF110),IF(COUNTBLANK(Y110:AF110)&lt;5.5,AVERAGE(Y110:AF110),IF(COUNTBLANK(X110:AF110)&lt;6.5,AVERAGE(X110:AF110),IF(COUNTBLANK(W110:AF110)&lt;7.5,AVERAGE(W110:AF110),IF(COUNTBLANK(V110:AF110)&lt;8.5,AVERAGE(V110:AF110),IF(COUNTBLANK(U110:AF110)&lt;9.5,AVERAGE(U110:AF110),IF(COUNTBLANK(T110:AF110)&lt;10.5,AVERAGE(T110:AF110),IF(COUNTBLANK(S110:AF110)&lt;11.5,AVERAGE(S110:AF110),IF(COUNTBLANK(R110:AF110)&lt;12.5,AVERAGE(R110:AF110),IF(COUNTBLANK(Q110:AF110)&lt;13.5,AVERAGE(Q110:AF110),IF(COUNTBLANK(P110:AF110)&lt;14.5,AVERAGE(P110:AF110),IF(COUNTBLANK(O110:AF110)&lt;15.5,AVERAGE(O110:AF110),IF(COUNTBLANK(N110:AF110)&lt;16.5,AVERAGE(N110:AF110),IF(COUNTBLANK(M110:AF110)&lt;17.5,AVERAGE(M110:AF110),IF(COUNTBLANK(L110:AF110)&lt;18.5,AVERAGE(L110:AF110),AVERAGE(K110:AF110)))))))))))))))))))))</f>
        <v>48</v>
      </c>
      <c r="AJ110" s="22">
        <f>IF(AH110=0,"",IF(COUNTBLANK(AE110:AF110)=0,AVERAGE(AE110:AF110),IF(COUNTBLANK(AD110:AF110)&lt;1.5,AVERAGE(AD110:AF110),IF(COUNTBLANK(AC110:AF110)&lt;2.5,AVERAGE(AC110:AF110),IF(COUNTBLANK(AB110:AF110)&lt;3.5,AVERAGE(AB110:AF110),IF(COUNTBLANK(AA110:AF110)&lt;4.5,AVERAGE(AA110:AF110),IF(COUNTBLANK(Z110:AF110)&lt;5.5,AVERAGE(Z110:AF110),IF(COUNTBLANK(Y110:AF110)&lt;6.5,AVERAGE(Y110:AF110),IF(COUNTBLANK(X110:AF110)&lt;7.5,AVERAGE(X110:AF110),IF(COUNTBLANK(W110:AF110)&lt;8.5,AVERAGE(W110:AF110),IF(COUNTBLANK(V110:AF110)&lt;9.5,AVERAGE(V110:AF110),IF(COUNTBLANK(U110:AF110)&lt;10.5,AVERAGE(U110:AF110),IF(COUNTBLANK(T110:AF110)&lt;11.5,AVERAGE(T110:AF110),IF(COUNTBLANK(S110:AF110)&lt;12.5,AVERAGE(S110:AF110),IF(COUNTBLANK(R110:AF110)&lt;13.5,AVERAGE(R110:AF110),IF(COUNTBLANK(Q110:AF110)&lt;14.5,AVERAGE(Q110:AF110),IF(COUNTBLANK(P110:AF110)&lt;15.5,AVERAGE(P110:AF110),IF(COUNTBLANK(O110:AF110)&lt;16.5,AVERAGE(O110:AF110),IF(COUNTBLANK(N110:AF110)&lt;17.5,AVERAGE(N110:AF110),IF(COUNTBLANK(M110:AF110)&lt;18.5,AVERAGE(M110:AF110),IF(COUNTBLANK(L110:AF110)&lt;19.5,AVERAGE(L110:AF110),AVERAGE(K110:AF110))))))))))))))))))))))</f>
        <v>48</v>
      </c>
      <c r="AK110" s="23">
        <f>IF(AH110&lt;1.5,J110,(0.75*J110)+(0.25*(AI110*$AS$1)))</f>
        <v>169200</v>
      </c>
      <c r="AL110" s="24">
        <f>AK110-J110</f>
        <v>0</v>
      </c>
      <c r="AM110" s="22" t="str">
        <f>IF(AH110&lt;1.5,"N/A",3*((J110/$AS$1)-(AJ110*2/3)))</f>
        <v>N/A</v>
      </c>
      <c r="AN110" s="20">
        <f t="shared" si="5"/>
        <v>189905.45420213364</v>
      </c>
      <c r="AO110" s="20">
        <f t="shared" si="6"/>
        <v>189905.45420213364</v>
      </c>
    </row>
    <row r="111" spans="1:41" s="2" customFormat="1">
      <c r="A111" s="19" t="s">
        <v>328</v>
      </c>
      <c r="B111" s="23" t="str">
        <f>IF(COUNTBLANK(K111:AF111)&lt;20.5,"Yes","No")</f>
        <v>Yes</v>
      </c>
      <c r="C111" s="23" t="str">
        <f>IF(COUNTBLANK(K111:AF111)&lt;21.5,"Yes","No")</f>
        <v>Yes</v>
      </c>
      <c r="D111" s="34" t="str">
        <f>IF(J111&gt;300000,IF(J111&lt;((AG111*$AR$1)*0.9),IF(J111&lt;((AG111*$AR$1)*0.8),IF(J111&lt;((AG111*$AR$1)*0.7),"B","C"),"V"),IF(AM111&gt;AG111,IF(AM111&gt;AJ111,"P",""),"")),IF(AM111&gt;AG111,IF(AM111&gt;AJ111,"P",""),""))</f>
        <v>P</v>
      </c>
      <c r="E111" s="19" t="s">
        <v>345</v>
      </c>
      <c r="F111" s="21" t="s">
        <v>48</v>
      </c>
      <c r="G111" s="20">
        <v>248200</v>
      </c>
      <c r="H111" s="20">
        <f>J111-G111</f>
        <v>-31100</v>
      </c>
      <c r="I111" s="80">
        <v>-14900</v>
      </c>
      <c r="J111" s="20">
        <v>217100</v>
      </c>
      <c r="K111" s="21">
        <v>58</v>
      </c>
      <c r="L111" s="21">
        <v>38</v>
      </c>
      <c r="M111" s="21">
        <v>39</v>
      </c>
      <c r="N111" s="21">
        <v>51</v>
      </c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39">
        <f>IF(AH111=0,"",AVERAGE(K111:AF111))</f>
        <v>46.5</v>
      </c>
      <c r="AH111" s="39">
        <f>IF(COUNTBLANK(K111:AF111)=0,22,IF(COUNTBLANK(K111:AF111)=1,21,IF(COUNTBLANK(K111:AF111)=2,20,IF(COUNTBLANK(K111:AF111)=3,19,IF(COUNTBLANK(K111:AF111)=4,18,IF(COUNTBLANK(K111:AF111)=5,17,IF(COUNTBLANK(K111:AF111)=6,16,IF(COUNTBLANK(K111:AF111)=7,15,IF(COUNTBLANK(K111:AF111)=8,14,IF(COUNTBLANK(K111:AF111)=9,13,IF(COUNTBLANK(K111:AF111)=10,12,IF(COUNTBLANK(K111:AF111)=11,11,IF(COUNTBLANK(K111:AF111)=12,10,IF(COUNTBLANK(K111:AF111)=13,9,IF(COUNTBLANK(K111:AF111)=14,8,IF(COUNTBLANK(K111:AF111)=15,7,IF(COUNTBLANK(K111:AF111)=16,6,IF(COUNTBLANK(K111:AF111)=17,5,IF(COUNTBLANK(K111:AF111)=18,4,IF(COUNTBLANK(K111:AF111)=19,3,IF(COUNTBLANK(K111:AF111)=20,2,IF(COUNTBLANK(K111:AF111)=21,1,IF(COUNTBLANK(K111:AF111)=22,0,"Error")))))))))))))))))))))))</f>
        <v>4</v>
      </c>
      <c r="AI111" s="39">
        <f>IF(AH111=0,"",IF(COUNTBLANK(AD111:AF111)=0,AVERAGE(AD111:AF111),IF(COUNTBLANK(AC111:AF111)&lt;1.5,AVERAGE(AC111:AF111),IF(COUNTBLANK(AB111:AF111)&lt;2.5,AVERAGE(AB111:AF111),IF(COUNTBLANK(AA111:AF111)&lt;3.5,AVERAGE(AA111:AF111),IF(COUNTBLANK(Z111:AF111)&lt;4.5,AVERAGE(Z111:AF111),IF(COUNTBLANK(Y111:AF111)&lt;5.5,AVERAGE(Y111:AF111),IF(COUNTBLANK(X111:AF111)&lt;6.5,AVERAGE(X111:AF111),IF(COUNTBLANK(W111:AF111)&lt;7.5,AVERAGE(W111:AF111),IF(COUNTBLANK(V111:AF111)&lt;8.5,AVERAGE(V111:AF111),IF(COUNTBLANK(U111:AF111)&lt;9.5,AVERAGE(U111:AF111),IF(COUNTBLANK(T111:AF111)&lt;10.5,AVERAGE(T111:AF111),IF(COUNTBLANK(S111:AF111)&lt;11.5,AVERAGE(S111:AF111),IF(COUNTBLANK(R111:AF111)&lt;12.5,AVERAGE(R111:AF111),IF(COUNTBLANK(Q111:AF111)&lt;13.5,AVERAGE(Q111:AF111),IF(COUNTBLANK(P111:AF111)&lt;14.5,AVERAGE(P111:AF111),IF(COUNTBLANK(O111:AF111)&lt;15.5,AVERAGE(O111:AF111),IF(COUNTBLANK(N111:AF111)&lt;16.5,AVERAGE(N111:AF111),IF(COUNTBLANK(M111:AF111)&lt;17.5,AVERAGE(M111:AF111),IF(COUNTBLANK(L111:AF111)&lt;18.5,AVERAGE(L111:AF111),AVERAGE(K111:AF111)))))))))))))))))))))</f>
        <v>42.666666666666664</v>
      </c>
      <c r="AJ111" s="22">
        <f>IF(AH111=0,"",IF(COUNTBLANK(AE111:AF111)=0,AVERAGE(AE111:AF111),IF(COUNTBLANK(AD111:AF111)&lt;1.5,AVERAGE(AD111:AF111),IF(COUNTBLANK(AC111:AF111)&lt;2.5,AVERAGE(AC111:AF111),IF(COUNTBLANK(AB111:AF111)&lt;3.5,AVERAGE(AB111:AF111),IF(COUNTBLANK(AA111:AF111)&lt;4.5,AVERAGE(AA111:AF111),IF(COUNTBLANK(Z111:AF111)&lt;5.5,AVERAGE(Z111:AF111),IF(COUNTBLANK(Y111:AF111)&lt;6.5,AVERAGE(Y111:AF111),IF(COUNTBLANK(X111:AF111)&lt;7.5,AVERAGE(X111:AF111),IF(COUNTBLANK(W111:AF111)&lt;8.5,AVERAGE(W111:AF111),IF(COUNTBLANK(V111:AF111)&lt;9.5,AVERAGE(V111:AF111),IF(COUNTBLANK(U111:AF111)&lt;10.5,AVERAGE(U111:AF111),IF(COUNTBLANK(T111:AF111)&lt;11.5,AVERAGE(T111:AF111),IF(COUNTBLANK(S111:AF111)&lt;12.5,AVERAGE(S111:AF111),IF(COUNTBLANK(R111:AF111)&lt;13.5,AVERAGE(R111:AF111),IF(COUNTBLANK(Q111:AF111)&lt;14.5,AVERAGE(Q111:AF111),IF(COUNTBLANK(P111:AF111)&lt;15.5,AVERAGE(P111:AF111),IF(COUNTBLANK(O111:AF111)&lt;16.5,AVERAGE(O111:AF111),IF(COUNTBLANK(N111:AF111)&lt;17.5,AVERAGE(N111:AF111),IF(COUNTBLANK(M111:AF111)&lt;18.5,AVERAGE(M111:AF111),IF(COUNTBLANK(L111:AF111)&lt;19.5,AVERAGE(L111:AF111),AVERAGE(K111:AF111))))))))))))))))))))))</f>
        <v>45</v>
      </c>
      <c r="AK111" s="23">
        <f>IF(AH111&lt;1.5,J111,(0.75*J111)+(0.25*(AI111*$AS$1)))</f>
        <v>206475.61719477968</v>
      </c>
      <c r="AL111" s="24">
        <f>AK111-J111</f>
        <v>-10624.382805220317</v>
      </c>
      <c r="AM111" s="22">
        <f>IF(AH111&lt;1.5,"N/A",3*((J111/$AS$1)-(AJ111*2/3)))</f>
        <v>69.154679737972529</v>
      </c>
      <c r="AN111" s="20">
        <f t="shared" si="5"/>
        <v>168804.84817967433</v>
      </c>
      <c r="AO111" s="20">
        <f t="shared" si="6"/>
        <v>183970.90875831695</v>
      </c>
    </row>
    <row r="112" spans="1:41" s="2" customFormat="1">
      <c r="A112" s="19" t="s">
        <v>328</v>
      </c>
      <c r="B112" s="23" t="str">
        <f>IF(COUNTBLANK(K112:AF112)&lt;20.5,"Yes","No")</f>
        <v>Yes</v>
      </c>
      <c r="C112" s="23" t="str">
        <f>IF(COUNTBLANK(K112:AF112)&lt;21.5,"Yes","No")</f>
        <v>Yes</v>
      </c>
      <c r="D112" s="34" t="str">
        <f>IF(J112&gt;300000,IF(J112&lt;((AG112*$AR$1)*0.9),IF(J112&lt;((AG112*$AR$1)*0.8),IF(J112&lt;((AG112*$AR$1)*0.7),"B","C"),"V"),IF(AM112&gt;AG112,IF(AM112&gt;AJ112,"P",""),"")),IF(AM112&gt;AG112,IF(AM112&gt;AJ112,"P",""),""))</f>
        <v>P</v>
      </c>
      <c r="E112" s="19" t="s">
        <v>346</v>
      </c>
      <c r="F112" s="21" t="s">
        <v>391</v>
      </c>
      <c r="G112" s="20">
        <v>229800</v>
      </c>
      <c r="H112" s="20">
        <f>J112-G112</f>
        <v>-36800</v>
      </c>
      <c r="I112" s="80">
        <v>-21500</v>
      </c>
      <c r="J112" s="20">
        <v>193000</v>
      </c>
      <c r="K112" s="21">
        <v>57</v>
      </c>
      <c r="L112" s="21">
        <v>28</v>
      </c>
      <c r="M112" s="21">
        <v>39</v>
      </c>
      <c r="N112" s="21">
        <v>30</v>
      </c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39">
        <f>IF(AH112=0,"",AVERAGE(K112:AF112))</f>
        <v>38.5</v>
      </c>
      <c r="AH112" s="39">
        <f>IF(COUNTBLANK(K112:AF112)=0,22,IF(COUNTBLANK(K112:AF112)=1,21,IF(COUNTBLANK(K112:AF112)=2,20,IF(COUNTBLANK(K112:AF112)=3,19,IF(COUNTBLANK(K112:AF112)=4,18,IF(COUNTBLANK(K112:AF112)=5,17,IF(COUNTBLANK(K112:AF112)=6,16,IF(COUNTBLANK(K112:AF112)=7,15,IF(COUNTBLANK(K112:AF112)=8,14,IF(COUNTBLANK(K112:AF112)=9,13,IF(COUNTBLANK(K112:AF112)=10,12,IF(COUNTBLANK(K112:AF112)=11,11,IF(COUNTBLANK(K112:AF112)=12,10,IF(COUNTBLANK(K112:AF112)=13,9,IF(COUNTBLANK(K112:AF112)=14,8,IF(COUNTBLANK(K112:AF112)=15,7,IF(COUNTBLANK(K112:AF112)=16,6,IF(COUNTBLANK(K112:AF112)=17,5,IF(COUNTBLANK(K112:AF112)=18,4,IF(COUNTBLANK(K112:AF112)=19,3,IF(COUNTBLANK(K112:AF112)=20,2,IF(COUNTBLANK(K112:AF112)=21,1,IF(COUNTBLANK(K112:AF112)=22,0,"Error")))))))))))))))))))))))</f>
        <v>4</v>
      </c>
      <c r="AI112" s="39">
        <f>IF(AH112=0,"",IF(COUNTBLANK(AD112:AF112)=0,AVERAGE(AD112:AF112),IF(COUNTBLANK(AC112:AF112)&lt;1.5,AVERAGE(AC112:AF112),IF(COUNTBLANK(AB112:AF112)&lt;2.5,AVERAGE(AB112:AF112),IF(COUNTBLANK(AA112:AF112)&lt;3.5,AVERAGE(AA112:AF112),IF(COUNTBLANK(Z112:AF112)&lt;4.5,AVERAGE(Z112:AF112),IF(COUNTBLANK(Y112:AF112)&lt;5.5,AVERAGE(Y112:AF112),IF(COUNTBLANK(X112:AF112)&lt;6.5,AVERAGE(X112:AF112),IF(COUNTBLANK(W112:AF112)&lt;7.5,AVERAGE(W112:AF112),IF(COUNTBLANK(V112:AF112)&lt;8.5,AVERAGE(V112:AF112),IF(COUNTBLANK(U112:AF112)&lt;9.5,AVERAGE(U112:AF112),IF(COUNTBLANK(T112:AF112)&lt;10.5,AVERAGE(T112:AF112),IF(COUNTBLANK(S112:AF112)&lt;11.5,AVERAGE(S112:AF112),IF(COUNTBLANK(R112:AF112)&lt;12.5,AVERAGE(R112:AF112),IF(COUNTBLANK(Q112:AF112)&lt;13.5,AVERAGE(Q112:AF112),IF(COUNTBLANK(P112:AF112)&lt;14.5,AVERAGE(P112:AF112),IF(COUNTBLANK(O112:AF112)&lt;15.5,AVERAGE(O112:AF112),IF(COUNTBLANK(N112:AF112)&lt;16.5,AVERAGE(N112:AF112),IF(COUNTBLANK(M112:AF112)&lt;17.5,AVERAGE(M112:AF112),IF(COUNTBLANK(L112:AF112)&lt;18.5,AVERAGE(L112:AF112),AVERAGE(K112:AF112)))))))))))))))))))))</f>
        <v>32.333333333333336</v>
      </c>
      <c r="AJ112" s="22">
        <f>IF(AH112=0,"",IF(COUNTBLANK(AE112:AF112)=0,AVERAGE(AE112:AF112),IF(COUNTBLANK(AD112:AF112)&lt;1.5,AVERAGE(AD112:AF112),IF(COUNTBLANK(AC112:AF112)&lt;2.5,AVERAGE(AC112:AF112),IF(COUNTBLANK(AB112:AF112)&lt;3.5,AVERAGE(AB112:AF112),IF(COUNTBLANK(AA112:AF112)&lt;4.5,AVERAGE(AA112:AF112),IF(COUNTBLANK(Z112:AF112)&lt;5.5,AVERAGE(Z112:AF112),IF(COUNTBLANK(Y112:AF112)&lt;6.5,AVERAGE(Y112:AF112),IF(COUNTBLANK(X112:AF112)&lt;7.5,AVERAGE(X112:AF112),IF(COUNTBLANK(W112:AF112)&lt;8.5,AVERAGE(W112:AF112),IF(COUNTBLANK(V112:AF112)&lt;9.5,AVERAGE(V112:AF112),IF(COUNTBLANK(U112:AF112)&lt;10.5,AVERAGE(U112:AF112),IF(COUNTBLANK(T112:AF112)&lt;11.5,AVERAGE(T112:AF112),IF(COUNTBLANK(S112:AF112)&lt;12.5,AVERAGE(S112:AF112),IF(COUNTBLANK(R112:AF112)&lt;13.5,AVERAGE(R112:AF112),IF(COUNTBLANK(Q112:AF112)&lt;14.5,AVERAGE(Q112:AF112),IF(COUNTBLANK(P112:AF112)&lt;15.5,AVERAGE(P112:AF112),IF(COUNTBLANK(O112:AF112)&lt;16.5,AVERAGE(O112:AF112),IF(COUNTBLANK(N112:AF112)&lt;17.5,AVERAGE(N112:AF112),IF(COUNTBLANK(M112:AF112)&lt;18.5,AVERAGE(M112:AF112),IF(COUNTBLANK(L112:AF112)&lt;19.5,AVERAGE(L112:AF112),AVERAGE(K112:AF112))))))))))))))))))))))</f>
        <v>34.5</v>
      </c>
      <c r="AK112" s="23">
        <f>IF(AH112&lt;1.5,J112,(0.75*J112)+(0.25*(AI112*$AS$1)))</f>
        <v>177828.98334291897</v>
      </c>
      <c r="AL112" s="24">
        <f>AK112-J112</f>
        <v>-15171.016657081025</v>
      </c>
      <c r="AM112" s="22">
        <f>IF(AH112&lt;1.5,"N/A",3*((J112/$AS$1)-(AJ112*2/3)))</f>
        <v>72.487117408699675</v>
      </c>
      <c r="AN112" s="20">
        <f t="shared" si="5"/>
        <v>127922.42401115947</v>
      </c>
      <c r="AO112" s="20">
        <f t="shared" si="6"/>
        <v>152319.99972462803</v>
      </c>
    </row>
    <row r="113" spans="1:41" s="2" customFormat="1">
      <c r="A113" s="19" t="s">
        <v>328</v>
      </c>
      <c r="B113" s="23" t="str">
        <f>IF(COUNTBLANK(K113:AF113)&lt;20.5,"Yes","No")</f>
        <v>Yes</v>
      </c>
      <c r="C113" s="23" t="str">
        <f>IF(COUNTBLANK(K113:AF113)&lt;21.5,"Yes","No")</f>
        <v>Yes</v>
      </c>
      <c r="D113" s="34" t="str">
        <f>IF(J113&gt;300000,IF(J113&lt;((AG113*$AR$1)*0.9),IF(J113&lt;((AG113*$AR$1)*0.8),IF(J113&lt;((AG113*$AR$1)*0.7),"B","C"),"V"),IF(AM113&gt;AG113,IF(AM113&gt;AJ113,"P",""),"")),IF(AM113&gt;AG113,IF(AM113&gt;AJ113,"P",""),""))</f>
        <v>P</v>
      </c>
      <c r="E113" s="19" t="s">
        <v>350</v>
      </c>
      <c r="F113" s="21" t="s">
        <v>48</v>
      </c>
      <c r="G113" s="20">
        <v>145000</v>
      </c>
      <c r="H113" s="20">
        <f>J113-G113</f>
        <v>-10400</v>
      </c>
      <c r="I113" s="80">
        <v>-10400</v>
      </c>
      <c r="J113" s="20">
        <v>134600</v>
      </c>
      <c r="K113" s="21">
        <v>23</v>
      </c>
      <c r="L113" s="21"/>
      <c r="M113" s="21">
        <v>23</v>
      </c>
      <c r="N113" s="21">
        <v>31</v>
      </c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39">
        <f>IF(AH113=0,"",AVERAGE(K113:AF113))</f>
        <v>25.666666666666668</v>
      </c>
      <c r="AH113" s="39">
        <f>IF(COUNTBLANK(K113:AF113)=0,22,IF(COUNTBLANK(K113:AF113)=1,21,IF(COUNTBLANK(K113:AF113)=2,20,IF(COUNTBLANK(K113:AF113)=3,19,IF(COUNTBLANK(K113:AF113)=4,18,IF(COUNTBLANK(K113:AF113)=5,17,IF(COUNTBLANK(K113:AF113)=6,16,IF(COUNTBLANK(K113:AF113)=7,15,IF(COUNTBLANK(K113:AF113)=8,14,IF(COUNTBLANK(K113:AF113)=9,13,IF(COUNTBLANK(K113:AF113)=10,12,IF(COUNTBLANK(K113:AF113)=11,11,IF(COUNTBLANK(K113:AF113)=12,10,IF(COUNTBLANK(K113:AF113)=13,9,IF(COUNTBLANK(K113:AF113)=14,8,IF(COUNTBLANK(K113:AF113)=15,7,IF(COUNTBLANK(K113:AF113)=16,6,IF(COUNTBLANK(K113:AF113)=17,5,IF(COUNTBLANK(K113:AF113)=18,4,IF(COUNTBLANK(K113:AF113)=19,3,IF(COUNTBLANK(K113:AF113)=20,2,IF(COUNTBLANK(K113:AF113)=21,1,IF(COUNTBLANK(K113:AF113)=22,0,"Error")))))))))))))))))))))))</f>
        <v>3</v>
      </c>
      <c r="AI113" s="39">
        <f>IF(AH113=0,"",IF(COUNTBLANK(AD113:AF113)=0,AVERAGE(AD113:AF113),IF(COUNTBLANK(AC113:AF113)&lt;1.5,AVERAGE(AC113:AF113),IF(COUNTBLANK(AB113:AF113)&lt;2.5,AVERAGE(AB113:AF113),IF(COUNTBLANK(AA113:AF113)&lt;3.5,AVERAGE(AA113:AF113),IF(COUNTBLANK(Z113:AF113)&lt;4.5,AVERAGE(Z113:AF113),IF(COUNTBLANK(Y113:AF113)&lt;5.5,AVERAGE(Y113:AF113),IF(COUNTBLANK(X113:AF113)&lt;6.5,AVERAGE(X113:AF113),IF(COUNTBLANK(W113:AF113)&lt;7.5,AVERAGE(W113:AF113),IF(COUNTBLANK(V113:AF113)&lt;8.5,AVERAGE(V113:AF113),IF(COUNTBLANK(U113:AF113)&lt;9.5,AVERAGE(U113:AF113),IF(COUNTBLANK(T113:AF113)&lt;10.5,AVERAGE(T113:AF113),IF(COUNTBLANK(S113:AF113)&lt;11.5,AVERAGE(S113:AF113),IF(COUNTBLANK(R113:AF113)&lt;12.5,AVERAGE(R113:AF113),IF(COUNTBLANK(Q113:AF113)&lt;13.5,AVERAGE(Q113:AF113),IF(COUNTBLANK(P113:AF113)&lt;14.5,AVERAGE(P113:AF113),IF(COUNTBLANK(O113:AF113)&lt;15.5,AVERAGE(O113:AF113),IF(COUNTBLANK(N113:AF113)&lt;16.5,AVERAGE(N113:AF113),IF(COUNTBLANK(M113:AF113)&lt;17.5,AVERAGE(M113:AF113),IF(COUNTBLANK(L113:AF113)&lt;18.5,AVERAGE(L113:AF113),AVERAGE(K113:AF113)))))))))))))))))))))</f>
        <v>25.666666666666668</v>
      </c>
      <c r="AJ113" s="22">
        <f>IF(AH113=0,"",IF(COUNTBLANK(AE113:AF113)=0,AVERAGE(AE113:AF113),IF(COUNTBLANK(AD113:AF113)&lt;1.5,AVERAGE(AD113:AF113),IF(COUNTBLANK(AC113:AF113)&lt;2.5,AVERAGE(AC113:AF113),IF(COUNTBLANK(AB113:AF113)&lt;3.5,AVERAGE(AB113:AF113),IF(COUNTBLANK(AA113:AF113)&lt;4.5,AVERAGE(AA113:AF113),IF(COUNTBLANK(Z113:AF113)&lt;5.5,AVERAGE(Z113:AF113),IF(COUNTBLANK(Y113:AF113)&lt;6.5,AVERAGE(Y113:AF113),IF(COUNTBLANK(X113:AF113)&lt;7.5,AVERAGE(X113:AF113),IF(COUNTBLANK(W113:AF113)&lt;8.5,AVERAGE(W113:AF113),IF(COUNTBLANK(V113:AF113)&lt;9.5,AVERAGE(V113:AF113),IF(COUNTBLANK(U113:AF113)&lt;10.5,AVERAGE(U113:AF113),IF(COUNTBLANK(T113:AF113)&lt;11.5,AVERAGE(T113:AF113),IF(COUNTBLANK(S113:AF113)&lt;12.5,AVERAGE(S113:AF113),IF(COUNTBLANK(R113:AF113)&lt;13.5,AVERAGE(R113:AF113),IF(COUNTBLANK(Q113:AF113)&lt;14.5,AVERAGE(Q113:AF113),IF(COUNTBLANK(P113:AF113)&lt;15.5,AVERAGE(P113:AF113),IF(COUNTBLANK(O113:AF113)&lt;16.5,AVERAGE(O113:AF113),IF(COUNTBLANK(N113:AF113)&lt;17.5,AVERAGE(N113:AF113),IF(COUNTBLANK(M113:AF113)&lt;18.5,AVERAGE(M113:AF113),IF(COUNTBLANK(L113:AF113)&lt;19.5,AVERAGE(L113:AF113),AVERAGE(K113:AF113))))))))))))))))))))))</f>
        <v>27</v>
      </c>
      <c r="AK113" s="23">
        <f>IF(AH113&lt;1.5,J113,(0.75*J113)+(0.25*(AI113*$AS$1)))</f>
        <v>127208.57440623466</v>
      </c>
      <c r="AL113" s="24">
        <f>AK113-J113</f>
        <v>-7391.4255937653361</v>
      </c>
      <c r="AM113" s="22">
        <f>IF(AH113&lt;1.5,"N/A",3*((J113/$AS$1)-(AJ113*2/3)))</f>
        <v>44.67443524979781</v>
      </c>
      <c r="AN113" s="20">
        <f t="shared" si="5"/>
        <v>101546.66648308536</v>
      </c>
      <c r="AO113" s="20">
        <f t="shared" si="6"/>
        <v>101546.66648308536</v>
      </c>
    </row>
    <row r="114" spans="1:41" s="2" customFormat="1">
      <c r="A114" s="25" t="s">
        <v>60</v>
      </c>
      <c r="B114" s="23" t="str">
        <f>IF(COUNTBLANK(K114:AF114)&lt;20.5,"Yes","No")</f>
        <v>No</v>
      </c>
      <c r="C114" s="23" t="str">
        <f>IF(COUNTBLANK(K114:AF114)&lt;21.5,"Yes","No")</f>
        <v>No</v>
      </c>
      <c r="D114" s="34" t="str">
        <f>IF(J114&gt;300000,IF(J114&lt;((AG114*$AR$1)*0.9),IF(J114&lt;((AG114*$AR$1)*0.8),IF(J114&lt;((AG114*$AR$1)*0.7),"B","C"),"V"),IF(AM114&gt;AG114,IF(AM114&gt;AJ114,"P",""),"")),IF(AM114&gt;AG114,IF(AM114&gt;AJ114,"P",""),""))</f>
        <v>P</v>
      </c>
      <c r="E114" s="25" t="s">
        <v>451</v>
      </c>
      <c r="F114" s="27" t="s">
        <v>388</v>
      </c>
      <c r="G114" s="20">
        <v>155700</v>
      </c>
      <c r="H114" s="20">
        <f>J114-G114</f>
        <v>-155700</v>
      </c>
      <c r="I114" s="80" t="e">
        <v>#N/A</v>
      </c>
      <c r="J114" s="20"/>
      <c r="K114" s="21"/>
      <c r="L114" s="21" t="s">
        <v>535</v>
      </c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39" t="str">
        <f>IF(AH114=0,"",AVERAGE(K114:AF114))</f>
        <v/>
      </c>
      <c r="AH114" s="39">
        <f>IF(COUNTBLANK(K114:AF114)=0,22,IF(COUNTBLANK(K114:AF114)=1,21,IF(COUNTBLANK(K114:AF114)=2,20,IF(COUNTBLANK(K114:AF114)=3,19,IF(COUNTBLANK(K114:AF114)=4,18,IF(COUNTBLANK(K114:AF114)=5,17,IF(COUNTBLANK(K114:AF114)=6,16,IF(COUNTBLANK(K114:AF114)=7,15,IF(COUNTBLANK(K114:AF114)=8,14,IF(COUNTBLANK(K114:AF114)=9,13,IF(COUNTBLANK(K114:AF114)=10,12,IF(COUNTBLANK(K114:AF114)=11,11,IF(COUNTBLANK(K114:AF114)=12,10,IF(COUNTBLANK(K114:AF114)=13,9,IF(COUNTBLANK(K114:AF114)=14,8,IF(COUNTBLANK(K114:AF114)=15,7,IF(COUNTBLANK(K114:AF114)=16,6,IF(COUNTBLANK(K114:AF114)=17,5,IF(COUNTBLANK(K114:AF114)=18,4,IF(COUNTBLANK(K114:AF114)=19,3,IF(COUNTBLANK(K114:AF114)=20,2,IF(COUNTBLANK(K114:AF114)=21,1,IF(COUNTBLANK(K114:AF114)=22,0,"Error")))))))))))))))))))))))</f>
        <v>0</v>
      </c>
      <c r="AI114" s="39" t="str">
        <f>IF(AH114=0,"",IF(COUNTBLANK(AD114:AF114)=0,AVERAGE(AD114:AF114),IF(COUNTBLANK(AC114:AF114)&lt;1.5,AVERAGE(AC114:AF114),IF(COUNTBLANK(AB114:AF114)&lt;2.5,AVERAGE(AB114:AF114),IF(COUNTBLANK(AA114:AF114)&lt;3.5,AVERAGE(AA114:AF114),IF(COUNTBLANK(Z114:AF114)&lt;4.5,AVERAGE(Z114:AF114),IF(COUNTBLANK(Y114:AF114)&lt;5.5,AVERAGE(Y114:AF114),IF(COUNTBLANK(X114:AF114)&lt;6.5,AVERAGE(X114:AF114),IF(COUNTBLANK(W114:AF114)&lt;7.5,AVERAGE(W114:AF114),IF(COUNTBLANK(V114:AF114)&lt;8.5,AVERAGE(V114:AF114),IF(COUNTBLANK(U114:AF114)&lt;9.5,AVERAGE(U114:AF114),IF(COUNTBLANK(T114:AF114)&lt;10.5,AVERAGE(T114:AF114),IF(COUNTBLANK(S114:AF114)&lt;11.5,AVERAGE(S114:AF114),IF(COUNTBLANK(R114:AF114)&lt;12.5,AVERAGE(R114:AF114),IF(COUNTBLANK(Q114:AF114)&lt;13.5,AVERAGE(Q114:AF114),IF(COUNTBLANK(P114:AF114)&lt;14.5,AVERAGE(P114:AF114),IF(COUNTBLANK(O114:AF114)&lt;15.5,AVERAGE(O114:AF114),IF(COUNTBLANK(N114:AF114)&lt;16.5,AVERAGE(N114:AF114),IF(COUNTBLANK(M114:AF114)&lt;17.5,AVERAGE(M114:AF114),IF(COUNTBLANK(L114:AF114)&lt;18.5,AVERAGE(L114:AF114),AVERAGE(K114:AF114)))))))))))))))))))))</f>
        <v/>
      </c>
      <c r="AJ114" s="22" t="str">
        <f>IF(AH114=0,"",IF(COUNTBLANK(AE114:AF114)=0,AVERAGE(AE114:AF114),IF(COUNTBLANK(AD114:AF114)&lt;1.5,AVERAGE(AD114:AF114),IF(COUNTBLANK(AC114:AF114)&lt;2.5,AVERAGE(AC114:AF114),IF(COUNTBLANK(AB114:AF114)&lt;3.5,AVERAGE(AB114:AF114),IF(COUNTBLANK(AA114:AF114)&lt;4.5,AVERAGE(AA114:AF114),IF(COUNTBLANK(Z114:AF114)&lt;5.5,AVERAGE(Z114:AF114),IF(COUNTBLANK(Y114:AF114)&lt;6.5,AVERAGE(Y114:AF114),IF(COUNTBLANK(X114:AF114)&lt;7.5,AVERAGE(X114:AF114),IF(COUNTBLANK(W114:AF114)&lt;8.5,AVERAGE(W114:AF114),IF(COUNTBLANK(V114:AF114)&lt;9.5,AVERAGE(V114:AF114),IF(COUNTBLANK(U114:AF114)&lt;10.5,AVERAGE(U114:AF114),IF(COUNTBLANK(T114:AF114)&lt;11.5,AVERAGE(T114:AF114),IF(COUNTBLANK(S114:AF114)&lt;12.5,AVERAGE(S114:AF114),IF(COUNTBLANK(R114:AF114)&lt;13.5,AVERAGE(R114:AF114),IF(COUNTBLANK(Q114:AF114)&lt;14.5,AVERAGE(Q114:AF114),IF(COUNTBLANK(P114:AF114)&lt;15.5,AVERAGE(P114:AF114),IF(COUNTBLANK(O114:AF114)&lt;16.5,AVERAGE(O114:AF114),IF(COUNTBLANK(N114:AF114)&lt;17.5,AVERAGE(N114:AF114),IF(COUNTBLANK(M114:AF114)&lt;18.5,AVERAGE(M114:AF114),IF(COUNTBLANK(L114:AF114)&lt;19.5,AVERAGE(L114:AF114),AVERAGE(K114:AF114))))))))))))))))))))))</f>
        <v/>
      </c>
      <c r="AK114" s="23">
        <f>IF(AH114&lt;1.5,J114,(0.75*J114)+(0.25*(AI114*$AS$1)))</f>
        <v>0</v>
      </c>
      <c r="AL114" s="24">
        <f>AK114-J114</f>
        <v>0</v>
      </c>
      <c r="AM114" s="22" t="str">
        <f>IF(AH114&lt;1.5,"N/A",3*((J114/$AS$1)-(AJ114*2/3)))</f>
        <v>N/A</v>
      </c>
      <c r="AN114" s="20" t="str">
        <f t="shared" si="5"/>
        <v/>
      </c>
      <c r="AO114" s="20" t="str">
        <f t="shared" si="6"/>
        <v/>
      </c>
    </row>
    <row r="115" spans="1:41" s="2" customFormat="1">
      <c r="A115" s="25" t="s">
        <v>60</v>
      </c>
      <c r="B115" s="23" t="str">
        <f>IF(COUNTBLANK(K115:AF115)&lt;20.5,"Yes","No")</f>
        <v>Yes</v>
      </c>
      <c r="C115" s="23" t="str">
        <f>IF(COUNTBLANK(K115:AF115)&lt;21.5,"Yes","No")</f>
        <v>Yes</v>
      </c>
      <c r="D115" s="34" t="str">
        <f>IF(J115&gt;300000,IF(J115&lt;((AG115*$AR$1)*0.9),IF(J115&lt;((AG115*$AR$1)*0.8),IF(J115&lt;((AG115*$AR$1)*0.7),"B","C"),"V"),IF(AM115&gt;AG115,IF(AM115&gt;AJ115,"P",""),"")),IF(AM115&gt;AG115,IF(AM115&gt;AJ115,"P",""),""))</f>
        <v>P</v>
      </c>
      <c r="E115" s="19" t="s">
        <v>169</v>
      </c>
      <c r="F115" s="21" t="s">
        <v>37</v>
      </c>
      <c r="G115" s="20">
        <v>443600</v>
      </c>
      <c r="H115" s="20">
        <f>J115-G115</f>
        <v>9200</v>
      </c>
      <c r="I115" s="80">
        <v>0</v>
      </c>
      <c r="J115" s="20">
        <v>452800</v>
      </c>
      <c r="K115" s="21">
        <v>145</v>
      </c>
      <c r="L115" s="21">
        <v>93</v>
      </c>
      <c r="M115" s="21">
        <v>109</v>
      </c>
      <c r="N115" s="21" t="s">
        <v>535</v>
      </c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39">
        <f>IF(AH115=0,"",AVERAGE(K115:AF115))</f>
        <v>115.66666666666667</v>
      </c>
      <c r="AH115" s="39">
        <f>IF(COUNTBLANK(K115:AF115)=0,22,IF(COUNTBLANK(K115:AF115)=1,21,IF(COUNTBLANK(K115:AF115)=2,20,IF(COUNTBLANK(K115:AF115)=3,19,IF(COUNTBLANK(K115:AF115)=4,18,IF(COUNTBLANK(K115:AF115)=5,17,IF(COUNTBLANK(K115:AF115)=6,16,IF(COUNTBLANK(K115:AF115)=7,15,IF(COUNTBLANK(K115:AF115)=8,14,IF(COUNTBLANK(K115:AF115)=9,13,IF(COUNTBLANK(K115:AF115)=10,12,IF(COUNTBLANK(K115:AF115)=11,11,IF(COUNTBLANK(K115:AF115)=12,10,IF(COUNTBLANK(K115:AF115)=13,9,IF(COUNTBLANK(K115:AF115)=14,8,IF(COUNTBLANK(K115:AF115)=15,7,IF(COUNTBLANK(K115:AF115)=16,6,IF(COUNTBLANK(K115:AF115)=17,5,IF(COUNTBLANK(K115:AF115)=18,4,IF(COUNTBLANK(K115:AF115)=19,3,IF(COUNTBLANK(K115:AF115)=20,2,IF(COUNTBLANK(K115:AF115)=21,1,IF(COUNTBLANK(K115:AF115)=22,0,"Error")))))))))))))))))))))))</f>
        <v>3</v>
      </c>
      <c r="AI115" s="39">
        <f>IF(AH115=0,"",IF(COUNTBLANK(AD115:AF115)=0,AVERAGE(AD115:AF115),IF(COUNTBLANK(AC115:AF115)&lt;1.5,AVERAGE(AC115:AF115),IF(COUNTBLANK(AB115:AF115)&lt;2.5,AVERAGE(AB115:AF115),IF(COUNTBLANK(AA115:AF115)&lt;3.5,AVERAGE(AA115:AF115),IF(COUNTBLANK(Z115:AF115)&lt;4.5,AVERAGE(Z115:AF115),IF(COUNTBLANK(Y115:AF115)&lt;5.5,AVERAGE(Y115:AF115),IF(COUNTBLANK(X115:AF115)&lt;6.5,AVERAGE(X115:AF115),IF(COUNTBLANK(W115:AF115)&lt;7.5,AVERAGE(W115:AF115),IF(COUNTBLANK(V115:AF115)&lt;8.5,AVERAGE(V115:AF115),IF(COUNTBLANK(U115:AF115)&lt;9.5,AVERAGE(U115:AF115),IF(COUNTBLANK(T115:AF115)&lt;10.5,AVERAGE(T115:AF115),IF(COUNTBLANK(S115:AF115)&lt;11.5,AVERAGE(S115:AF115),IF(COUNTBLANK(R115:AF115)&lt;12.5,AVERAGE(R115:AF115),IF(COUNTBLANK(Q115:AF115)&lt;13.5,AVERAGE(Q115:AF115),IF(COUNTBLANK(P115:AF115)&lt;14.5,AVERAGE(P115:AF115),IF(COUNTBLANK(O115:AF115)&lt;15.5,AVERAGE(O115:AF115),IF(COUNTBLANK(N115:AF115)&lt;16.5,AVERAGE(N115:AF115),IF(COUNTBLANK(M115:AF115)&lt;17.5,AVERAGE(M115:AF115),IF(COUNTBLANK(L115:AF115)&lt;18.5,AVERAGE(L115:AF115),AVERAGE(K115:AF115)))))))))))))))))))))</f>
        <v>115.66666666666667</v>
      </c>
      <c r="AJ115" s="22">
        <f>IF(AH115=0,"",IF(COUNTBLANK(AE115:AF115)=0,AVERAGE(AE115:AF115),IF(COUNTBLANK(AD115:AF115)&lt;1.5,AVERAGE(AD115:AF115),IF(COUNTBLANK(AC115:AF115)&lt;2.5,AVERAGE(AC115:AF115),IF(COUNTBLANK(AB115:AF115)&lt;3.5,AVERAGE(AB115:AF115),IF(COUNTBLANK(AA115:AF115)&lt;4.5,AVERAGE(AA115:AF115),IF(COUNTBLANK(Z115:AF115)&lt;5.5,AVERAGE(Z115:AF115),IF(COUNTBLANK(Y115:AF115)&lt;6.5,AVERAGE(Y115:AF115),IF(COUNTBLANK(X115:AF115)&lt;7.5,AVERAGE(X115:AF115),IF(COUNTBLANK(W115:AF115)&lt;8.5,AVERAGE(W115:AF115),IF(COUNTBLANK(V115:AF115)&lt;9.5,AVERAGE(V115:AF115),IF(COUNTBLANK(U115:AF115)&lt;10.5,AVERAGE(U115:AF115),IF(COUNTBLANK(T115:AF115)&lt;11.5,AVERAGE(T115:AF115),IF(COUNTBLANK(S115:AF115)&lt;12.5,AVERAGE(S115:AF115),IF(COUNTBLANK(R115:AF115)&lt;13.5,AVERAGE(R115:AF115),IF(COUNTBLANK(Q115:AF115)&lt;14.5,AVERAGE(Q115:AF115),IF(COUNTBLANK(P115:AF115)&lt;15.5,AVERAGE(P115:AF115),IF(COUNTBLANK(O115:AF115)&lt;16.5,AVERAGE(O115:AF115),IF(COUNTBLANK(N115:AF115)&lt;17.5,AVERAGE(N115:AF115),IF(COUNTBLANK(M115:AF115)&lt;18.5,AVERAGE(M115:AF115),IF(COUNTBLANK(L115:AF115)&lt;19.5,AVERAGE(L115:AF115),AVERAGE(K115:AF115))))))))))))))))))))))</f>
        <v>101</v>
      </c>
      <c r="AK115" s="23">
        <f>IF(AH115&lt;1.5,J115,(0.75*J115)+(0.25*(AI115*$AS$1)))</f>
        <v>457934.09505147312</v>
      </c>
      <c r="AL115" s="24">
        <f>AK115-J115</f>
        <v>5134.095051473123</v>
      </c>
      <c r="AM115" s="22">
        <f>IF(AH115&lt;1.5,"N/A",3*((J115/$AS$1)-(AJ115*2/3)))</f>
        <v>129.94490550600631</v>
      </c>
      <c r="AN115" s="20">
        <f t="shared" si="5"/>
        <v>457619.39311208593</v>
      </c>
      <c r="AO115" s="20">
        <f t="shared" si="6"/>
        <v>457619.39311208593</v>
      </c>
    </row>
    <row r="116" spans="1:41" s="2" customFormat="1">
      <c r="A116" s="25" t="s">
        <v>60</v>
      </c>
      <c r="B116" s="23" t="str">
        <f>IF(COUNTBLANK(K116:AF116)&lt;20.5,"Yes","No")</f>
        <v>Yes</v>
      </c>
      <c r="C116" s="23" t="str">
        <f>IF(COUNTBLANK(K116:AF116)&lt;21.5,"Yes","No")</f>
        <v>Yes</v>
      </c>
      <c r="D116" s="34" t="str">
        <f>IF(J116&gt;300000,IF(J116&lt;((AG116*$AR$1)*0.9),IF(J116&lt;((AG116*$AR$1)*0.8),IF(J116&lt;((AG116*$AR$1)*0.7),"B","C"),"V"),IF(AM116&gt;AG116,IF(AM116&gt;AJ116,"P",""),"")),IF(AM116&gt;AG116,IF(AM116&gt;AJ116,"P",""),""))</f>
        <v>P</v>
      </c>
      <c r="E116" s="19" t="s">
        <v>170</v>
      </c>
      <c r="F116" s="21" t="s">
        <v>37</v>
      </c>
      <c r="G116" s="20">
        <v>419600</v>
      </c>
      <c r="H116" s="20">
        <f>J116-G116</f>
        <v>0</v>
      </c>
      <c r="I116" s="80">
        <v>0</v>
      </c>
      <c r="J116" s="20">
        <v>419600</v>
      </c>
      <c r="K116" s="21">
        <v>98</v>
      </c>
      <c r="L116" s="21">
        <v>97</v>
      </c>
      <c r="M116" s="21"/>
      <c r="N116" s="21" t="s">
        <v>535</v>
      </c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39">
        <f>IF(AH116=0,"",AVERAGE(K116:AF116))</f>
        <v>97.5</v>
      </c>
      <c r="AH116" s="39">
        <f>IF(COUNTBLANK(K116:AF116)=0,22,IF(COUNTBLANK(K116:AF116)=1,21,IF(COUNTBLANK(K116:AF116)=2,20,IF(COUNTBLANK(K116:AF116)=3,19,IF(COUNTBLANK(K116:AF116)=4,18,IF(COUNTBLANK(K116:AF116)=5,17,IF(COUNTBLANK(K116:AF116)=6,16,IF(COUNTBLANK(K116:AF116)=7,15,IF(COUNTBLANK(K116:AF116)=8,14,IF(COUNTBLANK(K116:AF116)=9,13,IF(COUNTBLANK(K116:AF116)=10,12,IF(COUNTBLANK(K116:AF116)=11,11,IF(COUNTBLANK(K116:AF116)=12,10,IF(COUNTBLANK(K116:AF116)=13,9,IF(COUNTBLANK(K116:AF116)=14,8,IF(COUNTBLANK(K116:AF116)=15,7,IF(COUNTBLANK(K116:AF116)=16,6,IF(COUNTBLANK(K116:AF116)=17,5,IF(COUNTBLANK(K116:AF116)=18,4,IF(COUNTBLANK(K116:AF116)=19,3,IF(COUNTBLANK(K116:AF116)=20,2,IF(COUNTBLANK(K116:AF116)=21,1,IF(COUNTBLANK(K116:AF116)=22,0,"Error")))))))))))))))))))))))</f>
        <v>2</v>
      </c>
      <c r="AI116" s="39">
        <f>IF(AH116=0,"",IF(COUNTBLANK(AD116:AF116)=0,AVERAGE(AD116:AF116),IF(COUNTBLANK(AC116:AF116)&lt;1.5,AVERAGE(AC116:AF116),IF(COUNTBLANK(AB116:AF116)&lt;2.5,AVERAGE(AB116:AF116),IF(COUNTBLANK(AA116:AF116)&lt;3.5,AVERAGE(AA116:AF116),IF(COUNTBLANK(Z116:AF116)&lt;4.5,AVERAGE(Z116:AF116),IF(COUNTBLANK(Y116:AF116)&lt;5.5,AVERAGE(Y116:AF116),IF(COUNTBLANK(X116:AF116)&lt;6.5,AVERAGE(X116:AF116),IF(COUNTBLANK(W116:AF116)&lt;7.5,AVERAGE(W116:AF116),IF(COUNTBLANK(V116:AF116)&lt;8.5,AVERAGE(V116:AF116),IF(COUNTBLANK(U116:AF116)&lt;9.5,AVERAGE(U116:AF116),IF(COUNTBLANK(T116:AF116)&lt;10.5,AVERAGE(T116:AF116),IF(COUNTBLANK(S116:AF116)&lt;11.5,AVERAGE(S116:AF116),IF(COUNTBLANK(R116:AF116)&lt;12.5,AVERAGE(R116:AF116),IF(COUNTBLANK(Q116:AF116)&lt;13.5,AVERAGE(Q116:AF116),IF(COUNTBLANK(P116:AF116)&lt;14.5,AVERAGE(P116:AF116),IF(COUNTBLANK(O116:AF116)&lt;15.5,AVERAGE(O116:AF116),IF(COUNTBLANK(N116:AF116)&lt;16.5,AVERAGE(N116:AF116),IF(COUNTBLANK(M116:AF116)&lt;17.5,AVERAGE(M116:AF116),IF(COUNTBLANK(L116:AF116)&lt;18.5,AVERAGE(L116:AF116),AVERAGE(K116:AF116)))))))))))))))))))))</f>
        <v>97.5</v>
      </c>
      <c r="AJ116" s="22">
        <f>IF(AH116=0,"",IF(COUNTBLANK(AE116:AF116)=0,AVERAGE(AE116:AF116),IF(COUNTBLANK(AD116:AF116)&lt;1.5,AVERAGE(AD116:AF116),IF(COUNTBLANK(AC116:AF116)&lt;2.5,AVERAGE(AC116:AF116),IF(COUNTBLANK(AB116:AF116)&lt;3.5,AVERAGE(AB116:AF116),IF(COUNTBLANK(AA116:AF116)&lt;4.5,AVERAGE(AA116:AF116),IF(COUNTBLANK(Z116:AF116)&lt;5.5,AVERAGE(Z116:AF116),IF(COUNTBLANK(Y116:AF116)&lt;6.5,AVERAGE(Y116:AF116),IF(COUNTBLANK(X116:AF116)&lt;7.5,AVERAGE(X116:AF116),IF(COUNTBLANK(W116:AF116)&lt;8.5,AVERAGE(W116:AF116),IF(COUNTBLANK(V116:AF116)&lt;9.5,AVERAGE(V116:AF116),IF(COUNTBLANK(U116:AF116)&lt;10.5,AVERAGE(U116:AF116),IF(COUNTBLANK(T116:AF116)&lt;11.5,AVERAGE(T116:AF116),IF(COUNTBLANK(S116:AF116)&lt;12.5,AVERAGE(S116:AF116),IF(COUNTBLANK(R116:AF116)&lt;13.5,AVERAGE(R116:AF116),IF(COUNTBLANK(Q116:AF116)&lt;14.5,AVERAGE(Q116:AF116),IF(COUNTBLANK(P116:AF116)&lt;15.5,AVERAGE(P116:AF116),IF(COUNTBLANK(O116:AF116)&lt;16.5,AVERAGE(O116:AF116),IF(COUNTBLANK(N116:AF116)&lt;17.5,AVERAGE(N116:AF116),IF(COUNTBLANK(M116:AF116)&lt;18.5,AVERAGE(M116:AF116),IF(COUNTBLANK(L116:AF116)&lt;19.5,AVERAGE(L116:AF116),AVERAGE(K116:AF116))))))))))))))))))))))</f>
        <v>97.5</v>
      </c>
      <c r="AK116" s="23">
        <f>IF(AH116&lt;1.5,J116,(0.75*J116)+(0.25*(AI116*$AS$1)))</f>
        <v>414448.48069900827</v>
      </c>
      <c r="AL116" s="24">
        <f>AK116-J116</f>
        <v>-5151.5193009917275</v>
      </c>
      <c r="AM116" s="22">
        <f>IF(AH116&lt;1.5,"N/A",3*((J116/$AS$1)-(AJ116*2/3)))</f>
        <v>112.60618893621961</v>
      </c>
      <c r="AN116" s="20">
        <f t="shared" si="5"/>
        <v>385745.45384808391</v>
      </c>
      <c r="AO116" s="20">
        <f t="shared" si="6"/>
        <v>385745.45384808391</v>
      </c>
    </row>
    <row r="117" spans="1:41" s="2" customFormat="1">
      <c r="A117" s="19" t="s">
        <v>60</v>
      </c>
      <c r="B117" s="23" t="str">
        <f>IF(COUNTBLANK(K117:AF117)&lt;20.5,"Yes","No")</f>
        <v>Yes</v>
      </c>
      <c r="C117" s="23" t="str">
        <f>IF(COUNTBLANK(K117:AF117)&lt;21.5,"Yes","No")</f>
        <v>Yes</v>
      </c>
      <c r="D117" s="34" t="str">
        <f>IF(J117&gt;300000,IF(J117&lt;((AG117*$AR$1)*0.9),IF(J117&lt;((AG117*$AR$1)*0.8),IF(J117&lt;((AG117*$AR$1)*0.7),"B","C"),"V"),IF(AM117&gt;AG117,IF(AM117&gt;AJ117,"P",""),"")),IF(AM117&gt;AG117,IF(AM117&gt;AJ117,"P",""),""))</f>
        <v/>
      </c>
      <c r="E117" s="19" t="s">
        <v>480</v>
      </c>
      <c r="F117" s="21" t="s">
        <v>48</v>
      </c>
      <c r="G117" s="20"/>
      <c r="H117" s="20">
        <f>J117-G117</f>
        <v>329900</v>
      </c>
      <c r="I117" s="80">
        <v>0</v>
      </c>
      <c r="J117" s="20">
        <v>329900</v>
      </c>
      <c r="K117" s="21"/>
      <c r="L117" s="21"/>
      <c r="M117" s="21">
        <v>96</v>
      </c>
      <c r="N117" s="21">
        <v>84</v>
      </c>
      <c r="O117" s="40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9">
        <f>IF(AH117=0,"",AVERAGE(K117:AF117))</f>
        <v>90</v>
      </c>
      <c r="AH117" s="39">
        <f>IF(COUNTBLANK(K117:AF117)=0,22,IF(COUNTBLANK(K117:AF117)=1,21,IF(COUNTBLANK(K117:AF117)=2,20,IF(COUNTBLANK(K117:AF117)=3,19,IF(COUNTBLANK(K117:AF117)=4,18,IF(COUNTBLANK(K117:AF117)=5,17,IF(COUNTBLANK(K117:AF117)=6,16,IF(COUNTBLANK(K117:AF117)=7,15,IF(COUNTBLANK(K117:AF117)=8,14,IF(COUNTBLANK(K117:AF117)=9,13,IF(COUNTBLANK(K117:AF117)=10,12,IF(COUNTBLANK(K117:AF117)=11,11,IF(COUNTBLANK(K117:AF117)=12,10,IF(COUNTBLANK(K117:AF117)=13,9,IF(COUNTBLANK(K117:AF117)=14,8,IF(COUNTBLANK(K117:AF117)=15,7,IF(COUNTBLANK(K117:AF117)=16,6,IF(COUNTBLANK(K117:AF117)=17,5,IF(COUNTBLANK(K117:AF117)=18,4,IF(COUNTBLANK(K117:AF117)=19,3,IF(COUNTBLANK(K117:AF117)=20,2,IF(COUNTBLANK(K117:AF117)=21,1,IF(COUNTBLANK(K117:AF117)=22,0,"Error")))))))))))))))))))))))</f>
        <v>2</v>
      </c>
      <c r="AI117" s="39">
        <f>IF(AH117=0,"",IF(COUNTBLANK(AD117:AF117)=0,AVERAGE(AD117:AF117),IF(COUNTBLANK(AC117:AF117)&lt;1.5,AVERAGE(AC117:AF117),IF(COUNTBLANK(AB117:AF117)&lt;2.5,AVERAGE(AB117:AF117),IF(COUNTBLANK(AA117:AF117)&lt;3.5,AVERAGE(AA117:AF117),IF(COUNTBLANK(Z117:AF117)&lt;4.5,AVERAGE(Z117:AF117),IF(COUNTBLANK(Y117:AF117)&lt;5.5,AVERAGE(Y117:AF117),IF(COUNTBLANK(X117:AF117)&lt;6.5,AVERAGE(X117:AF117),IF(COUNTBLANK(W117:AF117)&lt;7.5,AVERAGE(W117:AF117),IF(COUNTBLANK(V117:AF117)&lt;8.5,AVERAGE(V117:AF117),IF(COUNTBLANK(U117:AF117)&lt;9.5,AVERAGE(U117:AF117),IF(COUNTBLANK(T117:AF117)&lt;10.5,AVERAGE(T117:AF117),IF(COUNTBLANK(S117:AF117)&lt;11.5,AVERAGE(S117:AF117),IF(COUNTBLANK(R117:AF117)&lt;12.5,AVERAGE(R117:AF117),IF(COUNTBLANK(Q117:AF117)&lt;13.5,AVERAGE(Q117:AF117),IF(COUNTBLANK(P117:AF117)&lt;14.5,AVERAGE(P117:AF117),IF(COUNTBLANK(O117:AF117)&lt;15.5,AVERAGE(O117:AF117),IF(COUNTBLANK(N117:AF117)&lt;16.5,AVERAGE(N117:AF117),IF(COUNTBLANK(M117:AF117)&lt;17.5,AVERAGE(M117:AF117),IF(COUNTBLANK(L117:AF117)&lt;18.5,AVERAGE(L117:AF117),AVERAGE(K117:AF117)))))))))))))))))))))</f>
        <v>90</v>
      </c>
      <c r="AJ117" s="22">
        <f>IF(AH117=0,"",IF(COUNTBLANK(AE117:AF117)=0,AVERAGE(AE117:AF117),IF(COUNTBLANK(AD117:AF117)&lt;1.5,AVERAGE(AD117:AF117),IF(COUNTBLANK(AC117:AF117)&lt;2.5,AVERAGE(AC117:AF117),IF(COUNTBLANK(AB117:AF117)&lt;3.5,AVERAGE(AB117:AF117),IF(COUNTBLANK(AA117:AF117)&lt;4.5,AVERAGE(AA117:AF117),IF(COUNTBLANK(Z117:AF117)&lt;5.5,AVERAGE(Z117:AF117),IF(COUNTBLANK(Y117:AF117)&lt;6.5,AVERAGE(Y117:AF117),IF(COUNTBLANK(X117:AF117)&lt;7.5,AVERAGE(X117:AF117),IF(COUNTBLANK(W117:AF117)&lt;8.5,AVERAGE(W117:AF117),IF(COUNTBLANK(V117:AF117)&lt;9.5,AVERAGE(V117:AF117),IF(COUNTBLANK(U117:AF117)&lt;10.5,AVERAGE(U117:AF117),IF(COUNTBLANK(T117:AF117)&lt;11.5,AVERAGE(T117:AF117),IF(COUNTBLANK(S117:AF117)&lt;12.5,AVERAGE(S117:AF117),IF(COUNTBLANK(R117:AF117)&lt;13.5,AVERAGE(R117:AF117),IF(COUNTBLANK(Q117:AF117)&lt;14.5,AVERAGE(Q117:AF117),IF(COUNTBLANK(P117:AF117)&lt;15.5,AVERAGE(P117:AF117),IF(COUNTBLANK(O117:AF117)&lt;16.5,AVERAGE(O117:AF117),IF(COUNTBLANK(N117:AF117)&lt;17.5,AVERAGE(N117:AF117),IF(COUNTBLANK(M117:AF117)&lt;18.5,AVERAGE(M117:AF117),IF(COUNTBLANK(L117:AF117)&lt;19.5,AVERAGE(L117:AF117),AVERAGE(K117:AF117))))))))))))))))))))))</f>
        <v>90</v>
      </c>
      <c r="AK117" s="23">
        <f>IF(AH117&lt;1.5,J117,(0.75*J117)+(0.25*(AI117*$AS$1)))</f>
        <v>339500.52064523846</v>
      </c>
      <c r="AL117" s="24">
        <f>AK117-J117</f>
        <v>9600.5206452384591</v>
      </c>
      <c r="AM117" s="22">
        <f>IF(AH117&lt;1.5,"N/A",3*((J117/$AS$1)-(AJ117*2/3)))</f>
        <v>61.847668565440543</v>
      </c>
      <c r="AN117" s="20">
        <f t="shared" si="5"/>
        <v>356072.72662900056</v>
      </c>
      <c r="AO117" s="20">
        <f t="shared" si="6"/>
        <v>356072.72662900056</v>
      </c>
    </row>
    <row r="118" spans="1:41" s="2" customFormat="1">
      <c r="A118" s="25" t="s">
        <v>60</v>
      </c>
      <c r="B118" s="23" t="str">
        <f>IF(COUNTBLANK(K118:AF118)&lt;20.5,"Yes","No")</f>
        <v>Yes</v>
      </c>
      <c r="C118" s="23" t="str">
        <f>IF(COUNTBLANK(K118:AF118)&lt;21.5,"Yes","No")</f>
        <v>Yes</v>
      </c>
      <c r="D118" s="34" t="str">
        <f>IF(J118&gt;300000,IF(J118&lt;((AG118*$AR$1)*0.9),IF(J118&lt;((AG118*$AR$1)*0.8),IF(J118&lt;((AG118*$AR$1)*0.7),"B","C"),"V"),IF(AM118&gt;AG118,IF(AM118&gt;AJ118,"P",""),"")),IF(AM118&gt;AG118,IF(AM118&gt;AJ118,"P",""),""))</f>
        <v/>
      </c>
      <c r="E118" s="19" t="s">
        <v>171</v>
      </c>
      <c r="F118" s="21" t="s">
        <v>37</v>
      </c>
      <c r="G118" s="20">
        <v>318600</v>
      </c>
      <c r="H118" s="20">
        <f>J118-G118</f>
        <v>27400</v>
      </c>
      <c r="I118" s="80">
        <v>10500</v>
      </c>
      <c r="J118" s="20">
        <v>346000</v>
      </c>
      <c r="K118" s="21">
        <v>84</v>
      </c>
      <c r="L118" s="21">
        <v>96</v>
      </c>
      <c r="M118" s="21">
        <v>98</v>
      </c>
      <c r="N118" s="21">
        <v>80</v>
      </c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39">
        <f>IF(AH118=0,"",AVERAGE(K118:AF118))</f>
        <v>89.5</v>
      </c>
      <c r="AH118" s="39">
        <f>IF(COUNTBLANK(K118:AF118)=0,22,IF(COUNTBLANK(K118:AF118)=1,21,IF(COUNTBLANK(K118:AF118)=2,20,IF(COUNTBLANK(K118:AF118)=3,19,IF(COUNTBLANK(K118:AF118)=4,18,IF(COUNTBLANK(K118:AF118)=5,17,IF(COUNTBLANK(K118:AF118)=6,16,IF(COUNTBLANK(K118:AF118)=7,15,IF(COUNTBLANK(K118:AF118)=8,14,IF(COUNTBLANK(K118:AF118)=9,13,IF(COUNTBLANK(K118:AF118)=10,12,IF(COUNTBLANK(K118:AF118)=11,11,IF(COUNTBLANK(K118:AF118)=12,10,IF(COUNTBLANK(K118:AF118)=13,9,IF(COUNTBLANK(K118:AF118)=14,8,IF(COUNTBLANK(K118:AF118)=15,7,IF(COUNTBLANK(K118:AF118)=16,6,IF(COUNTBLANK(K118:AF118)=17,5,IF(COUNTBLANK(K118:AF118)=18,4,IF(COUNTBLANK(K118:AF118)=19,3,IF(COUNTBLANK(K118:AF118)=20,2,IF(COUNTBLANK(K118:AF118)=21,1,IF(COUNTBLANK(K118:AF118)=22,0,"Error")))))))))))))))))))))))</f>
        <v>4</v>
      </c>
      <c r="AI118" s="39">
        <f>IF(AH118=0,"",IF(COUNTBLANK(AD118:AF118)=0,AVERAGE(AD118:AF118),IF(COUNTBLANK(AC118:AF118)&lt;1.5,AVERAGE(AC118:AF118),IF(COUNTBLANK(AB118:AF118)&lt;2.5,AVERAGE(AB118:AF118),IF(COUNTBLANK(AA118:AF118)&lt;3.5,AVERAGE(AA118:AF118),IF(COUNTBLANK(Z118:AF118)&lt;4.5,AVERAGE(Z118:AF118),IF(COUNTBLANK(Y118:AF118)&lt;5.5,AVERAGE(Y118:AF118),IF(COUNTBLANK(X118:AF118)&lt;6.5,AVERAGE(X118:AF118),IF(COUNTBLANK(W118:AF118)&lt;7.5,AVERAGE(W118:AF118),IF(COUNTBLANK(V118:AF118)&lt;8.5,AVERAGE(V118:AF118),IF(COUNTBLANK(U118:AF118)&lt;9.5,AVERAGE(U118:AF118),IF(COUNTBLANK(T118:AF118)&lt;10.5,AVERAGE(T118:AF118),IF(COUNTBLANK(S118:AF118)&lt;11.5,AVERAGE(S118:AF118),IF(COUNTBLANK(R118:AF118)&lt;12.5,AVERAGE(R118:AF118),IF(COUNTBLANK(Q118:AF118)&lt;13.5,AVERAGE(Q118:AF118),IF(COUNTBLANK(P118:AF118)&lt;14.5,AVERAGE(P118:AF118),IF(COUNTBLANK(O118:AF118)&lt;15.5,AVERAGE(O118:AF118),IF(COUNTBLANK(N118:AF118)&lt;16.5,AVERAGE(N118:AF118),IF(COUNTBLANK(M118:AF118)&lt;17.5,AVERAGE(M118:AF118),IF(COUNTBLANK(L118:AF118)&lt;18.5,AVERAGE(L118:AF118),AVERAGE(K118:AF118)))))))))))))))))))))</f>
        <v>91.333333333333329</v>
      </c>
      <c r="AJ118" s="22">
        <f>IF(AH118=0,"",IF(COUNTBLANK(AE118:AF118)=0,AVERAGE(AE118:AF118),IF(COUNTBLANK(AD118:AF118)&lt;1.5,AVERAGE(AD118:AF118),IF(COUNTBLANK(AC118:AF118)&lt;2.5,AVERAGE(AC118:AF118),IF(COUNTBLANK(AB118:AF118)&lt;3.5,AVERAGE(AB118:AF118),IF(COUNTBLANK(AA118:AF118)&lt;4.5,AVERAGE(AA118:AF118),IF(COUNTBLANK(Z118:AF118)&lt;5.5,AVERAGE(Z118:AF118),IF(COUNTBLANK(Y118:AF118)&lt;6.5,AVERAGE(Y118:AF118),IF(COUNTBLANK(X118:AF118)&lt;7.5,AVERAGE(X118:AF118),IF(COUNTBLANK(W118:AF118)&lt;8.5,AVERAGE(W118:AF118),IF(COUNTBLANK(V118:AF118)&lt;9.5,AVERAGE(V118:AF118),IF(COUNTBLANK(U118:AF118)&lt;10.5,AVERAGE(U118:AF118),IF(COUNTBLANK(T118:AF118)&lt;11.5,AVERAGE(T118:AF118),IF(COUNTBLANK(S118:AF118)&lt;12.5,AVERAGE(S118:AF118),IF(COUNTBLANK(R118:AF118)&lt;13.5,AVERAGE(R118:AF118),IF(COUNTBLANK(Q118:AF118)&lt;14.5,AVERAGE(Q118:AF118),IF(COUNTBLANK(P118:AF118)&lt;15.5,AVERAGE(P118:AF118),IF(COUNTBLANK(O118:AF118)&lt;16.5,AVERAGE(O118:AF118),IF(COUNTBLANK(N118:AF118)&lt;17.5,AVERAGE(N118:AF118),IF(COUNTBLANK(M118:AF118)&lt;18.5,AVERAGE(M118:AF118),IF(COUNTBLANK(L118:AF118)&lt;19.5,AVERAGE(L118:AF118),AVERAGE(K118:AF118))))))))))))))))))))))</f>
        <v>89</v>
      </c>
      <c r="AK118" s="23">
        <f>IF(AH118&lt;1.5,J118,(0.75*J118)+(0.25*(AI118*$AS$1)))</f>
        <v>352939.60243257531</v>
      </c>
      <c r="AL118" s="24">
        <f>AK118-J118</f>
        <v>6939.6024325753096</v>
      </c>
      <c r="AM118" s="22">
        <f>IF(AH118&lt;1.5,"N/A",3*((J118/$AS$1)-(AJ118*2/3)))</f>
        <v>75.650479914041881</v>
      </c>
      <c r="AN118" s="20">
        <f t="shared" si="5"/>
        <v>361347.87813461537</v>
      </c>
      <c r="AO118" s="20">
        <f t="shared" si="6"/>
        <v>354094.54481439502</v>
      </c>
    </row>
    <row r="119" spans="1:41" s="2" customFormat="1">
      <c r="A119" s="25" t="s">
        <v>60</v>
      </c>
      <c r="B119" s="23" t="str">
        <f>IF(COUNTBLANK(K119:AF119)&lt;20.5,"Yes","No")</f>
        <v>Yes</v>
      </c>
      <c r="C119" s="23" t="str">
        <f>IF(COUNTBLANK(K119:AF119)&lt;21.5,"Yes","No")</f>
        <v>Yes</v>
      </c>
      <c r="D119" s="34" t="str">
        <f>IF(J119&gt;300000,IF(J119&lt;((AG119*$AR$1)*0.9),IF(J119&lt;((AG119*$AR$1)*0.8),IF(J119&lt;((AG119*$AR$1)*0.7),"B","C"),"V"),IF(AM119&gt;AG119,IF(AM119&gt;AJ119,"P",""),"")),IF(AM119&gt;AG119,IF(AM119&gt;AJ119,"P",""),""))</f>
        <v/>
      </c>
      <c r="E119" s="19" t="s">
        <v>175</v>
      </c>
      <c r="F119" s="21" t="s">
        <v>37</v>
      </c>
      <c r="G119" s="20">
        <v>399900</v>
      </c>
      <c r="H119" s="20">
        <f>J119-G119</f>
        <v>-20900</v>
      </c>
      <c r="I119" s="80">
        <v>-3300</v>
      </c>
      <c r="J119" s="20">
        <v>379000</v>
      </c>
      <c r="K119" s="21">
        <v>76</v>
      </c>
      <c r="L119" s="21">
        <v>82</v>
      </c>
      <c r="M119" s="21">
        <v>83</v>
      </c>
      <c r="N119" s="21">
        <v>105</v>
      </c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39">
        <f>IF(AH119=0,"",AVERAGE(K119:AF119))</f>
        <v>86.5</v>
      </c>
      <c r="AH119" s="39">
        <f>IF(COUNTBLANK(K119:AF119)=0,22,IF(COUNTBLANK(K119:AF119)=1,21,IF(COUNTBLANK(K119:AF119)=2,20,IF(COUNTBLANK(K119:AF119)=3,19,IF(COUNTBLANK(K119:AF119)=4,18,IF(COUNTBLANK(K119:AF119)=5,17,IF(COUNTBLANK(K119:AF119)=6,16,IF(COUNTBLANK(K119:AF119)=7,15,IF(COUNTBLANK(K119:AF119)=8,14,IF(COUNTBLANK(K119:AF119)=9,13,IF(COUNTBLANK(K119:AF119)=10,12,IF(COUNTBLANK(K119:AF119)=11,11,IF(COUNTBLANK(K119:AF119)=12,10,IF(COUNTBLANK(K119:AF119)=13,9,IF(COUNTBLANK(K119:AF119)=14,8,IF(COUNTBLANK(K119:AF119)=15,7,IF(COUNTBLANK(K119:AF119)=16,6,IF(COUNTBLANK(K119:AF119)=17,5,IF(COUNTBLANK(K119:AF119)=18,4,IF(COUNTBLANK(K119:AF119)=19,3,IF(COUNTBLANK(K119:AF119)=20,2,IF(COUNTBLANK(K119:AF119)=21,1,IF(COUNTBLANK(K119:AF119)=22,0,"Error")))))))))))))))))))))))</f>
        <v>4</v>
      </c>
      <c r="AI119" s="39">
        <f>IF(AH119=0,"",IF(COUNTBLANK(AD119:AF119)=0,AVERAGE(AD119:AF119),IF(COUNTBLANK(AC119:AF119)&lt;1.5,AVERAGE(AC119:AF119),IF(COUNTBLANK(AB119:AF119)&lt;2.5,AVERAGE(AB119:AF119),IF(COUNTBLANK(AA119:AF119)&lt;3.5,AVERAGE(AA119:AF119),IF(COUNTBLANK(Z119:AF119)&lt;4.5,AVERAGE(Z119:AF119),IF(COUNTBLANK(Y119:AF119)&lt;5.5,AVERAGE(Y119:AF119),IF(COUNTBLANK(X119:AF119)&lt;6.5,AVERAGE(X119:AF119),IF(COUNTBLANK(W119:AF119)&lt;7.5,AVERAGE(W119:AF119),IF(COUNTBLANK(V119:AF119)&lt;8.5,AVERAGE(V119:AF119),IF(COUNTBLANK(U119:AF119)&lt;9.5,AVERAGE(U119:AF119),IF(COUNTBLANK(T119:AF119)&lt;10.5,AVERAGE(T119:AF119),IF(COUNTBLANK(S119:AF119)&lt;11.5,AVERAGE(S119:AF119),IF(COUNTBLANK(R119:AF119)&lt;12.5,AVERAGE(R119:AF119),IF(COUNTBLANK(Q119:AF119)&lt;13.5,AVERAGE(Q119:AF119),IF(COUNTBLANK(P119:AF119)&lt;14.5,AVERAGE(P119:AF119),IF(COUNTBLANK(O119:AF119)&lt;15.5,AVERAGE(O119:AF119),IF(COUNTBLANK(N119:AF119)&lt;16.5,AVERAGE(N119:AF119),IF(COUNTBLANK(M119:AF119)&lt;17.5,AVERAGE(M119:AF119),IF(COUNTBLANK(L119:AF119)&lt;18.5,AVERAGE(L119:AF119),AVERAGE(K119:AF119)))))))))))))))))))))</f>
        <v>90</v>
      </c>
      <c r="AJ119" s="22">
        <f>IF(AH119=0,"",IF(COUNTBLANK(AE119:AF119)=0,AVERAGE(AE119:AF119),IF(COUNTBLANK(AD119:AF119)&lt;1.5,AVERAGE(AD119:AF119),IF(COUNTBLANK(AC119:AF119)&lt;2.5,AVERAGE(AC119:AF119),IF(COUNTBLANK(AB119:AF119)&lt;3.5,AVERAGE(AB119:AF119),IF(COUNTBLANK(AA119:AF119)&lt;4.5,AVERAGE(AA119:AF119),IF(COUNTBLANK(Z119:AF119)&lt;5.5,AVERAGE(Z119:AF119),IF(COUNTBLANK(Y119:AF119)&lt;6.5,AVERAGE(Y119:AF119),IF(COUNTBLANK(X119:AF119)&lt;7.5,AVERAGE(X119:AF119),IF(COUNTBLANK(W119:AF119)&lt;8.5,AVERAGE(W119:AF119),IF(COUNTBLANK(V119:AF119)&lt;9.5,AVERAGE(V119:AF119),IF(COUNTBLANK(U119:AF119)&lt;10.5,AVERAGE(U119:AF119),IF(COUNTBLANK(T119:AF119)&lt;11.5,AVERAGE(T119:AF119),IF(COUNTBLANK(S119:AF119)&lt;12.5,AVERAGE(S119:AF119),IF(COUNTBLANK(R119:AF119)&lt;13.5,AVERAGE(R119:AF119),IF(COUNTBLANK(Q119:AF119)&lt;14.5,AVERAGE(Q119:AF119),IF(COUNTBLANK(P119:AF119)&lt;15.5,AVERAGE(P119:AF119),IF(COUNTBLANK(O119:AF119)&lt;16.5,AVERAGE(O119:AF119),IF(COUNTBLANK(N119:AF119)&lt;17.5,AVERAGE(N119:AF119),IF(COUNTBLANK(M119:AF119)&lt;18.5,AVERAGE(M119:AF119),IF(COUNTBLANK(L119:AF119)&lt;19.5,AVERAGE(L119:AF119),AVERAGE(K119:AF119))))))))))))))))))))))</f>
        <v>94</v>
      </c>
      <c r="AK119" s="23">
        <f>IF(AH119&lt;1.5,J119,(0.75*J119)+(0.25*(AI119*$AS$1)))</f>
        <v>376325.52064523846</v>
      </c>
      <c r="AL119" s="24">
        <f>AK119-J119</f>
        <v>-2674.4793547615409</v>
      </c>
      <c r="AM119" s="22">
        <f>IF(AH119&lt;1.5,"N/A",3*((J119/$AS$1)-(AJ119*2/3)))</f>
        <v>89.842577709311797</v>
      </c>
      <c r="AN119" s="20">
        <f t="shared" si="5"/>
        <v>356072.72662900056</v>
      </c>
      <c r="AO119" s="20">
        <f t="shared" si="6"/>
        <v>342225.45392676163</v>
      </c>
    </row>
    <row r="120" spans="1:41" s="2" customFormat="1">
      <c r="A120" s="25" t="s">
        <v>60</v>
      </c>
      <c r="B120" s="23" t="str">
        <f>IF(COUNTBLANK(K120:AF120)&lt;20.5,"Yes","No")</f>
        <v>Yes</v>
      </c>
      <c r="C120" s="23" t="str">
        <f>IF(COUNTBLANK(K120:AF120)&lt;21.5,"Yes","No")</f>
        <v>Yes</v>
      </c>
      <c r="D120" s="34" t="str">
        <f>IF(J120&gt;300000,IF(J120&lt;((AG120*$AR$1)*0.9),IF(J120&lt;((AG120*$AR$1)*0.8),IF(J120&lt;((AG120*$AR$1)*0.7),"B","C"),"V"),IF(AM120&gt;AG120,IF(AM120&gt;AJ120,"P",""),"")),IF(AM120&gt;AG120,IF(AM120&gt;AJ120,"P",""),""))</f>
        <v/>
      </c>
      <c r="E120" s="19" t="s">
        <v>174</v>
      </c>
      <c r="F120" s="21" t="s">
        <v>62</v>
      </c>
      <c r="G120" s="20">
        <v>278100</v>
      </c>
      <c r="H120" s="20">
        <f>J120-G120</f>
        <v>19700</v>
      </c>
      <c r="I120" s="80">
        <v>19700</v>
      </c>
      <c r="J120" s="20">
        <v>297800</v>
      </c>
      <c r="K120" s="21">
        <v>80</v>
      </c>
      <c r="L120" s="21" t="s">
        <v>535</v>
      </c>
      <c r="M120" s="21">
        <v>114</v>
      </c>
      <c r="N120" s="21">
        <v>64</v>
      </c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39">
        <f>IF(AH120=0,"",AVERAGE(K120:AF120))</f>
        <v>86</v>
      </c>
      <c r="AH120" s="39">
        <f>IF(COUNTBLANK(K120:AF120)=0,22,IF(COUNTBLANK(K120:AF120)=1,21,IF(COUNTBLANK(K120:AF120)=2,20,IF(COUNTBLANK(K120:AF120)=3,19,IF(COUNTBLANK(K120:AF120)=4,18,IF(COUNTBLANK(K120:AF120)=5,17,IF(COUNTBLANK(K120:AF120)=6,16,IF(COUNTBLANK(K120:AF120)=7,15,IF(COUNTBLANK(K120:AF120)=8,14,IF(COUNTBLANK(K120:AF120)=9,13,IF(COUNTBLANK(K120:AF120)=10,12,IF(COUNTBLANK(K120:AF120)=11,11,IF(COUNTBLANK(K120:AF120)=12,10,IF(COUNTBLANK(K120:AF120)=13,9,IF(COUNTBLANK(K120:AF120)=14,8,IF(COUNTBLANK(K120:AF120)=15,7,IF(COUNTBLANK(K120:AF120)=16,6,IF(COUNTBLANK(K120:AF120)=17,5,IF(COUNTBLANK(K120:AF120)=18,4,IF(COUNTBLANK(K120:AF120)=19,3,IF(COUNTBLANK(K120:AF120)=20,2,IF(COUNTBLANK(K120:AF120)=21,1,IF(COUNTBLANK(K120:AF120)=22,0,"Error")))))))))))))))))))))))</f>
        <v>3</v>
      </c>
      <c r="AI120" s="39">
        <f>IF(AH120=0,"",IF(COUNTBLANK(AD120:AF120)=0,AVERAGE(AD120:AF120),IF(COUNTBLANK(AC120:AF120)&lt;1.5,AVERAGE(AC120:AF120),IF(COUNTBLANK(AB120:AF120)&lt;2.5,AVERAGE(AB120:AF120),IF(COUNTBLANK(AA120:AF120)&lt;3.5,AVERAGE(AA120:AF120),IF(COUNTBLANK(Z120:AF120)&lt;4.5,AVERAGE(Z120:AF120),IF(COUNTBLANK(Y120:AF120)&lt;5.5,AVERAGE(Y120:AF120),IF(COUNTBLANK(X120:AF120)&lt;6.5,AVERAGE(X120:AF120),IF(COUNTBLANK(W120:AF120)&lt;7.5,AVERAGE(W120:AF120),IF(COUNTBLANK(V120:AF120)&lt;8.5,AVERAGE(V120:AF120),IF(COUNTBLANK(U120:AF120)&lt;9.5,AVERAGE(U120:AF120),IF(COUNTBLANK(T120:AF120)&lt;10.5,AVERAGE(T120:AF120),IF(COUNTBLANK(S120:AF120)&lt;11.5,AVERAGE(S120:AF120),IF(COUNTBLANK(R120:AF120)&lt;12.5,AVERAGE(R120:AF120),IF(COUNTBLANK(Q120:AF120)&lt;13.5,AVERAGE(Q120:AF120),IF(COUNTBLANK(P120:AF120)&lt;14.5,AVERAGE(P120:AF120),IF(COUNTBLANK(O120:AF120)&lt;15.5,AVERAGE(O120:AF120),IF(COUNTBLANK(N120:AF120)&lt;16.5,AVERAGE(N120:AF120),IF(COUNTBLANK(M120:AF120)&lt;17.5,AVERAGE(M120:AF120),IF(COUNTBLANK(L120:AF120)&lt;18.5,AVERAGE(L120:AF120),AVERAGE(K120:AF120)))))))))))))))))))))</f>
        <v>86</v>
      </c>
      <c r="AJ120" s="22">
        <f>IF(AH120=0,"",IF(COUNTBLANK(AE120:AF120)=0,AVERAGE(AE120:AF120),IF(COUNTBLANK(AD120:AF120)&lt;1.5,AVERAGE(AD120:AF120),IF(COUNTBLANK(AC120:AF120)&lt;2.5,AVERAGE(AC120:AF120),IF(COUNTBLANK(AB120:AF120)&lt;3.5,AVERAGE(AB120:AF120),IF(COUNTBLANK(AA120:AF120)&lt;4.5,AVERAGE(AA120:AF120),IF(COUNTBLANK(Z120:AF120)&lt;5.5,AVERAGE(Z120:AF120),IF(COUNTBLANK(Y120:AF120)&lt;6.5,AVERAGE(Y120:AF120),IF(COUNTBLANK(X120:AF120)&lt;7.5,AVERAGE(X120:AF120),IF(COUNTBLANK(W120:AF120)&lt;8.5,AVERAGE(W120:AF120),IF(COUNTBLANK(V120:AF120)&lt;9.5,AVERAGE(V120:AF120),IF(COUNTBLANK(U120:AF120)&lt;10.5,AVERAGE(U120:AF120),IF(COUNTBLANK(T120:AF120)&lt;11.5,AVERAGE(T120:AF120),IF(COUNTBLANK(S120:AF120)&lt;12.5,AVERAGE(S120:AF120),IF(COUNTBLANK(R120:AF120)&lt;13.5,AVERAGE(R120:AF120),IF(COUNTBLANK(Q120:AF120)&lt;14.5,AVERAGE(Q120:AF120),IF(COUNTBLANK(P120:AF120)&lt;15.5,AVERAGE(P120:AF120),IF(COUNTBLANK(O120:AF120)&lt;16.5,AVERAGE(O120:AF120),IF(COUNTBLANK(N120:AF120)&lt;17.5,AVERAGE(N120:AF120),IF(COUNTBLANK(M120:AF120)&lt;18.5,AVERAGE(M120:AF120),IF(COUNTBLANK(L120:AF120)&lt;19.5,AVERAGE(L120:AF120),AVERAGE(K120:AF120))))))))))))))))))))))</f>
        <v>89</v>
      </c>
      <c r="AK120" s="23">
        <f>IF(AH120&lt;1.5,J120,(0.75*J120)+(0.25*(AI120*$AS$1)))</f>
        <v>311333.27528322785</v>
      </c>
      <c r="AL120" s="24">
        <f>AK120-J120</f>
        <v>13533.275283227849</v>
      </c>
      <c r="AM120" s="22">
        <f>IF(AH120&lt;1.5,"N/A",3*((J120/$AS$1)-(AJ120*2/3)))</f>
        <v>40.315355255496165</v>
      </c>
      <c r="AN120" s="20">
        <f t="shared" si="5"/>
        <v>340247.27211215609</v>
      </c>
      <c r="AO120" s="20">
        <f t="shared" si="6"/>
        <v>340247.27211215609</v>
      </c>
    </row>
    <row r="121" spans="1:41" s="2" customFormat="1">
      <c r="A121" s="25" t="s">
        <v>60</v>
      </c>
      <c r="B121" s="23" t="str">
        <f>IF(COUNTBLANK(K121:AF121)&lt;20.5,"Yes","No")</f>
        <v>Yes</v>
      </c>
      <c r="C121" s="23" t="str">
        <f>IF(COUNTBLANK(K121:AF121)&lt;21.5,"Yes","No")</f>
        <v>Yes</v>
      </c>
      <c r="D121" s="34" t="str">
        <f>IF(J121&gt;300000,IF(J121&lt;((AG121*$AR$1)*0.9),IF(J121&lt;((AG121*$AR$1)*0.8),IF(J121&lt;((AG121*$AR$1)*0.7),"B","C"),"V"),IF(AM121&gt;AG121,IF(AM121&gt;AJ121,"P",""),"")),IF(AM121&gt;AG121,IF(AM121&gt;AJ121,"P",""),""))</f>
        <v/>
      </c>
      <c r="E121" s="19" t="s">
        <v>177</v>
      </c>
      <c r="F121" s="21" t="s">
        <v>37</v>
      </c>
      <c r="G121" s="20">
        <v>309600</v>
      </c>
      <c r="H121" s="20">
        <f>J121-G121</f>
        <v>29200</v>
      </c>
      <c r="I121" s="80">
        <v>9500</v>
      </c>
      <c r="J121" s="20">
        <v>338800</v>
      </c>
      <c r="K121" s="21">
        <v>72</v>
      </c>
      <c r="L121" s="21">
        <v>94</v>
      </c>
      <c r="M121" s="21">
        <v>113</v>
      </c>
      <c r="N121" s="21">
        <v>60</v>
      </c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39">
        <f>IF(AH121=0,"",AVERAGE(K121:AF121))</f>
        <v>84.75</v>
      </c>
      <c r="AH121" s="39">
        <f>IF(COUNTBLANK(K121:AF121)=0,22,IF(COUNTBLANK(K121:AF121)=1,21,IF(COUNTBLANK(K121:AF121)=2,20,IF(COUNTBLANK(K121:AF121)=3,19,IF(COUNTBLANK(K121:AF121)=4,18,IF(COUNTBLANK(K121:AF121)=5,17,IF(COUNTBLANK(K121:AF121)=6,16,IF(COUNTBLANK(K121:AF121)=7,15,IF(COUNTBLANK(K121:AF121)=8,14,IF(COUNTBLANK(K121:AF121)=9,13,IF(COUNTBLANK(K121:AF121)=10,12,IF(COUNTBLANK(K121:AF121)=11,11,IF(COUNTBLANK(K121:AF121)=12,10,IF(COUNTBLANK(K121:AF121)=13,9,IF(COUNTBLANK(K121:AF121)=14,8,IF(COUNTBLANK(K121:AF121)=15,7,IF(COUNTBLANK(K121:AF121)=16,6,IF(COUNTBLANK(K121:AF121)=17,5,IF(COUNTBLANK(K121:AF121)=18,4,IF(COUNTBLANK(K121:AF121)=19,3,IF(COUNTBLANK(K121:AF121)=20,2,IF(COUNTBLANK(K121:AF121)=21,1,IF(COUNTBLANK(K121:AF121)=22,0,"Error")))))))))))))))))))))))</f>
        <v>4</v>
      </c>
      <c r="AI121" s="39">
        <f>IF(AH121=0,"",IF(COUNTBLANK(AD121:AF121)=0,AVERAGE(AD121:AF121),IF(COUNTBLANK(AC121:AF121)&lt;1.5,AVERAGE(AC121:AF121),IF(COUNTBLANK(AB121:AF121)&lt;2.5,AVERAGE(AB121:AF121),IF(COUNTBLANK(AA121:AF121)&lt;3.5,AVERAGE(AA121:AF121),IF(COUNTBLANK(Z121:AF121)&lt;4.5,AVERAGE(Z121:AF121),IF(COUNTBLANK(Y121:AF121)&lt;5.5,AVERAGE(Y121:AF121),IF(COUNTBLANK(X121:AF121)&lt;6.5,AVERAGE(X121:AF121),IF(COUNTBLANK(W121:AF121)&lt;7.5,AVERAGE(W121:AF121),IF(COUNTBLANK(V121:AF121)&lt;8.5,AVERAGE(V121:AF121),IF(COUNTBLANK(U121:AF121)&lt;9.5,AVERAGE(U121:AF121),IF(COUNTBLANK(T121:AF121)&lt;10.5,AVERAGE(T121:AF121),IF(COUNTBLANK(S121:AF121)&lt;11.5,AVERAGE(S121:AF121),IF(COUNTBLANK(R121:AF121)&lt;12.5,AVERAGE(R121:AF121),IF(COUNTBLANK(Q121:AF121)&lt;13.5,AVERAGE(Q121:AF121),IF(COUNTBLANK(P121:AF121)&lt;14.5,AVERAGE(P121:AF121),IF(COUNTBLANK(O121:AF121)&lt;15.5,AVERAGE(O121:AF121),IF(COUNTBLANK(N121:AF121)&lt;16.5,AVERAGE(N121:AF121),IF(COUNTBLANK(M121:AF121)&lt;17.5,AVERAGE(M121:AF121),IF(COUNTBLANK(L121:AF121)&lt;18.5,AVERAGE(L121:AF121),AVERAGE(K121:AF121)))))))))))))))))))))</f>
        <v>89</v>
      </c>
      <c r="AJ121" s="22">
        <f>IF(AH121=0,"",IF(COUNTBLANK(AE121:AF121)=0,AVERAGE(AE121:AF121),IF(COUNTBLANK(AD121:AF121)&lt;1.5,AVERAGE(AD121:AF121),IF(COUNTBLANK(AC121:AF121)&lt;2.5,AVERAGE(AC121:AF121),IF(COUNTBLANK(AB121:AF121)&lt;3.5,AVERAGE(AB121:AF121),IF(COUNTBLANK(AA121:AF121)&lt;4.5,AVERAGE(AA121:AF121),IF(COUNTBLANK(Z121:AF121)&lt;5.5,AVERAGE(Z121:AF121),IF(COUNTBLANK(Y121:AF121)&lt;6.5,AVERAGE(Y121:AF121),IF(COUNTBLANK(X121:AF121)&lt;7.5,AVERAGE(X121:AF121),IF(COUNTBLANK(W121:AF121)&lt;8.5,AVERAGE(W121:AF121),IF(COUNTBLANK(V121:AF121)&lt;9.5,AVERAGE(V121:AF121),IF(COUNTBLANK(U121:AF121)&lt;10.5,AVERAGE(U121:AF121),IF(COUNTBLANK(T121:AF121)&lt;11.5,AVERAGE(T121:AF121),IF(COUNTBLANK(S121:AF121)&lt;12.5,AVERAGE(S121:AF121),IF(COUNTBLANK(R121:AF121)&lt;13.5,AVERAGE(R121:AF121),IF(COUNTBLANK(Q121:AF121)&lt;14.5,AVERAGE(Q121:AF121),IF(COUNTBLANK(P121:AF121)&lt;15.5,AVERAGE(P121:AF121),IF(COUNTBLANK(O121:AF121)&lt;16.5,AVERAGE(O121:AF121),IF(COUNTBLANK(N121:AF121)&lt;17.5,AVERAGE(N121:AF121),IF(COUNTBLANK(M121:AF121)&lt;18.5,AVERAGE(M121:AF121),IF(COUNTBLANK(L121:AF121)&lt;19.5,AVERAGE(L121:AF121),AVERAGE(K121:AF121))))))))))))))))))))))</f>
        <v>86.5</v>
      </c>
      <c r="AK121" s="23">
        <f>IF(AH121&lt;1.5,J121,(0.75*J121)+(0.25*(AI121*$AS$1)))</f>
        <v>345152.45930473576</v>
      </c>
      <c r="AL121" s="24">
        <f>AK121-J121</f>
        <v>6352.459304735763</v>
      </c>
      <c r="AM121" s="22">
        <f>IF(AH121&lt;1.5,"N/A",3*((J121/$AS$1)-(AJ121*2/3)))</f>
        <v>75.372204031437548</v>
      </c>
      <c r="AN121" s="20">
        <f t="shared" si="5"/>
        <v>352116.36299978942</v>
      </c>
      <c r="AO121" s="20">
        <f t="shared" si="6"/>
        <v>335301.8175756422</v>
      </c>
    </row>
    <row r="122" spans="1:41" s="2" customFormat="1">
      <c r="A122" s="25" t="s">
        <v>60</v>
      </c>
      <c r="B122" s="23" t="str">
        <f>IF(COUNTBLANK(K122:AF122)&lt;20.5,"Yes","No")</f>
        <v>Yes</v>
      </c>
      <c r="C122" s="23" t="str">
        <f>IF(COUNTBLANK(K122:AF122)&lt;21.5,"Yes","No")</f>
        <v>Yes</v>
      </c>
      <c r="D122" s="34" t="str">
        <f>IF(J122&gt;300000,IF(J122&lt;((AG122*$AR$1)*0.9),IF(J122&lt;((AG122*$AR$1)*0.8),IF(J122&lt;((AG122*$AR$1)*0.7),"B","C"),"V"),IF(AM122&gt;AG122,IF(AM122&gt;AJ122,"P",""),"")),IF(AM122&gt;AG122,IF(AM122&gt;AJ122,"P",""),""))</f>
        <v/>
      </c>
      <c r="E122" s="19" t="s">
        <v>172</v>
      </c>
      <c r="F122" s="21" t="s">
        <v>62</v>
      </c>
      <c r="G122" s="20">
        <v>323800</v>
      </c>
      <c r="H122" s="20">
        <f>J122-G122</f>
        <v>0</v>
      </c>
      <c r="I122" s="80">
        <v>0</v>
      </c>
      <c r="J122" s="20">
        <v>323800</v>
      </c>
      <c r="K122" s="21">
        <v>82</v>
      </c>
      <c r="L122" s="21">
        <v>84</v>
      </c>
      <c r="M122" s="21"/>
      <c r="N122" s="21" t="s">
        <v>535</v>
      </c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39">
        <f>IF(AH122=0,"",AVERAGE(K122:AF122))</f>
        <v>83</v>
      </c>
      <c r="AH122" s="39">
        <f>IF(COUNTBLANK(K122:AF122)=0,22,IF(COUNTBLANK(K122:AF122)=1,21,IF(COUNTBLANK(K122:AF122)=2,20,IF(COUNTBLANK(K122:AF122)=3,19,IF(COUNTBLANK(K122:AF122)=4,18,IF(COUNTBLANK(K122:AF122)=5,17,IF(COUNTBLANK(K122:AF122)=6,16,IF(COUNTBLANK(K122:AF122)=7,15,IF(COUNTBLANK(K122:AF122)=8,14,IF(COUNTBLANK(K122:AF122)=9,13,IF(COUNTBLANK(K122:AF122)=10,12,IF(COUNTBLANK(K122:AF122)=11,11,IF(COUNTBLANK(K122:AF122)=12,10,IF(COUNTBLANK(K122:AF122)=13,9,IF(COUNTBLANK(K122:AF122)=14,8,IF(COUNTBLANK(K122:AF122)=15,7,IF(COUNTBLANK(K122:AF122)=16,6,IF(COUNTBLANK(K122:AF122)=17,5,IF(COUNTBLANK(K122:AF122)=18,4,IF(COUNTBLANK(K122:AF122)=19,3,IF(COUNTBLANK(K122:AF122)=20,2,IF(COUNTBLANK(K122:AF122)=21,1,IF(COUNTBLANK(K122:AF122)=22,0,"Error")))))))))))))))))))))))</f>
        <v>2</v>
      </c>
      <c r="AI122" s="39">
        <f>IF(AH122=0,"",IF(COUNTBLANK(AD122:AF122)=0,AVERAGE(AD122:AF122),IF(COUNTBLANK(AC122:AF122)&lt;1.5,AVERAGE(AC122:AF122),IF(COUNTBLANK(AB122:AF122)&lt;2.5,AVERAGE(AB122:AF122),IF(COUNTBLANK(AA122:AF122)&lt;3.5,AVERAGE(AA122:AF122),IF(COUNTBLANK(Z122:AF122)&lt;4.5,AVERAGE(Z122:AF122),IF(COUNTBLANK(Y122:AF122)&lt;5.5,AVERAGE(Y122:AF122),IF(COUNTBLANK(X122:AF122)&lt;6.5,AVERAGE(X122:AF122),IF(COUNTBLANK(W122:AF122)&lt;7.5,AVERAGE(W122:AF122),IF(COUNTBLANK(V122:AF122)&lt;8.5,AVERAGE(V122:AF122),IF(COUNTBLANK(U122:AF122)&lt;9.5,AVERAGE(U122:AF122),IF(COUNTBLANK(T122:AF122)&lt;10.5,AVERAGE(T122:AF122),IF(COUNTBLANK(S122:AF122)&lt;11.5,AVERAGE(S122:AF122),IF(COUNTBLANK(R122:AF122)&lt;12.5,AVERAGE(R122:AF122),IF(COUNTBLANK(Q122:AF122)&lt;13.5,AVERAGE(Q122:AF122),IF(COUNTBLANK(P122:AF122)&lt;14.5,AVERAGE(P122:AF122),IF(COUNTBLANK(O122:AF122)&lt;15.5,AVERAGE(O122:AF122),IF(COUNTBLANK(N122:AF122)&lt;16.5,AVERAGE(N122:AF122),IF(COUNTBLANK(M122:AF122)&lt;17.5,AVERAGE(M122:AF122),IF(COUNTBLANK(L122:AF122)&lt;18.5,AVERAGE(L122:AF122),AVERAGE(K122:AF122)))))))))))))))))))))</f>
        <v>83</v>
      </c>
      <c r="AJ122" s="22">
        <f>IF(AH122=0,"",IF(COUNTBLANK(AE122:AF122)=0,AVERAGE(AE122:AF122),IF(COUNTBLANK(AD122:AF122)&lt;1.5,AVERAGE(AD122:AF122),IF(COUNTBLANK(AC122:AF122)&lt;2.5,AVERAGE(AC122:AF122),IF(COUNTBLANK(AB122:AF122)&lt;3.5,AVERAGE(AB122:AF122),IF(COUNTBLANK(AA122:AF122)&lt;4.5,AVERAGE(AA122:AF122),IF(COUNTBLANK(Z122:AF122)&lt;5.5,AVERAGE(Z122:AF122),IF(COUNTBLANK(Y122:AF122)&lt;6.5,AVERAGE(Y122:AF122),IF(COUNTBLANK(X122:AF122)&lt;7.5,AVERAGE(X122:AF122),IF(COUNTBLANK(W122:AF122)&lt;8.5,AVERAGE(W122:AF122),IF(COUNTBLANK(V122:AF122)&lt;9.5,AVERAGE(V122:AF122),IF(COUNTBLANK(U122:AF122)&lt;10.5,AVERAGE(U122:AF122),IF(COUNTBLANK(T122:AF122)&lt;11.5,AVERAGE(T122:AF122),IF(COUNTBLANK(S122:AF122)&lt;12.5,AVERAGE(S122:AF122),IF(COUNTBLANK(R122:AF122)&lt;13.5,AVERAGE(R122:AF122),IF(COUNTBLANK(Q122:AF122)&lt;14.5,AVERAGE(Q122:AF122),IF(COUNTBLANK(P122:AF122)&lt;15.5,AVERAGE(P122:AF122),IF(COUNTBLANK(O122:AF122)&lt;16.5,AVERAGE(O122:AF122),IF(COUNTBLANK(N122:AF122)&lt;17.5,AVERAGE(N122:AF122),IF(COUNTBLANK(M122:AF122)&lt;18.5,AVERAGE(M122:AF122),IF(COUNTBLANK(L122:AF122)&lt;19.5,AVERAGE(L122:AF122),AVERAGE(K122:AF122))))))))))))))))))))))</f>
        <v>83</v>
      </c>
      <c r="AK122" s="23">
        <f>IF(AH122&lt;1.5,J122,(0.75*J122)+(0.25*(AI122*$AS$1)))</f>
        <v>327764.09126171988</v>
      </c>
      <c r="AL122" s="24">
        <f>AK122-J122</f>
        <v>3964.0912617198774</v>
      </c>
      <c r="AM122" s="22">
        <f>IF(AH122&lt;1.5,"N/A",3*((J122/$AS$1)-(AJ122*2/3)))</f>
        <v>71.375795942678508</v>
      </c>
      <c r="AN122" s="20">
        <f t="shared" si="5"/>
        <v>328378.18122452276</v>
      </c>
      <c r="AO122" s="20">
        <f t="shared" si="6"/>
        <v>328378.18122452276</v>
      </c>
    </row>
    <row r="123" spans="1:41" s="2" customFormat="1">
      <c r="A123" s="19" t="s">
        <v>60</v>
      </c>
      <c r="B123" s="23" t="str">
        <f>IF(COUNTBLANK(K123:AF123)&lt;20.5,"Yes","No")</f>
        <v>Yes</v>
      </c>
      <c r="C123" s="23" t="str">
        <f>IF(COUNTBLANK(K123:AF123)&lt;21.5,"Yes","No")</f>
        <v>Yes</v>
      </c>
      <c r="D123" s="34" t="str">
        <f>IF(J123&gt;300000,IF(J123&lt;((AG123*$AR$1)*0.9),IF(J123&lt;((AG123*$AR$1)*0.8),IF(J123&lt;((AG123*$AR$1)*0.7),"B","C"),"V"),IF(AM123&gt;AG123,IF(AM123&gt;AJ123,"P",""),"")),IF(AM123&gt;AG123,IF(AM123&gt;AJ123,"P",""),""))</f>
        <v/>
      </c>
      <c r="E123" s="19" t="s">
        <v>481</v>
      </c>
      <c r="F123" s="21" t="s">
        <v>392</v>
      </c>
      <c r="G123" s="20"/>
      <c r="H123" s="20">
        <f>J123-G123</f>
        <v>297700</v>
      </c>
      <c r="I123" s="80">
        <v>0</v>
      </c>
      <c r="J123" s="20">
        <v>297700</v>
      </c>
      <c r="K123" s="21"/>
      <c r="L123" s="21"/>
      <c r="M123" s="21">
        <v>89</v>
      </c>
      <c r="N123" s="21">
        <v>69</v>
      </c>
      <c r="O123" s="40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9">
        <f>IF(AH123=0,"",AVERAGE(K123:AF123))</f>
        <v>79</v>
      </c>
      <c r="AH123" s="39">
        <f>IF(COUNTBLANK(K123:AF123)=0,22,IF(COUNTBLANK(K123:AF123)=1,21,IF(COUNTBLANK(K123:AF123)=2,20,IF(COUNTBLANK(K123:AF123)=3,19,IF(COUNTBLANK(K123:AF123)=4,18,IF(COUNTBLANK(K123:AF123)=5,17,IF(COUNTBLANK(K123:AF123)=6,16,IF(COUNTBLANK(K123:AF123)=7,15,IF(COUNTBLANK(K123:AF123)=8,14,IF(COUNTBLANK(K123:AF123)=9,13,IF(COUNTBLANK(K123:AF123)=10,12,IF(COUNTBLANK(K123:AF123)=11,11,IF(COUNTBLANK(K123:AF123)=12,10,IF(COUNTBLANK(K123:AF123)=13,9,IF(COUNTBLANK(K123:AF123)=14,8,IF(COUNTBLANK(K123:AF123)=15,7,IF(COUNTBLANK(K123:AF123)=16,6,IF(COUNTBLANK(K123:AF123)=17,5,IF(COUNTBLANK(K123:AF123)=18,4,IF(COUNTBLANK(K123:AF123)=19,3,IF(COUNTBLANK(K123:AF123)=20,2,IF(COUNTBLANK(K123:AF123)=21,1,IF(COUNTBLANK(K123:AF123)=22,0,"Error")))))))))))))))))))))))</f>
        <v>2</v>
      </c>
      <c r="AI123" s="39">
        <f>IF(AH123=0,"",IF(COUNTBLANK(AD123:AF123)=0,AVERAGE(AD123:AF123),IF(COUNTBLANK(AC123:AF123)&lt;1.5,AVERAGE(AC123:AF123),IF(COUNTBLANK(AB123:AF123)&lt;2.5,AVERAGE(AB123:AF123),IF(COUNTBLANK(AA123:AF123)&lt;3.5,AVERAGE(AA123:AF123),IF(COUNTBLANK(Z123:AF123)&lt;4.5,AVERAGE(Z123:AF123),IF(COUNTBLANK(Y123:AF123)&lt;5.5,AVERAGE(Y123:AF123),IF(COUNTBLANK(X123:AF123)&lt;6.5,AVERAGE(X123:AF123),IF(COUNTBLANK(W123:AF123)&lt;7.5,AVERAGE(W123:AF123),IF(COUNTBLANK(V123:AF123)&lt;8.5,AVERAGE(V123:AF123),IF(COUNTBLANK(U123:AF123)&lt;9.5,AVERAGE(U123:AF123),IF(COUNTBLANK(T123:AF123)&lt;10.5,AVERAGE(T123:AF123),IF(COUNTBLANK(S123:AF123)&lt;11.5,AVERAGE(S123:AF123),IF(COUNTBLANK(R123:AF123)&lt;12.5,AVERAGE(R123:AF123),IF(COUNTBLANK(Q123:AF123)&lt;13.5,AVERAGE(Q123:AF123),IF(COUNTBLANK(P123:AF123)&lt;14.5,AVERAGE(P123:AF123),IF(COUNTBLANK(O123:AF123)&lt;15.5,AVERAGE(O123:AF123),IF(COUNTBLANK(N123:AF123)&lt;16.5,AVERAGE(N123:AF123),IF(COUNTBLANK(M123:AF123)&lt;17.5,AVERAGE(M123:AF123),IF(COUNTBLANK(L123:AF123)&lt;18.5,AVERAGE(L123:AF123),AVERAGE(K123:AF123)))))))))))))))))))))</f>
        <v>79</v>
      </c>
      <c r="AJ123" s="22">
        <f>IF(AH123=0,"",IF(COUNTBLANK(AE123:AF123)=0,AVERAGE(AE123:AF123),IF(COUNTBLANK(AD123:AF123)&lt;1.5,AVERAGE(AD123:AF123),IF(COUNTBLANK(AC123:AF123)&lt;2.5,AVERAGE(AC123:AF123),IF(COUNTBLANK(AB123:AF123)&lt;3.5,AVERAGE(AB123:AF123),IF(COUNTBLANK(AA123:AF123)&lt;4.5,AVERAGE(AA123:AF123),IF(COUNTBLANK(Z123:AF123)&lt;5.5,AVERAGE(Z123:AF123),IF(COUNTBLANK(Y123:AF123)&lt;6.5,AVERAGE(Y123:AF123),IF(COUNTBLANK(X123:AF123)&lt;7.5,AVERAGE(X123:AF123),IF(COUNTBLANK(W123:AF123)&lt;8.5,AVERAGE(W123:AF123),IF(COUNTBLANK(V123:AF123)&lt;9.5,AVERAGE(V123:AF123),IF(COUNTBLANK(U123:AF123)&lt;10.5,AVERAGE(U123:AF123),IF(COUNTBLANK(T123:AF123)&lt;11.5,AVERAGE(T123:AF123),IF(COUNTBLANK(S123:AF123)&lt;12.5,AVERAGE(S123:AF123),IF(COUNTBLANK(R123:AF123)&lt;13.5,AVERAGE(R123:AF123),IF(COUNTBLANK(Q123:AF123)&lt;14.5,AVERAGE(Q123:AF123),IF(COUNTBLANK(P123:AF123)&lt;15.5,AVERAGE(P123:AF123),IF(COUNTBLANK(O123:AF123)&lt;16.5,AVERAGE(O123:AF123),IF(COUNTBLANK(N123:AF123)&lt;17.5,AVERAGE(N123:AF123),IF(COUNTBLANK(M123:AF123)&lt;18.5,AVERAGE(M123:AF123),IF(COUNTBLANK(L123:AF123)&lt;19.5,AVERAGE(L123:AF123),AVERAGE(K123:AF123))))))))))))))))))))))</f>
        <v>79</v>
      </c>
      <c r="AK123" s="23">
        <f>IF(AH123&lt;1.5,J123,(0.75*J123)+(0.25*(AI123*$AS$1)))</f>
        <v>304096.84589970927</v>
      </c>
      <c r="AL123" s="24">
        <f>AK123-J123</f>
        <v>6396.8458997092675</v>
      </c>
      <c r="AM123" s="22">
        <f>IF(AH123&lt;1.5,"N/A",3*((J123/$AS$1)-(AJ123*2/3)))</f>
        <v>60.242045868237803</v>
      </c>
      <c r="AN123" s="20">
        <f t="shared" si="5"/>
        <v>312552.72670767829</v>
      </c>
      <c r="AO123" s="20">
        <f t="shared" si="6"/>
        <v>312552.72670767829</v>
      </c>
    </row>
    <row r="124" spans="1:41" s="2" customFormat="1">
      <c r="A124" s="25" t="s">
        <v>60</v>
      </c>
      <c r="B124" s="23" t="str">
        <f>IF(COUNTBLANK(K124:AF124)&lt;20.5,"Yes","No")</f>
        <v>Yes</v>
      </c>
      <c r="C124" s="23" t="str">
        <f>IF(COUNTBLANK(K124:AF124)&lt;21.5,"Yes","No")</f>
        <v>Yes</v>
      </c>
      <c r="D124" s="34" t="str">
        <f>IF(J124&gt;300000,IF(J124&lt;((AG124*$AR$1)*0.9),IF(J124&lt;((AG124*$AR$1)*0.8),IF(J124&lt;((AG124*$AR$1)*0.7),"B","C"),"V"),IF(AM124&gt;AG124,IF(AM124&gt;AJ124,"P",""),"")),IF(AM124&gt;AG124,IF(AM124&gt;AJ124,"P",""),""))</f>
        <v/>
      </c>
      <c r="E124" s="19" t="s">
        <v>183</v>
      </c>
      <c r="F124" s="21" t="s">
        <v>388</v>
      </c>
      <c r="G124" s="20">
        <v>237300</v>
      </c>
      <c r="H124" s="20">
        <f>J124-G124</f>
        <v>31100</v>
      </c>
      <c r="I124" s="80">
        <v>23900</v>
      </c>
      <c r="J124" s="20">
        <v>268400</v>
      </c>
      <c r="K124" s="21">
        <v>61</v>
      </c>
      <c r="L124" s="21">
        <v>65</v>
      </c>
      <c r="M124" s="21">
        <v>66</v>
      </c>
      <c r="N124" s="21">
        <v>114</v>
      </c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39">
        <f>IF(AH124=0,"",AVERAGE(K124:AF124))</f>
        <v>76.5</v>
      </c>
      <c r="AH124" s="39">
        <f>IF(COUNTBLANK(K124:AF124)=0,22,IF(COUNTBLANK(K124:AF124)=1,21,IF(COUNTBLANK(K124:AF124)=2,20,IF(COUNTBLANK(K124:AF124)=3,19,IF(COUNTBLANK(K124:AF124)=4,18,IF(COUNTBLANK(K124:AF124)=5,17,IF(COUNTBLANK(K124:AF124)=6,16,IF(COUNTBLANK(K124:AF124)=7,15,IF(COUNTBLANK(K124:AF124)=8,14,IF(COUNTBLANK(K124:AF124)=9,13,IF(COUNTBLANK(K124:AF124)=10,12,IF(COUNTBLANK(K124:AF124)=11,11,IF(COUNTBLANK(K124:AF124)=12,10,IF(COUNTBLANK(K124:AF124)=13,9,IF(COUNTBLANK(K124:AF124)=14,8,IF(COUNTBLANK(K124:AF124)=15,7,IF(COUNTBLANK(K124:AF124)=16,6,IF(COUNTBLANK(K124:AF124)=17,5,IF(COUNTBLANK(K124:AF124)=18,4,IF(COUNTBLANK(K124:AF124)=19,3,IF(COUNTBLANK(K124:AF124)=20,2,IF(COUNTBLANK(K124:AF124)=21,1,IF(COUNTBLANK(K124:AF124)=22,0,"Error")))))))))))))))))))))))</f>
        <v>4</v>
      </c>
      <c r="AI124" s="39">
        <f>IF(AH124=0,"",IF(COUNTBLANK(AD124:AF124)=0,AVERAGE(AD124:AF124),IF(COUNTBLANK(AC124:AF124)&lt;1.5,AVERAGE(AC124:AF124),IF(COUNTBLANK(AB124:AF124)&lt;2.5,AVERAGE(AB124:AF124),IF(COUNTBLANK(AA124:AF124)&lt;3.5,AVERAGE(AA124:AF124),IF(COUNTBLANK(Z124:AF124)&lt;4.5,AVERAGE(Z124:AF124),IF(COUNTBLANK(Y124:AF124)&lt;5.5,AVERAGE(Y124:AF124),IF(COUNTBLANK(X124:AF124)&lt;6.5,AVERAGE(X124:AF124),IF(COUNTBLANK(W124:AF124)&lt;7.5,AVERAGE(W124:AF124),IF(COUNTBLANK(V124:AF124)&lt;8.5,AVERAGE(V124:AF124),IF(COUNTBLANK(U124:AF124)&lt;9.5,AVERAGE(U124:AF124),IF(COUNTBLANK(T124:AF124)&lt;10.5,AVERAGE(T124:AF124),IF(COUNTBLANK(S124:AF124)&lt;11.5,AVERAGE(S124:AF124),IF(COUNTBLANK(R124:AF124)&lt;12.5,AVERAGE(R124:AF124),IF(COUNTBLANK(Q124:AF124)&lt;13.5,AVERAGE(Q124:AF124),IF(COUNTBLANK(P124:AF124)&lt;14.5,AVERAGE(P124:AF124),IF(COUNTBLANK(O124:AF124)&lt;15.5,AVERAGE(O124:AF124),IF(COUNTBLANK(N124:AF124)&lt;16.5,AVERAGE(N124:AF124),IF(COUNTBLANK(M124:AF124)&lt;17.5,AVERAGE(M124:AF124),IF(COUNTBLANK(L124:AF124)&lt;18.5,AVERAGE(L124:AF124),AVERAGE(K124:AF124)))))))))))))))))))))</f>
        <v>81.666666666666671</v>
      </c>
      <c r="AJ124" s="22">
        <f>IF(AH124=0,"",IF(COUNTBLANK(AE124:AF124)=0,AVERAGE(AE124:AF124),IF(COUNTBLANK(AD124:AF124)&lt;1.5,AVERAGE(AD124:AF124),IF(COUNTBLANK(AC124:AF124)&lt;2.5,AVERAGE(AC124:AF124),IF(COUNTBLANK(AB124:AF124)&lt;3.5,AVERAGE(AB124:AF124),IF(COUNTBLANK(AA124:AF124)&lt;4.5,AVERAGE(AA124:AF124),IF(COUNTBLANK(Z124:AF124)&lt;5.5,AVERAGE(Z124:AF124),IF(COUNTBLANK(Y124:AF124)&lt;6.5,AVERAGE(Y124:AF124),IF(COUNTBLANK(X124:AF124)&lt;7.5,AVERAGE(X124:AF124),IF(COUNTBLANK(W124:AF124)&lt;8.5,AVERAGE(W124:AF124),IF(COUNTBLANK(V124:AF124)&lt;9.5,AVERAGE(V124:AF124),IF(COUNTBLANK(U124:AF124)&lt;10.5,AVERAGE(U124:AF124),IF(COUNTBLANK(T124:AF124)&lt;11.5,AVERAGE(T124:AF124),IF(COUNTBLANK(S124:AF124)&lt;12.5,AVERAGE(S124:AF124),IF(COUNTBLANK(R124:AF124)&lt;13.5,AVERAGE(R124:AF124),IF(COUNTBLANK(Q124:AF124)&lt;14.5,AVERAGE(Q124:AF124),IF(COUNTBLANK(P124:AF124)&lt;15.5,AVERAGE(P124:AF124),IF(COUNTBLANK(O124:AF124)&lt;16.5,AVERAGE(O124:AF124),IF(COUNTBLANK(N124:AF124)&lt;17.5,AVERAGE(N124:AF124),IF(COUNTBLANK(M124:AF124)&lt;18.5,AVERAGE(M124:AF124),IF(COUNTBLANK(L124:AF124)&lt;19.5,AVERAGE(L124:AF124),AVERAGE(K124:AF124))))))))))))))))))))))</f>
        <v>90</v>
      </c>
      <c r="AK124" s="23">
        <f>IF(AH124&lt;1.5,J124,(0.75*J124)+(0.25*(AI124*$AS$1)))</f>
        <v>284850.00947438303</v>
      </c>
      <c r="AL124" s="24">
        <f>AK124-J124</f>
        <v>16450.009474383027</v>
      </c>
      <c r="AM124" s="22">
        <f>IF(AH124&lt;1.5,"N/A",3*((J124/$AS$1)-(AJ124*2/3)))</f>
        <v>16.76239540152848</v>
      </c>
      <c r="AN124" s="20">
        <f t="shared" si="5"/>
        <v>323103.02971890796</v>
      </c>
      <c r="AO124" s="20">
        <f t="shared" si="6"/>
        <v>302661.81763465045</v>
      </c>
    </row>
    <row r="125" spans="1:41" s="2" customFormat="1">
      <c r="A125" s="25" t="s">
        <v>60</v>
      </c>
      <c r="B125" s="23" t="str">
        <f>IF(COUNTBLANK(K125:AF125)&lt;20.5,"Yes","No")</f>
        <v>Yes</v>
      </c>
      <c r="C125" s="23" t="str">
        <f>IF(COUNTBLANK(K125:AF125)&lt;21.5,"Yes","No")</f>
        <v>Yes</v>
      </c>
      <c r="D125" s="34" t="str">
        <f>IF(J125&gt;300000,IF(J125&lt;((AG125*$AR$1)*0.9),IF(J125&lt;((AG125*$AR$1)*0.8),IF(J125&lt;((AG125*$AR$1)*0.7),"B","C"),"V"),IF(AM125&gt;AG125,IF(AM125&gt;AJ125,"P",""),"")),IF(AM125&gt;AG125,IF(AM125&gt;AJ125,"P",""),""))</f>
        <v/>
      </c>
      <c r="E125" s="19" t="s">
        <v>173</v>
      </c>
      <c r="F125" s="21" t="s">
        <v>37</v>
      </c>
      <c r="G125" s="20">
        <v>282100</v>
      </c>
      <c r="H125" s="20">
        <f>J125-G125</f>
        <v>5600</v>
      </c>
      <c r="I125" s="80">
        <v>4400</v>
      </c>
      <c r="J125" s="20">
        <v>287700</v>
      </c>
      <c r="K125" s="21">
        <v>82</v>
      </c>
      <c r="L125" s="21">
        <v>67</v>
      </c>
      <c r="M125" s="21">
        <v>59</v>
      </c>
      <c r="N125" s="21">
        <v>93</v>
      </c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39">
        <f>IF(AH125=0,"",AVERAGE(K125:AF125))</f>
        <v>75.25</v>
      </c>
      <c r="AH125" s="39">
        <f>IF(COUNTBLANK(K125:AF125)=0,22,IF(COUNTBLANK(K125:AF125)=1,21,IF(COUNTBLANK(K125:AF125)=2,20,IF(COUNTBLANK(K125:AF125)=3,19,IF(COUNTBLANK(K125:AF125)=4,18,IF(COUNTBLANK(K125:AF125)=5,17,IF(COUNTBLANK(K125:AF125)=6,16,IF(COUNTBLANK(K125:AF125)=7,15,IF(COUNTBLANK(K125:AF125)=8,14,IF(COUNTBLANK(K125:AF125)=9,13,IF(COUNTBLANK(K125:AF125)=10,12,IF(COUNTBLANK(K125:AF125)=11,11,IF(COUNTBLANK(K125:AF125)=12,10,IF(COUNTBLANK(K125:AF125)=13,9,IF(COUNTBLANK(K125:AF125)=14,8,IF(COUNTBLANK(K125:AF125)=15,7,IF(COUNTBLANK(K125:AF125)=16,6,IF(COUNTBLANK(K125:AF125)=17,5,IF(COUNTBLANK(K125:AF125)=18,4,IF(COUNTBLANK(K125:AF125)=19,3,IF(COUNTBLANK(K125:AF125)=20,2,IF(COUNTBLANK(K125:AF125)=21,1,IF(COUNTBLANK(K125:AF125)=22,0,"Error")))))))))))))))))))))))</f>
        <v>4</v>
      </c>
      <c r="AI125" s="39">
        <f>IF(AH125=0,"",IF(COUNTBLANK(AD125:AF125)=0,AVERAGE(AD125:AF125),IF(COUNTBLANK(AC125:AF125)&lt;1.5,AVERAGE(AC125:AF125),IF(COUNTBLANK(AB125:AF125)&lt;2.5,AVERAGE(AB125:AF125),IF(COUNTBLANK(AA125:AF125)&lt;3.5,AVERAGE(AA125:AF125),IF(COUNTBLANK(Z125:AF125)&lt;4.5,AVERAGE(Z125:AF125),IF(COUNTBLANK(Y125:AF125)&lt;5.5,AVERAGE(Y125:AF125),IF(COUNTBLANK(X125:AF125)&lt;6.5,AVERAGE(X125:AF125),IF(COUNTBLANK(W125:AF125)&lt;7.5,AVERAGE(W125:AF125),IF(COUNTBLANK(V125:AF125)&lt;8.5,AVERAGE(V125:AF125),IF(COUNTBLANK(U125:AF125)&lt;9.5,AVERAGE(U125:AF125),IF(COUNTBLANK(T125:AF125)&lt;10.5,AVERAGE(T125:AF125),IF(COUNTBLANK(S125:AF125)&lt;11.5,AVERAGE(S125:AF125),IF(COUNTBLANK(R125:AF125)&lt;12.5,AVERAGE(R125:AF125),IF(COUNTBLANK(Q125:AF125)&lt;13.5,AVERAGE(Q125:AF125),IF(COUNTBLANK(P125:AF125)&lt;14.5,AVERAGE(P125:AF125),IF(COUNTBLANK(O125:AF125)&lt;15.5,AVERAGE(O125:AF125),IF(COUNTBLANK(N125:AF125)&lt;16.5,AVERAGE(N125:AF125),IF(COUNTBLANK(M125:AF125)&lt;17.5,AVERAGE(M125:AF125),IF(COUNTBLANK(L125:AF125)&lt;18.5,AVERAGE(L125:AF125),AVERAGE(K125:AF125)))))))))))))))))))))</f>
        <v>73</v>
      </c>
      <c r="AJ125" s="22">
        <f>IF(AH125=0,"",IF(COUNTBLANK(AE125:AF125)=0,AVERAGE(AE125:AF125),IF(COUNTBLANK(AD125:AF125)&lt;1.5,AVERAGE(AD125:AF125),IF(COUNTBLANK(AC125:AF125)&lt;2.5,AVERAGE(AC125:AF125),IF(COUNTBLANK(AB125:AF125)&lt;3.5,AVERAGE(AB125:AF125),IF(COUNTBLANK(AA125:AF125)&lt;4.5,AVERAGE(AA125:AF125),IF(COUNTBLANK(Z125:AF125)&lt;5.5,AVERAGE(Z125:AF125),IF(COUNTBLANK(Y125:AF125)&lt;6.5,AVERAGE(Y125:AF125),IF(COUNTBLANK(X125:AF125)&lt;7.5,AVERAGE(X125:AF125),IF(COUNTBLANK(W125:AF125)&lt;8.5,AVERAGE(W125:AF125),IF(COUNTBLANK(V125:AF125)&lt;9.5,AVERAGE(V125:AF125),IF(COUNTBLANK(U125:AF125)&lt;10.5,AVERAGE(U125:AF125),IF(COUNTBLANK(T125:AF125)&lt;11.5,AVERAGE(T125:AF125),IF(COUNTBLANK(S125:AF125)&lt;12.5,AVERAGE(S125:AF125),IF(COUNTBLANK(R125:AF125)&lt;13.5,AVERAGE(R125:AF125),IF(COUNTBLANK(Q125:AF125)&lt;14.5,AVERAGE(Q125:AF125),IF(COUNTBLANK(P125:AF125)&lt;15.5,AVERAGE(P125:AF125),IF(COUNTBLANK(O125:AF125)&lt;16.5,AVERAGE(O125:AF125),IF(COUNTBLANK(N125:AF125)&lt;17.5,AVERAGE(N125:AF125),IF(COUNTBLANK(M125:AF125)&lt;18.5,AVERAGE(M125:AF125),IF(COUNTBLANK(L125:AF125)&lt;19.5,AVERAGE(L125:AF125),AVERAGE(K125:AF125))))))))))))))))))))))</f>
        <v>76</v>
      </c>
      <c r="AK125" s="23">
        <f>IF(AH125&lt;1.5,J125,(0.75*J125)+(0.25*(AI125*$AS$1)))</f>
        <v>290458.47785669338</v>
      </c>
      <c r="AL125" s="24">
        <f>AK125-J125</f>
        <v>2758.4778566933819</v>
      </c>
      <c r="AM125" s="22">
        <f>IF(AH125&lt;1.5,"N/A",3*((J125/$AS$1)-(AJ125*2/3)))</f>
        <v>58.911107142398443</v>
      </c>
      <c r="AN125" s="20">
        <f t="shared" si="5"/>
        <v>288814.54493241158</v>
      </c>
      <c r="AO125" s="20">
        <f t="shared" si="6"/>
        <v>297716.36309813656</v>
      </c>
    </row>
    <row r="126" spans="1:41" s="2" customFormat="1">
      <c r="A126" s="25" t="s">
        <v>60</v>
      </c>
      <c r="B126" s="23" t="str">
        <f>IF(COUNTBLANK(K126:AF126)&lt;20.5,"Yes","No")</f>
        <v>Yes</v>
      </c>
      <c r="C126" s="23" t="str">
        <f>IF(COUNTBLANK(K126:AF126)&lt;21.5,"Yes","No")</f>
        <v>Yes</v>
      </c>
      <c r="D126" s="34" t="str">
        <f>IF(J126&gt;300000,IF(J126&lt;((AG126*$AR$1)*0.9),IF(J126&lt;((AG126*$AR$1)*0.8),IF(J126&lt;((AG126*$AR$1)*0.7),"B","C"),"V"),IF(AM126&gt;AG126,IF(AM126&gt;AJ126,"P",""),"")),IF(AM126&gt;AG126,IF(AM126&gt;AJ126,"P",""),""))</f>
        <v>P</v>
      </c>
      <c r="E126" s="19" t="s">
        <v>185</v>
      </c>
      <c r="F126" s="21" t="s">
        <v>37</v>
      </c>
      <c r="G126" s="20">
        <v>413500</v>
      </c>
      <c r="H126" s="20">
        <f>J126-G126</f>
        <v>-45400</v>
      </c>
      <c r="I126" s="80">
        <v>-14100</v>
      </c>
      <c r="J126" s="20">
        <v>368100</v>
      </c>
      <c r="K126" s="21">
        <v>58</v>
      </c>
      <c r="L126" s="21">
        <v>82</v>
      </c>
      <c r="M126" s="21">
        <v>73</v>
      </c>
      <c r="N126" s="21">
        <v>85</v>
      </c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39">
        <f>IF(AH126=0,"",AVERAGE(K126:AF126))</f>
        <v>74.5</v>
      </c>
      <c r="AH126" s="39">
        <f>IF(COUNTBLANK(K126:AF126)=0,22,IF(COUNTBLANK(K126:AF126)=1,21,IF(COUNTBLANK(K126:AF126)=2,20,IF(COUNTBLANK(K126:AF126)=3,19,IF(COUNTBLANK(K126:AF126)=4,18,IF(COUNTBLANK(K126:AF126)=5,17,IF(COUNTBLANK(K126:AF126)=6,16,IF(COUNTBLANK(K126:AF126)=7,15,IF(COUNTBLANK(K126:AF126)=8,14,IF(COUNTBLANK(K126:AF126)=9,13,IF(COUNTBLANK(K126:AF126)=10,12,IF(COUNTBLANK(K126:AF126)=11,11,IF(COUNTBLANK(K126:AF126)=12,10,IF(COUNTBLANK(K126:AF126)=13,9,IF(COUNTBLANK(K126:AF126)=14,8,IF(COUNTBLANK(K126:AF126)=15,7,IF(COUNTBLANK(K126:AF126)=16,6,IF(COUNTBLANK(K126:AF126)=17,5,IF(COUNTBLANK(K126:AF126)=18,4,IF(COUNTBLANK(K126:AF126)=19,3,IF(COUNTBLANK(K126:AF126)=20,2,IF(COUNTBLANK(K126:AF126)=21,1,IF(COUNTBLANK(K126:AF126)=22,0,"Error")))))))))))))))))))))))</f>
        <v>4</v>
      </c>
      <c r="AI126" s="39">
        <f>IF(AH126=0,"",IF(COUNTBLANK(AD126:AF126)=0,AVERAGE(AD126:AF126),IF(COUNTBLANK(AC126:AF126)&lt;1.5,AVERAGE(AC126:AF126),IF(COUNTBLANK(AB126:AF126)&lt;2.5,AVERAGE(AB126:AF126),IF(COUNTBLANK(AA126:AF126)&lt;3.5,AVERAGE(AA126:AF126),IF(COUNTBLANK(Z126:AF126)&lt;4.5,AVERAGE(Z126:AF126),IF(COUNTBLANK(Y126:AF126)&lt;5.5,AVERAGE(Y126:AF126),IF(COUNTBLANK(X126:AF126)&lt;6.5,AVERAGE(X126:AF126),IF(COUNTBLANK(W126:AF126)&lt;7.5,AVERAGE(W126:AF126),IF(COUNTBLANK(V126:AF126)&lt;8.5,AVERAGE(V126:AF126),IF(COUNTBLANK(U126:AF126)&lt;9.5,AVERAGE(U126:AF126),IF(COUNTBLANK(T126:AF126)&lt;10.5,AVERAGE(T126:AF126),IF(COUNTBLANK(S126:AF126)&lt;11.5,AVERAGE(S126:AF126),IF(COUNTBLANK(R126:AF126)&lt;12.5,AVERAGE(R126:AF126),IF(COUNTBLANK(Q126:AF126)&lt;13.5,AVERAGE(Q126:AF126),IF(COUNTBLANK(P126:AF126)&lt;14.5,AVERAGE(P126:AF126),IF(COUNTBLANK(O126:AF126)&lt;15.5,AVERAGE(O126:AF126),IF(COUNTBLANK(N126:AF126)&lt;16.5,AVERAGE(N126:AF126),IF(COUNTBLANK(M126:AF126)&lt;17.5,AVERAGE(M126:AF126),IF(COUNTBLANK(L126:AF126)&lt;18.5,AVERAGE(L126:AF126),AVERAGE(K126:AF126)))))))))))))))))))))</f>
        <v>80</v>
      </c>
      <c r="AJ126" s="22">
        <f>IF(AH126=0,"",IF(COUNTBLANK(AE126:AF126)=0,AVERAGE(AE126:AF126),IF(COUNTBLANK(AD126:AF126)&lt;1.5,AVERAGE(AD126:AF126),IF(COUNTBLANK(AC126:AF126)&lt;2.5,AVERAGE(AC126:AF126),IF(COUNTBLANK(AB126:AF126)&lt;3.5,AVERAGE(AB126:AF126),IF(COUNTBLANK(AA126:AF126)&lt;4.5,AVERAGE(AA126:AF126),IF(COUNTBLANK(Z126:AF126)&lt;5.5,AVERAGE(Z126:AF126),IF(COUNTBLANK(Y126:AF126)&lt;6.5,AVERAGE(Y126:AF126),IF(COUNTBLANK(X126:AF126)&lt;7.5,AVERAGE(X126:AF126),IF(COUNTBLANK(W126:AF126)&lt;8.5,AVERAGE(W126:AF126),IF(COUNTBLANK(V126:AF126)&lt;9.5,AVERAGE(V126:AF126),IF(COUNTBLANK(U126:AF126)&lt;10.5,AVERAGE(U126:AF126),IF(COUNTBLANK(T126:AF126)&lt;11.5,AVERAGE(T126:AF126),IF(COUNTBLANK(S126:AF126)&lt;12.5,AVERAGE(S126:AF126),IF(COUNTBLANK(R126:AF126)&lt;13.5,AVERAGE(R126:AF126),IF(COUNTBLANK(Q126:AF126)&lt;14.5,AVERAGE(Q126:AF126),IF(COUNTBLANK(P126:AF126)&lt;15.5,AVERAGE(P126:AF126),IF(COUNTBLANK(O126:AF126)&lt;16.5,AVERAGE(O126:AF126),IF(COUNTBLANK(N126:AF126)&lt;17.5,AVERAGE(N126:AF126),IF(COUNTBLANK(M126:AF126)&lt;18.5,AVERAGE(M126:AF126),IF(COUNTBLANK(L126:AF126)&lt;19.5,AVERAGE(L126:AF126),AVERAGE(K126:AF126))))))))))))))))))))))</f>
        <v>79</v>
      </c>
      <c r="AK126" s="23">
        <f>IF(AH126&lt;1.5,J126,(0.75*J126)+(0.25*(AI126*$AS$1)))</f>
        <v>357919.90724021196</v>
      </c>
      <c r="AL126" s="24">
        <f>AK126-J126</f>
        <v>-10180.092759788036</v>
      </c>
      <c r="AM126" s="22">
        <f>IF(AH126&lt;1.5,"N/A",3*((J126/$AS$1)-(AJ126*2/3)))</f>
        <v>111.85185449814691</v>
      </c>
      <c r="AN126" s="20">
        <f t="shared" si="5"/>
        <v>316509.09033688938</v>
      </c>
      <c r="AO126" s="20">
        <f t="shared" si="6"/>
        <v>294749.09037622827</v>
      </c>
    </row>
    <row r="127" spans="1:41" s="2" customFormat="1">
      <c r="A127" s="25" t="s">
        <v>60</v>
      </c>
      <c r="B127" s="23" t="str">
        <f>IF(COUNTBLANK(K127:AF127)&lt;20.5,"Yes","No")</f>
        <v>Yes</v>
      </c>
      <c r="C127" s="23" t="str">
        <f>IF(COUNTBLANK(K127:AF127)&lt;21.5,"Yes","No")</f>
        <v>Yes</v>
      </c>
      <c r="D127" s="34" t="str">
        <f>IF(J127&gt;300000,IF(J127&lt;((AG127*$AR$1)*0.9),IF(J127&lt;((AG127*$AR$1)*0.8),IF(J127&lt;((AG127*$AR$1)*0.7),"B","C"),"V"),IF(AM127&gt;AG127,IF(AM127&gt;AJ127,"P",""),"")),IF(AM127&gt;AG127,IF(AM127&gt;AJ127,"P",""),""))</f>
        <v/>
      </c>
      <c r="E127" s="19" t="s">
        <v>178</v>
      </c>
      <c r="F127" s="21" t="s">
        <v>388</v>
      </c>
      <c r="G127" s="20">
        <v>360300</v>
      </c>
      <c r="H127" s="20">
        <f>J127-G127</f>
        <v>-27500</v>
      </c>
      <c r="I127" s="80">
        <v>-9800</v>
      </c>
      <c r="J127" s="20">
        <v>332800</v>
      </c>
      <c r="K127" s="21">
        <v>69</v>
      </c>
      <c r="L127" s="21">
        <v>59</v>
      </c>
      <c r="M127" s="21">
        <v>84</v>
      </c>
      <c r="N127" s="21">
        <v>80</v>
      </c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39">
        <f>IF(AH127=0,"",AVERAGE(K127:AF127))</f>
        <v>73</v>
      </c>
      <c r="AH127" s="39">
        <f>IF(COUNTBLANK(K127:AF127)=0,22,IF(COUNTBLANK(K127:AF127)=1,21,IF(COUNTBLANK(K127:AF127)=2,20,IF(COUNTBLANK(K127:AF127)=3,19,IF(COUNTBLANK(K127:AF127)=4,18,IF(COUNTBLANK(K127:AF127)=5,17,IF(COUNTBLANK(K127:AF127)=6,16,IF(COUNTBLANK(K127:AF127)=7,15,IF(COUNTBLANK(K127:AF127)=8,14,IF(COUNTBLANK(K127:AF127)=9,13,IF(COUNTBLANK(K127:AF127)=10,12,IF(COUNTBLANK(K127:AF127)=11,11,IF(COUNTBLANK(K127:AF127)=12,10,IF(COUNTBLANK(K127:AF127)=13,9,IF(COUNTBLANK(K127:AF127)=14,8,IF(COUNTBLANK(K127:AF127)=15,7,IF(COUNTBLANK(K127:AF127)=16,6,IF(COUNTBLANK(K127:AF127)=17,5,IF(COUNTBLANK(K127:AF127)=18,4,IF(COUNTBLANK(K127:AF127)=19,3,IF(COUNTBLANK(K127:AF127)=20,2,IF(COUNTBLANK(K127:AF127)=21,1,IF(COUNTBLANK(K127:AF127)=22,0,"Error")))))))))))))))))))))))</f>
        <v>4</v>
      </c>
      <c r="AI127" s="39">
        <f>IF(AH127=0,"",IF(COUNTBLANK(AD127:AF127)=0,AVERAGE(AD127:AF127),IF(COUNTBLANK(AC127:AF127)&lt;1.5,AVERAGE(AC127:AF127),IF(COUNTBLANK(AB127:AF127)&lt;2.5,AVERAGE(AB127:AF127),IF(COUNTBLANK(AA127:AF127)&lt;3.5,AVERAGE(AA127:AF127),IF(COUNTBLANK(Z127:AF127)&lt;4.5,AVERAGE(Z127:AF127),IF(COUNTBLANK(Y127:AF127)&lt;5.5,AVERAGE(Y127:AF127),IF(COUNTBLANK(X127:AF127)&lt;6.5,AVERAGE(X127:AF127),IF(COUNTBLANK(W127:AF127)&lt;7.5,AVERAGE(W127:AF127),IF(COUNTBLANK(V127:AF127)&lt;8.5,AVERAGE(V127:AF127),IF(COUNTBLANK(U127:AF127)&lt;9.5,AVERAGE(U127:AF127),IF(COUNTBLANK(T127:AF127)&lt;10.5,AVERAGE(T127:AF127),IF(COUNTBLANK(S127:AF127)&lt;11.5,AVERAGE(S127:AF127),IF(COUNTBLANK(R127:AF127)&lt;12.5,AVERAGE(R127:AF127),IF(COUNTBLANK(Q127:AF127)&lt;13.5,AVERAGE(Q127:AF127),IF(COUNTBLANK(P127:AF127)&lt;14.5,AVERAGE(P127:AF127),IF(COUNTBLANK(O127:AF127)&lt;15.5,AVERAGE(O127:AF127),IF(COUNTBLANK(N127:AF127)&lt;16.5,AVERAGE(N127:AF127),IF(COUNTBLANK(M127:AF127)&lt;17.5,AVERAGE(M127:AF127),IF(COUNTBLANK(L127:AF127)&lt;18.5,AVERAGE(L127:AF127),AVERAGE(K127:AF127)))))))))))))))))))))</f>
        <v>74.333333333333329</v>
      </c>
      <c r="AJ127" s="22">
        <f>IF(AH127=0,"",IF(COUNTBLANK(AE127:AF127)=0,AVERAGE(AE127:AF127),IF(COUNTBLANK(AD127:AF127)&lt;1.5,AVERAGE(AD127:AF127),IF(COUNTBLANK(AC127:AF127)&lt;2.5,AVERAGE(AC127:AF127),IF(COUNTBLANK(AB127:AF127)&lt;3.5,AVERAGE(AB127:AF127),IF(COUNTBLANK(AA127:AF127)&lt;4.5,AVERAGE(AA127:AF127),IF(COUNTBLANK(Z127:AF127)&lt;5.5,AVERAGE(Z127:AF127),IF(COUNTBLANK(Y127:AF127)&lt;6.5,AVERAGE(Y127:AF127),IF(COUNTBLANK(X127:AF127)&lt;7.5,AVERAGE(X127:AF127),IF(COUNTBLANK(W127:AF127)&lt;8.5,AVERAGE(W127:AF127),IF(COUNTBLANK(V127:AF127)&lt;9.5,AVERAGE(V127:AF127),IF(COUNTBLANK(U127:AF127)&lt;10.5,AVERAGE(U127:AF127),IF(COUNTBLANK(T127:AF127)&lt;11.5,AVERAGE(T127:AF127),IF(COUNTBLANK(S127:AF127)&lt;12.5,AVERAGE(S127:AF127),IF(COUNTBLANK(R127:AF127)&lt;13.5,AVERAGE(R127:AF127),IF(COUNTBLANK(Q127:AF127)&lt;14.5,AVERAGE(Q127:AF127),IF(COUNTBLANK(P127:AF127)&lt;15.5,AVERAGE(P127:AF127),IF(COUNTBLANK(O127:AF127)&lt;16.5,AVERAGE(O127:AF127),IF(COUNTBLANK(N127:AF127)&lt;17.5,AVERAGE(N127:AF127),IF(COUNTBLANK(M127:AF127)&lt;18.5,AVERAGE(M127:AF127),IF(COUNTBLANK(L127:AF127)&lt;19.5,AVERAGE(L127:AF127),AVERAGE(K127:AF127))))))))))))))))))))))</f>
        <v>82</v>
      </c>
      <c r="AK127" s="23">
        <f>IF(AH127&lt;1.5,J127,(0.75*J127)+(0.25*(AI127*$AS$1)))</f>
        <v>325647.55964403023</v>
      </c>
      <c r="AL127" s="24">
        <f>AK127-J127</f>
        <v>-7152.4403559697676</v>
      </c>
      <c r="AM127" s="22">
        <f>IF(AH127&lt;1.5,"N/A",3*((J127/$AS$1)-(AJ127*2/3)))</f>
        <v>79.973640795933932</v>
      </c>
      <c r="AN127" s="20">
        <f t="shared" si="5"/>
        <v>294089.69643802638</v>
      </c>
      <c r="AO127" s="20">
        <f t="shared" si="6"/>
        <v>288814.54493241158</v>
      </c>
    </row>
    <row r="128" spans="1:41" s="2" customFormat="1">
      <c r="A128" s="25" t="s">
        <v>60</v>
      </c>
      <c r="B128" s="23" t="str">
        <f>IF(COUNTBLANK(K128:AF128)&lt;20.5,"Yes","No")</f>
        <v>Yes</v>
      </c>
      <c r="C128" s="23" t="str">
        <f>IF(COUNTBLANK(K128:AF128)&lt;21.5,"Yes","No")</f>
        <v>Yes</v>
      </c>
      <c r="D128" s="34" t="str">
        <f>IF(J128&gt;300000,IF(J128&lt;((AG128*$AR$1)*0.9),IF(J128&lt;((AG128*$AR$1)*0.8),IF(J128&lt;((AG128*$AR$1)*0.7),"B","C"),"V"),IF(AM128&gt;AG128,IF(AM128&gt;AJ128,"P",""),"")),IF(AM128&gt;AG128,IF(AM128&gt;AJ128,"P",""),""))</f>
        <v/>
      </c>
      <c r="E128" s="19" t="s">
        <v>179</v>
      </c>
      <c r="F128" s="21" t="s">
        <v>48</v>
      </c>
      <c r="G128" s="20">
        <v>266000</v>
      </c>
      <c r="H128" s="20">
        <f>J128-G128</f>
        <v>20700</v>
      </c>
      <c r="I128" s="80">
        <v>6200</v>
      </c>
      <c r="J128" s="20">
        <v>286700</v>
      </c>
      <c r="K128" s="21">
        <v>68</v>
      </c>
      <c r="L128" s="21">
        <v>81</v>
      </c>
      <c r="M128" s="21">
        <v>84</v>
      </c>
      <c r="N128" s="21">
        <v>57</v>
      </c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39">
        <f>IF(AH128=0,"",AVERAGE(K128:AF128))</f>
        <v>72.5</v>
      </c>
      <c r="AH128" s="39">
        <f>IF(COUNTBLANK(K128:AF128)=0,22,IF(COUNTBLANK(K128:AF128)=1,21,IF(COUNTBLANK(K128:AF128)=2,20,IF(COUNTBLANK(K128:AF128)=3,19,IF(COUNTBLANK(K128:AF128)=4,18,IF(COUNTBLANK(K128:AF128)=5,17,IF(COUNTBLANK(K128:AF128)=6,16,IF(COUNTBLANK(K128:AF128)=7,15,IF(COUNTBLANK(K128:AF128)=8,14,IF(COUNTBLANK(K128:AF128)=9,13,IF(COUNTBLANK(K128:AF128)=10,12,IF(COUNTBLANK(K128:AF128)=11,11,IF(COUNTBLANK(K128:AF128)=12,10,IF(COUNTBLANK(K128:AF128)=13,9,IF(COUNTBLANK(K128:AF128)=14,8,IF(COUNTBLANK(K128:AF128)=15,7,IF(COUNTBLANK(K128:AF128)=16,6,IF(COUNTBLANK(K128:AF128)=17,5,IF(COUNTBLANK(K128:AF128)=18,4,IF(COUNTBLANK(K128:AF128)=19,3,IF(COUNTBLANK(K128:AF128)=20,2,IF(COUNTBLANK(K128:AF128)=21,1,IF(COUNTBLANK(K128:AF128)=22,0,"Error")))))))))))))))))))))))</f>
        <v>4</v>
      </c>
      <c r="AI128" s="39">
        <f>IF(AH128=0,"",IF(COUNTBLANK(AD128:AF128)=0,AVERAGE(AD128:AF128),IF(COUNTBLANK(AC128:AF128)&lt;1.5,AVERAGE(AC128:AF128),IF(COUNTBLANK(AB128:AF128)&lt;2.5,AVERAGE(AB128:AF128),IF(COUNTBLANK(AA128:AF128)&lt;3.5,AVERAGE(AA128:AF128),IF(COUNTBLANK(Z128:AF128)&lt;4.5,AVERAGE(Z128:AF128),IF(COUNTBLANK(Y128:AF128)&lt;5.5,AVERAGE(Y128:AF128),IF(COUNTBLANK(X128:AF128)&lt;6.5,AVERAGE(X128:AF128),IF(COUNTBLANK(W128:AF128)&lt;7.5,AVERAGE(W128:AF128),IF(COUNTBLANK(V128:AF128)&lt;8.5,AVERAGE(V128:AF128),IF(COUNTBLANK(U128:AF128)&lt;9.5,AVERAGE(U128:AF128),IF(COUNTBLANK(T128:AF128)&lt;10.5,AVERAGE(T128:AF128),IF(COUNTBLANK(S128:AF128)&lt;11.5,AVERAGE(S128:AF128),IF(COUNTBLANK(R128:AF128)&lt;12.5,AVERAGE(R128:AF128),IF(COUNTBLANK(Q128:AF128)&lt;13.5,AVERAGE(Q128:AF128),IF(COUNTBLANK(P128:AF128)&lt;14.5,AVERAGE(P128:AF128),IF(COUNTBLANK(O128:AF128)&lt;15.5,AVERAGE(O128:AF128),IF(COUNTBLANK(N128:AF128)&lt;16.5,AVERAGE(N128:AF128),IF(COUNTBLANK(M128:AF128)&lt;17.5,AVERAGE(M128:AF128),IF(COUNTBLANK(L128:AF128)&lt;18.5,AVERAGE(L128:AF128),AVERAGE(K128:AF128)))))))))))))))))))))</f>
        <v>74</v>
      </c>
      <c r="AJ128" s="22">
        <f>IF(AH128=0,"",IF(COUNTBLANK(AE128:AF128)=0,AVERAGE(AE128:AF128),IF(COUNTBLANK(AD128:AF128)&lt;1.5,AVERAGE(AD128:AF128),IF(COUNTBLANK(AC128:AF128)&lt;2.5,AVERAGE(AC128:AF128),IF(COUNTBLANK(AB128:AF128)&lt;3.5,AVERAGE(AB128:AF128),IF(COUNTBLANK(AA128:AF128)&lt;4.5,AVERAGE(AA128:AF128),IF(COUNTBLANK(Z128:AF128)&lt;5.5,AVERAGE(Z128:AF128),IF(COUNTBLANK(Y128:AF128)&lt;6.5,AVERAGE(Y128:AF128),IF(COUNTBLANK(X128:AF128)&lt;7.5,AVERAGE(X128:AF128),IF(COUNTBLANK(W128:AF128)&lt;8.5,AVERAGE(W128:AF128),IF(COUNTBLANK(V128:AF128)&lt;9.5,AVERAGE(V128:AF128),IF(COUNTBLANK(U128:AF128)&lt;10.5,AVERAGE(U128:AF128),IF(COUNTBLANK(T128:AF128)&lt;11.5,AVERAGE(T128:AF128),IF(COUNTBLANK(S128:AF128)&lt;12.5,AVERAGE(S128:AF128),IF(COUNTBLANK(R128:AF128)&lt;13.5,AVERAGE(R128:AF128),IF(COUNTBLANK(Q128:AF128)&lt;14.5,AVERAGE(Q128:AF128),IF(COUNTBLANK(P128:AF128)&lt;15.5,AVERAGE(P128:AF128),IF(COUNTBLANK(O128:AF128)&lt;16.5,AVERAGE(O128:AF128),IF(COUNTBLANK(N128:AF128)&lt;17.5,AVERAGE(N128:AF128),IF(COUNTBLANK(M128:AF128)&lt;18.5,AVERAGE(M128:AF128),IF(COUNTBLANK(L128:AF128)&lt;19.5,AVERAGE(L128:AF128),AVERAGE(K128:AF128))))))))))))))))))))))</f>
        <v>70.5</v>
      </c>
      <c r="AK128" s="23">
        <f>IF(AH128&lt;1.5,J128,(0.75*J128)+(0.25*(AI128*$AS$1)))</f>
        <v>290731.53919719602</v>
      </c>
      <c r="AL128" s="24">
        <f>AK128-J128</f>
        <v>4031.5391971960198</v>
      </c>
      <c r="AM128" s="22">
        <f>IF(AH128&lt;1.5,"N/A",3*((J128/$AS$1)-(AJ128*2/3)))</f>
        <v>69.1780132698145</v>
      </c>
      <c r="AN128" s="20">
        <f t="shared" si="5"/>
        <v>292770.90856162267</v>
      </c>
      <c r="AO128" s="20">
        <f t="shared" si="6"/>
        <v>286836.36311780603</v>
      </c>
    </row>
    <row r="129" spans="1:41" s="2" customFormat="1">
      <c r="A129" s="19" t="s">
        <v>60</v>
      </c>
      <c r="B129" s="23" t="str">
        <f>IF(COUNTBLANK(K129:AF129)&lt;20.5,"Yes","No")</f>
        <v>Yes</v>
      </c>
      <c r="C129" s="23" t="str">
        <f>IF(COUNTBLANK(K129:AF129)&lt;21.5,"Yes","No")</f>
        <v>Yes</v>
      </c>
      <c r="D129" s="34" t="str">
        <f>IF(J129&gt;300000,IF(J129&lt;((AG129*$AR$1)*0.9),IF(J129&lt;((AG129*$AR$1)*0.8),IF(J129&lt;((AG129*$AR$1)*0.7),"B","C"),"V"),IF(AM129&gt;AG129,IF(AM129&gt;AJ129,"P",""),"")),IF(AM129&gt;AG129,IF(AM129&gt;AJ129,"P",""),""))</f>
        <v/>
      </c>
      <c r="E129" s="19" t="s">
        <v>486</v>
      </c>
      <c r="F129" s="21" t="s">
        <v>37</v>
      </c>
      <c r="G129" s="20"/>
      <c r="H129" s="20">
        <f>J129-G129</f>
        <v>89500</v>
      </c>
      <c r="I129" s="80">
        <v>0</v>
      </c>
      <c r="J129" s="20">
        <v>89500</v>
      </c>
      <c r="K129" s="21"/>
      <c r="L129" s="21"/>
      <c r="M129" s="21">
        <v>68</v>
      </c>
      <c r="N129" s="21">
        <v>73</v>
      </c>
      <c r="O129" s="40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9">
        <f>IF(AH129=0,"",AVERAGE(K129:AF129))</f>
        <v>70.5</v>
      </c>
      <c r="AH129" s="39">
        <f>IF(COUNTBLANK(K129:AF129)=0,22,IF(COUNTBLANK(K129:AF129)=1,21,IF(COUNTBLANK(K129:AF129)=2,20,IF(COUNTBLANK(K129:AF129)=3,19,IF(COUNTBLANK(K129:AF129)=4,18,IF(COUNTBLANK(K129:AF129)=5,17,IF(COUNTBLANK(K129:AF129)=6,16,IF(COUNTBLANK(K129:AF129)=7,15,IF(COUNTBLANK(K129:AF129)=8,14,IF(COUNTBLANK(K129:AF129)=9,13,IF(COUNTBLANK(K129:AF129)=10,12,IF(COUNTBLANK(K129:AF129)=11,11,IF(COUNTBLANK(K129:AF129)=12,10,IF(COUNTBLANK(K129:AF129)=13,9,IF(COUNTBLANK(K129:AF129)=14,8,IF(COUNTBLANK(K129:AF129)=15,7,IF(COUNTBLANK(K129:AF129)=16,6,IF(COUNTBLANK(K129:AF129)=17,5,IF(COUNTBLANK(K129:AF129)=18,4,IF(COUNTBLANK(K129:AF129)=19,3,IF(COUNTBLANK(K129:AF129)=20,2,IF(COUNTBLANK(K129:AF129)=21,1,IF(COUNTBLANK(K129:AF129)=22,0,"Error")))))))))))))))))))))))</f>
        <v>2</v>
      </c>
      <c r="AI129" s="39">
        <f>IF(AH129=0,"",IF(COUNTBLANK(AD129:AF129)=0,AVERAGE(AD129:AF129),IF(COUNTBLANK(AC129:AF129)&lt;1.5,AVERAGE(AC129:AF129),IF(COUNTBLANK(AB129:AF129)&lt;2.5,AVERAGE(AB129:AF129),IF(COUNTBLANK(AA129:AF129)&lt;3.5,AVERAGE(AA129:AF129),IF(COUNTBLANK(Z129:AF129)&lt;4.5,AVERAGE(Z129:AF129),IF(COUNTBLANK(Y129:AF129)&lt;5.5,AVERAGE(Y129:AF129),IF(COUNTBLANK(X129:AF129)&lt;6.5,AVERAGE(X129:AF129),IF(COUNTBLANK(W129:AF129)&lt;7.5,AVERAGE(W129:AF129),IF(COUNTBLANK(V129:AF129)&lt;8.5,AVERAGE(V129:AF129),IF(COUNTBLANK(U129:AF129)&lt;9.5,AVERAGE(U129:AF129),IF(COUNTBLANK(T129:AF129)&lt;10.5,AVERAGE(T129:AF129),IF(COUNTBLANK(S129:AF129)&lt;11.5,AVERAGE(S129:AF129),IF(COUNTBLANK(R129:AF129)&lt;12.5,AVERAGE(R129:AF129),IF(COUNTBLANK(Q129:AF129)&lt;13.5,AVERAGE(Q129:AF129),IF(COUNTBLANK(P129:AF129)&lt;14.5,AVERAGE(P129:AF129),IF(COUNTBLANK(O129:AF129)&lt;15.5,AVERAGE(O129:AF129),IF(COUNTBLANK(N129:AF129)&lt;16.5,AVERAGE(N129:AF129),IF(COUNTBLANK(M129:AF129)&lt;17.5,AVERAGE(M129:AF129),IF(COUNTBLANK(L129:AF129)&lt;18.5,AVERAGE(L129:AF129),AVERAGE(K129:AF129)))))))))))))))))))))</f>
        <v>70.5</v>
      </c>
      <c r="AJ129" s="22">
        <f>IF(AH129=0,"",IF(COUNTBLANK(AE129:AF129)=0,AVERAGE(AE129:AF129),IF(COUNTBLANK(AD129:AF129)&lt;1.5,AVERAGE(AD129:AF129),IF(COUNTBLANK(AC129:AF129)&lt;2.5,AVERAGE(AC129:AF129),IF(COUNTBLANK(AB129:AF129)&lt;3.5,AVERAGE(AB129:AF129),IF(COUNTBLANK(AA129:AF129)&lt;4.5,AVERAGE(AA129:AF129),IF(COUNTBLANK(Z129:AF129)&lt;5.5,AVERAGE(Z129:AF129),IF(COUNTBLANK(Y129:AF129)&lt;6.5,AVERAGE(Y129:AF129),IF(COUNTBLANK(X129:AF129)&lt;7.5,AVERAGE(X129:AF129),IF(COUNTBLANK(W129:AF129)&lt;8.5,AVERAGE(W129:AF129),IF(COUNTBLANK(V129:AF129)&lt;9.5,AVERAGE(V129:AF129),IF(COUNTBLANK(U129:AF129)&lt;10.5,AVERAGE(U129:AF129),IF(COUNTBLANK(T129:AF129)&lt;11.5,AVERAGE(T129:AF129),IF(COUNTBLANK(S129:AF129)&lt;12.5,AVERAGE(S129:AF129),IF(COUNTBLANK(R129:AF129)&lt;13.5,AVERAGE(R129:AF129),IF(COUNTBLANK(Q129:AF129)&lt;14.5,AVERAGE(Q129:AF129),IF(COUNTBLANK(P129:AF129)&lt;15.5,AVERAGE(P129:AF129),IF(COUNTBLANK(O129:AF129)&lt;16.5,AVERAGE(O129:AF129),IF(COUNTBLANK(N129:AF129)&lt;17.5,AVERAGE(N129:AF129),IF(COUNTBLANK(M129:AF129)&lt;18.5,AVERAGE(M129:AF129),IF(COUNTBLANK(L129:AF129)&lt;19.5,AVERAGE(L129:AF129),AVERAGE(K129:AF129))))))))))))))))))))))</f>
        <v>70.5</v>
      </c>
      <c r="AK129" s="23">
        <f>IF(AH129&lt;1.5,J129,(0.75*J129)+(0.25*(AI129*$AS$1)))</f>
        <v>139250.82450543676</v>
      </c>
      <c r="AL129" s="24">
        <f>AK129-J129</f>
        <v>49750.824505436758</v>
      </c>
      <c r="AM129" s="22">
        <f>IF(AH129&lt;1.5,"N/A",3*((J129/$AS$1)-(AJ129*2/3)))</f>
        <v>-75.388098403737715</v>
      </c>
      <c r="AN129" s="20">
        <f t="shared" si="5"/>
        <v>278923.63585938379</v>
      </c>
      <c r="AO129" s="20">
        <f t="shared" si="6"/>
        <v>278923.63585938379</v>
      </c>
    </row>
    <row r="130" spans="1:41" s="2" customFormat="1">
      <c r="A130" s="19" t="s">
        <v>60</v>
      </c>
      <c r="B130" s="23" t="str">
        <f>IF(COUNTBLANK(K130:AF130)&lt;20.5,"Yes","No")</f>
        <v>Yes</v>
      </c>
      <c r="C130" s="23" t="str">
        <f>IF(COUNTBLANK(K130:AF130)&lt;21.5,"Yes","No")</f>
        <v>Yes</v>
      </c>
      <c r="D130" s="34" t="str">
        <f>IF(J130&gt;300000,IF(J130&lt;((AG130*$AR$1)*0.9),IF(J130&lt;((AG130*$AR$1)*0.8),IF(J130&lt;((AG130*$AR$1)*0.7),"B","C"),"V"),IF(AM130&gt;AG130,IF(AM130&gt;AJ130,"P",""),"")),IF(AM130&gt;AG130,IF(AM130&gt;AJ130,"P",""),""))</f>
        <v/>
      </c>
      <c r="E130" s="19" t="s">
        <v>59</v>
      </c>
      <c r="F130" s="21" t="s">
        <v>37</v>
      </c>
      <c r="G130" s="20">
        <v>77800</v>
      </c>
      <c r="H130" s="20">
        <f>J130-G130</f>
        <v>0</v>
      </c>
      <c r="I130" s="80">
        <v>0</v>
      </c>
      <c r="J130" s="20">
        <v>77800</v>
      </c>
      <c r="K130" s="21">
        <v>74</v>
      </c>
      <c r="L130" s="21">
        <v>63</v>
      </c>
      <c r="M130" s="21"/>
      <c r="N130" s="21" t="s">
        <v>535</v>
      </c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39">
        <f>IF(AH130=0,"",AVERAGE(K130:AF130))</f>
        <v>68.5</v>
      </c>
      <c r="AH130" s="39">
        <f>IF(COUNTBLANK(K130:AF130)=0,22,IF(COUNTBLANK(K130:AF130)=1,21,IF(COUNTBLANK(K130:AF130)=2,20,IF(COUNTBLANK(K130:AF130)=3,19,IF(COUNTBLANK(K130:AF130)=4,18,IF(COUNTBLANK(K130:AF130)=5,17,IF(COUNTBLANK(K130:AF130)=6,16,IF(COUNTBLANK(K130:AF130)=7,15,IF(COUNTBLANK(K130:AF130)=8,14,IF(COUNTBLANK(K130:AF130)=9,13,IF(COUNTBLANK(K130:AF130)=10,12,IF(COUNTBLANK(K130:AF130)=11,11,IF(COUNTBLANK(K130:AF130)=12,10,IF(COUNTBLANK(K130:AF130)=13,9,IF(COUNTBLANK(K130:AF130)=14,8,IF(COUNTBLANK(K130:AF130)=15,7,IF(COUNTBLANK(K130:AF130)=16,6,IF(COUNTBLANK(K130:AF130)=17,5,IF(COUNTBLANK(K130:AF130)=18,4,IF(COUNTBLANK(K130:AF130)=19,3,IF(COUNTBLANK(K130:AF130)=20,2,IF(COUNTBLANK(K130:AF130)=21,1,IF(COUNTBLANK(K130:AF130)=22,0,"Error")))))))))))))))))))))))</f>
        <v>2</v>
      </c>
      <c r="AI130" s="39">
        <f>IF(AH130=0,"",IF(COUNTBLANK(AD130:AF130)=0,AVERAGE(AD130:AF130),IF(COUNTBLANK(AC130:AF130)&lt;1.5,AVERAGE(AC130:AF130),IF(COUNTBLANK(AB130:AF130)&lt;2.5,AVERAGE(AB130:AF130),IF(COUNTBLANK(AA130:AF130)&lt;3.5,AVERAGE(AA130:AF130),IF(COUNTBLANK(Z130:AF130)&lt;4.5,AVERAGE(Z130:AF130),IF(COUNTBLANK(Y130:AF130)&lt;5.5,AVERAGE(Y130:AF130),IF(COUNTBLANK(X130:AF130)&lt;6.5,AVERAGE(X130:AF130),IF(COUNTBLANK(W130:AF130)&lt;7.5,AVERAGE(W130:AF130),IF(COUNTBLANK(V130:AF130)&lt;8.5,AVERAGE(V130:AF130),IF(COUNTBLANK(U130:AF130)&lt;9.5,AVERAGE(U130:AF130),IF(COUNTBLANK(T130:AF130)&lt;10.5,AVERAGE(T130:AF130),IF(COUNTBLANK(S130:AF130)&lt;11.5,AVERAGE(S130:AF130),IF(COUNTBLANK(R130:AF130)&lt;12.5,AVERAGE(R130:AF130),IF(COUNTBLANK(Q130:AF130)&lt;13.5,AVERAGE(Q130:AF130),IF(COUNTBLANK(P130:AF130)&lt;14.5,AVERAGE(P130:AF130),IF(COUNTBLANK(O130:AF130)&lt;15.5,AVERAGE(O130:AF130),IF(COUNTBLANK(N130:AF130)&lt;16.5,AVERAGE(N130:AF130),IF(COUNTBLANK(M130:AF130)&lt;17.5,AVERAGE(M130:AF130),IF(COUNTBLANK(L130:AF130)&lt;18.5,AVERAGE(L130:AF130),AVERAGE(K130:AF130)))))))))))))))))))))</f>
        <v>68.5</v>
      </c>
      <c r="AJ130" s="22">
        <f>IF(AH130=0,"",IF(COUNTBLANK(AE130:AF130)=0,AVERAGE(AE130:AF130),IF(COUNTBLANK(AD130:AF130)&lt;1.5,AVERAGE(AD130:AF130),IF(COUNTBLANK(AC130:AF130)&lt;2.5,AVERAGE(AC130:AF130),IF(COUNTBLANK(AB130:AF130)&lt;3.5,AVERAGE(AB130:AF130),IF(COUNTBLANK(AA130:AF130)&lt;4.5,AVERAGE(AA130:AF130),IF(COUNTBLANK(Z130:AF130)&lt;5.5,AVERAGE(Z130:AF130),IF(COUNTBLANK(Y130:AF130)&lt;6.5,AVERAGE(Y130:AF130),IF(COUNTBLANK(X130:AF130)&lt;7.5,AVERAGE(X130:AF130),IF(COUNTBLANK(W130:AF130)&lt;8.5,AVERAGE(W130:AF130),IF(COUNTBLANK(V130:AF130)&lt;9.5,AVERAGE(V130:AF130),IF(COUNTBLANK(U130:AF130)&lt;10.5,AVERAGE(U130:AF130),IF(COUNTBLANK(T130:AF130)&lt;11.5,AVERAGE(T130:AF130),IF(COUNTBLANK(S130:AF130)&lt;12.5,AVERAGE(S130:AF130),IF(COUNTBLANK(R130:AF130)&lt;13.5,AVERAGE(R130:AF130),IF(COUNTBLANK(Q130:AF130)&lt;14.5,AVERAGE(Q130:AF130),IF(COUNTBLANK(P130:AF130)&lt;15.5,AVERAGE(P130:AF130),IF(COUNTBLANK(O130:AF130)&lt;16.5,AVERAGE(O130:AF130),IF(COUNTBLANK(N130:AF130)&lt;17.5,AVERAGE(N130:AF130),IF(COUNTBLANK(M130:AF130)&lt;18.5,AVERAGE(M130:AF130),IF(COUNTBLANK(L130:AF130)&lt;19.5,AVERAGE(L130:AF130),AVERAGE(K130:AF130))))))))))))))))))))))</f>
        <v>68.5</v>
      </c>
      <c r="AK130" s="23">
        <f>IF(AH130&lt;1.5,J130,(0.75*J130)+(0.25*(AI130*$AS$1)))</f>
        <v>128429.70182443147</v>
      </c>
      <c r="AL130" s="24">
        <f>AK130-J130</f>
        <v>50629.701824431468</v>
      </c>
      <c r="AM130" s="22">
        <f>IF(AH130&lt;1.5,"N/A",3*((J130/$AS$1)-(AJ130*2/3)))</f>
        <v>-79.96529671296976</v>
      </c>
      <c r="AN130" s="20">
        <f t="shared" si="5"/>
        <v>271010.90860096156</v>
      </c>
      <c r="AO130" s="20">
        <f t="shared" si="6"/>
        <v>271010.90860096156</v>
      </c>
    </row>
    <row r="131" spans="1:41" s="2" customFormat="1">
      <c r="A131" s="25" t="s">
        <v>60</v>
      </c>
      <c r="B131" s="23" t="str">
        <f>IF(COUNTBLANK(K131:AF131)&lt;20.5,"Yes","No")</f>
        <v>Yes</v>
      </c>
      <c r="C131" s="23" t="str">
        <f>IF(COUNTBLANK(K131:AF131)&lt;21.5,"Yes","No")</f>
        <v>Yes</v>
      </c>
      <c r="D131" s="34" t="str">
        <f>IF(J131&gt;300000,IF(J131&lt;((AG131*$AR$1)*0.9),IF(J131&lt;((AG131*$AR$1)*0.8),IF(J131&lt;((AG131*$AR$1)*0.7),"B","C"),"V"),IF(AM131&gt;AG131,IF(AM131&gt;AJ131,"P",""),"")),IF(AM131&gt;AG131,IF(AM131&gt;AJ131,"P",""),""))</f>
        <v>P</v>
      </c>
      <c r="E131" s="19" t="s">
        <v>181</v>
      </c>
      <c r="F131" s="21" t="s">
        <v>48</v>
      </c>
      <c r="G131" s="20">
        <v>239300</v>
      </c>
      <c r="H131" s="20">
        <f>J131-G131</f>
        <v>16500</v>
      </c>
      <c r="I131" s="80">
        <v>2600</v>
      </c>
      <c r="J131" s="20">
        <v>255800</v>
      </c>
      <c r="K131" s="21">
        <v>66</v>
      </c>
      <c r="L131" s="21">
        <v>70</v>
      </c>
      <c r="M131" s="21">
        <v>76</v>
      </c>
      <c r="N131" s="21">
        <v>46</v>
      </c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39">
        <f>IF(AH131=0,"",AVERAGE(K131:AF131))</f>
        <v>64.5</v>
      </c>
      <c r="AH131" s="39">
        <f>IF(COUNTBLANK(K131:AF131)=0,22,IF(COUNTBLANK(K131:AF131)=1,21,IF(COUNTBLANK(K131:AF131)=2,20,IF(COUNTBLANK(K131:AF131)=3,19,IF(COUNTBLANK(K131:AF131)=4,18,IF(COUNTBLANK(K131:AF131)=5,17,IF(COUNTBLANK(K131:AF131)=6,16,IF(COUNTBLANK(K131:AF131)=7,15,IF(COUNTBLANK(K131:AF131)=8,14,IF(COUNTBLANK(K131:AF131)=9,13,IF(COUNTBLANK(K131:AF131)=10,12,IF(COUNTBLANK(K131:AF131)=11,11,IF(COUNTBLANK(K131:AF131)=12,10,IF(COUNTBLANK(K131:AF131)=13,9,IF(COUNTBLANK(K131:AF131)=14,8,IF(COUNTBLANK(K131:AF131)=15,7,IF(COUNTBLANK(K131:AF131)=16,6,IF(COUNTBLANK(K131:AF131)=17,5,IF(COUNTBLANK(K131:AF131)=18,4,IF(COUNTBLANK(K131:AF131)=19,3,IF(COUNTBLANK(K131:AF131)=20,2,IF(COUNTBLANK(K131:AF131)=21,1,IF(COUNTBLANK(K131:AF131)=22,0,"Error")))))))))))))))))))))))</f>
        <v>4</v>
      </c>
      <c r="AI131" s="39">
        <f>IF(AH131=0,"",IF(COUNTBLANK(AD131:AF131)=0,AVERAGE(AD131:AF131),IF(COUNTBLANK(AC131:AF131)&lt;1.5,AVERAGE(AC131:AF131),IF(COUNTBLANK(AB131:AF131)&lt;2.5,AVERAGE(AB131:AF131),IF(COUNTBLANK(AA131:AF131)&lt;3.5,AVERAGE(AA131:AF131),IF(COUNTBLANK(Z131:AF131)&lt;4.5,AVERAGE(Z131:AF131),IF(COUNTBLANK(Y131:AF131)&lt;5.5,AVERAGE(Y131:AF131),IF(COUNTBLANK(X131:AF131)&lt;6.5,AVERAGE(X131:AF131),IF(COUNTBLANK(W131:AF131)&lt;7.5,AVERAGE(W131:AF131),IF(COUNTBLANK(V131:AF131)&lt;8.5,AVERAGE(V131:AF131),IF(COUNTBLANK(U131:AF131)&lt;9.5,AVERAGE(U131:AF131),IF(COUNTBLANK(T131:AF131)&lt;10.5,AVERAGE(T131:AF131),IF(COUNTBLANK(S131:AF131)&lt;11.5,AVERAGE(S131:AF131),IF(COUNTBLANK(R131:AF131)&lt;12.5,AVERAGE(R131:AF131),IF(COUNTBLANK(Q131:AF131)&lt;13.5,AVERAGE(Q131:AF131),IF(COUNTBLANK(P131:AF131)&lt;14.5,AVERAGE(P131:AF131),IF(COUNTBLANK(O131:AF131)&lt;15.5,AVERAGE(O131:AF131),IF(COUNTBLANK(N131:AF131)&lt;16.5,AVERAGE(N131:AF131),IF(COUNTBLANK(M131:AF131)&lt;17.5,AVERAGE(M131:AF131),IF(COUNTBLANK(L131:AF131)&lt;18.5,AVERAGE(L131:AF131),AVERAGE(K131:AF131)))))))))))))))))))))</f>
        <v>64</v>
      </c>
      <c r="AJ131" s="22">
        <f>IF(AH131=0,"",IF(COUNTBLANK(AE131:AF131)=0,AVERAGE(AE131:AF131),IF(COUNTBLANK(AD131:AF131)&lt;1.5,AVERAGE(AD131:AF131),IF(COUNTBLANK(AC131:AF131)&lt;2.5,AVERAGE(AC131:AF131),IF(COUNTBLANK(AB131:AF131)&lt;3.5,AVERAGE(AB131:AF131),IF(COUNTBLANK(AA131:AF131)&lt;4.5,AVERAGE(AA131:AF131),IF(COUNTBLANK(Z131:AF131)&lt;5.5,AVERAGE(Z131:AF131),IF(COUNTBLANK(Y131:AF131)&lt;6.5,AVERAGE(Y131:AF131),IF(COUNTBLANK(X131:AF131)&lt;7.5,AVERAGE(X131:AF131),IF(COUNTBLANK(W131:AF131)&lt;8.5,AVERAGE(W131:AF131),IF(COUNTBLANK(V131:AF131)&lt;9.5,AVERAGE(V131:AF131),IF(COUNTBLANK(U131:AF131)&lt;10.5,AVERAGE(U131:AF131),IF(COUNTBLANK(T131:AF131)&lt;11.5,AVERAGE(T131:AF131),IF(COUNTBLANK(S131:AF131)&lt;12.5,AVERAGE(S131:AF131),IF(COUNTBLANK(R131:AF131)&lt;13.5,AVERAGE(R131:AF131),IF(COUNTBLANK(Q131:AF131)&lt;14.5,AVERAGE(Q131:AF131),IF(COUNTBLANK(P131:AF131)&lt;15.5,AVERAGE(P131:AF131),IF(COUNTBLANK(O131:AF131)&lt;16.5,AVERAGE(O131:AF131),IF(COUNTBLANK(N131:AF131)&lt;17.5,AVERAGE(N131:AF131),IF(COUNTBLANK(M131:AF131)&lt;18.5,AVERAGE(M131:AF131),IF(COUNTBLANK(L131:AF131)&lt;19.5,AVERAGE(L131:AF131),AVERAGE(K131:AF131))))))))))))))))))))))</f>
        <v>61</v>
      </c>
      <c r="AK131" s="23">
        <f>IF(AH131&lt;1.5,J131,(0.75*J131)+(0.25*(AI131*$AS$1)))</f>
        <v>257325.92579216955</v>
      </c>
      <c r="AL131" s="24">
        <f>AK131-J131</f>
        <v>1525.9257921695535</v>
      </c>
      <c r="AM131" s="22">
        <f>IF(AH131&lt;1.5,"N/A",3*((J131/$AS$1)-(AJ131*2/3)))</f>
        <v>65.52541260697086</v>
      </c>
      <c r="AN131" s="20">
        <f t="shared" si="5"/>
        <v>253207.27226951151</v>
      </c>
      <c r="AO131" s="20">
        <f t="shared" si="6"/>
        <v>255185.45408411705</v>
      </c>
    </row>
    <row r="132" spans="1:41" s="2" customFormat="1">
      <c r="A132" s="25" t="s">
        <v>60</v>
      </c>
      <c r="B132" s="23" t="str">
        <f>IF(COUNTBLANK(K132:AF132)&lt;20.5,"Yes","No")</f>
        <v>Yes</v>
      </c>
      <c r="C132" s="23" t="str">
        <f>IF(COUNTBLANK(K132:AF132)&lt;21.5,"Yes","No")</f>
        <v>Yes</v>
      </c>
      <c r="D132" s="34" t="str">
        <f>IF(J132&gt;300000,IF(J132&lt;((AG132*$AR$1)*0.9),IF(J132&lt;((AG132*$AR$1)*0.8),IF(J132&lt;((AG132*$AR$1)*0.7),"B","C"),"V"),IF(AM132&gt;AG132,IF(AM132&gt;AJ132,"P",""),"")),IF(AM132&gt;AG132,IF(AM132&gt;AJ132,"P",""),""))</f>
        <v>P</v>
      </c>
      <c r="E132" s="19" t="s">
        <v>176</v>
      </c>
      <c r="F132" s="21" t="s">
        <v>37</v>
      </c>
      <c r="G132" s="20">
        <v>374400</v>
      </c>
      <c r="H132" s="20">
        <f>J132-G132</f>
        <v>-56800</v>
      </c>
      <c r="I132" s="80">
        <v>-28200</v>
      </c>
      <c r="J132" s="20">
        <v>317600</v>
      </c>
      <c r="K132" s="21">
        <v>75</v>
      </c>
      <c r="L132" s="21">
        <v>56</v>
      </c>
      <c r="M132" s="21">
        <v>61</v>
      </c>
      <c r="N132" s="21">
        <v>57</v>
      </c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39">
        <f>IF(AH132=0,"",AVERAGE(K132:AF132))</f>
        <v>62.25</v>
      </c>
      <c r="AH132" s="39">
        <f>IF(COUNTBLANK(K132:AF132)=0,22,IF(COUNTBLANK(K132:AF132)=1,21,IF(COUNTBLANK(K132:AF132)=2,20,IF(COUNTBLANK(K132:AF132)=3,19,IF(COUNTBLANK(K132:AF132)=4,18,IF(COUNTBLANK(K132:AF132)=5,17,IF(COUNTBLANK(K132:AF132)=6,16,IF(COUNTBLANK(K132:AF132)=7,15,IF(COUNTBLANK(K132:AF132)=8,14,IF(COUNTBLANK(K132:AF132)=9,13,IF(COUNTBLANK(K132:AF132)=10,12,IF(COUNTBLANK(K132:AF132)=11,11,IF(COUNTBLANK(K132:AF132)=12,10,IF(COUNTBLANK(K132:AF132)=13,9,IF(COUNTBLANK(K132:AF132)=14,8,IF(COUNTBLANK(K132:AF132)=15,7,IF(COUNTBLANK(K132:AF132)=16,6,IF(COUNTBLANK(K132:AF132)=17,5,IF(COUNTBLANK(K132:AF132)=18,4,IF(COUNTBLANK(K132:AF132)=19,3,IF(COUNTBLANK(K132:AF132)=20,2,IF(COUNTBLANK(K132:AF132)=21,1,IF(COUNTBLANK(K132:AF132)=22,0,"Error")))))))))))))))))))))))</f>
        <v>4</v>
      </c>
      <c r="AI132" s="39">
        <f>IF(AH132=0,"",IF(COUNTBLANK(AD132:AF132)=0,AVERAGE(AD132:AF132),IF(COUNTBLANK(AC132:AF132)&lt;1.5,AVERAGE(AC132:AF132),IF(COUNTBLANK(AB132:AF132)&lt;2.5,AVERAGE(AB132:AF132),IF(COUNTBLANK(AA132:AF132)&lt;3.5,AVERAGE(AA132:AF132),IF(COUNTBLANK(Z132:AF132)&lt;4.5,AVERAGE(Z132:AF132),IF(COUNTBLANK(Y132:AF132)&lt;5.5,AVERAGE(Y132:AF132),IF(COUNTBLANK(X132:AF132)&lt;6.5,AVERAGE(X132:AF132),IF(COUNTBLANK(W132:AF132)&lt;7.5,AVERAGE(W132:AF132),IF(COUNTBLANK(V132:AF132)&lt;8.5,AVERAGE(V132:AF132),IF(COUNTBLANK(U132:AF132)&lt;9.5,AVERAGE(U132:AF132),IF(COUNTBLANK(T132:AF132)&lt;10.5,AVERAGE(T132:AF132),IF(COUNTBLANK(S132:AF132)&lt;11.5,AVERAGE(S132:AF132),IF(COUNTBLANK(R132:AF132)&lt;12.5,AVERAGE(R132:AF132),IF(COUNTBLANK(Q132:AF132)&lt;13.5,AVERAGE(Q132:AF132),IF(COUNTBLANK(P132:AF132)&lt;14.5,AVERAGE(P132:AF132),IF(COUNTBLANK(O132:AF132)&lt;15.5,AVERAGE(O132:AF132),IF(COUNTBLANK(N132:AF132)&lt;16.5,AVERAGE(N132:AF132),IF(COUNTBLANK(M132:AF132)&lt;17.5,AVERAGE(M132:AF132),IF(COUNTBLANK(L132:AF132)&lt;18.5,AVERAGE(L132:AF132),AVERAGE(K132:AF132)))))))))))))))))))))</f>
        <v>58</v>
      </c>
      <c r="AJ132" s="22">
        <f>IF(AH132=0,"",IF(COUNTBLANK(AE132:AF132)=0,AVERAGE(AE132:AF132),IF(COUNTBLANK(AD132:AF132)&lt;1.5,AVERAGE(AD132:AF132),IF(COUNTBLANK(AC132:AF132)&lt;2.5,AVERAGE(AC132:AF132),IF(COUNTBLANK(AB132:AF132)&lt;3.5,AVERAGE(AB132:AF132),IF(COUNTBLANK(AA132:AF132)&lt;4.5,AVERAGE(AA132:AF132),IF(COUNTBLANK(Z132:AF132)&lt;5.5,AVERAGE(Z132:AF132),IF(COUNTBLANK(Y132:AF132)&lt;6.5,AVERAGE(Y132:AF132),IF(COUNTBLANK(X132:AF132)&lt;7.5,AVERAGE(X132:AF132),IF(COUNTBLANK(W132:AF132)&lt;8.5,AVERAGE(W132:AF132),IF(COUNTBLANK(V132:AF132)&lt;9.5,AVERAGE(V132:AF132),IF(COUNTBLANK(U132:AF132)&lt;10.5,AVERAGE(U132:AF132),IF(COUNTBLANK(T132:AF132)&lt;11.5,AVERAGE(T132:AF132),IF(COUNTBLANK(S132:AF132)&lt;12.5,AVERAGE(S132:AF132),IF(COUNTBLANK(R132:AF132)&lt;13.5,AVERAGE(R132:AF132),IF(COUNTBLANK(Q132:AF132)&lt;14.5,AVERAGE(Q132:AF132),IF(COUNTBLANK(P132:AF132)&lt;15.5,AVERAGE(P132:AF132),IF(COUNTBLANK(O132:AF132)&lt;16.5,AVERAGE(O132:AF132),IF(COUNTBLANK(N132:AF132)&lt;17.5,AVERAGE(N132:AF132),IF(COUNTBLANK(M132:AF132)&lt;18.5,AVERAGE(M132:AF132),IF(COUNTBLANK(L132:AF132)&lt;19.5,AVERAGE(L132:AF132),AVERAGE(K132:AF132))))))))))))))))))))))</f>
        <v>59</v>
      </c>
      <c r="AK132" s="23">
        <f>IF(AH132&lt;1.5,J132,(0.75*J132)+(0.25*(AI132*$AS$1)))</f>
        <v>297537.55774915364</v>
      </c>
      <c r="AL132" s="24">
        <f>AK132-J132</f>
        <v>-20062.442250846361</v>
      </c>
      <c r="AM132" s="22">
        <f>IF(AH132&lt;1.5,"N/A",3*((J132/$AS$1)-(AJ132*2/3)))</f>
        <v>114.83061393265814</v>
      </c>
      <c r="AN132" s="20">
        <f t="shared" ref="AN132:AN195" si="7">IF(AH132=0,"",AI132*$AR$1)</f>
        <v>229469.0904942448</v>
      </c>
      <c r="AO132" s="20">
        <f t="shared" ref="AO132:AO195" si="8">IF(AH132=0,"",AG132*$AR$1)</f>
        <v>246283.63591839204</v>
      </c>
    </row>
    <row r="133" spans="1:41" s="2" customFormat="1">
      <c r="A133" s="25" t="s">
        <v>60</v>
      </c>
      <c r="B133" s="23" t="str">
        <f>IF(COUNTBLANK(K133:AF133)&lt;20.5,"Yes","No")</f>
        <v>Yes</v>
      </c>
      <c r="C133" s="23" t="str">
        <f>IF(COUNTBLANK(K133:AF133)&lt;21.5,"Yes","No")</f>
        <v>Yes</v>
      </c>
      <c r="D133" s="34" t="str">
        <f>IF(J133&gt;300000,IF(J133&lt;((AG133*$AR$1)*0.9),IF(J133&lt;((AG133*$AR$1)*0.8),IF(J133&lt;((AG133*$AR$1)*0.7),"B","C"),"V"),IF(AM133&gt;AG133,IF(AM133&gt;AJ133,"P",""),"")),IF(AM133&gt;AG133,IF(AM133&gt;AJ133,"P",""),""))</f>
        <v/>
      </c>
      <c r="E133" s="19" t="s">
        <v>182</v>
      </c>
      <c r="F133" s="21" t="s">
        <v>48</v>
      </c>
      <c r="G133" s="20">
        <v>306500</v>
      </c>
      <c r="H133" s="20">
        <f>J133-G133</f>
        <v>-23000</v>
      </c>
      <c r="I133" s="80">
        <v>-10700</v>
      </c>
      <c r="J133" s="20">
        <v>283500</v>
      </c>
      <c r="K133" s="21">
        <v>64</v>
      </c>
      <c r="L133" s="21">
        <v>40</v>
      </c>
      <c r="M133" s="21">
        <v>84</v>
      </c>
      <c r="N133" s="21">
        <v>61</v>
      </c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39">
        <f>IF(AH133=0,"",AVERAGE(K133:AF133))</f>
        <v>62.25</v>
      </c>
      <c r="AH133" s="39">
        <f>IF(COUNTBLANK(K133:AF133)=0,22,IF(COUNTBLANK(K133:AF133)=1,21,IF(COUNTBLANK(K133:AF133)=2,20,IF(COUNTBLANK(K133:AF133)=3,19,IF(COUNTBLANK(K133:AF133)=4,18,IF(COUNTBLANK(K133:AF133)=5,17,IF(COUNTBLANK(K133:AF133)=6,16,IF(COUNTBLANK(K133:AF133)=7,15,IF(COUNTBLANK(K133:AF133)=8,14,IF(COUNTBLANK(K133:AF133)=9,13,IF(COUNTBLANK(K133:AF133)=10,12,IF(COUNTBLANK(K133:AF133)=11,11,IF(COUNTBLANK(K133:AF133)=12,10,IF(COUNTBLANK(K133:AF133)=13,9,IF(COUNTBLANK(K133:AF133)=14,8,IF(COUNTBLANK(K133:AF133)=15,7,IF(COUNTBLANK(K133:AF133)=16,6,IF(COUNTBLANK(K133:AF133)=17,5,IF(COUNTBLANK(K133:AF133)=18,4,IF(COUNTBLANK(K133:AF133)=19,3,IF(COUNTBLANK(K133:AF133)=20,2,IF(COUNTBLANK(K133:AF133)=21,1,IF(COUNTBLANK(K133:AF133)=22,0,"Error")))))))))))))))))))))))</f>
        <v>4</v>
      </c>
      <c r="AI133" s="39">
        <f>IF(AH133=0,"",IF(COUNTBLANK(AD133:AF133)=0,AVERAGE(AD133:AF133),IF(COUNTBLANK(AC133:AF133)&lt;1.5,AVERAGE(AC133:AF133),IF(COUNTBLANK(AB133:AF133)&lt;2.5,AVERAGE(AB133:AF133),IF(COUNTBLANK(AA133:AF133)&lt;3.5,AVERAGE(AA133:AF133),IF(COUNTBLANK(Z133:AF133)&lt;4.5,AVERAGE(Z133:AF133),IF(COUNTBLANK(Y133:AF133)&lt;5.5,AVERAGE(Y133:AF133),IF(COUNTBLANK(X133:AF133)&lt;6.5,AVERAGE(X133:AF133),IF(COUNTBLANK(W133:AF133)&lt;7.5,AVERAGE(W133:AF133),IF(COUNTBLANK(V133:AF133)&lt;8.5,AVERAGE(V133:AF133),IF(COUNTBLANK(U133:AF133)&lt;9.5,AVERAGE(U133:AF133),IF(COUNTBLANK(T133:AF133)&lt;10.5,AVERAGE(T133:AF133),IF(COUNTBLANK(S133:AF133)&lt;11.5,AVERAGE(S133:AF133),IF(COUNTBLANK(R133:AF133)&lt;12.5,AVERAGE(R133:AF133),IF(COUNTBLANK(Q133:AF133)&lt;13.5,AVERAGE(Q133:AF133),IF(COUNTBLANK(P133:AF133)&lt;14.5,AVERAGE(P133:AF133),IF(COUNTBLANK(O133:AF133)&lt;15.5,AVERAGE(O133:AF133),IF(COUNTBLANK(N133:AF133)&lt;16.5,AVERAGE(N133:AF133),IF(COUNTBLANK(M133:AF133)&lt;17.5,AVERAGE(M133:AF133),IF(COUNTBLANK(L133:AF133)&lt;18.5,AVERAGE(L133:AF133),AVERAGE(K133:AF133)))))))))))))))))))))</f>
        <v>61.666666666666664</v>
      </c>
      <c r="AJ133" s="22">
        <f>IF(AH133=0,"",IF(COUNTBLANK(AE133:AF133)=0,AVERAGE(AE133:AF133),IF(COUNTBLANK(AD133:AF133)&lt;1.5,AVERAGE(AD133:AF133),IF(COUNTBLANK(AC133:AF133)&lt;2.5,AVERAGE(AC133:AF133),IF(COUNTBLANK(AB133:AF133)&lt;3.5,AVERAGE(AB133:AF133),IF(COUNTBLANK(AA133:AF133)&lt;4.5,AVERAGE(AA133:AF133),IF(COUNTBLANK(Z133:AF133)&lt;5.5,AVERAGE(Z133:AF133),IF(COUNTBLANK(Y133:AF133)&lt;6.5,AVERAGE(Y133:AF133),IF(COUNTBLANK(X133:AF133)&lt;7.5,AVERAGE(X133:AF133),IF(COUNTBLANK(W133:AF133)&lt;8.5,AVERAGE(W133:AF133),IF(COUNTBLANK(V133:AF133)&lt;9.5,AVERAGE(V133:AF133),IF(COUNTBLANK(U133:AF133)&lt;10.5,AVERAGE(U133:AF133),IF(COUNTBLANK(T133:AF133)&lt;11.5,AVERAGE(T133:AF133),IF(COUNTBLANK(S133:AF133)&lt;12.5,AVERAGE(S133:AF133),IF(COUNTBLANK(R133:AF133)&lt;13.5,AVERAGE(R133:AF133),IF(COUNTBLANK(Q133:AF133)&lt;14.5,AVERAGE(Q133:AF133),IF(COUNTBLANK(P133:AF133)&lt;15.5,AVERAGE(P133:AF133),IF(COUNTBLANK(O133:AF133)&lt;16.5,AVERAGE(O133:AF133),IF(COUNTBLANK(N133:AF133)&lt;17.5,AVERAGE(N133:AF133),IF(COUNTBLANK(M133:AF133)&lt;18.5,AVERAGE(M133:AF133),IF(COUNTBLANK(L133:AF133)&lt;19.5,AVERAGE(L133:AF133),AVERAGE(K133:AF133))))))))))))))))))))))</f>
        <v>72.5</v>
      </c>
      <c r="AK133" s="23">
        <f>IF(AH133&lt;1.5,J133,(0.75*J133)+(0.25*(AI133*$AS$1)))</f>
        <v>275713.78266433004</v>
      </c>
      <c r="AL133" s="24">
        <f>AK133-J133</f>
        <v>-7786.2173356699641</v>
      </c>
      <c r="AM133" s="22">
        <f>IF(AH133&lt;1.5,"N/A",3*((J133/$AS$1)-(AJ133*2/3)))</f>
        <v>62.832112877545889</v>
      </c>
      <c r="AN133" s="20">
        <f t="shared" si="7"/>
        <v>243975.75713468555</v>
      </c>
      <c r="AO133" s="20">
        <f t="shared" si="8"/>
        <v>246283.63591839204</v>
      </c>
    </row>
    <row r="134" spans="1:41" s="2" customFormat="1">
      <c r="A134" s="25" t="s">
        <v>60</v>
      </c>
      <c r="B134" s="23" t="str">
        <f>IF(COUNTBLANK(K134:AF134)&lt;20.5,"Yes","No")</f>
        <v>Yes</v>
      </c>
      <c r="C134" s="23" t="str">
        <f>IF(COUNTBLANK(K134:AF134)&lt;21.5,"Yes","No")</f>
        <v>Yes</v>
      </c>
      <c r="D134" s="34" t="str">
        <f>IF(J134&gt;300000,IF(J134&lt;((AG134*$AR$1)*0.9),IF(J134&lt;((AG134*$AR$1)*0.8),IF(J134&lt;((AG134*$AR$1)*0.7),"B","C"),"V"),IF(AM134&gt;AG134,IF(AM134&gt;AJ134,"P",""),"")),IF(AM134&gt;AG134,IF(AM134&gt;AJ134,"P",""),""))</f>
        <v>P</v>
      </c>
      <c r="E134" s="19" t="s">
        <v>180</v>
      </c>
      <c r="F134" s="21" t="s">
        <v>48</v>
      </c>
      <c r="G134" s="20">
        <v>281500</v>
      </c>
      <c r="H134" s="20">
        <f>J134-G134</f>
        <v>-13800</v>
      </c>
      <c r="I134" s="80">
        <v>-7000</v>
      </c>
      <c r="J134" s="20">
        <v>267700</v>
      </c>
      <c r="K134" s="21">
        <v>68</v>
      </c>
      <c r="L134" s="21">
        <v>60</v>
      </c>
      <c r="M134" s="21">
        <v>57</v>
      </c>
      <c r="N134" s="21">
        <v>64</v>
      </c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39">
        <f>IF(AH134=0,"",AVERAGE(K134:AF134))</f>
        <v>62.25</v>
      </c>
      <c r="AH134" s="39">
        <f>IF(COUNTBLANK(K134:AF134)=0,22,IF(COUNTBLANK(K134:AF134)=1,21,IF(COUNTBLANK(K134:AF134)=2,20,IF(COUNTBLANK(K134:AF134)=3,19,IF(COUNTBLANK(K134:AF134)=4,18,IF(COUNTBLANK(K134:AF134)=5,17,IF(COUNTBLANK(K134:AF134)=6,16,IF(COUNTBLANK(K134:AF134)=7,15,IF(COUNTBLANK(K134:AF134)=8,14,IF(COUNTBLANK(K134:AF134)=9,13,IF(COUNTBLANK(K134:AF134)=10,12,IF(COUNTBLANK(K134:AF134)=11,11,IF(COUNTBLANK(K134:AF134)=12,10,IF(COUNTBLANK(K134:AF134)=13,9,IF(COUNTBLANK(K134:AF134)=14,8,IF(COUNTBLANK(K134:AF134)=15,7,IF(COUNTBLANK(K134:AF134)=16,6,IF(COUNTBLANK(K134:AF134)=17,5,IF(COUNTBLANK(K134:AF134)=18,4,IF(COUNTBLANK(K134:AF134)=19,3,IF(COUNTBLANK(K134:AF134)=20,2,IF(COUNTBLANK(K134:AF134)=21,1,IF(COUNTBLANK(K134:AF134)=22,0,"Error")))))))))))))))))))))))</f>
        <v>4</v>
      </c>
      <c r="AI134" s="39">
        <f>IF(AH134=0,"",IF(COUNTBLANK(AD134:AF134)=0,AVERAGE(AD134:AF134),IF(COUNTBLANK(AC134:AF134)&lt;1.5,AVERAGE(AC134:AF134),IF(COUNTBLANK(AB134:AF134)&lt;2.5,AVERAGE(AB134:AF134),IF(COUNTBLANK(AA134:AF134)&lt;3.5,AVERAGE(AA134:AF134),IF(COUNTBLANK(Z134:AF134)&lt;4.5,AVERAGE(Z134:AF134),IF(COUNTBLANK(Y134:AF134)&lt;5.5,AVERAGE(Y134:AF134),IF(COUNTBLANK(X134:AF134)&lt;6.5,AVERAGE(X134:AF134),IF(COUNTBLANK(W134:AF134)&lt;7.5,AVERAGE(W134:AF134),IF(COUNTBLANK(V134:AF134)&lt;8.5,AVERAGE(V134:AF134),IF(COUNTBLANK(U134:AF134)&lt;9.5,AVERAGE(U134:AF134),IF(COUNTBLANK(T134:AF134)&lt;10.5,AVERAGE(T134:AF134),IF(COUNTBLANK(S134:AF134)&lt;11.5,AVERAGE(S134:AF134),IF(COUNTBLANK(R134:AF134)&lt;12.5,AVERAGE(R134:AF134),IF(COUNTBLANK(Q134:AF134)&lt;13.5,AVERAGE(Q134:AF134),IF(COUNTBLANK(P134:AF134)&lt;14.5,AVERAGE(P134:AF134),IF(COUNTBLANK(O134:AF134)&lt;15.5,AVERAGE(O134:AF134),IF(COUNTBLANK(N134:AF134)&lt;16.5,AVERAGE(N134:AF134),IF(COUNTBLANK(M134:AF134)&lt;17.5,AVERAGE(M134:AF134),IF(COUNTBLANK(L134:AF134)&lt;18.5,AVERAGE(L134:AF134),AVERAGE(K134:AF134)))))))))))))))))))))</f>
        <v>60.333333333333336</v>
      </c>
      <c r="AJ134" s="22">
        <f>IF(AH134=0,"",IF(COUNTBLANK(AE134:AF134)=0,AVERAGE(AE134:AF134),IF(COUNTBLANK(AD134:AF134)&lt;1.5,AVERAGE(AD134:AF134),IF(COUNTBLANK(AC134:AF134)&lt;2.5,AVERAGE(AC134:AF134),IF(COUNTBLANK(AB134:AF134)&lt;3.5,AVERAGE(AB134:AF134),IF(COUNTBLANK(AA134:AF134)&lt;4.5,AVERAGE(AA134:AF134),IF(COUNTBLANK(Z134:AF134)&lt;5.5,AVERAGE(Z134:AF134),IF(COUNTBLANK(Y134:AF134)&lt;6.5,AVERAGE(Y134:AF134),IF(COUNTBLANK(X134:AF134)&lt;7.5,AVERAGE(X134:AF134),IF(COUNTBLANK(W134:AF134)&lt;8.5,AVERAGE(W134:AF134),IF(COUNTBLANK(V134:AF134)&lt;9.5,AVERAGE(V134:AF134),IF(COUNTBLANK(U134:AF134)&lt;10.5,AVERAGE(U134:AF134),IF(COUNTBLANK(T134:AF134)&lt;11.5,AVERAGE(T134:AF134),IF(COUNTBLANK(S134:AF134)&lt;12.5,AVERAGE(S134:AF134),IF(COUNTBLANK(R134:AF134)&lt;13.5,AVERAGE(R134:AF134),IF(COUNTBLANK(Q134:AF134)&lt;14.5,AVERAGE(Q134:AF134),IF(COUNTBLANK(P134:AF134)&lt;15.5,AVERAGE(P134:AF134),IF(COUNTBLANK(O134:AF134)&lt;16.5,AVERAGE(O134:AF134),IF(COUNTBLANK(N134:AF134)&lt;17.5,AVERAGE(N134:AF134),IF(COUNTBLANK(M134:AF134)&lt;18.5,AVERAGE(M134:AF134),IF(COUNTBLANK(L134:AF134)&lt;19.5,AVERAGE(L134:AF134),AVERAGE(K134:AF134))))))))))))))))))))))</f>
        <v>60.5</v>
      </c>
      <c r="AK134" s="23">
        <f>IF(AH134&lt;1.5,J134,(0.75*J134)+(0.25*(AI134*$AS$1)))</f>
        <v>262499.70087699319</v>
      </c>
      <c r="AL134" s="24">
        <f>AK134-J134</f>
        <v>-5200.2991230068146</v>
      </c>
      <c r="AM134" s="22">
        <f>IF(AH134&lt;1.5,"N/A",3*((J134/$AS$1)-(AJ134*2/3)))</f>
        <v>75.249229690719716</v>
      </c>
      <c r="AN134" s="20">
        <f t="shared" si="7"/>
        <v>238700.60562907075</v>
      </c>
      <c r="AO134" s="20">
        <f t="shared" si="8"/>
        <v>246283.63591839204</v>
      </c>
    </row>
    <row r="135" spans="1:41" s="2" customFormat="1">
      <c r="A135" s="25" t="s">
        <v>60</v>
      </c>
      <c r="B135" s="23" t="str">
        <f>IF(COUNTBLANK(K135:AF135)&lt;20.5,"Yes","No")</f>
        <v>No</v>
      </c>
      <c r="C135" s="23" t="str">
        <f>IF(COUNTBLANK(K135:AF135)&lt;21.5,"Yes","No")</f>
        <v>Yes</v>
      </c>
      <c r="D135" s="34" t="str">
        <f>IF(J135&gt;300000,IF(J135&lt;((AG135*$AR$1)*0.9),IF(J135&lt;((AG135*$AR$1)*0.8),IF(J135&lt;((AG135*$AR$1)*0.7),"B","C"),"V"),IF(AM135&gt;AG135,IF(AM135&gt;AJ135,"P",""),"")),IF(AM135&gt;AG135,IF(AM135&gt;AJ135,"P",""),""))</f>
        <v>P</v>
      </c>
      <c r="E135" s="25" t="s">
        <v>450</v>
      </c>
      <c r="F135" s="27" t="s">
        <v>37</v>
      </c>
      <c r="G135" s="20">
        <v>268400</v>
      </c>
      <c r="H135" s="20">
        <f>J135-G135</f>
        <v>0</v>
      </c>
      <c r="I135" s="80">
        <v>0</v>
      </c>
      <c r="J135" s="20">
        <v>268400</v>
      </c>
      <c r="K135" s="21"/>
      <c r="L135" s="21">
        <v>62</v>
      </c>
      <c r="M135" s="21"/>
      <c r="N135" s="21" t="s">
        <v>535</v>
      </c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39">
        <f>IF(AH135=0,"",AVERAGE(K135:AF135))</f>
        <v>62</v>
      </c>
      <c r="AH135" s="39">
        <f>IF(COUNTBLANK(K135:AF135)=0,22,IF(COUNTBLANK(K135:AF135)=1,21,IF(COUNTBLANK(K135:AF135)=2,20,IF(COUNTBLANK(K135:AF135)=3,19,IF(COUNTBLANK(K135:AF135)=4,18,IF(COUNTBLANK(K135:AF135)=5,17,IF(COUNTBLANK(K135:AF135)=6,16,IF(COUNTBLANK(K135:AF135)=7,15,IF(COUNTBLANK(K135:AF135)=8,14,IF(COUNTBLANK(K135:AF135)=9,13,IF(COUNTBLANK(K135:AF135)=10,12,IF(COUNTBLANK(K135:AF135)=11,11,IF(COUNTBLANK(K135:AF135)=12,10,IF(COUNTBLANK(K135:AF135)=13,9,IF(COUNTBLANK(K135:AF135)=14,8,IF(COUNTBLANK(K135:AF135)=15,7,IF(COUNTBLANK(K135:AF135)=16,6,IF(COUNTBLANK(K135:AF135)=17,5,IF(COUNTBLANK(K135:AF135)=18,4,IF(COUNTBLANK(K135:AF135)=19,3,IF(COUNTBLANK(K135:AF135)=20,2,IF(COUNTBLANK(K135:AF135)=21,1,IF(COUNTBLANK(K135:AF135)=22,0,"Error")))))))))))))))))))))))</f>
        <v>1</v>
      </c>
      <c r="AI135" s="39">
        <f>IF(AH135=0,"",IF(COUNTBLANK(AD135:AF135)=0,AVERAGE(AD135:AF135),IF(COUNTBLANK(AC135:AF135)&lt;1.5,AVERAGE(AC135:AF135),IF(COUNTBLANK(AB135:AF135)&lt;2.5,AVERAGE(AB135:AF135),IF(COUNTBLANK(AA135:AF135)&lt;3.5,AVERAGE(AA135:AF135),IF(COUNTBLANK(Z135:AF135)&lt;4.5,AVERAGE(Z135:AF135),IF(COUNTBLANK(Y135:AF135)&lt;5.5,AVERAGE(Y135:AF135),IF(COUNTBLANK(X135:AF135)&lt;6.5,AVERAGE(X135:AF135),IF(COUNTBLANK(W135:AF135)&lt;7.5,AVERAGE(W135:AF135),IF(COUNTBLANK(V135:AF135)&lt;8.5,AVERAGE(V135:AF135),IF(COUNTBLANK(U135:AF135)&lt;9.5,AVERAGE(U135:AF135),IF(COUNTBLANK(T135:AF135)&lt;10.5,AVERAGE(T135:AF135),IF(COUNTBLANK(S135:AF135)&lt;11.5,AVERAGE(S135:AF135),IF(COUNTBLANK(R135:AF135)&lt;12.5,AVERAGE(R135:AF135),IF(COUNTBLANK(Q135:AF135)&lt;13.5,AVERAGE(Q135:AF135),IF(COUNTBLANK(P135:AF135)&lt;14.5,AVERAGE(P135:AF135),IF(COUNTBLANK(O135:AF135)&lt;15.5,AVERAGE(O135:AF135),IF(COUNTBLANK(N135:AF135)&lt;16.5,AVERAGE(N135:AF135),IF(COUNTBLANK(M135:AF135)&lt;17.5,AVERAGE(M135:AF135),IF(COUNTBLANK(L135:AF135)&lt;18.5,AVERAGE(L135:AF135),AVERAGE(K135:AF135)))))))))))))))))))))</f>
        <v>62</v>
      </c>
      <c r="AJ135" s="22">
        <f>IF(AH135=0,"",IF(COUNTBLANK(AE135:AF135)=0,AVERAGE(AE135:AF135),IF(COUNTBLANK(AD135:AF135)&lt;1.5,AVERAGE(AD135:AF135),IF(COUNTBLANK(AC135:AF135)&lt;2.5,AVERAGE(AC135:AF135),IF(COUNTBLANK(AB135:AF135)&lt;3.5,AVERAGE(AB135:AF135),IF(COUNTBLANK(AA135:AF135)&lt;4.5,AVERAGE(AA135:AF135),IF(COUNTBLANK(Z135:AF135)&lt;5.5,AVERAGE(Z135:AF135),IF(COUNTBLANK(Y135:AF135)&lt;6.5,AVERAGE(Y135:AF135),IF(COUNTBLANK(X135:AF135)&lt;7.5,AVERAGE(X135:AF135),IF(COUNTBLANK(W135:AF135)&lt;8.5,AVERAGE(W135:AF135),IF(COUNTBLANK(V135:AF135)&lt;9.5,AVERAGE(V135:AF135),IF(COUNTBLANK(U135:AF135)&lt;10.5,AVERAGE(U135:AF135),IF(COUNTBLANK(T135:AF135)&lt;11.5,AVERAGE(T135:AF135),IF(COUNTBLANK(S135:AF135)&lt;12.5,AVERAGE(S135:AF135),IF(COUNTBLANK(R135:AF135)&lt;13.5,AVERAGE(R135:AF135),IF(COUNTBLANK(Q135:AF135)&lt;14.5,AVERAGE(Q135:AF135),IF(COUNTBLANK(P135:AF135)&lt;15.5,AVERAGE(P135:AF135),IF(COUNTBLANK(O135:AF135)&lt;16.5,AVERAGE(O135:AF135),IF(COUNTBLANK(N135:AF135)&lt;17.5,AVERAGE(N135:AF135),IF(COUNTBLANK(M135:AF135)&lt;18.5,AVERAGE(M135:AF135),IF(COUNTBLANK(L135:AF135)&lt;19.5,AVERAGE(L135:AF135),AVERAGE(K135:AF135))))))))))))))))))))))</f>
        <v>62</v>
      </c>
      <c r="AK135" s="23">
        <f>IF(AH135&lt;1.5,J135,(0.75*J135)+(0.25*(AI135*$AS$1)))</f>
        <v>268400</v>
      </c>
      <c r="AL135" s="24">
        <f>AK135-J135</f>
        <v>0</v>
      </c>
      <c r="AM135" s="22" t="str">
        <f>IF(AH135&lt;1.5,"N/A",3*((J135/$AS$1)-(AJ135*2/3)))</f>
        <v>N/A</v>
      </c>
      <c r="AN135" s="20">
        <f t="shared" si="7"/>
        <v>245294.54501108927</v>
      </c>
      <c r="AO135" s="20">
        <f t="shared" si="8"/>
        <v>245294.54501108927</v>
      </c>
    </row>
    <row r="136" spans="1:41" s="2" customFormat="1">
      <c r="A136" s="19" t="s">
        <v>60</v>
      </c>
      <c r="B136" s="23" t="str">
        <f>IF(COUNTBLANK(K136:AF136)&lt;20.5,"Yes","No")</f>
        <v>Yes</v>
      </c>
      <c r="C136" s="23" t="str">
        <f>IF(COUNTBLANK(K136:AF136)&lt;21.5,"Yes","No")</f>
        <v>Yes</v>
      </c>
      <c r="D136" s="34" t="str">
        <f>IF(J136&gt;300000,IF(J136&lt;((AG136*$AR$1)*0.9),IF(J136&lt;((AG136*$AR$1)*0.8),IF(J136&lt;((AG136*$AR$1)*0.7),"B","C"),"V"),IF(AM136&gt;AG136,IF(AM136&gt;AJ136,"P",""),"")),IF(AM136&gt;AG136,IF(AM136&gt;AJ136,"P",""),""))</f>
        <v/>
      </c>
      <c r="E136" s="19" t="s">
        <v>494</v>
      </c>
      <c r="F136" s="21" t="s">
        <v>37</v>
      </c>
      <c r="G136" s="20"/>
      <c r="H136" s="20">
        <f>J136-G136</f>
        <v>121500</v>
      </c>
      <c r="I136" s="80">
        <v>0</v>
      </c>
      <c r="J136" s="20">
        <v>121500</v>
      </c>
      <c r="K136" s="21"/>
      <c r="L136" s="21"/>
      <c r="M136" s="21">
        <v>57</v>
      </c>
      <c r="N136" s="21">
        <v>59</v>
      </c>
      <c r="O136" s="40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9">
        <f>IF(AH136=0,"",AVERAGE(K136:AF136))</f>
        <v>58</v>
      </c>
      <c r="AH136" s="39">
        <f>IF(COUNTBLANK(K136:AF136)=0,22,IF(COUNTBLANK(K136:AF136)=1,21,IF(COUNTBLANK(K136:AF136)=2,20,IF(COUNTBLANK(K136:AF136)=3,19,IF(COUNTBLANK(K136:AF136)=4,18,IF(COUNTBLANK(K136:AF136)=5,17,IF(COUNTBLANK(K136:AF136)=6,16,IF(COUNTBLANK(K136:AF136)=7,15,IF(COUNTBLANK(K136:AF136)=8,14,IF(COUNTBLANK(K136:AF136)=9,13,IF(COUNTBLANK(K136:AF136)=10,12,IF(COUNTBLANK(K136:AF136)=11,11,IF(COUNTBLANK(K136:AF136)=12,10,IF(COUNTBLANK(K136:AF136)=13,9,IF(COUNTBLANK(K136:AF136)=14,8,IF(COUNTBLANK(K136:AF136)=15,7,IF(COUNTBLANK(K136:AF136)=16,6,IF(COUNTBLANK(K136:AF136)=17,5,IF(COUNTBLANK(K136:AF136)=18,4,IF(COUNTBLANK(K136:AF136)=19,3,IF(COUNTBLANK(K136:AF136)=20,2,IF(COUNTBLANK(K136:AF136)=21,1,IF(COUNTBLANK(K136:AF136)=22,0,"Error")))))))))))))))))))))))</f>
        <v>2</v>
      </c>
      <c r="AI136" s="39">
        <f>IF(AH136=0,"",IF(COUNTBLANK(AD136:AF136)=0,AVERAGE(AD136:AF136),IF(COUNTBLANK(AC136:AF136)&lt;1.5,AVERAGE(AC136:AF136),IF(COUNTBLANK(AB136:AF136)&lt;2.5,AVERAGE(AB136:AF136),IF(COUNTBLANK(AA136:AF136)&lt;3.5,AVERAGE(AA136:AF136),IF(COUNTBLANK(Z136:AF136)&lt;4.5,AVERAGE(Z136:AF136),IF(COUNTBLANK(Y136:AF136)&lt;5.5,AVERAGE(Y136:AF136),IF(COUNTBLANK(X136:AF136)&lt;6.5,AVERAGE(X136:AF136),IF(COUNTBLANK(W136:AF136)&lt;7.5,AVERAGE(W136:AF136),IF(COUNTBLANK(V136:AF136)&lt;8.5,AVERAGE(V136:AF136),IF(COUNTBLANK(U136:AF136)&lt;9.5,AVERAGE(U136:AF136),IF(COUNTBLANK(T136:AF136)&lt;10.5,AVERAGE(T136:AF136),IF(COUNTBLANK(S136:AF136)&lt;11.5,AVERAGE(S136:AF136),IF(COUNTBLANK(R136:AF136)&lt;12.5,AVERAGE(R136:AF136),IF(COUNTBLANK(Q136:AF136)&lt;13.5,AVERAGE(Q136:AF136),IF(COUNTBLANK(P136:AF136)&lt;14.5,AVERAGE(P136:AF136),IF(COUNTBLANK(O136:AF136)&lt;15.5,AVERAGE(O136:AF136),IF(COUNTBLANK(N136:AF136)&lt;16.5,AVERAGE(N136:AF136),IF(COUNTBLANK(M136:AF136)&lt;17.5,AVERAGE(M136:AF136),IF(COUNTBLANK(L136:AF136)&lt;18.5,AVERAGE(L136:AF136),AVERAGE(K136:AF136)))))))))))))))))))))</f>
        <v>58</v>
      </c>
      <c r="AJ136" s="22">
        <f>IF(AH136=0,"",IF(COUNTBLANK(AE136:AF136)=0,AVERAGE(AE136:AF136),IF(COUNTBLANK(AD136:AF136)&lt;1.5,AVERAGE(AD136:AF136),IF(COUNTBLANK(AC136:AF136)&lt;2.5,AVERAGE(AC136:AF136),IF(COUNTBLANK(AB136:AF136)&lt;3.5,AVERAGE(AB136:AF136),IF(COUNTBLANK(AA136:AF136)&lt;4.5,AVERAGE(AA136:AF136),IF(COUNTBLANK(Z136:AF136)&lt;5.5,AVERAGE(Z136:AF136),IF(COUNTBLANK(Y136:AF136)&lt;6.5,AVERAGE(Y136:AF136),IF(COUNTBLANK(X136:AF136)&lt;7.5,AVERAGE(X136:AF136),IF(COUNTBLANK(W136:AF136)&lt;8.5,AVERAGE(W136:AF136),IF(COUNTBLANK(V136:AF136)&lt;9.5,AVERAGE(V136:AF136),IF(COUNTBLANK(U136:AF136)&lt;10.5,AVERAGE(U136:AF136),IF(COUNTBLANK(T136:AF136)&lt;11.5,AVERAGE(T136:AF136),IF(COUNTBLANK(S136:AF136)&lt;12.5,AVERAGE(S136:AF136),IF(COUNTBLANK(R136:AF136)&lt;13.5,AVERAGE(R136:AF136),IF(COUNTBLANK(Q136:AF136)&lt;14.5,AVERAGE(Q136:AF136),IF(COUNTBLANK(P136:AF136)&lt;15.5,AVERAGE(P136:AF136),IF(COUNTBLANK(O136:AF136)&lt;16.5,AVERAGE(O136:AF136),IF(COUNTBLANK(N136:AF136)&lt;17.5,AVERAGE(N136:AF136),IF(COUNTBLANK(M136:AF136)&lt;18.5,AVERAGE(M136:AF136),IF(COUNTBLANK(L136:AF136)&lt;19.5,AVERAGE(L136:AF136),AVERAGE(K136:AF136))))))))))))))))))))))</f>
        <v>58</v>
      </c>
      <c r="AK136" s="23">
        <f>IF(AH136&lt;1.5,J136,(0.75*J136)+(0.25*(AI136*$AS$1)))</f>
        <v>150462.55774915364</v>
      </c>
      <c r="AL136" s="24">
        <f>AK136-J136</f>
        <v>28962.557749153639</v>
      </c>
      <c r="AM136" s="22">
        <f>IF(AH136&lt;1.5,"N/A",3*((J136/$AS$1)-(AJ136*2/3)))</f>
        <v>-26.929094481051749</v>
      </c>
      <c r="AN136" s="20">
        <f t="shared" si="7"/>
        <v>229469.0904942448</v>
      </c>
      <c r="AO136" s="20">
        <f t="shared" si="8"/>
        <v>229469.0904942448</v>
      </c>
    </row>
    <row r="137" spans="1:41" s="2" customFormat="1">
      <c r="A137" s="25" t="s">
        <v>60</v>
      </c>
      <c r="B137" s="23" t="str">
        <f>IF(COUNTBLANK(K137:AF137)&lt;20.5,"Yes","No")</f>
        <v>Yes</v>
      </c>
      <c r="C137" s="23" t="str">
        <f>IF(COUNTBLANK(K137:AF137)&lt;21.5,"Yes","No")</f>
        <v>Yes</v>
      </c>
      <c r="D137" s="34" t="str">
        <f>IF(J137&gt;300000,IF(J137&lt;((AG137*$AR$1)*0.9),IF(J137&lt;((AG137*$AR$1)*0.8),IF(J137&lt;((AG137*$AR$1)*0.7),"B","C"),"V"),IF(AM137&gt;AG137,IF(AM137&gt;AJ137,"P",""),"")),IF(AM137&gt;AG137,IF(AM137&gt;AJ137,"P",""),""))</f>
        <v>P</v>
      </c>
      <c r="E137" s="19" t="s">
        <v>184</v>
      </c>
      <c r="F137" s="21" t="s">
        <v>37</v>
      </c>
      <c r="G137" s="20">
        <v>257000</v>
      </c>
      <c r="H137" s="20">
        <f>J137-G137</f>
        <v>-16300</v>
      </c>
      <c r="I137" s="80">
        <v>-7200</v>
      </c>
      <c r="J137" s="20">
        <v>240700</v>
      </c>
      <c r="K137" s="21">
        <v>60</v>
      </c>
      <c r="L137" s="21">
        <v>52</v>
      </c>
      <c r="M137" s="21">
        <v>49</v>
      </c>
      <c r="N137" s="21">
        <v>60</v>
      </c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39">
        <f>IF(AH137=0,"",AVERAGE(K137:AF137))</f>
        <v>55.25</v>
      </c>
      <c r="AH137" s="39">
        <f>IF(COUNTBLANK(K137:AF137)=0,22,IF(COUNTBLANK(K137:AF137)=1,21,IF(COUNTBLANK(K137:AF137)=2,20,IF(COUNTBLANK(K137:AF137)=3,19,IF(COUNTBLANK(K137:AF137)=4,18,IF(COUNTBLANK(K137:AF137)=5,17,IF(COUNTBLANK(K137:AF137)=6,16,IF(COUNTBLANK(K137:AF137)=7,15,IF(COUNTBLANK(K137:AF137)=8,14,IF(COUNTBLANK(K137:AF137)=9,13,IF(COUNTBLANK(K137:AF137)=10,12,IF(COUNTBLANK(K137:AF137)=11,11,IF(COUNTBLANK(K137:AF137)=12,10,IF(COUNTBLANK(K137:AF137)=13,9,IF(COUNTBLANK(K137:AF137)=14,8,IF(COUNTBLANK(K137:AF137)=15,7,IF(COUNTBLANK(K137:AF137)=16,6,IF(COUNTBLANK(K137:AF137)=17,5,IF(COUNTBLANK(K137:AF137)=18,4,IF(COUNTBLANK(K137:AF137)=19,3,IF(COUNTBLANK(K137:AF137)=20,2,IF(COUNTBLANK(K137:AF137)=21,1,IF(COUNTBLANK(K137:AF137)=22,0,"Error")))))))))))))))))))))))</f>
        <v>4</v>
      </c>
      <c r="AI137" s="39">
        <f>IF(AH137=0,"",IF(COUNTBLANK(AD137:AF137)=0,AVERAGE(AD137:AF137),IF(COUNTBLANK(AC137:AF137)&lt;1.5,AVERAGE(AC137:AF137),IF(COUNTBLANK(AB137:AF137)&lt;2.5,AVERAGE(AB137:AF137),IF(COUNTBLANK(AA137:AF137)&lt;3.5,AVERAGE(AA137:AF137),IF(COUNTBLANK(Z137:AF137)&lt;4.5,AVERAGE(Z137:AF137),IF(COUNTBLANK(Y137:AF137)&lt;5.5,AVERAGE(Y137:AF137),IF(COUNTBLANK(X137:AF137)&lt;6.5,AVERAGE(X137:AF137),IF(COUNTBLANK(W137:AF137)&lt;7.5,AVERAGE(W137:AF137),IF(COUNTBLANK(V137:AF137)&lt;8.5,AVERAGE(V137:AF137),IF(COUNTBLANK(U137:AF137)&lt;9.5,AVERAGE(U137:AF137),IF(COUNTBLANK(T137:AF137)&lt;10.5,AVERAGE(T137:AF137),IF(COUNTBLANK(S137:AF137)&lt;11.5,AVERAGE(S137:AF137),IF(COUNTBLANK(R137:AF137)&lt;12.5,AVERAGE(R137:AF137),IF(COUNTBLANK(Q137:AF137)&lt;13.5,AVERAGE(Q137:AF137),IF(COUNTBLANK(P137:AF137)&lt;14.5,AVERAGE(P137:AF137),IF(COUNTBLANK(O137:AF137)&lt;15.5,AVERAGE(O137:AF137),IF(COUNTBLANK(N137:AF137)&lt;16.5,AVERAGE(N137:AF137),IF(COUNTBLANK(M137:AF137)&lt;17.5,AVERAGE(M137:AF137),IF(COUNTBLANK(L137:AF137)&lt;18.5,AVERAGE(L137:AF137),AVERAGE(K137:AF137)))))))))))))))))))))</f>
        <v>53.666666666666664</v>
      </c>
      <c r="AJ137" s="22">
        <f>IF(AH137=0,"",IF(COUNTBLANK(AE137:AF137)=0,AVERAGE(AE137:AF137),IF(COUNTBLANK(AD137:AF137)&lt;1.5,AVERAGE(AD137:AF137),IF(COUNTBLANK(AC137:AF137)&lt;2.5,AVERAGE(AC137:AF137),IF(COUNTBLANK(AB137:AF137)&lt;3.5,AVERAGE(AB137:AF137),IF(COUNTBLANK(AA137:AF137)&lt;4.5,AVERAGE(AA137:AF137),IF(COUNTBLANK(Z137:AF137)&lt;5.5,AVERAGE(Z137:AF137),IF(COUNTBLANK(Y137:AF137)&lt;6.5,AVERAGE(Y137:AF137),IF(COUNTBLANK(X137:AF137)&lt;7.5,AVERAGE(X137:AF137),IF(COUNTBLANK(W137:AF137)&lt;8.5,AVERAGE(W137:AF137),IF(COUNTBLANK(V137:AF137)&lt;9.5,AVERAGE(V137:AF137),IF(COUNTBLANK(U137:AF137)&lt;10.5,AVERAGE(U137:AF137),IF(COUNTBLANK(T137:AF137)&lt;11.5,AVERAGE(T137:AF137),IF(COUNTBLANK(S137:AF137)&lt;12.5,AVERAGE(S137:AF137),IF(COUNTBLANK(R137:AF137)&lt;13.5,AVERAGE(R137:AF137),IF(COUNTBLANK(Q137:AF137)&lt;14.5,AVERAGE(Q137:AF137),IF(COUNTBLANK(P137:AF137)&lt;15.5,AVERAGE(P137:AF137),IF(COUNTBLANK(O137:AF137)&lt;16.5,AVERAGE(O137:AF137),IF(COUNTBLANK(N137:AF137)&lt;17.5,AVERAGE(N137:AF137),IF(COUNTBLANK(M137:AF137)&lt;18.5,AVERAGE(M137:AF137),IF(COUNTBLANK(L137:AF137)&lt;19.5,AVERAGE(L137:AF137),AVERAGE(K137:AF137))))))))))))))))))))))</f>
        <v>54.5</v>
      </c>
      <c r="AK137" s="23">
        <f>IF(AH137&lt;1.5,J137,(0.75*J137)+(0.25*(AI137*$AS$1)))</f>
        <v>235429.29194030885</v>
      </c>
      <c r="AL137" s="24">
        <f>AK137-J137</f>
        <v>-5270.7080596911546</v>
      </c>
      <c r="AM137" s="22">
        <f>IF(AH137&lt;1.5,"N/A",3*((J137/$AS$1)-(AJ137*2/3)))</f>
        <v>67.455695130953416</v>
      </c>
      <c r="AN137" s="20">
        <f t="shared" si="7"/>
        <v>212324.84810099661</v>
      </c>
      <c r="AO137" s="20">
        <f t="shared" si="8"/>
        <v>218589.09051391424</v>
      </c>
    </row>
    <row r="138" spans="1:41" s="2" customFormat="1">
      <c r="A138" s="25" t="s">
        <v>60</v>
      </c>
      <c r="B138" s="23" t="str">
        <f>IF(COUNTBLANK(K138:AF138)&lt;20.5,"Yes","No")</f>
        <v>No</v>
      </c>
      <c r="C138" s="23" t="str">
        <f>IF(COUNTBLANK(K138:AF138)&lt;21.5,"Yes","No")</f>
        <v>Yes</v>
      </c>
      <c r="D138" s="34" t="str">
        <f>IF(J138&gt;300000,IF(J138&lt;((AG138*$AR$1)*0.9),IF(J138&lt;((AG138*$AR$1)*0.8),IF(J138&lt;((AG138*$AR$1)*0.7),"B","C"),"V"),IF(AM138&gt;AG138,IF(AM138&gt;AJ138,"P",""),"")),IF(AM138&gt;AG138,IF(AM138&gt;AJ138,"P",""),""))</f>
        <v>P</v>
      </c>
      <c r="E138" s="25" t="s">
        <v>452</v>
      </c>
      <c r="F138" s="27" t="s">
        <v>48</v>
      </c>
      <c r="G138" s="20">
        <v>188900</v>
      </c>
      <c r="H138" s="20">
        <f>J138-G138</f>
        <v>0</v>
      </c>
      <c r="I138" s="80">
        <v>0</v>
      </c>
      <c r="J138" s="20">
        <v>188900</v>
      </c>
      <c r="K138" s="21"/>
      <c r="L138" s="21">
        <v>50</v>
      </c>
      <c r="M138" s="21"/>
      <c r="N138" s="21" t="s">
        <v>535</v>
      </c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39">
        <f>IF(AH138=0,"",AVERAGE(K138:AF138))</f>
        <v>50</v>
      </c>
      <c r="AH138" s="39">
        <f>IF(COUNTBLANK(K138:AF138)=0,22,IF(COUNTBLANK(K138:AF138)=1,21,IF(COUNTBLANK(K138:AF138)=2,20,IF(COUNTBLANK(K138:AF138)=3,19,IF(COUNTBLANK(K138:AF138)=4,18,IF(COUNTBLANK(K138:AF138)=5,17,IF(COUNTBLANK(K138:AF138)=6,16,IF(COUNTBLANK(K138:AF138)=7,15,IF(COUNTBLANK(K138:AF138)=8,14,IF(COUNTBLANK(K138:AF138)=9,13,IF(COUNTBLANK(K138:AF138)=10,12,IF(COUNTBLANK(K138:AF138)=11,11,IF(COUNTBLANK(K138:AF138)=12,10,IF(COUNTBLANK(K138:AF138)=13,9,IF(COUNTBLANK(K138:AF138)=14,8,IF(COUNTBLANK(K138:AF138)=15,7,IF(COUNTBLANK(K138:AF138)=16,6,IF(COUNTBLANK(K138:AF138)=17,5,IF(COUNTBLANK(K138:AF138)=18,4,IF(COUNTBLANK(K138:AF138)=19,3,IF(COUNTBLANK(K138:AF138)=20,2,IF(COUNTBLANK(K138:AF138)=21,1,IF(COUNTBLANK(K138:AF138)=22,0,"Error")))))))))))))))))))))))</f>
        <v>1</v>
      </c>
      <c r="AI138" s="39">
        <f>IF(AH138=0,"",IF(COUNTBLANK(AD138:AF138)=0,AVERAGE(AD138:AF138),IF(COUNTBLANK(AC138:AF138)&lt;1.5,AVERAGE(AC138:AF138),IF(COUNTBLANK(AB138:AF138)&lt;2.5,AVERAGE(AB138:AF138),IF(COUNTBLANK(AA138:AF138)&lt;3.5,AVERAGE(AA138:AF138),IF(COUNTBLANK(Z138:AF138)&lt;4.5,AVERAGE(Z138:AF138),IF(COUNTBLANK(Y138:AF138)&lt;5.5,AVERAGE(Y138:AF138),IF(COUNTBLANK(X138:AF138)&lt;6.5,AVERAGE(X138:AF138),IF(COUNTBLANK(W138:AF138)&lt;7.5,AVERAGE(W138:AF138),IF(COUNTBLANK(V138:AF138)&lt;8.5,AVERAGE(V138:AF138),IF(COUNTBLANK(U138:AF138)&lt;9.5,AVERAGE(U138:AF138),IF(COUNTBLANK(T138:AF138)&lt;10.5,AVERAGE(T138:AF138),IF(COUNTBLANK(S138:AF138)&lt;11.5,AVERAGE(S138:AF138),IF(COUNTBLANK(R138:AF138)&lt;12.5,AVERAGE(R138:AF138),IF(COUNTBLANK(Q138:AF138)&lt;13.5,AVERAGE(Q138:AF138),IF(COUNTBLANK(P138:AF138)&lt;14.5,AVERAGE(P138:AF138),IF(COUNTBLANK(O138:AF138)&lt;15.5,AVERAGE(O138:AF138),IF(COUNTBLANK(N138:AF138)&lt;16.5,AVERAGE(N138:AF138),IF(COUNTBLANK(M138:AF138)&lt;17.5,AVERAGE(M138:AF138),IF(COUNTBLANK(L138:AF138)&lt;18.5,AVERAGE(L138:AF138),AVERAGE(K138:AF138)))))))))))))))))))))</f>
        <v>50</v>
      </c>
      <c r="AJ138" s="22">
        <f>IF(AH138=0,"",IF(COUNTBLANK(AE138:AF138)=0,AVERAGE(AE138:AF138),IF(COUNTBLANK(AD138:AF138)&lt;1.5,AVERAGE(AD138:AF138),IF(COUNTBLANK(AC138:AF138)&lt;2.5,AVERAGE(AC138:AF138),IF(COUNTBLANK(AB138:AF138)&lt;3.5,AVERAGE(AB138:AF138),IF(COUNTBLANK(AA138:AF138)&lt;4.5,AVERAGE(AA138:AF138),IF(COUNTBLANK(Z138:AF138)&lt;5.5,AVERAGE(Z138:AF138),IF(COUNTBLANK(Y138:AF138)&lt;6.5,AVERAGE(Y138:AF138),IF(COUNTBLANK(X138:AF138)&lt;7.5,AVERAGE(X138:AF138),IF(COUNTBLANK(W138:AF138)&lt;8.5,AVERAGE(W138:AF138),IF(COUNTBLANK(V138:AF138)&lt;9.5,AVERAGE(V138:AF138),IF(COUNTBLANK(U138:AF138)&lt;10.5,AVERAGE(U138:AF138),IF(COUNTBLANK(T138:AF138)&lt;11.5,AVERAGE(T138:AF138),IF(COUNTBLANK(S138:AF138)&lt;12.5,AVERAGE(S138:AF138),IF(COUNTBLANK(R138:AF138)&lt;13.5,AVERAGE(R138:AF138),IF(COUNTBLANK(Q138:AF138)&lt;14.5,AVERAGE(Q138:AF138),IF(COUNTBLANK(P138:AF138)&lt;15.5,AVERAGE(P138:AF138),IF(COUNTBLANK(O138:AF138)&lt;16.5,AVERAGE(O138:AF138),IF(COUNTBLANK(N138:AF138)&lt;17.5,AVERAGE(N138:AF138),IF(COUNTBLANK(M138:AF138)&lt;18.5,AVERAGE(M138:AF138),IF(COUNTBLANK(L138:AF138)&lt;19.5,AVERAGE(L138:AF138),AVERAGE(K138:AF138))))))))))))))))))))))</f>
        <v>50</v>
      </c>
      <c r="AK138" s="23">
        <f>IF(AH138&lt;1.5,J138,(0.75*J138)+(0.25*(AI138*$AS$1)))</f>
        <v>188900</v>
      </c>
      <c r="AL138" s="24">
        <f>AK138-J138</f>
        <v>0</v>
      </c>
      <c r="AM138" s="22" t="str">
        <f>IF(AH138&lt;1.5,"N/A",3*((J138/$AS$1)-(AJ138*2/3)))</f>
        <v>N/A</v>
      </c>
      <c r="AN138" s="20">
        <f t="shared" si="7"/>
        <v>197818.18146055588</v>
      </c>
      <c r="AO138" s="20">
        <f t="shared" si="8"/>
        <v>197818.18146055588</v>
      </c>
    </row>
    <row r="139" spans="1:41" s="2" customFormat="1">
      <c r="A139" s="19" t="s">
        <v>60</v>
      </c>
      <c r="B139" s="23" t="str">
        <f>IF(COUNTBLANK(K139:AF139)&lt;20.5,"Yes","No")</f>
        <v>Yes</v>
      </c>
      <c r="C139" s="23" t="str">
        <f>IF(COUNTBLANK(K139:AF139)&lt;21.5,"Yes","No")</f>
        <v>Yes</v>
      </c>
      <c r="D139" s="34" t="str">
        <f>IF(J139&gt;300000,IF(J139&lt;((AG139*$AR$1)*0.9),IF(J139&lt;((AG139*$AR$1)*0.8),IF(J139&lt;((AG139*$AR$1)*0.7),"B","C"),"V"),IF(AM139&gt;AG139,IF(AM139&gt;AJ139,"P",""),"")),IF(AM139&gt;AG139,IF(AM139&gt;AJ139,"P",""),""))</f>
        <v>P</v>
      </c>
      <c r="E139" s="19" t="s">
        <v>498</v>
      </c>
      <c r="F139" s="21" t="s">
        <v>37</v>
      </c>
      <c r="G139" s="20"/>
      <c r="H139" s="20">
        <f>J139-G139</f>
        <v>274800</v>
      </c>
      <c r="I139" s="80">
        <v>0</v>
      </c>
      <c r="J139" s="20">
        <v>274800</v>
      </c>
      <c r="K139" s="21"/>
      <c r="L139" s="21"/>
      <c r="M139" s="21">
        <v>53</v>
      </c>
      <c r="N139" s="21">
        <v>43</v>
      </c>
      <c r="O139" s="40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9">
        <f>IF(AH139=0,"",AVERAGE(K139:AF139))</f>
        <v>48</v>
      </c>
      <c r="AH139" s="39">
        <f>IF(COUNTBLANK(K139:AF139)=0,22,IF(COUNTBLANK(K139:AF139)=1,21,IF(COUNTBLANK(K139:AF139)=2,20,IF(COUNTBLANK(K139:AF139)=3,19,IF(COUNTBLANK(K139:AF139)=4,18,IF(COUNTBLANK(K139:AF139)=5,17,IF(COUNTBLANK(K139:AF139)=6,16,IF(COUNTBLANK(K139:AF139)=7,15,IF(COUNTBLANK(K139:AF139)=8,14,IF(COUNTBLANK(K139:AF139)=9,13,IF(COUNTBLANK(K139:AF139)=10,12,IF(COUNTBLANK(K139:AF139)=11,11,IF(COUNTBLANK(K139:AF139)=12,10,IF(COUNTBLANK(K139:AF139)=13,9,IF(COUNTBLANK(K139:AF139)=14,8,IF(COUNTBLANK(K139:AF139)=15,7,IF(COUNTBLANK(K139:AF139)=16,6,IF(COUNTBLANK(K139:AF139)=17,5,IF(COUNTBLANK(K139:AF139)=18,4,IF(COUNTBLANK(K139:AF139)=19,3,IF(COUNTBLANK(K139:AF139)=20,2,IF(COUNTBLANK(K139:AF139)=21,1,IF(COUNTBLANK(K139:AF139)=22,0,"Error")))))))))))))))))))))))</f>
        <v>2</v>
      </c>
      <c r="AI139" s="39">
        <f>IF(AH139=0,"",IF(COUNTBLANK(AD139:AF139)=0,AVERAGE(AD139:AF139),IF(COUNTBLANK(AC139:AF139)&lt;1.5,AVERAGE(AC139:AF139),IF(COUNTBLANK(AB139:AF139)&lt;2.5,AVERAGE(AB139:AF139),IF(COUNTBLANK(AA139:AF139)&lt;3.5,AVERAGE(AA139:AF139),IF(COUNTBLANK(Z139:AF139)&lt;4.5,AVERAGE(Z139:AF139),IF(COUNTBLANK(Y139:AF139)&lt;5.5,AVERAGE(Y139:AF139),IF(COUNTBLANK(X139:AF139)&lt;6.5,AVERAGE(X139:AF139),IF(COUNTBLANK(W139:AF139)&lt;7.5,AVERAGE(W139:AF139),IF(COUNTBLANK(V139:AF139)&lt;8.5,AVERAGE(V139:AF139),IF(COUNTBLANK(U139:AF139)&lt;9.5,AVERAGE(U139:AF139),IF(COUNTBLANK(T139:AF139)&lt;10.5,AVERAGE(T139:AF139),IF(COUNTBLANK(S139:AF139)&lt;11.5,AVERAGE(S139:AF139),IF(COUNTBLANK(R139:AF139)&lt;12.5,AVERAGE(R139:AF139),IF(COUNTBLANK(Q139:AF139)&lt;13.5,AVERAGE(Q139:AF139),IF(COUNTBLANK(P139:AF139)&lt;14.5,AVERAGE(P139:AF139),IF(COUNTBLANK(O139:AF139)&lt;15.5,AVERAGE(O139:AF139),IF(COUNTBLANK(N139:AF139)&lt;16.5,AVERAGE(N139:AF139),IF(COUNTBLANK(M139:AF139)&lt;17.5,AVERAGE(M139:AF139),IF(COUNTBLANK(L139:AF139)&lt;18.5,AVERAGE(L139:AF139),AVERAGE(K139:AF139)))))))))))))))))))))</f>
        <v>48</v>
      </c>
      <c r="AJ139" s="22">
        <f>IF(AH139=0,"",IF(COUNTBLANK(AE139:AF139)=0,AVERAGE(AE139:AF139),IF(COUNTBLANK(AD139:AF139)&lt;1.5,AVERAGE(AD139:AF139),IF(COUNTBLANK(AC139:AF139)&lt;2.5,AVERAGE(AC139:AF139),IF(COUNTBLANK(AB139:AF139)&lt;3.5,AVERAGE(AB139:AF139),IF(COUNTBLANK(AA139:AF139)&lt;4.5,AVERAGE(AA139:AF139),IF(COUNTBLANK(Z139:AF139)&lt;5.5,AVERAGE(Z139:AF139),IF(COUNTBLANK(Y139:AF139)&lt;6.5,AVERAGE(Y139:AF139),IF(COUNTBLANK(X139:AF139)&lt;7.5,AVERAGE(X139:AF139),IF(COUNTBLANK(W139:AF139)&lt;8.5,AVERAGE(W139:AF139),IF(COUNTBLANK(V139:AF139)&lt;9.5,AVERAGE(V139:AF139),IF(COUNTBLANK(U139:AF139)&lt;10.5,AVERAGE(U139:AF139),IF(COUNTBLANK(T139:AF139)&lt;11.5,AVERAGE(T139:AF139),IF(COUNTBLANK(S139:AF139)&lt;12.5,AVERAGE(S139:AF139),IF(COUNTBLANK(R139:AF139)&lt;13.5,AVERAGE(R139:AF139),IF(COUNTBLANK(Q139:AF139)&lt;14.5,AVERAGE(Q139:AF139),IF(COUNTBLANK(P139:AF139)&lt;15.5,AVERAGE(P139:AF139),IF(COUNTBLANK(O139:AF139)&lt;16.5,AVERAGE(O139:AF139),IF(COUNTBLANK(N139:AF139)&lt;17.5,AVERAGE(N139:AF139),IF(COUNTBLANK(M139:AF139)&lt;18.5,AVERAGE(M139:AF139),IF(COUNTBLANK(L139:AF139)&lt;19.5,AVERAGE(L139:AF139),AVERAGE(K139:AF139))))))))))))))))))))))</f>
        <v>48</v>
      </c>
      <c r="AK139" s="23">
        <f>IF(AH139&lt;1.5,J139,(0.75*J139)+(0.25*(AI139*$AS$1)))</f>
        <v>255206.94434412714</v>
      </c>
      <c r="AL139" s="24">
        <f>AK139-J139</f>
        <v>-19593.055655872857</v>
      </c>
      <c r="AM139" s="22">
        <f>IF(AH139&lt;1.5,"N/A",3*((J139/$AS$1)-(AJ139*2/3)))</f>
        <v>105.45419618606564</v>
      </c>
      <c r="AN139" s="20">
        <f t="shared" si="7"/>
        <v>189905.45420213364</v>
      </c>
      <c r="AO139" s="20">
        <f t="shared" si="8"/>
        <v>189905.45420213364</v>
      </c>
    </row>
    <row r="140" spans="1:41" s="2" customFormat="1">
      <c r="A140" s="25" t="s">
        <v>60</v>
      </c>
      <c r="B140" s="23" t="str">
        <f>IF(COUNTBLANK(K140:AF140)&lt;20.5,"Yes","No")</f>
        <v>Yes</v>
      </c>
      <c r="C140" s="23" t="str">
        <f>IF(COUNTBLANK(K140:AF140)&lt;21.5,"Yes","No")</f>
        <v>Yes</v>
      </c>
      <c r="D140" s="34" t="str">
        <f>IF(J140&gt;300000,IF(J140&lt;((AG140*$AR$1)*0.9),IF(J140&lt;((AG140*$AR$1)*0.8),IF(J140&lt;((AG140*$AR$1)*0.7),"B","C"),"V"),IF(AM140&gt;AG140,IF(AM140&gt;AJ140,"P",""),"")),IF(AM140&gt;AG140,IF(AM140&gt;AJ140,"P",""),""))</f>
        <v>P</v>
      </c>
      <c r="E140" s="19" t="s">
        <v>187</v>
      </c>
      <c r="F140" s="21" t="s">
        <v>62</v>
      </c>
      <c r="G140" s="20">
        <v>277000</v>
      </c>
      <c r="H140" s="20">
        <f>J140-G140</f>
        <v>0</v>
      </c>
      <c r="I140" s="80">
        <v>0</v>
      </c>
      <c r="J140" s="20">
        <v>277000</v>
      </c>
      <c r="K140" s="21">
        <v>37</v>
      </c>
      <c r="L140" s="21">
        <v>58</v>
      </c>
      <c r="M140" s="21"/>
      <c r="N140" s="21" t="s">
        <v>535</v>
      </c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39">
        <f>IF(AH140=0,"",AVERAGE(K140:AF140))</f>
        <v>47.5</v>
      </c>
      <c r="AH140" s="39">
        <f>IF(COUNTBLANK(K140:AF140)=0,22,IF(COUNTBLANK(K140:AF140)=1,21,IF(COUNTBLANK(K140:AF140)=2,20,IF(COUNTBLANK(K140:AF140)=3,19,IF(COUNTBLANK(K140:AF140)=4,18,IF(COUNTBLANK(K140:AF140)=5,17,IF(COUNTBLANK(K140:AF140)=6,16,IF(COUNTBLANK(K140:AF140)=7,15,IF(COUNTBLANK(K140:AF140)=8,14,IF(COUNTBLANK(K140:AF140)=9,13,IF(COUNTBLANK(K140:AF140)=10,12,IF(COUNTBLANK(K140:AF140)=11,11,IF(COUNTBLANK(K140:AF140)=12,10,IF(COUNTBLANK(K140:AF140)=13,9,IF(COUNTBLANK(K140:AF140)=14,8,IF(COUNTBLANK(K140:AF140)=15,7,IF(COUNTBLANK(K140:AF140)=16,6,IF(COUNTBLANK(K140:AF140)=17,5,IF(COUNTBLANK(K140:AF140)=18,4,IF(COUNTBLANK(K140:AF140)=19,3,IF(COUNTBLANK(K140:AF140)=20,2,IF(COUNTBLANK(K140:AF140)=21,1,IF(COUNTBLANK(K140:AF140)=22,0,"Error")))))))))))))))))))))))</f>
        <v>2</v>
      </c>
      <c r="AI140" s="39">
        <f>IF(AH140=0,"",IF(COUNTBLANK(AD140:AF140)=0,AVERAGE(AD140:AF140),IF(COUNTBLANK(AC140:AF140)&lt;1.5,AVERAGE(AC140:AF140),IF(COUNTBLANK(AB140:AF140)&lt;2.5,AVERAGE(AB140:AF140),IF(COUNTBLANK(AA140:AF140)&lt;3.5,AVERAGE(AA140:AF140),IF(COUNTBLANK(Z140:AF140)&lt;4.5,AVERAGE(Z140:AF140),IF(COUNTBLANK(Y140:AF140)&lt;5.5,AVERAGE(Y140:AF140),IF(COUNTBLANK(X140:AF140)&lt;6.5,AVERAGE(X140:AF140),IF(COUNTBLANK(W140:AF140)&lt;7.5,AVERAGE(W140:AF140),IF(COUNTBLANK(V140:AF140)&lt;8.5,AVERAGE(V140:AF140),IF(COUNTBLANK(U140:AF140)&lt;9.5,AVERAGE(U140:AF140),IF(COUNTBLANK(T140:AF140)&lt;10.5,AVERAGE(T140:AF140),IF(COUNTBLANK(S140:AF140)&lt;11.5,AVERAGE(S140:AF140),IF(COUNTBLANK(R140:AF140)&lt;12.5,AVERAGE(R140:AF140),IF(COUNTBLANK(Q140:AF140)&lt;13.5,AVERAGE(Q140:AF140),IF(COUNTBLANK(P140:AF140)&lt;14.5,AVERAGE(P140:AF140),IF(COUNTBLANK(O140:AF140)&lt;15.5,AVERAGE(O140:AF140),IF(COUNTBLANK(N140:AF140)&lt;16.5,AVERAGE(N140:AF140),IF(COUNTBLANK(M140:AF140)&lt;17.5,AVERAGE(M140:AF140),IF(COUNTBLANK(L140:AF140)&lt;18.5,AVERAGE(L140:AF140),AVERAGE(K140:AF140)))))))))))))))))))))</f>
        <v>47.5</v>
      </c>
      <c r="AJ140" s="22">
        <f>IF(AH140=0,"",IF(COUNTBLANK(AE140:AF140)=0,AVERAGE(AE140:AF140),IF(COUNTBLANK(AD140:AF140)&lt;1.5,AVERAGE(AD140:AF140),IF(COUNTBLANK(AC140:AF140)&lt;2.5,AVERAGE(AC140:AF140),IF(COUNTBLANK(AB140:AF140)&lt;3.5,AVERAGE(AB140:AF140),IF(COUNTBLANK(AA140:AF140)&lt;4.5,AVERAGE(AA140:AF140),IF(COUNTBLANK(Z140:AF140)&lt;5.5,AVERAGE(Z140:AF140),IF(COUNTBLANK(Y140:AF140)&lt;6.5,AVERAGE(Y140:AF140),IF(COUNTBLANK(X140:AF140)&lt;7.5,AVERAGE(X140:AF140),IF(COUNTBLANK(W140:AF140)&lt;8.5,AVERAGE(W140:AF140),IF(COUNTBLANK(V140:AF140)&lt;9.5,AVERAGE(V140:AF140),IF(COUNTBLANK(U140:AF140)&lt;10.5,AVERAGE(U140:AF140),IF(COUNTBLANK(T140:AF140)&lt;11.5,AVERAGE(T140:AF140),IF(COUNTBLANK(S140:AF140)&lt;12.5,AVERAGE(S140:AF140),IF(COUNTBLANK(R140:AF140)&lt;13.5,AVERAGE(R140:AF140),IF(COUNTBLANK(Q140:AF140)&lt;14.5,AVERAGE(Q140:AF140),IF(COUNTBLANK(P140:AF140)&lt;15.5,AVERAGE(P140:AF140),IF(COUNTBLANK(O140:AF140)&lt;16.5,AVERAGE(O140:AF140),IF(COUNTBLANK(N140:AF140)&lt;17.5,AVERAGE(N140:AF140),IF(COUNTBLANK(M140:AF140)&lt;18.5,AVERAGE(M140:AF140),IF(COUNTBLANK(L140:AF140)&lt;19.5,AVERAGE(L140:AF140),AVERAGE(K140:AF140))))))))))))))))))))))</f>
        <v>47.5</v>
      </c>
      <c r="AK140" s="23">
        <f>IF(AH140&lt;1.5,J140,(0.75*J140)+(0.25*(AI140*$AS$1)))</f>
        <v>256345.41367387582</v>
      </c>
      <c r="AL140" s="24">
        <f>AK140-J140</f>
        <v>-20654.586326124176</v>
      </c>
      <c r="AM140" s="22">
        <f>IF(AH140&lt;1.5,"N/A",3*((J140/$AS$1)-(AJ140*2/3)))</f>
        <v>108.0670027057503</v>
      </c>
      <c r="AN140" s="20">
        <f t="shared" si="7"/>
        <v>187927.27238752806</v>
      </c>
      <c r="AO140" s="20">
        <f t="shared" si="8"/>
        <v>187927.27238752806</v>
      </c>
    </row>
    <row r="141" spans="1:41" s="2" customFormat="1">
      <c r="A141" s="19" t="s">
        <v>60</v>
      </c>
      <c r="B141" s="23" t="str">
        <f>IF(COUNTBLANK(K141:AF141)&lt;20.5,"Yes","No")</f>
        <v>No</v>
      </c>
      <c r="C141" s="23" t="str">
        <f>IF(COUNTBLANK(K141:AF141)&lt;21.5,"Yes","No")</f>
        <v>Yes</v>
      </c>
      <c r="D141" s="34" t="str">
        <f>IF(J141&gt;300000,IF(J141&lt;((AG141*$AR$1)*0.9),IF(J141&lt;((AG141*$AR$1)*0.8),IF(J141&lt;((AG141*$AR$1)*0.7),"B","C"),"V"),IF(AM141&gt;AG141,IF(AM141&gt;AJ141,"P",""),"")),IF(AM141&gt;AG141,IF(AM141&gt;AJ141,"P",""),""))</f>
        <v>P</v>
      </c>
      <c r="E141" s="19" t="s">
        <v>524</v>
      </c>
      <c r="F141" s="21" t="s">
        <v>391</v>
      </c>
      <c r="G141" s="20">
        <v>273300</v>
      </c>
      <c r="H141" s="20">
        <f>J141-G141</f>
        <v>0</v>
      </c>
      <c r="I141" s="80">
        <v>0</v>
      </c>
      <c r="J141" s="20">
        <v>273300</v>
      </c>
      <c r="K141" s="21"/>
      <c r="L141" s="21"/>
      <c r="M141" s="21"/>
      <c r="N141" s="21">
        <v>47</v>
      </c>
      <c r="O141" s="40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9">
        <f>IF(AH141=0,"",AVERAGE(K141:AF141))</f>
        <v>47</v>
      </c>
      <c r="AH141" s="39">
        <f>IF(COUNTBLANK(K141:AF141)=0,22,IF(COUNTBLANK(K141:AF141)=1,21,IF(COUNTBLANK(K141:AF141)=2,20,IF(COUNTBLANK(K141:AF141)=3,19,IF(COUNTBLANK(K141:AF141)=4,18,IF(COUNTBLANK(K141:AF141)=5,17,IF(COUNTBLANK(K141:AF141)=6,16,IF(COUNTBLANK(K141:AF141)=7,15,IF(COUNTBLANK(K141:AF141)=8,14,IF(COUNTBLANK(K141:AF141)=9,13,IF(COUNTBLANK(K141:AF141)=10,12,IF(COUNTBLANK(K141:AF141)=11,11,IF(COUNTBLANK(K141:AF141)=12,10,IF(COUNTBLANK(K141:AF141)=13,9,IF(COUNTBLANK(K141:AF141)=14,8,IF(COUNTBLANK(K141:AF141)=15,7,IF(COUNTBLANK(K141:AF141)=16,6,IF(COUNTBLANK(K141:AF141)=17,5,IF(COUNTBLANK(K141:AF141)=18,4,IF(COUNTBLANK(K141:AF141)=19,3,IF(COUNTBLANK(K141:AF141)=20,2,IF(COUNTBLANK(K141:AF141)=21,1,IF(COUNTBLANK(K141:AF141)=22,0,"Error")))))))))))))))))))))))</f>
        <v>1</v>
      </c>
      <c r="AI141" s="39">
        <f>IF(AH141=0,"",IF(COUNTBLANK(AD141:AF141)=0,AVERAGE(AD141:AF141),IF(COUNTBLANK(AC141:AF141)&lt;1.5,AVERAGE(AC141:AF141),IF(COUNTBLANK(AB141:AF141)&lt;2.5,AVERAGE(AB141:AF141),IF(COUNTBLANK(AA141:AF141)&lt;3.5,AVERAGE(AA141:AF141),IF(COUNTBLANK(Z141:AF141)&lt;4.5,AVERAGE(Z141:AF141),IF(COUNTBLANK(Y141:AF141)&lt;5.5,AVERAGE(Y141:AF141),IF(COUNTBLANK(X141:AF141)&lt;6.5,AVERAGE(X141:AF141),IF(COUNTBLANK(W141:AF141)&lt;7.5,AVERAGE(W141:AF141),IF(COUNTBLANK(V141:AF141)&lt;8.5,AVERAGE(V141:AF141),IF(COUNTBLANK(U141:AF141)&lt;9.5,AVERAGE(U141:AF141),IF(COUNTBLANK(T141:AF141)&lt;10.5,AVERAGE(T141:AF141),IF(COUNTBLANK(S141:AF141)&lt;11.5,AVERAGE(S141:AF141),IF(COUNTBLANK(R141:AF141)&lt;12.5,AVERAGE(R141:AF141),IF(COUNTBLANK(Q141:AF141)&lt;13.5,AVERAGE(Q141:AF141),IF(COUNTBLANK(P141:AF141)&lt;14.5,AVERAGE(P141:AF141),IF(COUNTBLANK(O141:AF141)&lt;15.5,AVERAGE(O141:AF141),IF(COUNTBLANK(N141:AF141)&lt;16.5,AVERAGE(N141:AF141),IF(COUNTBLANK(M141:AF141)&lt;17.5,AVERAGE(M141:AF141),IF(COUNTBLANK(L141:AF141)&lt;18.5,AVERAGE(L141:AF141),AVERAGE(K141:AF141)))))))))))))))))))))</f>
        <v>47</v>
      </c>
      <c r="AJ141" s="22">
        <f>IF(AH141=0,"",IF(COUNTBLANK(AE141:AF141)=0,AVERAGE(AE141:AF141),IF(COUNTBLANK(AD141:AF141)&lt;1.5,AVERAGE(AD141:AF141),IF(COUNTBLANK(AC141:AF141)&lt;2.5,AVERAGE(AC141:AF141),IF(COUNTBLANK(AB141:AF141)&lt;3.5,AVERAGE(AB141:AF141),IF(COUNTBLANK(AA141:AF141)&lt;4.5,AVERAGE(AA141:AF141),IF(COUNTBLANK(Z141:AF141)&lt;5.5,AVERAGE(Z141:AF141),IF(COUNTBLANK(Y141:AF141)&lt;6.5,AVERAGE(Y141:AF141),IF(COUNTBLANK(X141:AF141)&lt;7.5,AVERAGE(X141:AF141),IF(COUNTBLANK(W141:AF141)&lt;8.5,AVERAGE(W141:AF141),IF(COUNTBLANK(V141:AF141)&lt;9.5,AVERAGE(V141:AF141),IF(COUNTBLANK(U141:AF141)&lt;10.5,AVERAGE(U141:AF141),IF(COUNTBLANK(T141:AF141)&lt;11.5,AVERAGE(T141:AF141),IF(COUNTBLANK(S141:AF141)&lt;12.5,AVERAGE(S141:AF141),IF(COUNTBLANK(R141:AF141)&lt;13.5,AVERAGE(R141:AF141),IF(COUNTBLANK(Q141:AF141)&lt;14.5,AVERAGE(Q141:AF141),IF(COUNTBLANK(P141:AF141)&lt;15.5,AVERAGE(P141:AF141),IF(COUNTBLANK(O141:AF141)&lt;16.5,AVERAGE(O141:AF141),IF(COUNTBLANK(N141:AF141)&lt;17.5,AVERAGE(N141:AF141),IF(COUNTBLANK(M141:AF141)&lt;18.5,AVERAGE(M141:AF141),IF(COUNTBLANK(L141:AF141)&lt;19.5,AVERAGE(L141:AF141),AVERAGE(K141:AF141))))))))))))))))))))))</f>
        <v>47</v>
      </c>
      <c r="AK141" s="23">
        <f>IF(AH141&lt;1.5,J141,(0.75*J141)+(0.25*(AI141*$AS$1)))</f>
        <v>273300</v>
      </c>
      <c r="AL141" s="24">
        <f>AK141-J141</f>
        <v>0</v>
      </c>
      <c r="AM141" s="22" t="str">
        <f>IF(AH141&lt;1.5,"N/A",3*((J141/$AS$1)-(AJ141*2/3)))</f>
        <v>N/A</v>
      </c>
      <c r="AN141" s="20">
        <f t="shared" si="7"/>
        <v>185949.09057292252</v>
      </c>
      <c r="AO141" s="20">
        <f t="shared" si="8"/>
        <v>185949.09057292252</v>
      </c>
    </row>
    <row r="142" spans="1:41" s="2" customFormat="1">
      <c r="A142" s="25" t="s">
        <v>60</v>
      </c>
      <c r="B142" s="23" t="str">
        <f>IF(COUNTBLANK(K142:AF142)&lt;20.5,"Yes","No")</f>
        <v>Yes</v>
      </c>
      <c r="C142" s="23" t="str">
        <f>IF(COUNTBLANK(K142:AF142)&lt;21.5,"Yes","No")</f>
        <v>Yes</v>
      </c>
      <c r="D142" s="34" t="str">
        <f>IF(J142&gt;300000,IF(J142&lt;((AG142*$AR$1)*0.9),IF(J142&lt;((AG142*$AR$1)*0.8),IF(J142&lt;((AG142*$AR$1)*0.7),"B","C"),"V"),IF(AM142&gt;AG142,IF(AM142&gt;AJ142,"P",""),"")),IF(AM142&gt;AG142,IF(AM142&gt;AJ142,"P",""),""))</f>
        <v/>
      </c>
      <c r="E142" s="19" t="s">
        <v>189</v>
      </c>
      <c r="F142" s="21" t="s">
        <v>62</v>
      </c>
      <c r="G142" s="20">
        <v>94500</v>
      </c>
      <c r="H142" s="20">
        <f>J142-G142</f>
        <v>55900</v>
      </c>
      <c r="I142" s="80">
        <v>26900</v>
      </c>
      <c r="J142" s="20">
        <v>150400</v>
      </c>
      <c r="K142" s="21">
        <v>17</v>
      </c>
      <c r="L142" s="21">
        <v>76</v>
      </c>
      <c r="M142" s="21">
        <v>56</v>
      </c>
      <c r="N142" s="21">
        <v>33</v>
      </c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39">
        <f>IF(AH142=0,"",AVERAGE(K142:AF142))</f>
        <v>45.5</v>
      </c>
      <c r="AH142" s="39">
        <f>IF(COUNTBLANK(K142:AF142)=0,22,IF(COUNTBLANK(K142:AF142)=1,21,IF(COUNTBLANK(K142:AF142)=2,20,IF(COUNTBLANK(K142:AF142)=3,19,IF(COUNTBLANK(K142:AF142)=4,18,IF(COUNTBLANK(K142:AF142)=5,17,IF(COUNTBLANK(K142:AF142)=6,16,IF(COUNTBLANK(K142:AF142)=7,15,IF(COUNTBLANK(K142:AF142)=8,14,IF(COUNTBLANK(K142:AF142)=9,13,IF(COUNTBLANK(K142:AF142)=10,12,IF(COUNTBLANK(K142:AF142)=11,11,IF(COUNTBLANK(K142:AF142)=12,10,IF(COUNTBLANK(K142:AF142)=13,9,IF(COUNTBLANK(K142:AF142)=14,8,IF(COUNTBLANK(K142:AF142)=15,7,IF(COUNTBLANK(K142:AF142)=16,6,IF(COUNTBLANK(K142:AF142)=17,5,IF(COUNTBLANK(K142:AF142)=18,4,IF(COUNTBLANK(K142:AF142)=19,3,IF(COUNTBLANK(K142:AF142)=20,2,IF(COUNTBLANK(K142:AF142)=21,1,IF(COUNTBLANK(K142:AF142)=22,0,"Error")))))))))))))))))))))))</f>
        <v>4</v>
      </c>
      <c r="AI142" s="39">
        <f>IF(AH142=0,"",IF(COUNTBLANK(AD142:AF142)=0,AVERAGE(AD142:AF142),IF(COUNTBLANK(AC142:AF142)&lt;1.5,AVERAGE(AC142:AF142),IF(COUNTBLANK(AB142:AF142)&lt;2.5,AVERAGE(AB142:AF142),IF(COUNTBLANK(AA142:AF142)&lt;3.5,AVERAGE(AA142:AF142),IF(COUNTBLANK(Z142:AF142)&lt;4.5,AVERAGE(Z142:AF142),IF(COUNTBLANK(Y142:AF142)&lt;5.5,AVERAGE(Y142:AF142),IF(COUNTBLANK(X142:AF142)&lt;6.5,AVERAGE(X142:AF142),IF(COUNTBLANK(W142:AF142)&lt;7.5,AVERAGE(W142:AF142),IF(COUNTBLANK(V142:AF142)&lt;8.5,AVERAGE(V142:AF142),IF(COUNTBLANK(U142:AF142)&lt;9.5,AVERAGE(U142:AF142),IF(COUNTBLANK(T142:AF142)&lt;10.5,AVERAGE(T142:AF142),IF(COUNTBLANK(S142:AF142)&lt;11.5,AVERAGE(S142:AF142),IF(COUNTBLANK(R142:AF142)&lt;12.5,AVERAGE(R142:AF142),IF(COUNTBLANK(Q142:AF142)&lt;13.5,AVERAGE(Q142:AF142),IF(COUNTBLANK(P142:AF142)&lt;14.5,AVERAGE(P142:AF142),IF(COUNTBLANK(O142:AF142)&lt;15.5,AVERAGE(O142:AF142),IF(COUNTBLANK(N142:AF142)&lt;16.5,AVERAGE(N142:AF142),IF(COUNTBLANK(M142:AF142)&lt;17.5,AVERAGE(M142:AF142),IF(COUNTBLANK(L142:AF142)&lt;18.5,AVERAGE(L142:AF142),AVERAGE(K142:AF142)))))))))))))))))))))</f>
        <v>55</v>
      </c>
      <c r="AJ142" s="22">
        <f>IF(AH142=0,"",IF(COUNTBLANK(AE142:AF142)=0,AVERAGE(AE142:AF142),IF(COUNTBLANK(AD142:AF142)&lt;1.5,AVERAGE(AD142:AF142),IF(COUNTBLANK(AC142:AF142)&lt;2.5,AVERAGE(AC142:AF142),IF(COUNTBLANK(AB142:AF142)&lt;3.5,AVERAGE(AB142:AF142),IF(COUNTBLANK(AA142:AF142)&lt;4.5,AVERAGE(AA142:AF142),IF(COUNTBLANK(Z142:AF142)&lt;5.5,AVERAGE(Z142:AF142),IF(COUNTBLANK(Y142:AF142)&lt;6.5,AVERAGE(Y142:AF142),IF(COUNTBLANK(X142:AF142)&lt;7.5,AVERAGE(X142:AF142),IF(COUNTBLANK(W142:AF142)&lt;8.5,AVERAGE(W142:AF142),IF(COUNTBLANK(V142:AF142)&lt;9.5,AVERAGE(V142:AF142),IF(COUNTBLANK(U142:AF142)&lt;10.5,AVERAGE(U142:AF142),IF(COUNTBLANK(T142:AF142)&lt;11.5,AVERAGE(T142:AF142),IF(COUNTBLANK(S142:AF142)&lt;12.5,AVERAGE(S142:AF142),IF(COUNTBLANK(R142:AF142)&lt;13.5,AVERAGE(R142:AF142),IF(COUNTBLANK(Q142:AF142)&lt;14.5,AVERAGE(Q142:AF142),IF(COUNTBLANK(P142:AF142)&lt;15.5,AVERAGE(P142:AF142),IF(COUNTBLANK(O142:AF142)&lt;16.5,AVERAGE(O142:AF142),IF(COUNTBLANK(N142:AF142)&lt;17.5,AVERAGE(N142:AF142),IF(COUNTBLANK(M142:AF142)&lt;18.5,AVERAGE(M142:AF142),IF(COUNTBLANK(L142:AF142)&lt;19.5,AVERAGE(L142:AF142),AVERAGE(K142:AF142))))))))))))))))))))))</f>
        <v>44.5</v>
      </c>
      <c r="AK142" s="23">
        <f>IF(AH142&lt;1.5,J142,(0.75*J142)+(0.25*(AI142*$AS$1)))</f>
        <v>169068.3737276457</v>
      </c>
      <c r="AL142" s="24">
        <f>AK142-J142</f>
        <v>18668.373727645696</v>
      </c>
      <c r="AM142" s="22">
        <f>IF(AH142&lt;1.5,"N/A",3*((J142/$AS$1)-(AJ142*2/3)))</f>
        <v>21.257318436623986</v>
      </c>
      <c r="AN142" s="20">
        <f t="shared" si="7"/>
        <v>217599.99960661144</v>
      </c>
      <c r="AO142" s="20">
        <f t="shared" si="8"/>
        <v>180014.54512910583</v>
      </c>
    </row>
    <row r="143" spans="1:41" s="2" customFormat="1">
      <c r="A143" s="25" t="s">
        <v>60</v>
      </c>
      <c r="B143" s="23" t="str">
        <f>IF(COUNTBLANK(K143:AF143)&lt;20.5,"Yes","No")</f>
        <v>No</v>
      </c>
      <c r="C143" s="23" t="str">
        <f>IF(COUNTBLANK(K143:AF143)&lt;21.5,"Yes","No")</f>
        <v>Yes</v>
      </c>
      <c r="D143" s="34" t="str">
        <f>IF(J143&gt;300000,IF(J143&lt;((AG143*$AR$1)*0.9),IF(J143&lt;((AG143*$AR$1)*0.8),IF(J143&lt;((AG143*$AR$1)*0.7),"B","C"),"V"),IF(AM143&gt;AG143,IF(AM143&gt;AJ143,"P",""),"")),IF(AM143&gt;AG143,IF(AM143&gt;AJ143,"P",""),""))</f>
        <v>P</v>
      </c>
      <c r="E143" s="19" t="s">
        <v>186</v>
      </c>
      <c r="F143" s="21" t="s">
        <v>62</v>
      </c>
      <c r="G143" s="20">
        <v>202100</v>
      </c>
      <c r="H143" s="20">
        <f>J143-G143</f>
        <v>0</v>
      </c>
      <c r="I143" s="80">
        <v>0</v>
      </c>
      <c r="J143" s="20">
        <v>202100</v>
      </c>
      <c r="K143" s="21">
        <v>42</v>
      </c>
      <c r="L143" s="21" t="s">
        <v>535</v>
      </c>
      <c r="M143" s="21"/>
      <c r="N143" s="21" t="s">
        <v>535</v>
      </c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39">
        <f>IF(AH143=0,"",AVERAGE(K143:AF143))</f>
        <v>42</v>
      </c>
      <c r="AH143" s="39">
        <f>IF(COUNTBLANK(K143:AF143)=0,22,IF(COUNTBLANK(K143:AF143)=1,21,IF(COUNTBLANK(K143:AF143)=2,20,IF(COUNTBLANK(K143:AF143)=3,19,IF(COUNTBLANK(K143:AF143)=4,18,IF(COUNTBLANK(K143:AF143)=5,17,IF(COUNTBLANK(K143:AF143)=6,16,IF(COUNTBLANK(K143:AF143)=7,15,IF(COUNTBLANK(K143:AF143)=8,14,IF(COUNTBLANK(K143:AF143)=9,13,IF(COUNTBLANK(K143:AF143)=10,12,IF(COUNTBLANK(K143:AF143)=11,11,IF(COUNTBLANK(K143:AF143)=12,10,IF(COUNTBLANK(K143:AF143)=13,9,IF(COUNTBLANK(K143:AF143)=14,8,IF(COUNTBLANK(K143:AF143)=15,7,IF(COUNTBLANK(K143:AF143)=16,6,IF(COUNTBLANK(K143:AF143)=17,5,IF(COUNTBLANK(K143:AF143)=18,4,IF(COUNTBLANK(K143:AF143)=19,3,IF(COUNTBLANK(K143:AF143)=20,2,IF(COUNTBLANK(K143:AF143)=21,1,IF(COUNTBLANK(K143:AF143)=22,0,"Error")))))))))))))))))))))))</f>
        <v>1</v>
      </c>
      <c r="AI143" s="39">
        <f>IF(AH143=0,"",IF(COUNTBLANK(AD143:AF143)=0,AVERAGE(AD143:AF143),IF(COUNTBLANK(AC143:AF143)&lt;1.5,AVERAGE(AC143:AF143),IF(COUNTBLANK(AB143:AF143)&lt;2.5,AVERAGE(AB143:AF143),IF(COUNTBLANK(AA143:AF143)&lt;3.5,AVERAGE(AA143:AF143),IF(COUNTBLANK(Z143:AF143)&lt;4.5,AVERAGE(Z143:AF143),IF(COUNTBLANK(Y143:AF143)&lt;5.5,AVERAGE(Y143:AF143),IF(COUNTBLANK(X143:AF143)&lt;6.5,AVERAGE(X143:AF143),IF(COUNTBLANK(W143:AF143)&lt;7.5,AVERAGE(W143:AF143),IF(COUNTBLANK(V143:AF143)&lt;8.5,AVERAGE(V143:AF143),IF(COUNTBLANK(U143:AF143)&lt;9.5,AVERAGE(U143:AF143),IF(COUNTBLANK(T143:AF143)&lt;10.5,AVERAGE(T143:AF143),IF(COUNTBLANK(S143:AF143)&lt;11.5,AVERAGE(S143:AF143),IF(COUNTBLANK(R143:AF143)&lt;12.5,AVERAGE(R143:AF143),IF(COUNTBLANK(Q143:AF143)&lt;13.5,AVERAGE(Q143:AF143),IF(COUNTBLANK(P143:AF143)&lt;14.5,AVERAGE(P143:AF143),IF(COUNTBLANK(O143:AF143)&lt;15.5,AVERAGE(O143:AF143),IF(COUNTBLANK(N143:AF143)&lt;16.5,AVERAGE(N143:AF143),IF(COUNTBLANK(M143:AF143)&lt;17.5,AVERAGE(M143:AF143),IF(COUNTBLANK(L143:AF143)&lt;18.5,AVERAGE(L143:AF143),AVERAGE(K143:AF143)))))))))))))))))))))</f>
        <v>42</v>
      </c>
      <c r="AJ143" s="22">
        <f>IF(AH143=0,"",IF(COUNTBLANK(AE143:AF143)=0,AVERAGE(AE143:AF143),IF(COUNTBLANK(AD143:AF143)&lt;1.5,AVERAGE(AD143:AF143),IF(COUNTBLANK(AC143:AF143)&lt;2.5,AVERAGE(AC143:AF143),IF(COUNTBLANK(AB143:AF143)&lt;3.5,AVERAGE(AB143:AF143),IF(COUNTBLANK(AA143:AF143)&lt;4.5,AVERAGE(AA143:AF143),IF(COUNTBLANK(Z143:AF143)&lt;5.5,AVERAGE(Z143:AF143),IF(COUNTBLANK(Y143:AF143)&lt;6.5,AVERAGE(Y143:AF143),IF(COUNTBLANK(X143:AF143)&lt;7.5,AVERAGE(X143:AF143),IF(COUNTBLANK(W143:AF143)&lt;8.5,AVERAGE(W143:AF143),IF(COUNTBLANK(V143:AF143)&lt;9.5,AVERAGE(V143:AF143),IF(COUNTBLANK(U143:AF143)&lt;10.5,AVERAGE(U143:AF143),IF(COUNTBLANK(T143:AF143)&lt;11.5,AVERAGE(T143:AF143),IF(COUNTBLANK(S143:AF143)&lt;12.5,AVERAGE(S143:AF143),IF(COUNTBLANK(R143:AF143)&lt;13.5,AVERAGE(R143:AF143),IF(COUNTBLANK(Q143:AF143)&lt;14.5,AVERAGE(Q143:AF143),IF(COUNTBLANK(P143:AF143)&lt;15.5,AVERAGE(P143:AF143),IF(COUNTBLANK(O143:AF143)&lt;16.5,AVERAGE(O143:AF143),IF(COUNTBLANK(N143:AF143)&lt;17.5,AVERAGE(N143:AF143),IF(COUNTBLANK(M143:AF143)&lt;18.5,AVERAGE(M143:AF143),IF(COUNTBLANK(L143:AF143)&lt;19.5,AVERAGE(L143:AF143),AVERAGE(K143:AF143))))))))))))))))))))))</f>
        <v>42</v>
      </c>
      <c r="AK143" s="23">
        <f>IF(AH143&lt;1.5,J143,(0.75*J143)+(0.25*(AI143*$AS$1)))</f>
        <v>202100</v>
      </c>
      <c r="AL143" s="24">
        <f>AK143-J143</f>
        <v>0</v>
      </c>
      <c r="AM143" s="22" t="str">
        <f>IF(AH143&lt;1.5,"N/A",3*((J143/$AS$1)-(AJ143*2/3)))</f>
        <v>N/A</v>
      </c>
      <c r="AN143" s="20">
        <f t="shared" si="7"/>
        <v>166167.27242686693</v>
      </c>
      <c r="AO143" s="20">
        <f t="shared" si="8"/>
        <v>166167.27242686693</v>
      </c>
    </row>
    <row r="144" spans="1:41" s="2" customFormat="1">
      <c r="A144" s="25" t="s">
        <v>60</v>
      </c>
      <c r="B144" s="23" t="str">
        <f>IF(COUNTBLANK(K144:AF144)&lt;20.5,"Yes","No")</f>
        <v>Yes</v>
      </c>
      <c r="C144" s="23" t="str">
        <f>IF(COUNTBLANK(K144:AF144)&lt;21.5,"Yes","No")</f>
        <v>Yes</v>
      </c>
      <c r="D144" s="34" t="str">
        <f>IF(J144&gt;300000,IF(J144&lt;((AG144*$AR$1)*0.9),IF(J144&lt;((AG144*$AR$1)*0.8),IF(J144&lt;((AG144*$AR$1)*0.7),"B","C"),"V"),IF(AM144&gt;AG144,IF(AM144&gt;AJ144,"P",""),"")),IF(AM144&gt;AG144,IF(AM144&gt;AJ144,"P",""),""))</f>
        <v>P</v>
      </c>
      <c r="E144" s="19" t="s">
        <v>188</v>
      </c>
      <c r="F144" s="21" t="s">
        <v>62</v>
      </c>
      <c r="G144" s="20">
        <v>264300</v>
      </c>
      <c r="H144" s="20">
        <f>J144-G144</f>
        <v>-43700</v>
      </c>
      <c r="I144" s="80">
        <v>-14700</v>
      </c>
      <c r="J144" s="20">
        <v>220600</v>
      </c>
      <c r="K144" s="21">
        <v>25</v>
      </c>
      <c r="L144" s="21">
        <v>33</v>
      </c>
      <c r="M144" s="21">
        <v>53</v>
      </c>
      <c r="N144" s="21">
        <v>45</v>
      </c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39">
        <f>IF(AH144=0,"",AVERAGE(K144:AF144))</f>
        <v>39</v>
      </c>
      <c r="AH144" s="39">
        <f>IF(COUNTBLANK(K144:AF144)=0,22,IF(COUNTBLANK(K144:AF144)=1,21,IF(COUNTBLANK(K144:AF144)=2,20,IF(COUNTBLANK(K144:AF144)=3,19,IF(COUNTBLANK(K144:AF144)=4,18,IF(COUNTBLANK(K144:AF144)=5,17,IF(COUNTBLANK(K144:AF144)=6,16,IF(COUNTBLANK(K144:AF144)=7,15,IF(COUNTBLANK(K144:AF144)=8,14,IF(COUNTBLANK(K144:AF144)=9,13,IF(COUNTBLANK(K144:AF144)=10,12,IF(COUNTBLANK(K144:AF144)=11,11,IF(COUNTBLANK(K144:AF144)=12,10,IF(COUNTBLANK(K144:AF144)=13,9,IF(COUNTBLANK(K144:AF144)=14,8,IF(COUNTBLANK(K144:AF144)=15,7,IF(COUNTBLANK(K144:AF144)=16,6,IF(COUNTBLANK(K144:AF144)=17,5,IF(COUNTBLANK(K144:AF144)=18,4,IF(COUNTBLANK(K144:AF144)=19,3,IF(COUNTBLANK(K144:AF144)=20,2,IF(COUNTBLANK(K144:AF144)=21,1,IF(COUNTBLANK(K144:AF144)=22,0,"Error")))))))))))))))))))))))</f>
        <v>4</v>
      </c>
      <c r="AI144" s="39">
        <f>IF(AH144=0,"",IF(COUNTBLANK(AD144:AF144)=0,AVERAGE(AD144:AF144),IF(COUNTBLANK(AC144:AF144)&lt;1.5,AVERAGE(AC144:AF144),IF(COUNTBLANK(AB144:AF144)&lt;2.5,AVERAGE(AB144:AF144),IF(COUNTBLANK(AA144:AF144)&lt;3.5,AVERAGE(AA144:AF144),IF(COUNTBLANK(Z144:AF144)&lt;4.5,AVERAGE(Z144:AF144),IF(COUNTBLANK(Y144:AF144)&lt;5.5,AVERAGE(Y144:AF144),IF(COUNTBLANK(X144:AF144)&lt;6.5,AVERAGE(X144:AF144),IF(COUNTBLANK(W144:AF144)&lt;7.5,AVERAGE(W144:AF144),IF(COUNTBLANK(V144:AF144)&lt;8.5,AVERAGE(V144:AF144),IF(COUNTBLANK(U144:AF144)&lt;9.5,AVERAGE(U144:AF144),IF(COUNTBLANK(T144:AF144)&lt;10.5,AVERAGE(T144:AF144),IF(COUNTBLANK(S144:AF144)&lt;11.5,AVERAGE(S144:AF144),IF(COUNTBLANK(R144:AF144)&lt;12.5,AVERAGE(R144:AF144),IF(COUNTBLANK(Q144:AF144)&lt;13.5,AVERAGE(Q144:AF144),IF(COUNTBLANK(P144:AF144)&lt;14.5,AVERAGE(P144:AF144),IF(COUNTBLANK(O144:AF144)&lt;15.5,AVERAGE(O144:AF144),IF(COUNTBLANK(N144:AF144)&lt;16.5,AVERAGE(N144:AF144),IF(COUNTBLANK(M144:AF144)&lt;17.5,AVERAGE(M144:AF144),IF(COUNTBLANK(L144:AF144)&lt;18.5,AVERAGE(L144:AF144),AVERAGE(K144:AF144)))))))))))))))))))))</f>
        <v>43.666666666666664</v>
      </c>
      <c r="AJ144" s="22">
        <f>IF(AH144=0,"",IF(COUNTBLANK(AE144:AF144)=0,AVERAGE(AE144:AF144),IF(COUNTBLANK(AD144:AF144)&lt;1.5,AVERAGE(AD144:AF144),IF(COUNTBLANK(AC144:AF144)&lt;2.5,AVERAGE(AC144:AF144),IF(COUNTBLANK(AB144:AF144)&lt;3.5,AVERAGE(AB144:AF144),IF(COUNTBLANK(AA144:AF144)&lt;4.5,AVERAGE(AA144:AF144),IF(COUNTBLANK(Z144:AF144)&lt;5.5,AVERAGE(Z144:AF144),IF(COUNTBLANK(Y144:AF144)&lt;6.5,AVERAGE(Y144:AF144),IF(COUNTBLANK(X144:AF144)&lt;7.5,AVERAGE(X144:AF144),IF(COUNTBLANK(W144:AF144)&lt;8.5,AVERAGE(W144:AF144),IF(COUNTBLANK(V144:AF144)&lt;9.5,AVERAGE(V144:AF144),IF(COUNTBLANK(U144:AF144)&lt;10.5,AVERAGE(U144:AF144),IF(COUNTBLANK(T144:AF144)&lt;11.5,AVERAGE(T144:AF144),IF(COUNTBLANK(S144:AF144)&lt;12.5,AVERAGE(S144:AF144),IF(COUNTBLANK(R144:AF144)&lt;13.5,AVERAGE(R144:AF144),IF(COUNTBLANK(Q144:AF144)&lt;14.5,AVERAGE(Q144:AF144),IF(COUNTBLANK(P144:AF144)&lt;15.5,AVERAGE(P144:AF144),IF(COUNTBLANK(O144:AF144)&lt;16.5,AVERAGE(O144:AF144),IF(COUNTBLANK(N144:AF144)&lt;17.5,AVERAGE(N144:AF144),IF(COUNTBLANK(M144:AF144)&lt;18.5,AVERAGE(M144:AF144),IF(COUNTBLANK(L144:AF144)&lt;19.5,AVERAGE(L144:AF144),AVERAGE(K144:AF144))))))))))))))))))))))</f>
        <v>49</v>
      </c>
      <c r="AK144" s="23">
        <f>IF(AH144&lt;1.5,J144,(0.75*J144)+(0.25*(AI144*$AS$1)))</f>
        <v>210123.67853528235</v>
      </c>
      <c r="AL144" s="24">
        <f>AK144-J144</f>
        <v>-10476.32146471765</v>
      </c>
      <c r="AM144" s="22">
        <f>IF(AH144&lt;1.5,"N/A",3*((J144/$AS$1)-(AJ144*2/3)))</f>
        <v>63.720508292016312</v>
      </c>
      <c r="AN144" s="20">
        <f t="shared" si="7"/>
        <v>172761.21180888545</v>
      </c>
      <c r="AO144" s="20">
        <f t="shared" si="8"/>
        <v>154298.18153923357</v>
      </c>
    </row>
    <row r="145" spans="1:41" s="2" customFormat="1">
      <c r="A145" s="25" t="s">
        <v>36</v>
      </c>
      <c r="B145" s="23" t="str">
        <f>IF(COUNTBLANK(K145:AF145)&lt;20.5,"Yes","No")</f>
        <v>No</v>
      </c>
      <c r="C145" s="23" t="str">
        <f>IF(COUNTBLANK(K145:AF145)&lt;21.5,"Yes","No")</f>
        <v>No</v>
      </c>
      <c r="D145" s="34" t="str">
        <f>IF(J145&gt;300000,IF(J145&lt;((AG145*$AR$1)*0.9),IF(J145&lt;((AG145*$AR$1)*0.8),IF(J145&lt;((AG145*$AR$1)*0.7),"B","C"),"V"),IF(AM145&gt;AG145,IF(AM145&gt;AJ145,"P",""),"")),IF(AM145&gt;AG145,IF(AM145&gt;AJ145,"P",""),""))</f>
        <v>P</v>
      </c>
      <c r="E145" s="25" t="s">
        <v>426</v>
      </c>
      <c r="F145" s="27" t="s">
        <v>395</v>
      </c>
      <c r="G145" s="20">
        <v>283000</v>
      </c>
      <c r="H145" s="20">
        <f>J145-G145</f>
        <v>-283000</v>
      </c>
      <c r="I145" s="80" t="e">
        <v>#N/A</v>
      </c>
      <c r="J145" s="20"/>
      <c r="K145" s="21"/>
      <c r="L145" s="21" t="s">
        <v>535</v>
      </c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39" t="str">
        <f>IF(AH145=0,"",AVERAGE(K145:AF145))</f>
        <v/>
      </c>
      <c r="AH145" s="39">
        <f>IF(COUNTBLANK(K145:AF145)=0,22,IF(COUNTBLANK(K145:AF145)=1,21,IF(COUNTBLANK(K145:AF145)=2,20,IF(COUNTBLANK(K145:AF145)=3,19,IF(COUNTBLANK(K145:AF145)=4,18,IF(COUNTBLANK(K145:AF145)=5,17,IF(COUNTBLANK(K145:AF145)=6,16,IF(COUNTBLANK(K145:AF145)=7,15,IF(COUNTBLANK(K145:AF145)=8,14,IF(COUNTBLANK(K145:AF145)=9,13,IF(COUNTBLANK(K145:AF145)=10,12,IF(COUNTBLANK(K145:AF145)=11,11,IF(COUNTBLANK(K145:AF145)=12,10,IF(COUNTBLANK(K145:AF145)=13,9,IF(COUNTBLANK(K145:AF145)=14,8,IF(COUNTBLANK(K145:AF145)=15,7,IF(COUNTBLANK(K145:AF145)=16,6,IF(COUNTBLANK(K145:AF145)=17,5,IF(COUNTBLANK(K145:AF145)=18,4,IF(COUNTBLANK(K145:AF145)=19,3,IF(COUNTBLANK(K145:AF145)=20,2,IF(COUNTBLANK(K145:AF145)=21,1,IF(COUNTBLANK(K145:AF145)=22,0,"Error")))))))))))))))))))))))</f>
        <v>0</v>
      </c>
      <c r="AI145" s="39" t="str">
        <f>IF(AH145=0,"",IF(COUNTBLANK(AD145:AF145)=0,AVERAGE(AD145:AF145),IF(COUNTBLANK(AC145:AF145)&lt;1.5,AVERAGE(AC145:AF145),IF(COUNTBLANK(AB145:AF145)&lt;2.5,AVERAGE(AB145:AF145),IF(COUNTBLANK(AA145:AF145)&lt;3.5,AVERAGE(AA145:AF145),IF(COUNTBLANK(Z145:AF145)&lt;4.5,AVERAGE(Z145:AF145),IF(COUNTBLANK(Y145:AF145)&lt;5.5,AVERAGE(Y145:AF145),IF(COUNTBLANK(X145:AF145)&lt;6.5,AVERAGE(X145:AF145),IF(COUNTBLANK(W145:AF145)&lt;7.5,AVERAGE(W145:AF145),IF(COUNTBLANK(V145:AF145)&lt;8.5,AVERAGE(V145:AF145),IF(COUNTBLANK(U145:AF145)&lt;9.5,AVERAGE(U145:AF145),IF(COUNTBLANK(T145:AF145)&lt;10.5,AVERAGE(T145:AF145),IF(COUNTBLANK(S145:AF145)&lt;11.5,AVERAGE(S145:AF145),IF(COUNTBLANK(R145:AF145)&lt;12.5,AVERAGE(R145:AF145),IF(COUNTBLANK(Q145:AF145)&lt;13.5,AVERAGE(Q145:AF145),IF(COUNTBLANK(P145:AF145)&lt;14.5,AVERAGE(P145:AF145),IF(COUNTBLANK(O145:AF145)&lt;15.5,AVERAGE(O145:AF145),IF(COUNTBLANK(N145:AF145)&lt;16.5,AVERAGE(N145:AF145),IF(COUNTBLANK(M145:AF145)&lt;17.5,AVERAGE(M145:AF145),IF(COUNTBLANK(L145:AF145)&lt;18.5,AVERAGE(L145:AF145),AVERAGE(K145:AF145)))))))))))))))))))))</f>
        <v/>
      </c>
      <c r="AJ145" s="22" t="str">
        <f>IF(AH145=0,"",IF(COUNTBLANK(AE145:AF145)=0,AVERAGE(AE145:AF145),IF(COUNTBLANK(AD145:AF145)&lt;1.5,AVERAGE(AD145:AF145),IF(COUNTBLANK(AC145:AF145)&lt;2.5,AVERAGE(AC145:AF145),IF(COUNTBLANK(AB145:AF145)&lt;3.5,AVERAGE(AB145:AF145),IF(COUNTBLANK(AA145:AF145)&lt;4.5,AVERAGE(AA145:AF145),IF(COUNTBLANK(Z145:AF145)&lt;5.5,AVERAGE(Z145:AF145),IF(COUNTBLANK(Y145:AF145)&lt;6.5,AVERAGE(Y145:AF145),IF(COUNTBLANK(X145:AF145)&lt;7.5,AVERAGE(X145:AF145),IF(COUNTBLANK(W145:AF145)&lt;8.5,AVERAGE(W145:AF145),IF(COUNTBLANK(V145:AF145)&lt;9.5,AVERAGE(V145:AF145),IF(COUNTBLANK(U145:AF145)&lt;10.5,AVERAGE(U145:AF145),IF(COUNTBLANK(T145:AF145)&lt;11.5,AVERAGE(T145:AF145),IF(COUNTBLANK(S145:AF145)&lt;12.5,AVERAGE(S145:AF145),IF(COUNTBLANK(R145:AF145)&lt;13.5,AVERAGE(R145:AF145),IF(COUNTBLANK(Q145:AF145)&lt;14.5,AVERAGE(Q145:AF145),IF(COUNTBLANK(P145:AF145)&lt;15.5,AVERAGE(P145:AF145),IF(COUNTBLANK(O145:AF145)&lt;16.5,AVERAGE(O145:AF145),IF(COUNTBLANK(N145:AF145)&lt;17.5,AVERAGE(N145:AF145),IF(COUNTBLANK(M145:AF145)&lt;18.5,AVERAGE(M145:AF145),IF(COUNTBLANK(L145:AF145)&lt;19.5,AVERAGE(L145:AF145),AVERAGE(K145:AF145))))))))))))))))))))))</f>
        <v/>
      </c>
      <c r="AK145" s="23">
        <f>IF(AH145&lt;1.5,J145,(0.75*J145)+(0.25*(AI145*$AS$1)))</f>
        <v>0</v>
      </c>
      <c r="AL145" s="24">
        <f>AK145-J145</f>
        <v>0</v>
      </c>
      <c r="AM145" s="22" t="str">
        <f>IF(AH145&lt;1.5,"N/A",3*((J145/$AS$1)-(AJ145*2/3)))</f>
        <v>N/A</v>
      </c>
      <c r="AN145" s="20" t="str">
        <f t="shared" si="7"/>
        <v/>
      </c>
      <c r="AO145" s="20" t="str">
        <f t="shared" si="8"/>
        <v/>
      </c>
    </row>
    <row r="146" spans="1:41" s="2" customFormat="1">
      <c r="A146" s="25" t="s">
        <v>36</v>
      </c>
      <c r="B146" s="23" t="str">
        <f>IF(COUNTBLANK(K146:AF146)&lt;20.5,"Yes","No")</f>
        <v>No</v>
      </c>
      <c r="C146" s="23" t="str">
        <f>IF(COUNTBLANK(K146:AF146)&lt;21.5,"Yes","No")</f>
        <v>No</v>
      </c>
      <c r="D146" s="34" t="str">
        <f>IF(J146&gt;300000,IF(J146&lt;((AG146*$AR$1)*0.9),IF(J146&lt;((AG146*$AR$1)*0.8),IF(J146&lt;((AG146*$AR$1)*0.7),"B","C"),"V"),IF(AM146&gt;AG146,IF(AM146&gt;AJ146,"P",""),"")),IF(AM146&gt;AG146,IF(AM146&gt;AJ146,"P",""),""))</f>
        <v>P</v>
      </c>
      <c r="E146" s="25" t="s">
        <v>424</v>
      </c>
      <c r="F146" s="27" t="s">
        <v>62</v>
      </c>
      <c r="G146" s="20">
        <v>89500</v>
      </c>
      <c r="H146" s="20">
        <f>J146-G146</f>
        <v>-89500</v>
      </c>
      <c r="I146" s="80" t="e">
        <v>#N/A</v>
      </c>
      <c r="J146" s="20"/>
      <c r="K146" s="21"/>
      <c r="L146" s="21" t="s">
        <v>535</v>
      </c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39" t="str">
        <f>IF(AH146=0,"",AVERAGE(K146:AF146))</f>
        <v/>
      </c>
      <c r="AH146" s="39">
        <f>IF(COUNTBLANK(K146:AF146)=0,22,IF(COUNTBLANK(K146:AF146)=1,21,IF(COUNTBLANK(K146:AF146)=2,20,IF(COUNTBLANK(K146:AF146)=3,19,IF(COUNTBLANK(K146:AF146)=4,18,IF(COUNTBLANK(K146:AF146)=5,17,IF(COUNTBLANK(K146:AF146)=6,16,IF(COUNTBLANK(K146:AF146)=7,15,IF(COUNTBLANK(K146:AF146)=8,14,IF(COUNTBLANK(K146:AF146)=9,13,IF(COUNTBLANK(K146:AF146)=10,12,IF(COUNTBLANK(K146:AF146)=11,11,IF(COUNTBLANK(K146:AF146)=12,10,IF(COUNTBLANK(K146:AF146)=13,9,IF(COUNTBLANK(K146:AF146)=14,8,IF(COUNTBLANK(K146:AF146)=15,7,IF(COUNTBLANK(K146:AF146)=16,6,IF(COUNTBLANK(K146:AF146)=17,5,IF(COUNTBLANK(K146:AF146)=18,4,IF(COUNTBLANK(K146:AF146)=19,3,IF(COUNTBLANK(K146:AF146)=20,2,IF(COUNTBLANK(K146:AF146)=21,1,IF(COUNTBLANK(K146:AF146)=22,0,"Error")))))))))))))))))))))))</f>
        <v>0</v>
      </c>
      <c r="AI146" s="39" t="str">
        <f>IF(AH146=0,"",IF(COUNTBLANK(AD146:AF146)=0,AVERAGE(AD146:AF146),IF(COUNTBLANK(AC146:AF146)&lt;1.5,AVERAGE(AC146:AF146),IF(COUNTBLANK(AB146:AF146)&lt;2.5,AVERAGE(AB146:AF146),IF(COUNTBLANK(AA146:AF146)&lt;3.5,AVERAGE(AA146:AF146),IF(COUNTBLANK(Z146:AF146)&lt;4.5,AVERAGE(Z146:AF146),IF(COUNTBLANK(Y146:AF146)&lt;5.5,AVERAGE(Y146:AF146),IF(COUNTBLANK(X146:AF146)&lt;6.5,AVERAGE(X146:AF146),IF(COUNTBLANK(W146:AF146)&lt;7.5,AVERAGE(W146:AF146),IF(COUNTBLANK(V146:AF146)&lt;8.5,AVERAGE(V146:AF146),IF(COUNTBLANK(U146:AF146)&lt;9.5,AVERAGE(U146:AF146),IF(COUNTBLANK(T146:AF146)&lt;10.5,AVERAGE(T146:AF146),IF(COUNTBLANK(S146:AF146)&lt;11.5,AVERAGE(S146:AF146),IF(COUNTBLANK(R146:AF146)&lt;12.5,AVERAGE(R146:AF146),IF(COUNTBLANK(Q146:AF146)&lt;13.5,AVERAGE(Q146:AF146),IF(COUNTBLANK(P146:AF146)&lt;14.5,AVERAGE(P146:AF146),IF(COUNTBLANK(O146:AF146)&lt;15.5,AVERAGE(O146:AF146),IF(COUNTBLANK(N146:AF146)&lt;16.5,AVERAGE(N146:AF146),IF(COUNTBLANK(M146:AF146)&lt;17.5,AVERAGE(M146:AF146),IF(COUNTBLANK(L146:AF146)&lt;18.5,AVERAGE(L146:AF146),AVERAGE(K146:AF146)))))))))))))))))))))</f>
        <v/>
      </c>
      <c r="AJ146" s="22" t="str">
        <f>IF(AH146=0,"",IF(COUNTBLANK(AE146:AF146)=0,AVERAGE(AE146:AF146),IF(COUNTBLANK(AD146:AF146)&lt;1.5,AVERAGE(AD146:AF146),IF(COUNTBLANK(AC146:AF146)&lt;2.5,AVERAGE(AC146:AF146),IF(COUNTBLANK(AB146:AF146)&lt;3.5,AVERAGE(AB146:AF146),IF(COUNTBLANK(AA146:AF146)&lt;4.5,AVERAGE(AA146:AF146),IF(COUNTBLANK(Z146:AF146)&lt;5.5,AVERAGE(Z146:AF146),IF(COUNTBLANK(Y146:AF146)&lt;6.5,AVERAGE(Y146:AF146),IF(COUNTBLANK(X146:AF146)&lt;7.5,AVERAGE(X146:AF146),IF(COUNTBLANK(W146:AF146)&lt;8.5,AVERAGE(W146:AF146),IF(COUNTBLANK(V146:AF146)&lt;9.5,AVERAGE(V146:AF146),IF(COUNTBLANK(U146:AF146)&lt;10.5,AVERAGE(U146:AF146),IF(COUNTBLANK(T146:AF146)&lt;11.5,AVERAGE(T146:AF146),IF(COUNTBLANK(S146:AF146)&lt;12.5,AVERAGE(S146:AF146),IF(COUNTBLANK(R146:AF146)&lt;13.5,AVERAGE(R146:AF146),IF(COUNTBLANK(Q146:AF146)&lt;14.5,AVERAGE(Q146:AF146),IF(COUNTBLANK(P146:AF146)&lt;15.5,AVERAGE(P146:AF146),IF(COUNTBLANK(O146:AF146)&lt;16.5,AVERAGE(O146:AF146),IF(COUNTBLANK(N146:AF146)&lt;17.5,AVERAGE(N146:AF146),IF(COUNTBLANK(M146:AF146)&lt;18.5,AVERAGE(M146:AF146),IF(COUNTBLANK(L146:AF146)&lt;19.5,AVERAGE(L146:AF146),AVERAGE(K146:AF146))))))))))))))))))))))</f>
        <v/>
      </c>
      <c r="AK146" s="23">
        <f>IF(AH146&lt;1.5,J146,(0.75*J146)+(0.25*(AI146*$AS$1)))</f>
        <v>0</v>
      </c>
      <c r="AL146" s="24">
        <f>AK146-J146</f>
        <v>0</v>
      </c>
      <c r="AM146" s="22" t="str">
        <f>IF(AH146&lt;1.5,"N/A",3*((J146/$AS$1)-(AJ146*2/3)))</f>
        <v>N/A</v>
      </c>
      <c r="AN146" s="20" t="str">
        <f t="shared" si="7"/>
        <v/>
      </c>
      <c r="AO146" s="20" t="str">
        <f t="shared" si="8"/>
        <v/>
      </c>
    </row>
    <row r="147" spans="1:41" s="2" customFormat="1">
      <c r="A147" s="19" t="s">
        <v>36</v>
      </c>
      <c r="B147" s="23" t="str">
        <f>IF(COUNTBLANK(K147:AF147)&lt;20.5,"Yes","No")</f>
        <v>Yes</v>
      </c>
      <c r="C147" s="23" t="str">
        <f>IF(COUNTBLANK(K147:AF147)&lt;21.5,"Yes","No")</f>
        <v>Yes</v>
      </c>
      <c r="D147" s="34" t="str">
        <f>IF(J147&gt;300000,IF(J147&lt;((AG147*$AR$1)*0.9),IF(J147&lt;((AG147*$AR$1)*0.8),IF(J147&lt;((AG147*$AR$1)*0.7),"B","C"),"V"),IF(AM147&gt;AG147,IF(AM147&gt;AJ147,"P",""),"")),IF(AM147&gt;AG147,IF(AM147&gt;AJ147,"P",""),""))</f>
        <v>P</v>
      </c>
      <c r="E147" s="19" t="s">
        <v>354</v>
      </c>
      <c r="F147" s="21" t="s">
        <v>388</v>
      </c>
      <c r="G147" s="20">
        <v>419800</v>
      </c>
      <c r="H147" s="20">
        <f>J147-G147</f>
        <v>7900</v>
      </c>
      <c r="I147" s="80">
        <v>6200</v>
      </c>
      <c r="J147" s="20">
        <v>427700</v>
      </c>
      <c r="K147" s="21">
        <v>97</v>
      </c>
      <c r="L147" s="21">
        <v>123</v>
      </c>
      <c r="M147" s="21">
        <v>89</v>
      </c>
      <c r="N147" s="21">
        <v>113</v>
      </c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39">
        <f>IF(AH147=0,"",AVERAGE(K147:AF147))</f>
        <v>105.5</v>
      </c>
      <c r="AH147" s="39">
        <f>IF(COUNTBLANK(K147:AF147)=0,22,IF(COUNTBLANK(K147:AF147)=1,21,IF(COUNTBLANK(K147:AF147)=2,20,IF(COUNTBLANK(K147:AF147)=3,19,IF(COUNTBLANK(K147:AF147)=4,18,IF(COUNTBLANK(K147:AF147)=5,17,IF(COUNTBLANK(K147:AF147)=6,16,IF(COUNTBLANK(K147:AF147)=7,15,IF(COUNTBLANK(K147:AF147)=8,14,IF(COUNTBLANK(K147:AF147)=9,13,IF(COUNTBLANK(K147:AF147)=10,12,IF(COUNTBLANK(K147:AF147)=11,11,IF(COUNTBLANK(K147:AF147)=12,10,IF(COUNTBLANK(K147:AF147)=13,9,IF(COUNTBLANK(K147:AF147)=14,8,IF(COUNTBLANK(K147:AF147)=15,7,IF(COUNTBLANK(K147:AF147)=16,6,IF(COUNTBLANK(K147:AF147)=17,5,IF(COUNTBLANK(K147:AF147)=18,4,IF(COUNTBLANK(K147:AF147)=19,3,IF(COUNTBLANK(K147:AF147)=20,2,IF(COUNTBLANK(K147:AF147)=21,1,IF(COUNTBLANK(K147:AF147)=22,0,"Error")))))))))))))))))))))))</f>
        <v>4</v>
      </c>
      <c r="AI147" s="39">
        <f>IF(AH147=0,"",IF(COUNTBLANK(AD147:AF147)=0,AVERAGE(AD147:AF147),IF(COUNTBLANK(AC147:AF147)&lt;1.5,AVERAGE(AC147:AF147),IF(COUNTBLANK(AB147:AF147)&lt;2.5,AVERAGE(AB147:AF147),IF(COUNTBLANK(AA147:AF147)&lt;3.5,AVERAGE(AA147:AF147),IF(COUNTBLANK(Z147:AF147)&lt;4.5,AVERAGE(Z147:AF147),IF(COUNTBLANK(Y147:AF147)&lt;5.5,AVERAGE(Y147:AF147),IF(COUNTBLANK(X147:AF147)&lt;6.5,AVERAGE(X147:AF147),IF(COUNTBLANK(W147:AF147)&lt;7.5,AVERAGE(W147:AF147),IF(COUNTBLANK(V147:AF147)&lt;8.5,AVERAGE(V147:AF147),IF(COUNTBLANK(U147:AF147)&lt;9.5,AVERAGE(U147:AF147),IF(COUNTBLANK(T147:AF147)&lt;10.5,AVERAGE(T147:AF147),IF(COUNTBLANK(S147:AF147)&lt;11.5,AVERAGE(S147:AF147),IF(COUNTBLANK(R147:AF147)&lt;12.5,AVERAGE(R147:AF147),IF(COUNTBLANK(Q147:AF147)&lt;13.5,AVERAGE(Q147:AF147),IF(COUNTBLANK(P147:AF147)&lt;14.5,AVERAGE(P147:AF147),IF(COUNTBLANK(O147:AF147)&lt;15.5,AVERAGE(O147:AF147),IF(COUNTBLANK(N147:AF147)&lt;16.5,AVERAGE(N147:AF147),IF(COUNTBLANK(M147:AF147)&lt;17.5,AVERAGE(M147:AF147),IF(COUNTBLANK(L147:AF147)&lt;18.5,AVERAGE(L147:AF147),AVERAGE(K147:AF147)))))))))))))))))))))</f>
        <v>108.33333333333333</v>
      </c>
      <c r="AJ147" s="22">
        <f>IF(AH147=0,"",IF(COUNTBLANK(AE147:AF147)=0,AVERAGE(AE147:AF147),IF(COUNTBLANK(AD147:AF147)&lt;1.5,AVERAGE(AD147:AF147),IF(COUNTBLANK(AC147:AF147)&lt;2.5,AVERAGE(AC147:AF147),IF(COUNTBLANK(AB147:AF147)&lt;3.5,AVERAGE(AB147:AF147),IF(COUNTBLANK(AA147:AF147)&lt;4.5,AVERAGE(AA147:AF147),IF(COUNTBLANK(Z147:AF147)&lt;5.5,AVERAGE(Z147:AF147),IF(COUNTBLANK(Y147:AF147)&lt;6.5,AVERAGE(Y147:AF147),IF(COUNTBLANK(X147:AF147)&lt;7.5,AVERAGE(X147:AF147),IF(COUNTBLANK(W147:AF147)&lt;8.5,AVERAGE(W147:AF147),IF(COUNTBLANK(V147:AF147)&lt;9.5,AVERAGE(V147:AF147),IF(COUNTBLANK(U147:AF147)&lt;10.5,AVERAGE(U147:AF147),IF(COUNTBLANK(T147:AF147)&lt;11.5,AVERAGE(T147:AF147),IF(COUNTBLANK(S147:AF147)&lt;12.5,AVERAGE(S147:AF147),IF(COUNTBLANK(R147:AF147)&lt;13.5,AVERAGE(R147:AF147),IF(COUNTBLANK(Q147:AF147)&lt;14.5,AVERAGE(Q147:AF147),IF(COUNTBLANK(P147:AF147)&lt;15.5,AVERAGE(P147:AF147),IF(COUNTBLANK(O147:AF147)&lt;16.5,AVERAGE(O147:AF147),IF(COUNTBLANK(N147:AF147)&lt;17.5,AVERAGE(N147:AF147),IF(COUNTBLANK(M147:AF147)&lt;18.5,AVERAGE(M147:AF147),IF(COUNTBLANK(L147:AF147)&lt;19.5,AVERAGE(L147:AF147),AVERAGE(K147:AF147))))))))))))))))))))))</f>
        <v>101</v>
      </c>
      <c r="AK147" s="23">
        <f>IF(AH147&lt;1.5,J147,(0.75*J147)+(0.25*(AI147*$AS$1)))</f>
        <v>431606.64522112033</v>
      </c>
      <c r="AL147" s="24">
        <f>AK147-J147</f>
        <v>3906.6452211203286</v>
      </c>
      <c r="AM147" s="22">
        <f>IF(AH147&lt;1.5,"N/A",3*((J147/$AS$1)-(AJ147*2/3)))</f>
        <v>111.54424930414949</v>
      </c>
      <c r="AN147" s="20">
        <f t="shared" si="7"/>
        <v>428606.05983120436</v>
      </c>
      <c r="AO147" s="20">
        <f t="shared" si="8"/>
        <v>417396.36288177286</v>
      </c>
    </row>
    <row r="148" spans="1:41" s="2" customFormat="1">
      <c r="A148" s="19" t="s">
        <v>36</v>
      </c>
      <c r="B148" s="23" t="str">
        <f>IF(COUNTBLANK(K148:AF148)&lt;20.5,"Yes","No")</f>
        <v>Yes</v>
      </c>
      <c r="C148" s="23" t="str">
        <f>IF(COUNTBLANK(K148:AF148)&lt;21.5,"Yes","No")</f>
        <v>Yes</v>
      </c>
      <c r="D148" s="34" t="str">
        <f>IF(J148&gt;300000,IF(J148&lt;((AG148*$AR$1)*0.9),IF(J148&lt;((AG148*$AR$1)*0.8),IF(J148&lt;((AG148*$AR$1)*0.7),"B","C"),"V"),IF(AM148&gt;AG148,IF(AM148&gt;AJ148,"P",""),"")),IF(AM148&gt;AG148,IF(AM148&gt;AJ148,"P",""),""))</f>
        <v/>
      </c>
      <c r="E148" s="19" t="s">
        <v>353</v>
      </c>
      <c r="F148" s="21" t="s">
        <v>48</v>
      </c>
      <c r="G148" s="20">
        <v>392700</v>
      </c>
      <c r="H148" s="20">
        <f>J148-G148</f>
        <v>-10800</v>
      </c>
      <c r="I148" s="80">
        <v>-800</v>
      </c>
      <c r="J148" s="20">
        <v>381900</v>
      </c>
      <c r="K148" s="21">
        <v>115</v>
      </c>
      <c r="L148" s="21">
        <v>55</v>
      </c>
      <c r="M148" s="21">
        <v>87</v>
      </c>
      <c r="N148" s="21">
        <v>135</v>
      </c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39">
        <f>IF(AH148=0,"",AVERAGE(K148:AF148))</f>
        <v>98</v>
      </c>
      <c r="AH148" s="39">
        <f>IF(COUNTBLANK(K148:AF148)=0,22,IF(COUNTBLANK(K148:AF148)=1,21,IF(COUNTBLANK(K148:AF148)=2,20,IF(COUNTBLANK(K148:AF148)=3,19,IF(COUNTBLANK(K148:AF148)=4,18,IF(COUNTBLANK(K148:AF148)=5,17,IF(COUNTBLANK(K148:AF148)=6,16,IF(COUNTBLANK(K148:AF148)=7,15,IF(COUNTBLANK(K148:AF148)=8,14,IF(COUNTBLANK(K148:AF148)=9,13,IF(COUNTBLANK(K148:AF148)=10,12,IF(COUNTBLANK(K148:AF148)=11,11,IF(COUNTBLANK(K148:AF148)=12,10,IF(COUNTBLANK(K148:AF148)=13,9,IF(COUNTBLANK(K148:AF148)=14,8,IF(COUNTBLANK(K148:AF148)=15,7,IF(COUNTBLANK(K148:AF148)=16,6,IF(COUNTBLANK(K148:AF148)=17,5,IF(COUNTBLANK(K148:AF148)=18,4,IF(COUNTBLANK(K148:AF148)=19,3,IF(COUNTBLANK(K148:AF148)=20,2,IF(COUNTBLANK(K148:AF148)=21,1,IF(COUNTBLANK(K148:AF148)=22,0,"Error")))))))))))))))))))))))</f>
        <v>4</v>
      </c>
      <c r="AI148" s="39">
        <f>IF(AH148=0,"",IF(COUNTBLANK(AD148:AF148)=0,AVERAGE(AD148:AF148),IF(COUNTBLANK(AC148:AF148)&lt;1.5,AVERAGE(AC148:AF148),IF(COUNTBLANK(AB148:AF148)&lt;2.5,AVERAGE(AB148:AF148),IF(COUNTBLANK(AA148:AF148)&lt;3.5,AVERAGE(AA148:AF148),IF(COUNTBLANK(Z148:AF148)&lt;4.5,AVERAGE(Z148:AF148),IF(COUNTBLANK(Y148:AF148)&lt;5.5,AVERAGE(Y148:AF148),IF(COUNTBLANK(X148:AF148)&lt;6.5,AVERAGE(X148:AF148),IF(COUNTBLANK(W148:AF148)&lt;7.5,AVERAGE(W148:AF148),IF(COUNTBLANK(V148:AF148)&lt;8.5,AVERAGE(V148:AF148),IF(COUNTBLANK(U148:AF148)&lt;9.5,AVERAGE(U148:AF148),IF(COUNTBLANK(T148:AF148)&lt;10.5,AVERAGE(T148:AF148),IF(COUNTBLANK(S148:AF148)&lt;11.5,AVERAGE(S148:AF148),IF(COUNTBLANK(R148:AF148)&lt;12.5,AVERAGE(R148:AF148),IF(COUNTBLANK(Q148:AF148)&lt;13.5,AVERAGE(Q148:AF148),IF(COUNTBLANK(P148:AF148)&lt;14.5,AVERAGE(P148:AF148),IF(COUNTBLANK(O148:AF148)&lt;15.5,AVERAGE(O148:AF148),IF(COUNTBLANK(N148:AF148)&lt;16.5,AVERAGE(N148:AF148),IF(COUNTBLANK(M148:AF148)&lt;17.5,AVERAGE(M148:AF148),IF(COUNTBLANK(L148:AF148)&lt;18.5,AVERAGE(L148:AF148),AVERAGE(K148:AF148)))))))))))))))))))))</f>
        <v>92.333333333333329</v>
      </c>
      <c r="AJ148" s="22">
        <f>IF(AH148=0,"",IF(COUNTBLANK(AE148:AF148)=0,AVERAGE(AE148:AF148),IF(COUNTBLANK(AD148:AF148)&lt;1.5,AVERAGE(AD148:AF148),IF(COUNTBLANK(AC148:AF148)&lt;2.5,AVERAGE(AC148:AF148),IF(COUNTBLANK(AB148:AF148)&lt;3.5,AVERAGE(AB148:AF148),IF(COUNTBLANK(AA148:AF148)&lt;4.5,AVERAGE(AA148:AF148),IF(COUNTBLANK(Z148:AF148)&lt;5.5,AVERAGE(Z148:AF148),IF(COUNTBLANK(Y148:AF148)&lt;6.5,AVERAGE(Y148:AF148),IF(COUNTBLANK(X148:AF148)&lt;7.5,AVERAGE(X148:AF148),IF(COUNTBLANK(W148:AF148)&lt;8.5,AVERAGE(W148:AF148),IF(COUNTBLANK(V148:AF148)&lt;9.5,AVERAGE(V148:AF148),IF(COUNTBLANK(U148:AF148)&lt;10.5,AVERAGE(U148:AF148),IF(COUNTBLANK(T148:AF148)&lt;11.5,AVERAGE(T148:AF148),IF(COUNTBLANK(S148:AF148)&lt;12.5,AVERAGE(S148:AF148),IF(COUNTBLANK(R148:AF148)&lt;13.5,AVERAGE(R148:AF148),IF(COUNTBLANK(Q148:AF148)&lt;14.5,AVERAGE(Q148:AF148),IF(COUNTBLANK(P148:AF148)&lt;15.5,AVERAGE(P148:AF148),IF(COUNTBLANK(O148:AF148)&lt;16.5,AVERAGE(O148:AF148),IF(COUNTBLANK(N148:AF148)&lt;17.5,AVERAGE(N148:AF148),IF(COUNTBLANK(M148:AF148)&lt;18.5,AVERAGE(M148:AF148),IF(COUNTBLANK(L148:AF148)&lt;19.5,AVERAGE(L148:AF148),AVERAGE(K148:AF148))))))))))))))))))))))</f>
        <v>111</v>
      </c>
      <c r="AK148" s="23">
        <f>IF(AH148&lt;1.5,J148,(0.75*J148)+(0.25*(AI148*$AS$1)))</f>
        <v>380887.66377307795</v>
      </c>
      <c r="AL148" s="24">
        <f>AK148-J148</f>
        <v>-1012.3362269220524</v>
      </c>
      <c r="AM148" s="22">
        <f>IF(AH148&lt;1.5,"N/A",3*((J148/$AS$1)-(AJ148*2/3)))</f>
        <v>57.968549939805214</v>
      </c>
      <c r="AN148" s="20">
        <f t="shared" si="7"/>
        <v>365304.24176382646</v>
      </c>
      <c r="AO148" s="20">
        <f t="shared" si="8"/>
        <v>387723.63566268951</v>
      </c>
    </row>
    <row r="149" spans="1:41" s="2" customFormat="1">
      <c r="A149" s="19" t="s">
        <v>36</v>
      </c>
      <c r="B149" s="23" t="str">
        <f>IF(COUNTBLANK(K149:AF149)&lt;20.5,"Yes","No")</f>
        <v>Yes</v>
      </c>
      <c r="C149" s="23" t="str">
        <f>IF(COUNTBLANK(K149:AF149)&lt;21.5,"Yes","No")</f>
        <v>Yes</v>
      </c>
      <c r="D149" s="34" t="str">
        <f>IF(J149&gt;300000,IF(J149&lt;((AG149*$AR$1)*0.9),IF(J149&lt;((AG149*$AR$1)*0.8),IF(J149&lt;((AG149*$AR$1)*0.7),"B","C"),"V"),IF(AM149&gt;AG149,IF(AM149&gt;AJ149,"P",""),"")),IF(AM149&gt;AG149,IF(AM149&gt;AJ149,"P",""),""))</f>
        <v/>
      </c>
      <c r="E149" s="19" t="s">
        <v>355</v>
      </c>
      <c r="F149" s="21" t="s">
        <v>390</v>
      </c>
      <c r="G149" s="20">
        <v>404900</v>
      </c>
      <c r="H149" s="20">
        <f>J149-G149</f>
        <v>300</v>
      </c>
      <c r="I149" s="80">
        <v>100</v>
      </c>
      <c r="J149" s="20">
        <v>405200</v>
      </c>
      <c r="K149" s="21">
        <v>92</v>
      </c>
      <c r="L149" s="21">
        <v>76</v>
      </c>
      <c r="M149" s="21">
        <v>126</v>
      </c>
      <c r="N149" s="21">
        <v>94</v>
      </c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39">
        <f>IF(AH149=0,"",AVERAGE(K149:AF149))</f>
        <v>97</v>
      </c>
      <c r="AH149" s="39">
        <f>IF(COUNTBLANK(K149:AF149)=0,22,IF(COUNTBLANK(K149:AF149)=1,21,IF(COUNTBLANK(K149:AF149)=2,20,IF(COUNTBLANK(K149:AF149)=3,19,IF(COUNTBLANK(K149:AF149)=4,18,IF(COUNTBLANK(K149:AF149)=5,17,IF(COUNTBLANK(K149:AF149)=6,16,IF(COUNTBLANK(K149:AF149)=7,15,IF(COUNTBLANK(K149:AF149)=8,14,IF(COUNTBLANK(K149:AF149)=9,13,IF(COUNTBLANK(K149:AF149)=10,12,IF(COUNTBLANK(K149:AF149)=11,11,IF(COUNTBLANK(K149:AF149)=12,10,IF(COUNTBLANK(K149:AF149)=13,9,IF(COUNTBLANK(K149:AF149)=14,8,IF(COUNTBLANK(K149:AF149)=15,7,IF(COUNTBLANK(K149:AF149)=16,6,IF(COUNTBLANK(K149:AF149)=17,5,IF(COUNTBLANK(K149:AF149)=18,4,IF(COUNTBLANK(K149:AF149)=19,3,IF(COUNTBLANK(K149:AF149)=20,2,IF(COUNTBLANK(K149:AF149)=21,1,IF(COUNTBLANK(K149:AF149)=22,0,"Error")))))))))))))))))))))))</f>
        <v>4</v>
      </c>
      <c r="AI149" s="39">
        <f>IF(AH149=0,"",IF(COUNTBLANK(AD149:AF149)=0,AVERAGE(AD149:AF149),IF(COUNTBLANK(AC149:AF149)&lt;1.5,AVERAGE(AC149:AF149),IF(COUNTBLANK(AB149:AF149)&lt;2.5,AVERAGE(AB149:AF149),IF(COUNTBLANK(AA149:AF149)&lt;3.5,AVERAGE(AA149:AF149),IF(COUNTBLANK(Z149:AF149)&lt;4.5,AVERAGE(Z149:AF149),IF(COUNTBLANK(Y149:AF149)&lt;5.5,AVERAGE(Y149:AF149),IF(COUNTBLANK(X149:AF149)&lt;6.5,AVERAGE(X149:AF149),IF(COUNTBLANK(W149:AF149)&lt;7.5,AVERAGE(W149:AF149),IF(COUNTBLANK(V149:AF149)&lt;8.5,AVERAGE(V149:AF149),IF(COUNTBLANK(U149:AF149)&lt;9.5,AVERAGE(U149:AF149),IF(COUNTBLANK(T149:AF149)&lt;10.5,AVERAGE(T149:AF149),IF(COUNTBLANK(S149:AF149)&lt;11.5,AVERAGE(S149:AF149),IF(COUNTBLANK(R149:AF149)&lt;12.5,AVERAGE(R149:AF149),IF(COUNTBLANK(Q149:AF149)&lt;13.5,AVERAGE(Q149:AF149),IF(COUNTBLANK(P149:AF149)&lt;14.5,AVERAGE(P149:AF149),IF(COUNTBLANK(O149:AF149)&lt;15.5,AVERAGE(O149:AF149),IF(COUNTBLANK(N149:AF149)&lt;16.5,AVERAGE(N149:AF149),IF(COUNTBLANK(M149:AF149)&lt;17.5,AVERAGE(M149:AF149),IF(COUNTBLANK(L149:AF149)&lt;18.5,AVERAGE(L149:AF149),AVERAGE(K149:AF149)))))))))))))))))))))</f>
        <v>98.666666666666671</v>
      </c>
      <c r="AJ149" s="22">
        <f>IF(AH149=0,"",IF(COUNTBLANK(AE149:AF149)=0,AVERAGE(AE149:AF149),IF(COUNTBLANK(AD149:AF149)&lt;1.5,AVERAGE(AD149:AF149),IF(COUNTBLANK(AC149:AF149)&lt;2.5,AVERAGE(AC149:AF149),IF(COUNTBLANK(AB149:AF149)&lt;3.5,AVERAGE(AB149:AF149),IF(COUNTBLANK(AA149:AF149)&lt;4.5,AVERAGE(AA149:AF149),IF(COUNTBLANK(Z149:AF149)&lt;5.5,AVERAGE(Z149:AF149),IF(COUNTBLANK(Y149:AF149)&lt;6.5,AVERAGE(Y149:AF149),IF(COUNTBLANK(X149:AF149)&lt;7.5,AVERAGE(X149:AF149),IF(COUNTBLANK(W149:AF149)&lt;8.5,AVERAGE(W149:AF149),IF(COUNTBLANK(V149:AF149)&lt;9.5,AVERAGE(V149:AF149),IF(COUNTBLANK(U149:AF149)&lt;10.5,AVERAGE(U149:AF149),IF(COUNTBLANK(T149:AF149)&lt;11.5,AVERAGE(T149:AF149),IF(COUNTBLANK(S149:AF149)&lt;12.5,AVERAGE(S149:AF149),IF(COUNTBLANK(R149:AF149)&lt;13.5,AVERAGE(R149:AF149),IF(COUNTBLANK(Q149:AF149)&lt;14.5,AVERAGE(Q149:AF149),IF(COUNTBLANK(P149:AF149)&lt;15.5,AVERAGE(P149:AF149),IF(COUNTBLANK(O149:AF149)&lt;16.5,AVERAGE(O149:AF149),IF(COUNTBLANK(N149:AF149)&lt;17.5,AVERAGE(N149:AF149),IF(COUNTBLANK(M149:AF149)&lt;18.5,AVERAGE(M149:AF149),IF(COUNTBLANK(L149:AF149)&lt;19.5,AVERAGE(L149:AF149),AVERAGE(K149:AF149))))))))))))))))))))))</f>
        <v>110</v>
      </c>
      <c r="AK149" s="23">
        <f>IF(AH149&lt;1.5,J149,(0.75*J149)+(0.25*(AI149*$AS$1)))</f>
        <v>404842.05226292805</v>
      </c>
      <c r="AL149" s="24">
        <f>AK149-J149</f>
        <v>-357.94773707195418</v>
      </c>
      <c r="AM149" s="22">
        <f>IF(AH149&lt;1.5,"N/A",3*((J149/$AS$1)-(AJ149*2/3)))</f>
        <v>77.049637171010929</v>
      </c>
      <c r="AN149" s="20">
        <f t="shared" si="7"/>
        <v>390361.21141549695</v>
      </c>
      <c r="AO149" s="20">
        <f t="shared" si="8"/>
        <v>383767.27203347837</v>
      </c>
    </row>
    <row r="150" spans="1:41" s="2" customFormat="1">
      <c r="A150" s="19" t="s">
        <v>36</v>
      </c>
      <c r="B150" s="23" t="str">
        <f>IF(COUNTBLANK(K150:AF150)&lt;20.5,"Yes","No")</f>
        <v>Yes</v>
      </c>
      <c r="C150" s="23" t="str">
        <f>IF(COUNTBLANK(K150:AF150)&lt;21.5,"Yes","No")</f>
        <v>Yes</v>
      </c>
      <c r="D150" s="34" t="str">
        <f>IF(J150&gt;300000,IF(J150&lt;((AG150*$AR$1)*0.9),IF(J150&lt;((AG150*$AR$1)*0.8),IF(J150&lt;((AG150*$AR$1)*0.7),"B","C"),"V"),IF(AM150&gt;AG150,IF(AM150&gt;AJ150,"P",""),"")),IF(AM150&gt;AG150,IF(AM150&gt;AJ150,"P",""),""))</f>
        <v/>
      </c>
      <c r="E150" s="19" t="s">
        <v>38</v>
      </c>
      <c r="F150" s="21" t="s">
        <v>37</v>
      </c>
      <c r="G150" s="20">
        <v>105800</v>
      </c>
      <c r="H150" s="20">
        <f>J150-G150</f>
        <v>122100</v>
      </c>
      <c r="I150" s="80">
        <v>41200</v>
      </c>
      <c r="J150" s="20">
        <v>227900</v>
      </c>
      <c r="K150" s="21">
        <v>128</v>
      </c>
      <c r="L150" s="21">
        <v>127</v>
      </c>
      <c r="M150" s="21">
        <v>46</v>
      </c>
      <c r="N150" s="21">
        <v>78</v>
      </c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39">
        <f>IF(AH150=0,"",AVERAGE(K150:AF150))</f>
        <v>94.75</v>
      </c>
      <c r="AH150" s="39">
        <f>IF(COUNTBLANK(K150:AF150)=0,22,IF(COUNTBLANK(K150:AF150)=1,21,IF(COUNTBLANK(K150:AF150)=2,20,IF(COUNTBLANK(K150:AF150)=3,19,IF(COUNTBLANK(K150:AF150)=4,18,IF(COUNTBLANK(K150:AF150)=5,17,IF(COUNTBLANK(K150:AF150)=6,16,IF(COUNTBLANK(K150:AF150)=7,15,IF(COUNTBLANK(K150:AF150)=8,14,IF(COUNTBLANK(K150:AF150)=9,13,IF(COUNTBLANK(K150:AF150)=10,12,IF(COUNTBLANK(K150:AF150)=11,11,IF(COUNTBLANK(K150:AF150)=12,10,IF(COUNTBLANK(K150:AF150)=13,9,IF(COUNTBLANK(K150:AF150)=14,8,IF(COUNTBLANK(K150:AF150)=15,7,IF(COUNTBLANK(K150:AF150)=16,6,IF(COUNTBLANK(K150:AF150)=17,5,IF(COUNTBLANK(K150:AF150)=18,4,IF(COUNTBLANK(K150:AF150)=19,3,IF(COUNTBLANK(K150:AF150)=20,2,IF(COUNTBLANK(K150:AF150)=21,1,IF(COUNTBLANK(K150:AF150)=22,0,"Error")))))))))))))))))))))))</f>
        <v>4</v>
      </c>
      <c r="AI150" s="39">
        <f>IF(AH150=0,"",IF(COUNTBLANK(AD150:AF150)=0,AVERAGE(AD150:AF150),IF(COUNTBLANK(AC150:AF150)&lt;1.5,AVERAGE(AC150:AF150),IF(COUNTBLANK(AB150:AF150)&lt;2.5,AVERAGE(AB150:AF150),IF(COUNTBLANK(AA150:AF150)&lt;3.5,AVERAGE(AA150:AF150),IF(COUNTBLANK(Z150:AF150)&lt;4.5,AVERAGE(Z150:AF150),IF(COUNTBLANK(Y150:AF150)&lt;5.5,AVERAGE(Y150:AF150),IF(COUNTBLANK(X150:AF150)&lt;6.5,AVERAGE(X150:AF150),IF(COUNTBLANK(W150:AF150)&lt;7.5,AVERAGE(W150:AF150),IF(COUNTBLANK(V150:AF150)&lt;8.5,AVERAGE(V150:AF150),IF(COUNTBLANK(U150:AF150)&lt;9.5,AVERAGE(U150:AF150),IF(COUNTBLANK(T150:AF150)&lt;10.5,AVERAGE(T150:AF150),IF(COUNTBLANK(S150:AF150)&lt;11.5,AVERAGE(S150:AF150),IF(COUNTBLANK(R150:AF150)&lt;12.5,AVERAGE(R150:AF150),IF(COUNTBLANK(Q150:AF150)&lt;13.5,AVERAGE(Q150:AF150),IF(COUNTBLANK(P150:AF150)&lt;14.5,AVERAGE(P150:AF150),IF(COUNTBLANK(O150:AF150)&lt;15.5,AVERAGE(O150:AF150),IF(COUNTBLANK(N150:AF150)&lt;16.5,AVERAGE(N150:AF150),IF(COUNTBLANK(M150:AF150)&lt;17.5,AVERAGE(M150:AF150),IF(COUNTBLANK(L150:AF150)&lt;18.5,AVERAGE(L150:AF150),AVERAGE(K150:AF150)))))))))))))))))))))</f>
        <v>83.666666666666671</v>
      </c>
      <c r="AJ150" s="22">
        <f>IF(AH150=0,"",IF(COUNTBLANK(AE150:AF150)=0,AVERAGE(AE150:AF150),IF(COUNTBLANK(AD150:AF150)&lt;1.5,AVERAGE(AD150:AF150),IF(COUNTBLANK(AC150:AF150)&lt;2.5,AVERAGE(AC150:AF150),IF(COUNTBLANK(AB150:AF150)&lt;3.5,AVERAGE(AB150:AF150),IF(COUNTBLANK(AA150:AF150)&lt;4.5,AVERAGE(AA150:AF150),IF(COUNTBLANK(Z150:AF150)&lt;5.5,AVERAGE(Z150:AF150),IF(COUNTBLANK(Y150:AF150)&lt;6.5,AVERAGE(Y150:AF150),IF(COUNTBLANK(X150:AF150)&lt;7.5,AVERAGE(X150:AF150),IF(COUNTBLANK(W150:AF150)&lt;8.5,AVERAGE(W150:AF150),IF(COUNTBLANK(V150:AF150)&lt;9.5,AVERAGE(V150:AF150),IF(COUNTBLANK(U150:AF150)&lt;10.5,AVERAGE(U150:AF150),IF(COUNTBLANK(T150:AF150)&lt;11.5,AVERAGE(T150:AF150),IF(COUNTBLANK(S150:AF150)&lt;12.5,AVERAGE(S150:AF150),IF(COUNTBLANK(R150:AF150)&lt;13.5,AVERAGE(R150:AF150),IF(COUNTBLANK(Q150:AF150)&lt;14.5,AVERAGE(Q150:AF150),IF(COUNTBLANK(P150:AF150)&lt;15.5,AVERAGE(P150:AF150),IF(COUNTBLANK(O150:AF150)&lt;16.5,AVERAGE(O150:AF150),IF(COUNTBLANK(N150:AF150)&lt;17.5,AVERAGE(N150:AF150),IF(COUNTBLANK(M150:AF150)&lt;18.5,AVERAGE(M150:AF150),IF(COUNTBLANK(L150:AF150)&lt;19.5,AVERAGE(L150:AF150),AVERAGE(K150:AF150))))))))))))))))))))))</f>
        <v>62</v>
      </c>
      <c r="AK150" s="23">
        <f>IF(AH150&lt;1.5,J150,(0.75*J150)+(0.25*(AI150*$AS$1)))</f>
        <v>256521.1321553883</v>
      </c>
      <c r="AL150" s="24">
        <f>AK150-J150</f>
        <v>28621.132155388303</v>
      </c>
      <c r="AM150" s="22">
        <f>IF(AH150&lt;1.5,"N/A",3*((J150/$AS$1)-(AJ150*2/3)))</f>
        <v>43.072093561879043</v>
      </c>
      <c r="AN150" s="20">
        <f t="shared" si="7"/>
        <v>331015.75697733019</v>
      </c>
      <c r="AO150" s="20">
        <f t="shared" si="8"/>
        <v>374865.45386775339</v>
      </c>
    </row>
    <row r="151" spans="1:41" s="2" customFormat="1">
      <c r="A151" s="19" t="s">
        <v>36</v>
      </c>
      <c r="B151" s="23" t="str">
        <f>IF(COUNTBLANK(K151:AF151)&lt;20.5,"Yes","No")</f>
        <v>Yes</v>
      </c>
      <c r="C151" s="23" t="str">
        <f>IF(COUNTBLANK(K151:AF151)&lt;21.5,"Yes","No")</f>
        <v>Yes</v>
      </c>
      <c r="D151" s="34" t="str">
        <f>IF(J151&gt;300000,IF(J151&lt;((AG151*$AR$1)*0.9),IF(J151&lt;((AG151*$AR$1)*0.8),IF(J151&lt;((AG151*$AR$1)*0.7),"B","C"),"V"),IF(AM151&gt;AG151,IF(AM151&gt;AJ151,"P",""),"")),IF(AM151&gt;AG151,IF(AM151&gt;AJ151,"P",""),""))</f>
        <v>P</v>
      </c>
      <c r="E151" s="19" t="s">
        <v>352</v>
      </c>
      <c r="F151" s="21" t="s">
        <v>48</v>
      </c>
      <c r="G151" s="20">
        <v>385200</v>
      </c>
      <c r="H151" s="20">
        <f>J151-G151</f>
        <v>-14400</v>
      </c>
      <c r="I151" s="80">
        <v>-12500</v>
      </c>
      <c r="J151" s="20">
        <v>370800</v>
      </c>
      <c r="K151" s="21">
        <v>117</v>
      </c>
      <c r="L151" s="21">
        <v>89</v>
      </c>
      <c r="M151" s="21">
        <v>68</v>
      </c>
      <c r="N151" s="21">
        <v>88</v>
      </c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39">
        <f>IF(AH151=0,"",AVERAGE(K151:AF151))</f>
        <v>90.5</v>
      </c>
      <c r="AH151" s="39">
        <f>IF(COUNTBLANK(K151:AF151)=0,22,IF(COUNTBLANK(K151:AF151)=1,21,IF(COUNTBLANK(K151:AF151)=2,20,IF(COUNTBLANK(K151:AF151)=3,19,IF(COUNTBLANK(K151:AF151)=4,18,IF(COUNTBLANK(K151:AF151)=5,17,IF(COUNTBLANK(K151:AF151)=6,16,IF(COUNTBLANK(K151:AF151)=7,15,IF(COUNTBLANK(K151:AF151)=8,14,IF(COUNTBLANK(K151:AF151)=9,13,IF(COUNTBLANK(K151:AF151)=10,12,IF(COUNTBLANK(K151:AF151)=11,11,IF(COUNTBLANK(K151:AF151)=12,10,IF(COUNTBLANK(K151:AF151)=13,9,IF(COUNTBLANK(K151:AF151)=14,8,IF(COUNTBLANK(K151:AF151)=15,7,IF(COUNTBLANK(K151:AF151)=16,6,IF(COUNTBLANK(K151:AF151)=17,5,IF(COUNTBLANK(K151:AF151)=18,4,IF(COUNTBLANK(K151:AF151)=19,3,IF(COUNTBLANK(K151:AF151)=20,2,IF(COUNTBLANK(K151:AF151)=21,1,IF(COUNTBLANK(K151:AF151)=22,0,"Error")))))))))))))))))))))))</f>
        <v>4</v>
      </c>
      <c r="AI151" s="39">
        <f>IF(AH151=0,"",IF(COUNTBLANK(AD151:AF151)=0,AVERAGE(AD151:AF151),IF(COUNTBLANK(AC151:AF151)&lt;1.5,AVERAGE(AC151:AF151),IF(COUNTBLANK(AB151:AF151)&lt;2.5,AVERAGE(AB151:AF151),IF(COUNTBLANK(AA151:AF151)&lt;3.5,AVERAGE(AA151:AF151),IF(COUNTBLANK(Z151:AF151)&lt;4.5,AVERAGE(Z151:AF151),IF(COUNTBLANK(Y151:AF151)&lt;5.5,AVERAGE(Y151:AF151),IF(COUNTBLANK(X151:AF151)&lt;6.5,AVERAGE(X151:AF151),IF(COUNTBLANK(W151:AF151)&lt;7.5,AVERAGE(W151:AF151),IF(COUNTBLANK(V151:AF151)&lt;8.5,AVERAGE(V151:AF151),IF(COUNTBLANK(U151:AF151)&lt;9.5,AVERAGE(U151:AF151),IF(COUNTBLANK(T151:AF151)&lt;10.5,AVERAGE(T151:AF151),IF(COUNTBLANK(S151:AF151)&lt;11.5,AVERAGE(S151:AF151),IF(COUNTBLANK(R151:AF151)&lt;12.5,AVERAGE(R151:AF151),IF(COUNTBLANK(Q151:AF151)&lt;13.5,AVERAGE(Q151:AF151),IF(COUNTBLANK(P151:AF151)&lt;14.5,AVERAGE(P151:AF151),IF(COUNTBLANK(O151:AF151)&lt;15.5,AVERAGE(O151:AF151),IF(COUNTBLANK(N151:AF151)&lt;16.5,AVERAGE(N151:AF151),IF(COUNTBLANK(M151:AF151)&lt;17.5,AVERAGE(M151:AF151),IF(COUNTBLANK(L151:AF151)&lt;18.5,AVERAGE(L151:AF151),AVERAGE(K151:AF151)))))))))))))))))))))</f>
        <v>81.666666666666671</v>
      </c>
      <c r="AJ151" s="22">
        <f>IF(AH151=0,"",IF(COUNTBLANK(AE151:AF151)=0,AVERAGE(AE151:AF151),IF(COUNTBLANK(AD151:AF151)&lt;1.5,AVERAGE(AD151:AF151),IF(COUNTBLANK(AC151:AF151)&lt;2.5,AVERAGE(AC151:AF151),IF(COUNTBLANK(AB151:AF151)&lt;3.5,AVERAGE(AB151:AF151),IF(COUNTBLANK(AA151:AF151)&lt;4.5,AVERAGE(AA151:AF151),IF(COUNTBLANK(Z151:AF151)&lt;5.5,AVERAGE(Z151:AF151),IF(COUNTBLANK(Y151:AF151)&lt;6.5,AVERAGE(Y151:AF151),IF(COUNTBLANK(X151:AF151)&lt;7.5,AVERAGE(X151:AF151),IF(COUNTBLANK(W151:AF151)&lt;8.5,AVERAGE(W151:AF151),IF(COUNTBLANK(V151:AF151)&lt;9.5,AVERAGE(V151:AF151),IF(COUNTBLANK(U151:AF151)&lt;10.5,AVERAGE(U151:AF151),IF(COUNTBLANK(T151:AF151)&lt;11.5,AVERAGE(T151:AF151),IF(COUNTBLANK(S151:AF151)&lt;12.5,AVERAGE(S151:AF151),IF(COUNTBLANK(R151:AF151)&lt;13.5,AVERAGE(R151:AF151),IF(COUNTBLANK(Q151:AF151)&lt;14.5,AVERAGE(Q151:AF151),IF(COUNTBLANK(P151:AF151)&lt;15.5,AVERAGE(P151:AF151),IF(COUNTBLANK(O151:AF151)&lt;16.5,AVERAGE(O151:AF151),IF(COUNTBLANK(N151:AF151)&lt;17.5,AVERAGE(N151:AF151),IF(COUNTBLANK(M151:AF151)&lt;18.5,AVERAGE(M151:AF151),IF(COUNTBLANK(L151:AF151)&lt;19.5,AVERAGE(L151:AF151),AVERAGE(K151:AF151))))))))))))))))))))))</f>
        <v>78</v>
      </c>
      <c r="AK151" s="23">
        <f>IF(AH151&lt;1.5,J151,(0.75*J151)+(0.25*(AI151*$AS$1)))</f>
        <v>361650.00947438303</v>
      </c>
      <c r="AL151" s="24">
        <f>AK151-J151</f>
        <v>-9149.9905256169732</v>
      </c>
      <c r="AM151" s="22">
        <f>IF(AH151&lt;1.5,"N/A",3*((J151/$AS$1)-(AJ151*2/3)))</f>
        <v>115.83120795412354</v>
      </c>
      <c r="AN151" s="20">
        <f t="shared" si="7"/>
        <v>323103.02971890796</v>
      </c>
      <c r="AO151" s="20">
        <f t="shared" si="8"/>
        <v>358050.90844360611</v>
      </c>
    </row>
    <row r="152" spans="1:41" s="2" customFormat="1">
      <c r="A152" s="19" t="s">
        <v>36</v>
      </c>
      <c r="B152" s="23" t="str">
        <f>IF(COUNTBLANK(K152:AF152)&lt;20.5,"Yes","No")</f>
        <v>No</v>
      </c>
      <c r="C152" s="23" t="str">
        <f>IF(COUNTBLANK(K152:AF152)&lt;21.5,"Yes","No")</f>
        <v>Yes</v>
      </c>
      <c r="D152" s="34" t="str">
        <f>IF(J152&gt;300000,IF(J152&lt;((AG152*$AR$1)*0.9),IF(J152&lt;((AG152*$AR$1)*0.8),IF(J152&lt;((AG152*$AR$1)*0.7),"B","C"),"V"),IF(AM152&gt;AG152,IF(AM152&gt;AJ152,"P",""),"")),IF(AM152&gt;AG152,IF(AM152&gt;AJ152,"P",""),""))</f>
        <v>P</v>
      </c>
      <c r="E152" s="19" t="s">
        <v>511</v>
      </c>
      <c r="F152" s="21" t="s">
        <v>48</v>
      </c>
      <c r="G152" s="20">
        <v>246600</v>
      </c>
      <c r="H152" s="20">
        <f>J152-G152</f>
        <v>0</v>
      </c>
      <c r="I152" s="80">
        <v>0</v>
      </c>
      <c r="J152" s="20">
        <v>246600</v>
      </c>
      <c r="K152" s="21"/>
      <c r="L152" s="21"/>
      <c r="M152" s="21"/>
      <c r="N152" s="21">
        <v>90</v>
      </c>
      <c r="O152" s="40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9">
        <f>IF(AH152=0,"",AVERAGE(K152:AF152))</f>
        <v>90</v>
      </c>
      <c r="AH152" s="39">
        <f>IF(COUNTBLANK(K152:AF152)=0,22,IF(COUNTBLANK(K152:AF152)=1,21,IF(COUNTBLANK(K152:AF152)=2,20,IF(COUNTBLANK(K152:AF152)=3,19,IF(COUNTBLANK(K152:AF152)=4,18,IF(COUNTBLANK(K152:AF152)=5,17,IF(COUNTBLANK(K152:AF152)=6,16,IF(COUNTBLANK(K152:AF152)=7,15,IF(COUNTBLANK(K152:AF152)=8,14,IF(COUNTBLANK(K152:AF152)=9,13,IF(COUNTBLANK(K152:AF152)=10,12,IF(COUNTBLANK(K152:AF152)=11,11,IF(COUNTBLANK(K152:AF152)=12,10,IF(COUNTBLANK(K152:AF152)=13,9,IF(COUNTBLANK(K152:AF152)=14,8,IF(COUNTBLANK(K152:AF152)=15,7,IF(COUNTBLANK(K152:AF152)=16,6,IF(COUNTBLANK(K152:AF152)=17,5,IF(COUNTBLANK(K152:AF152)=18,4,IF(COUNTBLANK(K152:AF152)=19,3,IF(COUNTBLANK(K152:AF152)=20,2,IF(COUNTBLANK(K152:AF152)=21,1,IF(COUNTBLANK(K152:AF152)=22,0,"Error")))))))))))))))))))))))</f>
        <v>1</v>
      </c>
      <c r="AI152" s="39">
        <f>IF(AH152=0,"",IF(COUNTBLANK(AD152:AF152)=0,AVERAGE(AD152:AF152),IF(COUNTBLANK(AC152:AF152)&lt;1.5,AVERAGE(AC152:AF152),IF(COUNTBLANK(AB152:AF152)&lt;2.5,AVERAGE(AB152:AF152),IF(COUNTBLANK(AA152:AF152)&lt;3.5,AVERAGE(AA152:AF152),IF(COUNTBLANK(Z152:AF152)&lt;4.5,AVERAGE(Z152:AF152),IF(COUNTBLANK(Y152:AF152)&lt;5.5,AVERAGE(Y152:AF152),IF(COUNTBLANK(X152:AF152)&lt;6.5,AVERAGE(X152:AF152),IF(COUNTBLANK(W152:AF152)&lt;7.5,AVERAGE(W152:AF152),IF(COUNTBLANK(V152:AF152)&lt;8.5,AVERAGE(V152:AF152),IF(COUNTBLANK(U152:AF152)&lt;9.5,AVERAGE(U152:AF152),IF(COUNTBLANK(T152:AF152)&lt;10.5,AVERAGE(T152:AF152),IF(COUNTBLANK(S152:AF152)&lt;11.5,AVERAGE(S152:AF152),IF(COUNTBLANK(R152:AF152)&lt;12.5,AVERAGE(R152:AF152),IF(COUNTBLANK(Q152:AF152)&lt;13.5,AVERAGE(Q152:AF152),IF(COUNTBLANK(P152:AF152)&lt;14.5,AVERAGE(P152:AF152),IF(COUNTBLANK(O152:AF152)&lt;15.5,AVERAGE(O152:AF152),IF(COUNTBLANK(N152:AF152)&lt;16.5,AVERAGE(N152:AF152),IF(COUNTBLANK(M152:AF152)&lt;17.5,AVERAGE(M152:AF152),IF(COUNTBLANK(L152:AF152)&lt;18.5,AVERAGE(L152:AF152),AVERAGE(K152:AF152)))))))))))))))))))))</f>
        <v>90</v>
      </c>
      <c r="AJ152" s="22">
        <f>IF(AH152=0,"",IF(COUNTBLANK(AE152:AF152)=0,AVERAGE(AE152:AF152),IF(COUNTBLANK(AD152:AF152)&lt;1.5,AVERAGE(AD152:AF152),IF(COUNTBLANK(AC152:AF152)&lt;2.5,AVERAGE(AC152:AF152),IF(COUNTBLANK(AB152:AF152)&lt;3.5,AVERAGE(AB152:AF152),IF(COUNTBLANK(AA152:AF152)&lt;4.5,AVERAGE(AA152:AF152),IF(COUNTBLANK(Z152:AF152)&lt;5.5,AVERAGE(Z152:AF152),IF(COUNTBLANK(Y152:AF152)&lt;6.5,AVERAGE(Y152:AF152),IF(COUNTBLANK(X152:AF152)&lt;7.5,AVERAGE(X152:AF152),IF(COUNTBLANK(W152:AF152)&lt;8.5,AVERAGE(W152:AF152),IF(COUNTBLANK(V152:AF152)&lt;9.5,AVERAGE(V152:AF152),IF(COUNTBLANK(U152:AF152)&lt;10.5,AVERAGE(U152:AF152),IF(COUNTBLANK(T152:AF152)&lt;11.5,AVERAGE(T152:AF152),IF(COUNTBLANK(S152:AF152)&lt;12.5,AVERAGE(S152:AF152),IF(COUNTBLANK(R152:AF152)&lt;13.5,AVERAGE(R152:AF152),IF(COUNTBLANK(Q152:AF152)&lt;14.5,AVERAGE(Q152:AF152),IF(COUNTBLANK(P152:AF152)&lt;15.5,AVERAGE(P152:AF152),IF(COUNTBLANK(O152:AF152)&lt;16.5,AVERAGE(O152:AF152),IF(COUNTBLANK(N152:AF152)&lt;17.5,AVERAGE(N152:AF152),IF(COUNTBLANK(M152:AF152)&lt;18.5,AVERAGE(M152:AF152),IF(COUNTBLANK(L152:AF152)&lt;19.5,AVERAGE(L152:AF152),AVERAGE(K152:AF152))))))))))))))))))))))</f>
        <v>90</v>
      </c>
      <c r="AK152" s="23">
        <f>IF(AH152&lt;1.5,J152,(0.75*J152)+(0.25*(AI152*$AS$1)))</f>
        <v>246600</v>
      </c>
      <c r="AL152" s="24">
        <f>AK152-J152</f>
        <v>0</v>
      </c>
      <c r="AM152" s="22" t="str">
        <f>IF(AH152&lt;1.5,"N/A",3*((J152/$AS$1)-(AJ152*2/3)))</f>
        <v>N/A</v>
      </c>
      <c r="AN152" s="20">
        <f t="shared" si="7"/>
        <v>356072.72662900056</v>
      </c>
      <c r="AO152" s="20">
        <f t="shared" si="8"/>
        <v>356072.72662900056</v>
      </c>
    </row>
    <row r="153" spans="1:41" s="2" customFormat="1">
      <c r="A153" s="19" t="s">
        <v>36</v>
      </c>
      <c r="B153" s="23" t="str">
        <f>IF(COUNTBLANK(K153:AF153)&lt;20.5,"Yes","No")</f>
        <v>Yes</v>
      </c>
      <c r="C153" s="23" t="str">
        <f>IF(COUNTBLANK(K153:AF153)&lt;21.5,"Yes","No")</f>
        <v>Yes</v>
      </c>
      <c r="D153" s="34" t="str">
        <f>IF(J153&gt;300000,IF(J153&lt;((AG153*$AR$1)*0.9),IF(J153&lt;((AG153*$AR$1)*0.8),IF(J153&lt;((AG153*$AR$1)*0.7),"B","C"),"V"),IF(AM153&gt;AG153,IF(AM153&gt;AJ153,"P",""),"")),IF(AM153&gt;AG153,IF(AM153&gt;AJ153,"P",""),""))</f>
        <v/>
      </c>
      <c r="E153" s="19" t="s">
        <v>360</v>
      </c>
      <c r="F153" s="21" t="s">
        <v>37</v>
      </c>
      <c r="G153" s="20">
        <v>255100</v>
      </c>
      <c r="H153" s="20">
        <f>J153-G153</f>
        <v>36900</v>
      </c>
      <c r="I153" s="80">
        <v>17000</v>
      </c>
      <c r="J153" s="20">
        <v>292000</v>
      </c>
      <c r="K153" s="21">
        <v>81</v>
      </c>
      <c r="L153" s="21">
        <v>63</v>
      </c>
      <c r="M153" s="21">
        <v>96</v>
      </c>
      <c r="N153" s="21">
        <v>89</v>
      </c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39">
        <f>IF(AH153=0,"",AVERAGE(K153:AF153))</f>
        <v>82.25</v>
      </c>
      <c r="AH153" s="39">
        <f>IF(COUNTBLANK(K153:AF153)=0,22,IF(COUNTBLANK(K153:AF153)=1,21,IF(COUNTBLANK(K153:AF153)=2,20,IF(COUNTBLANK(K153:AF153)=3,19,IF(COUNTBLANK(K153:AF153)=4,18,IF(COUNTBLANK(K153:AF153)=5,17,IF(COUNTBLANK(K153:AF153)=6,16,IF(COUNTBLANK(K153:AF153)=7,15,IF(COUNTBLANK(K153:AF153)=8,14,IF(COUNTBLANK(K153:AF153)=9,13,IF(COUNTBLANK(K153:AF153)=10,12,IF(COUNTBLANK(K153:AF153)=11,11,IF(COUNTBLANK(K153:AF153)=12,10,IF(COUNTBLANK(K153:AF153)=13,9,IF(COUNTBLANK(K153:AF153)=14,8,IF(COUNTBLANK(K153:AF153)=15,7,IF(COUNTBLANK(K153:AF153)=16,6,IF(COUNTBLANK(K153:AF153)=17,5,IF(COUNTBLANK(K153:AF153)=18,4,IF(COUNTBLANK(K153:AF153)=19,3,IF(COUNTBLANK(K153:AF153)=20,2,IF(COUNTBLANK(K153:AF153)=21,1,IF(COUNTBLANK(K153:AF153)=22,0,"Error")))))))))))))))))))))))</f>
        <v>4</v>
      </c>
      <c r="AI153" s="39">
        <f>IF(AH153=0,"",IF(COUNTBLANK(AD153:AF153)=0,AVERAGE(AD153:AF153),IF(COUNTBLANK(AC153:AF153)&lt;1.5,AVERAGE(AC153:AF153),IF(COUNTBLANK(AB153:AF153)&lt;2.5,AVERAGE(AB153:AF153),IF(COUNTBLANK(AA153:AF153)&lt;3.5,AVERAGE(AA153:AF153),IF(COUNTBLANK(Z153:AF153)&lt;4.5,AVERAGE(Z153:AF153),IF(COUNTBLANK(Y153:AF153)&lt;5.5,AVERAGE(Y153:AF153),IF(COUNTBLANK(X153:AF153)&lt;6.5,AVERAGE(X153:AF153),IF(COUNTBLANK(W153:AF153)&lt;7.5,AVERAGE(W153:AF153),IF(COUNTBLANK(V153:AF153)&lt;8.5,AVERAGE(V153:AF153),IF(COUNTBLANK(U153:AF153)&lt;9.5,AVERAGE(U153:AF153),IF(COUNTBLANK(T153:AF153)&lt;10.5,AVERAGE(T153:AF153),IF(COUNTBLANK(S153:AF153)&lt;11.5,AVERAGE(S153:AF153),IF(COUNTBLANK(R153:AF153)&lt;12.5,AVERAGE(R153:AF153),IF(COUNTBLANK(Q153:AF153)&lt;13.5,AVERAGE(Q153:AF153),IF(COUNTBLANK(P153:AF153)&lt;14.5,AVERAGE(P153:AF153),IF(COUNTBLANK(O153:AF153)&lt;15.5,AVERAGE(O153:AF153),IF(COUNTBLANK(N153:AF153)&lt;16.5,AVERAGE(N153:AF153),IF(COUNTBLANK(M153:AF153)&lt;17.5,AVERAGE(M153:AF153),IF(COUNTBLANK(L153:AF153)&lt;18.5,AVERAGE(L153:AF153),AVERAGE(K153:AF153)))))))))))))))))))))</f>
        <v>82.666666666666671</v>
      </c>
      <c r="AJ153" s="22">
        <f>IF(AH153=0,"",IF(COUNTBLANK(AE153:AF153)=0,AVERAGE(AE153:AF153),IF(COUNTBLANK(AD153:AF153)&lt;1.5,AVERAGE(AD153:AF153),IF(COUNTBLANK(AC153:AF153)&lt;2.5,AVERAGE(AC153:AF153),IF(COUNTBLANK(AB153:AF153)&lt;3.5,AVERAGE(AB153:AF153),IF(COUNTBLANK(AA153:AF153)&lt;4.5,AVERAGE(AA153:AF153),IF(COUNTBLANK(Z153:AF153)&lt;5.5,AVERAGE(Z153:AF153),IF(COUNTBLANK(Y153:AF153)&lt;6.5,AVERAGE(Y153:AF153),IF(COUNTBLANK(X153:AF153)&lt;7.5,AVERAGE(X153:AF153),IF(COUNTBLANK(W153:AF153)&lt;8.5,AVERAGE(W153:AF153),IF(COUNTBLANK(V153:AF153)&lt;9.5,AVERAGE(V153:AF153),IF(COUNTBLANK(U153:AF153)&lt;10.5,AVERAGE(U153:AF153),IF(COUNTBLANK(T153:AF153)&lt;11.5,AVERAGE(T153:AF153),IF(COUNTBLANK(S153:AF153)&lt;12.5,AVERAGE(S153:AF153),IF(COUNTBLANK(R153:AF153)&lt;13.5,AVERAGE(R153:AF153),IF(COUNTBLANK(Q153:AF153)&lt;14.5,AVERAGE(Q153:AF153),IF(COUNTBLANK(P153:AF153)&lt;15.5,AVERAGE(P153:AF153),IF(COUNTBLANK(O153:AF153)&lt;16.5,AVERAGE(O153:AF153),IF(COUNTBLANK(N153:AF153)&lt;17.5,AVERAGE(N153:AF153),IF(COUNTBLANK(M153:AF153)&lt;18.5,AVERAGE(M153:AF153),IF(COUNTBLANK(L153:AF153)&lt;19.5,AVERAGE(L153:AF153),AVERAGE(K153:AF153))))))))))))))))))))))</f>
        <v>92.5</v>
      </c>
      <c r="AK153" s="23">
        <f>IF(AH153&lt;1.5,J153,(0.75*J153)+(0.25*(AI153*$AS$1)))</f>
        <v>303573.07081488566</v>
      </c>
      <c r="AL153" s="24">
        <f>AK153-J153</f>
        <v>11573.070814885665</v>
      </c>
      <c r="AM153" s="22">
        <f>IF(AH153&lt;1.5,"N/A",3*((J153/$AS$1)-(AJ153*2/3)))</f>
        <v>29.063410794509359</v>
      </c>
      <c r="AN153" s="20">
        <f t="shared" si="7"/>
        <v>327059.39334811905</v>
      </c>
      <c r="AO153" s="20">
        <f t="shared" si="8"/>
        <v>325410.90850261442</v>
      </c>
    </row>
    <row r="154" spans="1:41" s="2" customFormat="1">
      <c r="A154" s="19" t="s">
        <v>36</v>
      </c>
      <c r="B154" s="23" t="str">
        <f>IF(COUNTBLANK(K154:AF154)&lt;20.5,"Yes","No")</f>
        <v>Yes</v>
      </c>
      <c r="C154" s="23" t="str">
        <f>IF(COUNTBLANK(K154:AF154)&lt;21.5,"Yes","No")</f>
        <v>Yes</v>
      </c>
      <c r="D154" s="34" t="str">
        <f>IF(J154&gt;300000,IF(J154&lt;((AG154*$AR$1)*0.9),IF(J154&lt;((AG154*$AR$1)*0.8),IF(J154&lt;((AG154*$AR$1)*0.7),"B","C"),"V"),IF(AM154&gt;AG154,IF(AM154&gt;AJ154,"P",""),"")),IF(AM154&gt;AG154,IF(AM154&gt;AJ154,"P",""),""))</f>
        <v/>
      </c>
      <c r="E154" s="19" t="s">
        <v>351</v>
      </c>
      <c r="F154" s="21" t="s">
        <v>391</v>
      </c>
      <c r="G154" s="20">
        <v>276800</v>
      </c>
      <c r="H154" s="20">
        <f>J154-G154</f>
        <v>11600</v>
      </c>
      <c r="I154" s="80">
        <v>-2200</v>
      </c>
      <c r="J154" s="20">
        <v>288400</v>
      </c>
      <c r="K154" s="21">
        <v>121</v>
      </c>
      <c r="L154" s="21">
        <v>57</v>
      </c>
      <c r="M154" s="21">
        <v>61</v>
      </c>
      <c r="N154" s="21">
        <v>88</v>
      </c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39">
        <f>IF(AH154=0,"",AVERAGE(K154:AF154))</f>
        <v>81.75</v>
      </c>
      <c r="AH154" s="39">
        <f>IF(COUNTBLANK(K154:AF154)=0,22,IF(COUNTBLANK(K154:AF154)=1,21,IF(COUNTBLANK(K154:AF154)=2,20,IF(COUNTBLANK(K154:AF154)=3,19,IF(COUNTBLANK(K154:AF154)=4,18,IF(COUNTBLANK(K154:AF154)=5,17,IF(COUNTBLANK(K154:AF154)=6,16,IF(COUNTBLANK(K154:AF154)=7,15,IF(COUNTBLANK(K154:AF154)=8,14,IF(COUNTBLANK(K154:AF154)=9,13,IF(COUNTBLANK(K154:AF154)=10,12,IF(COUNTBLANK(K154:AF154)=11,11,IF(COUNTBLANK(K154:AF154)=12,10,IF(COUNTBLANK(K154:AF154)=13,9,IF(COUNTBLANK(K154:AF154)=14,8,IF(COUNTBLANK(K154:AF154)=15,7,IF(COUNTBLANK(K154:AF154)=16,6,IF(COUNTBLANK(K154:AF154)=17,5,IF(COUNTBLANK(K154:AF154)=18,4,IF(COUNTBLANK(K154:AF154)=19,3,IF(COUNTBLANK(K154:AF154)=20,2,IF(COUNTBLANK(K154:AF154)=21,1,IF(COUNTBLANK(K154:AF154)=22,0,"Error")))))))))))))))))))))))</f>
        <v>4</v>
      </c>
      <c r="AI154" s="39">
        <f>IF(AH154=0,"",IF(COUNTBLANK(AD154:AF154)=0,AVERAGE(AD154:AF154),IF(COUNTBLANK(AC154:AF154)&lt;1.5,AVERAGE(AC154:AF154),IF(COUNTBLANK(AB154:AF154)&lt;2.5,AVERAGE(AB154:AF154),IF(COUNTBLANK(AA154:AF154)&lt;3.5,AVERAGE(AA154:AF154),IF(COUNTBLANK(Z154:AF154)&lt;4.5,AVERAGE(Z154:AF154),IF(COUNTBLANK(Y154:AF154)&lt;5.5,AVERAGE(Y154:AF154),IF(COUNTBLANK(X154:AF154)&lt;6.5,AVERAGE(X154:AF154),IF(COUNTBLANK(W154:AF154)&lt;7.5,AVERAGE(W154:AF154),IF(COUNTBLANK(V154:AF154)&lt;8.5,AVERAGE(V154:AF154),IF(COUNTBLANK(U154:AF154)&lt;9.5,AVERAGE(U154:AF154),IF(COUNTBLANK(T154:AF154)&lt;10.5,AVERAGE(T154:AF154),IF(COUNTBLANK(S154:AF154)&lt;11.5,AVERAGE(S154:AF154),IF(COUNTBLANK(R154:AF154)&lt;12.5,AVERAGE(R154:AF154),IF(COUNTBLANK(Q154:AF154)&lt;13.5,AVERAGE(Q154:AF154),IF(COUNTBLANK(P154:AF154)&lt;14.5,AVERAGE(P154:AF154),IF(COUNTBLANK(O154:AF154)&lt;15.5,AVERAGE(O154:AF154),IF(COUNTBLANK(N154:AF154)&lt;16.5,AVERAGE(N154:AF154),IF(COUNTBLANK(M154:AF154)&lt;17.5,AVERAGE(M154:AF154),IF(COUNTBLANK(L154:AF154)&lt;18.5,AVERAGE(L154:AF154),AVERAGE(K154:AF154)))))))))))))))))))))</f>
        <v>68.666666666666671</v>
      </c>
      <c r="AJ154" s="22">
        <f>IF(AH154=0,"",IF(COUNTBLANK(AE154:AF154)=0,AVERAGE(AE154:AF154),IF(COUNTBLANK(AD154:AF154)&lt;1.5,AVERAGE(AD154:AF154),IF(COUNTBLANK(AC154:AF154)&lt;2.5,AVERAGE(AC154:AF154),IF(COUNTBLANK(AB154:AF154)&lt;3.5,AVERAGE(AB154:AF154),IF(COUNTBLANK(AA154:AF154)&lt;4.5,AVERAGE(AA154:AF154),IF(COUNTBLANK(Z154:AF154)&lt;5.5,AVERAGE(Z154:AF154),IF(COUNTBLANK(Y154:AF154)&lt;6.5,AVERAGE(Y154:AF154),IF(COUNTBLANK(X154:AF154)&lt;7.5,AVERAGE(X154:AF154),IF(COUNTBLANK(W154:AF154)&lt;8.5,AVERAGE(W154:AF154),IF(COUNTBLANK(V154:AF154)&lt;9.5,AVERAGE(V154:AF154),IF(COUNTBLANK(U154:AF154)&lt;10.5,AVERAGE(U154:AF154),IF(COUNTBLANK(T154:AF154)&lt;11.5,AVERAGE(T154:AF154),IF(COUNTBLANK(S154:AF154)&lt;12.5,AVERAGE(S154:AF154),IF(COUNTBLANK(R154:AF154)&lt;13.5,AVERAGE(R154:AF154),IF(COUNTBLANK(Q154:AF154)&lt;14.5,AVERAGE(Q154:AF154),IF(COUNTBLANK(P154:AF154)&lt;15.5,AVERAGE(P154:AF154),IF(COUNTBLANK(O154:AF154)&lt;16.5,AVERAGE(O154:AF154),IF(COUNTBLANK(N154:AF154)&lt;17.5,AVERAGE(N154:AF154),IF(COUNTBLANK(M154:AF154)&lt;18.5,AVERAGE(M154:AF154),IF(COUNTBLANK(L154:AF154)&lt;19.5,AVERAGE(L154:AF154),AVERAGE(K154:AF154))))))))))))))))))))))</f>
        <v>74.5</v>
      </c>
      <c r="AK154" s="23">
        <f>IF(AH154&lt;1.5,J154,(0.75*J154)+(0.25*(AI154*$AS$1)))</f>
        <v>286550.21204784856</v>
      </c>
      <c r="AL154" s="24">
        <f>AK154-J154</f>
        <v>-1849.7879521514405</v>
      </c>
      <c r="AM154" s="22">
        <f>IF(AH154&lt;1.5,"N/A",3*((J154/$AS$1)-(AJ154*2/3)))</f>
        <v>62.424272853207206</v>
      </c>
      <c r="AN154" s="20">
        <f t="shared" si="7"/>
        <v>271670.30253916339</v>
      </c>
      <c r="AO154" s="20">
        <f t="shared" si="8"/>
        <v>323432.72668800881</v>
      </c>
    </row>
    <row r="155" spans="1:41" s="2" customFormat="1">
      <c r="A155" s="19" t="s">
        <v>36</v>
      </c>
      <c r="B155" s="23" t="str">
        <f>IF(COUNTBLANK(K155:AF155)&lt;20.5,"Yes","No")</f>
        <v>Yes</v>
      </c>
      <c r="C155" s="23" t="str">
        <f>IF(COUNTBLANK(K155:AF155)&lt;21.5,"Yes","No")</f>
        <v>Yes</v>
      </c>
      <c r="D155" s="34" t="str">
        <f>IF(J155&gt;300000,IF(J155&lt;((AG155*$AR$1)*0.9),IF(J155&lt;((AG155*$AR$1)*0.8),IF(J155&lt;((AG155*$AR$1)*0.7),"B","C"),"V"),IF(AM155&gt;AG155,IF(AM155&gt;AJ155,"P",""),"")),IF(AM155&gt;AG155,IF(AM155&gt;AJ155,"P",""),""))</f>
        <v/>
      </c>
      <c r="E155" s="19" t="s">
        <v>389</v>
      </c>
      <c r="F155" s="21" t="s">
        <v>37</v>
      </c>
      <c r="G155" s="20">
        <v>345900</v>
      </c>
      <c r="H155" s="20">
        <f>J155-G155</f>
        <v>-19300</v>
      </c>
      <c r="I155" s="80">
        <v>-4600</v>
      </c>
      <c r="J155" s="20">
        <v>326600</v>
      </c>
      <c r="K155" s="21">
        <v>83</v>
      </c>
      <c r="L155" s="21">
        <v>61</v>
      </c>
      <c r="M155" s="21">
        <v>66</v>
      </c>
      <c r="N155" s="21">
        <v>102</v>
      </c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39">
        <f>IF(AH155=0,"",AVERAGE(K155:AF155))</f>
        <v>78</v>
      </c>
      <c r="AH155" s="39">
        <f>IF(COUNTBLANK(K155:AF155)=0,22,IF(COUNTBLANK(K155:AF155)=1,21,IF(COUNTBLANK(K155:AF155)=2,20,IF(COUNTBLANK(K155:AF155)=3,19,IF(COUNTBLANK(K155:AF155)=4,18,IF(COUNTBLANK(K155:AF155)=5,17,IF(COUNTBLANK(K155:AF155)=6,16,IF(COUNTBLANK(K155:AF155)=7,15,IF(COUNTBLANK(K155:AF155)=8,14,IF(COUNTBLANK(K155:AF155)=9,13,IF(COUNTBLANK(K155:AF155)=10,12,IF(COUNTBLANK(K155:AF155)=11,11,IF(COUNTBLANK(K155:AF155)=12,10,IF(COUNTBLANK(K155:AF155)=13,9,IF(COUNTBLANK(K155:AF155)=14,8,IF(COUNTBLANK(K155:AF155)=15,7,IF(COUNTBLANK(K155:AF155)=16,6,IF(COUNTBLANK(K155:AF155)=17,5,IF(COUNTBLANK(K155:AF155)=18,4,IF(COUNTBLANK(K155:AF155)=19,3,IF(COUNTBLANK(K155:AF155)=20,2,IF(COUNTBLANK(K155:AF155)=21,1,IF(COUNTBLANK(K155:AF155)=22,0,"Error")))))))))))))))))))))))</f>
        <v>4</v>
      </c>
      <c r="AI155" s="39">
        <f>IF(AH155=0,"",IF(COUNTBLANK(AD155:AF155)=0,AVERAGE(AD155:AF155),IF(COUNTBLANK(AC155:AF155)&lt;1.5,AVERAGE(AC155:AF155),IF(COUNTBLANK(AB155:AF155)&lt;2.5,AVERAGE(AB155:AF155),IF(COUNTBLANK(AA155:AF155)&lt;3.5,AVERAGE(AA155:AF155),IF(COUNTBLANK(Z155:AF155)&lt;4.5,AVERAGE(Z155:AF155),IF(COUNTBLANK(Y155:AF155)&lt;5.5,AVERAGE(Y155:AF155),IF(COUNTBLANK(X155:AF155)&lt;6.5,AVERAGE(X155:AF155),IF(COUNTBLANK(W155:AF155)&lt;7.5,AVERAGE(W155:AF155),IF(COUNTBLANK(V155:AF155)&lt;8.5,AVERAGE(V155:AF155),IF(COUNTBLANK(U155:AF155)&lt;9.5,AVERAGE(U155:AF155),IF(COUNTBLANK(T155:AF155)&lt;10.5,AVERAGE(T155:AF155),IF(COUNTBLANK(S155:AF155)&lt;11.5,AVERAGE(S155:AF155),IF(COUNTBLANK(R155:AF155)&lt;12.5,AVERAGE(R155:AF155),IF(COUNTBLANK(Q155:AF155)&lt;13.5,AVERAGE(Q155:AF155),IF(COUNTBLANK(P155:AF155)&lt;14.5,AVERAGE(P155:AF155),IF(COUNTBLANK(O155:AF155)&lt;15.5,AVERAGE(O155:AF155),IF(COUNTBLANK(N155:AF155)&lt;16.5,AVERAGE(N155:AF155),IF(COUNTBLANK(M155:AF155)&lt;17.5,AVERAGE(M155:AF155),IF(COUNTBLANK(L155:AF155)&lt;18.5,AVERAGE(L155:AF155),AVERAGE(K155:AF155)))))))))))))))))))))</f>
        <v>76.333333333333329</v>
      </c>
      <c r="AJ155" s="22">
        <f>IF(AH155=0,"",IF(COUNTBLANK(AE155:AF155)=0,AVERAGE(AE155:AF155),IF(COUNTBLANK(AD155:AF155)&lt;1.5,AVERAGE(AD155:AF155),IF(COUNTBLANK(AC155:AF155)&lt;2.5,AVERAGE(AC155:AF155),IF(COUNTBLANK(AB155:AF155)&lt;3.5,AVERAGE(AB155:AF155),IF(COUNTBLANK(AA155:AF155)&lt;4.5,AVERAGE(AA155:AF155),IF(COUNTBLANK(Z155:AF155)&lt;5.5,AVERAGE(Z155:AF155),IF(COUNTBLANK(Y155:AF155)&lt;6.5,AVERAGE(Y155:AF155),IF(COUNTBLANK(X155:AF155)&lt;7.5,AVERAGE(X155:AF155),IF(COUNTBLANK(W155:AF155)&lt;8.5,AVERAGE(W155:AF155),IF(COUNTBLANK(V155:AF155)&lt;9.5,AVERAGE(V155:AF155),IF(COUNTBLANK(U155:AF155)&lt;10.5,AVERAGE(U155:AF155),IF(COUNTBLANK(T155:AF155)&lt;11.5,AVERAGE(T155:AF155),IF(COUNTBLANK(S155:AF155)&lt;12.5,AVERAGE(S155:AF155),IF(COUNTBLANK(R155:AF155)&lt;13.5,AVERAGE(R155:AF155),IF(COUNTBLANK(Q155:AF155)&lt;14.5,AVERAGE(Q155:AF155),IF(COUNTBLANK(P155:AF155)&lt;15.5,AVERAGE(P155:AF155),IF(COUNTBLANK(O155:AF155)&lt;16.5,AVERAGE(O155:AF155),IF(COUNTBLANK(N155:AF155)&lt;17.5,AVERAGE(N155:AF155),IF(COUNTBLANK(M155:AF155)&lt;18.5,AVERAGE(M155:AF155),IF(COUNTBLANK(L155:AF155)&lt;19.5,AVERAGE(L155:AF155),AVERAGE(K155:AF155))))))))))))))))))))))</f>
        <v>84</v>
      </c>
      <c r="AK155" s="23">
        <f>IF(AH155&lt;1.5,J155,(0.75*J155)+(0.25*(AI155*$AS$1)))</f>
        <v>323043.68232503557</v>
      </c>
      <c r="AL155" s="24">
        <f>AK155-J155</f>
        <v>-3556.3176749644335</v>
      </c>
      <c r="AM155" s="22">
        <f>IF(AH155&lt;1.5,"N/A",3*((J155/$AS$1)-(AJ155*2/3)))</f>
        <v>71.428458785913563</v>
      </c>
      <c r="AN155" s="20">
        <f t="shared" si="7"/>
        <v>302002.42369644862</v>
      </c>
      <c r="AO155" s="20">
        <f t="shared" si="8"/>
        <v>308596.36307846714</v>
      </c>
    </row>
    <row r="156" spans="1:41" s="2" customFormat="1">
      <c r="A156" s="19" t="s">
        <v>36</v>
      </c>
      <c r="B156" s="23" t="str">
        <f>IF(COUNTBLANK(K156:AF156)&lt;20.5,"Yes","No")</f>
        <v>Yes</v>
      </c>
      <c r="C156" s="23" t="str">
        <f>IF(COUNTBLANK(K156:AF156)&lt;21.5,"Yes","No")</f>
        <v>Yes</v>
      </c>
      <c r="D156" s="34" t="str">
        <f>IF(J156&gt;300000,IF(J156&lt;((AG156*$AR$1)*0.9),IF(J156&lt;((AG156*$AR$1)*0.8),IF(J156&lt;((AG156*$AR$1)*0.7),"B","C"),"V"),IF(AM156&gt;AG156,IF(AM156&gt;AJ156,"P",""),"")),IF(AM156&gt;AG156,IF(AM156&gt;AJ156,"P",""),""))</f>
        <v/>
      </c>
      <c r="E156" s="19" t="s">
        <v>359</v>
      </c>
      <c r="F156" s="21" t="s">
        <v>48</v>
      </c>
      <c r="G156" s="20">
        <v>244400</v>
      </c>
      <c r="H156" s="20">
        <f>J156-G156</f>
        <v>17500</v>
      </c>
      <c r="I156" s="80">
        <v>12100</v>
      </c>
      <c r="J156" s="20">
        <v>261900</v>
      </c>
      <c r="K156" s="21">
        <v>81</v>
      </c>
      <c r="L156" s="21">
        <v>48</v>
      </c>
      <c r="M156" s="21">
        <v>63</v>
      </c>
      <c r="N156" s="21">
        <v>105</v>
      </c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39">
        <f>IF(AH156=0,"",AVERAGE(K156:AF156))</f>
        <v>74.25</v>
      </c>
      <c r="AH156" s="39">
        <f>IF(COUNTBLANK(K156:AF156)=0,22,IF(COUNTBLANK(K156:AF156)=1,21,IF(COUNTBLANK(K156:AF156)=2,20,IF(COUNTBLANK(K156:AF156)=3,19,IF(COUNTBLANK(K156:AF156)=4,18,IF(COUNTBLANK(K156:AF156)=5,17,IF(COUNTBLANK(K156:AF156)=6,16,IF(COUNTBLANK(K156:AF156)=7,15,IF(COUNTBLANK(K156:AF156)=8,14,IF(COUNTBLANK(K156:AF156)=9,13,IF(COUNTBLANK(K156:AF156)=10,12,IF(COUNTBLANK(K156:AF156)=11,11,IF(COUNTBLANK(K156:AF156)=12,10,IF(COUNTBLANK(K156:AF156)=13,9,IF(COUNTBLANK(K156:AF156)=14,8,IF(COUNTBLANK(K156:AF156)=15,7,IF(COUNTBLANK(K156:AF156)=16,6,IF(COUNTBLANK(K156:AF156)=17,5,IF(COUNTBLANK(K156:AF156)=18,4,IF(COUNTBLANK(K156:AF156)=19,3,IF(COUNTBLANK(K156:AF156)=20,2,IF(COUNTBLANK(K156:AF156)=21,1,IF(COUNTBLANK(K156:AF156)=22,0,"Error")))))))))))))))))))))))</f>
        <v>4</v>
      </c>
      <c r="AI156" s="39">
        <f>IF(AH156=0,"",IF(COUNTBLANK(AD156:AF156)=0,AVERAGE(AD156:AF156),IF(COUNTBLANK(AC156:AF156)&lt;1.5,AVERAGE(AC156:AF156),IF(COUNTBLANK(AB156:AF156)&lt;2.5,AVERAGE(AB156:AF156),IF(COUNTBLANK(AA156:AF156)&lt;3.5,AVERAGE(AA156:AF156),IF(COUNTBLANK(Z156:AF156)&lt;4.5,AVERAGE(Z156:AF156),IF(COUNTBLANK(Y156:AF156)&lt;5.5,AVERAGE(Y156:AF156),IF(COUNTBLANK(X156:AF156)&lt;6.5,AVERAGE(X156:AF156),IF(COUNTBLANK(W156:AF156)&lt;7.5,AVERAGE(W156:AF156),IF(COUNTBLANK(V156:AF156)&lt;8.5,AVERAGE(V156:AF156),IF(COUNTBLANK(U156:AF156)&lt;9.5,AVERAGE(U156:AF156),IF(COUNTBLANK(T156:AF156)&lt;10.5,AVERAGE(T156:AF156),IF(COUNTBLANK(S156:AF156)&lt;11.5,AVERAGE(S156:AF156),IF(COUNTBLANK(R156:AF156)&lt;12.5,AVERAGE(R156:AF156),IF(COUNTBLANK(Q156:AF156)&lt;13.5,AVERAGE(Q156:AF156),IF(COUNTBLANK(P156:AF156)&lt;14.5,AVERAGE(P156:AF156),IF(COUNTBLANK(O156:AF156)&lt;15.5,AVERAGE(O156:AF156),IF(COUNTBLANK(N156:AF156)&lt;16.5,AVERAGE(N156:AF156),IF(COUNTBLANK(M156:AF156)&lt;17.5,AVERAGE(M156:AF156),IF(COUNTBLANK(L156:AF156)&lt;18.5,AVERAGE(L156:AF156),AVERAGE(K156:AF156)))))))))))))))))))))</f>
        <v>72</v>
      </c>
      <c r="AJ156" s="22">
        <f>IF(AH156=0,"",IF(COUNTBLANK(AE156:AF156)=0,AVERAGE(AE156:AF156),IF(COUNTBLANK(AD156:AF156)&lt;1.5,AVERAGE(AD156:AF156),IF(COUNTBLANK(AC156:AF156)&lt;2.5,AVERAGE(AC156:AF156),IF(COUNTBLANK(AB156:AF156)&lt;3.5,AVERAGE(AB156:AF156),IF(COUNTBLANK(AA156:AF156)&lt;4.5,AVERAGE(AA156:AF156),IF(COUNTBLANK(Z156:AF156)&lt;5.5,AVERAGE(Z156:AF156),IF(COUNTBLANK(Y156:AF156)&lt;6.5,AVERAGE(Y156:AF156),IF(COUNTBLANK(X156:AF156)&lt;7.5,AVERAGE(X156:AF156),IF(COUNTBLANK(W156:AF156)&lt;8.5,AVERAGE(W156:AF156),IF(COUNTBLANK(V156:AF156)&lt;9.5,AVERAGE(V156:AF156),IF(COUNTBLANK(U156:AF156)&lt;10.5,AVERAGE(U156:AF156),IF(COUNTBLANK(T156:AF156)&lt;11.5,AVERAGE(T156:AF156),IF(COUNTBLANK(S156:AF156)&lt;12.5,AVERAGE(S156:AF156),IF(COUNTBLANK(R156:AF156)&lt;13.5,AVERAGE(R156:AF156),IF(COUNTBLANK(Q156:AF156)&lt;14.5,AVERAGE(Q156:AF156),IF(COUNTBLANK(P156:AF156)&lt;15.5,AVERAGE(P156:AF156),IF(COUNTBLANK(O156:AF156)&lt;16.5,AVERAGE(O156:AF156),IF(COUNTBLANK(N156:AF156)&lt;17.5,AVERAGE(N156:AF156),IF(COUNTBLANK(M156:AF156)&lt;18.5,AVERAGE(M156:AF156),IF(COUNTBLANK(L156:AF156)&lt;19.5,AVERAGE(L156:AF156),AVERAGE(K156:AF156))))))))))))))))))))))</f>
        <v>84</v>
      </c>
      <c r="AK156" s="23">
        <f>IF(AH156&lt;1.5,J156,(0.75*J156)+(0.25*(AI156*$AS$1)))</f>
        <v>270085.41651619074</v>
      </c>
      <c r="AL156" s="24">
        <f>AK156-J156</f>
        <v>8185.416516190744</v>
      </c>
      <c r="AM156" s="22">
        <f>IF(AH156&lt;1.5,"N/A",3*((J156/$AS$1)-(AJ156*2/3)))</f>
        <v>23.997285229732874</v>
      </c>
      <c r="AN156" s="20">
        <f t="shared" si="7"/>
        <v>284858.18130320043</v>
      </c>
      <c r="AO156" s="20">
        <f t="shared" si="8"/>
        <v>293759.99946892547</v>
      </c>
    </row>
    <row r="157" spans="1:41" s="2" customFormat="1">
      <c r="A157" s="19" t="s">
        <v>36</v>
      </c>
      <c r="B157" s="23" t="str">
        <f>IF(COUNTBLANK(K157:AF157)&lt;20.5,"Yes","No")</f>
        <v>Yes</v>
      </c>
      <c r="C157" s="23" t="str">
        <f>IF(COUNTBLANK(K157:AF157)&lt;21.5,"Yes","No")</f>
        <v>Yes</v>
      </c>
      <c r="D157" s="34" t="str">
        <f>IF(J157&gt;300000,IF(J157&lt;((AG157*$AR$1)*0.9),IF(J157&lt;((AG157*$AR$1)*0.8),IF(J157&lt;((AG157*$AR$1)*0.7),"B","C"),"V"),IF(AM157&gt;AG157,IF(AM157&gt;AJ157,"P",""),"")),IF(AM157&gt;AG157,IF(AM157&gt;AJ157,"P",""),""))</f>
        <v>P</v>
      </c>
      <c r="E157" s="19" t="s">
        <v>361</v>
      </c>
      <c r="F157" s="21" t="s">
        <v>48</v>
      </c>
      <c r="G157" s="20">
        <v>331300</v>
      </c>
      <c r="H157" s="20">
        <f>J157-G157</f>
        <v>-12700</v>
      </c>
      <c r="I157" s="80">
        <v>-7600</v>
      </c>
      <c r="J157" s="20">
        <v>318600</v>
      </c>
      <c r="K157" s="21">
        <v>73</v>
      </c>
      <c r="L157" s="21">
        <v>78</v>
      </c>
      <c r="M157" s="21">
        <v>75</v>
      </c>
      <c r="N157" s="21">
        <v>64</v>
      </c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39">
        <f>IF(AH157=0,"",AVERAGE(K157:AF157))</f>
        <v>72.5</v>
      </c>
      <c r="AH157" s="39">
        <f>IF(COUNTBLANK(K157:AF157)=0,22,IF(COUNTBLANK(K157:AF157)=1,21,IF(COUNTBLANK(K157:AF157)=2,20,IF(COUNTBLANK(K157:AF157)=3,19,IF(COUNTBLANK(K157:AF157)=4,18,IF(COUNTBLANK(K157:AF157)=5,17,IF(COUNTBLANK(K157:AF157)=6,16,IF(COUNTBLANK(K157:AF157)=7,15,IF(COUNTBLANK(K157:AF157)=8,14,IF(COUNTBLANK(K157:AF157)=9,13,IF(COUNTBLANK(K157:AF157)=10,12,IF(COUNTBLANK(K157:AF157)=11,11,IF(COUNTBLANK(K157:AF157)=12,10,IF(COUNTBLANK(K157:AF157)=13,9,IF(COUNTBLANK(K157:AF157)=14,8,IF(COUNTBLANK(K157:AF157)=15,7,IF(COUNTBLANK(K157:AF157)=16,6,IF(COUNTBLANK(K157:AF157)=17,5,IF(COUNTBLANK(K157:AF157)=18,4,IF(COUNTBLANK(K157:AF157)=19,3,IF(COUNTBLANK(K157:AF157)=20,2,IF(COUNTBLANK(K157:AF157)=21,1,IF(COUNTBLANK(K157:AF157)=22,0,"Error")))))))))))))))))))))))</f>
        <v>4</v>
      </c>
      <c r="AI157" s="39">
        <f>IF(AH157=0,"",IF(COUNTBLANK(AD157:AF157)=0,AVERAGE(AD157:AF157),IF(COUNTBLANK(AC157:AF157)&lt;1.5,AVERAGE(AC157:AF157),IF(COUNTBLANK(AB157:AF157)&lt;2.5,AVERAGE(AB157:AF157),IF(COUNTBLANK(AA157:AF157)&lt;3.5,AVERAGE(AA157:AF157),IF(COUNTBLANK(Z157:AF157)&lt;4.5,AVERAGE(Z157:AF157),IF(COUNTBLANK(Y157:AF157)&lt;5.5,AVERAGE(Y157:AF157),IF(COUNTBLANK(X157:AF157)&lt;6.5,AVERAGE(X157:AF157),IF(COUNTBLANK(W157:AF157)&lt;7.5,AVERAGE(W157:AF157),IF(COUNTBLANK(V157:AF157)&lt;8.5,AVERAGE(V157:AF157),IF(COUNTBLANK(U157:AF157)&lt;9.5,AVERAGE(U157:AF157),IF(COUNTBLANK(T157:AF157)&lt;10.5,AVERAGE(T157:AF157),IF(COUNTBLANK(S157:AF157)&lt;11.5,AVERAGE(S157:AF157),IF(COUNTBLANK(R157:AF157)&lt;12.5,AVERAGE(R157:AF157),IF(COUNTBLANK(Q157:AF157)&lt;13.5,AVERAGE(Q157:AF157),IF(COUNTBLANK(P157:AF157)&lt;14.5,AVERAGE(P157:AF157),IF(COUNTBLANK(O157:AF157)&lt;15.5,AVERAGE(O157:AF157),IF(COUNTBLANK(N157:AF157)&lt;16.5,AVERAGE(N157:AF157),IF(COUNTBLANK(M157:AF157)&lt;17.5,AVERAGE(M157:AF157),IF(COUNTBLANK(L157:AF157)&lt;18.5,AVERAGE(L157:AF157),AVERAGE(K157:AF157)))))))))))))))))))))</f>
        <v>72.333333333333329</v>
      </c>
      <c r="AJ157" s="22">
        <f>IF(AH157=0,"",IF(COUNTBLANK(AE157:AF157)=0,AVERAGE(AE157:AF157),IF(COUNTBLANK(AD157:AF157)&lt;1.5,AVERAGE(AD157:AF157),IF(COUNTBLANK(AC157:AF157)&lt;2.5,AVERAGE(AC157:AF157),IF(COUNTBLANK(AB157:AF157)&lt;3.5,AVERAGE(AB157:AF157),IF(COUNTBLANK(AA157:AF157)&lt;4.5,AVERAGE(AA157:AF157),IF(COUNTBLANK(Z157:AF157)&lt;5.5,AVERAGE(Z157:AF157),IF(COUNTBLANK(Y157:AF157)&lt;6.5,AVERAGE(Y157:AF157),IF(COUNTBLANK(X157:AF157)&lt;7.5,AVERAGE(X157:AF157),IF(COUNTBLANK(W157:AF157)&lt;8.5,AVERAGE(W157:AF157),IF(COUNTBLANK(V157:AF157)&lt;9.5,AVERAGE(V157:AF157),IF(COUNTBLANK(U157:AF157)&lt;10.5,AVERAGE(U157:AF157),IF(COUNTBLANK(T157:AF157)&lt;11.5,AVERAGE(T157:AF157),IF(COUNTBLANK(S157:AF157)&lt;12.5,AVERAGE(S157:AF157),IF(COUNTBLANK(R157:AF157)&lt;13.5,AVERAGE(R157:AF157),IF(COUNTBLANK(Q157:AF157)&lt;14.5,AVERAGE(Q157:AF157),IF(COUNTBLANK(P157:AF157)&lt;15.5,AVERAGE(P157:AF157),IF(COUNTBLANK(O157:AF157)&lt;16.5,AVERAGE(O157:AF157),IF(COUNTBLANK(N157:AF157)&lt;17.5,AVERAGE(N157:AF157),IF(COUNTBLANK(M157:AF157)&lt;18.5,AVERAGE(M157:AF157),IF(COUNTBLANK(L157:AF157)&lt;19.5,AVERAGE(L157:AF157),AVERAGE(K157:AF157))))))))))))))))))))))</f>
        <v>69.5</v>
      </c>
      <c r="AK157" s="23">
        <f>IF(AH157&lt;1.5,J157,(0.75*J157)+(0.25*(AI157*$AS$1)))</f>
        <v>312951.43696302496</v>
      </c>
      <c r="AL157" s="24">
        <f>AK157-J157</f>
        <v>-5648.5630369750434</v>
      </c>
      <c r="AM157" s="22">
        <f>IF(AH157&lt;1.5,"N/A",3*((J157/$AS$1)-(AJ157*2/3)))</f>
        <v>94.563707805242075</v>
      </c>
      <c r="AN157" s="20">
        <f t="shared" si="7"/>
        <v>286176.96917960414</v>
      </c>
      <c r="AO157" s="20">
        <f t="shared" si="8"/>
        <v>286836.36311780603</v>
      </c>
    </row>
    <row r="158" spans="1:41" s="2" customFormat="1">
      <c r="A158" s="19" t="s">
        <v>36</v>
      </c>
      <c r="B158" s="23" t="str">
        <f>IF(COUNTBLANK(K158:AF158)&lt;20.5,"Yes","No")</f>
        <v>Yes</v>
      </c>
      <c r="C158" s="23" t="str">
        <f>IF(COUNTBLANK(K158:AF158)&lt;21.5,"Yes","No")</f>
        <v>Yes</v>
      </c>
      <c r="D158" s="34" t="str">
        <f>IF(J158&gt;300000,IF(J158&lt;((AG158*$AR$1)*0.9),IF(J158&lt;((AG158*$AR$1)*0.8),IF(J158&lt;((AG158*$AR$1)*0.7),"B","C"),"V"),IF(AM158&gt;AG158,IF(AM158&gt;AJ158,"P",""),"")),IF(AM158&gt;AG158,IF(AM158&gt;AJ158,"P",""),""))</f>
        <v>P</v>
      </c>
      <c r="E158" s="19" t="s">
        <v>404</v>
      </c>
      <c r="F158" s="21" t="s">
        <v>37</v>
      </c>
      <c r="G158" s="20">
        <v>358500</v>
      </c>
      <c r="H158" s="20">
        <f>J158-G158</f>
        <v>-18900</v>
      </c>
      <c r="I158" s="80">
        <v>-10300</v>
      </c>
      <c r="J158" s="20">
        <v>339600</v>
      </c>
      <c r="K158" s="21">
        <v>54</v>
      </c>
      <c r="L158" s="21">
        <v>113</v>
      </c>
      <c r="M158" s="21">
        <v>69</v>
      </c>
      <c r="N158" s="21">
        <v>45</v>
      </c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39">
        <f>IF(AH158=0,"",AVERAGE(K158:AF158))</f>
        <v>70.25</v>
      </c>
      <c r="AH158" s="39">
        <f>IF(COUNTBLANK(K158:AF158)=0,22,IF(COUNTBLANK(K158:AF158)=1,21,IF(COUNTBLANK(K158:AF158)=2,20,IF(COUNTBLANK(K158:AF158)=3,19,IF(COUNTBLANK(K158:AF158)=4,18,IF(COUNTBLANK(K158:AF158)=5,17,IF(COUNTBLANK(K158:AF158)=6,16,IF(COUNTBLANK(K158:AF158)=7,15,IF(COUNTBLANK(K158:AF158)=8,14,IF(COUNTBLANK(K158:AF158)=9,13,IF(COUNTBLANK(K158:AF158)=10,12,IF(COUNTBLANK(K158:AF158)=11,11,IF(COUNTBLANK(K158:AF158)=12,10,IF(COUNTBLANK(K158:AF158)=13,9,IF(COUNTBLANK(K158:AF158)=14,8,IF(COUNTBLANK(K158:AF158)=15,7,IF(COUNTBLANK(K158:AF158)=16,6,IF(COUNTBLANK(K158:AF158)=17,5,IF(COUNTBLANK(K158:AF158)=18,4,IF(COUNTBLANK(K158:AF158)=19,3,IF(COUNTBLANK(K158:AF158)=20,2,IF(COUNTBLANK(K158:AF158)=21,1,IF(COUNTBLANK(K158:AF158)=22,0,"Error")))))))))))))))))))))))</f>
        <v>4</v>
      </c>
      <c r="AI158" s="39">
        <f>IF(AH158=0,"",IF(COUNTBLANK(AD158:AF158)=0,AVERAGE(AD158:AF158),IF(COUNTBLANK(AC158:AF158)&lt;1.5,AVERAGE(AC158:AF158),IF(COUNTBLANK(AB158:AF158)&lt;2.5,AVERAGE(AB158:AF158),IF(COUNTBLANK(AA158:AF158)&lt;3.5,AVERAGE(AA158:AF158),IF(COUNTBLANK(Z158:AF158)&lt;4.5,AVERAGE(Z158:AF158),IF(COUNTBLANK(Y158:AF158)&lt;5.5,AVERAGE(Y158:AF158),IF(COUNTBLANK(X158:AF158)&lt;6.5,AVERAGE(X158:AF158),IF(COUNTBLANK(W158:AF158)&lt;7.5,AVERAGE(W158:AF158),IF(COUNTBLANK(V158:AF158)&lt;8.5,AVERAGE(V158:AF158),IF(COUNTBLANK(U158:AF158)&lt;9.5,AVERAGE(U158:AF158),IF(COUNTBLANK(T158:AF158)&lt;10.5,AVERAGE(T158:AF158),IF(COUNTBLANK(S158:AF158)&lt;11.5,AVERAGE(S158:AF158),IF(COUNTBLANK(R158:AF158)&lt;12.5,AVERAGE(R158:AF158),IF(COUNTBLANK(Q158:AF158)&lt;13.5,AVERAGE(Q158:AF158),IF(COUNTBLANK(P158:AF158)&lt;14.5,AVERAGE(P158:AF158),IF(COUNTBLANK(O158:AF158)&lt;15.5,AVERAGE(O158:AF158),IF(COUNTBLANK(N158:AF158)&lt;16.5,AVERAGE(N158:AF158),IF(COUNTBLANK(M158:AF158)&lt;17.5,AVERAGE(M158:AF158),IF(COUNTBLANK(L158:AF158)&lt;18.5,AVERAGE(L158:AF158),AVERAGE(K158:AF158)))))))))))))))))))))</f>
        <v>75.666666666666671</v>
      </c>
      <c r="AJ158" s="22">
        <f>IF(AH158=0,"",IF(COUNTBLANK(AE158:AF158)=0,AVERAGE(AE158:AF158),IF(COUNTBLANK(AD158:AF158)&lt;1.5,AVERAGE(AD158:AF158),IF(COUNTBLANK(AC158:AF158)&lt;2.5,AVERAGE(AC158:AF158),IF(COUNTBLANK(AB158:AF158)&lt;3.5,AVERAGE(AB158:AF158),IF(COUNTBLANK(AA158:AF158)&lt;4.5,AVERAGE(AA158:AF158),IF(COUNTBLANK(Z158:AF158)&lt;5.5,AVERAGE(Z158:AF158),IF(COUNTBLANK(Y158:AF158)&lt;6.5,AVERAGE(Y158:AF158),IF(COUNTBLANK(X158:AF158)&lt;7.5,AVERAGE(X158:AF158),IF(COUNTBLANK(W158:AF158)&lt;8.5,AVERAGE(W158:AF158),IF(COUNTBLANK(V158:AF158)&lt;9.5,AVERAGE(V158:AF158),IF(COUNTBLANK(U158:AF158)&lt;10.5,AVERAGE(U158:AF158),IF(COUNTBLANK(T158:AF158)&lt;11.5,AVERAGE(T158:AF158),IF(COUNTBLANK(S158:AF158)&lt;12.5,AVERAGE(S158:AF158),IF(COUNTBLANK(R158:AF158)&lt;13.5,AVERAGE(R158:AF158),IF(COUNTBLANK(Q158:AF158)&lt;14.5,AVERAGE(Q158:AF158),IF(COUNTBLANK(P158:AF158)&lt;15.5,AVERAGE(P158:AF158),IF(COUNTBLANK(O158:AF158)&lt;16.5,AVERAGE(O158:AF158),IF(COUNTBLANK(N158:AF158)&lt;17.5,AVERAGE(N158:AF158),IF(COUNTBLANK(M158:AF158)&lt;18.5,AVERAGE(M158:AF158),IF(COUNTBLANK(L158:AF158)&lt;19.5,AVERAGE(L158:AF158),AVERAGE(K158:AF158))))))))))))))))))))))</f>
        <v>57</v>
      </c>
      <c r="AK158" s="23">
        <f>IF(AH158&lt;1.5,J158,(0.75*J158)+(0.25*(AI158*$AS$1)))</f>
        <v>332111.64143136714</v>
      </c>
      <c r="AL158" s="24">
        <f>AK158-J158</f>
        <v>-7488.3585686328588</v>
      </c>
      <c r="AM158" s="22">
        <f>IF(AH158&lt;1.5,"N/A",3*((J158/$AS$1)-(AJ158*2/3)))</f>
        <v>134.95867912950473</v>
      </c>
      <c r="AN158" s="20">
        <f t="shared" si="7"/>
        <v>299364.84794364125</v>
      </c>
      <c r="AO158" s="20">
        <f t="shared" si="8"/>
        <v>277934.54495208099</v>
      </c>
    </row>
    <row r="159" spans="1:41" s="2" customFormat="1">
      <c r="A159" s="19" t="s">
        <v>36</v>
      </c>
      <c r="B159" s="23" t="str">
        <f>IF(COUNTBLANK(K159:AF159)&lt;20.5,"Yes","No")</f>
        <v>Yes</v>
      </c>
      <c r="C159" s="23" t="str">
        <f>IF(COUNTBLANK(K159:AF159)&lt;21.5,"Yes","No")</f>
        <v>Yes</v>
      </c>
      <c r="D159" s="34" t="str">
        <f>IF(J159&gt;300000,IF(J159&lt;((AG159*$AR$1)*0.9),IF(J159&lt;((AG159*$AR$1)*0.8),IF(J159&lt;((AG159*$AR$1)*0.7),"B","C"),"V"),IF(AM159&gt;AG159,IF(AM159&gt;AJ159,"P",""),"")),IF(AM159&gt;AG159,IF(AM159&gt;AJ159,"P",""),""))</f>
        <v/>
      </c>
      <c r="E159" s="19" t="s">
        <v>49</v>
      </c>
      <c r="F159" s="21" t="s">
        <v>48</v>
      </c>
      <c r="G159" s="20">
        <v>77800</v>
      </c>
      <c r="H159" s="20">
        <f>J159-G159</f>
        <v>92900</v>
      </c>
      <c r="I159" s="80">
        <v>42600</v>
      </c>
      <c r="J159" s="20">
        <v>170700</v>
      </c>
      <c r="K159" s="21">
        <v>67</v>
      </c>
      <c r="L159" s="21">
        <v>78</v>
      </c>
      <c r="M159" s="21">
        <v>51</v>
      </c>
      <c r="N159" s="21">
        <v>83</v>
      </c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39">
        <f>IF(AH159=0,"",AVERAGE(K159:AF159))</f>
        <v>69.75</v>
      </c>
      <c r="AH159" s="39">
        <f>IF(COUNTBLANK(K159:AF159)=0,22,IF(COUNTBLANK(K159:AF159)=1,21,IF(COUNTBLANK(K159:AF159)=2,20,IF(COUNTBLANK(K159:AF159)=3,19,IF(COUNTBLANK(K159:AF159)=4,18,IF(COUNTBLANK(K159:AF159)=5,17,IF(COUNTBLANK(K159:AF159)=6,16,IF(COUNTBLANK(K159:AF159)=7,15,IF(COUNTBLANK(K159:AF159)=8,14,IF(COUNTBLANK(K159:AF159)=9,13,IF(COUNTBLANK(K159:AF159)=10,12,IF(COUNTBLANK(K159:AF159)=11,11,IF(COUNTBLANK(K159:AF159)=12,10,IF(COUNTBLANK(K159:AF159)=13,9,IF(COUNTBLANK(K159:AF159)=14,8,IF(COUNTBLANK(K159:AF159)=15,7,IF(COUNTBLANK(K159:AF159)=16,6,IF(COUNTBLANK(K159:AF159)=17,5,IF(COUNTBLANK(K159:AF159)=18,4,IF(COUNTBLANK(K159:AF159)=19,3,IF(COUNTBLANK(K159:AF159)=20,2,IF(COUNTBLANK(K159:AF159)=21,1,IF(COUNTBLANK(K159:AF159)=22,0,"Error")))))))))))))))))))))))</f>
        <v>4</v>
      </c>
      <c r="AI159" s="39">
        <f>IF(AH159=0,"",IF(COUNTBLANK(AD159:AF159)=0,AVERAGE(AD159:AF159),IF(COUNTBLANK(AC159:AF159)&lt;1.5,AVERAGE(AC159:AF159),IF(COUNTBLANK(AB159:AF159)&lt;2.5,AVERAGE(AB159:AF159),IF(COUNTBLANK(AA159:AF159)&lt;3.5,AVERAGE(AA159:AF159),IF(COUNTBLANK(Z159:AF159)&lt;4.5,AVERAGE(Z159:AF159),IF(COUNTBLANK(Y159:AF159)&lt;5.5,AVERAGE(Y159:AF159),IF(COUNTBLANK(X159:AF159)&lt;6.5,AVERAGE(X159:AF159),IF(COUNTBLANK(W159:AF159)&lt;7.5,AVERAGE(W159:AF159),IF(COUNTBLANK(V159:AF159)&lt;8.5,AVERAGE(V159:AF159),IF(COUNTBLANK(U159:AF159)&lt;9.5,AVERAGE(U159:AF159),IF(COUNTBLANK(T159:AF159)&lt;10.5,AVERAGE(T159:AF159),IF(COUNTBLANK(S159:AF159)&lt;11.5,AVERAGE(S159:AF159),IF(COUNTBLANK(R159:AF159)&lt;12.5,AVERAGE(R159:AF159),IF(COUNTBLANK(Q159:AF159)&lt;13.5,AVERAGE(Q159:AF159),IF(COUNTBLANK(P159:AF159)&lt;14.5,AVERAGE(P159:AF159),IF(COUNTBLANK(O159:AF159)&lt;15.5,AVERAGE(O159:AF159),IF(COUNTBLANK(N159:AF159)&lt;16.5,AVERAGE(N159:AF159),IF(COUNTBLANK(M159:AF159)&lt;17.5,AVERAGE(M159:AF159),IF(COUNTBLANK(L159:AF159)&lt;18.5,AVERAGE(L159:AF159),AVERAGE(K159:AF159)))))))))))))))))))))</f>
        <v>70.666666666666671</v>
      </c>
      <c r="AJ159" s="22">
        <f>IF(AH159=0,"",IF(COUNTBLANK(AE159:AF159)=0,AVERAGE(AE159:AF159),IF(COUNTBLANK(AD159:AF159)&lt;1.5,AVERAGE(AD159:AF159),IF(COUNTBLANK(AC159:AF159)&lt;2.5,AVERAGE(AC159:AF159),IF(COUNTBLANK(AB159:AF159)&lt;3.5,AVERAGE(AB159:AF159),IF(COUNTBLANK(AA159:AF159)&lt;4.5,AVERAGE(AA159:AF159),IF(COUNTBLANK(Z159:AF159)&lt;5.5,AVERAGE(Z159:AF159),IF(COUNTBLANK(Y159:AF159)&lt;6.5,AVERAGE(Y159:AF159),IF(COUNTBLANK(X159:AF159)&lt;7.5,AVERAGE(X159:AF159),IF(COUNTBLANK(W159:AF159)&lt;8.5,AVERAGE(W159:AF159),IF(COUNTBLANK(V159:AF159)&lt;9.5,AVERAGE(V159:AF159),IF(COUNTBLANK(U159:AF159)&lt;10.5,AVERAGE(U159:AF159),IF(COUNTBLANK(T159:AF159)&lt;11.5,AVERAGE(T159:AF159),IF(COUNTBLANK(S159:AF159)&lt;12.5,AVERAGE(S159:AF159),IF(COUNTBLANK(R159:AF159)&lt;13.5,AVERAGE(R159:AF159),IF(COUNTBLANK(Q159:AF159)&lt;14.5,AVERAGE(Q159:AF159),IF(COUNTBLANK(P159:AF159)&lt;15.5,AVERAGE(P159:AF159),IF(COUNTBLANK(O159:AF159)&lt;16.5,AVERAGE(O159:AF159),IF(COUNTBLANK(N159:AF159)&lt;17.5,AVERAGE(N159:AF159),IF(COUNTBLANK(M159:AF159)&lt;18.5,AVERAGE(M159:AF159),IF(COUNTBLANK(L159:AF159)&lt;19.5,AVERAGE(L159:AF159),AVERAGE(K159:AF159))))))))))))))))))))))</f>
        <v>67</v>
      </c>
      <c r="AK159" s="23">
        <f>IF(AH159&lt;1.5,J159,(0.75*J159)+(0.25*(AI159*$AS$1)))</f>
        <v>200321.33472885389</v>
      </c>
      <c r="AL159" s="24">
        <f>AK159-J159</f>
        <v>29621.334728853893</v>
      </c>
      <c r="AM159" s="22">
        <f>IF(AH159&lt;1.5,"N/A",3*((J159/$AS$1)-(AJ159*2/3)))</f>
        <v>-8.8608759499220895</v>
      </c>
      <c r="AN159" s="20">
        <f t="shared" si="7"/>
        <v>279583.02979758562</v>
      </c>
      <c r="AO159" s="20">
        <f t="shared" si="8"/>
        <v>275956.36313747545</v>
      </c>
    </row>
    <row r="160" spans="1:41" s="2" customFormat="1">
      <c r="A160" s="19" t="s">
        <v>36</v>
      </c>
      <c r="B160" s="23" t="str">
        <f>IF(COUNTBLANK(K160:AF160)&lt;20.5,"Yes","No")</f>
        <v>Yes</v>
      </c>
      <c r="C160" s="23" t="str">
        <f>IF(COUNTBLANK(K160:AF160)&lt;21.5,"Yes","No")</f>
        <v>Yes</v>
      </c>
      <c r="D160" s="34" t="str">
        <f>IF(J160&gt;300000,IF(J160&lt;((AG160*$AR$1)*0.9),IF(J160&lt;((AG160*$AR$1)*0.8),IF(J160&lt;((AG160*$AR$1)*0.7),"B","C"),"V"),IF(AM160&gt;AG160,IF(AM160&gt;AJ160,"P",""),"")),IF(AM160&gt;AG160,IF(AM160&gt;AJ160,"P",""),""))</f>
        <v>P</v>
      </c>
      <c r="E160" s="19" t="s">
        <v>358</v>
      </c>
      <c r="F160" s="21" t="s">
        <v>62</v>
      </c>
      <c r="G160" s="20">
        <v>238400</v>
      </c>
      <c r="H160" s="20">
        <f>J160-G160</f>
        <v>24900</v>
      </c>
      <c r="I160" s="80">
        <v>-700</v>
      </c>
      <c r="J160" s="20">
        <v>263300</v>
      </c>
      <c r="K160" s="21">
        <v>82</v>
      </c>
      <c r="L160" s="21">
        <v>99</v>
      </c>
      <c r="M160" s="21">
        <v>63</v>
      </c>
      <c r="N160" s="21">
        <v>29</v>
      </c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39">
        <f>IF(AH160=0,"",AVERAGE(K160:AF160))</f>
        <v>68.25</v>
      </c>
      <c r="AH160" s="39">
        <f>IF(COUNTBLANK(K160:AF160)=0,22,IF(COUNTBLANK(K160:AF160)=1,21,IF(COUNTBLANK(K160:AF160)=2,20,IF(COUNTBLANK(K160:AF160)=3,19,IF(COUNTBLANK(K160:AF160)=4,18,IF(COUNTBLANK(K160:AF160)=5,17,IF(COUNTBLANK(K160:AF160)=6,16,IF(COUNTBLANK(K160:AF160)=7,15,IF(COUNTBLANK(K160:AF160)=8,14,IF(COUNTBLANK(K160:AF160)=9,13,IF(COUNTBLANK(K160:AF160)=10,12,IF(COUNTBLANK(K160:AF160)=11,11,IF(COUNTBLANK(K160:AF160)=12,10,IF(COUNTBLANK(K160:AF160)=13,9,IF(COUNTBLANK(K160:AF160)=14,8,IF(COUNTBLANK(K160:AF160)=15,7,IF(COUNTBLANK(K160:AF160)=16,6,IF(COUNTBLANK(K160:AF160)=17,5,IF(COUNTBLANK(K160:AF160)=18,4,IF(COUNTBLANK(K160:AF160)=19,3,IF(COUNTBLANK(K160:AF160)=20,2,IF(COUNTBLANK(K160:AF160)=21,1,IF(COUNTBLANK(K160:AF160)=22,0,"Error")))))))))))))))))))))))</f>
        <v>4</v>
      </c>
      <c r="AI160" s="39">
        <f>IF(AH160=0,"",IF(COUNTBLANK(AD160:AF160)=0,AVERAGE(AD160:AF160),IF(COUNTBLANK(AC160:AF160)&lt;1.5,AVERAGE(AC160:AF160),IF(COUNTBLANK(AB160:AF160)&lt;2.5,AVERAGE(AB160:AF160),IF(COUNTBLANK(AA160:AF160)&lt;3.5,AVERAGE(AA160:AF160),IF(COUNTBLANK(Z160:AF160)&lt;4.5,AVERAGE(Z160:AF160),IF(COUNTBLANK(Y160:AF160)&lt;5.5,AVERAGE(Y160:AF160),IF(COUNTBLANK(X160:AF160)&lt;6.5,AVERAGE(X160:AF160),IF(COUNTBLANK(W160:AF160)&lt;7.5,AVERAGE(W160:AF160),IF(COUNTBLANK(V160:AF160)&lt;8.5,AVERAGE(V160:AF160),IF(COUNTBLANK(U160:AF160)&lt;9.5,AVERAGE(U160:AF160),IF(COUNTBLANK(T160:AF160)&lt;10.5,AVERAGE(T160:AF160),IF(COUNTBLANK(S160:AF160)&lt;11.5,AVERAGE(S160:AF160),IF(COUNTBLANK(R160:AF160)&lt;12.5,AVERAGE(R160:AF160),IF(COUNTBLANK(Q160:AF160)&lt;13.5,AVERAGE(Q160:AF160),IF(COUNTBLANK(P160:AF160)&lt;14.5,AVERAGE(P160:AF160),IF(COUNTBLANK(O160:AF160)&lt;15.5,AVERAGE(O160:AF160),IF(COUNTBLANK(N160:AF160)&lt;16.5,AVERAGE(N160:AF160),IF(COUNTBLANK(M160:AF160)&lt;17.5,AVERAGE(M160:AF160),IF(COUNTBLANK(L160:AF160)&lt;18.5,AVERAGE(L160:AF160),AVERAGE(K160:AF160)))))))))))))))))))))</f>
        <v>63.666666666666664</v>
      </c>
      <c r="AJ160" s="22">
        <f>IF(AH160=0,"",IF(COUNTBLANK(AE160:AF160)=0,AVERAGE(AE160:AF160),IF(COUNTBLANK(AD160:AF160)&lt;1.5,AVERAGE(AD160:AF160),IF(COUNTBLANK(AC160:AF160)&lt;2.5,AVERAGE(AC160:AF160),IF(COUNTBLANK(AB160:AF160)&lt;3.5,AVERAGE(AB160:AF160),IF(COUNTBLANK(AA160:AF160)&lt;4.5,AVERAGE(AA160:AF160),IF(COUNTBLANK(Z160:AF160)&lt;5.5,AVERAGE(Z160:AF160),IF(COUNTBLANK(Y160:AF160)&lt;6.5,AVERAGE(Y160:AF160),IF(COUNTBLANK(X160:AF160)&lt;7.5,AVERAGE(X160:AF160),IF(COUNTBLANK(W160:AF160)&lt;8.5,AVERAGE(W160:AF160),IF(COUNTBLANK(V160:AF160)&lt;9.5,AVERAGE(V160:AF160),IF(COUNTBLANK(U160:AF160)&lt;10.5,AVERAGE(U160:AF160),IF(COUNTBLANK(T160:AF160)&lt;11.5,AVERAGE(T160:AF160),IF(COUNTBLANK(S160:AF160)&lt;12.5,AVERAGE(S160:AF160),IF(COUNTBLANK(R160:AF160)&lt;13.5,AVERAGE(R160:AF160),IF(COUNTBLANK(Q160:AF160)&lt;14.5,AVERAGE(Q160:AF160),IF(COUNTBLANK(P160:AF160)&lt;15.5,AVERAGE(P160:AF160),IF(COUNTBLANK(O160:AF160)&lt;16.5,AVERAGE(O160:AF160),IF(COUNTBLANK(N160:AF160)&lt;17.5,AVERAGE(N160:AF160),IF(COUNTBLANK(M160:AF160)&lt;18.5,AVERAGE(M160:AF160),IF(COUNTBLANK(L160:AF160)&lt;19.5,AVERAGE(L160:AF160),AVERAGE(K160:AF160))))))))))))))))))))))</f>
        <v>46</v>
      </c>
      <c r="AK160" s="23">
        <f>IF(AH160&lt;1.5,J160,(0.75*J160)+(0.25*(AI160*$AS$1)))</f>
        <v>262609.90534533531</v>
      </c>
      <c r="AL160" s="24">
        <f>AK160-J160</f>
        <v>-690.09465466468828</v>
      </c>
      <c r="AM160" s="22">
        <f>IF(AH160&lt;1.5,"N/A",3*((J160/$AS$1)-(AJ160*2/3)))</f>
        <v>101.02361665135037</v>
      </c>
      <c r="AN160" s="20">
        <f t="shared" si="7"/>
        <v>251888.48439310779</v>
      </c>
      <c r="AO160" s="20">
        <f t="shared" si="8"/>
        <v>270021.81769365876</v>
      </c>
    </row>
    <row r="161" spans="1:41" s="2" customFormat="1">
      <c r="A161" s="19" t="s">
        <v>36</v>
      </c>
      <c r="B161" s="23" t="str">
        <f>IF(COUNTBLANK(K161:AF161)&lt;20.5,"Yes","No")</f>
        <v>Yes</v>
      </c>
      <c r="C161" s="23" t="str">
        <f>IF(COUNTBLANK(K161:AF161)&lt;21.5,"Yes","No")</f>
        <v>Yes</v>
      </c>
      <c r="D161" s="34" t="str">
        <f>IF(J161&gt;300000,IF(J161&lt;((AG161*$AR$1)*0.9),IF(J161&lt;((AG161*$AR$1)*0.8),IF(J161&lt;((AG161*$AR$1)*0.7),"B","C"),"V"),IF(AM161&gt;AG161,IF(AM161&gt;AJ161,"P",""),"")),IF(AM161&gt;AG161,IF(AM161&gt;AJ161,"P",""),""))</f>
        <v/>
      </c>
      <c r="E161" s="19" t="s">
        <v>362</v>
      </c>
      <c r="F161" s="21" t="s">
        <v>62</v>
      </c>
      <c r="G161" s="20">
        <v>220800</v>
      </c>
      <c r="H161" s="20">
        <f>J161-G161</f>
        <v>26700</v>
      </c>
      <c r="I161" s="80">
        <v>8000</v>
      </c>
      <c r="J161" s="20">
        <v>247500</v>
      </c>
      <c r="K161" s="21">
        <v>71</v>
      </c>
      <c r="L161" s="21">
        <v>66</v>
      </c>
      <c r="M161" s="21">
        <v>75</v>
      </c>
      <c r="N161" s="21">
        <v>56</v>
      </c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39">
        <f>IF(AH161=0,"",AVERAGE(K161:AF161))</f>
        <v>67</v>
      </c>
      <c r="AH161" s="39">
        <f>IF(COUNTBLANK(K161:AF161)=0,22,IF(COUNTBLANK(K161:AF161)=1,21,IF(COUNTBLANK(K161:AF161)=2,20,IF(COUNTBLANK(K161:AF161)=3,19,IF(COUNTBLANK(K161:AF161)=4,18,IF(COUNTBLANK(K161:AF161)=5,17,IF(COUNTBLANK(K161:AF161)=6,16,IF(COUNTBLANK(K161:AF161)=7,15,IF(COUNTBLANK(K161:AF161)=8,14,IF(COUNTBLANK(K161:AF161)=9,13,IF(COUNTBLANK(K161:AF161)=10,12,IF(COUNTBLANK(K161:AF161)=11,11,IF(COUNTBLANK(K161:AF161)=12,10,IF(COUNTBLANK(K161:AF161)=13,9,IF(COUNTBLANK(K161:AF161)=14,8,IF(COUNTBLANK(K161:AF161)=15,7,IF(COUNTBLANK(K161:AF161)=16,6,IF(COUNTBLANK(K161:AF161)=17,5,IF(COUNTBLANK(K161:AF161)=18,4,IF(COUNTBLANK(K161:AF161)=19,3,IF(COUNTBLANK(K161:AF161)=20,2,IF(COUNTBLANK(K161:AF161)=21,1,IF(COUNTBLANK(K161:AF161)=22,0,"Error")))))))))))))))))))))))</f>
        <v>4</v>
      </c>
      <c r="AI161" s="39">
        <f>IF(AH161=0,"",IF(COUNTBLANK(AD161:AF161)=0,AVERAGE(AD161:AF161),IF(COUNTBLANK(AC161:AF161)&lt;1.5,AVERAGE(AC161:AF161),IF(COUNTBLANK(AB161:AF161)&lt;2.5,AVERAGE(AB161:AF161),IF(COUNTBLANK(AA161:AF161)&lt;3.5,AVERAGE(AA161:AF161),IF(COUNTBLANK(Z161:AF161)&lt;4.5,AVERAGE(Z161:AF161),IF(COUNTBLANK(Y161:AF161)&lt;5.5,AVERAGE(Y161:AF161),IF(COUNTBLANK(X161:AF161)&lt;6.5,AVERAGE(X161:AF161),IF(COUNTBLANK(W161:AF161)&lt;7.5,AVERAGE(W161:AF161),IF(COUNTBLANK(V161:AF161)&lt;8.5,AVERAGE(V161:AF161),IF(COUNTBLANK(U161:AF161)&lt;9.5,AVERAGE(U161:AF161),IF(COUNTBLANK(T161:AF161)&lt;10.5,AVERAGE(T161:AF161),IF(COUNTBLANK(S161:AF161)&lt;11.5,AVERAGE(S161:AF161),IF(COUNTBLANK(R161:AF161)&lt;12.5,AVERAGE(R161:AF161),IF(COUNTBLANK(Q161:AF161)&lt;13.5,AVERAGE(Q161:AF161),IF(COUNTBLANK(P161:AF161)&lt;14.5,AVERAGE(P161:AF161),IF(COUNTBLANK(O161:AF161)&lt;15.5,AVERAGE(O161:AF161),IF(COUNTBLANK(N161:AF161)&lt;16.5,AVERAGE(N161:AF161),IF(COUNTBLANK(M161:AF161)&lt;17.5,AVERAGE(M161:AF161),IF(COUNTBLANK(L161:AF161)&lt;18.5,AVERAGE(L161:AF161),AVERAGE(K161:AF161)))))))))))))))))))))</f>
        <v>65.666666666666671</v>
      </c>
      <c r="AJ161" s="22">
        <f>IF(AH161=0,"",IF(COUNTBLANK(AE161:AF161)=0,AVERAGE(AE161:AF161),IF(COUNTBLANK(AD161:AF161)&lt;1.5,AVERAGE(AD161:AF161),IF(COUNTBLANK(AC161:AF161)&lt;2.5,AVERAGE(AC161:AF161),IF(COUNTBLANK(AB161:AF161)&lt;3.5,AVERAGE(AB161:AF161),IF(COUNTBLANK(AA161:AF161)&lt;4.5,AVERAGE(AA161:AF161),IF(COUNTBLANK(Z161:AF161)&lt;5.5,AVERAGE(Z161:AF161),IF(COUNTBLANK(Y161:AF161)&lt;6.5,AVERAGE(Y161:AF161),IF(COUNTBLANK(X161:AF161)&lt;7.5,AVERAGE(X161:AF161),IF(COUNTBLANK(W161:AF161)&lt;8.5,AVERAGE(W161:AF161),IF(COUNTBLANK(V161:AF161)&lt;9.5,AVERAGE(V161:AF161),IF(COUNTBLANK(U161:AF161)&lt;10.5,AVERAGE(U161:AF161),IF(COUNTBLANK(T161:AF161)&lt;11.5,AVERAGE(T161:AF161),IF(COUNTBLANK(S161:AF161)&lt;12.5,AVERAGE(S161:AF161),IF(COUNTBLANK(R161:AF161)&lt;13.5,AVERAGE(R161:AF161),IF(COUNTBLANK(Q161:AF161)&lt;14.5,AVERAGE(Q161:AF161),IF(COUNTBLANK(P161:AF161)&lt;15.5,AVERAGE(P161:AF161),IF(COUNTBLANK(O161:AF161)&lt;16.5,AVERAGE(O161:AF161),IF(COUNTBLANK(N161:AF161)&lt;17.5,AVERAGE(N161:AF161),IF(COUNTBLANK(M161:AF161)&lt;18.5,AVERAGE(M161:AF161),IF(COUNTBLANK(L161:AF161)&lt;19.5,AVERAGE(L161:AF161),AVERAGE(K161:AF161))))))))))))))))))))))</f>
        <v>65.5</v>
      </c>
      <c r="AK161" s="23">
        <f>IF(AH161&lt;1.5,J161,(0.75*J161)+(0.25*(AI161*$AS$1)))</f>
        <v>252806.02802634065</v>
      </c>
      <c r="AL161" s="24">
        <f>AK161-J161</f>
        <v>5306.0280263406457</v>
      </c>
      <c r="AM161" s="22">
        <f>IF(AH161&lt;1.5,"N/A",3*((J161/$AS$1)-(AJ161*2/3)))</f>
        <v>50.440733464524207</v>
      </c>
      <c r="AN161" s="20">
        <f t="shared" si="7"/>
        <v>259801.21165153006</v>
      </c>
      <c r="AO161" s="20">
        <f t="shared" si="8"/>
        <v>265076.36315714486</v>
      </c>
    </row>
    <row r="162" spans="1:41" s="2" customFormat="1">
      <c r="A162" s="19" t="s">
        <v>36</v>
      </c>
      <c r="B162" s="23" t="str">
        <f>IF(COUNTBLANK(K162:AF162)&lt;20.5,"Yes","No")</f>
        <v>Yes</v>
      </c>
      <c r="C162" s="23" t="str">
        <f>IF(COUNTBLANK(K162:AF162)&lt;21.5,"Yes","No")</f>
        <v>Yes</v>
      </c>
      <c r="D162" s="34" t="str">
        <f>IF(J162&gt;300000,IF(J162&lt;((AG162*$AR$1)*0.9),IF(J162&lt;((AG162*$AR$1)*0.8),IF(J162&lt;((AG162*$AR$1)*0.7),"B","C"),"V"),IF(AM162&gt;AG162,IF(AM162&gt;AJ162,"P",""),"")),IF(AM162&gt;AG162,IF(AM162&gt;AJ162,"P",""),""))</f>
        <v/>
      </c>
      <c r="E162" s="19" t="s">
        <v>67</v>
      </c>
      <c r="F162" s="21" t="s">
        <v>37</v>
      </c>
      <c r="G162" s="20">
        <v>145500</v>
      </c>
      <c r="H162" s="20">
        <f>J162-G162</f>
        <v>64800</v>
      </c>
      <c r="I162" s="80">
        <v>26700</v>
      </c>
      <c r="J162" s="20">
        <v>210300</v>
      </c>
      <c r="K162" s="21">
        <v>50</v>
      </c>
      <c r="L162" s="21">
        <v>63</v>
      </c>
      <c r="M162" s="21">
        <v>98</v>
      </c>
      <c r="N162" s="21">
        <v>47</v>
      </c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39">
        <f>IF(AH162=0,"",AVERAGE(K162:AF162))</f>
        <v>64.5</v>
      </c>
      <c r="AH162" s="39">
        <f>IF(COUNTBLANK(K162:AF162)=0,22,IF(COUNTBLANK(K162:AF162)=1,21,IF(COUNTBLANK(K162:AF162)=2,20,IF(COUNTBLANK(K162:AF162)=3,19,IF(COUNTBLANK(K162:AF162)=4,18,IF(COUNTBLANK(K162:AF162)=5,17,IF(COUNTBLANK(K162:AF162)=6,16,IF(COUNTBLANK(K162:AF162)=7,15,IF(COUNTBLANK(K162:AF162)=8,14,IF(COUNTBLANK(K162:AF162)=9,13,IF(COUNTBLANK(K162:AF162)=10,12,IF(COUNTBLANK(K162:AF162)=11,11,IF(COUNTBLANK(K162:AF162)=12,10,IF(COUNTBLANK(K162:AF162)=13,9,IF(COUNTBLANK(K162:AF162)=14,8,IF(COUNTBLANK(K162:AF162)=15,7,IF(COUNTBLANK(K162:AF162)=16,6,IF(COUNTBLANK(K162:AF162)=17,5,IF(COUNTBLANK(K162:AF162)=18,4,IF(COUNTBLANK(K162:AF162)=19,3,IF(COUNTBLANK(K162:AF162)=20,2,IF(COUNTBLANK(K162:AF162)=21,1,IF(COUNTBLANK(K162:AF162)=22,0,"Error")))))))))))))))))))))))</f>
        <v>4</v>
      </c>
      <c r="AI162" s="39">
        <f>IF(AH162=0,"",IF(COUNTBLANK(AD162:AF162)=0,AVERAGE(AD162:AF162),IF(COUNTBLANK(AC162:AF162)&lt;1.5,AVERAGE(AC162:AF162),IF(COUNTBLANK(AB162:AF162)&lt;2.5,AVERAGE(AB162:AF162),IF(COUNTBLANK(AA162:AF162)&lt;3.5,AVERAGE(AA162:AF162),IF(COUNTBLANK(Z162:AF162)&lt;4.5,AVERAGE(Z162:AF162),IF(COUNTBLANK(Y162:AF162)&lt;5.5,AVERAGE(Y162:AF162),IF(COUNTBLANK(X162:AF162)&lt;6.5,AVERAGE(X162:AF162),IF(COUNTBLANK(W162:AF162)&lt;7.5,AVERAGE(W162:AF162),IF(COUNTBLANK(V162:AF162)&lt;8.5,AVERAGE(V162:AF162),IF(COUNTBLANK(U162:AF162)&lt;9.5,AVERAGE(U162:AF162),IF(COUNTBLANK(T162:AF162)&lt;10.5,AVERAGE(T162:AF162),IF(COUNTBLANK(S162:AF162)&lt;11.5,AVERAGE(S162:AF162),IF(COUNTBLANK(R162:AF162)&lt;12.5,AVERAGE(R162:AF162),IF(COUNTBLANK(Q162:AF162)&lt;13.5,AVERAGE(Q162:AF162),IF(COUNTBLANK(P162:AF162)&lt;14.5,AVERAGE(P162:AF162),IF(COUNTBLANK(O162:AF162)&lt;15.5,AVERAGE(O162:AF162),IF(COUNTBLANK(N162:AF162)&lt;16.5,AVERAGE(N162:AF162),IF(COUNTBLANK(M162:AF162)&lt;17.5,AVERAGE(M162:AF162),IF(COUNTBLANK(L162:AF162)&lt;18.5,AVERAGE(L162:AF162),AVERAGE(K162:AF162)))))))))))))))))))))</f>
        <v>69.333333333333329</v>
      </c>
      <c r="AJ162" s="22">
        <f>IF(AH162=0,"",IF(COUNTBLANK(AE162:AF162)=0,AVERAGE(AE162:AF162),IF(COUNTBLANK(AD162:AF162)&lt;1.5,AVERAGE(AD162:AF162),IF(COUNTBLANK(AC162:AF162)&lt;2.5,AVERAGE(AC162:AF162),IF(COUNTBLANK(AB162:AF162)&lt;3.5,AVERAGE(AB162:AF162),IF(COUNTBLANK(AA162:AF162)&lt;4.5,AVERAGE(AA162:AF162),IF(COUNTBLANK(Z162:AF162)&lt;5.5,AVERAGE(Z162:AF162),IF(COUNTBLANK(Y162:AF162)&lt;6.5,AVERAGE(Y162:AF162),IF(COUNTBLANK(X162:AF162)&lt;7.5,AVERAGE(X162:AF162),IF(COUNTBLANK(W162:AF162)&lt;8.5,AVERAGE(W162:AF162),IF(COUNTBLANK(V162:AF162)&lt;9.5,AVERAGE(V162:AF162),IF(COUNTBLANK(U162:AF162)&lt;10.5,AVERAGE(U162:AF162),IF(COUNTBLANK(T162:AF162)&lt;11.5,AVERAGE(T162:AF162),IF(COUNTBLANK(S162:AF162)&lt;12.5,AVERAGE(S162:AF162),IF(COUNTBLANK(R162:AF162)&lt;13.5,AVERAGE(R162:AF162),IF(COUNTBLANK(Q162:AF162)&lt;14.5,AVERAGE(Q162:AF162),IF(COUNTBLANK(P162:AF162)&lt;15.5,AVERAGE(P162:AF162),IF(COUNTBLANK(O162:AF162)&lt;16.5,AVERAGE(O162:AF162),IF(COUNTBLANK(N162:AF162)&lt;17.5,AVERAGE(N162:AF162),IF(COUNTBLANK(M162:AF162)&lt;18.5,AVERAGE(M162:AF162),IF(COUNTBLANK(L162:AF162)&lt;19.5,AVERAGE(L162:AF162),AVERAGE(K162:AF162))))))))))))))))))))))</f>
        <v>72.5</v>
      </c>
      <c r="AK162" s="23">
        <f>IF(AH162&lt;1.5,J162,(0.75*J162)+(0.25*(AI162*$AS$1)))</f>
        <v>228657.25294151698</v>
      </c>
      <c r="AL162" s="24">
        <f>AK162-J162</f>
        <v>18357.252941516985</v>
      </c>
      <c r="AM162" s="22">
        <f>IF(AH162&lt;1.5,"N/A",3*((J162/$AS$1)-(AJ162*2/3)))</f>
        <v>9.1696414044017658</v>
      </c>
      <c r="AN162" s="20">
        <f t="shared" si="7"/>
        <v>274307.87829197076</v>
      </c>
      <c r="AO162" s="20">
        <f t="shared" si="8"/>
        <v>255185.45408411705</v>
      </c>
    </row>
    <row r="163" spans="1:41" s="2" customFormat="1">
      <c r="A163" s="19" t="s">
        <v>36</v>
      </c>
      <c r="B163" s="23" t="str">
        <f>IF(COUNTBLANK(K163:AF163)&lt;20.5,"Yes","No")</f>
        <v>Yes</v>
      </c>
      <c r="C163" s="23" t="str">
        <f>IF(COUNTBLANK(K163:AF163)&lt;21.5,"Yes","No")</f>
        <v>Yes</v>
      </c>
      <c r="D163" s="34" t="str">
        <f>IF(J163&gt;300000,IF(J163&lt;((AG163*$AR$1)*0.9),IF(J163&lt;((AG163*$AR$1)*0.8),IF(J163&lt;((AG163*$AR$1)*0.7),"B","C"),"V"),IF(AM163&gt;AG163,IF(AM163&gt;AJ163,"P",""),"")),IF(AM163&gt;AG163,IF(AM163&gt;AJ163,"P",""),""))</f>
        <v/>
      </c>
      <c r="E163" s="19" t="s">
        <v>357</v>
      </c>
      <c r="F163" s="21" t="s">
        <v>48</v>
      </c>
      <c r="G163" s="20">
        <v>224500</v>
      </c>
      <c r="H163" s="20">
        <f>J163-G163</f>
        <v>10400</v>
      </c>
      <c r="I163" s="80">
        <v>10400</v>
      </c>
      <c r="J163" s="20">
        <v>234900</v>
      </c>
      <c r="K163" s="21">
        <v>83</v>
      </c>
      <c r="L163" s="21">
        <v>48</v>
      </c>
      <c r="M163" s="21"/>
      <c r="N163" s="21">
        <v>62</v>
      </c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39">
        <f>IF(AH163=0,"",AVERAGE(K163:AF163))</f>
        <v>64.333333333333329</v>
      </c>
      <c r="AH163" s="39">
        <f>IF(COUNTBLANK(K163:AF163)=0,22,IF(COUNTBLANK(K163:AF163)=1,21,IF(COUNTBLANK(K163:AF163)=2,20,IF(COUNTBLANK(K163:AF163)=3,19,IF(COUNTBLANK(K163:AF163)=4,18,IF(COUNTBLANK(K163:AF163)=5,17,IF(COUNTBLANK(K163:AF163)=6,16,IF(COUNTBLANK(K163:AF163)=7,15,IF(COUNTBLANK(K163:AF163)=8,14,IF(COUNTBLANK(K163:AF163)=9,13,IF(COUNTBLANK(K163:AF163)=10,12,IF(COUNTBLANK(K163:AF163)=11,11,IF(COUNTBLANK(K163:AF163)=12,10,IF(COUNTBLANK(K163:AF163)=13,9,IF(COUNTBLANK(K163:AF163)=14,8,IF(COUNTBLANK(K163:AF163)=15,7,IF(COUNTBLANK(K163:AF163)=16,6,IF(COUNTBLANK(K163:AF163)=17,5,IF(COUNTBLANK(K163:AF163)=18,4,IF(COUNTBLANK(K163:AF163)=19,3,IF(COUNTBLANK(K163:AF163)=20,2,IF(COUNTBLANK(K163:AF163)=21,1,IF(COUNTBLANK(K163:AF163)=22,0,"Error")))))))))))))))))))))))</f>
        <v>3</v>
      </c>
      <c r="AI163" s="39">
        <f>IF(AH163=0,"",IF(COUNTBLANK(AD163:AF163)=0,AVERAGE(AD163:AF163),IF(COUNTBLANK(AC163:AF163)&lt;1.5,AVERAGE(AC163:AF163),IF(COUNTBLANK(AB163:AF163)&lt;2.5,AVERAGE(AB163:AF163),IF(COUNTBLANK(AA163:AF163)&lt;3.5,AVERAGE(AA163:AF163),IF(COUNTBLANK(Z163:AF163)&lt;4.5,AVERAGE(Z163:AF163),IF(COUNTBLANK(Y163:AF163)&lt;5.5,AVERAGE(Y163:AF163),IF(COUNTBLANK(X163:AF163)&lt;6.5,AVERAGE(X163:AF163),IF(COUNTBLANK(W163:AF163)&lt;7.5,AVERAGE(W163:AF163),IF(COUNTBLANK(V163:AF163)&lt;8.5,AVERAGE(V163:AF163),IF(COUNTBLANK(U163:AF163)&lt;9.5,AVERAGE(U163:AF163),IF(COUNTBLANK(T163:AF163)&lt;10.5,AVERAGE(T163:AF163),IF(COUNTBLANK(S163:AF163)&lt;11.5,AVERAGE(S163:AF163),IF(COUNTBLANK(R163:AF163)&lt;12.5,AVERAGE(R163:AF163),IF(COUNTBLANK(Q163:AF163)&lt;13.5,AVERAGE(Q163:AF163),IF(COUNTBLANK(P163:AF163)&lt;14.5,AVERAGE(P163:AF163),IF(COUNTBLANK(O163:AF163)&lt;15.5,AVERAGE(O163:AF163),IF(COUNTBLANK(N163:AF163)&lt;16.5,AVERAGE(N163:AF163),IF(COUNTBLANK(M163:AF163)&lt;17.5,AVERAGE(M163:AF163),IF(COUNTBLANK(L163:AF163)&lt;18.5,AVERAGE(L163:AF163),AVERAGE(K163:AF163)))))))))))))))))))))</f>
        <v>64.333333333333329</v>
      </c>
      <c r="AJ163" s="22">
        <f>IF(AH163=0,"",IF(COUNTBLANK(AE163:AF163)=0,AVERAGE(AE163:AF163),IF(COUNTBLANK(AD163:AF163)&lt;1.5,AVERAGE(AD163:AF163),IF(COUNTBLANK(AC163:AF163)&lt;2.5,AVERAGE(AC163:AF163),IF(COUNTBLANK(AB163:AF163)&lt;3.5,AVERAGE(AB163:AF163),IF(COUNTBLANK(AA163:AF163)&lt;4.5,AVERAGE(AA163:AF163),IF(COUNTBLANK(Z163:AF163)&lt;5.5,AVERAGE(Z163:AF163),IF(COUNTBLANK(Y163:AF163)&lt;6.5,AVERAGE(Y163:AF163),IF(COUNTBLANK(X163:AF163)&lt;7.5,AVERAGE(X163:AF163),IF(COUNTBLANK(W163:AF163)&lt;8.5,AVERAGE(W163:AF163),IF(COUNTBLANK(V163:AF163)&lt;9.5,AVERAGE(V163:AF163),IF(COUNTBLANK(U163:AF163)&lt;10.5,AVERAGE(U163:AF163),IF(COUNTBLANK(T163:AF163)&lt;11.5,AVERAGE(T163:AF163),IF(COUNTBLANK(S163:AF163)&lt;12.5,AVERAGE(S163:AF163),IF(COUNTBLANK(R163:AF163)&lt;13.5,AVERAGE(R163:AF163),IF(COUNTBLANK(Q163:AF163)&lt;14.5,AVERAGE(Q163:AF163),IF(COUNTBLANK(P163:AF163)&lt;15.5,AVERAGE(P163:AF163),IF(COUNTBLANK(O163:AF163)&lt;16.5,AVERAGE(O163:AF163),IF(COUNTBLANK(N163:AF163)&lt;17.5,AVERAGE(N163:AF163),IF(COUNTBLANK(M163:AF163)&lt;18.5,AVERAGE(M163:AF163),IF(COUNTBLANK(L163:AF163)&lt;19.5,AVERAGE(L163:AF163),AVERAGE(K163:AF163))))))))))))))))))))))</f>
        <v>55</v>
      </c>
      <c r="AK163" s="23">
        <f>IF(AH163&lt;1.5,J163,(0.75*J163)+(0.25*(AI163*$AS$1)))</f>
        <v>241991.94623900374</v>
      </c>
      <c r="AL163" s="24">
        <f>AK163-J163</f>
        <v>7091.946239003737</v>
      </c>
      <c r="AM163" s="22">
        <f>IF(AH163&lt;1.5,"N/A",3*((J163/$AS$1)-(AJ163*2/3)))</f>
        <v>62.20375066996661</v>
      </c>
      <c r="AN163" s="20">
        <f t="shared" si="7"/>
        <v>254526.06014591519</v>
      </c>
      <c r="AO163" s="20">
        <f t="shared" si="8"/>
        <v>254526.06014591519</v>
      </c>
    </row>
    <row r="164" spans="1:41" s="2" customFormat="1">
      <c r="A164" s="19" t="s">
        <v>36</v>
      </c>
      <c r="B164" s="23" t="str">
        <f>IF(COUNTBLANK(K164:AF164)&lt;20.5,"Yes","No")</f>
        <v>Yes</v>
      </c>
      <c r="C164" s="23" t="str">
        <f>IF(COUNTBLANK(K164:AF164)&lt;21.5,"Yes","No")</f>
        <v>Yes</v>
      </c>
      <c r="D164" s="34" t="str">
        <f>IF(J164&gt;300000,IF(J164&lt;((AG164*$AR$1)*0.9),IF(J164&lt;((AG164*$AR$1)*0.8),IF(J164&lt;((AG164*$AR$1)*0.7),"B","C"),"V"),IF(AM164&gt;AG164,IF(AM164&gt;AJ164,"P",""),"")),IF(AM164&gt;AG164,IF(AM164&gt;AJ164,"P",""),""))</f>
        <v/>
      </c>
      <c r="E164" s="19" t="s">
        <v>363</v>
      </c>
      <c r="F164" s="21" t="s">
        <v>37</v>
      </c>
      <c r="G164" s="20">
        <v>242400</v>
      </c>
      <c r="H164" s="20">
        <f>J164-G164</f>
        <v>10000</v>
      </c>
      <c r="I164" s="80">
        <v>1300</v>
      </c>
      <c r="J164" s="20">
        <v>252400</v>
      </c>
      <c r="K164" s="21">
        <v>67</v>
      </c>
      <c r="L164" s="21">
        <v>65</v>
      </c>
      <c r="M164" s="21">
        <v>68</v>
      </c>
      <c r="N164" s="21">
        <v>54</v>
      </c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39">
        <f>IF(AH164=0,"",AVERAGE(K164:AF164))</f>
        <v>63.5</v>
      </c>
      <c r="AH164" s="39">
        <f>IF(COUNTBLANK(K164:AF164)=0,22,IF(COUNTBLANK(K164:AF164)=1,21,IF(COUNTBLANK(K164:AF164)=2,20,IF(COUNTBLANK(K164:AF164)=3,19,IF(COUNTBLANK(K164:AF164)=4,18,IF(COUNTBLANK(K164:AF164)=5,17,IF(COUNTBLANK(K164:AF164)=6,16,IF(COUNTBLANK(K164:AF164)=7,15,IF(COUNTBLANK(K164:AF164)=8,14,IF(COUNTBLANK(K164:AF164)=9,13,IF(COUNTBLANK(K164:AF164)=10,12,IF(COUNTBLANK(K164:AF164)=11,11,IF(COUNTBLANK(K164:AF164)=12,10,IF(COUNTBLANK(K164:AF164)=13,9,IF(COUNTBLANK(K164:AF164)=14,8,IF(COUNTBLANK(K164:AF164)=15,7,IF(COUNTBLANK(K164:AF164)=16,6,IF(COUNTBLANK(K164:AF164)=17,5,IF(COUNTBLANK(K164:AF164)=18,4,IF(COUNTBLANK(K164:AF164)=19,3,IF(COUNTBLANK(K164:AF164)=20,2,IF(COUNTBLANK(K164:AF164)=21,1,IF(COUNTBLANK(K164:AF164)=22,0,"Error")))))))))))))))))))))))</f>
        <v>4</v>
      </c>
      <c r="AI164" s="39">
        <f>IF(AH164=0,"",IF(COUNTBLANK(AD164:AF164)=0,AVERAGE(AD164:AF164),IF(COUNTBLANK(AC164:AF164)&lt;1.5,AVERAGE(AC164:AF164),IF(COUNTBLANK(AB164:AF164)&lt;2.5,AVERAGE(AB164:AF164),IF(COUNTBLANK(AA164:AF164)&lt;3.5,AVERAGE(AA164:AF164),IF(COUNTBLANK(Z164:AF164)&lt;4.5,AVERAGE(Z164:AF164),IF(COUNTBLANK(Y164:AF164)&lt;5.5,AVERAGE(Y164:AF164),IF(COUNTBLANK(X164:AF164)&lt;6.5,AVERAGE(X164:AF164),IF(COUNTBLANK(W164:AF164)&lt;7.5,AVERAGE(W164:AF164),IF(COUNTBLANK(V164:AF164)&lt;8.5,AVERAGE(V164:AF164),IF(COUNTBLANK(U164:AF164)&lt;9.5,AVERAGE(U164:AF164),IF(COUNTBLANK(T164:AF164)&lt;10.5,AVERAGE(T164:AF164),IF(COUNTBLANK(S164:AF164)&lt;11.5,AVERAGE(S164:AF164),IF(COUNTBLANK(R164:AF164)&lt;12.5,AVERAGE(R164:AF164),IF(COUNTBLANK(Q164:AF164)&lt;13.5,AVERAGE(Q164:AF164),IF(COUNTBLANK(P164:AF164)&lt;14.5,AVERAGE(P164:AF164),IF(COUNTBLANK(O164:AF164)&lt;15.5,AVERAGE(O164:AF164),IF(COUNTBLANK(N164:AF164)&lt;16.5,AVERAGE(N164:AF164),IF(COUNTBLANK(M164:AF164)&lt;17.5,AVERAGE(M164:AF164),IF(COUNTBLANK(L164:AF164)&lt;18.5,AVERAGE(L164:AF164),AVERAGE(K164:AF164)))))))))))))))))))))</f>
        <v>62.333333333333336</v>
      </c>
      <c r="AJ164" s="22">
        <f>IF(AH164=0,"",IF(COUNTBLANK(AE164:AF164)=0,AVERAGE(AE164:AF164),IF(COUNTBLANK(AD164:AF164)&lt;1.5,AVERAGE(AD164:AF164),IF(COUNTBLANK(AC164:AF164)&lt;2.5,AVERAGE(AC164:AF164),IF(COUNTBLANK(AB164:AF164)&lt;3.5,AVERAGE(AB164:AF164),IF(COUNTBLANK(AA164:AF164)&lt;4.5,AVERAGE(AA164:AF164),IF(COUNTBLANK(Z164:AF164)&lt;5.5,AVERAGE(Z164:AF164),IF(COUNTBLANK(Y164:AF164)&lt;6.5,AVERAGE(Y164:AF164),IF(COUNTBLANK(X164:AF164)&lt;7.5,AVERAGE(X164:AF164),IF(COUNTBLANK(W164:AF164)&lt;8.5,AVERAGE(W164:AF164),IF(COUNTBLANK(V164:AF164)&lt;9.5,AVERAGE(V164:AF164),IF(COUNTBLANK(U164:AF164)&lt;10.5,AVERAGE(U164:AF164),IF(COUNTBLANK(T164:AF164)&lt;11.5,AVERAGE(T164:AF164),IF(COUNTBLANK(S164:AF164)&lt;12.5,AVERAGE(S164:AF164),IF(COUNTBLANK(R164:AF164)&lt;13.5,AVERAGE(R164:AF164),IF(COUNTBLANK(Q164:AF164)&lt;14.5,AVERAGE(Q164:AF164),IF(COUNTBLANK(P164:AF164)&lt;15.5,AVERAGE(P164:AF164),IF(COUNTBLANK(O164:AF164)&lt;16.5,AVERAGE(O164:AF164),IF(COUNTBLANK(N164:AF164)&lt;17.5,AVERAGE(N164:AF164),IF(COUNTBLANK(M164:AF164)&lt;18.5,AVERAGE(M164:AF164),IF(COUNTBLANK(L164:AF164)&lt;19.5,AVERAGE(L164:AF164),AVERAGE(K164:AF164))))))))))))))))))))))</f>
        <v>61</v>
      </c>
      <c r="AK164" s="23">
        <f>IF(AH164&lt;1.5,J164,(0.75*J164)+(0.25*(AI164*$AS$1)))</f>
        <v>253070.82355799846</v>
      </c>
      <c r="AL164" s="24">
        <f>AK164-J164</f>
        <v>670.82355799846118</v>
      </c>
      <c r="AM164" s="22">
        <f>IF(AH164&lt;1.5,"N/A",3*((J164/$AS$1)-(AJ164*2/3)))</f>
        <v>63.032893440185489</v>
      </c>
      <c r="AN164" s="20">
        <f t="shared" si="7"/>
        <v>246613.33288749299</v>
      </c>
      <c r="AO164" s="20">
        <f t="shared" si="8"/>
        <v>251229.09045490596</v>
      </c>
    </row>
    <row r="165" spans="1:41" s="2" customFormat="1">
      <c r="A165" s="19" t="s">
        <v>36</v>
      </c>
      <c r="B165" s="23" t="str">
        <f>IF(COUNTBLANK(K165:AF165)&lt;20.5,"Yes","No")</f>
        <v>Yes</v>
      </c>
      <c r="C165" s="23" t="str">
        <f>IF(COUNTBLANK(K165:AF165)&lt;21.5,"Yes","No")</f>
        <v>Yes</v>
      </c>
      <c r="D165" s="34" t="str">
        <f>IF(J165&gt;300000,IF(J165&lt;((AG165*$AR$1)*0.9),IF(J165&lt;((AG165*$AR$1)*0.8),IF(J165&lt;((AG165*$AR$1)*0.7),"B","C"),"V"),IF(AM165&gt;AG165,IF(AM165&gt;AJ165,"P",""),"")),IF(AM165&gt;AG165,IF(AM165&gt;AJ165,"P",""),""))</f>
        <v>P</v>
      </c>
      <c r="E165" s="19" t="s">
        <v>356</v>
      </c>
      <c r="F165" s="21" t="s">
        <v>48</v>
      </c>
      <c r="G165" s="20">
        <v>240900</v>
      </c>
      <c r="H165" s="20">
        <f>J165-G165</f>
        <v>-1700</v>
      </c>
      <c r="I165" s="80">
        <v>0</v>
      </c>
      <c r="J165" s="20">
        <v>239200</v>
      </c>
      <c r="K165" s="21">
        <v>92</v>
      </c>
      <c r="L165" s="21">
        <v>25</v>
      </c>
      <c r="M165" s="21">
        <v>53</v>
      </c>
      <c r="N165" s="21" t="s">
        <v>535</v>
      </c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39">
        <f>IF(AH165=0,"",AVERAGE(K165:AF165))</f>
        <v>56.666666666666664</v>
      </c>
      <c r="AH165" s="39">
        <f>IF(COUNTBLANK(K165:AF165)=0,22,IF(COUNTBLANK(K165:AF165)=1,21,IF(COUNTBLANK(K165:AF165)=2,20,IF(COUNTBLANK(K165:AF165)=3,19,IF(COUNTBLANK(K165:AF165)=4,18,IF(COUNTBLANK(K165:AF165)=5,17,IF(COUNTBLANK(K165:AF165)=6,16,IF(COUNTBLANK(K165:AF165)=7,15,IF(COUNTBLANK(K165:AF165)=8,14,IF(COUNTBLANK(K165:AF165)=9,13,IF(COUNTBLANK(K165:AF165)=10,12,IF(COUNTBLANK(K165:AF165)=11,11,IF(COUNTBLANK(K165:AF165)=12,10,IF(COUNTBLANK(K165:AF165)=13,9,IF(COUNTBLANK(K165:AF165)=14,8,IF(COUNTBLANK(K165:AF165)=15,7,IF(COUNTBLANK(K165:AF165)=16,6,IF(COUNTBLANK(K165:AF165)=17,5,IF(COUNTBLANK(K165:AF165)=18,4,IF(COUNTBLANK(K165:AF165)=19,3,IF(COUNTBLANK(K165:AF165)=20,2,IF(COUNTBLANK(K165:AF165)=21,1,IF(COUNTBLANK(K165:AF165)=22,0,"Error")))))))))))))))))))))))</f>
        <v>3</v>
      </c>
      <c r="AI165" s="39">
        <f>IF(AH165=0,"",IF(COUNTBLANK(AD165:AF165)=0,AVERAGE(AD165:AF165),IF(COUNTBLANK(AC165:AF165)&lt;1.5,AVERAGE(AC165:AF165),IF(COUNTBLANK(AB165:AF165)&lt;2.5,AVERAGE(AB165:AF165),IF(COUNTBLANK(AA165:AF165)&lt;3.5,AVERAGE(AA165:AF165),IF(COUNTBLANK(Z165:AF165)&lt;4.5,AVERAGE(Z165:AF165),IF(COUNTBLANK(Y165:AF165)&lt;5.5,AVERAGE(Y165:AF165),IF(COUNTBLANK(X165:AF165)&lt;6.5,AVERAGE(X165:AF165),IF(COUNTBLANK(W165:AF165)&lt;7.5,AVERAGE(W165:AF165),IF(COUNTBLANK(V165:AF165)&lt;8.5,AVERAGE(V165:AF165),IF(COUNTBLANK(U165:AF165)&lt;9.5,AVERAGE(U165:AF165),IF(COUNTBLANK(T165:AF165)&lt;10.5,AVERAGE(T165:AF165),IF(COUNTBLANK(S165:AF165)&lt;11.5,AVERAGE(S165:AF165),IF(COUNTBLANK(R165:AF165)&lt;12.5,AVERAGE(R165:AF165),IF(COUNTBLANK(Q165:AF165)&lt;13.5,AVERAGE(Q165:AF165),IF(COUNTBLANK(P165:AF165)&lt;14.5,AVERAGE(P165:AF165),IF(COUNTBLANK(O165:AF165)&lt;15.5,AVERAGE(O165:AF165),IF(COUNTBLANK(N165:AF165)&lt;16.5,AVERAGE(N165:AF165),IF(COUNTBLANK(M165:AF165)&lt;17.5,AVERAGE(M165:AF165),IF(COUNTBLANK(L165:AF165)&lt;18.5,AVERAGE(L165:AF165),AVERAGE(K165:AF165)))))))))))))))))))))</f>
        <v>56.666666666666664</v>
      </c>
      <c r="AJ165" s="22">
        <f>IF(AH165=0,"",IF(COUNTBLANK(AE165:AF165)=0,AVERAGE(AE165:AF165),IF(COUNTBLANK(AD165:AF165)&lt;1.5,AVERAGE(AD165:AF165),IF(COUNTBLANK(AC165:AF165)&lt;2.5,AVERAGE(AC165:AF165),IF(COUNTBLANK(AB165:AF165)&lt;3.5,AVERAGE(AB165:AF165),IF(COUNTBLANK(AA165:AF165)&lt;4.5,AVERAGE(AA165:AF165),IF(COUNTBLANK(Z165:AF165)&lt;5.5,AVERAGE(Z165:AF165),IF(COUNTBLANK(Y165:AF165)&lt;6.5,AVERAGE(Y165:AF165),IF(COUNTBLANK(X165:AF165)&lt;7.5,AVERAGE(X165:AF165),IF(COUNTBLANK(W165:AF165)&lt;8.5,AVERAGE(W165:AF165),IF(COUNTBLANK(V165:AF165)&lt;9.5,AVERAGE(V165:AF165),IF(COUNTBLANK(U165:AF165)&lt;10.5,AVERAGE(U165:AF165),IF(COUNTBLANK(T165:AF165)&lt;11.5,AVERAGE(T165:AF165),IF(COUNTBLANK(S165:AF165)&lt;12.5,AVERAGE(S165:AF165),IF(COUNTBLANK(R165:AF165)&lt;13.5,AVERAGE(R165:AF165),IF(COUNTBLANK(Q165:AF165)&lt;14.5,AVERAGE(Q165:AF165),IF(COUNTBLANK(P165:AF165)&lt;15.5,AVERAGE(P165:AF165),IF(COUNTBLANK(O165:AF165)&lt;16.5,AVERAGE(O165:AF165),IF(COUNTBLANK(N165:AF165)&lt;17.5,AVERAGE(N165:AF165),IF(COUNTBLANK(M165:AF165)&lt;18.5,AVERAGE(M165:AF165),IF(COUNTBLANK(L165:AF165)&lt;19.5,AVERAGE(L165:AF165),AVERAGE(K165:AF165))))))))))))))))))))))</f>
        <v>39</v>
      </c>
      <c r="AK165" s="23">
        <f>IF(AH165&lt;1.5,J165,(0.75*J165)+(0.25*(AI165*$AS$1)))</f>
        <v>237373.47596181679</v>
      </c>
      <c r="AL165" s="24">
        <f>AK165-J165</f>
        <v>-1826.5240381832118</v>
      </c>
      <c r="AM165" s="22">
        <f>IF(AH165&lt;1.5,"N/A",3*((J165/$AS$1)-(AJ165*2/3)))</f>
        <v>97.356054322077512</v>
      </c>
      <c r="AN165" s="20">
        <f t="shared" si="7"/>
        <v>224193.93898862996</v>
      </c>
      <c r="AO165" s="20">
        <f t="shared" si="8"/>
        <v>224193.93898862996</v>
      </c>
    </row>
    <row r="166" spans="1:41" s="2" customFormat="1">
      <c r="A166" s="19" t="s">
        <v>36</v>
      </c>
      <c r="B166" s="23" t="str">
        <f>IF(COUNTBLANK(K166:AF166)&lt;20.5,"Yes","No")</f>
        <v>Yes</v>
      </c>
      <c r="C166" s="23" t="str">
        <f>IF(COUNTBLANK(K166:AF166)&lt;21.5,"Yes","No")</f>
        <v>Yes</v>
      </c>
      <c r="D166" s="34" t="str">
        <f>IF(J166&gt;300000,IF(J166&lt;((AG166*$AR$1)*0.9),IF(J166&lt;((AG166*$AR$1)*0.8),IF(J166&lt;((AG166*$AR$1)*0.7),"B","C"),"V"),IF(AM166&gt;AG166,IF(AM166&gt;AJ166,"P",""),"")),IF(AM166&gt;AG166,IF(AM166&gt;AJ166,"P",""),""))</f>
        <v>P</v>
      </c>
      <c r="E166" s="19" t="s">
        <v>364</v>
      </c>
      <c r="F166" s="21" t="s">
        <v>62</v>
      </c>
      <c r="G166" s="20">
        <v>314600</v>
      </c>
      <c r="H166" s="20">
        <f>J166-G166</f>
        <v>-41900</v>
      </c>
      <c r="I166" s="80">
        <v>-23500</v>
      </c>
      <c r="J166" s="20">
        <v>272700</v>
      </c>
      <c r="K166" s="21">
        <v>63</v>
      </c>
      <c r="L166" s="21">
        <v>50</v>
      </c>
      <c r="M166" s="21">
        <v>64</v>
      </c>
      <c r="N166" s="21">
        <v>37</v>
      </c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39">
        <f>IF(AH166=0,"",AVERAGE(K166:AF166))</f>
        <v>53.5</v>
      </c>
      <c r="AH166" s="39">
        <f>IF(COUNTBLANK(K166:AF166)=0,22,IF(COUNTBLANK(K166:AF166)=1,21,IF(COUNTBLANK(K166:AF166)=2,20,IF(COUNTBLANK(K166:AF166)=3,19,IF(COUNTBLANK(K166:AF166)=4,18,IF(COUNTBLANK(K166:AF166)=5,17,IF(COUNTBLANK(K166:AF166)=6,16,IF(COUNTBLANK(K166:AF166)=7,15,IF(COUNTBLANK(K166:AF166)=8,14,IF(COUNTBLANK(K166:AF166)=9,13,IF(COUNTBLANK(K166:AF166)=10,12,IF(COUNTBLANK(K166:AF166)=11,11,IF(COUNTBLANK(K166:AF166)=12,10,IF(COUNTBLANK(K166:AF166)=13,9,IF(COUNTBLANK(K166:AF166)=14,8,IF(COUNTBLANK(K166:AF166)=15,7,IF(COUNTBLANK(K166:AF166)=16,6,IF(COUNTBLANK(K166:AF166)=17,5,IF(COUNTBLANK(K166:AF166)=18,4,IF(COUNTBLANK(K166:AF166)=19,3,IF(COUNTBLANK(K166:AF166)=20,2,IF(COUNTBLANK(K166:AF166)=21,1,IF(COUNTBLANK(K166:AF166)=22,0,"Error")))))))))))))))))))))))</f>
        <v>4</v>
      </c>
      <c r="AI166" s="39">
        <f>IF(AH166=0,"",IF(COUNTBLANK(AD166:AF166)=0,AVERAGE(AD166:AF166),IF(COUNTBLANK(AC166:AF166)&lt;1.5,AVERAGE(AC166:AF166),IF(COUNTBLANK(AB166:AF166)&lt;2.5,AVERAGE(AB166:AF166),IF(COUNTBLANK(AA166:AF166)&lt;3.5,AVERAGE(AA166:AF166),IF(COUNTBLANK(Z166:AF166)&lt;4.5,AVERAGE(Z166:AF166),IF(COUNTBLANK(Y166:AF166)&lt;5.5,AVERAGE(Y166:AF166),IF(COUNTBLANK(X166:AF166)&lt;6.5,AVERAGE(X166:AF166),IF(COUNTBLANK(W166:AF166)&lt;7.5,AVERAGE(W166:AF166),IF(COUNTBLANK(V166:AF166)&lt;8.5,AVERAGE(V166:AF166),IF(COUNTBLANK(U166:AF166)&lt;9.5,AVERAGE(U166:AF166),IF(COUNTBLANK(T166:AF166)&lt;10.5,AVERAGE(T166:AF166),IF(COUNTBLANK(S166:AF166)&lt;11.5,AVERAGE(S166:AF166),IF(COUNTBLANK(R166:AF166)&lt;12.5,AVERAGE(R166:AF166),IF(COUNTBLANK(Q166:AF166)&lt;13.5,AVERAGE(Q166:AF166),IF(COUNTBLANK(P166:AF166)&lt;14.5,AVERAGE(P166:AF166),IF(COUNTBLANK(O166:AF166)&lt;15.5,AVERAGE(O166:AF166),IF(COUNTBLANK(N166:AF166)&lt;16.5,AVERAGE(N166:AF166),IF(COUNTBLANK(M166:AF166)&lt;17.5,AVERAGE(M166:AF166),IF(COUNTBLANK(L166:AF166)&lt;18.5,AVERAGE(L166:AF166),AVERAGE(K166:AF166)))))))))))))))))))))</f>
        <v>50.333333333333336</v>
      </c>
      <c r="AJ166" s="22">
        <f>IF(AH166=0,"",IF(COUNTBLANK(AE166:AF166)=0,AVERAGE(AE166:AF166),IF(COUNTBLANK(AD166:AF166)&lt;1.5,AVERAGE(AD166:AF166),IF(COUNTBLANK(AC166:AF166)&lt;2.5,AVERAGE(AC166:AF166),IF(COUNTBLANK(AB166:AF166)&lt;3.5,AVERAGE(AB166:AF166),IF(COUNTBLANK(AA166:AF166)&lt;4.5,AVERAGE(AA166:AF166),IF(COUNTBLANK(Z166:AF166)&lt;5.5,AVERAGE(Z166:AF166),IF(COUNTBLANK(Y166:AF166)&lt;6.5,AVERAGE(Y166:AF166),IF(COUNTBLANK(X166:AF166)&lt;7.5,AVERAGE(X166:AF166),IF(COUNTBLANK(W166:AF166)&lt;8.5,AVERAGE(W166:AF166),IF(COUNTBLANK(V166:AF166)&lt;9.5,AVERAGE(V166:AF166),IF(COUNTBLANK(U166:AF166)&lt;10.5,AVERAGE(U166:AF166),IF(COUNTBLANK(T166:AF166)&lt;11.5,AVERAGE(T166:AF166),IF(COUNTBLANK(S166:AF166)&lt;12.5,AVERAGE(S166:AF166),IF(COUNTBLANK(R166:AF166)&lt;13.5,AVERAGE(R166:AF166),IF(COUNTBLANK(Q166:AF166)&lt;14.5,AVERAGE(Q166:AF166),IF(COUNTBLANK(P166:AF166)&lt;15.5,AVERAGE(P166:AF166),IF(COUNTBLANK(O166:AF166)&lt;16.5,AVERAGE(O166:AF166),IF(COUNTBLANK(N166:AF166)&lt;17.5,AVERAGE(N166:AF166),IF(COUNTBLANK(M166:AF166)&lt;18.5,AVERAGE(M166:AF166),IF(COUNTBLANK(L166:AF166)&lt;19.5,AVERAGE(L166:AF166),AVERAGE(K166:AF166))))))))))))))))))))))</f>
        <v>50.5</v>
      </c>
      <c r="AK166" s="23">
        <f>IF(AH166&lt;1.5,J166,(0.75*J166)+(0.25*(AI166*$AS$1)))</f>
        <v>256019.08747196669</v>
      </c>
      <c r="AL166" s="24">
        <f>AK166-J166</f>
        <v>-16680.91252803331</v>
      </c>
      <c r="AM166" s="22">
        <f>IF(AH166&lt;1.5,"N/A",3*((J166/$AS$1)-(AJ166*2/3)))</f>
        <v>98.914699053639396</v>
      </c>
      <c r="AN166" s="20">
        <f t="shared" si="7"/>
        <v>199136.96933695959</v>
      </c>
      <c r="AO166" s="20">
        <f t="shared" si="8"/>
        <v>211665.45416279478</v>
      </c>
    </row>
    <row r="167" spans="1:41" s="2" customFormat="1">
      <c r="A167" s="19" t="s">
        <v>36</v>
      </c>
      <c r="B167" s="23" t="str">
        <f>IF(COUNTBLANK(K167:AF167)&lt;20.5,"Yes","No")</f>
        <v>Yes</v>
      </c>
      <c r="C167" s="23" t="str">
        <f>IF(COUNTBLANK(K167:AF167)&lt;21.5,"Yes","No")</f>
        <v>Yes</v>
      </c>
      <c r="D167" s="34" t="str">
        <f>IF(J167&gt;300000,IF(J167&lt;((AG167*$AR$1)*0.9),IF(J167&lt;((AG167*$AR$1)*0.8),IF(J167&lt;((AG167*$AR$1)*0.7),"B","C"),"V"),IF(AM167&gt;AG167,IF(AM167&gt;AJ167,"P",""),"")),IF(AM167&gt;AG167,IF(AM167&gt;AJ167,"P",""),""))</f>
        <v>P</v>
      </c>
      <c r="E167" s="19" t="s">
        <v>367</v>
      </c>
      <c r="F167" s="21" t="s">
        <v>394</v>
      </c>
      <c r="G167" s="20">
        <v>340800</v>
      </c>
      <c r="H167" s="20">
        <f>J167-G167</f>
        <v>-60400</v>
      </c>
      <c r="I167" s="80">
        <v>-18900</v>
      </c>
      <c r="J167" s="20">
        <v>280400</v>
      </c>
      <c r="K167" s="21">
        <v>25</v>
      </c>
      <c r="L167" s="21">
        <v>54</v>
      </c>
      <c r="M167" s="21">
        <v>53</v>
      </c>
      <c r="N167" s="21">
        <v>59</v>
      </c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39">
        <f>IF(AH167=0,"",AVERAGE(K167:AF167))</f>
        <v>47.75</v>
      </c>
      <c r="AH167" s="39">
        <f>IF(COUNTBLANK(K167:AF167)=0,22,IF(COUNTBLANK(K167:AF167)=1,21,IF(COUNTBLANK(K167:AF167)=2,20,IF(COUNTBLANK(K167:AF167)=3,19,IF(COUNTBLANK(K167:AF167)=4,18,IF(COUNTBLANK(K167:AF167)=5,17,IF(COUNTBLANK(K167:AF167)=6,16,IF(COUNTBLANK(K167:AF167)=7,15,IF(COUNTBLANK(K167:AF167)=8,14,IF(COUNTBLANK(K167:AF167)=9,13,IF(COUNTBLANK(K167:AF167)=10,12,IF(COUNTBLANK(K167:AF167)=11,11,IF(COUNTBLANK(K167:AF167)=12,10,IF(COUNTBLANK(K167:AF167)=13,9,IF(COUNTBLANK(K167:AF167)=14,8,IF(COUNTBLANK(K167:AF167)=15,7,IF(COUNTBLANK(K167:AF167)=16,6,IF(COUNTBLANK(K167:AF167)=17,5,IF(COUNTBLANK(K167:AF167)=18,4,IF(COUNTBLANK(K167:AF167)=19,3,IF(COUNTBLANK(K167:AF167)=20,2,IF(COUNTBLANK(K167:AF167)=21,1,IF(COUNTBLANK(K167:AF167)=22,0,"Error")))))))))))))))))))))))</f>
        <v>4</v>
      </c>
      <c r="AI167" s="39">
        <f>IF(AH167=0,"",IF(COUNTBLANK(AD167:AF167)=0,AVERAGE(AD167:AF167),IF(COUNTBLANK(AC167:AF167)&lt;1.5,AVERAGE(AC167:AF167),IF(COUNTBLANK(AB167:AF167)&lt;2.5,AVERAGE(AB167:AF167),IF(COUNTBLANK(AA167:AF167)&lt;3.5,AVERAGE(AA167:AF167),IF(COUNTBLANK(Z167:AF167)&lt;4.5,AVERAGE(Z167:AF167),IF(COUNTBLANK(Y167:AF167)&lt;5.5,AVERAGE(Y167:AF167),IF(COUNTBLANK(X167:AF167)&lt;6.5,AVERAGE(X167:AF167),IF(COUNTBLANK(W167:AF167)&lt;7.5,AVERAGE(W167:AF167),IF(COUNTBLANK(V167:AF167)&lt;8.5,AVERAGE(V167:AF167),IF(COUNTBLANK(U167:AF167)&lt;9.5,AVERAGE(U167:AF167),IF(COUNTBLANK(T167:AF167)&lt;10.5,AVERAGE(T167:AF167),IF(COUNTBLANK(S167:AF167)&lt;11.5,AVERAGE(S167:AF167),IF(COUNTBLANK(R167:AF167)&lt;12.5,AVERAGE(R167:AF167),IF(COUNTBLANK(Q167:AF167)&lt;13.5,AVERAGE(Q167:AF167),IF(COUNTBLANK(P167:AF167)&lt;14.5,AVERAGE(P167:AF167),IF(COUNTBLANK(O167:AF167)&lt;15.5,AVERAGE(O167:AF167),IF(COUNTBLANK(N167:AF167)&lt;16.5,AVERAGE(N167:AF167),IF(COUNTBLANK(M167:AF167)&lt;17.5,AVERAGE(M167:AF167),IF(COUNTBLANK(L167:AF167)&lt;18.5,AVERAGE(L167:AF167),AVERAGE(K167:AF167)))))))))))))))))))))</f>
        <v>55.333333333333336</v>
      </c>
      <c r="AJ167" s="22">
        <f>IF(AH167=0,"",IF(COUNTBLANK(AE167:AF167)=0,AVERAGE(AE167:AF167),IF(COUNTBLANK(AD167:AF167)&lt;1.5,AVERAGE(AD167:AF167),IF(COUNTBLANK(AC167:AF167)&lt;2.5,AVERAGE(AC167:AF167),IF(COUNTBLANK(AB167:AF167)&lt;3.5,AVERAGE(AB167:AF167),IF(COUNTBLANK(AA167:AF167)&lt;4.5,AVERAGE(AA167:AF167),IF(COUNTBLANK(Z167:AF167)&lt;5.5,AVERAGE(Z167:AF167),IF(COUNTBLANK(Y167:AF167)&lt;6.5,AVERAGE(Y167:AF167),IF(COUNTBLANK(X167:AF167)&lt;7.5,AVERAGE(X167:AF167),IF(COUNTBLANK(W167:AF167)&lt;8.5,AVERAGE(W167:AF167),IF(COUNTBLANK(V167:AF167)&lt;9.5,AVERAGE(V167:AF167),IF(COUNTBLANK(U167:AF167)&lt;10.5,AVERAGE(U167:AF167),IF(COUNTBLANK(T167:AF167)&lt;11.5,AVERAGE(T167:AF167),IF(COUNTBLANK(S167:AF167)&lt;12.5,AVERAGE(S167:AF167),IF(COUNTBLANK(R167:AF167)&lt;13.5,AVERAGE(R167:AF167),IF(COUNTBLANK(Q167:AF167)&lt;14.5,AVERAGE(Q167:AF167),IF(COUNTBLANK(P167:AF167)&lt;15.5,AVERAGE(P167:AF167),IF(COUNTBLANK(O167:AF167)&lt;16.5,AVERAGE(O167:AF167),IF(COUNTBLANK(N167:AF167)&lt;17.5,AVERAGE(N167:AF167),IF(COUNTBLANK(M167:AF167)&lt;18.5,AVERAGE(M167:AF167),IF(COUNTBLANK(L167:AF167)&lt;19.5,AVERAGE(L167:AF167),AVERAGE(K167:AF167))))))))))))))))))))))</f>
        <v>56</v>
      </c>
      <c r="AK167" s="23">
        <f>IF(AH167&lt;1.5,J167,(0.75*J167)+(0.25*(AI167*$AS$1)))</f>
        <v>266909.39417447994</v>
      </c>
      <c r="AL167" s="24">
        <f>AK167-J167</f>
        <v>-13490.605825520062</v>
      </c>
      <c r="AM167" s="22">
        <f>IF(AH167&lt;1.5,"N/A",3*((J167/$AS$1)-(AJ167*2/3)))</f>
        <v>93.559521872535697</v>
      </c>
      <c r="AN167" s="20">
        <f t="shared" si="7"/>
        <v>218918.78748301516</v>
      </c>
      <c r="AO167" s="20">
        <f t="shared" si="8"/>
        <v>188916.36329483087</v>
      </c>
    </row>
    <row r="168" spans="1:41" s="2" customFormat="1">
      <c r="A168" s="19" t="s">
        <v>36</v>
      </c>
      <c r="B168" s="23" t="str">
        <f>IF(COUNTBLANK(K168:AF168)&lt;20.5,"Yes","No")</f>
        <v>Yes</v>
      </c>
      <c r="C168" s="23" t="str">
        <f>IF(COUNTBLANK(K168:AF168)&lt;21.5,"Yes","No")</f>
        <v>Yes</v>
      </c>
      <c r="D168" s="34" t="str">
        <f>IF(J168&gt;300000,IF(J168&lt;((AG168*$AR$1)*0.9),IF(J168&lt;((AG168*$AR$1)*0.8),IF(J168&lt;((AG168*$AR$1)*0.7),"B","C"),"V"),IF(AM168&gt;AG168,IF(AM168&gt;AJ168,"P",""),"")),IF(AM168&gt;AG168,IF(AM168&gt;AJ168,"P",""),""))</f>
        <v>P</v>
      </c>
      <c r="E168" s="19" t="s">
        <v>366</v>
      </c>
      <c r="F168" s="21" t="s">
        <v>37</v>
      </c>
      <c r="G168" s="20">
        <v>194400</v>
      </c>
      <c r="H168" s="20">
        <f>J168-G168</f>
        <v>-21200</v>
      </c>
      <c r="I168" s="80">
        <v>-12900</v>
      </c>
      <c r="J168" s="20">
        <v>173200</v>
      </c>
      <c r="K168" s="21">
        <v>46</v>
      </c>
      <c r="L168" s="21">
        <v>32</v>
      </c>
      <c r="M168" s="21">
        <v>40</v>
      </c>
      <c r="N168" s="21">
        <v>28</v>
      </c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39">
        <f>IF(AH168=0,"",AVERAGE(K168:AF168))</f>
        <v>36.5</v>
      </c>
      <c r="AH168" s="39">
        <f>IF(COUNTBLANK(K168:AF168)=0,22,IF(COUNTBLANK(K168:AF168)=1,21,IF(COUNTBLANK(K168:AF168)=2,20,IF(COUNTBLANK(K168:AF168)=3,19,IF(COUNTBLANK(K168:AF168)=4,18,IF(COUNTBLANK(K168:AF168)=5,17,IF(COUNTBLANK(K168:AF168)=6,16,IF(COUNTBLANK(K168:AF168)=7,15,IF(COUNTBLANK(K168:AF168)=8,14,IF(COUNTBLANK(K168:AF168)=9,13,IF(COUNTBLANK(K168:AF168)=10,12,IF(COUNTBLANK(K168:AF168)=11,11,IF(COUNTBLANK(K168:AF168)=12,10,IF(COUNTBLANK(K168:AF168)=13,9,IF(COUNTBLANK(K168:AF168)=14,8,IF(COUNTBLANK(K168:AF168)=15,7,IF(COUNTBLANK(K168:AF168)=16,6,IF(COUNTBLANK(K168:AF168)=17,5,IF(COUNTBLANK(K168:AF168)=18,4,IF(COUNTBLANK(K168:AF168)=19,3,IF(COUNTBLANK(K168:AF168)=20,2,IF(COUNTBLANK(K168:AF168)=21,1,IF(COUNTBLANK(K168:AF168)=22,0,"Error")))))))))))))))))))))))</f>
        <v>4</v>
      </c>
      <c r="AI168" s="39">
        <f>IF(AH168=0,"",IF(COUNTBLANK(AD168:AF168)=0,AVERAGE(AD168:AF168),IF(COUNTBLANK(AC168:AF168)&lt;1.5,AVERAGE(AC168:AF168),IF(COUNTBLANK(AB168:AF168)&lt;2.5,AVERAGE(AB168:AF168),IF(COUNTBLANK(AA168:AF168)&lt;3.5,AVERAGE(AA168:AF168),IF(COUNTBLANK(Z168:AF168)&lt;4.5,AVERAGE(Z168:AF168),IF(COUNTBLANK(Y168:AF168)&lt;5.5,AVERAGE(Y168:AF168),IF(COUNTBLANK(X168:AF168)&lt;6.5,AVERAGE(X168:AF168),IF(COUNTBLANK(W168:AF168)&lt;7.5,AVERAGE(W168:AF168),IF(COUNTBLANK(V168:AF168)&lt;8.5,AVERAGE(V168:AF168),IF(COUNTBLANK(U168:AF168)&lt;9.5,AVERAGE(U168:AF168),IF(COUNTBLANK(T168:AF168)&lt;10.5,AVERAGE(T168:AF168),IF(COUNTBLANK(S168:AF168)&lt;11.5,AVERAGE(S168:AF168),IF(COUNTBLANK(R168:AF168)&lt;12.5,AVERAGE(R168:AF168),IF(COUNTBLANK(Q168:AF168)&lt;13.5,AVERAGE(Q168:AF168),IF(COUNTBLANK(P168:AF168)&lt;14.5,AVERAGE(P168:AF168),IF(COUNTBLANK(O168:AF168)&lt;15.5,AVERAGE(O168:AF168),IF(COUNTBLANK(N168:AF168)&lt;16.5,AVERAGE(N168:AF168),IF(COUNTBLANK(M168:AF168)&lt;17.5,AVERAGE(M168:AF168),IF(COUNTBLANK(L168:AF168)&lt;18.5,AVERAGE(L168:AF168),AVERAGE(K168:AF168)))))))))))))))))))))</f>
        <v>33.333333333333336</v>
      </c>
      <c r="AJ168" s="22">
        <f>IF(AH168=0,"",IF(COUNTBLANK(AE168:AF168)=0,AVERAGE(AE168:AF168),IF(COUNTBLANK(AD168:AF168)&lt;1.5,AVERAGE(AD168:AF168),IF(COUNTBLANK(AC168:AF168)&lt;2.5,AVERAGE(AC168:AF168),IF(COUNTBLANK(AB168:AF168)&lt;3.5,AVERAGE(AB168:AF168),IF(COUNTBLANK(AA168:AF168)&lt;4.5,AVERAGE(AA168:AF168),IF(COUNTBLANK(Z168:AF168)&lt;5.5,AVERAGE(Z168:AF168),IF(COUNTBLANK(Y168:AF168)&lt;6.5,AVERAGE(Y168:AF168),IF(COUNTBLANK(X168:AF168)&lt;7.5,AVERAGE(X168:AF168),IF(COUNTBLANK(W168:AF168)&lt;8.5,AVERAGE(W168:AF168),IF(COUNTBLANK(V168:AF168)&lt;9.5,AVERAGE(V168:AF168),IF(COUNTBLANK(U168:AF168)&lt;10.5,AVERAGE(U168:AF168),IF(COUNTBLANK(T168:AF168)&lt;11.5,AVERAGE(T168:AF168),IF(COUNTBLANK(S168:AF168)&lt;12.5,AVERAGE(S168:AF168),IF(COUNTBLANK(R168:AF168)&lt;13.5,AVERAGE(R168:AF168),IF(COUNTBLANK(Q168:AF168)&lt;14.5,AVERAGE(Q168:AF168),IF(COUNTBLANK(P168:AF168)&lt;15.5,AVERAGE(P168:AF168),IF(COUNTBLANK(O168:AF168)&lt;16.5,AVERAGE(O168:AF168),IF(COUNTBLANK(N168:AF168)&lt;17.5,AVERAGE(N168:AF168),IF(COUNTBLANK(M168:AF168)&lt;18.5,AVERAGE(M168:AF168),IF(COUNTBLANK(L168:AF168)&lt;19.5,AVERAGE(L168:AF168),AVERAGE(K168:AF168))))))))))))))))))))))</f>
        <v>34</v>
      </c>
      <c r="AK168" s="23">
        <f>IF(AH168&lt;1.5,J168,(0.75*J168)+(0.25*(AI168*$AS$1)))</f>
        <v>164002.04468342164</v>
      </c>
      <c r="AL168" s="24">
        <f>AK168-J168</f>
        <v>-9197.9553165783582</v>
      </c>
      <c r="AM168" s="22">
        <f>IF(AH168&lt;1.5,"N/A",3*((J168/$AS$1)-(AJ168*2/3)))</f>
        <v>58.971858731537736</v>
      </c>
      <c r="AN168" s="20">
        <f t="shared" si="7"/>
        <v>131878.78764037057</v>
      </c>
      <c r="AO168" s="20">
        <f t="shared" si="8"/>
        <v>144407.27246620579</v>
      </c>
    </row>
    <row r="169" spans="1:41" s="2" customFormat="1">
      <c r="A169" s="19" t="s">
        <v>36</v>
      </c>
      <c r="B169" s="23" t="str">
        <f>IF(COUNTBLANK(K169:AF169)&lt;20.5,"Yes","No")</f>
        <v>Yes</v>
      </c>
      <c r="C169" s="23" t="str">
        <f>IF(COUNTBLANK(K169:AF169)&lt;21.5,"Yes","No")</f>
        <v>Yes</v>
      </c>
      <c r="D169" s="34" t="str">
        <f>IF(J169&gt;300000,IF(J169&lt;((AG169*$AR$1)*0.9),IF(J169&lt;((AG169*$AR$1)*0.8),IF(J169&lt;((AG169*$AR$1)*0.7),"B","C"),"V"),IF(AM169&gt;AG169,IF(AM169&gt;AJ169,"P",""),"")),IF(AM169&gt;AG169,IF(AM169&gt;AJ169,"P",""),""))</f>
        <v>P</v>
      </c>
      <c r="E169" s="19" t="s">
        <v>501</v>
      </c>
      <c r="F169" s="21" t="s">
        <v>37</v>
      </c>
      <c r="G169" s="20"/>
      <c r="H169" s="20">
        <f>J169-G169</f>
        <v>242200</v>
      </c>
      <c r="I169" s="80">
        <v>0</v>
      </c>
      <c r="J169" s="20">
        <v>242200</v>
      </c>
      <c r="K169" s="21"/>
      <c r="L169" s="21"/>
      <c r="M169" s="21">
        <v>20</v>
      </c>
      <c r="N169" s="21">
        <v>52</v>
      </c>
      <c r="O169" s="40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9">
        <f>IF(AH169=0,"",AVERAGE(K169:AF169))</f>
        <v>36</v>
      </c>
      <c r="AH169" s="39">
        <f>IF(COUNTBLANK(K169:AF169)=0,22,IF(COUNTBLANK(K169:AF169)=1,21,IF(COUNTBLANK(K169:AF169)=2,20,IF(COUNTBLANK(K169:AF169)=3,19,IF(COUNTBLANK(K169:AF169)=4,18,IF(COUNTBLANK(K169:AF169)=5,17,IF(COUNTBLANK(K169:AF169)=6,16,IF(COUNTBLANK(K169:AF169)=7,15,IF(COUNTBLANK(K169:AF169)=8,14,IF(COUNTBLANK(K169:AF169)=9,13,IF(COUNTBLANK(K169:AF169)=10,12,IF(COUNTBLANK(K169:AF169)=11,11,IF(COUNTBLANK(K169:AF169)=12,10,IF(COUNTBLANK(K169:AF169)=13,9,IF(COUNTBLANK(K169:AF169)=14,8,IF(COUNTBLANK(K169:AF169)=15,7,IF(COUNTBLANK(K169:AF169)=16,6,IF(COUNTBLANK(K169:AF169)=17,5,IF(COUNTBLANK(K169:AF169)=18,4,IF(COUNTBLANK(K169:AF169)=19,3,IF(COUNTBLANK(K169:AF169)=20,2,IF(COUNTBLANK(K169:AF169)=21,1,IF(COUNTBLANK(K169:AF169)=22,0,"Error")))))))))))))))))))))))</f>
        <v>2</v>
      </c>
      <c r="AI169" s="39">
        <f>IF(AH169=0,"",IF(COUNTBLANK(AD169:AF169)=0,AVERAGE(AD169:AF169),IF(COUNTBLANK(AC169:AF169)&lt;1.5,AVERAGE(AC169:AF169),IF(COUNTBLANK(AB169:AF169)&lt;2.5,AVERAGE(AB169:AF169),IF(COUNTBLANK(AA169:AF169)&lt;3.5,AVERAGE(AA169:AF169),IF(COUNTBLANK(Z169:AF169)&lt;4.5,AVERAGE(Z169:AF169),IF(COUNTBLANK(Y169:AF169)&lt;5.5,AVERAGE(Y169:AF169),IF(COUNTBLANK(X169:AF169)&lt;6.5,AVERAGE(X169:AF169),IF(COUNTBLANK(W169:AF169)&lt;7.5,AVERAGE(W169:AF169),IF(COUNTBLANK(V169:AF169)&lt;8.5,AVERAGE(V169:AF169),IF(COUNTBLANK(U169:AF169)&lt;9.5,AVERAGE(U169:AF169),IF(COUNTBLANK(T169:AF169)&lt;10.5,AVERAGE(T169:AF169),IF(COUNTBLANK(S169:AF169)&lt;11.5,AVERAGE(S169:AF169),IF(COUNTBLANK(R169:AF169)&lt;12.5,AVERAGE(R169:AF169),IF(COUNTBLANK(Q169:AF169)&lt;13.5,AVERAGE(Q169:AF169),IF(COUNTBLANK(P169:AF169)&lt;14.5,AVERAGE(P169:AF169),IF(COUNTBLANK(O169:AF169)&lt;15.5,AVERAGE(O169:AF169),IF(COUNTBLANK(N169:AF169)&lt;16.5,AVERAGE(N169:AF169),IF(COUNTBLANK(M169:AF169)&lt;17.5,AVERAGE(M169:AF169),IF(COUNTBLANK(L169:AF169)&lt;18.5,AVERAGE(L169:AF169),AVERAGE(K169:AF169)))))))))))))))))))))</f>
        <v>36</v>
      </c>
      <c r="AJ169" s="22">
        <f>IF(AH169=0,"",IF(COUNTBLANK(AE169:AF169)=0,AVERAGE(AE169:AF169),IF(COUNTBLANK(AD169:AF169)&lt;1.5,AVERAGE(AD169:AF169),IF(COUNTBLANK(AC169:AF169)&lt;2.5,AVERAGE(AC169:AF169),IF(COUNTBLANK(AB169:AF169)&lt;3.5,AVERAGE(AB169:AF169),IF(COUNTBLANK(AA169:AF169)&lt;4.5,AVERAGE(AA169:AF169),IF(COUNTBLANK(Z169:AF169)&lt;5.5,AVERAGE(Z169:AF169),IF(COUNTBLANK(Y169:AF169)&lt;6.5,AVERAGE(Y169:AF169),IF(COUNTBLANK(X169:AF169)&lt;7.5,AVERAGE(X169:AF169),IF(COUNTBLANK(W169:AF169)&lt;8.5,AVERAGE(W169:AF169),IF(COUNTBLANK(V169:AF169)&lt;9.5,AVERAGE(V169:AF169),IF(COUNTBLANK(U169:AF169)&lt;10.5,AVERAGE(U169:AF169),IF(COUNTBLANK(T169:AF169)&lt;11.5,AVERAGE(T169:AF169),IF(COUNTBLANK(S169:AF169)&lt;12.5,AVERAGE(S169:AF169),IF(COUNTBLANK(R169:AF169)&lt;13.5,AVERAGE(R169:AF169),IF(COUNTBLANK(Q169:AF169)&lt;14.5,AVERAGE(Q169:AF169),IF(COUNTBLANK(P169:AF169)&lt;15.5,AVERAGE(P169:AF169),IF(COUNTBLANK(O169:AF169)&lt;16.5,AVERAGE(O169:AF169),IF(COUNTBLANK(N169:AF169)&lt;17.5,AVERAGE(N169:AF169),IF(COUNTBLANK(M169:AF169)&lt;18.5,AVERAGE(M169:AF169),IF(COUNTBLANK(L169:AF169)&lt;19.5,AVERAGE(L169:AF169),AVERAGE(K169:AF169))))))))))))))))))))))</f>
        <v>36</v>
      </c>
      <c r="AK169" s="23">
        <f>IF(AH169&lt;1.5,J169,(0.75*J169)+(0.25*(AI169*$AS$1)))</f>
        <v>218480.20825809537</v>
      </c>
      <c r="AL169" s="24">
        <f>AK169-J169</f>
        <v>-23719.791741904628</v>
      </c>
      <c r="AM169" s="22">
        <f>IF(AH169&lt;1.5,"N/A",3*((J169/$AS$1)-(AJ169*2/3)))</f>
        <v>105.55533593982932</v>
      </c>
      <c r="AN169" s="20">
        <f t="shared" si="7"/>
        <v>142429.09065160021</v>
      </c>
      <c r="AO169" s="20">
        <f t="shared" si="8"/>
        <v>142429.09065160021</v>
      </c>
    </row>
    <row r="170" spans="1:41" s="2" customFormat="1">
      <c r="A170" s="19" t="s">
        <v>36</v>
      </c>
      <c r="B170" s="23" t="str">
        <f>IF(COUNTBLANK(K170:AF170)&lt;20.5,"Yes","No")</f>
        <v>Yes</v>
      </c>
      <c r="C170" s="23" t="str">
        <f>IF(COUNTBLANK(K170:AF170)&lt;21.5,"Yes","No")</f>
        <v>Yes</v>
      </c>
      <c r="D170" s="34" t="str">
        <f>IF(J170&gt;300000,IF(J170&lt;((AG170*$AR$1)*0.9),IF(J170&lt;((AG170*$AR$1)*0.8),IF(J170&lt;((AG170*$AR$1)*0.7),"B","C"),"V"),IF(AM170&gt;AG170,IF(AM170&gt;AJ170,"P",""),"")),IF(AM170&gt;AG170,IF(AM170&gt;AJ170,"P",""),""))</f>
        <v>P</v>
      </c>
      <c r="E170" s="19" t="s">
        <v>365</v>
      </c>
      <c r="F170" s="21" t="s">
        <v>37</v>
      </c>
      <c r="G170" s="20">
        <v>313800</v>
      </c>
      <c r="H170" s="20">
        <f>J170-G170</f>
        <v>0</v>
      </c>
      <c r="I170" s="80">
        <v>0</v>
      </c>
      <c r="J170" s="20">
        <v>313800</v>
      </c>
      <c r="K170" s="21">
        <v>52</v>
      </c>
      <c r="L170" s="21">
        <v>13</v>
      </c>
      <c r="M170" s="21"/>
      <c r="N170" s="21" t="s">
        <v>535</v>
      </c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39">
        <f>IF(AH170=0,"",AVERAGE(K170:AF170))</f>
        <v>32.5</v>
      </c>
      <c r="AH170" s="39">
        <f>IF(COUNTBLANK(K170:AF170)=0,22,IF(COUNTBLANK(K170:AF170)=1,21,IF(COUNTBLANK(K170:AF170)=2,20,IF(COUNTBLANK(K170:AF170)=3,19,IF(COUNTBLANK(K170:AF170)=4,18,IF(COUNTBLANK(K170:AF170)=5,17,IF(COUNTBLANK(K170:AF170)=6,16,IF(COUNTBLANK(K170:AF170)=7,15,IF(COUNTBLANK(K170:AF170)=8,14,IF(COUNTBLANK(K170:AF170)=9,13,IF(COUNTBLANK(K170:AF170)=10,12,IF(COUNTBLANK(K170:AF170)=11,11,IF(COUNTBLANK(K170:AF170)=12,10,IF(COUNTBLANK(K170:AF170)=13,9,IF(COUNTBLANK(K170:AF170)=14,8,IF(COUNTBLANK(K170:AF170)=15,7,IF(COUNTBLANK(K170:AF170)=16,6,IF(COUNTBLANK(K170:AF170)=17,5,IF(COUNTBLANK(K170:AF170)=18,4,IF(COUNTBLANK(K170:AF170)=19,3,IF(COUNTBLANK(K170:AF170)=20,2,IF(COUNTBLANK(K170:AF170)=21,1,IF(COUNTBLANK(K170:AF170)=22,0,"Error")))))))))))))))))))))))</f>
        <v>2</v>
      </c>
      <c r="AI170" s="39">
        <f>IF(AH170=0,"",IF(COUNTBLANK(AD170:AF170)=0,AVERAGE(AD170:AF170),IF(COUNTBLANK(AC170:AF170)&lt;1.5,AVERAGE(AC170:AF170),IF(COUNTBLANK(AB170:AF170)&lt;2.5,AVERAGE(AB170:AF170),IF(COUNTBLANK(AA170:AF170)&lt;3.5,AVERAGE(AA170:AF170),IF(COUNTBLANK(Z170:AF170)&lt;4.5,AVERAGE(Z170:AF170),IF(COUNTBLANK(Y170:AF170)&lt;5.5,AVERAGE(Y170:AF170),IF(COUNTBLANK(X170:AF170)&lt;6.5,AVERAGE(X170:AF170),IF(COUNTBLANK(W170:AF170)&lt;7.5,AVERAGE(W170:AF170),IF(COUNTBLANK(V170:AF170)&lt;8.5,AVERAGE(V170:AF170),IF(COUNTBLANK(U170:AF170)&lt;9.5,AVERAGE(U170:AF170),IF(COUNTBLANK(T170:AF170)&lt;10.5,AVERAGE(T170:AF170),IF(COUNTBLANK(S170:AF170)&lt;11.5,AVERAGE(S170:AF170),IF(COUNTBLANK(R170:AF170)&lt;12.5,AVERAGE(R170:AF170),IF(COUNTBLANK(Q170:AF170)&lt;13.5,AVERAGE(Q170:AF170),IF(COUNTBLANK(P170:AF170)&lt;14.5,AVERAGE(P170:AF170),IF(COUNTBLANK(O170:AF170)&lt;15.5,AVERAGE(O170:AF170),IF(COUNTBLANK(N170:AF170)&lt;16.5,AVERAGE(N170:AF170),IF(COUNTBLANK(M170:AF170)&lt;17.5,AVERAGE(M170:AF170),IF(COUNTBLANK(L170:AF170)&lt;18.5,AVERAGE(L170:AF170),AVERAGE(K170:AF170)))))))))))))))))))))</f>
        <v>32.5</v>
      </c>
      <c r="AJ170" s="22">
        <f>IF(AH170=0,"",IF(COUNTBLANK(AE170:AF170)=0,AVERAGE(AE170:AF170),IF(COUNTBLANK(AD170:AF170)&lt;1.5,AVERAGE(AD170:AF170),IF(COUNTBLANK(AC170:AF170)&lt;2.5,AVERAGE(AC170:AF170),IF(COUNTBLANK(AB170:AF170)&lt;3.5,AVERAGE(AB170:AF170),IF(COUNTBLANK(AA170:AF170)&lt;4.5,AVERAGE(AA170:AF170),IF(COUNTBLANK(Z170:AF170)&lt;5.5,AVERAGE(Z170:AF170),IF(COUNTBLANK(Y170:AF170)&lt;6.5,AVERAGE(Y170:AF170),IF(COUNTBLANK(X170:AF170)&lt;7.5,AVERAGE(X170:AF170),IF(COUNTBLANK(W170:AF170)&lt;8.5,AVERAGE(W170:AF170),IF(COUNTBLANK(V170:AF170)&lt;9.5,AVERAGE(V170:AF170),IF(COUNTBLANK(U170:AF170)&lt;10.5,AVERAGE(U170:AF170),IF(COUNTBLANK(T170:AF170)&lt;11.5,AVERAGE(T170:AF170),IF(COUNTBLANK(S170:AF170)&lt;12.5,AVERAGE(S170:AF170),IF(COUNTBLANK(R170:AF170)&lt;13.5,AVERAGE(R170:AF170),IF(COUNTBLANK(Q170:AF170)&lt;14.5,AVERAGE(Q170:AF170),IF(COUNTBLANK(P170:AF170)&lt;15.5,AVERAGE(P170:AF170),IF(COUNTBLANK(O170:AF170)&lt;16.5,AVERAGE(O170:AF170),IF(COUNTBLANK(N170:AF170)&lt;17.5,AVERAGE(N170:AF170),IF(COUNTBLANK(M170:AF170)&lt;18.5,AVERAGE(M170:AF170),IF(COUNTBLANK(L170:AF170)&lt;19.5,AVERAGE(L170:AF170),AVERAGE(K170:AF170))))))))))))))))))))))</f>
        <v>32.5</v>
      </c>
      <c r="AK170" s="23">
        <f>IF(AH170&lt;1.5,J170,(0.75*J170)+(0.25*(AI170*$AS$1)))</f>
        <v>268599.49356633611</v>
      </c>
      <c r="AL170" s="24">
        <f>AK170-J170</f>
        <v>-45200.50643366389</v>
      </c>
      <c r="AM170" s="22">
        <f>IF(AH170&lt;1.5,"N/A",3*((J170/$AS$1)-(AJ170*2/3)))</f>
        <v>165.04485721683915</v>
      </c>
      <c r="AN170" s="20">
        <f t="shared" si="7"/>
        <v>128581.81794936131</v>
      </c>
      <c r="AO170" s="20">
        <f t="shared" si="8"/>
        <v>128581.81794936131</v>
      </c>
    </row>
    <row r="171" spans="1:41" s="2" customFormat="1">
      <c r="A171" s="25" t="s">
        <v>36</v>
      </c>
      <c r="B171" s="23" t="str">
        <f>IF(COUNTBLANK(K171:AF171)&lt;20.5,"Yes","No")</f>
        <v>No</v>
      </c>
      <c r="C171" s="23" t="str">
        <f>IF(COUNTBLANK(K171:AF171)&lt;21.5,"Yes","No")</f>
        <v>Yes</v>
      </c>
      <c r="D171" s="34" t="str">
        <f>IF(J171&gt;300000,IF(J171&lt;((AG171*$AR$1)*0.9),IF(J171&lt;((AG171*$AR$1)*0.8),IF(J171&lt;((AG171*$AR$1)*0.7),"B","C"),"V"),IF(AM171&gt;AG171,IF(AM171&gt;AJ171,"P",""),"")),IF(AM171&gt;AG171,IF(AM171&gt;AJ171,"P",""),""))</f>
        <v>P</v>
      </c>
      <c r="E171" s="25" t="s">
        <v>425</v>
      </c>
      <c r="F171" s="27" t="s">
        <v>48</v>
      </c>
      <c r="G171" s="20">
        <v>267400</v>
      </c>
      <c r="H171" s="20">
        <f>J171-G171</f>
        <v>0</v>
      </c>
      <c r="I171" s="80">
        <v>0</v>
      </c>
      <c r="J171" s="20">
        <v>267400</v>
      </c>
      <c r="K171" s="21"/>
      <c r="L171" s="21" t="s">
        <v>535</v>
      </c>
      <c r="M171" s="21">
        <v>22</v>
      </c>
      <c r="N171" s="21" t="s">
        <v>535</v>
      </c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39">
        <f>IF(AH171=0,"",AVERAGE(K171:AF171))</f>
        <v>22</v>
      </c>
      <c r="AH171" s="39">
        <f>IF(COUNTBLANK(K171:AF171)=0,22,IF(COUNTBLANK(K171:AF171)=1,21,IF(COUNTBLANK(K171:AF171)=2,20,IF(COUNTBLANK(K171:AF171)=3,19,IF(COUNTBLANK(K171:AF171)=4,18,IF(COUNTBLANK(K171:AF171)=5,17,IF(COUNTBLANK(K171:AF171)=6,16,IF(COUNTBLANK(K171:AF171)=7,15,IF(COUNTBLANK(K171:AF171)=8,14,IF(COUNTBLANK(K171:AF171)=9,13,IF(COUNTBLANK(K171:AF171)=10,12,IF(COUNTBLANK(K171:AF171)=11,11,IF(COUNTBLANK(K171:AF171)=12,10,IF(COUNTBLANK(K171:AF171)=13,9,IF(COUNTBLANK(K171:AF171)=14,8,IF(COUNTBLANK(K171:AF171)=15,7,IF(COUNTBLANK(K171:AF171)=16,6,IF(COUNTBLANK(K171:AF171)=17,5,IF(COUNTBLANK(K171:AF171)=18,4,IF(COUNTBLANK(K171:AF171)=19,3,IF(COUNTBLANK(K171:AF171)=20,2,IF(COUNTBLANK(K171:AF171)=21,1,IF(COUNTBLANK(K171:AF171)=22,0,"Error")))))))))))))))))))))))</f>
        <v>1</v>
      </c>
      <c r="AI171" s="39">
        <f>IF(AH171=0,"",IF(COUNTBLANK(AD171:AF171)=0,AVERAGE(AD171:AF171),IF(COUNTBLANK(AC171:AF171)&lt;1.5,AVERAGE(AC171:AF171),IF(COUNTBLANK(AB171:AF171)&lt;2.5,AVERAGE(AB171:AF171),IF(COUNTBLANK(AA171:AF171)&lt;3.5,AVERAGE(AA171:AF171),IF(COUNTBLANK(Z171:AF171)&lt;4.5,AVERAGE(Z171:AF171),IF(COUNTBLANK(Y171:AF171)&lt;5.5,AVERAGE(Y171:AF171),IF(COUNTBLANK(X171:AF171)&lt;6.5,AVERAGE(X171:AF171),IF(COUNTBLANK(W171:AF171)&lt;7.5,AVERAGE(W171:AF171),IF(COUNTBLANK(V171:AF171)&lt;8.5,AVERAGE(V171:AF171),IF(COUNTBLANK(U171:AF171)&lt;9.5,AVERAGE(U171:AF171),IF(COUNTBLANK(T171:AF171)&lt;10.5,AVERAGE(T171:AF171),IF(COUNTBLANK(S171:AF171)&lt;11.5,AVERAGE(S171:AF171),IF(COUNTBLANK(R171:AF171)&lt;12.5,AVERAGE(R171:AF171),IF(COUNTBLANK(Q171:AF171)&lt;13.5,AVERAGE(Q171:AF171),IF(COUNTBLANK(P171:AF171)&lt;14.5,AVERAGE(P171:AF171),IF(COUNTBLANK(O171:AF171)&lt;15.5,AVERAGE(O171:AF171),IF(COUNTBLANK(N171:AF171)&lt;16.5,AVERAGE(N171:AF171),IF(COUNTBLANK(M171:AF171)&lt;17.5,AVERAGE(M171:AF171),IF(COUNTBLANK(L171:AF171)&lt;18.5,AVERAGE(L171:AF171),AVERAGE(K171:AF171)))))))))))))))))))))</f>
        <v>22</v>
      </c>
      <c r="AJ171" s="22">
        <f>IF(AH171=0,"",IF(COUNTBLANK(AE171:AF171)=0,AVERAGE(AE171:AF171),IF(COUNTBLANK(AD171:AF171)&lt;1.5,AVERAGE(AD171:AF171),IF(COUNTBLANK(AC171:AF171)&lt;2.5,AVERAGE(AC171:AF171),IF(COUNTBLANK(AB171:AF171)&lt;3.5,AVERAGE(AB171:AF171),IF(COUNTBLANK(AA171:AF171)&lt;4.5,AVERAGE(AA171:AF171),IF(COUNTBLANK(Z171:AF171)&lt;5.5,AVERAGE(Z171:AF171),IF(COUNTBLANK(Y171:AF171)&lt;6.5,AVERAGE(Y171:AF171),IF(COUNTBLANK(X171:AF171)&lt;7.5,AVERAGE(X171:AF171),IF(COUNTBLANK(W171:AF171)&lt;8.5,AVERAGE(W171:AF171),IF(COUNTBLANK(V171:AF171)&lt;9.5,AVERAGE(V171:AF171),IF(COUNTBLANK(U171:AF171)&lt;10.5,AVERAGE(U171:AF171),IF(COUNTBLANK(T171:AF171)&lt;11.5,AVERAGE(T171:AF171),IF(COUNTBLANK(S171:AF171)&lt;12.5,AVERAGE(S171:AF171),IF(COUNTBLANK(R171:AF171)&lt;13.5,AVERAGE(R171:AF171),IF(COUNTBLANK(Q171:AF171)&lt;14.5,AVERAGE(Q171:AF171),IF(COUNTBLANK(P171:AF171)&lt;15.5,AVERAGE(P171:AF171),IF(COUNTBLANK(O171:AF171)&lt;16.5,AVERAGE(O171:AF171),IF(COUNTBLANK(N171:AF171)&lt;17.5,AVERAGE(N171:AF171),IF(COUNTBLANK(M171:AF171)&lt;18.5,AVERAGE(M171:AF171),IF(COUNTBLANK(L171:AF171)&lt;19.5,AVERAGE(L171:AF171),AVERAGE(K171:AF171))))))))))))))))))))))</f>
        <v>22</v>
      </c>
      <c r="AK171" s="23">
        <f>IF(AH171&lt;1.5,J171,(0.75*J171)+(0.25*(AI171*$AS$1)))</f>
        <v>267400</v>
      </c>
      <c r="AL171" s="24">
        <f>AK171-J171</f>
        <v>0</v>
      </c>
      <c r="AM171" s="22" t="str">
        <f>IF(AH171&lt;1.5,"N/A",3*((J171/$AS$1)-(AJ171*2/3)))</f>
        <v>N/A</v>
      </c>
      <c r="AN171" s="20">
        <f t="shared" si="7"/>
        <v>87039.999842644582</v>
      </c>
      <c r="AO171" s="20">
        <f t="shared" si="8"/>
        <v>87039.999842644582</v>
      </c>
    </row>
    <row r="172" spans="1:41" s="2" customFormat="1">
      <c r="A172" s="25" t="s">
        <v>52</v>
      </c>
      <c r="B172" s="23" t="str">
        <f>IF(COUNTBLANK(K172:AF172)&lt;20.5,"Yes","No")</f>
        <v>Yes</v>
      </c>
      <c r="C172" s="23" t="str">
        <f>IF(COUNTBLANK(K172:AF172)&lt;21.5,"Yes","No")</f>
        <v>Yes</v>
      </c>
      <c r="D172" s="34" t="str">
        <f>IF(J172&gt;300000,IF(J172&lt;((AG172*$AR$1)*0.9),IF(J172&lt;((AG172*$AR$1)*0.8),IF(J172&lt;((AG172*$AR$1)*0.7),"B","C"),"V"),IF(AM172&gt;AG172,IF(AM172&gt;AJ172,"P",""),"")),IF(AM172&gt;AG172,IF(AM172&gt;AJ172,"P",""),""))</f>
        <v/>
      </c>
      <c r="E172" s="19" t="s">
        <v>150</v>
      </c>
      <c r="F172" s="21" t="s">
        <v>37</v>
      </c>
      <c r="G172" s="20">
        <v>522000</v>
      </c>
      <c r="H172" s="20">
        <f>J172-G172</f>
        <v>900</v>
      </c>
      <c r="I172" s="80">
        <v>600</v>
      </c>
      <c r="J172" s="20">
        <v>522900</v>
      </c>
      <c r="K172" s="21">
        <v>129</v>
      </c>
      <c r="L172" s="21">
        <v>120</v>
      </c>
      <c r="M172" s="21">
        <v>130</v>
      </c>
      <c r="N172" s="21">
        <v>133</v>
      </c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39">
        <f>IF(AH172=0,"",AVERAGE(K172:AF172))</f>
        <v>128</v>
      </c>
      <c r="AH172" s="39">
        <f>IF(COUNTBLANK(K172:AF172)=0,22,IF(COUNTBLANK(K172:AF172)=1,21,IF(COUNTBLANK(K172:AF172)=2,20,IF(COUNTBLANK(K172:AF172)=3,19,IF(COUNTBLANK(K172:AF172)=4,18,IF(COUNTBLANK(K172:AF172)=5,17,IF(COUNTBLANK(K172:AF172)=6,16,IF(COUNTBLANK(K172:AF172)=7,15,IF(COUNTBLANK(K172:AF172)=8,14,IF(COUNTBLANK(K172:AF172)=9,13,IF(COUNTBLANK(K172:AF172)=10,12,IF(COUNTBLANK(K172:AF172)=11,11,IF(COUNTBLANK(K172:AF172)=12,10,IF(COUNTBLANK(K172:AF172)=13,9,IF(COUNTBLANK(K172:AF172)=14,8,IF(COUNTBLANK(K172:AF172)=15,7,IF(COUNTBLANK(K172:AF172)=16,6,IF(COUNTBLANK(K172:AF172)=17,5,IF(COUNTBLANK(K172:AF172)=18,4,IF(COUNTBLANK(K172:AF172)=19,3,IF(COUNTBLANK(K172:AF172)=20,2,IF(COUNTBLANK(K172:AF172)=21,1,IF(COUNTBLANK(K172:AF172)=22,0,"Error")))))))))))))))))))))))</f>
        <v>4</v>
      </c>
      <c r="AI172" s="39">
        <f>IF(AH172=0,"",IF(COUNTBLANK(AD172:AF172)=0,AVERAGE(AD172:AF172),IF(COUNTBLANK(AC172:AF172)&lt;1.5,AVERAGE(AC172:AF172),IF(COUNTBLANK(AB172:AF172)&lt;2.5,AVERAGE(AB172:AF172),IF(COUNTBLANK(AA172:AF172)&lt;3.5,AVERAGE(AA172:AF172),IF(COUNTBLANK(Z172:AF172)&lt;4.5,AVERAGE(Z172:AF172),IF(COUNTBLANK(Y172:AF172)&lt;5.5,AVERAGE(Y172:AF172),IF(COUNTBLANK(X172:AF172)&lt;6.5,AVERAGE(X172:AF172),IF(COUNTBLANK(W172:AF172)&lt;7.5,AVERAGE(W172:AF172),IF(COUNTBLANK(V172:AF172)&lt;8.5,AVERAGE(V172:AF172),IF(COUNTBLANK(U172:AF172)&lt;9.5,AVERAGE(U172:AF172),IF(COUNTBLANK(T172:AF172)&lt;10.5,AVERAGE(T172:AF172),IF(COUNTBLANK(S172:AF172)&lt;11.5,AVERAGE(S172:AF172),IF(COUNTBLANK(R172:AF172)&lt;12.5,AVERAGE(R172:AF172),IF(COUNTBLANK(Q172:AF172)&lt;13.5,AVERAGE(Q172:AF172),IF(COUNTBLANK(P172:AF172)&lt;14.5,AVERAGE(P172:AF172),IF(COUNTBLANK(O172:AF172)&lt;15.5,AVERAGE(O172:AF172),IF(COUNTBLANK(N172:AF172)&lt;16.5,AVERAGE(N172:AF172),IF(COUNTBLANK(M172:AF172)&lt;17.5,AVERAGE(M172:AF172),IF(COUNTBLANK(L172:AF172)&lt;18.5,AVERAGE(L172:AF172),AVERAGE(K172:AF172)))))))))))))))))))))</f>
        <v>127.66666666666667</v>
      </c>
      <c r="AJ172" s="22">
        <f>IF(AH172=0,"",IF(COUNTBLANK(AE172:AF172)=0,AVERAGE(AE172:AF172),IF(COUNTBLANK(AD172:AF172)&lt;1.5,AVERAGE(AD172:AF172),IF(COUNTBLANK(AC172:AF172)&lt;2.5,AVERAGE(AC172:AF172),IF(COUNTBLANK(AB172:AF172)&lt;3.5,AVERAGE(AB172:AF172),IF(COUNTBLANK(AA172:AF172)&lt;4.5,AVERAGE(AA172:AF172),IF(COUNTBLANK(Z172:AF172)&lt;5.5,AVERAGE(Z172:AF172),IF(COUNTBLANK(Y172:AF172)&lt;6.5,AVERAGE(Y172:AF172),IF(COUNTBLANK(X172:AF172)&lt;7.5,AVERAGE(X172:AF172),IF(COUNTBLANK(W172:AF172)&lt;8.5,AVERAGE(W172:AF172),IF(COUNTBLANK(V172:AF172)&lt;9.5,AVERAGE(V172:AF172),IF(COUNTBLANK(U172:AF172)&lt;10.5,AVERAGE(U172:AF172),IF(COUNTBLANK(T172:AF172)&lt;11.5,AVERAGE(T172:AF172),IF(COUNTBLANK(S172:AF172)&lt;12.5,AVERAGE(S172:AF172),IF(COUNTBLANK(R172:AF172)&lt;13.5,AVERAGE(R172:AF172),IF(COUNTBLANK(Q172:AF172)&lt;14.5,AVERAGE(Q172:AF172),IF(COUNTBLANK(P172:AF172)&lt;15.5,AVERAGE(P172:AF172),IF(COUNTBLANK(O172:AF172)&lt;16.5,AVERAGE(O172:AF172),IF(COUNTBLANK(N172:AF172)&lt;17.5,AVERAGE(N172:AF172),IF(COUNTBLANK(M172:AF172)&lt;18.5,AVERAGE(M172:AF172),IF(COUNTBLANK(L172:AF172)&lt;19.5,AVERAGE(L172:AF172),AVERAGE(K172:AF172))))))))))))))))))))))</f>
        <v>131.5</v>
      </c>
      <c r="AK172" s="23">
        <f>IF(AH172&lt;1.5,J172,(0.75*J172)+(0.25*(AI172*$AS$1)))</f>
        <v>522785.83113750489</v>
      </c>
      <c r="AL172" s="24">
        <f>AK172-J172</f>
        <v>-114.16886249510571</v>
      </c>
      <c r="AM172" s="22">
        <f>IF(AH172&lt;1.5,"N/A",3*((J172/$AS$1)-(AJ172*2/3)))</f>
        <v>120.33478597414022</v>
      </c>
      <c r="AN172" s="20">
        <f t="shared" si="7"/>
        <v>505095.7566626193</v>
      </c>
      <c r="AO172" s="20">
        <f t="shared" si="8"/>
        <v>506414.54453902302</v>
      </c>
    </row>
    <row r="173" spans="1:41" s="2" customFormat="1">
      <c r="A173" s="25" t="s">
        <v>52</v>
      </c>
      <c r="B173" s="23" t="str">
        <f>IF(COUNTBLANK(K173:AF173)&lt;20.5,"Yes","No")</f>
        <v>Yes</v>
      </c>
      <c r="C173" s="23" t="str">
        <f>IF(COUNTBLANK(K173:AF173)&lt;21.5,"Yes","No")</f>
        <v>Yes</v>
      </c>
      <c r="D173" s="34" t="str">
        <f>IF(J173&gt;300000,IF(J173&lt;((AG173*$AR$1)*0.9),IF(J173&lt;((AG173*$AR$1)*0.8),IF(J173&lt;((AG173*$AR$1)*0.7),"B","C"),"V"),IF(AM173&gt;AG173,IF(AM173&gt;AJ173,"P",""),"")),IF(AM173&gt;AG173,IF(AM173&gt;AJ173,"P",""),""))</f>
        <v/>
      </c>
      <c r="E173" s="19" t="s">
        <v>154</v>
      </c>
      <c r="F173" s="21" t="s">
        <v>390</v>
      </c>
      <c r="G173" s="20">
        <v>494500</v>
      </c>
      <c r="H173" s="20">
        <f>J173-G173</f>
        <v>3600</v>
      </c>
      <c r="I173" s="80">
        <v>5600</v>
      </c>
      <c r="J173" s="20">
        <v>498100</v>
      </c>
      <c r="K173" s="21">
        <v>105</v>
      </c>
      <c r="L173" s="21">
        <v>102</v>
      </c>
      <c r="M173" s="21">
        <v>146</v>
      </c>
      <c r="N173" s="21">
        <v>127</v>
      </c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39">
        <f>IF(AH173=0,"",AVERAGE(K173:AF173))</f>
        <v>120</v>
      </c>
      <c r="AH173" s="39">
        <f>IF(COUNTBLANK(K173:AF173)=0,22,IF(COUNTBLANK(K173:AF173)=1,21,IF(COUNTBLANK(K173:AF173)=2,20,IF(COUNTBLANK(K173:AF173)=3,19,IF(COUNTBLANK(K173:AF173)=4,18,IF(COUNTBLANK(K173:AF173)=5,17,IF(COUNTBLANK(K173:AF173)=6,16,IF(COUNTBLANK(K173:AF173)=7,15,IF(COUNTBLANK(K173:AF173)=8,14,IF(COUNTBLANK(K173:AF173)=9,13,IF(COUNTBLANK(K173:AF173)=10,12,IF(COUNTBLANK(K173:AF173)=11,11,IF(COUNTBLANK(K173:AF173)=12,10,IF(COUNTBLANK(K173:AF173)=13,9,IF(COUNTBLANK(K173:AF173)=14,8,IF(COUNTBLANK(K173:AF173)=15,7,IF(COUNTBLANK(K173:AF173)=16,6,IF(COUNTBLANK(K173:AF173)=17,5,IF(COUNTBLANK(K173:AF173)=18,4,IF(COUNTBLANK(K173:AF173)=19,3,IF(COUNTBLANK(K173:AF173)=20,2,IF(COUNTBLANK(K173:AF173)=21,1,IF(COUNTBLANK(K173:AF173)=22,0,"Error")))))))))))))))))))))))</f>
        <v>4</v>
      </c>
      <c r="AI173" s="39">
        <f>IF(AH173=0,"",IF(COUNTBLANK(AD173:AF173)=0,AVERAGE(AD173:AF173),IF(COUNTBLANK(AC173:AF173)&lt;1.5,AVERAGE(AC173:AF173),IF(COUNTBLANK(AB173:AF173)&lt;2.5,AVERAGE(AB173:AF173),IF(COUNTBLANK(AA173:AF173)&lt;3.5,AVERAGE(AA173:AF173),IF(COUNTBLANK(Z173:AF173)&lt;4.5,AVERAGE(Z173:AF173),IF(COUNTBLANK(Y173:AF173)&lt;5.5,AVERAGE(Y173:AF173),IF(COUNTBLANK(X173:AF173)&lt;6.5,AVERAGE(X173:AF173),IF(COUNTBLANK(W173:AF173)&lt;7.5,AVERAGE(W173:AF173),IF(COUNTBLANK(V173:AF173)&lt;8.5,AVERAGE(V173:AF173),IF(COUNTBLANK(U173:AF173)&lt;9.5,AVERAGE(U173:AF173),IF(COUNTBLANK(T173:AF173)&lt;10.5,AVERAGE(T173:AF173),IF(COUNTBLANK(S173:AF173)&lt;11.5,AVERAGE(S173:AF173),IF(COUNTBLANK(R173:AF173)&lt;12.5,AVERAGE(R173:AF173),IF(COUNTBLANK(Q173:AF173)&lt;13.5,AVERAGE(Q173:AF173),IF(COUNTBLANK(P173:AF173)&lt;14.5,AVERAGE(P173:AF173),IF(COUNTBLANK(O173:AF173)&lt;15.5,AVERAGE(O173:AF173),IF(COUNTBLANK(N173:AF173)&lt;16.5,AVERAGE(N173:AF173),IF(COUNTBLANK(M173:AF173)&lt;17.5,AVERAGE(M173:AF173),IF(COUNTBLANK(L173:AF173)&lt;18.5,AVERAGE(L173:AF173),AVERAGE(K173:AF173)))))))))))))))))))))</f>
        <v>125</v>
      </c>
      <c r="AJ173" s="22">
        <f>IF(AH173=0,"",IF(COUNTBLANK(AE173:AF173)=0,AVERAGE(AE173:AF173),IF(COUNTBLANK(AD173:AF173)&lt;1.5,AVERAGE(AD173:AF173),IF(COUNTBLANK(AC173:AF173)&lt;2.5,AVERAGE(AC173:AF173),IF(COUNTBLANK(AB173:AF173)&lt;3.5,AVERAGE(AB173:AF173),IF(COUNTBLANK(AA173:AF173)&lt;4.5,AVERAGE(AA173:AF173),IF(COUNTBLANK(Z173:AF173)&lt;5.5,AVERAGE(Z173:AF173),IF(COUNTBLANK(Y173:AF173)&lt;6.5,AVERAGE(Y173:AF173),IF(COUNTBLANK(X173:AF173)&lt;7.5,AVERAGE(X173:AF173),IF(COUNTBLANK(W173:AF173)&lt;8.5,AVERAGE(W173:AF173),IF(COUNTBLANK(V173:AF173)&lt;9.5,AVERAGE(V173:AF173),IF(COUNTBLANK(U173:AF173)&lt;10.5,AVERAGE(U173:AF173),IF(COUNTBLANK(T173:AF173)&lt;11.5,AVERAGE(T173:AF173),IF(COUNTBLANK(S173:AF173)&lt;12.5,AVERAGE(S173:AF173),IF(COUNTBLANK(R173:AF173)&lt;13.5,AVERAGE(R173:AF173),IF(COUNTBLANK(Q173:AF173)&lt;14.5,AVERAGE(Q173:AF173),IF(COUNTBLANK(P173:AF173)&lt;15.5,AVERAGE(P173:AF173),IF(COUNTBLANK(O173:AF173)&lt;16.5,AVERAGE(O173:AF173),IF(COUNTBLANK(N173:AF173)&lt;17.5,AVERAGE(N173:AF173),IF(COUNTBLANK(M173:AF173)&lt;18.5,AVERAGE(M173:AF173),IF(COUNTBLANK(L173:AF173)&lt;19.5,AVERAGE(L173:AF173),AVERAGE(K173:AF173))))))))))))))))))))))</f>
        <v>136.5</v>
      </c>
      <c r="AK173" s="23">
        <f>IF(AH173&lt;1.5,J173,(0.75*J173)+(0.25*(AI173*$AS$1)))</f>
        <v>501457.66756283114</v>
      </c>
      <c r="AL173" s="24">
        <f>AK173-J173</f>
        <v>3357.667562831135</v>
      </c>
      <c r="AM173" s="22">
        <f>IF(AH173&lt;1.5,"N/A",3*((J173/$AS$1)-(AJ173*2/3)))</f>
        <v>92.154057934058585</v>
      </c>
      <c r="AN173" s="20">
        <f t="shared" si="7"/>
        <v>494545.45365138969</v>
      </c>
      <c r="AO173" s="20">
        <f t="shared" si="8"/>
        <v>474763.63550533407</v>
      </c>
    </row>
    <row r="174" spans="1:41" s="2" customFormat="1">
      <c r="A174" s="25" t="s">
        <v>52</v>
      </c>
      <c r="B174" s="23" t="str">
        <f>IF(COUNTBLANK(K174:AF174)&lt;20.5,"Yes","No")</f>
        <v>Yes</v>
      </c>
      <c r="C174" s="23" t="str">
        <f>IF(COUNTBLANK(K174:AF174)&lt;21.5,"Yes","No")</f>
        <v>Yes</v>
      </c>
      <c r="D174" s="34" t="str">
        <f>IF(J174&gt;300000,IF(J174&lt;((AG174*$AR$1)*0.9),IF(J174&lt;((AG174*$AR$1)*0.8),IF(J174&lt;((AG174*$AR$1)*0.7),"B","C"),"V"),IF(AM174&gt;AG174,IF(AM174&gt;AJ174,"P",""),"")),IF(AM174&gt;AG174,IF(AM174&gt;AJ174,"P",""),""))</f>
        <v>P</v>
      </c>
      <c r="E174" s="19" t="s">
        <v>151</v>
      </c>
      <c r="F174" s="21" t="s">
        <v>37</v>
      </c>
      <c r="G174" s="20">
        <v>480200</v>
      </c>
      <c r="H174" s="20">
        <f>J174-G174</f>
        <v>-9000</v>
      </c>
      <c r="I174" s="80">
        <v>-5400</v>
      </c>
      <c r="J174" s="20">
        <v>471200</v>
      </c>
      <c r="K174" s="21">
        <v>114</v>
      </c>
      <c r="L174" s="21">
        <v>132</v>
      </c>
      <c r="M174" s="21">
        <v>92</v>
      </c>
      <c r="N174" s="21">
        <v>109</v>
      </c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39">
        <f>IF(AH174=0,"",AVERAGE(K174:AF174))</f>
        <v>111.75</v>
      </c>
      <c r="AH174" s="39">
        <f>IF(COUNTBLANK(K174:AF174)=0,22,IF(COUNTBLANK(K174:AF174)=1,21,IF(COUNTBLANK(K174:AF174)=2,20,IF(COUNTBLANK(K174:AF174)=3,19,IF(COUNTBLANK(K174:AF174)=4,18,IF(COUNTBLANK(K174:AF174)=5,17,IF(COUNTBLANK(K174:AF174)=6,16,IF(COUNTBLANK(K174:AF174)=7,15,IF(COUNTBLANK(K174:AF174)=8,14,IF(COUNTBLANK(K174:AF174)=9,13,IF(COUNTBLANK(K174:AF174)=10,12,IF(COUNTBLANK(K174:AF174)=11,11,IF(COUNTBLANK(K174:AF174)=12,10,IF(COUNTBLANK(K174:AF174)=13,9,IF(COUNTBLANK(K174:AF174)=14,8,IF(COUNTBLANK(K174:AF174)=15,7,IF(COUNTBLANK(K174:AF174)=16,6,IF(COUNTBLANK(K174:AF174)=17,5,IF(COUNTBLANK(K174:AF174)=18,4,IF(COUNTBLANK(K174:AF174)=19,3,IF(COUNTBLANK(K174:AF174)=20,2,IF(COUNTBLANK(K174:AF174)=21,1,IF(COUNTBLANK(K174:AF174)=22,0,"Error")))))))))))))))))))))))</f>
        <v>4</v>
      </c>
      <c r="AI174" s="39">
        <f>IF(AH174=0,"",IF(COUNTBLANK(AD174:AF174)=0,AVERAGE(AD174:AF174),IF(COUNTBLANK(AC174:AF174)&lt;1.5,AVERAGE(AC174:AF174),IF(COUNTBLANK(AB174:AF174)&lt;2.5,AVERAGE(AB174:AF174),IF(COUNTBLANK(AA174:AF174)&lt;3.5,AVERAGE(AA174:AF174),IF(COUNTBLANK(Z174:AF174)&lt;4.5,AVERAGE(Z174:AF174),IF(COUNTBLANK(Y174:AF174)&lt;5.5,AVERAGE(Y174:AF174),IF(COUNTBLANK(X174:AF174)&lt;6.5,AVERAGE(X174:AF174),IF(COUNTBLANK(W174:AF174)&lt;7.5,AVERAGE(W174:AF174),IF(COUNTBLANK(V174:AF174)&lt;8.5,AVERAGE(V174:AF174),IF(COUNTBLANK(U174:AF174)&lt;9.5,AVERAGE(U174:AF174),IF(COUNTBLANK(T174:AF174)&lt;10.5,AVERAGE(T174:AF174),IF(COUNTBLANK(S174:AF174)&lt;11.5,AVERAGE(S174:AF174),IF(COUNTBLANK(R174:AF174)&lt;12.5,AVERAGE(R174:AF174),IF(COUNTBLANK(Q174:AF174)&lt;13.5,AVERAGE(Q174:AF174),IF(COUNTBLANK(P174:AF174)&lt;14.5,AVERAGE(P174:AF174),IF(COUNTBLANK(O174:AF174)&lt;15.5,AVERAGE(O174:AF174),IF(COUNTBLANK(N174:AF174)&lt;16.5,AVERAGE(N174:AF174),IF(COUNTBLANK(M174:AF174)&lt;17.5,AVERAGE(M174:AF174),IF(COUNTBLANK(L174:AF174)&lt;18.5,AVERAGE(L174:AF174),AVERAGE(K174:AF174)))))))))))))))))))))</f>
        <v>111</v>
      </c>
      <c r="AJ174" s="22">
        <f>IF(AH174=0,"",IF(COUNTBLANK(AE174:AF174)=0,AVERAGE(AE174:AF174),IF(COUNTBLANK(AD174:AF174)&lt;1.5,AVERAGE(AD174:AF174),IF(COUNTBLANK(AC174:AF174)&lt;2.5,AVERAGE(AC174:AF174),IF(COUNTBLANK(AB174:AF174)&lt;3.5,AVERAGE(AB174:AF174),IF(COUNTBLANK(AA174:AF174)&lt;4.5,AVERAGE(AA174:AF174),IF(COUNTBLANK(Z174:AF174)&lt;5.5,AVERAGE(Z174:AF174),IF(COUNTBLANK(Y174:AF174)&lt;6.5,AVERAGE(Y174:AF174),IF(COUNTBLANK(X174:AF174)&lt;7.5,AVERAGE(X174:AF174),IF(COUNTBLANK(W174:AF174)&lt;8.5,AVERAGE(W174:AF174),IF(COUNTBLANK(V174:AF174)&lt;9.5,AVERAGE(V174:AF174),IF(COUNTBLANK(U174:AF174)&lt;10.5,AVERAGE(U174:AF174),IF(COUNTBLANK(T174:AF174)&lt;11.5,AVERAGE(T174:AF174),IF(COUNTBLANK(S174:AF174)&lt;12.5,AVERAGE(S174:AF174),IF(COUNTBLANK(R174:AF174)&lt;13.5,AVERAGE(R174:AF174),IF(COUNTBLANK(Q174:AF174)&lt;14.5,AVERAGE(Q174:AF174),IF(COUNTBLANK(P174:AF174)&lt;15.5,AVERAGE(P174:AF174),IF(COUNTBLANK(O174:AF174)&lt;16.5,AVERAGE(O174:AF174),IF(COUNTBLANK(N174:AF174)&lt;17.5,AVERAGE(N174:AF174),IF(COUNTBLANK(M174:AF174)&lt;18.5,AVERAGE(M174:AF174),IF(COUNTBLANK(L174:AF174)&lt;19.5,AVERAGE(L174:AF174),AVERAGE(K174:AF174))))))))))))))))))))))</f>
        <v>100.5</v>
      </c>
      <c r="AK174" s="23">
        <f>IF(AH174&lt;1.5,J174,(0.75*J174)+(0.25*(AI174*$AS$1)))</f>
        <v>466959.80879579403</v>
      </c>
      <c r="AL174" s="24">
        <f>AK174-J174</f>
        <v>-4240.1912042059703</v>
      </c>
      <c r="AM174" s="22">
        <f>IF(AH174&lt;1.5,"N/A",3*((J174/$AS$1)-(AJ174*2/3)))</f>
        <v>144.43383276155072</v>
      </c>
      <c r="AN174" s="20">
        <f t="shared" si="7"/>
        <v>439156.36284243403</v>
      </c>
      <c r="AO174" s="20">
        <f t="shared" si="8"/>
        <v>442123.63556434237</v>
      </c>
    </row>
    <row r="175" spans="1:41" s="2" customFormat="1">
      <c r="A175" s="25" t="s">
        <v>52</v>
      </c>
      <c r="B175" s="23" t="str">
        <f>IF(COUNTBLANK(K175:AF175)&lt;20.5,"Yes","No")</f>
        <v>Yes</v>
      </c>
      <c r="C175" s="23" t="str">
        <f>IF(COUNTBLANK(K175:AF175)&lt;21.5,"Yes","No")</f>
        <v>Yes</v>
      </c>
      <c r="D175" s="34" t="str">
        <f>IF(J175&gt;300000,IF(J175&lt;((AG175*$AR$1)*0.9),IF(J175&lt;((AG175*$AR$1)*0.8),IF(J175&lt;((AG175*$AR$1)*0.7),"B","C"),"V"),IF(AM175&gt;AG175,IF(AM175&gt;AJ175,"P",""),"")),IF(AM175&gt;AG175,IF(AM175&gt;AJ175,"P",""),""))</f>
        <v/>
      </c>
      <c r="E175" s="25" t="s">
        <v>444</v>
      </c>
      <c r="F175" s="27" t="s">
        <v>62</v>
      </c>
      <c r="G175" s="20">
        <v>77800</v>
      </c>
      <c r="H175" s="20">
        <f>J175-G175</f>
        <v>0</v>
      </c>
      <c r="I175" s="80">
        <v>0</v>
      </c>
      <c r="J175" s="20">
        <v>77800</v>
      </c>
      <c r="K175" s="21"/>
      <c r="L175" s="21" t="s">
        <v>535</v>
      </c>
      <c r="M175" s="21">
        <v>85</v>
      </c>
      <c r="N175" s="21">
        <v>115</v>
      </c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39">
        <f>IF(AH175=0,"",AVERAGE(K175:AF175))</f>
        <v>100</v>
      </c>
      <c r="AH175" s="39">
        <f>IF(COUNTBLANK(K175:AF175)=0,22,IF(COUNTBLANK(K175:AF175)=1,21,IF(COUNTBLANK(K175:AF175)=2,20,IF(COUNTBLANK(K175:AF175)=3,19,IF(COUNTBLANK(K175:AF175)=4,18,IF(COUNTBLANK(K175:AF175)=5,17,IF(COUNTBLANK(K175:AF175)=6,16,IF(COUNTBLANK(K175:AF175)=7,15,IF(COUNTBLANK(K175:AF175)=8,14,IF(COUNTBLANK(K175:AF175)=9,13,IF(COUNTBLANK(K175:AF175)=10,12,IF(COUNTBLANK(K175:AF175)=11,11,IF(COUNTBLANK(K175:AF175)=12,10,IF(COUNTBLANK(K175:AF175)=13,9,IF(COUNTBLANK(K175:AF175)=14,8,IF(COUNTBLANK(K175:AF175)=15,7,IF(COUNTBLANK(K175:AF175)=16,6,IF(COUNTBLANK(K175:AF175)=17,5,IF(COUNTBLANK(K175:AF175)=18,4,IF(COUNTBLANK(K175:AF175)=19,3,IF(COUNTBLANK(K175:AF175)=20,2,IF(COUNTBLANK(K175:AF175)=21,1,IF(COUNTBLANK(K175:AF175)=22,0,"Error")))))))))))))))))))))))</f>
        <v>2</v>
      </c>
      <c r="AI175" s="39">
        <f>IF(AH175=0,"",IF(COUNTBLANK(AD175:AF175)=0,AVERAGE(AD175:AF175),IF(COUNTBLANK(AC175:AF175)&lt;1.5,AVERAGE(AC175:AF175),IF(COUNTBLANK(AB175:AF175)&lt;2.5,AVERAGE(AB175:AF175),IF(COUNTBLANK(AA175:AF175)&lt;3.5,AVERAGE(AA175:AF175),IF(COUNTBLANK(Z175:AF175)&lt;4.5,AVERAGE(Z175:AF175),IF(COUNTBLANK(Y175:AF175)&lt;5.5,AVERAGE(Y175:AF175),IF(COUNTBLANK(X175:AF175)&lt;6.5,AVERAGE(X175:AF175),IF(COUNTBLANK(W175:AF175)&lt;7.5,AVERAGE(W175:AF175),IF(COUNTBLANK(V175:AF175)&lt;8.5,AVERAGE(V175:AF175),IF(COUNTBLANK(U175:AF175)&lt;9.5,AVERAGE(U175:AF175),IF(COUNTBLANK(T175:AF175)&lt;10.5,AVERAGE(T175:AF175),IF(COUNTBLANK(S175:AF175)&lt;11.5,AVERAGE(S175:AF175),IF(COUNTBLANK(R175:AF175)&lt;12.5,AVERAGE(R175:AF175),IF(COUNTBLANK(Q175:AF175)&lt;13.5,AVERAGE(Q175:AF175),IF(COUNTBLANK(P175:AF175)&lt;14.5,AVERAGE(P175:AF175),IF(COUNTBLANK(O175:AF175)&lt;15.5,AVERAGE(O175:AF175),IF(COUNTBLANK(N175:AF175)&lt;16.5,AVERAGE(N175:AF175),IF(COUNTBLANK(M175:AF175)&lt;17.5,AVERAGE(M175:AF175),IF(COUNTBLANK(L175:AF175)&lt;18.5,AVERAGE(L175:AF175),AVERAGE(K175:AF175)))))))))))))))))))))</f>
        <v>100</v>
      </c>
      <c r="AJ175" s="22">
        <f>IF(AH175=0,"",IF(COUNTBLANK(AE175:AF175)=0,AVERAGE(AE175:AF175),IF(COUNTBLANK(AD175:AF175)&lt;1.5,AVERAGE(AD175:AF175),IF(COUNTBLANK(AC175:AF175)&lt;2.5,AVERAGE(AC175:AF175),IF(COUNTBLANK(AB175:AF175)&lt;3.5,AVERAGE(AB175:AF175),IF(COUNTBLANK(AA175:AF175)&lt;4.5,AVERAGE(AA175:AF175),IF(COUNTBLANK(Z175:AF175)&lt;5.5,AVERAGE(Z175:AF175),IF(COUNTBLANK(Y175:AF175)&lt;6.5,AVERAGE(Y175:AF175),IF(COUNTBLANK(X175:AF175)&lt;7.5,AVERAGE(X175:AF175),IF(COUNTBLANK(W175:AF175)&lt;8.5,AVERAGE(W175:AF175),IF(COUNTBLANK(V175:AF175)&lt;9.5,AVERAGE(V175:AF175),IF(COUNTBLANK(U175:AF175)&lt;10.5,AVERAGE(U175:AF175),IF(COUNTBLANK(T175:AF175)&lt;11.5,AVERAGE(T175:AF175),IF(COUNTBLANK(S175:AF175)&lt;12.5,AVERAGE(S175:AF175),IF(COUNTBLANK(R175:AF175)&lt;13.5,AVERAGE(R175:AF175),IF(COUNTBLANK(Q175:AF175)&lt;14.5,AVERAGE(Q175:AF175),IF(COUNTBLANK(P175:AF175)&lt;15.5,AVERAGE(P175:AF175),IF(COUNTBLANK(O175:AF175)&lt;16.5,AVERAGE(O175:AF175),IF(COUNTBLANK(N175:AF175)&lt;17.5,AVERAGE(N175:AF175),IF(COUNTBLANK(M175:AF175)&lt;18.5,AVERAGE(M175:AF175),IF(COUNTBLANK(L175:AF175)&lt;19.5,AVERAGE(L175:AF175),AVERAGE(K175:AF175))))))))))))))))))))))</f>
        <v>100</v>
      </c>
      <c r="AK175" s="23">
        <f>IF(AH175&lt;1.5,J175,(0.75*J175)+(0.25*(AI175*$AS$1)))</f>
        <v>160656.1340502649</v>
      </c>
      <c r="AL175" s="24">
        <f>AK175-J175</f>
        <v>82856.134050264896</v>
      </c>
      <c r="AM175" s="22">
        <f>IF(AH175&lt;1.5,"N/A",3*((J175/$AS$1)-(AJ175*2/3)))</f>
        <v>-142.96529671296977</v>
      </c>
      <c r="AN175" s="20">
        <f t="shared" si="7"/>
        <v>395636.36292111175</v>
      </c>
      <c r="AO175" s="20">
        <f t="shared" si="8"/>
        <v>395636.36292111175</v>
      </c>
    </row>
    <row r="176" spans="1:41" s="2" customFormat="1">
      <c r="A176" s="25" t="s">
        <v>52</v>
      </c>
      <c r="B176" s="23" t="str">
        <f>IF(COUNTBLANK(K176:AF176)&lt;20.5,"Yes","No")</f>
        <v>Yes</v>
      </c>
      <c r="C176" s="23" t="str">
        <f>IF(COUNTBLANK(K176:AF176)&lt;21.5,"Yes","No")</f>
        <v>Yes</v>
      </c>
      <c r="D176" s="34" t="str">
        <f>IF(J176&gt;300000,IF(J176&lt;((AG176*$AR$1)*0.9),IF(J176&lt;((AG176*$AR$1)*0.8),IF(J176&lt;((AG176*$AR$1)*0.7),"B","C"),"V"),IF(AM176&gt;AG176,IF(AM176&gt;AJ176,"P",""),"")),IF(AM176&gt;AG176,IF(AM176&gt;AJ176,"P",""),""))</f>
        <v/>
      </c>
      <c r="E176" s="19" t="s">
        <v>156</v>
      </c>
      <c r="F176" s="21" t="s">
        <v>48</v>
      </c>
      <c r="G176" s="20">
        <v>394300</v>
      </c>
      <c r="H176" s="20">
        <f>J176-G176</f>
        <v>3900</v>
      </c>
      <c r="I176" s="80">
        <v>4600</v>
      </c>
      <c r="J176" s="20">
        <v>398200</v>
      </c>
      <c r="K176" s="21">
        <v>90</v>
      </c>
      <c r="L176" s="21">
        <v>97</v>
      </c>
      <c r="M176" s="21">
        <v>97</v>
      </c>
      <c r="N176" s="21">
        <v>106</v>
      </c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39">
        <f>IF(AH176=0,"",AVERAGE(K176:AF176))</f>
        <v>97.5</v>
      </c>
      <c r="AH176" s="39">
        <f>IF(COUNTBLANK(K176:AF176)=0,22,IF(COUNTBLANK(K176:AF176)=1,21,IF(COUNTBLANK(K176:AF176)=2,20,IF(COUNTBLANK(K176:AF176)=3,19,IF(COUNTBLANK(K176:AF176)=4,18,IF(COUNTBLANK(K176:AF176)=5,17,IF(COUNTBLANK(K176:AF176)=6,16,IF(COUNTBLANK(K176:AF176)=7,15,IF(COUNTBLANK(K176:AF176)=8,14,IF(COUNTBLANK(K176:AF176)=9,13,IF(COUNTBLANK(K176:AF176)=10,12,IF(COUNTBLANK(K176:AF176)=11,11,IF(COUNTBLANK(K176:AF176)=12,10,IF(COUNTBLANK(K176:AF176)=13,9,IF(COUNTBLANK(K176:AF176)=14,8,IF(COUNTBLANK(K176:AF176)=15,7,IF(COUNTBLANK(K176:AF176)=16,6,IF(COUNTBLANK(K176:AF176)=17,5,IF(COUNTBLANK(K176:AF176)=18,4,IF(COUNTBLANK(K176:AF176)=19,3,IF(COUNTBLANK(K176:AF176)=20,2,IF(COUNTBLANK(K176:AF176)=21,1,IF(COUNTBLANK(K176:AF176)=22,0,"Error")))))))))))))))))))))))</f>
        <v>4</v>
      </c>
      <c r="AI176" s="39">
        <f>IF(AH176=0,"",IF(COUNTBLANK(AD176:AF176)=0,AVERAGE(AD176:AF176),IF(COUNTBLANK(AC176:AF176)&lt;1.5,AVERAGE(AC176:AF176),IF(COUNTBLANK(AB176:AF176)&lt;2.5,AVERAGE(AB176:AF176),IF(COUNTBLANK(AA176:AF176)&lt;3.5,AVERAGE(AA176:AF176),IF(COUNTBLANK(Z176:AF176)&lt;4.5,AVERAGE(Z176:AF176),IF(COUNTBLANK(Y176:AF176)&lt;5.5,AVERAGE(Y176:AF176),IF(COUNTBLANK(X176:AF176)&lt;6.5,AVERAGE(X176:AF176),IF(COUNTBLANK(W176:AF176)&lt;7.5,AVERAGE(W176:AF176),IF(COUNTBLANK(V176:AF176)&lt;8.5,AVERAGE(V176:AF176),IF(COUNTBLANK(U176:AF176)&lt;9.5,AVERAGE(U176:AF176),IF(COUNTBLANK(T176:AF176)&lt;10.5,AVERAGE(T176:AF176),IF(COUNTBLANK(S176:AF176)&lt;11.5,AVERAGE(S176:AF176),IF(COUNTBLANK(R176:AF176)&lt;12.5,AVERAGE(R176:AF176),IF(COUNTBLANK(Q176:AF176)&lt;13.5,AVERAGE(Q176:AF176),IF(COUNTBLANK(P176:AF176)&lt;14.5,AVERAGE(P176:AF176),IF(COUNTBLANK(O176:AF176)&lt;15.5,AVERAGE(O176:AF176),IF(COUNTBLANK(N176:AF176)&lt;16.5,AVERAGE(N176:AF176),IF(COUNTBLANK(M176:AF176)&lt;17.5,AVERAGE(M176:AF176),IF(COUNTBLANK(L176:AF176)&lt;18.5,AVERAGE(L176:AF176),AVERAGE(K176:AF176)))))))))))))))))))))</f>
        <v>100</v>
      </c>
      <c r="AJ176" s="22">
        <f>IF(AH176=0,"",IF(COUNTBLANK(AE176:AF176)=0,AVERAGE(AE176:AF176),IF(COUNTBLANK(AD176:AF176)&lt;1.5,AVERAGE(AD176:AF176),IF(COUNTBLANK(AC176:AF176)&lt;2.5,AVERAGE(AC176:AF176),IF(COUNTBLANK(AB176:AF176)&lt;3.5,AVERAGE(AB176:AF176),IF(COUNTBLANK(AA176:AF176)&lt;4.5,AVERAGE(AA176:AF176),IF(COUNTBLANK(Z176:AF176)&lt;5.5,AVERAGE(Z176:AF176),IF(COUNTBLANK(Y176:AF176)&lt;6.5,AVERAGE(Y176:AF176),IF(COUNTBLANK(X176:AF176)&lt;7.5,AVERAGE(X176:AF176),IF(COUNTBLANK(W176:AF176)&lt;8.5,AVERAGE(W176:AF176),IF(COUNTBLANK(V176:AF176)&lt;9.5,AVERAGE(V176:AF176),IF(COUNTBLANK(U176:AF176)&lt;10.5,AVERAGE(U176:AF176),IF(COUNTBLANK(T176:AF176)&lt;11.5,AVERAGE(T176:AF176),IF(COUNTBLANK(S176:AF176)&lt;12.5,AVERAGE(S176:AF176),IF(COUNTBLANK(R176:AF176)&lt;13.5,AVERAGE(R176:AF176),IF(COUNTBLANK(Q176:AF176)&lt;14.5,AVERAGE(Q176:AF176),IF(COUNTBLANK(P176:AF176)&lt;15.5,AVERAGE(P176:AF176),IF(COUNTBLANK(O176:AF176)&lt;16.5,AVERAGE(O176:AF176),IF(COUNTBLANK(N176:AF176)&lt;17.5,AVERAGE(N176:AF176),IF(COUNTBLANK(M176:AF176)&lt;18.5,AVERAGE(M176:AF176),IF(COUNTBLANK(L176:AF176)&lt;19.5,AVERAGE(L176:AF176),AVERAGE(K176:AF176))))))))))))))))))))))</f>
        <v>101.5</v>
      </c>
      <c r="AK176" s="23">
        <f>IF(AH176&lt;1.5,J176,(0.75*J176)+(0.25*(AI176*$AS$1)))</f>
        <v>400956.1340502649</v>
      </c>
      <c r="AL176" s="24">
        <f>AK176-J176</f>
        <v>2756.1340502648964</v>
      </c>
      <c r="AM176" s="22">
        <f>IF(AH176&lt;1.5,"N/A",3*((J176/$AS$1)-(AJ176*2/3)))</f>
        <v>88.917980062923348</v>
      </c>
      <c r="AN176" s="20">
        <f t="shared" si="7"/>
        <v>395636.36292111175</v>
      </c>
      <c r="AO176" s="20">
        <f t="shared" si="8"/>
        <v>385745.45384808391</v>
      </c>
    </row>
    <row r="177" spans="1:41" s="2" customFormat="1">
      <c r="A177" s="25" t="s">
        <v>52</v>
      </c>
      <c r="B177" s="23" t="str">
        <f>IF(COUNTBLANK(K177:AF177)&lt;20.5,"Yes","No")</f>
        <v>Yes</v>
      </c>
      <c r="C177" s="23" t="str">
        <f>IF(COUNTBLANK(K177:AF177)&lt;21.5,"Yes","No")</f>
        <v>Yes</v>
      </c>
      <c r="D177" s="34" t="str">
        <f>IF(J177&gt;300000,IF(J177&lt;((AG177*$AR$1)*0.9),IF(J177&lt;((AG177*$AR$1)*0.8),IF(J177&lt;((AG177*$AR$1)*0.7),"B","C"),"V"),IF(AM177&gt;AG177,IF(AM177&gt;AJ177,"P",""),"")),IF(AM177&gt;AG177,IF(AM177&gt;AJ177,"P",""),""))</f>
        <v>P</v>
      </c>
      <c r="E177" s="19" t="s">
        <v>158</v>
      </c>
      <c r="F177" s="21" t="s">
        <v>37</v>
      </c>
      <c r="G177" s="20">
        <v>468600</v>
      </c>
      <c r="H177" s="20">
        <f>J177-G177</f>
        <v>-35200</v>
      </c>
      <c r="I177" s="80">
        <v>-6100</v>
      </c>
      <c r="J177" s="20">
        <v>433400</v>
      </c>
      <c r="K177" s="21">
        <v>80</v>
      </c>
      <c r="L177" s="21">
        <v>96</v>
      </c>
      <c r="M177" s="21">
        <v>83</v>
      </c>
      <c r="N177" s="21">
        <v>125</v>
      </c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39">
        <f>IF(AH177=0,"",AVERAGE(K177:AF177))</f>
        <v>96</v>
      </c>
      <c r="AH177" s="39">
        <f>IF(COUNTBLANK(K177:AF177)=0,22,IF(COUNTBLANK(K177:AF177)=1,21,IF(COUNTBLANK(K177:AF177)=2,20,IF(COUNTBLANK(K177:AF177)=3,19,IF(COUNTBLANK(K177:AF177)=4,18,IF(COUNTBLANK(K177:AF177)=5,17,IF(COUNTBLANK(K177:AF177)=6,16,IF(COUNTBLANK(K177:AF177)=7,15,IF(COUNTBLANK(K177:AF177)=8,14,IF(COUNTBLANK(K177:AF177)=9,13,IF(COUNTBLANK(K177:AF177)=10,12,IF(COUNTBLANK(K177:AF177)=11,11,IF(COUNTBLANK(K177:AF177)=12,10,IF(COUNTBLANK(K177:AF177)=13,9,IF(COUNTBLANK(K177:AF177)=14,8,IF(COUNTBLANK(K177:AF177)=15,7,IF(COUNTBLANK(K177:AF177)=16,6,IF(COUNTBLANK(K177:AF177)=17,5,IF(COUNTBLANK(K177:AF177)=18,4,IF(COUNTBLANK(K177:AF177)=19,3,IF(COUNTBLANK(K177:AF177)=20,2,IF(COUNTBLANK(K177:AF177)=21,1,IF(COUNTBLANK(K177:AF177)=22,0,"Error")))))))))))))))))))))))</f>
        <v>4</v>
      </c>
      <c r="AI177" s="39">
        <f>IF(AH177=0,"",IF(COUNTBLANK(AD177:AF177)=0,AVERAGE(AD177:AF177),IF(COUNTBLANK(AC177:AF177)&lt;1.5,AVERAGE(AC177:AF177),IF(COUNTBLANK(AB177:AF177)&lt;2.5,AVERAGE(AB177:AF177),IF(COUNTBLANK(AA177:AF177)&lt;3.5,AVERAGE(AA177:AF177),IF(COUNTBLANK(Z177:AF177)&lt;4.5,AVERAGE(Z177:AF177),IF(COUNTBLANK(Y177:AF177)&lt;5.5,AVERAGE(Y177:AF177),IF(COUNTBLANK(X177:AF177)&lt;6.5,AVERAGE(X177:AF177),IF(COUNTBLANK(W177:AF177)&lt;7.5,AVERAGE(W177:AF177),IF(COUNTBLANK(V177:AF177)&lt;8.5,AVERAGE(V177:AF177),IF(COUNTBLANK(U177:AF177)&lt;9.5,AVERAGE(U177:AF177),IF(COUNTBLANK(T177:AF177)&lt;10.5,AVERAGE(T177:AF177),IF(COUNTBLANK(S177:AF177)&lt;11.5,AVERAGE(S177:AF177),IF(COUNTBLANK(R177:AF177)&lt;12.5,AVERAGE(R177:AF177),IF(COUNTBLANK(Q177:AF177)&lt;13.5,AVERAGE(Q177:AF177),IF(COUNTBLANK(P177:AF177)&lt;14.5,AVERAGE(P177:AF177),IF(COUNTBLANK(O177:AF177)&lt;15.5,AVERAGE(O177:AF177),IF(COUNTBLANK(N177:AF177)&lt;16.5,AVERAGE(N177:AF177),IF(COUNTBLANK(M177:AF177)&lt;17.5,AVERAGE(M177:AF177),IF(COUNTBLANK(L177:AF177)&lt;18.5,AVERAGE(L177:AF177),AVERAGE(K177:AF177)))))))))))))))))))))</f>
        <v>101.33333333333333</v>
      </c>
      <c r="AJ177" s="22">
        <f>IF(AH177=0,"",IF(COUNTBLANK(AE177:AF177)=0,AVERAGE(AE177:AF177),IF(COUNTBLANK(AD177:AF177)&lt;1.5,AVERAGE(AD177:AF177),IF(COUNTBLANK(AC177:AF177)&lt;2.5,AVERAGE(AC177:AF177),IF(COUNTBLANK(AB177:AF177)&lt;3.5,AVERAGE(AB177:AF177),IF(COUNTBLANK(AA177:AF177)&lt;4.5,AVERAGE(AA177:AF177),IF(COUNTBLANK(Z177:AF177)&lt;5.5,AVERAGE(Z177:AF177),IF(COUNTBLANK(Y177:AF177)&lt;6.5,AVERAGE(Y177:AF177),IF(COUNTBLANK(X177:AF177)&lt;7.5,AVERAGE(X177:AF177),IF(COUNTBLANK(W177:AF177)&lt;8.5,AVERAGE(W177:AF177),IF(COUNTBLANK(V177:AF177)&lt;9.5,AVERAGE(V177:AF177),IF(COUNTBLANK(U177:AF177)&lt;10.5,AVERAGE(U177:AF177),IF(COUNTBLANK(T177:AF177)&lt;11.5,AVERAGE(T177:AF177),IF(COUNTBLANK(S177:AF177)&lt;12.5,AVERAGE(S177:AF177),IF(COUNTBLANK(R177:AF177)&lt;13.5,AVERAGE(R177:AF177),IF(COUNTBLANK(Q177:AF177)&lt;14.5,AVERAGE(Q177:AF177),IF(COUNTBLANK(P177:AF177)&lt;15.5,AVERAGE(P177:AF177),IF(COUNTBLANK(O177:AF177)&lt;16.5,AVERAGE(O177:AF177),IF(COUNTBLANK(N177:AF177)&lt;17.5,AVERAGE(N177:AF177),IF(COUNTBLANK(M177:AF177)&lt;18.5,AVERAGE(M177:AF177),IF(COUNTBLANK(L177:AF177)&lt;19.5,AVERAGE(L177:AF177),AVERAGE(K177:AF177))))))))))))))))))))))</f>
        <v>104</v>
      </c>
      <c r="AK177" s="23">
        <f>IF(AH177&lt;1.5,J177,(0.75*J177)+(0.25*(AI177*$AS$1)))</f>
        <v>428720.21583760181</v>
      </c>
      <c r="AL177" s="24">
        <f>AK177-J177</f>
        <v>-4679.7841623981949</v>
      </c>
      <c r="AM177" s="22">
        <f>IF(AH177&lt;1.5,"N/A",3*((J177/$AS$1)-(AJ177*2/3)))</f>
        <v>109.72288437787793</v>
      </c>
      <c r="AN177" s="20">
        <f t="shared" si="7"/>
        <v>400911.51442672656</v>
      </c>
      <c r="AO177" s="20">
        <f t="shared" si="8"/>
        <v>379810.90840426728</v>
      </c>
    </row>
    <row r="178" spans="1:41" s="2" customFormat="1">
      <c r="A178" s="25" t="s">
        <v>52</v>
      </c>
      <c r="B178" s="23" t="str">
        <f>IF(COUNTBLANK(K178:AF178)&lt;20.5,"Yes","No")</f>
        <v>Yes</v>
      </c>
      <c r="C178" s="23" t="str">
        <f>IF(COUNTBLANK(K178:AF178)&lt;21.5,"Yes","No")</f>
        <v>Yes</v>
      </c>
      <c r="D178" s="34" t="str">
        <f>IF(J178&gt;300000,IF(J178&lt;((AG178*$AR$1)*0.9),IF(J178&lt;((AG178*$AR$1)*0.8),IF(J178&lt;((AG178*$AR$1)*0.7),"B","C"),"V"),IF(AM178&gt;AG178,IF(AM178&gt;AJ178,"P",""),"")),IF(AM178&gt;AG178,IF(AM178&gt;AJ178,"P",""),""))</f>
        <v/>
      </c>
      <c r="E178" s="19" t="s">
        <v>153</v>
      </c>
      <c r="F178" s="21" t="s">
        <v>392</v>
      </c>
      <c r="G178" s="20">
        <v>372900</v>
      </c>
      <c r="H178" s="20">
        <f>J178-G178</f>
        <v>-5500</v>
      </c>
      <c r="I178" s="80">
        <v>-3600</v>
      </c>
      <c r="J178" s="20">
        <v>367400</v>
      </c>
      <c r="K178" s="21">
        <v>106</v>
      </c>
      <c r="L178" s="21">
        <v>82</v>
      </c>
      <c r="M178" s="21">
        <v>77</v>
      </c>
      <c r="N178" s="21">
        <v>102</v>
      </c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39">
        <f>IF(AH178=0,"",AVERAGE(K178:AF178))</f>
        <v>91.75</v>
      </c>
      <c r="AH178" s="39">
        <f>IF(COUNTBLANK(K178:AF178)=0,22,IF(COUNTBLANK(K178:AF178)=1,21,IF(COUNTBLANK(K178:AF178)=2,20,IF(COUNTBLANK(K178:AF178)=3,19,IF(COUNTBLANK(K178:AF178)=4,18,IF(COUNTBLANK(K178:AF178)=5,17,IF(COUNTBLANK(K178:AF178)=6,16,IF(COUNTBLANK(K178:AF178)=7,15,IF(COUNTBLANK(K178:AF178)=8,14,IF(COUNTBLANK(K178:AF178)=9,13,IF(COUNTBLANK(K178:AF178)=10,12,IF(COUNTBLANK(K178:AF178)=11,11,IF(COUNTBLANK(K178:AF178)=12,10,IF(COUNTBLANK(K178:AF178)=13,9,IF(COUNTBLANK(K178:AF178)=14,8,IF(COUNTBLANK(K178:AF178)=15,7,IF(COUNTBLANK(K178:AF178)=16,6,IF(COUNTBLANK(K178:AF178)=17,5,IF(COUNTBLANK(K178:AF178)=18,4,IF(COUNTBLANK(K178:AF178)=19,3,IF(COUNTBLANK(K178:AF178)=20,2,IF(COUNTBLANK(K178:AF178)=21,1,IF(COUNTBLANK(K178:AF178)=22,0,"Error")))))))))))))))))))))))</f>
        <v>4</v>
      </c>
      <c r="AI178" s="39">
        <f>IF(AH178=0,"",IF(COUNTBLANK(AD178:AF178)=0,AVERAGE(AD178:AF178),IF(COUNTBLANK(AC178:AF178)&lt;1.5,AVERAGE(AC178:AF178),IF(COUNTBLANK(AB178:AF178)&lt;2.5,AVERAGE(AB178:AF178),IF(COUNTBLANK(AA178:AF178)&lt;3.5,AVERAGE(AA178:AF178),IF(COUNTBLANK(Z178:AF178)&lt;4.5,AVERAGE(Z178:AF178),IF(COUNTBLANK(Y178:AF178)&lt;5.5,AVERAGE(Y178:AF178),IF(COUNTBLANK(X178:AF178)&lt;6.5,AVERAGE(X178:AF178),IF(COUNTBLANK(W178:AF178)&lt;7.5,AVERAGE(W178:AF178),IF(COUNTBLANK(V178:AF178)&lt;8.5,AVERAGE(V178:AF178),IF(COUNTBLANK(U178:AF178)&lt;9.5,AVERAGE(U178:AF178),IF(COUNTBLANK(T178:AF178)&lt;10.5,AVERAGE(T178:AF178),IF(COUNTBLANK(S178:AF178)&lt;11.5,AVERAGE(S178:AF178),IF(COUNTBLANK(R178:AF178)&lt;12.5,AVERAGE(R178:AF178),IF(COUNTBLANK(Q178:AF178)&lt;13.5,AVERAGE(Q178:AF178),IF(COUNTBLANK(P178:AF178)&lt;14.5,AVERAGE(P178:AF178),IF(COUNTBLANK(O178:AF178)&lt;15.5,AVERAGE(O178:AF178),IF(COUNTBLANK(N178:AF178)&lt;16.5,AVERAGE(N178:AF178),IF(COUNTBLANK(M178:AF178)&lt;17.5,AVERAGE(M178:AF178),IF(COUNTBLANK(L178:AF178)&lt;18.5,AVERAGE(L178:AF178),AVERAGE(K178:AF178)))))))))))))))))))))</f>
        <v>87</v>
      </c>
      <c r="AJ178" s="22">
        <f>IF(AH178=0,"",IF(COUNTBLANK(AE178:AF178)=0,AVERAGE(AE178:AF178),IF(COUNTBLANK(AD178:AF178)&lt;1.5,AVERAGE(AD178:AF178),IF(COUNTBLANK(AC178:AF178)&lt;2.5,AVERAGE(AC178:AF178),IF(COUNTBLANK(AB178:AF178)&lt;3.5,AVERAGE(AB178:AF178),IF(COUNTBLANK(AA178:AF178)&lt;4.5,AVERAGE(AA178:AF178),IF(COUNTBLANK(Z178:AF178)&lt;5.5,AVERAGE(Z178:AF178),IF(COUNTBLANK(Y178:AF178)&lt;6.5,AVERAGE(Y178:AF178),IF(COUNTBLANK(X178:AF178)&lt;7.5,AVERAGE(X178:AF178),IF(COUNTBLANK(W178:AF178)&lt;8.5,AVERAGE(W178:AF178),IF(COUNTBLANK(V178:AF178)&lt;9.5,AVERAGE(V178:AF178),IF(COUNTBLANK(U178:AF178)&lt;10.5,AVERAGE(U178:AF178),IF(COUNTBLANK(T178:AF178)&lt;11.5,AVERAGE(T178:AF178),IF(COUNTBLANK(S178:AF178)&lt;12.5,AVERAGE(S178:AF178),IF(COUNTBLANK(R178:AF178)&lt;13.5,AVERAGE(R178:AF178),IF(COUNTBLANK(Q178:AF178)&lt;14.5,AVERAGE(Q178:AF178),IF(COUNTBLANK(P178:AF178)&lt;15.5,AVERAGE(P178:AF178),IF(COUNTBLANK(O178:AF178)&lt;16.5,AVERAGE(O178:AF178),IF(COUNTBLANK(N178:AF178)&lt;17.5,AVERAGE(N178:AF178),IF(COUNTBLANK(M178:AF178)&lt;18.5,AVERAGE(M178:AF178),IF(COUNTBLANK(L178:AF178)&lt;19.5,AVERAGE(L178:AF178),AVERAGE(K178:AF178))))))))))))))))))))))</f>
        <v>89.5</v>
      </c>
      <c r="AK178" s="23">
        <f>IF(AH178&lt;1.5,J178,(0.75*J178)+(0.25*(AI178*$AS$1)))</f>
        <v>364556.33662373049</v>
      </c>
      <c r="AL178" s="24">
        <f>AK178-J178</f>
        <v>-2843.6633762695128</v>
      </c>
      <c r="AM178" s="22">
        <f>IF(AH178&lt;1.5,"N/A",3*((J178/$AS$1)-(AJ178*2/3)))</f>
        <v>90.338688787338157</v>
      </c>
      <c r="AN178" s="20">
        <f t="shared" si="7"/>
        <v>344203.63574136718</v>
      </c>
      <c r="AO178" s="20">
        <f t="shared" si="8"/>
        <v>362996.36298012</v>
      </c>
    </row>
    <row r="179" spans="1:41" s="2" customFormat="1">
      <c r="A179" s="25" t="s">
        <v>52</v>
      </c>
      <c r="B179" s="23" t="str">
        <f>IF(COUNTBLANK(K179:AF179)&lt;20.5,"Yes","No")</f>
        <v>Yes</v>
      </c>
      <c r="C179" s="23" t="str">
        <f>IF(COUNTBLANK(K179:AF179)&lt;21.5,"Yes","No")</f>
        <v>Yes</v>
      </c>
      <c r="D179" s="34" t="str">
        <f>IF(J179&gt;300000,IF(J179&lt;((AG179*$AR$1)*0.9),IF(J179&lt;((AG179*$AR$1)*0.8),IF(J179&lt;((AG179*$AR$1)*0.7),"B","C"),"V"),IF(AM179&gt;AG179,IF(AM179&gt;AJ179,"P",""),"")),IF(AM179&gt;AG179,IF(AM179&gt;AJ179,"P",""),""))</f>
        <v>P</v>
      </c>
      <c r="E179" s="19" t="s">
        <v>149</v>
      </c>
      <c r="F179" s="21" t="s">
        <v>62</v>
      </c>
      <c r="G179" s="20">
        <v>375100</v>
      </c>
      <c r="H179" s="20">
        <f>J179-G179</f>
        <v>-16500</v>
      </c>
      <c r="I179" s="80">
        <v>-22300</v>
      </c>
      <c r="J179" s="20">
        <v>358600</v>
      </c>
      <c r="K179" s="21">
        <v>141</v>
      </c>
      <c r="L179" s="21">
        <v>90</v>
      </c>
      <c r="M179" s="21">
        <v>57</v>
      </c>
      <c r="N179" s="21">
        <v>69</v>
      </c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39">
        <f>IF(AH179=0,"",AVERAGE(K179:AF179))</f>
        <v>89.25</v>
      </c>
      <c r="AH179" s="39">
        <f>IF(COUNTBLANK(K179:AF179)=0,22,IF(COUNTBLANK(K179:AF179)=1,21,IF(COUNTBLANK(K179:AF179)=2,20,IF(COUNTBLANK(K179:AF179)=3,19,IF(COUNTBLANK(K179:AF179)=4,18,IF(COUNTBLANK(K179:AF179)=5,17,IF(COUNTBLANK(K179:AF179)=6,16,IF(COUNTBLANK(K179:AF179)=7,15,IF(COUNTBLANK(K179:AF179)=8,14,IF(COUNTBLANK(K179:AF179)=9,13,IF(COUNTBLANK(K179:AF179)=10,12,IF(COUNTBLANK(K179:AF179)=11,11,IF(COUNTBLANK(K179:AF179)=12,10,IF(COUNTBLANK(K179:AF179)=13,9,IF(COUNTBLANK(K179:AF179)=14,8,IF(COUNTBLANK(K179:AF179)=15,7,IF(COUNTBLANK(K179:AF179)=16,6,IF(COUNTBLANK(K179:AF179)=17,5,IF(COUNTBLANK(K179:AF179)=18,4,IF(COUNTBLANK(K179:AF179)=19,3,IF(COUNTBLANK(K179:AF179)=20,2,IF(COUNTBLANK(K179:AF179)=21,1,IF(COUNTBLANK(K179:AF179)=22,0,"Error")))))))))))))))))))))))</f>
        <v>4</v>
      </c>
      <c r="AI179" s="39">
        <f>IF(AH179=0,"",IF(COUNTBLANK(AD179:AF179)=0,AVERAGE(AD179:AF179),IF(COUNTBLANK(AC179:AF179)&lt;1.5,AVERAGE(AC179:AF179),IF(COUNTBLANK(AB179:AF179)&lt;2.5,AVERAGE(AB179:AF179),IF(COUNTBLANK(AA179:AF179)&lt;3.5,AVERAGE(AA179:AF179),IF(COUNTBLANK(Z179:AF179)&lt;4.5,AVERAGE(Z179:AF179),IF(COUNTBLANK(Y179:AF179)&lt;5.5,AVERAGE(Y179:AF179),IF(COUNTBLANK(X179:AF179)&lt;6.5,AVERAGE(X179:AF179),IF(COUNTBLANK(W179:AF179)&lt;7.5,AVERAGE(W179:AF179),IF(COUNTBLANK(V179:AF179)&lt;8.5,AVERAGE(V179:AF179),IF(COUNTBLANK(U179:AF179)&lt;9.5,AVERAGE(U179:AF179),IF(COUNTBLANK(T179:AF179)&lt;10.5,AVERAGE(T179:AF179),IF(COUNTBLANK(S179:AF179)&lt;11.5,AVERAGE(S179:AF179),IF(COUNTBLANK(R179:AF179)&lt;12.5,AVERAGE(R179:AF179),IF(COUNTBLANK(Q179:AF179)&lt;13.5,AVERAGE(Q179:AF179),IF(COUNTBLANK(P179:AF179)&lt;14.5,AVERAGE(P179:AF179),IF(COUNTBLANK(O179:AF179)&lt;15.5,AVERAGE(O179:AF179),IF(COUNTBLANK(N179:AF179)&lt;16.5,AVERAGE(N179:AF179),IF(COUNTBLANK(M179:AF179)&lt;17.5,AVERAGE(M179:AF179),IF(COUNTBLANK(L179:AF179)&lt;18.5,AVERAGE(L179:AF179),AVERAGE(K179:AF179)))))))))))))))))))))</f>
        <v>72</v>
      </c>
      <c r="AJ179" s="22">
        <f>IF(AH179=0,"",IF(COUNTBLANK(AE179:AF179)=0,AVERAGE(AE179:AF179),IF(COUNTBLANK(AD179:AF179)&lt;1.5,AVERAGE(AD179:AF179),IF(COUNTBLANK(AC179:AF179)&lt;2.5,AVERAGE(AC179:AF179),IF(COUNTBLANK(AB179:AF179)&lt;3.5,AVERAGE(AB179:AF179),IF(COUNTBLANK(AA179:AF179)&lt;4.5,AVERAGE(AA179:AF179),IF(COUNTBLANK(Z179:AF179)&lt;5.5,AVERAGE(Z179:AF179),IF(COUNTBLANK(Y179:AF179)&lt;6.5,AVERAGE(Y179:AF179),IF(COUNTBLANK(X179:AF179)&lt;7.5,AVERAGE(X179:AF179),IF(COUNTBLANK(W179:AF179)&lt;8.5,AVERAGE(W179:AF179),IF(COUNTBLANK(V179:AF179)&lt;9.5,AVERAGE(V179:AF179),IF(COUNTBLANK(U179:AF179)&lt;10.5,AVERAGE(U179:AF179),IF(COUNTBLANK(T179:AF179)&lt;11.5,AVERAGE(T179:AF179),IF(COUNTBLANK(S179:AF179)&lt;12.5,AVERAGE(S179:AF179),IF(COUNTBLANK(R179:AF179)&lt;13.5,AVERAGE(R179:AF179),IF(COUNTBLANK(Q179:AF179)&lt;14.5,AVERAGE(Q179:AF179),IF(COUNTBLANK(P179:AF179)&lt;15.5,AVERAGE(P179:AF179),IF(COUNTBLANK(O179:AF179)&lt;16.5,AVERAGE(O179:AF179),IF(COUNTBLANK(N179:AF179)&lt;17.5,AVERAGE(N179:AF179),IF(COUNTBLANK(M179:AF179)&lt;18.5,AVERAGE(M179:AF179),IF(COUNTBLANK(L179:AF179)&lt;19.5,AVERAGE(L179:AF179),AVERAGE(K179:AF179))))))))))))))))))))))</f>
        <v>63</v>
      </c>
      <c r="AK179" s="23">
        <f>IF(AH179&lt;1.5,J179,(0.75*J179)+(0.25*(AI179*$AS$1)))</f>
        <v>342610.41651619074</v>
      </c>
      <c r="AL179" s="24">
        <f>AK179-J179</f>
        <v>-15989.583483809256</v>
      </c>
      <c r="AM179" s="22">
        <f>IF(AH179&lt;1.5,"N/A",3*((J179/$AS$1)-(AJ179*2/3)))</f>
        <v>136.88746270859951</v>
      </c>
      <c r="AN179" s="20">
        <f t="shared" si="7"/>
        <v>284858.18130320043</v>
      </c>
      <c r="AO179" s="20">
        <f t="shared" si="8"/>
        <v>353105.45390709222</v>
      </c>
    </row>
    <row r="180" spans="1:41" s="2" customFormat="1">
      <c r="A180" s="25" t="s">
        <v>52</v>
      </c>
      <c r="B180" s="23" t="str">
        <f>IF(COUNTBLANK(K180:AF180)&lt;20.5,"Yes","No")</f>
        <v>Yes</v>
      </c>
      <c r="C180" s="23" t="str">
        <f>IF(COUNTBLANK(K180:AF180)&lt;21.5,"Yes","No")</f>
        <v>Yes</v>
      </c>
      <c r="D180" s="34" t="str">
        <f>IF(J180&gt;300000,IF(J180&lt;((AG180*$AR$1)*0.9),IF(J180&lt;((AG180*$AR$1)*0.8),IF(J180&lt;((AG180*$AR$1)*0.7),"B","C"),"V"),IF(AM180&gt;AG180,IF(AM180&gt;AJ180,"P",""),"")),IF(AM180&gt;AG180,IF(AM180&gt;AJ180,"P",""),""))</f>
        <v/>
      </c>
      <c r="E180" s="19" t="s">
        <v>157</v>
      </c>
      <c r="F180" s="21" t="s">
        <v>37</v>
      </c>
      <c r="G180" s="20">
        <v>388500</v>
      </c>
      <c r="H180" s="20">
        <f>J180-G180</f>
        <v>-16300</v>
      </c>
      <c r="I180" s="80">
        <v>-1400</v>
      </c>
      <c r="J180" s="20">
        <v>372200</v>
      </c>
      <c r="K180" s="21">
        <v>87</v>
      </c>
      <c r="L180" s="21">
        <v>76</v>
      </c>
      <c r="M180" s="21">
        <v>77</v>
      </c>
      <c r="N180" s="21">
        <v>116</v>
      </c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39">
        <f>IF(AH180=0,"",AVERAGE(K180:AF180))</f>
        <v>89</v>
      </c>
      <c r="AH180" s="39">
        <f>IF(COUNTBLANK(K180:AF180)=0,22,IF(COUNTBLANK(K180:AF180)=1,21,IF(COUNTBLANK(K180:AF180)=2,20,IF(COUNTBLANK(K180:AF180)=3,19,IF(COUNTBLANK(K180:AF180)=4,18,IF(COUNTBLANK(K180:AF180)=5,17,IF(COUNTBLANK(K180:AF180)=6,16,IF(COUNTBLANK(K180:AF180)=7,15,IF(COUNTBLANK(K180:AF180)=8,14,IF(COUNTBLANK(K180:AF180)=9,13,IF(COUNTBLANK(K180:AF180)=10,12,IF(COUNTBLANK(K180:AF180)=11,11,IF(COUNTBLANK(K180:AF180)=12,10,IF(COUNTBLANK(K180:AF180)=13,9,IF(COUNTBLANK(K180:AF180)=14,8,IF(COUNTBLANK(K180:AF180)=15,7,IF(COUNTBLANK(K180:AF180)=16,6,IF(COUNTBLANK(K180:AF180)=17,5,IF(COUNTBLANK(K180:AF180)=18,4,IF(COUNTBLANK(K180:AF180)=19,3,IF(COUNTBLANK(K180:AF180)=20,2,IF(COUNTBLANK(K180:AF180)=21,1,IF(COUNTBLANK(K180:AF180)=22,0,"Error")))))))))))))))))))))))</f>
        <v>4</v>
      </c>
      <c r="AI180" s="39">
        <f>IF(AH180=0,"",IF(COUNTBLANK(AD180:AF180)=0,AVERAGE(AD180:AF180),IF(COUNTBLANK(AC180:AF180)&lt;1.5,AVERAGE(AC180:AF180),IF(COUNTBLANK(AB180:AF180)&lt;2.5,AVERAGE(AB180:AF180),IF(COUNTBLANK(AA180:AF180)&lt;3.5,AVERAGE(AA180:AF180),IF(COUNTBLANK(Z180:AF180)&lt;4.5,AVERAGE(Z180:AF180),IF(COUNTBLANK(Y180:AF180)&lt;5.5,AVERAGE(Y180:AF180),IF(COUNTBLANK(X180:AF180)&lt;6.5,AVERAGE(X180:AF180),IF(COUNTBLANK(W180:AF180)&lt;7.5,AVERAGE(W180:AF180),IF(COUNTBLANK(V180:AF180)&lt;8.5,AVERAGE(V180:AF180),IF(COUNTBLANK(U180:AF180)&lt;9.5,AVERAGE(U180:AF180),IF(COUNTBLANK(T180:AF180)&lt;10.5,AVERAGE(T180:AF180),IF(COUNTBLANK(S180:AF180)&lt;11.5,AVERAGE(S180:AF180),IF(COUNTBLANK(R180:AF180)&lt;12.5,AVERAGE(R180:AF180),IF(COUNTBLANK(Q180:AF180)&lt;13.5,AVERAGE(Q180:AF180),IF(COUNTBLANK(P180:AF180)&lt;14.5,AVERAGE(P180:AF180),IF(COUNTBLANK(O180:AF180)&lt;15.5,AVERAGE(O180:AF180),IF(COUNTBLANK(N180:AF180)&lt;16.5,AVERAGE(N180:AF180),IF(COUNTBLANK(M180:AF180)&lt;17.5,AVERAGE(M180:AF180),IF(COUNTBLANK(L180:AF180)&lt;18.5,AVERAGE(L180:AF180),AVERAGE(K180:AF180)))))))))))))))))))))</f>
        <v>89.666666666666671</v>
      </c>
      <c r="AJ180" s="22">
        <f>IF(AH180=0,"",IF(COUNTBLANK(AE180:AF180)=0,AVERAGE(AE180:AF180),IF(COUNTBLANK(AD180:AF180)&lt;1.5,AVERAGE(AD180:AF180),IF(COUNTBLANK(AC180:AF180)&lt;2.5,AVERAGE(AC180:AF180),IF(COUNTBLANK(AB180:AF180)&lt;3.5,AVERAGE(AB180:AF180),IF(COUNTBLANK(AA180:AF180)&lt;4.5,AVERAGE(AA180:AF180),IF(COUNTBLANK(Z180:AF180)&lt;5.5,AVERAGE(Z180:AF180),IF(COUNTBLANK(Y180:AF180)&lt;6.5,AVERAGE(Y180:AF180),IF(COUNTBLANK(X180:AF180)&lt;7.5,AVERAGE(X180:AF180),IF(COUNTBLANK(W180:AF180)&lt;8.5,AVERAGE(W180:AF180),IF(COUNTBLANK(V180:AF180)&lt;9.5,AVERAGE(V180:AF180),IF(COUNTBLANK(U180:AF180)&lt;10.5,AVERAGE(U180:AF180),IF(COUNTBLANK(T180:AF180)&lt;11.5,AVERAGE(T180:AF180),IF(COUNTBLANK(S180:AF180)&lt;12.5,AVERAGE(S180:AF180),IF(COUNTBLANK(R180:AF180)&lt;13.5,AVERAGE(R180:AF180),IF(COUNTBLANK(Q180:AF180)&lt;14.5,AVERAGE(Q180:AF180),IF(COUNTBLANK(P180:AF180)&lt;15.5,AVERAGE(P180:AF180),IF(COUNTBLANK(O180:AF180)&lt;16.5,AVERAGE(O180:AF180),IF(COUNTBLANK(N180:AF180)&lt;17.5,AVERAGE(N180:AF180),IF(COUNTBLANK(M180:AF180)&lt;18.5,AVERAGE(M180:AF180),IF(COUNTBLANK(L180:AF180)&lt;19.5,AVERAGE(L180:AF180),AVERAGE(K180:AF180))))))))))))))))))))))</f>
        <v>96.5</v>
      </c>
      <c r="AK180" s="23">
        <f>IF(AH180&lt;1.5,J180,(0.75*J180)+(0.25*(AI180*$AS$1)))</f>
        <v>370884.50019840419</v>
      </c>
      <c r="AL180" s="24">
        <f>AK180-J180</f>
        <v>-1315.4998015958117</v>
      </c>
      <c r="AM180" s="22">
        <f>IF(AH180&lt;1.5,"N/A",3*((J180/$AS$1)-(AJ180*2/3)))</f>
        <v>79.857539375741041</v>
      </c>
      <c r="AN180" s="20">
        <f t="shared" si="7"/>
        <v>354753.93875259685</v>
      </c>
      <c r="AO180" s="20">
        <f t="shared" si="8"/>
        <v>352116.36299978942</v>
      </c>
    </row>
    <row r="181" spans="1:41" s="2" customFormat="1">
      <c r="A181" s="25" t="s">
        <v>52</v>
      </c>
      <c r="B181" s="23" t="str">
        <f>IF(COUNTBLANK(K181:AF181)&lt;20.5,"Yes","No")</f>
        <v>Yes</v>
      </c>
      <c r="C181" s="23" t="str">
        <f>IF(COUNTBLANK(K181:AF181)&lt;21.5,"Yes","No")</f>
        <v>Yes</v>
      </c>
      <c r="D181" s="34" t="str">
        <f>IF(J181&gt;300000,IF(J181&lt;((AG181*$AR$1)*0.9),IF(J181&lt;((AG181*$AR$1)*0.8),IF(J181&lt;((AG181*$AR$1)*0.7),"B","C"),"V"),IF(AM181&gt;AG181,IF(AM181&gt;AJ181,"P",""),"")),IF(AM181&gt;AG181,IF(AM181&gt;AJ181,"P",""),""))</f>
        <v/>
      </c>
      <c r="E181" s="19" t="s">
        <v>165</v>
      </c>
      <c r="F181" s="21" t="s">
        <v>48</v>
      </c>
      <c r="G181" s="20">
        <v>273100</v>
      </c>
      <c r="H181" s="20">
        <f>J181-G181</f>
        <v>46500</v>
      </c>
      <c r="I181" s="80">
        <v>30200</v>
      </c>
      <c r="J181" s="20">
        <v>319600</v>
      </c>
      <c r="K181" s="21">
        <v>57</v>
      </c>
      <c r="L181" s="21">
        <v>99</v>
      </c>
      <c r="M181" s="21">
        <v>87</v>
      </c>
      <c r="N181" s="21">
        <v>109</v>
      </c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39">
        <f>IF(AH181=0,"",AVERAGE(K181:AF181))</f>
        <v>88</v>
      </c>
      <c r="AH181" s="39">
        <f>IF(COUNTBLANK(K181:AF181)=0,22,IF(COUNTBLANK(K181:AF181)=1,21,IF(COUNTBLANK(K181:AF181)=2,20,IF(COUNTBLANK(K181:AF181)=3,19,IF(COUNTBLANK(K181:AF181)=4,18,IF(COUNTBLANK(K181:AF181)=5,17,IF(COUNTBLANK(K181:AF181)=6,16,IF(COUNTBLANK(K181:AF181)=7,15,IF(COUNTBLANK(K181:AF181)=8,14,IF(COUNTBLANK(K181:AF181)=9,13,IF(COUNTBLANK(K181:AF181)=10,12,IF(COUNTBLANK(K181:AF181)=11,11,IF(COUNTBLANK(K181:AF181)=12,10,IF(COUNTBLANK(K181:AF181)=13,9,IF(COUNTBLANK(K181:AF181)=14,8,IF(COUNTBLANK(K181:AF181)=15,7,IF(COUNTBLANK(K181:AF181)=16,6,IF(COUNTBLANK(K181:AF181)=17,5,IF(COUNTBLANK(K181:AF181)=18,4,IF(COUNTBLANK(K181:AF181)=19,3,IF(COUNTBLANK(K181:AF181)=20,2,IF(COUNTBLANK(K181:AF181)=21,1,IF(COUNTBLANK(K181:AF181)=22,0,"Error")))))))))))))))))))))))</f>
        <v>4</v>
      </c>
      <c r="AI181" s="39">
        <f>IF(AH181=0,"",IF(COUNTBLANK(AD181:AF181)=0,AVERAGE(AD181:AF181),IF(COUNTBLANK(AC181:AF181)&lt;1.5,AVERAGE(AC181:AF181),IF(COUNTBLANK(AB181:AF181)&lt;2.5,AVERAGE(AB181:AF181),IF(COUNTBLANK(AA181:AF181)&lt;3.5,AVERAGE(AA181:AF181),IF(COUNTBLANK(Z181:AF181)&lt;4.5,AVERAGE(Z181:AF181),IF(COUNTBLANK(Y181:AF181)&lt;5.5,AVERAGE(Y181:AF181),IF(COUNTBLANK(X181:AF181)&lt;6.5,AVERAGE(X181:AF181),IF(COUNTBLANK(W181:AF181)&lt;7.5,AVERAGE(W181:AF181),IF(COUNTBLANK(V181:AF181)&lt;8.5,AVERAGE(V181:AF181),IF(COUNTBLANK(U181:AF181)&lt;9.5,AVERAGE(U181:AF181),IF(COUNTBLANK(T181:AF181)&lt;10.5,AVERAGE(T181:AF181),IF(COUNTBLANK(S181:AF181)&lt;11.5,AVERAGE(S181:AF181),IF(COUNTBLANK(R181:AF181)&lt;12.5,AVERAGE(R181:AF181),IF(COUNTBLANK(Q181:AF181)&lt;13.5,AVERAGE(Q181:AF181),IF(COUNTBLANK(P181:AF181)&lt;14.5,AVERAGE(P181:AF181),IF(COUNTBLANK(O181:AF181)&lt;15.5,AVERAGE(O181:AF181),IF(COUNTBLANK(N181:AF181)&lt;16.5,AVERAGE(N181:AF181),IF(COUNTBLANK(M181:AF181)&lt;17.5,AVERAGE(M181:AF181),IF(COUNTBLANK(L181:AF181)&lt;18.5,AVERAGE(L181:AF181),AVERAGE(K181:AF181)))))))))))))))))))))</f>
        <v>98.333333333333329</v>
      </c>
      <c r="AJ181" s="22">
        <f>IF(AH181=0,"",IF(COUNTBLANK(AE181:AF181)=0,AVERAGE(AE181:AF181),IF(COUNTBLANK(AD181:AF181)&lt;1.5,AVERAGE(AD181:AF181),IF(COUNTBLANK(AC181:AF181)&lt;2.5,AVERAGE(AC181:AF181),IF(COUNTBLANK(AB181:AF181)&lt;3.5,AVERAGE(AB181:AF181),IF(COUNTBLANK(AA181:AF181)&lt;4.5,AVERAGE(AA181:AF181),IF(COUNTBLANK(Z181:AF181)&lt;5.5,AVERAGE(Z181:AF181),IF(COUNTBLANK(Y181:AF181)&lt;6.5,AVERAGE(Y181:AF181),IF(COUNTBLANK(X181:AF181)&lt;7.5,AVERAGE(X181:AF181),IF(COUNTBLANK(W181:AF181)&lt;8.5,AVERAGE(W181:AF181),IF(COUNTBLANK(V181:AF181)&lt;9.5,AVERAGE(V181:AF181),IF(COUNTBLANK(U181:AF181)&lt;10.5,AVERAGE(U181:AF181),IF(COUNTBLANK(T181:AF181)&lt;11.5,AVERAGE(T181:AF181),IF(COUNTBLANK(S181:AF181)&lt;12.5,AVERAGE(S181:AF181),IF(COUNTBLANK(R181:AF181)&lt;13.5,AVERAGE(R181:AF181),IF(COUNTBLANK(Q181:AF181)&lt;14.5,AVERAGE(Q181:AF181),IF(COUNTBLANK(P181:AF181)&lt;15.5,AVERAGE(P181:AF181),IF(COUNTBLANK(O181:AF181)&lt;16.5,AVERAGE(O181:AF181),IF(COUNTBLANK(N181:AF181)&lt;17.5,AVERAGE(N181:AF181),IF(COUNTBLANK(M181:AF181)&lt;18.5,AVERAGE(M181:AF181),IF(COUNTBLANK(L181:AF181)&lt;19.5,AVERAGE(L181:AF181),AVERAGE(K181:AF181))))))))))))))))))))))</f>
        <v>98</v>
      </c>
      <c r="AK181" s="23">
        <f>IF(AH181&lt;1.5,J181,(0.75*J181)+(0.25*(AI181*$AS$1)))</f>
        <v>340301.03181609383</v>
      </c>
      <c r="AL181" s="24">
        <f>AK181-J181</f>
        <v>20701.031816093833</v>
      </c>
      <c r="AM181" s="22">
        <f>IF(AH181&lt;1.5,"N/A",3*((J181/$AS$1)-(AJ181*2/3)))</f>
        <v>38.296801677826025</v>
      </c>
      <c r="AN181" s="20">
        <f t="shared" si="7"/>
        <v>389042.42353909317</v>
      </c>
      <c r="AO181" s="20">
        <f t="shared" si="8"/>
        <v>348159.99937057833</v>
      </c>
    </row>
    <row r="182" spans="1:41" s="2" customFormat="1">
      <c r="A182" s="25" t="s">
        <v>52</v>
      </c>
      <c r="B182" s="23" t="str">
        <f>IF(COUNTBLANK(K182:AF182)&lt;20.5,"Yes","No")</f>
        <v>Yes</v>
      </c>
      <c r="C182" s="23" t="str">
        <f>IF(COUNTBLANK(K182:AF182)&lt;21.5,"Yes","No")</f>
        <v>Yes</v>
      </c>
      <c r="D182" s="34" t="str">
        <f>IF(J182&gt;300000,IF(J182&lt;((AG182*$AR$1)*0.9),IF(J182&lt;((AG182*$AR$1)*0.8),IF(J182&lt;((AG182*$AR$1)*0.7),"B","C"),"V"),IF(AM182&gt;AG182,IF(AM182&gt;AJ182,"P",""),"")),IF(AM182&gt;AG182,IF(AM182&gt;AJ182,"P",""),""))</f>
        <v/>
      </c>
      <c r="E182" s="19" t="s">
        <v>163</v>
      </c>
      <c r="F182" s="21" t="s">
        <v>62</v>
      </c>
      <c r="G182" s="20">
        <v>328700</v>
      </c>
      <c r="H182" s="20">
        <f>J182-G182</f>
        <v>7600</v>
      </c>
      <c r="I182" s="80">
        <v>7600</v>
      </c>
      <c r="J182" s="20">
        <v>336300</v>
      </c>
      <c r="K182" s="21">
        <v>68</v>
      </c>
      <c r="L182" s="21">
        <v>103</v>
      </c>
      <c r="M182" s="21"/>
      <c r="N182" s="21">
        <v>90</v>
      </c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39">
        <f>IF(AH182=0,"",AVERAGE(K182:AF182))</f>
        <v>87</v>
      </c>
      <c r="AH182" s="39">
        <f>IF(COUNTBLANK(K182:AF182)=0,22,IF(COUNTBLANK(K182:AF182)=1,21,IF(COUNTBLANK(K182:AF182)=2,20,IF(COUNTBLANK(K182:AF182)=3,19,IF(COUNTBLANK(K182:AF182)=4,18,IF(COUNTBLANK(K182:AF182)=5,17,IF(COUNTBLANK(K182:AF182)=6,16,IF(COUNTBLANK(K182:AF182)=7,15,IF(COUNTBLANK(K182:AF182)=8,14,IF(COUNTBLANK(K182:AF182)=9,13,IF(COUNTBLANK(K182:AF182)=10,12,IF(COUNTBLANK(K182:AF182)=11,11,IF(COUNTBLANK(K182:AF182)=12,10,IF(COUNTBLANK(K182:AF182)=13,9,IF(COUNTBLANK(K182:AF182)=14,8,IF(COUNTBLANK(K182:AF182)=15,7,IF(COUNTBLANK(K182:AF182)=16,6,IF(COUNTBLANK(K182:AF182)=17,5,IF(COUNTBLANK(K182:AF182)=18,4,IF(COUNTBLANK(K182:AF182)=19,3,IF(COUNTBLANK(K182:AF182)=20,2,IF(COUNTBLANK(K182:AF182)=21,1,IF(COUNTBLANK(K182:AF182)=22,0,"Error")))))))))))))))))))))))</f>
        <v>3</v>
      </c>
      <c r="AI182" s="39">
        <f>IF(AH182=0,"",IF(COUNTBLANK(AD182:AF182)=0,AVERAGE(AD182:AF182),IF(COUNTBLANK(AC182:AF182)&lt;1.5,AVERAGE(AC182:AF182),IF(COUNTBLANK(AB182:AF182)&lt;2.5,AVERAGE(AB182:AF182),IF(COUNTBLANK(AA182:AF182)&lt;3.5,AVERAGE(AA182:AF182),IF(COUNTBLANK(Z182:AF182)&lt;4.5,AVERAGE(Z182:AF182),IF(COUNTBLANK(Y182:AF182)&lt;5.5,AVERAGE(Y182:AF182),IF(COUNTBLANK(X182:AF182)&lt;6.5,AVERAGE(X182:AF182),IF(COUNTBLANK(W182:AF182)&lt;7.5,AVERAGE(W182:AF182),IF(COUNTBLANK(V182:AF182)&lt;8.5,AVERAGE(V182:AF182),IF(COUNTBLANK(U182:AF182)&lt;9.5,AVERAGE(U182:AF182),IF(COUNTBLANK(T182:AF182)&lt;10.5,AVERAGE(T182:AF182),IF(COUNTBLANK(S182:AF182)&lt;11.5,AVERAGE(S182:AF182),IF(COUNTBLANK(R182:AF182)&lt;12.5,AVERAGE(R182:AF182),IF(COUNTBLANK(Q182:AF182)&lt;13.5,AVERAGE(Q182:AF182),IF(COUNTBLANK(P182:AF182)&lt;14.5,AVERAGE(P182:AF182),IF(COUNTBLANK(O182:AF182)&lt;15.5,AVERAGE(O182:AF182),IF(COUNTBLANK(N182:AF182)&lt;16.5,AVERAGE(N182:AF182),IF(COUNTBLANK(M182:AF182)&lt;17.5,AVERAGE(M182:AF182),IF(COUNTBLANK(L182:AF182)&lt;18.5,AVERAGE(L182:AF182),AVERAGE(K182:AF182)))))))))))))))))))))</f>
        <v>87</v>
      </c>
      <c r="AJ182" s="22">
        <f>IF(AH182=0,"",IF(COUNTBLANK(AE182:AF182)=0,AVERAGE(AE182:AF182),IF(COUNTBLANK(AD182:AF182)&lt;1.5,AVERAGE(AD182:AF182),IF(COUNTBLANK(AC182:AF182)&lt;2.5,AVERAGE(AC182:AF182),IF(COUNTBLANK(AB182:AF182)&lt;3.5,AVERAGE(AB182:AF182),IF(COUNTBLANK(AA182:AF182)&lt;4.5,AVERAGE(AA182:AF182),IF(COUNTBLANK(Z182:AF182)&lt;5.5,AVERAGE(Z182:AF182),IF(COUNTBLANK(Y182:AF182)&lt;6.5,AVERAGE(Y182:AF182),IF(COUNTBLANK(X182:AF182)&lt;7.5,AVERAGE(X182:AF182),IF(COUNTBLANK(W182:AF182)&lt;8.5,AVERAGE(W182:AF182),IF(COUNTBLANK(V182:AF182)&lt;9.5,AVERAGE(V182:AF182),IF(COUNTBLANK(U182:AF182)&lt;10.5,AVERAGE(U182:AF182),IF(COUNTBLANK(T182:AF182)&lt;11.5,AVERAGE(T182:AF182),IF(COUNTBLANK(S182:AF182)&lt;12.5,AVERAGE(S182:AF182),IF(COUNTBLANK(R182:AF182)&lt;13.5,AVERAGE(R182:AF182),IF(COUNTBLANK(Q182:AF182)&lt;14.5,AVERAGE(Q182:AF182),IF(COUNTBLANK(P182:AF182)&lt;15.5,AVERAGE(P182:AF182),IF(COUNTBLANK(O182:AF182)&lt;16.5,AVERAGE(O182:AF182),IF(COUNTBLANK(N182:AF182)&lt;17.5,AVERAGE(N182:AF182),IF(COUNTBLANK(M182:AF182)&lt;18.5,AVERAGE(M182:AF182),IF(COUNTBLANK(L182:AF182)&lt;19.5,AVERAGE(L182:AF182),AVERAGE(K182:AF182))))))))))))))))))))))</f>
        <v>96.5</v>
      </c>
      <c r="AK182" s="23">
        <f>IF(AH182&lt;1.5,J182,(0.75*J182)+(0.25*(AI182*$AS$1)))</f>
        <v>341231.33662373049</v>
      </c>
      <c r="AL182" s="24">
        <f>AK182-J182</f>
        <v>4931.3366237304872</v>
      </c>
      <c r="AM182" s="22">
        <f>IF(AH182&lt;1.5,"N/A",3*((J182/$AS$1)-(AJ182*2/3)))</f>
        <v>53.539469349977722</v>
      </c>
      <c r="AN182" s="20">
        <f t="shared" si="7"/>
        <v>344203.63574136718</v>
      </c>
      <c r="AO182" s="20">
        <f t="shared" si="8"/>
        <v>344203.63574136718</v>
      </c>
    </row>
    <row r="183" spans="1:41" s="2" customFormat="1">
      <c r="A183" s="25" t="s">
        <v>52</v>
      </c>
      <c r="B183" s="23" t="str">
        <f>IF(COUNTBLANK(K183:AF183)&lt;20.5,"Yes","No")</f>
        <v>Yes</v>
      </c>
      <c r="C183" s="23" t="str">
        <f>IF(COUNTBLANK(K183:AF183)&lt;21.5,"Yes","No")</f>
        <v>Yes</v>
      </c>
      <c r="D183" s="34" t="str">
        <f>IF(J183&gt;300000,IF(J183&lt;((AG183*$AR$1)*0.9),IF(J183&lt;((AG183*$AR$1)*0.8),IF(J183&lt;((AG183*$AR$1)*0.7),"B","C"),"V"),IF(AM183&gt;AG183,IF(AM183&gt;AJ183,"P",""),"")),IF(AM183&gt;AG183,IF(AM183&gt;AJ183,"P",""),""))</f>
        <v>P</v>
      </c>
      <c r="E183" s="19" t="s">
        <v>155</v>
      </c>
      <c r="F183" s="21" t="s">
        <v>62</v>
      </c>
      <c r="G183" s="20">
        <v>436900</v>
      </c>
      <c r="H183" s="20">
        <f>J183-G183</f>
        <v>-45000</v>
      </c>
      <c r="I183" s="80">
        <v>-18100</v>
      </c>
      <c r="J183" s="20">
        <v>391900</v>
      </c>
      <c r="K183" s="21">
        <v>96</v>
      </c>
      <c r="L183" s="21">
        <v>69</v>
      </c>
      <c r="M183" s="21">
        <v>77</v>
      </c>
      <c r="N183" s="21">
        <v>103</v>
      </c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39">
        <f>IF(AH183=0,"",AVERAGE(K183:AF183))</f>
        <v>86.25</v>
      </c>
      <c r="AH183" s="39">
        <f>IF(COUNTBLANK(K183:AF183)=0,22,IF(COUNTBLANK(K183:AF183)=1,21,IF(COUNTBLANK(K183:AF183)=2,20,IF(COUNTBLANK(K183:AF183)=3,19,IF(COUNTBLANK(K183:AF183)=4,18,IF(COUNTBLANK(K183:AF183)=5,17,IF(COUNTBLANK(K183:AF183)=6,16,IF(COUNTBLANK(K183:AF183)=7,15,IF(COUNTBLANK(K183:AF183)=8,14,IF(COUNTBLANK(K183:AF183)=9,13,IF(COUNTBLANK(K183:AF183)=10,12,IF(COUNTBLANK(K183:AF183)=11,11,IF(COUNTBLANK(K183:AF183)=12,10,IF(COUNTBLANK(K183:AF183)=13,9,IF(COUNTBLANK(K183:AF183)=14,8,IF(COUNTBLANK(K183:AF183)=15,7,IF(COUNTBLANK(K183:AF183)=16,6,IF(COUNTBLANK(K183:AF183)=17,5,IF(COUNTBLANK(K183:AF183)=18,4,IF(COUNTBLANK(K183:AF183)=19,3,IF(COUNTBLANK(K183:AF183)=20,2,IF(COUNTBLANK(K183:AF183)=21,1,IF(COUNTBLANK(K183:AF183)=22,0,"Error")))))))))))))))))))))))</f>
        <v>4</v>
      </c>
      <c r="AI183" s="39">
        <f>IF(AH183=0,"",IF(COUNTBLANK(AD183:AF183)=0,AVERAGE(AD183:AF183),IF(COUNTBLANK(AC183:AF183)&lt;1.5,AVERAGE(AC183:AF183),IF(COUNTBLANK(AB183:AF183)&lt;2.5,AVERAGE(AB183:AF183),IF(COUNTBLANK(AA183:AF183)&lt;3.5,AVERAGE(AA183:AF183),IF(COUNTBLANK(Z183:AF183)&lt;4.5,AVERAGE(Z183:AF183),IF(COUNTBLANK(Y183:AF183)&lt;5.5,AVERAGE(Y183:AF183),IF(COUNTBLANK(X183:AF183)&lt;6.5,AVERAGE(X183:AF183),IF(COUNTBLANK(W183:AF183)&lt;7.5,AVERAGE(W183:AF183),IF(COUNTBLANK(V183:AF183)&lt;8.5,AVERAGE(V183:AF183),IF(COUNTBLANK(U183:AF183)&lt;9.5,AVERAGE(U183:AF183),IF(COUNTBLANK(T183:AF183)&lt;10.5,AVERAGE(T183:AF183),IF(COUNTBLANK(S183:AF183)&lt;11.5,AVERAGE(S183:AF183),IF(COUNTBLANK(R183:AF183)&lt;12.5,AVERAGE(R183:AF183),IF(COUNTBLANK(Q183:AF183)&lt;13.5,AVERAGE(Q183:AF183),IF(COUNTBLANK(P183:AF183)&lt;14.5,AVERAGE(P183:AF183),IF(COUNTBLANK(O183:AF183)&lt;15.5,AVERAGE(O183:AF183),IF(COUNTBLANK(N183:AF183)&lt;16.5,AVERAGE(N183:AF183),IF(COUNTBLANK(M183:AF183)&lt;17.5,AVERAGE(M183:AF183),IF(COUNTBLANK(L183:AF183)&lt;18.5,AVERAGE(L183:AF183),AVERAGE(K183:AF183)))))))))))))))))))))</f>
        <v>83</v>
      </c>
      <c r="AJ183" s="22">
        <f>IF(AH183=0,"",IF(COUNTBLANK(AE183:AF183)=0,AVERAGE(AE183:AF183),IF(COUNTBLANK(AD183:AF183)&lt;1.5,AVERAGE(AD183:AF183),IF(COUNTBLANK(AC183:AF183)&lt;2.5,AVERAGE(AC183:AF183),IF(COUNTBLANK(AB183:AF183)&lt;3.5,AVERAGE(AB183:AF183),IF(COUNTBLANK(AA183:AF183)&lt;4.5,AVERAGE(AA183:AF183),IF(COUNTBLANK(Z183:AF183)&lt;5.5,AVERAGE(Z183:AF183),IF(COUNTBLANK(Y183:AF183)&lt;6.5,AVERAGE(Y183:AF183),IF(COUNTBLANK(X183:AF183)&lt;7.5,AVERAGE(X183:AF183),IF(COUNTBLANK(W183:AF183)&lt;8.5,AVERAGE(W183:AF183),IF(COUNTBLANK(V183:AF183)&lt;9.5,AVERAGE(V183:AF183),IF(COUNTBLANK(U183:AF183)&lt;10.5,AVERAGE(U183:AF183),IF(COUNTBLANK(T183:AF183)&lt;11.5,AVERAGE(T183:AF183),IF(COUNTBLANK(S183:AF183)&lt;12.5,AVERAGE(S183:AF183),IF(COUNTBLANK(R183:AF183)&lt;13.5,AVERAGE(R183:AF183),IF(COUNTBLANK(Q183:AF183)&lt;14.5,AVERAGE(Q183:AF183),IF(COUNTBLANK(P183:AF183)&lt;15.5,AVERAGE(P183:AF183),IF(COUNTBLANK(O183:AF183)&lt;16.5,AVERAGE(O183:AF183),IF(COUNTBLANK(N183:AF183)&lt;17.5,AVERAGE(N183:AF183),IF(COUNTBLANK(M183:AF183)&lt;18.5,AVERAGE(M183:AF183),IF(COUNTBLANK(L183:AF183)&lt;19.5,AVERAGE(L183:AF183),AVERAGE(K183:AF183))))))))))))))))))))))</f>
        <v>90</v>
      </c>
      <c r="AK183" s="23">
        <f>IF(AH183&lt;1.5,J183,(0.75*J183)+(0.25*(AI183*$AS$1)))</f>
        <v>378839.09126171988</v>
      </c>
      <c r="AL183" s="24">
        <f>AK183-J183</f>
        <v>-13060.908738280123</v>
      </c>
      <c r="AM183" s="22">
        <f>IF(AH183&lt;1.5,"N/A",3*((J183/$AS$1)-(AJ183*2/3)))</f>
        <v>107.29948866564457</v>
      </c>
      <c r="AN183" s="20">
        <f t="shared" si="7"/>
        <v>328378.18122452276</v>
      </c>
      <c r="AO183" s="20">
        <f t="shared" si="8"/>
        <v>341236.36301945889</v>
      </c>
    </row>
    <row r="184" spans="1:41" s="2" customFormat="1">
      <c r="A184" s="25" t="s">
        <v>52</v>
      </c>
      <c r="B184" s="23" t="str">
        <f>IF(COUNTBLANK(K184:AF184)&lt;20.5,"Yes","No")</f>
        <v>Yes</v>
      </c>
      <c r="C184" s="23" t="str">
        <f>IF(COUNTBLANK(K184:AF184)&lt;21.5,"Yes","No")</f>
        <v>Yes</v>
      </c>
      <c r="D184" s="34" t="str">
        <f>IF(J184&gt;300000,IF(J184&lt;((AG184*$AR$1)*0.9),IF(J184&lt;((AG184*$AR$1)*0.8),IF(J184&lt;((AG184*$AR$1)*0.7),"B","C"),"V"),IF(AM184&gt;AG184,IF(AM184&gt;AJ184,"P",""),"")),IF(AM184&gt;AG184,IF(AM184&gt;AJ184,"P",""),""))</f>
        <v>P</v>
      </c>
      <c r="E184" s="19" t="s">
        <v>152</v>
      </c>
      <c r="F184" s="21" t="s">
        <v>37</v>
      </c>
      <c r="G184" s="20">
        <v>453400</v>
      </c>
      <c r="H184" s="20">
        <f>J184-G184</f>
        <v>-45700</v>
      </c>
      <c r="I184" s="80">
        <v>-29600</v>
      </c>
      <c r="J184" s="20">
        <v>407700</v>
      </c>
      <c r="K184" s="21">
        <v>107</v>
      </c>
      <c r="L184" s="21">
        <v>90</v>
      </c>
      <c r="M184" s="21">
        <v>87</v>
      </c>
      <c r="N184" s="21">
        <v>60</v>
      </c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39">
        <f>IF(AH184=0,"",AVERAGE(K184:AF184))</f>
        <v>86</v>
      </c>
      <c r="AH184" s="39">
        <f>IF(COUNTBLANK(K184:AF184)=0,22,IF(COUNTBLANK(K184:AF184)=1,21,IF(COUNTBLANK(K184:AF184)=2,20,IF(COUNTBLANK(K184:AF184)=3,19,IF(COUNTBLANK(K184:AF184)=4,18,IF(COUNTBLANK(K184:AF184)=5,17,IF(COUNTBLANK(K184:AF184)=6,16,IF(COUNTBLANK(K184:AF184)=7,15,IF(COUNTBLANK(K184:AF184)=8,14,IF(COUNTBLANK(K184:AF184)=9,13,IF(COUNTBLANK(K184:AF184)=10,12,IF(COUNTBLANK(K184:AF184)=11,11,IF(COUNTBLANK(K184:AF184)=12,10,IF(COUNTBLANK(K184:AF184)=13,9,IF(COUNTBLANK(K184:AF184)=14,8,IF(COUNTBLANK(K184:AF184)=15,7,IF(COUNTBLANK(K184:AF184)=16,6,IF(COUNTBLANK(K184:AF184)=17,5,IF(COUNTBLANK(K184:AF184)=18,4,IF(COUNTBLANK(K184:AF184)=19,3,IF(COUNTBLANK(K184:AF184)=20,2,IF(COUNTBLANK(K184:AF184)=21,1,IF(COUNTBLANK(K184:AF184)=22,0,"Error")))))))))))))))))))))))</f>
        <v>4</v>
      </c>
      <c r="AI184" s="39">
        <f>IF(AH184=0,"",IF(COUNTBLANK(AD184:AF184)=0,AVERAGE(AD184:AF184),IF(COUNTBLANK(AC184:AF184)&lt;1.5,AVERAGE(AC184:AF184),IF(COUNTBLANK(AB184:AF184)&lt;2.5,AVERAGE(AB184:AF184),IF(COUNTBLANK(AA184:AF184)&lt;3.5,AVERAGE(AA184:AF184),IF(COUNTBLANK(Z184:AF184)&lt;4.5,AVERAGE(Z184:AF184),IF(COUNTBLANK(Y184:AF184)&lt;5.5,AVERAGE(Y184:AF184),IF(COUNTBLANK(X184:AF184)&lt;6.5,AVERAGE(X184:AF184),IF(COUNTBLANK(W184:AF184)&lt;7.5,AVERAGE(W184:AF184),IF(COUNTBLANK(V184:AF184)&lt;8.5,AVERAGE(V184:AF184),IF(COUNTBLANK(U184:AF184)&lt;9.5,AVERAGE(U184:AF184),IF(COUNTBLANK(T184:AF184)&lt;10.5,AVERAGE(T184:AF184),IF(COUNTBLANK(S184:AF184)&lt;11.5,AVERAGE(S184:AF184),IF(COUNTBLANK(R184:AF184)&lt;12.5,AVERAGE(R184:AF184),IF(COUNTBLANK(Q184:AF184)&lt;13.5,AVERAGE(Q184:AF184),IF(COUNTBLANK(P184:AF184)&lt;14.5,AVERAGE(P184:AF184),IF(COUNTBLANK(O184:AF184)&lt;15.5,AVERAGE(O184:AF184),IF(COUNTBLANK(N184:AF184)&lt;16.5,AVERAGE(N184:AF184),IF(COUNTBLANK(M184:AF184)&lt;17.5,AVERAGE(M184:AF184),IF(COUNTBLANK(L184:AF184)&lt;18.5,AVERAGE(L184:AF184),AVERAGE(K184:AF184)))))))))))))))))))))</f>
        <v>79</v>
      </c>
      <c r="AJ184" s="22">
        <f>IF(AH184=0,"",IF(COUNTBLANK(AE184:AF184)=0,AVERAGE(AE184:AF184),IF(COUNTBLANK(AD184:AF184)&lt;1.5,AVERAGE(AD184:AF184),IF(COUNTBLANK(AC184:AF184)&lt;2.5,AVERAGE(AC184:AF184),IF(COUNTBLANK(AB184:AF184)&lt;3.5,AVERAGE(AB184:AF184),IF(COUNTBLANK(AA184:AF184)&lt;4.5,AVERAGE(AA184:AF184),IF(COUNTBLANK(Z184:AF184)&lt;5.5,AVERAGE(Z184:AF184),IF(COUNTBLANK(Y184:AF184)&lt;6.5,AVERAGE(Y184:AF184),IF(COUNTBLANK(X184:AF184)&lt;7.5,AVERAGE(X184:AF184),IF(COUNTBLANK(W184:AF184)&lt;8.5,AVERAGE(W184:AF184),IF(COUNTBLANK(V184:AF184)&lt;9.5,AVERAGE(V184:AF184),IF(COUNTBLANK(U184:AF184)&lt;10.5,AVERAGE(U184:AF184),IF(COUNTBLANK(T184:AF184)&lt;11.5,AVERAGE(T184:AF184),IF(COUNTBLANK(S184:AF184)&lt;12.5,AVERAGE(S184:AF184),IF(COUNTBLANK(R184:AF184)&lt;13.5,AVERAGE(R184:AF184),IF(COUNTBLANK(Q184:AF184)&lt;14.5,AVERAGE(Q184:AF184),IF(COUNTBLANK(P184:AF184)&lt;15.5,AVERAGE(P184:AF184),IF(COUNTBLANK(O184:AF184)&lt;16.5,AVERAGE(O184:AF184),IF(COUNTBLANK(N184:AF184)&lt;17.5,AVERAGE(N184:AF184),IF(COUNTBLANK(M184:AF184)&lt;18.5,AVERAGE(M184:AF184),IF(COUNTBLANK(L184:AF184)&lt;19.5,AVERAGE(L184:AF184),AVERAGE(K184:AF184))))))))))))))))))))))</f>
        <v>73.5</v>
      </c>
      <c r="AK184" s="23">
        <f>IF(AH184&lt;1.5,J184,(0.75*J184)+(0.25*(AI184*$AS$1)))</f>
        <v>386596.84589970927</v>
      </c>
      <c r="AL184" s="24">
        <f>AK184-J184</f>
        <v>-21103.154100290732</v>
      </c>
      <c r="AM184" s="22">
        <f>IF(AH184&lt;1.5,"N/A",3*((J184/$AS$1)-(AJ184*2/3)))</f>
        <v>151.88237185247075</v>
      </c>
      <c r="AN184" s="20">
        <f t="shared" si="7"/>
        <v>312552.72670767829</v>
      </c>
      <c r="AO184" s="20">
        <f t="shared" si="8"/>
        <v>340247.27211215609</v>
      </c>
    </row>
    <row r="185" spans="1:41" s="2" customFormat="1">
      <c r="A185" s="25" t="s">
        <v>52</v>
      </c>
      <c r="B185" s="23" t="str">
        <f>IF(COUNTBLANK(K185:AF185)&lt;20.5,"Yes","No")</f>
        <v>Yes</v>
      </c>
      <c r="C185" s="23" t="str">
        <f>IF(COUNTBLANK(K185:AF185)&lt;21.5,"Yes","No")</f>
        <v>Yes</v>
      </c>
      <c r="D185" s="34" t="str">
        <f>IF(J185&gt;300000,IF(J185&lt;((AG185*$AR$1)*0.9),IF(J185&lt;((AG185*$AR$1)*0.8),IF(J185&lt;((AG185*$AR$1)*0.7),"B","C"),"V"),IF(AM185&gt;AG185,IF(AM185&gt;AJ185,"P",""),"")),IF(AM185&gt;AG185,IF(AM185&gt;AJ185,"P",""),""))</f>
        <v/>
      </c>
      <c r="E185" s="19" t="s">
        <v>160</v>
      </c>
      <c r="F185" s="21" t="s">
        <v>388</v>
      </c>
      <c r="G185" s="20">
        <v>239000</v>
      </c>
      <c r="H185" s="20">
        <f>J185-G185</f>
        <v>18500</v>
      </c>
      <c r="I185" s="80">
        <v>18500</v>
      </c>
      <c r="J185" s="20">
        <v>257500</v>
      </c>
      <c r="K185" s="21">
        <v>79</v>
      </c>
      <c r="L185" s="21">
        <v>89</v>
      </c>
      <c r="M185" s="21"/>
      <c r="N185" s="21">
        <v>58</v>
      </c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39">
        <f>IF(AH185=0,"",AVERAGE(K185:AF185))</f>
        <v>75.333333333333329</v>
      </c>
      <c r="AH185" s="39">
        <f>IF(COUNTBLANK(K185:AF185)=0,22,IF(COUNTBLANK(K185:AF185)=1,21,IF(COUNTBLANK(K185:AF185)=2,20,IF(COUNTBLANK(K185:AF185)=3,19,IF(COUNTBLANK(K185:AF185)=4,18,IF(COUNTBLANK(K185:AF185)=5,17,IF(COUNTBLANK(K185:AF185)=6,16,IF(COUNTBLANK(K185:AF185)=7,15,IF(COUNTBLANK(K185:AF185)=8,14,IF(COUNTBLANK(K185:AF185)=9,13,IF(COUNTBLANK(K185:AF185)=10,12,IF(COUNTBLANK(K185:AF185)=11,11,IF(COUNTBLANK(K185:AF185)=12,10,IF(COUNTBLANK(K185:AF185)=13,9,IF(COUNTBLANK(K185:AF185)=14,8,IF(COUNTBLANK(K185:AF185)=15,7,IF(COUNTBLANK(K185:AF185)=16,6,IF(COUNTBLANK(K185:AF185)=17,5,IF(COUNTBLANK(K185:AF185)=18,4,IF(COUNTBLANK(K185:AF185)=19,3,IF(COUNTBLANK(K185:AF185)=20,2,IF(COUNTBLANK(K185:AF185)=21,1,IF(COUNTBLANK(K185:AF185)=22,0,"Error")))))))))))))))))))))))</f>
        <v>3</v>
      </c>
      <c r="AI185" s="39">
        <f>IF(AH185=0,"",IF(COUNTBLANK(AD185:AF185)=0,AVERAGE(AD185:AF185),IF(COUNTBLANK(AC185:AF185)&lt;1.5,AVERAGE(AC185:AF185),IF(COUNTBLANK(AB185:AF185)&lt;2.5,AVERAGE(AB185:AF185),IF(COUNTBLANK(AA185:AF185)&lt;3.5,AVERAGE(AA185:AF185),IF(COUNTBLANK(Z185:AF185)&lt;4.5,AVERAGE(Z185:AF185),IF(COUNTBLANK(Y185:AF185)&lt;5.5,AVERAGE(Y185:AF185),IF(COUNTBLANK(X185:AF185)&lt;6.5,AVERAGE(X185:AF185),IF(COUNTBLANK(W185:AF185)&lt;7.5,AVERAGE(W185:AF185),IF(COUNTBLANK(V185:AF185)&lt;8.5,AVERAGE(V185:AF185),IF(COUNTBLANK(U185:AF185)&lt;9.5,AVERAGE(U185:AF185),IF(COUNTBLANK(T185:AF185)&lt;10.5,AVERAGE(T185:AF185),IF(COUNTBLANK(S185:AF185)&lt;11.5,AVERAGE(S185:AF185),IF(COUNTBLANK(R185:AF185)&lt;12.5,AVERAGE(R185:AF185),IF(COUNTBLANK(Q185:AF185)&lt;13.5,AVERAGE(Q185:AF185),IF(COUNTBLANK(P185:AF185)&lt;14.5,AVERAGE(P185:AF185),IF(COUNTBLANK(O185:AF185)&lt;15.5,AVERAGE(O185:AF185),IF(COUNTBLANK(N185:AF185)&lt;16.5,AVERAGE(N185:AF185),IF(COUNTBLANK(M185:AF185)&lt;17.5,AVERAGE(M185:AF185),IF(COUNTBLANK(L185:AF185)&lt;18.5,AVERAGE(L185:AF185),AVERAGE(K185:AF185)))))))))))))))))))))</f>
        <v>75.333333333333329</v>
      </c>
      <c r="AJ185" s="22">
        <f>IF(AH185=0,"",IF(COUNTBLANK(AE185:AF185)=0,AVERAGE(AE185:AF185),IF(COUNTBLANK(AD185:AF185)&lt;1.5,AVERAGE(AD185:AF185),IF(COUNTBLANK(AC185:AF185)&lt;2.5,AVERAGE(AC185:AF185),IF(COUNTBLANK(AB185:AF185)&lt;3.5,AVERAGE(AB185:AF185),IF(COUNTBLANK(AA185:AF185)&lt;4.5,AVERAGE(AA185:AF185),IF(COUNTBLANK(Z185:AF185)&lt;5.5,AVERAGE(Z185:AF185),IF(COUNTBLANK(Y185:AF185)&lt;6.5,AVERAGE(Y185:AF185),IF(COUNTBLANK(X185:AF185)&lt;7.5,AVERAGE(X185:AF185),IF(COUNTBLANK(W185:AF185)&lt;8.5,AVERAGE(W185:AF185),IF(COUNTBLANK(V185:AF185)&lt;9.5,AVERAGE(V185:AF185),IF(COUNTBLANK(U185:AF185)&lt;10.5,AVERAGE(U185:AF185),IF(COUNTBLANK(T185:AF185)&lt;11.5,AVERAGE(T185:AF185),IF(COUNTBLANK(S185:AF185)&lt;12.5,AVERAGE(S185:AF185),IF(COUNTBLANK(R185:AF185)&lt;13.5,AVERAGE(R185:AF185),IF(COUNTBLANK(Q185:AF185)&lt;14.5,AVERAGE(Q185:AF185),IF(COUNTBLANK(P185:AF185)&lt;15.5,AVERAGE(P185:AF185),IF(COUNTBLANK(O185:AF185)&lt;16.5,AVERAGE(O185:AF185),IF(COUNTBLANK(N185:AF185)&lt;17.5,AVERAGE(N185:AF185),IF(COUNTBLANK(M185:AF185)&lt;18.5,AVERAGE(M185:AF185),IF(COUNTBLANK(L185:AF185)&lt;19.5,AVERAGE(L185:AF185),AVERAGE(K185:AF185))))))))))))))))))))))</f>
        <v>73.5</v>
      </c>
      <c r="AK185" s="23">
        <f>IF(AH185&lt;1.5,J185,(0.75*J185)+(0.25*(AI185*$AS$1)))</f>
        <v>270195.62098453287</v>
      </c>
      <c r="AL185" s="24">
        <f>AK185-J185</f>
        <v>12695.62098453287</v>
      </c>
      <c r="AM185" s="22">
        <f>IF(AH185&lt;1.5,"N/A",3*((J185/$AS$1)-(AJ185*2/3)))</f>
        <v>41.77167219036356</v>
      </c>
      <c r="AN185" s="20">
        <f t="shared" si="7"/>
        <v>298046.06006723747</v>
      </c>
      <c r="AO185" s="20">
        <f t="shared" si="8"/>
        <v>298046.06006723747</v>
      </c>
    </row>
    <row r="186" spans="1:41" s="2" customFormat="1">
      <c r="A186" s="25" t="s">
        <v>52</v>
      </c>
      <c r="B186" s="23" t="str">
        <f>IF(COUNTBLANK(K186:AF186)&lt;20.5,"Yes","No")</f>
        <v>Yes</v>
      </c>
      <c r="C186" s="23" t="str">
        <f>IF(COUNTBLANK(K186:AF186)&lt;21.5,"Yes","No")</f>
        <v>Yes</v>
      </c>
      <c r="D186" s="34" t="str">
        <f>IF(J186&gt;300000,IF(J186&lt;((AG186*$AR$1)*0.9),IF(J186&lt;((AG186*$AR$1)*0.8),IF(J186&lt;((AG186*$AR$1)*0.7),"B","C"),"V"),IF(AM186&gt;AG186,IF(AM186&gt;AJ186,"P",""),"")),IF(AM186&gt;AG186,IF(AM186&gt;AJ186,"P",""),""))</f>
        <v>P</v>
      </c>
      <c r="E186" s="19" t="s">
        <v>162</v>
      </c>
      <c r="F186" s="21" t="s">
        <v>48</v>
      </c>
      <c r="G186" s="20">
        <v>355200</v>
      </c>
      <c r="H186" s="20">
        <f>J186-G186</f>
        <v>0</v>
      </c>
      <c r="I186" s="80">
        <v>0</v>
      </c>
      <c r="J186" s="20">
        <v>355200</v>
      </c>
      <c r="K186" s="21">
        <v>69</v>
      </c>
      <c r="L186" s="21"/>
      <c r="M186" s="21"/>
      <c r="N186" s="21">
        <v>79</v>
      </c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39">
        <f>IF(AH186=0,"",AVERAGE(K186:AF186))</f>
        <v>74</v>
      </c>
      <c r="AH186" s="39">
        <f>IF(COUNTBLANK(K186:AF186)=0,22,IF(COUNTBLANK(K186:AF186)=1,21,IF(COUNTBLANK(K186:AF186)=2,20,IF(COUNTBLANK(K186:AF186)=3,19,IF(COUNTBLANK(K186:AF186)=4,18,IF(COUNTBLANK(K186:AF186)=5,17,IF(COUNTBLANK(K186:AF186)=6,16,IF(COUNTBLANK(K186:AF186)=7,15,IF(COUNTBLANK(K186:AF186)=8,14,IF(COUNTBLANK(K186:AF186)=9,13,IF(COUNTBLANK(K186:AF186)=10,12,IF(COUNTBLANK(K186:AF186)=11,11,IF(COUNTBLANK(K186:AF186)=12,10,IF(COUNTBLANK(K186:AF186)=13,9,IF(COUNTBLANK(K186:AF186)=14,8,IF(COUNTBLANK(K186:AF186)=15,7,IF(COUNTBLANK(K186:AF186)=16,6,IF(COUNTBLANK(K186:AF186)=17,5,IF(COUNTBLANK(K186:AF186)=18,4,IF(COUNTBLANK(K186:AF186)=19,3,IF(COUNTBLANK(K186:AF186)=20,2,IF(COUNTBLANK(K186:AF186)=21,1,IF(COUNTBLANK(K186:AF186)=22,0,"Error")))))))))))))))))))))))</f>
        <v>2</v>
      </c>
      <c r="AI186" s="39">
        <f>IF(AH186=0,"",IF(COUNTBLANK(AD186:AF186)=0,AVERAGE(AD186:AF186),IF(COUNTBLANK(AC186:AF186)&lt;1.5,AVERAGE(AC186:AF186),IF(COUNTBLANK(AB186:AF186)&lt;2.5,AVERAGE(AB186:AF186),IF(COUNTBLANK(AA186:AF186)&lt;3.5,AVERAGE(AA186:AF186),IF(COUNTBLANK(Z186:AF186)&lt;4.5,AVERAGE(Z186:AF186),IF(COUNTBLANK(Y186:AF186)&lt;5.5,AVERAGE(Y186:AF186),IF(COUNTBLANK(X186:AF186)&lt;6.5,AVERAGE(X186:AF186),IF(COUNTBLANK(W186:AF186)&lt;7.5,AVERAGE(W186:AF186),IF(COUNTBLANK(V186:AF186)&lt;8.5,AVERAGE(V186:AF186),IF(COUNTBLANK(U186:AF186)&lt;9.5,AVERAGE(U186:AF186),IF(COUNTBLANK(T186:AF186)&lt;10.5,AVERAGE(T186:AF186),IF(COUNTBLANK(S186:AF186)&lt;11.5,AVERAGE(S186:AF186),IF(COUNTBLANK(R186:AF186)&lt;12.5,AVERAGE(R186:AF186),IF(COUNTBLANK(Q186:AF186)&lt;13.5,AVERAGE(Q186:AF186),IF(COUNTBLANK(P186:AF186)&lt;14.5,AVERAGE(P186:AF186),IF(COUNTBLANK(O186:AF186)&lt;15.5,AVERAGE(O186:AF186),IF(COUNTBLANK(N186:AF186)&lt;16.5,AVERAGE(N186:AF186),IF(COUNTBLANK(M186:AF186)&lt;17.5,AVERAGE(M186:AF186),IF(COUNTBLANK(L186:AF186)&lt;18.5,AVERAGE(L186:AF186),AVERAGE(K186:AF186)))))))))))))))))))))</f>
        <v>74</v>
      </c>
      <c r="AJ186" s="22">
        <f>IF(AH186=0,"",IF(COUNTBLANK(AE186:AF186)=0,AVERAGE(AE186:AF186),IF(COUNTBLANK(AD186:AF186)&lt;1.5,AVERAGE(AD186:AF186),IF(COUNTBLANK(AC186:AF186)&lt;2.5,AVERAGE(AC186:AF186),IF(COUNTBLANK(AB186:AF186)&lt;3.5,AVERAGE(AB186:AF186),IF(COUNTBLANK(AA186:AF186)&lt;4.5,AVERAGE(AA186:AF186),IF(COUNTBLANK(Z186:AF186)&lt;5.5,AVERAGE(Z186:AF186),IF(COUNTBLANK(Y186:AF186)&lt;6.5,AVERAGE(Y186:AF186),IF(COUNTBLANK(X186:AF186)&lt;7.5,AVERAGE(X186:AF186),IF(COUNTBLANK(W186:AF186)&lt;8.5,AVERAGE(W186:AF186),IF(COUNTBLANK(V186:AF186)&lt;9.5,AVERAGE(V186:AF186),IF(COUNTBLANK(U186:AF186)&lt;10.5,AVERAGE(U186:AF186),IF(COUNTBLANK(T186:AF186)&lt;11.5,AVERAGE(T186:AF186),IF(COUNTBLANK(S186:AF186)&lt;12.5,AVERAGE(S186:AF186),IF(COUNTBLANK(R186:AF186)&lt;13.5,AVERAGE(R186:AF186),IF(COUNTBLANK(Q186:AF186)&lt;14.5,AVERAGE(Q186:AF186),IF(COUNTBLANK(P186:AF186)&lt;15.5,AVERAGE(P186:AF186),IF(COUNTBLANK(O186:AF186)&lt;16.5,AVERAGE(O186:AF186),IF(COUNTBLANK(N186:AF186)&lt;17.5,AVERAGE(N186:AF186),IF(COUNTBLANK(M186:AF186)&lt;18.5,AVERAGE(M186:AF186),IF(COUNTBLANK(L186:AF186)&lt;19.5,AVERAGE(L186:AF186),AVERAGE(K186:AF186))))))))))))))))))))))</f>
        <v>74</v>
      </c>
      <c r="AK186" s="23">
        <f>IF(AH186&lt;1.5,J186,(0.75*J186)+(0.25*(AI186*$AS$1)))</f>
        <v>342106.53919719602</v>
      </c>
      <c r="AL186" s="24">
        <f>AK186-J186</f>
        <v>-13093.46080280398</v>
      </c>
      <c r="AM186" s="22">
        <f>IF(AH186&lt;1.5,"N/A",3*((J186/$AS$1)-(AJ186*2/3)))</f>
        <v>112.39494354181411</v>
      </c>
      <c r="AN186" s="20">
        <f t="shared" si="7"/>
        <v>292770.90856162267</v>
      </c>
      <c r="AO186" s="20">
        <f t="shared" si="8"/>
        <v>292770.90856162267</v>
      </c>
    </row>
    <row r="187" spans="1:41" s="2" customFormat="1">
      <c r="A187" s="25" t="s">
        <v>52</v>
      </c>
      <c r="B187" s="23" t="str">
        <f>IF(COUNTBLANK(K187:AF187)&lt;20.5,"Yes","No")</f>
        <v>Yes</v>
      </c>
      <c r="C187" s="23" t="str">
        <f>IF(COUNTBLANK(K187:AF187)&lt;21.5,"Yes","No")</f>
        <v>Yes</v>
      </c>
      <c r="D187" s="34" t="str">
        <f>IF(J187&gt;300000,IF(J187&lt;((AG187*$AR$1)*0.9),IF(J187&lt;((AG187*$AR$1)*0.8),IF(J187&lt;((AG187*$AR$1)*0.7),"B","C"),"V"),IF(AM187&gt;AG187,IF(AM187&gt;AJ187,"P",""),"")),IF(AM187&gt;AG187,IF(AM187&gt;AJ187,"P",""),""))</f>
        <v>P</v>
      </c>
      <c r="E187" s="19" t="s">
        <v>159</v>
      </c>
      <c r="F187" s="21" t="s">
        <v>48</v>
      </c>
      <c r="G187" s="20">
        <v>365100</v>
      </c>
      <c r="H187" s="20">
        <f>J187-G187</f>
        <v>-28400</v>
      </c>
      <c r="I187" s="80">
        <v>-14500</v>
      </c>
      <c r="J187" s="20">
        <v>336700</v>
      </c>
      <c r="K187" s="21">
        <v>79</v>
      </c>
      <c r="L187" s="21">
        <v>62</v>
      </c>
      <c r="M187" s="21">
        <v>85</v>
      </c>
      <c r="N187" s="21">
        <v>69</v>
      </c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39">
        <f>IF(AH187=0,"",AVERAGE(K187:AF187))</f>
        <v>73.75</v>
      </c>
      <c r="AH187" s="39">
        <f>IF(COUNTBLANK(K187:AF187)=0,22,IF(COUNTBLANK(K187:AF187)=1,21,IF(COUNTBLANK(K187:AF187)=2,20,IF(COUNTBLANK(K187:AF187)=3,19,IF(COUNTBLANK(K187:AF187)=4,18,IF(COUNTBLANK(K187:AF187)=5,17,IF(COUNTBLANK(K187:AF187)=6,16,IF(COUNTBLANK(K187:AF187)=7,15,IF(COUNTBLANK(K187:AF187)=8,14,IF(COUNTBLANK(K187:AF187)=9,13,IF(COUNTBLANK(K187:AF187)=10,12,IF(COUNTBLANK(K187:AF187)=11,11,IF(COUNTBLANK(K187:AF187)=12,10,IF(COUNTBLANK(K187:AF187)=13,9,IF(COUNTBLANK(K187:AF187)=14,8,IF(COUNTBLANK(K187:AF187)=15,7,IF(COUNTBLANK(K187:AF187)=16,6,IF(COUNTBLANK(K187:AF187)=17,5,IF(COUNTBLANK(K187:AF187)=18,4,IF(COUNTBLANK(K187:AF187)=19,3,IF(COUNTBLANK(K187:AF187)=20,2,IF(COUNTBLANK(K187:AF187)=21,1,IF(COUNTBLANK(K187:AF187)=22,0,"Error")))))))))))))))))))))))</f>
        <v>4</v>
      </c>
      <c r="AI187" s="39">
        <f>IF(AH187=0,"",IF(COUNTBLANK(AD187:AF187)=0,AVERAGE(AD187:AF187),IF(COUNTBLANK(AC187:AF187)&lt;1.5,AVERAGE(AC187:AF187),IF(COUNTBLANK(AB187:AF187)&lt;2.5,AVERAGE(AB187:AF187),IF(COUNTBLANK(AA187:AF187)&lt;3.5,AVERAGE(AA187:AF187),IF(COUNTBLANK(Z187:AF187)&lt;4.5,AVERAGE(Z187:AF187),IF(COUNTBLANK(Y187:AF187)&lt;5.5,AVERAGE(Y187:AF187),IF(COUNTBLANK(X187:AF187)&lt;6.5,AVERAGE(X187:AF187),IF(COUNTBLANK(W187:AF187)&lt;7.5,AVERAGE(W187:AF187),IF(COUNTBLANK(V187:AF187)&lt;8.5,AVERAGE(V187:AF187),IF(COUNTBLANK(U187:AF187)&lt;9.5,AVERAGE(U187:AF187),IF(COUNTBLANK(T187:AF187)&lt;10.5,AVERAGE(T187:AF187),IF(COUNTBLANK(S187:AF187)&lt;11.5,AVERAGE(S187:AF187),IF(COUNTBLANK(R187:AF187)&lt;12.5,AVERAGE(R187:AF187),IF(COUNTBLANK(Q187:AF187)&lt;13.5,AVERAGE(Q187:AF187),IF(COUNTBLANK(P187:AF187)&lt;14.5,AVERAGE(P187:AF187),IF(COUNTBLANK(O187:AF187)&lt;15.5,AVERAGE(O187:AF187),IF(COUNTBLANK(N187:AF187)&lt;16.5,AVERAGE(N187:AF187),IF(COUNTBLANK(M187:AF187)&lt;17.5,AVERAGE(M187:AF187),IF(COUNTBLANK(L187:AF187)&lt;18.5,AVERAGE(L187:AF187),AVERAGE(K187:AF187)))))))))))))))))))))</f>
        <v>72</v>
      </c>
      <c r="AJ187" s="22">
        <f>IF(AH187=0,"",IF(COUNTBLANK(AE187:AF187)=0,AVERAGE(AE187:AF187),IF(COUNTBLANK(AD187:AF187)&lt;1.5,AVERAGE(AD187:AF187),IF(COUNTBLANK(AC187:AF187)&lt;2.5,AVERAGE(AC187:AF187),IF(COUNTBLANK(AB187:AF187)&lt;3.5,AVERAGE(AB187:AF187),IF(COUNTBLANK(AA187:AF187)&lt;4.5,AVERAGE(AA187:AF187),IF(COUNTBLANK(Z187:AF187)&lt;5.5,AVERAGE(Z187:AF187),IF(COUNTBLANK(Y187:AF187)&lt;6.5,AVERAGE(Y187:AF187),IF(COUNTBLANK(X187:AF187)&lt;7.5,AVERAGE(X187:AF187),IF(COUNTBLANK(W187:AF187)&lt;8.5,AVERAGE(W187:AF187),IF(COUNTBLANK(V187:AF187)&lt;9.5,AVERAGE(V187:AF187),IF(COUNTBLANK(U187:AF187)&lt;10.5,AVERAGE(U187:AF187),IF(COUNTBLANK(T187:AF187)&lt;11.5,AVERAGE(T187:AF187),IF(COUNTBLANK(S187:AF187)&lt;12.5,AVERAGE(S187:AF187),IF(COUNTBLANK(R187:AF187)&lt;13.5,AVERAGE(R187:AF187),IF(COUNTBLANK(Q187:AF187)&lt;14.5,AVERAGE(Q187:AF187),IF(COUNTBLANK(P187:AF187)&lt;15.5,AVERAGE(P187:AF187),IF(COUNTBLANK(O187:AF187)&lt;16.5,AVERAGE(O187:AF187),IF(COUNTBLANK(N187:AF187)&lt;17.5,AVERAGE(N187:AF187),IF(COUNTBLANK(M187:AF187)&lt;18.5,AVERAGE(M187:AF187),IF(COUNTBLANK(L187:AF187)&lt;19.5,AVERAGE(L187:AF187),AVERAGE(K187:AF187))))))))))))))))))))))</f>
        <v>77</v>
      </c>
      <c r="AK187" s="23">
        <f>IF(AH187&lt;1.5,J187,(0.75*J187)+(0.25*(AI187*$AS$1)))</f>
        <v>326185.41651619074</v>
      </c>
      <c r="AL187" s="24">
        <f>AK187-J187</f>
        <v>-10514.583483809256</v>
      </c>
      <c r="AM187" s="22">
        <f>IF(AH187&lt;1.5,"N/A",3*((J187/$AS$1)-(AJ187*2/3)))</f>
        <v>92.832706899011299</v>
      </c>
      <c r="AN187" s="20">
        <f t="shared" si="7"/>
        <v>284858.18130320043</v>
      </c>
      <c r="AO187" s="20">
        <f t="shared" si="8"/>
        <v>291781.81765431992</v>
      </c>
    </row>
    <row r="188" spans="1:41" s="2" customFormat="1">
      <c r="A188" s="25" t="s">
        <v>52</v>
      </c>
      <c r="B188" s="23" t="str">
        <f>IF(COUNTBLANK(K188:AF188)&lt;20.5,"Yes","No")</f>
        <v>Yes</v>
      </c>
      <c r="C188" s="23" t="str">
        <f>IF(COUNTBLANK(K188:AF188)&lt;21.5,"Yes","No")</f>
        <v>Yes</v>
      </c>
      <c r="D188" s="34" t="str">
        <f>IF(J188&gt;300000,IF(J188&lt;((AG188*$AR$1)*0.9),IF(J188&lt;((AG188*$AR$1)*0.8),IF(J188&lt;((AG188*$AR$1)*0.7),"B","C"),"V"),IF(AM188&gt;AG188,IF(AM188&gt;AJ188,"P",""),"")),IF(AM188&gt;AG188,IF(AM188&gt;AJ188,"P",""),""))</f>
        <v/>
      </c>
      <c r="E188" s="19" t="s">
        <v>405</v>
      </c>
      <c r="F188" s="21" t="s">
        <v>390</v>
      </c>
      <c r="G188" s="20">
        <v>89500</v>
      </c>
      <c r="H188" s="20">
        <f>J188-G188</f>
        <v>99300</v>
      </c>
      <c r="I188" s="80">
        <v>49800</v>
      </c>
      <c r="J188" s="20">
        <v>188800</v>
      </c>
      <c r="K188" s="21">
        <v>51</v>
      </c>
      <c r="L188" s="21">
        <v>77</v>
      </c>
      <c r="M188" s="21">
        <v>74</v>
      </c>
      <c r="N188" s="21">
        <v>89</v>
      </c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39">
        <f>IF(AH188=0,"",AVERAGE(K188:AF188))</f>
        <v>72.75</v>
      </c>
      <c r="AH188" s="39">
        <f>IF(COUNTBLANK(K188:AF188)=0,22,IF(COUNTBLANK(K188:AF188)=1,21,IF(COUNTBLANK(K188:AF188)=2,20,IF(COUNTBLANK(K188:AF188)=3,19,IF(COUNTBLANK(K188:AF188)=4,18,IF(COUNTBLANK(K188:AF188)=5,17,IF(COUNTBLANK(K188:AF188)=6,16,IF(COUNTBLANK(K188:AF188)=7,15,IF(COUNTBLANK(K188:AF188)=8,14,IF(COUNTBLANK(K188:AF188)=9,13,IF(COUNTBLANK(K188:AF188)=10,12,IF(COUNTBLANK(K188:AF188)=11,11,IF(COUNTBLANK(K188:AF188)=12,10,IF(COUNTBLANK(K188:AF188)=13,9,IF(COUNTBLANK(K188:AF188)=14,8,IF(COUNTBLANK(K188:AF188)=15,7,IF(COUNTBLANK(K188:AF188)=16,6,IF(COUNTBLANK(K188:AF188)=17,5,IF(COUNTBLANK(K188:AF188)=18,4,IF(COUNTBLANK(K188:AF188)=19,3,IF(COUNTBLANK(K188:AF188)=20,2,IF(COUNTBLANK(K188:AF188)=21,1,IF(COUNTBLANK(K188:AF188)=22,0,"Error")))))))))))))))))))))))</f>
        <v>4</v>
      </c>
      <c r="AI188" s="39">
        <f>IF(AH188=0,"",IF(COUNTBLANK(AD188:AF188)=0,AVERAGE(AD188:AF188),IF(COUNTBLANK(AC188:AF188)&lt;1.5,AVERAGE(AC188:AF188),IF(COUNTBLANK(AB188:AF188)&lt;2.5,AVERAGE(AB188:AF188),IF(COUNTBLANK(AA188:AF188)&lt;3.5,AVERAGE(AA188:AF188),IF(COUNTBLANK(Z188:AF188)&lt;4.5,AVERAGE(Z188:AF188),IF(COUNTBLANK(Y188:AF188)&lt;5.5,AVERAGE(Y188:AF188),IF(COUNTBLANK(X188:AF188)&lt;6.5,AVERAGE(X188:AF188),IF(COUNTBLANK(W188:AF188)&lt;7.5,AVERAGE(W188:AF188),IF(COUNTBLANK(V188:AF188)&lt;8.5,AVERAGE(V188:AF188),IF(COUNTBLANK(U188:AF188)&lt;9.5,AVERAGE(U188:AF188),IF(COUNTBLANK(T188:AF188)&lt;10.5,AVERAGE(T188:AF188),IF(COUNTBLANK(S188:AF188)&lt;11.5,AVERAGE(S188:AF188),IF(COUNTBLANK(R188:AF188)&lt;12.5,AVERAGE(R188:AF188),IF(COUNTBLANK(Q188:AF188)&lt;13.5,AVERAGE(Q188:AF188),IF(COUNTBLANK(P188:AF188)&lt;14.5,AVERAGE(P188:AF188),IF(COUNTBLANK(O188:AF188)&lt;15.5,AVERAGE(O188:AF188),IF(COUNTBLANK(N188:AF188)&lt;16.5,AVERAGE(N188:AF188),IF(COUNTBLANK(M188:AF188)&lt;17.5,AVERAGE(M188:AF188),IF(COUNTBLANK(L188:AF188)&lt;18.5,AVERAGE(L188:AF188),AVERAGE(K188:AF188)))))))))))))))))))))</f>
        <v>80</v>
      </c>
      <c r="AJ188" s="22">
        <f>IF(AH188=0,"",IF(COUNTBLANK(AE188:AF188)=0,AVERAGE(AE188:AF188),IF(COUNTBLANK(AD188:AF188)&lt;1.5,AVERAGE(AD188:AF188),IF(COUNTBLANK(AC188:AF188)&lt;2.5,AVERAGE(AC188:AF188),IF(COUNTBLANK(AB188:AF188)&lt;3.5,AVERAGE(AB188:AF188),IF(COUNTBLANK(AA188:AF188)&lt;4.5,AVERAGE(AA188:AF188),IF(COUNTBLANK(Z188:AF188)&lt;5.5,AVERAGE(Z188:AF188),IF(COUNTBLANK(Y188:AF188)&lt;6.5,AVERAGE(Y188:AF188),IF(COUNTBLANK(X188:AF188)&lt;7.5,AVERAGE(X188:AF188),IF(COUNTBLANK(W188:AF188)&lt;8.5,AVERAGE(W188:AF188),IF(COUNTBLANK(V188:AF188)&lt;9.5,AVERAGE(V188:AF188),IF(COUNTBLANK(U188:AF188)&lt;10.5,AVERAGE(U188:AF188),IF(COUNTBLANK(T188:AF188)&lt;11.5,AVERAGE(T188:AF188),IF(COUNTBLANK(S188:AF188)&lt;12.5,AVERAGE(S188:AF188),IF(COUNTBLANK(R188:AF188)&lt;13.5,AVERAGE(R188:AF188),IF(COUNTBLANK(Q188:AF188)&lt;14.5,AVERAGE(Q188:AF188),IF(COUNTBLANK(P188:AF188)&lt;15.5,AVERAGE(P188:AF188),IF(COUNTBLANK(O188:AF188)&lt;16.5,AVERAGE(O188:AF188),IF(COUNTBLANK(N188:AF188)&lt;17.5,AVERAGE(N188:AF188),IF(COUNTBLANK(M188:AF188)&lt;18.5,AVERAGE(M188:AF188),IF(COUNTBLANK(L188:AF188)&lt;19.5,AVERAGE(L188:AF188),AVERAGE(K188:AF188))))))))))))))))))))))</f>
        <v>81.5</v>
      </c>
      <c r="AK188" s="23">
        <f>IF(AH188&lt;1.5,J188,(0.75*J188)+(0.25*(AI188*$AS$1)))</f>
        <v>223444.90724021193</v>
      </c>
      <c r="AL188" s="24">
        <f>AK188-J188</f>
        <v>34644.907240211935</v>
      </c>
      <c r="AM188" s="22">
        <f>IF(AH188&lt;1.5,"N/A",3*((J188/$AS$1)-(AJ188*2/3)))</f>
        <v>-24.591876856152858</v>
      </c>
      <c r="AN188" s="20">
        <f t="shared" si="7"/>
        <v>316509.09033688938</v>
      </c>
      <c r="AO188" s="20">
        <f t="shared" si="8"/>
        <v>287825.45402510877</v>
      </c>
    </row>
    <row r="189" spans="1:41" s="2" customFormat="1">
      <c r="A189" s="25" t="s">
        <v>52</v>
      </c>
      <c r="B189" s="23" t="str">
        <f>IF(COUNTBLANK(K189:AF189)&lt;20.5,"Yes","No")</f>
        <v>Yes</v>
      </c>
      <c r="C189" s="23" t="str">
        <f>IF(COUNTBLANK(K189:AF189)&lt;21.5,"Yes","No")</f>
        <v>Yes</v>
      </c>
      <c r="D189" s="34" t="str">
        <f>IF(J189&gt;300000,IF(J189&lt;((AG189*$AR$1)*0.9),IF(J189&lt;((AG189*$AR$1)*0.8),IF(J189&lt;((AG189*$AR$1)*0.7),"B","C"),"V"),IF(AM189&gt;AG189,IF(AM189&gt;AJ189,"P",""),"")),IF(AM189&gt;AG189,IF(AM189&gt;AJ189,"P",""),""))</f>
        <v/>
      </c>
      <c r="E189" s="19" t="s">
        <v>161</v>
      </c>
      <c r="F189" s="21" t="s">
        <v>62</v>
      </c>
      <c r="G189" s="20">
        <v>296500</v>
      </c>
      <c r="H189" s="20">
        <f>J189-G189</f>
        <v>-18900</v>
      </c>
      <c r="I189" s="80">
        <v>-8100</v>
      </c>
      <c r="J189" s="20">
        <v>277600</v>
      </c>
      <c r="K189" s="21">
        <v>77</v>
      </c>
      <c r="L189" s="21">
        <v>50</v>
      </c>
      <c r="M189" s="21">
        <v>58</v>
      </c>
      <c r="N189" s="21">
        <v>78</v>
      </c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39">
        <f>IF(AH189=0,"",AVERAGE(K189:AF189))</f>
        <v>65.75</v>
      </c>
      <c r="AH189" s="39">
        <f>IF(COUNTBLANK(K189:AF189)=0,22,IF(COUNTBLANK(K189:AF189)=1,21,IF(COUNTBLANK(K189:AF189)=2,20,IF(COUNTBLANK(K189:AF189)=3,19,IF(COUNTBLANK(K189:AF189)=4,18,IF(COUNTBLANK(K189:AF189)=5,17,IF(COUNTBLANK(K189:AF189)=6,16,IF(COUNTBLANK(K189:AF189)=7,15,IF(COUNTBLANK(K189:AF189)=8,14,IF(COUNTBLANK(K189:AF189)=9,13,IF(COUNTBLANK(K189:AF189)=10,12,IF(COUNTBLANK(K189:AF189)=11,11,IF(COUNTBLANK(K189:AF189)=12,10,IF(COUNTBLANK(K189:AF189)=13,9,IF(COUNTBLANK(K189:AF189)=14,8,IF(COUNTBLANK(K189:AF189)=15,7,IF(COUNTBLANK(K189:AF189)=16,6,IF(COUNTBLANK(K189:AF189)=17,5,IF(COUNTBLANK(K189:AF189)=18,4,IF(COUNTBLANK(K189:AF189)=19,3,IF(COUNTBLANK(K189:AF189)=20,2,IF(COUNTBLANK(K189:AF189)=21,1,IF(COUNTBLANK(K189:AF189)=22,0,"Error")))))))))))))))))))))))</f>
        <v>4</v>
      </c>
      <c r="AI189" s="39">
        <f>IF(AH189=0,"",IF(COUNTBLANK(AD189:AF189)=0,AVERAGE(AD189:AF189),IF(COUNTBLANK(AC189:AF189)&lt;1.5,AVERAGE(AC189:AF189),IF(COUNTBLANK(AB189:AF189)&lt;2.5,AVERAGE(AB189:AF189),IF(COUNTBLANK(AA189:AF189)&lt;3.5,AVERAGE(AA189:AF189),IF(COUNTBLANK(Z189:AF189)&lt;4.5,AVERAGE(Z189:AF189),IF(COUNTBLANK(Y189:AF189)&lt;5.5,AVERAGE(Y189:AF189),IF(COUNTBLANK(X189:AF189)&lt;6.5,AVERAGE(X189:AF189),IF(COUNTBLANK(W189:AF189)&lt;7.5,AVERAGE(W189:AF189),IF(COUNTBLANK(V189:AF189)&lt;8.5,AVERAGE(V189:AF189),IF(COUNTBLANK(U189:AF189)&lt;9.5,AVERAGE(U189:AF189),IF(COUNTBLANK(T189:AF189)&lt;10.5,AVERAGE(T189:AF189),IF(COUNTBLANK(S189:AF189)&lt;11.5,AVERAGE(S189:AF189),IF(COUNTBLANK(R189:AF189)&lt;12.5,AVERAGE(R189:AF189),IF(COUNTBLANK(Q189:AF189)&lt;13.5,AVERAGE(Q189:AF189),IF(COUNTBLANK(P189:AF189)&lt;14.5,AVERAGE(P189:AF189),IF(COUNTBLANK(O189:AF189)&lt;15.5,AVERAGE(O189:AF189),IF(COUNTBLANK(N189:AF189)&lt;16.5,AVERAGE(N189:AF189),IF(COUNTBLANK(M189:AF189)&lt;17.5,AVERAGE(M189:AF189),IF(COUNTBLANK(L189:AF189)&lt;18.5,AVERAGE(L189:AF189),AVERAGE(K189:AF189)))))))))))))))))))))</f>
        <v>62</v>
      </c>
      <c r="AJ189" s="22">
        <f>IF(AH189=0,"",IF(COUNTBLANK(AE189:AF189)=0,AVERAGE(AE189:AF189),IF(COUNTBLANK(AD189:AF189)&lt;1.5,AVERAGE(AD189:AF189),IF(COUNTBLANK(AC189:AF189)&lt;2.5,AVERAGE(AC189:AF189),IF(COUNTBLANK(AB189:AF189)&lt;3.5,AVERAGE(AB189:AF189),IF(COUNTBLANK(AA189:AF189)&lt;4.5,AVERAGE(AA189:AF189),IF(COUNTBLANK(Z189:AF189)&lt;5.5,AVERAGE(Z189:AF189),IF(COUNTBLANK(Y189:AF189)&lt;6.5,AVERAGE(Y189:AF189),IF(COUNTBLANK(X189:AF189)&lt;7.5,AVERAGE(X189:AF189),IF(COUNTBLANK(W189:AF189)&lt;8.5,AVERAGE(W189:AF189),IF(COUNTBLANK(V189:AF189)&lt;9.5,AVERAGE(V189:AF189),IF(COUNTBLANK(U189:AF189)&lt;10.5,AVERAGE(U189:AF189),IF(COUNTBLANK(T189:AF189)&lt;11.5,AVERAGE(T189:AF189),IF(COUNTBLANK(S189:AF189)&lt;12.5,AVERAGE(S189:AF189),IF(COUNTBLANK(R189:AF189)&lt;13.5,AVERAGE(R189:AF189),IF(COUNTBLANK(Q189:AF189)&lt;14.5,AVERAGE(Q189:AF189),IF(COUNTBLANK(P189:AF189)&lt;15.5,AVERAGE(P189:AF189),IF(COUNTBLANK(O189:AF189)&lt;16.5,AVERAGE(O189:AF189),IF(COUNTBLANK(N189:AF189)&lt;17.5,AVERAGE(N189:AF189),IF(COUNTBLANK(M189:AF189)&lt;18.5,AVERAGE(M189:AF189),IF(COUNTBLANK(L189:AF189)&lt;19.5,AVERAGE(L189:AF189),AVERAGE(K189:AF189))))))))))))))))))))))</f>
        <v>68</v>
      </c>
      <c r="AK189" s="23">
        <f>IF(AH189&lt;1.5,J189,(0.75*J189)+(0.25*(AI189*$AS$1)))</f>
        <v>271629.80311116425</v>
      </c>
      <c r="AL189" s="24">
        <f>AK189-J189</f>
        <v>-5970.1968888357515</v>
      </c>
      <c r="AM189" s="22">
        <f>IF(AH189&lt;1.5,"N/A",3*((J189/$AS$1)-(AJ189*2/3)))</f>
        <v>67.506859029300642</v>
      </c>
      <c r="AN189" s="20">
        <f t="shared" si="7"/>
        <v>245294.54501108927</v>
      </c>
      <c r="AO189" s="20">
        <f t="shared" si="8"/>
        <v>260130.90862063097</v>
      </c>
    </row>
    <row r="190" spans="1:41" s="2" customFormat="1">
      <c r="A190" s="25" t="s">
        <v>52</v>
      </c>
      <c r="B190" s="23" t="str">
        <f>IF(COUNTBLANK(K190:AF190)&lt;20.5,"Yes","No")</f>
        <v>Yes</v>
      </c>
      <c r="C190" s="23" t="str">
        <f>IF(COUNTBLANK(K190:AF190)&lt;21.5,"Yes","No")</f>
        <v>Yes</v>
      </c>
      <c r="D190" s="34" t="str">
        <f>IF(J190&gt;300000,IF(J190&lt;((AG190*$AR$1)*0.9),IF(J190&lt;((AG190*$AR$1)*0.8),IF(J190&lt;((AG190*$AR$1)*0.7),"B","C"),"V"),IF(AM190&gt;AG190,IF(AM190&gt;AJ190,"P",""),"")),IF(AM190&gt;AG190,IF(AM190&gt;AJ190,"P",""),""))</f>
        <v/>
      </c>
      <c r="E190" s="19" t="s">
        <v>51</v>
      </c>
      <c r="F190" s="21" t="s">
        <v>48</v>
      </c>
      <c r="G190" s="20">
        <v>164100</v>
      </c>
      <c r="H190" s="20">
        <f>J190-G190</f>
        <v>50700</v>
      </c>
      <c r="I190" s="80">
        <v>24000</v>
      </c>
      <c r="J190" s="20">
        <v>214800</v>
      </c>
      <c r="K190" s="21">
        <v>46</v>
      </c>
      <c r="L190" s="21">
        <v>66</v>
      </c>
      <c r="M190" s="21">
        <v>81</v>
      </c>
      <c r="N190" s="21">
        <v>59</v>
      </c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39">
        <f>IF(AH190=0,"",AVERAGE(K190:AF190))</f>
        <v>63</v>
      </c>
      <c r="AH190" s="39">
        <f>IF(COUNTBLANK(K190:AF190)=0,22,IF(COUNTBLANK(K190:AF190)=1,21,IF(COUNTBLANK(K190:AF190)=2,20,IF(COUNTBLANK(K190:AF190)=3,19,IF(COUNTBLANK(K190:AF190)=4,18,IF(COUNTBLANK(K190:AF190)=5,17,IF(COUNTBLANK(K190:AF190)=6,16,IF(COUNTBLANK(K190:AF190)=7,15,IF(COUNTBLANK(K190:AF190)=8,14,IF(COUNTBLANK(K190:AF190)=9,13,IF(COUNTBLANK(K190:AF190)=10,12,IF(COUNTBLANK(K190:AF190)=11,11,IF(COUNTBLANK(K190:AF190)=12,10,IF(COUNTBLANK(K190:AF190)=13,9,IF(COUNTBLANK(K190:AF190)=14,8,IF(COUNTBLANK(K190:AF190)=15,7,IF(COUNTBLANK(K190:AF190)=16,6,IF(COUNTBLANK(K190:AF190)=17,5,IF(COUNTBLANK(K190:AF190)=18,4,IF(COUNTBLANK(K190:AF190)=19,3,IF(COUNTBLANK(K190:AF190)=20,2,IF(COUNTBLANK(K190:AF190)=21,1,IF(COUNTBLANK(K190:AF190)=22,0,"Error")))))))))))))))))))))))</f>
        <v>4</v>
      </c>
      <c r="AI190" s="39">
        <f>IF(AH190=0,"",IF(COUNTBLANK(AD190:AF190)=0,AVERAGE(AD190:AF190),IF(COUNTBLANK(AC190:AF190)&lt;1.5,AVERAGE(AC190:AF190),IF(COUNTBLANK(AB190:AF190)&lt;2.5,AVERAGE(AB190:AF190),IF(COUNTBLANK(AA190:AF190)&lt;3.5,AVERAGE(AA190:AF190),IF(COUNTBLANK(Z190:AF190)&lt;4.5,AVERAGE(Z190:AF190),IF(COUNTBLANK(Y190:AF190)&lt;5.5,AVERAGE(Y190:AF190),IF(COUNTBLANK(X190:AF190)&lt;6.5,AVERAGE(X190:AF190),IF(COUNTBLANK(W190:AF190)&lt;7.5,AVERAGE(W190:AF190),IF(COUNTBLANK(V190:AF190)&lt;8.5,AVERAGE(V190:AF190),IF(COUNTBLANK(U190:AF190)&lt;9.5,AVERAGE(U190:AF190),IF(COUNTBLANK(T190:AF190)&lt;10.5,AVERAGE(T190:AF190),IF(COUNTBLANK(S190:AF190)&lt;11.5,AVERAGE(S190:AF190),IF(COUNTBLANK(R190:AF190)&lt;12.5,AVERAGE(R190:AF190),IF(COUNTBLANK(Q190:AF190)&lt;13.5,AVERAGE(Q190:AF190),IF(COUNTBLANK(P190:AF190)&lt;14.5,AVERAGE(P190:AF190),IF(COUNTBLANK(O190:AF190)&lt;15.5,AVERAGE(O190:AF190),IF(COUNTBLANK(N190:AF190)&lt;16.5,AVERAGE(N190:AF190),IF(COUNTBLANK(M190:AF190)&lt;17.5,AVERAGE(M190:AF190),IF(COUNTBLANK(L190:AF190)&lt;18.5,AVERAGE(L190:AF190),AVERAGE(K190:AF190)))))))))))))))))))))</f>
        <v>68.666666666666671</v>
      </c>
      <c r="AJ190" s="22">
        <f>IF(AH190=0,"",IF(COUNTBLANK(AE190:AF190)=0,AVERAGE(AE190:AF190),IF(COUNTBLANK(AD190:AF190)&lt;1.5,AVERAGE(AD190:AF190),IF(COUNTBLANK(AC190:AF190)&lt;2.5,AVERAGE(AC190:AF190),IF(COUNTBLANK(AB190:AF190)&lt;3.5,AVERAGE(AB190:AF190),IF(COUNTBLANK(AA190:AF190)&lt;4.5,AVERAGE(AA190:AF190),IF(COUNTBLANK(Z190:AF190)&lt;5.5,AVERAGE(Z190:AF190),IF(COUNTBLANK(Y190:AF190)&lt;6.5,AVERAGE(Y190:AF190),IF(COUNTBLANK(X190:AF190)&lt;7.5,AVERAGE(X190:AF190),IF(COUNTBLANK(W190:AF190)&lt;8.5,AVERAGE(W190:AF190),IF(COUNTBLANK(V190:AF190)&lt;9.5,AVERAGE(V190:AF190),IF(COUNTBLANK(U190:AF190)&lt;10.5,AVERAGE(U190:AF190),IF(COUNTBLANK(T190:AF190)&lt;11.5,AVERAGE(T190:AF190),IF(COUNTBLANK(S190:AF190)&lt;12.5,AVERAGE(S190:AF190),IF(COUNTBLANK(R190:AF190)&lt;13.5,AVERAGE(R190:AF190),IF(COUNTBLANK(Q190:AF190)&lt;14.5,AVERAGE(Q190:AF190),IF(COUNTBLANK(P190:AF190)&lt;15.5,AVERAGE(P190:AF190),IF(COUNTBLANK(O190:AF190)&lt;16.5,AVERAGE(O190:AF190),IF(COUNTBLANK(N190:AF190)&lt;17.5,AVERAGE(N190:AF190),IF(COUNTBLANK(M190:AF190)&lt;18.5,AVERAGE(M190:AF190),IF(COUNTBLANK(L190:AF190)&lt;19.5,AVERAGE(L190:AF190),AVERAGE(K190:AF190))))))))))))))))))))))</f>
        <v>70</v>
      </c>
      <c r="AK190" s="23">
        <f>IF(AH190&lt;1.5,J190,(0.75*J190)+(0.25*(AI190*$AS$1)))</f>
        <v>231350.21204784856</v>
      </c>
      <c r="AL190" s="24">
        <f>AK190-J190</f>
        <v>16550.212047848559</v>
      </c>
      <c r="AM190" s="22">
        <f>IF(AH190&lt;1.5,"N/A",3*((J190/$AS$1)-(AJ190*2/3)))</f>
        <v>17.468563831029492</v>
      </c>
      <c r="AN190" s="20">
        <f t="shared" si="7"/>
        <v>271670.30253916339</v>
      </c>
      <c r="AO190" s="20">
        <f t="shared" si="8"/>
        <v>249250.90864030039</v>
      </c>
    </row>
    <row r="191" spans="1:41" s="2" customFormat="1">
      <c r="A191" s="25" t="s">
        <v>52</v>
      </c>
      <c r="B191" s="23" t="str">
        <f>IF(COUNTBLANK(K191:AF191)&lt;20.5,"Yes","No")</f>
        <v>Yes</v>
      </c>
      <c r="C191" s="23" t="str">
        <f>IF(COUNTBLANK(K191:AF191)&lt;21.5,"Yes","No")</f>
        <v>Yes</v>
      </c>
      <c r="D191" s="34" t="str">
        <f>IF(J191&gt;300000,IF(J191&lt;((AG191*$AR$1)*0.9),IF(J191&lt;((AG191*$AR$1)*0.8),IF(J191&lt;((AG191*$AR$1)*0.7),"B","C"),"V"),IF(AM191&gt;AG191,IF(AM191&gt;AJ191,"P",""),"")),IF(AM191&gt;AG191,IF(AM191&gt;AJ191,"P",""),""))</f>
        <v/>
      </c>
      <c r="E191" s="19" t="s">
        <v>164</v>
      </c>
      <c r="F191" s="21" t="s">
        <v>62</v>
      </c>
      <c r="G191" s="20">
        <v>202600</v>
      </c>
      <c r="H191" s="20">
        <f>J191-G191</f>
        <v>20300</v>
      </c>
      <c r="I191" s="80">
        <v>9800</v>
      </c>
      <c r="J191" s="20">
        <v>222900</v>
      </c>
      <c r="K191" s="21">
        <v>58</v>
      </c>
      <c r="L191" s="21">
        <v>53</v>
      </c>
      <c r="M191" s="21">
        <v>65</v>
      </c>
      <c r="N191" s="21">
        <v>65</v>
      </c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39">
        <f>IF(AH191=0,"",AVERAGE(K191:AF191))</f>
        <v>60.25</v>
      </c>
      <c r="AH191" s="39">
        <f>IF(COUNTBLANK(K191:AF191)=0,22,IF(COUNTBLANK(K191:AF191)=1,21,IF(COUNTBLANK(K191:AF191)=2,20,IF(COUNTBLANK(K191:AF191)=3,19,IF(COUNTBLANK(K191:AF191)=4,18,IF(COUNTBLANK(K191:AF191)=5,17,IF(COUNTBLANK(K191:AF191)=6,16,IF(COUNTBLANK(K191:AF191)=7,15,IF(COUNTBLANK(K191:AF191)=8,14,IF(COUNTBLANK(K191:AF191)=9,13,IF(COUNTBLANK(K191:AF191)=10,12,IF(COUNTBLANK(K191:AF191)=11,11,IF(COUNTBLANK(K191:AF191)=12,10,IF(COUNTBLANK(K191:AF191)=13,9,IF(COUNTBLANK(K191:AF191)=14,8,IF(COUNTBLANK(K191:AF191)=15,7,IF(COUNTBLANK(K191:AF191)=16,6,IF(COUNTBLANK(K191:AF191)=17,5,IF(COUNTBLANK(K191:AF191)=18,4,IF(COUNTBLANK(K191:AF191)=19,3,IF(COUNTBLANK(K191:AF191)=20,2,IF(COUNTBLANK(K191:AF191)=21,1,IF(COUNTBLANK(K191:AF191)=22,0,"Error")))))))))))))))))))))))</f>
        <v>4</v>
      </c>
      <c r="AI191" s="39">
        <f>IF(AH191=0,"",IF(COUNTBLANK(AD191:AF191)=0,AVERAGE(AD191:AF191),IF(COUNTBLANK(AC191:AF191)&lt;1.5,AVERAGE(AC191:AF191),IF(COUNTBLANK(AB191:AF191)&lt;2.5,AVERAGE(AB191:AF191),IF(COUNTBLANK(AA191:AF191)&lt;3.5,AVERAGE(AA191:AF191),IF(COUNTBLANK(Z191:AF191)&lt;4.5,AVERAGE(Z191:AF191),IF(COUNTBLANK(Y191:AF191)&lt;5.5,AVERAGE(Y191:AF191),IF(COUNTBLANK(X191:AF191)&lt;6.5,AVERAGE(X191:AF191),IF(COUNTBLANK(W191:AF191)&lt;7.5,AVERAGE(W191:AF191),IF(COUNTBLANK(V191:AF191)&lt;8.5,AVERAGE(V191:AF191),IF(COUNTBLANK(U191:AF191)&lt;9.5,AVERAGE(U191:AF191),IF(COUNTBLANK(T191:AF191)&lt;10.5,AVERAGE(T191:AF191),IF(COUNTBLANK(S191:AF191)&lt;11.5,AVERAGE(S191:AF191),IF(COUNTBLANK(R191:AF191)&lt;12.5,AVERAGE(R191:AF191),IF(COUNTBLANK(Q191:AF191)&lt;13.5,AVERAGE(Q191:AF191),IF(COUNTBLANK(P191:AF191)&lt;14.5,AVERAGE(P191:AF191),IF(COUNTBLANK(O191:AF191)&lt;15.5,AVERAGE(O191:AF191),IF(COUNTBLANK(N191:AF191)&lt;16.5,AVERAGE(N191:AF191),IF(COUNTBLANK(M191:AF191)&lt;17.5,AVERAGE(M191:AF191),IF(COUNTBLANK(L191:AF191)&lt;18.5,AVERAGE(L191:AF191),AVERAGE(K191:AF191)))))))))))))))))))))</f>
        <v>61</v>
      </c>
      <c r="AJ191" s="22">
        <f>IF(AH191=0,"",IF(COUNTBLANK(AE191:AF191)=0,AVERAGE(AE191:AF191),IF(COUNTBLANK(AD191:AF191)&lt;1.5,AVERAGE(AD191:AF191),IF(COUNTBLANK(AC191:AF191)&lt;2.5,AVERAGE(AC191:AF191),IF(COUNTBLANK(AB191:AF191)&lt;3.5,AVERAGE(AB191:AF191),IF(COUNTBLANK(AA191:AF191)&lt;4.5,AVERAGE(AA191:AF191),IF(COUNTBLANK(Z191:AF191)&lt;5.5,AVERAGE(Z191:AF191),IF(COUNTBLANK(Y191:AF191)&lt;6.5,AVERAGE(Y191:AF191),IF(COUNTBLANK(X191:AF191)&lt;7.5,AVERAGE(X191:AF191),IF(COUNTBLANK(W191:AF191)&lt;8.5,AVERAGE(W191:AF191),IF(COUNTBLANK(V191:AF191)&lt;9.5,AVERAGE(V191:AF191),IF(COUNTBLANK(U191:AF191)&lt;10.5,AVERAGE(U191:AF191),IF(COUNTBLANK(T191:AF191)&lt;11.5,AVERAGE(T191:AF191),IF(COUNTBLANK(S191:AF191)&lt;12.5,AVERAGE(S191:AF191),IF(COUNTBLANK(R191:AF191)&lt;13.5,AVERAGE(R191:AF191),IF(COUNTBLANK(Q191:AF191)&lt;14.5,AVERAGE(Q191:AF191),IF(COUNTBLANK(P191:AF191)&lt;15.5,AVERAGE(P191:AF191),IF(COUNTBLANK(O191:AF191)&lt;16.5,AVERAGE(O191:AF191),IF(COUNTBLANK(N191:AF191)&lt;17.5,AVERAGE(N191:AF191),IF(COUNTBLANK(M191:AF191)&lt;18.5,AVERAGE(M191:AF191),IF(COUNTBLANK(L191:AF191)&lt;19.5,AVERAGE(L191:AF191),AVERAGE(K191:AF191))))))))))))))))))))))</f>
        <v>65</v>
      </c>
      <c r="AK191" s="23">
        <f>IF(AH191&lt;1.5,J191,(0.75*J191)+(0.25*(AI191*$AS$1)))</f>
        <v>229581.74177066161</v>
      </c>
      <c r="AL191" s="24">
        <f>AK191-J191</f>
        <v>6681.7417706616106</v>
      </c>
      <c r="AM191" s="22">
        <f>IF(AH191&lt;1.5,"N/A",3*((J191/$AS$1)-(AJ191*2/3)))</f>
        <v>33.406624198959364</v>
      </c>
      <c r="AN191" s="20">
        <f t="shared" si="7"/>
        <v>241338.18138187815</v>
      </c>
      <c r="AO191" s="20">
        <f t="shared" si="8"/>
        <v>238370.90865996981</v>
      </c>
    </row>
    <row r="192" spans="1:41" s="2" customFormat="1">
      <c r="A192" s="19" t="s">
        <v>52</v>
      </c>
      <c r="B192" s="23" t="str">
        <f>IF(COUNTBLANK(K192:AF192)&lt;20.5,"Yes","No")</f>
        <v>No</v>
      </c>
      <c r="C192" s="23" t="str">
        <f>IF(COUNTBLANK(K192:AF192)&lt;21.5,"Yes","No")</f>
        <v>Yes</v>
      </c>
      <c r="D192" s="34" t="str">
        <f>IF(J192&gt;300000,IF(J192&lt;((AG192*$AR$1)*0.9),IF(J192&lt;((AG192*$AR$1)*0.8),IF(J192&lt;((AG192*$AR$1)*0.7),"B","C"),"V"),IF(AM192&gt;AG192,IF(AM192&gt;AJ192,"P",""),"")),IF(AM192&gt;AG192,IF(AM192&gt;AJ192,"P",""),""))</f>
        <v>P</v>
      </c>
      <c r="E192" s="19" t="s">
        <v>495</v>
      </c>
      <c r="F192" s="21" t="s">
        <v>388</v>
      </c>
      <c r="G192" s="20"/>
      <c r="H192" s="20">
        <f>J192-G192</f>
        <v>94500</v>
      </c>
      <c r="I192" s="80">
        <v>0</v>
      </c>
      <c r="J192" s="20">
        <v>94500</v>
      </c>
      <c r="K192" s="21"/>
      <c r="L192" s="21"/>
      <c r="M192" s="21">
        <v>56</v>
      </c>
      <c r="N192" s="21" t="s">
        <v>535</v>
      </c>
      <c r="O192" s="40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9">
        <f>IF(AH192=0,"",AVERAGE(K192:AF192))</f>
        <v>56</v>
      </c>
      <c r="AH192" s="39">
        <f>IF(COUNTBLANK(K192:AF192)=0,22,IF(COUNTBLANK(K192:AF192)=1,21,IF(COUNTBLANK(K192:AF192)=2,20,IF(COUNTBLANK(K192:AF192)=3,19,IF(COUNTBLANK(K192:AF192)=4,18,IF(COUNTBLANK(K192:AF192)=5,17,IF(COUNTBLANK(K192:AF192)=6,16,IF(COUNTBLANK(K192:AF192)=7,15,IF(COUNTBLANK(K192:AF192)=8,14,IF(COUNTBLANK(K192:AF192)=9,13,IF(COUNTBLANK(K192:AF192)=10,12,IF(COUNTBLANK(K192:AF192)=11,11,IF(COUNTBLANK(K192:AF192)=12,10,IF(COUNTBLANK(K192:AF192)=13,9,IF(COUNTBLANK(K192:AF192)=14,8,IF(COUNTBLANK(K192:AF192)=15,7,IF(COUNTBLANK(K192:AF192)=16,6,IF(COUNTBLANK(K192:AF192)=17,5,IF(COUNTBLANK(K192:AF192)=18,4,IF(COUNTBLANK(K192:AF192)=19,3,IF(COUNTBLANK(K192:AF192)=20,2,IF(COUNTBLANK(K192:AF192)=21,1,IF(COUNTBLANK(K192:AF192)=22,0,"Error")))))))))))))))))))))))</f>
        <v>1</v>
      </c>
      <c r="AI192" s="39">
        <f>IF(AH192=0,"",IF(COUNTBLANK(AD192:AF192)=0,AVERAGE(AD192:AF192),IF(COUNTBLANK(AC192:AF192)&lt;1.5,AVERAGE(AC192:AF192),IF(COUNTBLANK(AB192:AF192)&lt;2.5,AVERAGE(AB192:AF192),IF(COUNTBLANK(AA192:AF192)&lt;3.5,AVERAGE(AA192:AF192),IF(COUNTBLANK(Z192:AF192)&lt;4.5,AVERAGE(Z192:AF192),IF(COUNTBLANK(Y192:AF192)&lt;5.5,AVERAGE(Y192:AF192),IF(COUNTBLANK(X192:AF192)&lt;6.5,AVERAGE(X192:AF192),IF(COUNTBLANK(W192:AF192)&lt;7.5,AVERAGE(W192:AF192),IF(COUNTBLANK(V192:AF192)&lt;8.5,AVERAGE(V192:AF192),IF(COUNTBLANK(U192:AF192)&lt;9.5,AVERAGE(U192:AF192),IF(COUNTBLANK(T192:AF192)&lt;10.5,AVERAGE(T192:AF192),IF(COUNTBLANK(S192:AF192)&lt;11.5,AVERAGE(S192:AF192),IF(COUNTBLANK(R192:AF192)&lt;12.5,AVERAGE(R192:AF192),IF(COUNTBLANK(Q192:AF192)&lt;13.5,AVERAGE(Q192:AF192),IF(COUNTBLANK(P192:AF192)&lt;14.5,AVERAGE(P192:AF192),IF(COUNTBLANK(O192:AF192)&lt;15.5,AVERAGE(O192:AF192),IF(COUNTBLANK(N192:AF192)&lt;16.5,AVERAGE(N192:AF192),IF(COUNTBLANK(M192:AF192)&lt;17.5,AVERAGE(M192:AF192),IF(COUNTBLANK(L192:AF192)&lt;18.5,AVERAGE(L192:AF192),AVERAGE(K192:AF192)))))))))))))))))))))</f>
        <v>56</v>
      </c>
      <c r="AJ192" s="22">
        <f>IF(AH192=0,"",IF(COUNTBLANK(AE192:AF192)=0,AVERAGE(AE192:AF192),IF(COUNTBLANK(AD192:AF192)&lt;1.5,AVERAGE(AD192:AF192),IF(COUNTBLANK(AC192:AF192)&lt;2.5,AVERAGE(AC192:AF192),IF(COUNTBLANK(AB192:AF192)&lt;3.5,AVERAGE(AB192:AF192),IF(COUNTBLANK(AA192:AF192)&lt;4.5,AVERAGE(AA192:AF192),IF(COUNTBLANK(Z192:AF192)&lt;5.5,AVERAGE(Z192:AF192),IF(COUNTBLANK(Y192:AF192)&lt;6.5,AVERAGE(Y192:AF192),IF(COUNTBLANK(X192:AF192)&lt;7.5,AVERAGE(X192:AF192),IF(COUNTBLANK(W192:AF192)&lt;8.5,AVERAGE(W192:AF192),IF(COUNTBLANK(V192:AF192)&lt;9.5,AVERAGE(V192:AF192),IF(COUNTBLANK(U192:AF192)&lt;10.5,AVERAGE(U192:AF192),IF(COUNTBLANK(T192:AF192)&lt;11.5,AVERAGE(T192:AF192),IF(COUNTBLANK(S192:AF192)&lt;12.5,AVERAGE(S192:AF192),IF(COUNTBLANK(R192:AF192)&lt;13.5,AVERAGE(R192:AF192),IF(COUNTBLANK(Q192:AF192)&lt;14.5,AVERAGE(Q192:AF192),IF(COUNTBLANK(P192:AF192)&lt;15.5,AVERAGE(P192:AF192),IF(COUNTBLANK(O192:AF192)&lt;16.5,AVERAGE(O192:AF192),IF(COUNTBLANK(N192:AF192)&lt;17.5,AVERAGE(N192:AF192),IF(COUNTBLANK(M192:AF192)&lt;18.5,AVERAGE(M192:AF192),IF(COUNTBLANK(L192:AF192)&lt;19.5,AVERAGE(L192:AF192),AVERAGE(K192:AF192))))))))))))))))))))))</f>
        <v>56</v>
      </c>
      <c r="AK192" s="23">
        <f>IF(AH192&lt;1.5,J192,(0.75*J192)+(0.25*(AI192*$AS$1)))</f>
        <v>94500</v>
      </c>
      <c r="AL192" s="24">
        <f>AK192-J192</f>
        <v>0</v>
      </c>
      <c r="AM192" s="22" t="str">
        <f>IF(AH192&lt;1.5,"N/A",3*((J192/$AS$1)-(AJ192*2/3)))</f>
        <v>N/A</v>
      </c>
      <c r="AN192" s="20">
        <f t="shared" si="7"/>
        <v>221556.36323582256</v>
      </c>
      <c r="AO192" s="20">
        <f t="shared" si="8"/>
        <v>221556.36323582256</v>
      </c>
    </row>
    <row r="193" spans="1:41" s="2" customFormat="1">
      <c r="A193" s="25" t="s">
        <v>52</v>
      </c>
      <c r="B193" s="23" t="str">
        <f>IF(COUNTBLANK(K193:AF193)&lt;20.5,"Yes","No")</f>
        <v>Yes</v>
      </c>
      <c r="C193" s="23" t="str">
        <f>IF(COUNTBLANK(K193:AF193)&lt;21.5,"Yes","No")</f>
        <v>Yes</v>
      </c>
      <c r="D193" s="34" t="str">
        <f>IF(J193&gt;300000,IF(J193&lt;((AG193*$AR$1)*0.9),IF(J193&lt;((AG193*$AR$1)*0.8),IF(J193&lt;((AG193*$AR$1)*0.7),"B","C"),"V"),IF(AM193&gt;AG193,IF(AM193&gt;AJ193,"P",""),"")),IF(AM193&gt;AG193,IF(AM193&gt;AJ193,"P",""),""))</f>
        <v>P</v>
      </c>
      <c r="E193" s="19" t="s">
        <v>167</v>
      </c>
      <c r="F193" s="21" t="s">
        <v>48</v>
      </c>
      <c r="G193" s="20">
        <v>258300</v>
      </c>
      <c r="H193" s="20">
        <f>J193-G193</f>
        <v>-15300</v>
      </c>
      <c r="I193" s="80">
        <v>1300</v>
      </c>
      <c r="J193" s="20">
        <v>243000</v>
      </c>
      <c r="K193" s="21">
        <v>43</v>
      </c>
      <c r="L193" s="21">
        <v>62</v>
      </c>
      <c r="M193" s="21">
        <v>36</v>
      </c>
      <c r="N193" s="21">
        <v>82</v>
      </c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39">
        <f>IF(AH193=0,"",AVERAGE(K193:AF193))</f>
        <v>55.75</v>
      </c>
      <c r="AH193" s="39">
        <f>IF(COUNTBLANK(K193:AF193)=0,22,IF(COUNTBLANK(K193:AF193)=1,21,IF(COUNTBLANK(K193:AF193)=2,20,IF(COUNTBLANK(K193:AF193)=3,19,IF(COUNTBLANK(K193:AF193)=4,18,IF(COUNTBLANK(K193:AF193)=5,17,IF(COUNTBLANK(K193:AF193)=6,16,IF(COUNTBLANK(K193:AF193)=7,15,IF(COUNTBLANK(K193:AF193)=8,14,IF(COUNTBLANK(K193:AF193)=9,13,IF(COUNTBLANK(K193:AF193)=10,12,IF(COUNTBLANK(K193:AF193)=11,11,IF(COUNTBLANK(K193:AF193)=12,10,IF(COUNTBLANK(K193:AF193)=13,9,IF(COUNTBLANK(K193:AF193)=14,8,IF(COUNTBLANK(K193:AF193)=15,7,IF(COUNTBLANK(K193:AF193)=16,6,IF(COUNTBLANK(K193:AF193)=17,5,IF(COUNTBLANK(K193:AF193)=18,4,IF(COUNTBLANK(K193:AF193)=19,3,IF(COUNTBLANK(K193:AF193)=20,2,IF(COUNTBLANK(K193:AF193)=21,1,IF(COUNTBLANK(K193:AF193)=22,0,"Error")))))))))))))))))))))))</f>
        <v>4</v>
      </c>
      <c r="AI193" s="39">
        <f>IF(AH193=0,"",IF(COUNTBLANK(AD193:AF193)=0,AVERAGE(AD193:AF193),IF(COUNTBLANK(AC193:AF193)&lt;1.5,AVERAGE(AC193:AF193),IF(COUNTBLANK(AB193:AF193)&lt;2.5,AVERAGE(AB193:AF193),IF(COUNTBLANK(AA193:AF193)&lt;3.5,AVERAGE(AA193:AF193),IF(COUNTBLANK(Z193:AF193)&lt;4.5,AVERAGE(Z193:AF193),IF(COUNTBLANK(Y193:AF193)&lt;5.5,AVERAGE(Y193:AF193),IF(COUNTBLANK(X193:AF193)&lt;6.5,AVERAGE(X193:AF193),IF(COUNTBLANK(W193:AF193)&lt;7.5,AVERAGE(W193:AF193),IF(COUNTBLANK(V193:AF193)&lt;8.5,AVERAGE(V193:AF193),IF(COUNTBLANK(U193:AF193)&lt;9.5,AVERAGE(U193:AF193),IF(COUNTBLANK(T193:AF193)&lt;10.5,AVERAGE(T193:AF193),IF(COUNTBLANK(S193:AF193)&lt;11.5,AVERAGE(S193:AF193),IF(COUNTBLANK(R193:AF193)&lt;12.5,AVERAGE(R193:AF193),IF(COUNTBLANK(Q193:AF193)&lt;13.5,AVERAGE(Q193:AF193),IF(COUNTBLANK(P193:AF193)&lt;14.5,AVERAGE(P193:AF193),IF(COUNTBLANK(O193:AF193)&lt;15.5,AVERAGE(O193:AF193),IF(COUNTBLANK(N193:AF193)&lt;16.5,AVERAGE(N193:AF193),IF(COUNTBLANK(M193:AF193)&lt;17.5,AVERAGE(M193:AF193),IF(COUNTBLANK(L193:AF193)&lt;18.5,AVERAGE(L193:AF193),AVERAGE(K193:AF193)))))))))))))))))))))</f>
        <v>60</v>
      </c>
      <c r="AJ193" s="22">
        <f>IF(AH193=0,"",IF(COUNTBLANK(AE193:AF193)=0,AVERAGE(AE193:AF193),IF(COUNTBLANK(AD193:AF193)&lt;1.5,AVERAGE(AD193:AF193),IF(COUNTBLANK(AC193:AF193)&lt;2.5,AVERAGE(AC193:AF193),IF(COUNTBLANK(AB193:AF193)&lt;3.5,AVERAGE(AB193:AF193),IF(COUNTBLANK(AA193:AF193)&lt;4.5,AVERAGE(AA193:AF193),IF(COUNTBLANK(Z193:AF193)&lt;5.5,AVERAGE(Z193:AF193),IF(COUNTBLANK(Y193:AF193)&lt;6.5,AVERAGE(Y193:AF193),IF(COUNTBLANK(X193:AF193)&lt;7.5,AVERAGE(X193:AF193),IF(COUNTBLANK(W193:AF193)&lt;8.5,AVERAGE(W193:AF193),IF(COUNTBLANK(V193:AF193)&lt;9.5,AVERAGE(V193:AF193),IF(COUNTBLANK(U193:AF193)&lt;10.5,AVERAGE(U193:AF193),IF(COUNTBLANK(T193:AF193)&lt;11.5,AVERAGE(T193:AF193),IF(COUNTBLANK(S193:AF193)&lt;12.5,AVERAGE(S193:AF193),IF(COUNTBLANK(R193:AF193)&lt;13.5,AVERAGE(R193:AF193),IF(COUNTBLANK(Q193:AF193)&lt;14.5,AVERAGE(Q193:AF193),IF(COUNTBLANK(P193:AF193)&lt;15.5,AVERAGE(P193:AF193),IF(COUNTBLANK(O193:AF193)&lt;16.5,AVERAGE(O193:AF193),IF(COUNTBLANK(N193:AF193)&lt;17.5,AVERAGE(N193:AF193),IF(COUNTBLANK(M193:AF193)&lt;18.5,AVERAGE(M193:AF193),IF(COUNTBLANK(L193:AF193)&lt;19.5,AVERAGE(L193:AF193),AVERAGE(K193:AF193))))))))))))))))))))))</f>
        <v>59</v>
      </c>
      <c r="AK193" s="23">
        <f>IF(AH193&lt;1.5,J193,(0.75*J193)+(0.25*(AI193*$AS$1)))</f>
        <v>243633.68043015894</v>
      </c>
      <c r="AL193" s="24">
        <f>AK193-J193</f>
        <v>633.68043015894364</v>
      </c>
      <c r="AM193" s="22">
        <f>IF(AH193&lt;1.5,"N/A",3*((J193/$AS$1)-(AJ193*2/3)))</f>
        <v>60.141811037896481</v>
      </c>
      <c r="AN193" s="20">
        <f t="shared" si="7"/>
        <v>237381.81775266703</v>
      </c>
      <c r="AO193" s="20">
        <f t="shared" si="8"/>
        <v>220567.27232851979</v>
      </c>
    </row>
    <row r="194" spans="1:41" s="2" customFormat="1">
      <c r="A194" s="25" t="s">
        <v>52</v>
      </c>
      <c r="B194" s="23" t="str">
        <f>IF(COUNTBLANK(K194:AF194)&lt;20.5,"Yes","No")</f>
        <v>Yes</v>
      </c>
      <c r="C194" s="23" t="str">
        <f>IF(COUNTBLANK(K194:AF194)&lt;21.5,"Yes","No")</f>
        <v>Yes</v>
      </c>
      <c r="D194" s="34" t="str">
        <f>IF(J194&gt;300000,IF(J194&lt;((AG194*$AR$1)*0.9),IF(J194&lt;((AG194*$AR$1)*0.8),IF(J194&lt;((AG194*$AR$1)*0.7),"B","C"),"V"),IF(AM194&gt;AG194,IF(AM194&gt;AJ194,"P",""),"")),IF(AM194&gt;AG194,IF(AM194&gt;AJ194,"P",""),""))</f>
        <v>P</v>
      </c>
      <c r="E194" s="19" t="s">
        <v>166</v>
      </c>
      <c r="F194" s="21" t="s">
        <v>48</v>
      </c>
      <c r="G194" s="20">
        <v>287200</v>
      </c>
      <c r="H194" s="20">
        <f>J194-G194</f>
        <v>0</v>
      </c>
      <c r="I194" s="80">
        <v>0</v>
      </c>
      <c r="J194" s="20">
        <v>287200</v>
      </c>
      <c r="K194" s="21">
        <v>50</v>
      </c>
      <c r="L194" s="21">
        <v>41</v>
      </c>
      <c r="M194" s="21"/>
      <c r="N194" s="21" t="s">
        <v>535</v>
      </c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39">
        <f>IF(AH194=0,"",AVERAGE(K194:AF194))</f>
        <v>45.5</v>
      </c>
      <c r="AH194" s="39">
        <f>IF(COUNTBLANK(K194:AF194)=0,22,IF(COUNTBLANK(K194:AF194)=1,21,IF(COUNTBLANK(K194:AF194)=2,20,IF(COUNTBLANK(K194:AF194)=3,19,IF(COUNTBLANK(K194:AF194)=4,18,IF(COUNTBLANK(K194:AF194)=5,17,IF(COUNTBLANK(K194:AF194)=6,16,IF(COUNTBLANK(K194:AF194)=7,15,IF(COUNTBLANK(K194:AF194)=8,14,IF(COUNTBLANK(K194:AF194)=9,13,IF(COUNTBLANK(K194:AF194)=10,12,IF(COUNTBLANK(K194:AF194)=11,11,IF(COUNTBLANK(K194:AF194)=12,10,IF(COUNTBLANK(K194:AF194)=13,9,IF(COUNTBLANK(K194:AF194)=14,8,IF(COUNTBLANK(K194:AF194)=15,7,IF(COUNTBLANK(K194:AF194)=16,6,IF(COUNTBLANK(K194:AF194)=17,5,IF(COUNTBLANK(K194:AF194)=18,4,IF(COUNTBLANK(K194:AF194)=19,3,IF(COUNTBLANK(K194:AF194)=20,2,IF(COUNTBLANK(K194:AF194)=21,1,IF(COUNTBLANK(K194:AF194)=22,0,"Error")))))))))))))))))))))))</f>
        <v>2</v>
      </c>
      <c r="AI194" s="39">
        <f>IF(AH194=0,"",IF(COUNTBLANK(AD194:AF194)=0,AVERAGE(AD194:AF194),IF(COUNTBLANK(AC194:AF194)&lt;1.5,AVERAGE(AC194:AF194),IF(COUNTBLANK(AB194:AF194)&lt;2.5,AVERAGE(AB194:AF194),IF(COUNTBLANK(AA194:AF194)&lt;3.5,AVERAGE(AA194:AF194),IF(COUNTBLANK(Z194:AF194)&lt;4.5,AVERAGE(Z194:AF194),IF(COUNTBLANK(Y194:AF194)&lt;5.5,AVERAGE(Y194:AF194),IF(COUNTBLANK(X194:AF194)&lt;6.5,AVERAGE(X194:AF194),IF(COUNTBLANK(W194:AF194)&lt;7.5,AVERAGE(W194:AF194),IF(COUNTBLANK(V194:AF194)&lt;8.5,AVERAGE(V194:AF194),IF(COUNTBLANK(U194:AF194)&lt;9.5,AVERAGE(U194:AF194),IF(COUNTBLANK(T194:AF194)&lt;10.5,AVERAGE(T194:AF194),IF(COUNTBLANK(S194:AF194)&lt;11.5,AVERAGE(S194:AF194),IF(COUNTBLANK(R194:AF194)&lt;12.5,AVERAGE(R194:AF194),IF(COUNTBLANK(Q194:AF194)&lt;13.5,AVERAGE(Q194:AF194),IF(COUNTBLANK(P194:AF194)&lt;14.5,AVERAGE(P194:AF194),IF(COUNTBLANK(O194:AF194)&lt;15.5,AVERAGE(O194:AF194),IF(COUNTBLANK(N194:AF194)&lt;16.5,AVERAGE(N194:AF194),IF(COUNTBLANK(M194:AF194)&lt;17.5,AVERAGE(M194:AF194),IF(COUNTBLANK(L194:AF194)&lt;18.5,AVERAGE(L194:AF194),AVERAGE(K194:AF194)))))))))))))))))))))</f>
        <v>45.5</v>
      </c>
      <c r="AJ194" s="22">
        <f>IF(AH194=0,"",IF(COUNTBLANK(AE194:AF194)=0,AVERAGE(AE194:AF194),IF(COUNTBLANK(AD194:AF194)&lt;1.5,AVERAGE(AD194:AF194),IF(COUNTBLANK(AC194:AF194)&lt;2.5,AVERAGE(AC194:AF194),IF(COUNTBLANK(AB194:AF194)&lt;3.5,AVERAGE(AB194:AF194),IF(COUNTBLANK(AA194:AF194)&lt;4.5,AVERAGE(AA194:AF194),IF(COUNTBLANK(Z194:AF194)&lt;5.5,AVERAGE(Z194:AF194),IF(COUNTBLANK(Y194:AF194)&lt;6.5,AVERAGE(Y194:AF194),IF(COUNTBLANK(X194:AF194)&lt;7.5,AVERAGE(X194:AF194),IF(COUNTBLANK(W194:AF194)&lt;8.5,AVERAGE(W194:AF194),IF(COUNTBLANK(V194:AF194)&lt;9.5,AVERAGE(V194:AF194),IF(COUNTBLANK(U194:AF194)&lt;10.5,AVERAGE(U194:AF194),IF(COUNTBLANK(T194:AF194)&lt;11.5,AVERAGE(T194:AF194),IF(COUNTBLANK(S194:AF194)&lt;12.5,AVERAGE(S194:AF194),IF(COUNTBLANK(R194:AF194)&lt;13.5,AVERAGE(R194:AF194),IF(COUNTBLANK(Q194:AF194)&lt;14.5,AVERAGE(Q194:AF194),IF(COUNTBLANK(P194:AF194)&lt;15.5,AVERAGE(P194:AF194),IF(COUNTBLANK(O194:AF194)&lt;16.5,AVERAGE(O194:AF194),IF(COUNTBLANK(N194:AF194)&lt;17.5,AVERAGE(N194:AF194),IF(COUNTBLANK(M194:AF194)&lt;18.5,AVERAGE(M194:AF194),IF(COUNTBLANK(L194:AF194)&lt;19.5,AVERAGE(L194:AF194),AVERAGE(K194:AF194))))))))))))))))))))))</f>
        <v>45.5</v>
      </c>
      <c r="AK194" s="23">
        <f>IF(AH194&lt;1.5,J194,(0.75*J194)+(0.25*(AI194*$AS$1)))</f>
        <v>261949.29099287052</v>
      </c>
      <c r="AL194" s="24">
        <f>AK194-J194</f>
        <v>-25250.709007129481</v>
      </c>
      <c r="AM194" s="22">
        <f>IF(AH194&lt;1.5,"N/A",3*((J194/$AS$1)-(AJ194*2/3)))</f>
        <v>119.54456020610648</v>
      </c>
      <c r="AN194" s="20">
        <f t="shared" si="7"/>
        <v>180014.54512910583</v>
      </c>
      <c r="AO194" s="20">
        <f t="shared" si="8"/>
        <v>180014.54512910583</v>
      </c>
    </row>
    <row r="195" spans="1:41" s="2" customFormat="1">
      <c r="A195" s="25" t="s">
        <v>52</v>
      </c>
      <c r="B195" s="23" t="str">
        <f>IF(COUNTBLANK(K195:AF195)&lt;20.5,"Yes","No")</f>
        <v>Yes</v>
      </c>
      <c r="C195" s="23" t="str">
        <f>IF(COUNTBLANK(K195:AF195)&lt;21.5,"Yes","No")</f>
        <v>Yes</v>
      </c>
      <c r="D195" s="34" t="str">
        <f>IF(J195&gt;300000,IF(J195&lt;((AG195*$AR$1)*0.9),IF(J195&lt;((AG195*$AR$1)*0.8),IF(J195&lt;((AG195*$AR$1)*0.7),"B","C"),"V"),IF(AM195&gt;AG195,IF(AM195&gt;AJ195,"P",""),"")),IF(AM195&gt;AG195,IF(AM195&gt;AJ195,"P",""),""))</f>
        <v>P</v>
      </c>
      <c r="E195" s="19" t="s">
        <v>168</v>
      </c>
      <c r="F195" s="21" t="s">
        <v>388</v>
      </c>
      <c r="G195" s="20">
        <v>245600</v>
      </c>
      <c r="H195" s="20">
        <f>J195-G195</f>
        <v>-28800</v>
      </c>
      <c r="I195" s="80">
        <v>-11900</v>
      </c>
      <c r="J195" s="20">
        <v>216800</v>
      </c>
      <c r="K195" s="21">
        <v>42</v>
      </c>
      <c r="L195" s="21">
        <v>40</v>
      </c>
      <c r="M195" s="21">
        <v>49</v>
      </c>
      <c r="N195" s="21">
        <v>45</v>
      </c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39">
        <f>IF(AH195=0,"",AVERAGE(K195:AF195))</f>
        <v>44</v>
      </c>
      <c r="AH195" s="39">
        <f>IF(COUNTBLANK(K195:AF195)=0,22,IF(COUNTBLANK(K195:AF195)=1,21,IF(COUNTBLANK(K195:AF195)=2,20,IF(COUNTBLANK(K195:AF195)=3,19,IF(COUNTBLANK(K195:AF195)=4,18,IF(COUNTBLANK(K195:AF195)=5,17,IF(COUNTBLANK(K195:AF195)=6,16,IF(COUNTBLANK(K195:AF195)=7,15,IF(COUNTBLANK(K195:AF195)=8,14,IF(COUNTBLANK(K195:AF195)=9,13,IF(COUNTBLANK(K195:AF195)=10,12,IF(COUNTBLANK(K195:AF195)=11,11,IF(COUNTBLANK(K195:AF195)=12,10,IF(COUNTBLANK(K195:AF195)=13,9,IF(COUNTBLANK(K195:AF195)=14,8,IF(COUNTBLANK(K195:AF195)=15,7,IF(COUNTBLANK(K195:AF195)=16,6,IF(COUNTBLANK(K195:AF195)=17,5,IF(COUNTBLANK(K195:AF195)=18,4,IF(COUNTBLANK(K195:AF195)=19,3,IF(COUNTBLANK(K195:AF195)=20,2,IF(COUNTBLANK(K195:AF195)=21,1,IF(COUNTBLANK(K195:AF195)=22,0,"Error")))))))))))))))))))))))</f>
        <v>4</v>
      </c>
      <c r="AI195" s="39">
        <f>IF(AH195=0,"",IF(COUNTBLANK(AD195:AF195)=0,AVERAGE(AD195:AF195),IF(COUNTBLANK(AC195:AF195)&lt;1.5,AVERAGE(AC195:AF195),IF(COUNTBLANK(AB195:AF195)&lt;2.5,AVERAGE(AB195:AF195),IF(COUNTBLANK(AA195:AF195)&lt;3.5,AVERAGE(AA195:AF195),IF(COUNTBLANK(Z195:AF195)&lt;4.5,AVERAGE(Z195:AF195),IF(COUNTBLANK(Y195:AF195)&lt;5.5,AVERAGE(Y195:AF195),IF(COUNTBLANK(X195:AF195)&lt;6.5,AVERAGE(X195:AF195),IF(COUNTBLANK(W195:AF195)&lt;7.5,AVERAGE(W195:AF195),IF(COUNTBLANK(V195:AF195)&lt;8.5,AVERAGE(V195:AF195),IF(COUNTBLANK(U195:AF195)&lt;9.5,AVERAGE(U195:AF195),IF(COUNTBLANK(T195:AF195)&lt;10.5,AVERAGE(T195:AF195),IF(COUNTBLANK(S195:AF195)&lt;11.5,AVERAGE(S195:AF195),IF(COUNTBLANK(R195:AF195)&lt;12.5,AVERAGE(R195:AF195),IF(COUNTBLANK(Q195:AF195)&lt;13.5,AVERAGE(Q195:AF195),IF(COUNTBLANK(P195:AF195)&lt;14.5,AVERAGE(P195:AF195),IF(COUNTBLANK(O195:AF195)&lt;15.5,AVERAGE(O195:AF195),IF(COUNTBLANK(N195:AF195)&lt;16.5,AVERAGE(N195:AF195),IF(COUNTBLANK(M195:AF195)&lt;17.5,AVERAGE(M195:AF195),IF(COUNTBLANK(L195:AF195)&lt;18.5,AVERAGE(L195:AF195),AVERAGE(K195:AF195)))))))))))))))))))))</f>
        <v>44.666666666666664</v>
      </c>
      <c r="AJ195" s="22">
        <f>IF(AH195=0,"",IF(COUNTBLANK(AE195:AF195)=0,AVERAGE(AE195:AF195),IF(COUNTBLANK(AD195:AF195)&lt;1.5,AVERAGE(AD195:AF195),IF(COUNTBLANK(AC195:AF195)&lt;2.5,AVERAGE(AC195:AF195),IF(COUNTBLANK(AB195:AF195)&lt;3.5,AVERAGE(AB195:AF195),IF(COUNTBLANK(AA195:AF195)&lt;4.5,AVERAGE(AA195:AF195),IF(COUNTBLANK(Z195:AF195)&lt;5.5,AVERAGE(Z195:AF195),IF(COUNTBLANK(Y195:AF195)&lt;6.5,AVERAGE(Y195:AF195),IF(COUNTBLANK(X195:AF195)&lt;7.5,AVERAGE(X195:AF195),IF(COUNTBLANK(W195:AF195)&lt;8.5,AVERAGE(W195:AF195),IF(COUNTBLANK(V195:AF195)&lt;9.5,AVERAGE(V195:AF195),IF(COUNTBLANK(U195:AF195)&lt;10.5,AVERAGE(U195:AF195),IF(COUNTBLANK(T195:AF195)&lt;11.5,AVERAGE(T195:AF195),IF(COUNTBLANK(S195:AF195)&lt;12.5,AVERAGE(S195:AF195),IF(COUNTBLANK(R195:AF195)&lt;13.5,AVERAGE(R195:AF195),IF(COUNTBLANK(Q195:AF195)&lt;14.5,AVERAGE(Q195:AF195),IF(COUNTBLANK(P195:AF195)&lt;15.5,AVERAGE(P195:AF195),IF(COUNTBLANK(O195:AF195)&lt;16.5,AVERAGE(O195:AF195),IF(COUNTBLANK(N195:AF195)&lt;17.5,AVERAGE(N195:AF195),IF(COUNTBLANK(M195:AF195)&lt;18.5,AVERAGE(M195:AF195),IF(COUNTBLANK(L195:AF195)&lt;19.5,AVERAGE(L195:AF195),AVERAGE(K195:AF195))))))))))))))))))))))</f>
        <v>47</v>
      </c>
      <c r="AK195" s="23">
        <f>IF(AH195&lt;1.5,J195,(0.75*J195)+(0.25*(AI195*$AS$1)))</f>
        <v>208296.73987578499</v>
      </c>
      <c r="AL195" s="24">
        <f>AK195-J195</f>
        <v>-8503.2601242150122</v>
      </c>
      <c r="AM195" s="22">
        <f>IF(AH195&lt;1.5,"N/A",3*((J195/$AS$1)-(AJ195*2/3)))</f>
        <v>64.934751576197357</v>
      </c>
      <c r="AN195" s="20">
        <f t="shared" si="7"/>
        <v>176717.57543809657</v>
      </c>
      <c r="AO195" s="20">
        <f t="shared" si="8"/>
        <v>174079.99968528916</v>
      </c>
    </row>
    <row r="196" spans="1:41" s="2" customFormat="1">
      <c r="A196" s="25" t="s">
        <v>52</v>
      </c>
      <c r="B196" s="23" t="str">
        <f>IF(COUNTBLANK(K196:AF196)&lt;20.5,"Yes","No")</f>
        <v>No</v>
      </c>
      <c r="C196" s="23" t="str">
        <f>IF(COUNTBLANK(K196:AF196)&lt;21.5,"Yes","No")</f>
        <v>Yes</v>
      </c>
      <c r="D196" s="34" t="str">
        <f>IF(J196&gt;300000,IF(J196&lt;((AG196*$AR$1)*0.9),IF(J196&lt;((AG196*$AR$1)*0.8),IF(J196&lt;((AG196*$AR$1)*0.7),"B","C"),"V"),IF(AM196&gt;AG196,IF(AM196&gt;AJ196,"P",""),"")),IF(AM196&gt;AG196,IF(AM196&gt;AJ196,"P",""),""))</f>
        <v>P</v>
      </c>
      <c r="E196" s="25" t="s">
        <v>445</v>
      </c>
      <c r="F196" s="27" t="s">
        <v>37</v>
      </c>
      <c r="G196" s="20">
        <v>193300</v>
      </c>
      <c r="H196" s="20">
        <f>J196-G196</f>
        <v>0</v>
      </c>
      <c r="I196" s="80">
        <v>0</v>
      </c>
      <c r="J196" s="20">
        <v>193300</v>
      </c>
      <c r="K196" s="21"/>
      <c r="L196" s="21" t="s">
        <v>535</v>
      </c>
      <c r="M196" s="21">
        <v>40</v>
      </c>
      <c r="N196" s="21" t="s">
        <v>535</v>
      </c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39">
        <f>IF(AH196=0,"",AVERAGE(K196:AF196))</f>
        <v>40</v>
      </c>
      <c r="AH196" s="39">
        <f>IF(COUNTBLANK(K196:AF196)=0,22,IF(COUNTBLANK(K196:AF196)=1,21,IF(COUNTBLANK(K196:AF196)=2,20,IF(COUNTBLANK(K196:AF196)=3,19,IF(COUNTBLANK(K196:AF196)=4,18,IF(COUNTBLANK(K196:AF196)=5,17,IF(COUNTBLANK(K196:AF196)=6,16,IF(COUNTBLANK(K196:AF196)=7,15,IF(COUNTBLANK(K196:AF196)=8,14,IF(COUNTBLANK(K196:AF196)=9,13,IF(COUNTBLANK(K196:AF196)=10,12,IF(COUNTBLANK(K196:AF196)=11,11,IF(COUNTBLANK(K196:AF196)=12,10,IF(COUNTBLANK(K196:AF196)=13,9,IF(COUNTBLANK(K196:AF196)=14,8,IF(COUNTBLANK(K196:AF196)=15,7,IF(COUNTBLANK(K196:AF196)=16,6,IF(COUNTBLANK(K196:AF196)=17,5,IF(COUNTBLANK(K196:AF196)=18,4,IF(COUNTBLANK(K196:AF196)=19,3,IF(COUNTBLANK(K196:AF196)=20,2,IF(COUNTBLANK(K196:AF196)=21,1,IF(COUNTBLANK(K196:AF196)=22,0,"Error")))))))))))))))))))))))</f>
        <v>1</v>
      </c>
      <c r="AI196" s="39">
        <f>IF(AH196=0,"",IF(COUNTBLANK(AD196:AF196)=0,AVERAGE(AD196:AF196),IF(COUNTBLANK(AC196:AF196)&lt;1.5,AVERAGE(AC196:AF196),IF(COUNTBLANK(AB196:AF196)&lt;2.5,AVERAGE(AB196:AF196),IF(COUNTBLANK(AA196:AF196)&lt;3.5,AVERAGE(AA196:AF196),IF(COUNTBLANK(Z196:AF196)&lt;4.5,AVERAGE(Z196:AF196),IF(COUNTBLANK(Y196:AF196)&lt;5.5,AVERAGE(Y196:AF196),IF(COUNTBLANK(X196:AF196)&lt;6.5,AVERAGE(X196:AF196),IF(COUNTBLANK(W196:AF196)&lt;7.5,AVERAGE(W196:AF196),IF(COUNTBLANK(V196:AF196)&lt;8.5,AVERAGE(V196:AF196),IF(COUNTBLANK(U196:AF196)&lt;9.5,AVERAGE(U196:AF196),IF(COUNTBLANK(T196:AF196)&lt;10.5,AVERAGE(T196:AF196),IF(COUNTBLANK(S196:AF196)&lt;11.5,AVERAGE(S196:AF196),IF(COUNTBLANK(R196:AF196)&lt;12.5,AVERAGE(R196:AF196),IF(COUNTBLANK(Q196:AF196)&lt;13.5,AVERAGE(Q196:AF196),IF(COUNTBLANK(P196:AF196)&lt;14.5,AVERAGE(P196:AF196),IF(COUNTBLANK(O196:AF196)&lt;15.5,AVERAGE(O196:AF196),IF(COUNTBLANK(N196:AF196)&lt;16.5,AVERAGE(N196:AF196),IF(COUNTBLANK(M196:AF196)&lt;17.5,AVERAGE(M196:AF196),IF(COUNTBLANK(L196:AF196)&lt;18.5,AVERAGE(L196:AF196),AVERAGE(K196:AF196)))))))))))))))))))))</f>
        <v>40</v>
      </c>
      <c r="AJ196" s="22">
        <f>IF(AH196=0,"",IF(COUNTBLANK(AE196:AF196)=0,AVERAGE(AE196:AF196),IF(COUNTBLANK(AD196:AF196)&lt;1.5,AVERAGE(AD196:AF196),IF(COUNTBLANK(AC196:AF196)&lt;2.5,AVERAGE(AC196:AF196),IF(COUNTBLANK(AB196:AF196)&lt;3.5,AVERAGE(AB196:AF196),IF(COUNTBLANK(AA196:AF196)&lt;4.5,AVERAGE(AA196:AF196),IF(COUNTBLANK(Z196:AF196)&lt;5.5,AVERAGE(Z196:AF196),IF(COUNTBLANK(Y196:AF196)&lt;6.5,AVERAGE(Y196:AF196),IF(COUNTBLANK(X196:AF196)&lt;7.5,AVERAGE(X196:AF196),IF(COUNTBLANK(W196:AF196)&lt;8.5,AVERAGE(W196:AF196),IF(COUNTBLANK(V196:AF196)&lt;9.5,AVERAGE(V196:AF196),IF(COUNTBLANK(U196:AF196)&lt;10.5,AVERAGE(U196:AF196),IF(COUNTBLANK(T196:AF196)&lt;11.5,AVERAGE(T196:AF196),IF(COUNTBLANK(S196:AF196)&lt;12.5,AVERAGE(S196:AF196),IF(COUNTBLANK(R196:AF196)&lt;13.5,AVERAGE(R196:AF196),IF(COUNTBLANK(Q196:AF196)&lt;14.5,AVERAGE(Q196:AF196),IF(COUNTBLANK(P196:AF196)&lt;15.5,AVERAGE(P196:AF196),IF(COUNTBLANK(O196:AF196)&lt;16.5,AVERAGE(O196:AF196),IF(COUNTBLANK(N196:AF196)&lt;17.5,AVERAGE(N196:AF196),IF(COUNTBLANK(M196:AF196)&lt;18.5,AVERAGE(M196:AF196),IF(COUNTBLANK(L196:AF196)&lt;19.5,AVERAGE(L196:AF196),AVERAGE(K196:AF196))))))))))))))))))))))</f>
        <v>40</v>
      </c>
      <c r="AK196" s="23">
        <f>IF(AH196&lt;1.5,J196,(0.75*J196)+(0.25*(AI196*$AS$1)))</f>
        <v>193300</v>
      </c>
      <c r="AL196" s="24">
        <f>AK196-J196</f>
        <v>0</v>
      </c>
      <c r="AM196" s="22" t="str">
        <f>IF(AH196&lt;1.5,"N/A",3*((J196/$AS$1)-(AJ196*2/3)))</f>
        <v>N/A</v>
      </c>
      <c r="AN196" s="20">
        <f t="shared" ref="AN196:AN259" si="9">IF(AH196=0,"",AI196*$AR$1)</f>
        <v>158254.54516844469</v>
      </c>
      <c r="AO196" s="20">
        <f t="shared" ref="AO196:AO259" si="10">IF(AH196=0,"",AG196*$AR$1)</f>
        <v>158254.54516844469</v>
      </c>
    </row>
    <row r="197" spans="1:41" s="2" customFormat="1">
      <c r="A197" s="25" t="s">
        <v>52</v>
      </c>
      <c r="B197" s="23" t="str">
        <f>IF(COUNTBLANK(K197:AF197)&lt;20.5,"Yes","No")</f>
        <v>No</v>
      </c>
      <c r="C197" s="23" t="str">
        <f>IF(COUNTBLANK(K197:AF197)&lt;21.5,"Yes","No")</f>
        <v>Yes</v>
      </c>
      <c r="D197" s="34" t="str">
        <f>IF(J197&gt;300000,IF(J197&lt;((AG197*$AR$1)*0.9),IF(J197&lt;((AG197*$AR$1)*0.8),IF(J197&lt;((AG197*$AR$1)*0.7),"B","C"),"V"),IF(AM197&gt;AG197,IF(AM197&gt;AJ197,"P",""),"")),IF(AM197&gt;AG197,IF(AM197&gt;AJ197,"P",""),""))</f>
        <v>P</v>
      </c>
      <c r="E197" s="25" t="s">
        <v>443</v>
      </c>
      <c r="F197" s="27" t="s">
        <v>62</v>
      </c>
      <c r="G197" s="20">
        <v>234300</v>
      </c>
      <c r="H197" s="20">
        <f>J197-G197</f>
        <v>0</v>
      </c>
      <c r="I197" s="80">
        <v>0</v>
      </c>
      <c r="J197" s="20">
        <v>234300</v>
      </c>
      <c r="K197" s="21"/>
      <c r="L197" s="21" t="s">
        <v>535</v>
      </c>
      <c r="M197" s="21">
        <v>38</v>
      </c>
      <c r="N197" s="21" t="s">
        <v>535</v>
      </c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39">
        <f>IF(AH197=0,"",AVERAGE(K197:AF197))</f>
        <v>38</v>
      </c>
      <c r="AH197" s="39">
        <f>IF(COUNTBLANK(K197:AF197)=0,22,IF(COUNTBLANK(K197:AF197)=1,21,IF(COUNTBLANK(K197:AF197)=2,20,IF(COUNTBLANK(K197:AF197)=3,19,IF(COUNTBLANK(K197:AF197)=4,18,IF(COUNTBLANK(K197:AF197)=5,17,IF(COUNTBLANK(K197:AF197)=6,16,IF(COUNTBLANK(K197:AF197)=7,15,IF(COUNTBLANK(K197:AF197)=8,14,IF(COUNTBLANK(K197:AF197)=9,13,IF(COUNTBLANK(K197:AF197)=10,12,IF(COUNTBLANK(K197:AF197)=11,11,IF(COUNTBLANK(K197:AF197)=12,10,IF(COUNTBLANK(K197:AF197)=13,9,IF(COUNTBLANK(K197:AF197)=14,8,IF(COUNTBLANK(K197:AF197)=15,7,IF(COUNTBLANK(K197:AF197)=16,6,IF(COUNTBLANK(K197:AF197)=17,5,IF(COUNTBLANK(K197:AF197)=18,4,IF(COUNTBLANK(K197:AF197)=19,3,IF(COUNTBLANK(K197:AF197)=20,2,IF(COUNTBLANK(K197:AF197)=21,1,IF(COUNTBLANK(K197:AF197)=22,0,"Error")))))))))))))))))))))))</f>
        <v>1</v>
      </c>
      <c r="AI197" s="39">
        <f>IF(AH197=0,"",IF(COUNTBLANK(AD197:AF197)=0,AVERAGE(AD197:AF197),IF(COUNTBLANK(AC197:AF197)&lt;1.5,AVERAGE(AC197:AF197),IF(COUNTBLANK(AB197:AF197)&lt;2.5,AVERAGE(AB197:AF197),IF(COUNTBLANK(AA197:AF197)&lt;3.5,AVERAGE(AA197:AF197),IF(COUNTBLANK(Z197:AF197)&lt;4.5,AVERAGE(Z197:AF197),IF(COUNTBLANK(Y197:AF197)&lt;5.5,AVERAGE(Y197:AF197),IF(COUNTBLANK(X197:AF197)&lt;6.5,AVERAGE(X197:AF197),IF(COUNTBLANK(W197:AF197)&lt;7.5,AVERAGE(W197:AF197),IF(COUNTBLANK(V197:AF197)&lt;8.5,AVERAGE(V197:AF197),IF(COUNTBLANK(U197:AF197)&lt;9.5,AVERAGE(U197:AF197),IF(COUNTBLANK(T197:AF197)&lt;10.5,AVERAGE(T197:AF197),IF(COUNTBLANK(S197:AF197)&lt;11.5,AVERAGE(S197:AF197),IF(COUNTBLANK(R197:AF197)&lt;12.5,AVERAGE(R197:AF197),IF(COUNTBLANK(Q197:AF197)&lt;13.5,AVERAGE(Q197:AF197),IF(COUNTBLANK(P197:AF197)&lt;14.5,AVERAGE(P197:AF197),IF(COUNTBLANK(O197:AF197)&lt;15.5,AVERAGE(O197:AF197),IF(COUNTBLANK(N197:AF197)&lt;16.5,AVERAGE(N197:AF197),IF(COUNTBLANK(M197:AF197)&lt;17.5,AVERAGE(M197:AF197),IF(COUNTBLANK(L197:AF197)&lt;18.5,AVERAGE(L197:AF197),AVERAGE(K197:AF197)))))))))))))))))))))</f>
        <v>38</v>
      </c>
      <c r="AJ197" s="22">
        <f>IF(AH197=0,"",IF(COUNTBLANK(AE197:AF197)=0,AVERAGE(AE197:AF197),IF(COUNTBLANK(AD197:AF197)&lt;1.5,AVERAGE(AD197:AF197),IF(COUNTBLANK(AC197:AF197)&lt;2.5,AVERAGE(AC197:AF197),IF(COUNTBLANK(AB197:AF197)&lt;3.5,AVERAGE(AB197:AF197),IF(COUNTBLANK(AA197:AF197)&lt;4.5,AVERAGE(AA197:AF197),IF(COUNTBLANK(Z197:AF197)&lt;5.5,AVERAGE(Z197:AF197),IF(COUNTBLANK(Y197:AF197)&lt;6.5,AVERAGE(Y197:AF197),IF(COUNTBLANK(X197:AF197)&lt;7.5,AVERAGE(X197:AF197),IF(COUNTBLANK(W197:AF197)&lt;8.5,AVERAGE(W197:AF197),IF(COUNTBLANK(V197:AF197)&lt;9.5,AVERAGE(V197:AF197),IF(COUNTBLANK(U197:AF197)&lt;10.5,AVERAGE(U197:AF197),IF(COUNTBLANK(T197:AF197)&lt;11.5,AVERAGE(T197:AF197),IF(COUNTBLANK(S197:AF197)&lt;12.5,AVERAGE(S197:AF197),IF(COUNTBLANK(R197:AF197)&lt;13.5,AVERAGE(R197:AF197),IF(COUNTBLANK(Q197:AF197)&lt;14.5,AVERAGE(Q197:AF197),IF(COUNTBLANK(P197:AF197)&lt;15.5,AVERAGE(P197:AF197),IF(COUNTBLANK(O197:AF197)&lt;16.5,AVERAGE(O197:AF197),IF(COUNTBLANK(N197:AF197)&lt;17.5,AVERAGE(N197:AF197),IF(COUNTBLANK(M197:AF197)&lt;18.5,AVERAGE(M197:AF197),IF(COUNTBLANK(L197:AF197)&lt;19.5,AVERAGE(L197:AF197),AVERAGE(K197:AF197))))))))))))))))))))))</f>
        <v>38</v>
      </c>
      <c r="AK197" s="23">
        <f>IF(AH197&lt;1.5,J197,(0.75*J197)+(0.25*(AI197*$AS$1)))</f>
        <v>234300</v>
      </c>
      <c r="AL197" s="24">
        <f>AK197-J197</f>
        <v>0</v>
      </c>
      <c r="AM197" s="22" t="str">
        <f>IF(AH197&lt;1.5,"N/A",3*((J197/$AS$1)-(AJ197*2/3)))</f>
        <v>N/A</v>
      </c>
      <c r="AN197" s="20">
        <f t="shared" si="9"/>
        <v>150341.81791002245</v>
      </c>
      <c r="AO197" s="20">
        <f t="shared" si="10"/>
        <v>150341.81791002245</v>
      </c>
    </row>
    <row r="198" spans="1:41" s="2" customFormat="1">
      <c r="A198" s="25" t="s">
        <v>52</v>
      </c>
      <c r="B198" s="23" t="str">
        <f>IF(COUNTBLANK(K198:AF198)&lt;20.5,"Yes","No")</f>
        <v>No</v>
      </c>
      <c r="C198" s="23" t="str">
        <f>IF(COUNTBLANK(K198:AF198)&lt;21.5,"Yes","No")</f>
        <v>Yes</v>
      </c>
      <c r="D198" s="34" t="str">
        <f>IF(J198&gt;300000,IF(J198&lt;((AG198*$AR$1)*0.9),IF(J198&lt;((AG198*$AR$1)*0.8),IF(J198&lt;((AG198*$AR$1)*0.7),"B","C"),"V"),IF(AM198&gt;AG198,IF(AM198&gt;AJ198,"P",""),"")),IF(AM198&gt;AG198,IF(AM198&gt;AJ198,"P",""),""))</f>
        <v>P</v>
      </c>
      <c r="E198" s="25" t="s">
        <v>460</v>
      </c>
      <c r="F198" s="27" t="s">
        <v>62</v>
      </c>
      <c r="G198" s="20">
        <v>94500</v>
      </c>
      <c r="H198" s="20">
        <f>J198-G198</f>
        <v>0</v>
      </c>
      <c r="I198" s="80">
        <v>0</v>
      </c>
      <c r="J198" s="20">
        <v>94500</v>
      </c>
      <c r="K198" s="21"/>
      <c r="L198" s="21">
        <v>13</v>
      </c>
      <c r="M198" s="21"/>
      <c r="N198" s="21" t="s">
        <v>535</v>
      </c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39">
        <f>IF(AH198=0,"",AVERAGE(K198:AF198))</f>
        <v>13</v>
      </c>
      <c r="AH198" s="39">
        <f>IF(COUNTBLANK(K198:AF198)=0,22,IF(COUNTBLANK(K198:AF198)=1,21,IF(COUNTBLANK(K198:AF198)=2,20,IF(COUNTBLANK(K198:AF198)=3,19,IF(COUNTBLANK(K198:AF198)=4,18,IF(COUNTBLANK(K198:AF198)=5,17,IF(COUNTBLANK(K198:AF198)=6,16,IF(COUNTBLANK(K198:AF198)=7,15,IF(COUNTBLANK(K198:AF198)=8,14,IF(COUNTBLANK(K198:AF198)=9,13,IF(COUNTBLANK(K198:AF198)=10,12,IF(COUNTBLANK(K198:AF198)=11,11,IF(COUNTBLANK(K198:AF198)=12,10,IF(COUNTBLANK(K198:AF198)=13,9,IF(COUNTBLANK(K198:AF198)=14,8,IF(COUNTBLANK(K198:AF198)=15,7,IF(COUNTBLANK(K198:AF198)=16,6,IF(COUNTBLANK(K198:AF198)=17,5,IF(COUNTBLANK(K198:AF198)=18,4,IF(COUNTBLANK(K198:AF198)=19,3,IF(COUNTBLANK(K198:AF198)=20,2,IF(COUNTBLANK(K198:AF198)=21,1,IF(COUNTBLANK(K198:AF198)=22,0,"Error")))))))))))))))))))))))</f>
        <v>1</v>
      </c>
      <c r="AI198" s="39">
        <f>IF(AH198=0,"",IF(COUNTBLANK(AD198:AF198)=0,AVERAGE(AD198:AF198),IF(COUNTBLANK(AC198:AF198)&lt;1.5,AVERAGE(AC198:AF198),IF(COUNTBLANK(AB198:AF198)&lt;2.5,AVERAGE(AB198:AF198),IF(COUNTBLANK(AA198:AF198)&lt;3.5,AVERAGE(AA198:AF198),IF(COUNTBLANK(Z198:AF198)&lt;4.5,AVERAGE(Z198:AF198),IF(COUNTBLANK(Y198:AF198)&lt;5.5,AVERAGE(Y198:AF198),IF(COUNTBLANK(X198:AF198)&lt;6.5,AVERAGE(X198:AF198),IF(COUNTBLANK(W198:AF198)&lt;7.5,AVERAGE(W198:AF198),IF(COUNTBLANK(V198:AF198)&lt;8.5,AVERAGE(V198:AF198),IF(COUNTBLANK(U198:AF198)&lt;9.5,AVERAGE(U198:AF198),IF(COUNTBLANK(T198:AF198)&lt;10.5,AVERAGE(T198:AF198),IF(COUNTBLANK(S198:AF198)&lt;11.5,AVERAGE(S198:AF198),IF(COUNTBLANK(R198:AF198)&lt;12.5,AVERAGE(R198:AF198),IF(COUNTBLANK(Q198:AF198)&lt;13.5,AVERAGE(Q198:AF198),IF(COUNTBLANK(P198:AF198)&lt;14.5,AVERAGE(P198:AF198),IF(COUNTBLANK(O198:AF198)&lt;15.5,AVERAGE(O198:AF198),IF(COUNTBLANK(N198:AF198)&lt;16.5,AVERAGE(N198:AF198),IF(COUNTBLANK(M198:AF198)&lt;17.5,AVERAGE(M198:AF198),IF(COUNTBLANK(L198:AF198)&lt;18.5,AVERAGE(L198:AF198),AVERAGE(K198:AF198)))))))))))))))))))))</f>
        <v>13</v>
      </c>
      <c r="AJ198" s="22">
        <f>IF(AH198=0,"",IF(COUNTBLANK(AE198:AF198)=0,AVERAGE(AE198:AF198),IF(COUNTBLANK(AD198:AF198)&lt;1.5,AVERAGE(AD198:AF198),IF(COUNTBLANK(AC198:AF198)&lt;2.5,AVERAGE(AC198:AF198),IF(COUNTBLANK(AB198:AF198)&lt;3.5,AVERAGE(AB198:AF198),IF(COUNTBLANK(AA198:AF198)&lt;4.5,AVERAGE(AA198:AF198),IF(COUNTBLANK(Z198:AF198)&lt;5.5,AVERAGE(Z198:AF198),IF(COUNTBLANK(Y198:AF198)&lt;6.5,AVERAGE(Y198:AF198),IF(COUNTBLANK(X198:AF198)&lt;7.5,AVERAGE(X198:AF198),IF(COUNTBLANK(W198:AF198)&lt;8.5,AVERAGE(W198:AF198),IF(COUNTBLANK(V198:AF198)&lt;9.5,AVERAGE(V198:AF198),IF(COUNTBLANK(U198:AF198)&lt;10.5,AVERAGE(U198:AF198),IF(COUNTBLANK(T198:AF198)&lt;11.5,AVERAGE(T198:AF198),IF(COUNTBLANK(S198:AF198)&lt;12.5,AVERAGE(S198:AF198),IF(COUNTBLANK(R198:AF198)&lt;13.5,AVERAGE(R198:AF198),IF(COUNTBLANK(Q198:AF198)&lt;14.5,AVERAGE(Q198:AF198),IF(COUNTBLANK(P198:AF198)&lt;15.5,AVERAGE(P198:AF198),IF(COUNTBLANK(O198:AF198)&lt;16.5,AVERAGE(O198:AF198),IF(COUNTBLANK(N198:AF198)&lt;17.5,AVERAGE(N198:AF198),IF(COUNTBLANK(M198:AF198)&lt;18.5,AVERAGE(M198:AF198),IF(COUNTBLANK(L198:AF198)&lt;19.5,AVERAGE(L198:AF198),AVERAGE(K198:AF198))))))))))))))))))))))</f>
        <v>13</v>
      </c>
      <c r="AK198" s="23">
        <f>IF(AH198&lt;1.5,J198,(0.75*J198)+(0.25*(AI198*$AS$1)))</f>
        <v>94500</v>
      </c>
      <c r="AL198" s="24">
        <f>AK198-J198</f>
        <v>0</v>
      </c>
      <c r="AM198" s="22" t="str">
        <f>IF(AH198&lt;1.5,"N/A",3*((J198/$AS$1)-(AJ198*2/3)))</f>
        <v>N/A</v>
      </c>
      <c r="AN198" s="20">
        <f t="shared" si="9"/>
        <v>51432.727179744528</v>
      </c>
      <c r="AO198" s="20">
        <f t="shared" si="10"/>
        <v>51432.727179744528</v>
      </c>
    </row>
    <row r="199" spans="1:41" s="2" customFormat="1">
      <c r="A199" s="19" t="s">
        <v>54</v>
      </c>
      <c r="B199" s="23" t="str">
        <f>IF(COUNTBLANK(K199:AF199)&lt;20.5,"Yes","No")</f>
        <v>Yes</v>
      </c>
      <c r="C199" s="23" t="str">
        <f>IF(COUNTBLANK(K199:AF199)&lt;21.5,"Yes","No")</f>
        <v>Yes</v>
      </c>
      <c r="D199" s="34" t="str">
        <f>IF(J199&gt;300000,IF(J199&lt;((AG199*$AR$1)*0.9),IF(J199&lt;((AG199*$AR$1)*0.8),IF(J199&lt;((AG199*$AR$1)*0.7),"B","C"),"V"),IF(AM199&gt;AG199,IF(AM199&gt;AJ199,"P",""),"")),IF(AM199&gt;AG199,IF(AM199&gt;AJ199,"P",""),""))</f>
        <v>V</v>
      </c>
      <c r="E199" s="19" t="s">
        <v>89</v>
      </c>
      <c r="F199" s="21" t="s">
        <v>392</v>
      </c>
      <c r="G199" s="20">
        <v>366800</v>
      </c>
      <c r="H199" s="20">
        <f>J199-G199</f>
        <v>53100</v>
      </c>
      <c r="I199" s="80">
        <v>16300</v>
      </c>
      <c r="J199" s="20">
        <v>419900</v>
      </c>
      <c r="K199" s="21">
        <v>142</v>
      </c>
      <c r="L199" s="21">
        <v>101</v>
      </c>
      <c r="M199" s="21">
        <v>125</v>
      </c>
      <c r="N199" s="21">
        <v>114</v>
      </c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39">
        <f>IF(AH199=0,"",AVERAGE(K199:AF199))</f>
        <v>120.5</v>
      </c>
      <c r="AH199" s="39">
        <f>IF(COUNTBLANK(K199:AF199)=0,22,IF(COUNTBLANK(K199:AF199)=1,21,IF(COUNTBLANK(K199:AF199)=2,20,IF(COUNTBLANK(K199:AF199)=3,19,IF(COUNTBLANK(K199:AF199)=4,18,IF(COUNTBLANK(K199:AF199)=5,17,IF(COUNTBLANK(K199:AF199)=6,16,IF(COUNTBLANK(K199:AF199)=7,15,IF(COUNTBLANK(K199:AF199)=8,14,IF(COUNTBLANK(K199:AF199)=9,13,IF(COUNTBLANK(K199:AF199)=10,12,IF(COUNTBLANK(K199:AF199)=11,11,IF(COUNTBLANK(K199:AF199)=12,10,IF(COUNTBLANK(K199:AF199)=13,9,IF(COUNTBLANK(K199:AF199)=14,8,IF(COUNTBLANK(K199:AF199)=15,7,IF(COUNTBLANK(K199:AF199)=16,6,IF(COUNTBLANK(K199:AF199)=17,5,IF(COUNTBLANK(K199:AF199)=18,4,IF(COUNTBLANK(K199:AF199)=19,3,IF(COUNTBLANK(K199:AF199)=20,2,IF(COUNTBLANK(K199:AF199)=21,1,IF(COUNTBLANK(K199:AF199)=22,0,"Error")))))))))))))))))))))))</f>
        <v>4</v>
      </c>
      <c r="AI199" s="39">
        <f>IF(AH199=0,"",IF(COUNTBLANK(AD199:AF199)=0,AVERAGE(AD199:AF199),IF(COUNTBLANK(AC199:AF199)&lt;1.5,AVERAGE(AC199:AF199),IF(COUNTBLANK(AB199:AF199)&lt;2.5,AVERAGE(AB199:AF199),IF(COUNTBLANK(AA199:AF199)&lt;3.5,AVERAGE(AA199:AF199),IF(COUNTBLANK(Z199:AF199)&lt;4.5,AVERAGE(Z199:AF199),IF(COUNTBLANK(Y199:AF199)&lt;5.5,AVERAGE(Y199:AF199),IF(COUNTBLANK(X199:AF199)&lt;6.5,AVERAGE(X199:AF199),IF(COUNTBLANK(W199:AF199)&lt;7.5,AVERAGE(W199:AF199),IF(COUNTBLANK(V199:AF199)&lt;8.5,AVERAGE(V199:AF199),IF(COUNTBLANK(U199:AF199)&lt;9.5,AVERAGE(U199:AF199),IF(COUNTBLANK(T199:AF199)&lt;10.5,AVERAGE(T199:AF199),IF(COUNTBLANK(S199:AF199)&lt;11.5,AVERAGE(S199:AF199),IF(COUNTBLANK(R199:AF199)&lt;12.5,AVERAGE(R199:AF199),IF(COUNTBLANK(Q199:AF199)&lt;13.5,AVERAGE(Q199:AF199),IF(COUNTBLANK(P199:AF199)&lt;14.5,AVERAGE(P199:AF199),IF(COUNTBLANK(O199:AF199)&lt;15.5,AVERAGE(O199:AF199),IF(COUNTBLANK(N199:AF199)&lt;16.5,AVERAGE(N199:AF199),IF(COUNTBLANK(M199:AF199)&lt;17.5,AVERAGE(M199:AF199),IF(COUNTBLANK(L199:AF199)&lt;18.5,AVERAGE(L199:AF199),AVERAGE(K199:AF199)))))))))))))))))))))</f>
        <v>113.33333333333333</v>
      </c>
      <c r="AJ199" s="22">
        <f>IF(AH199=0,"",IF(COUNTBLANK(AE199:AF199)=0,AVERAGE(AE199:AF199),IF(COUNTBLANK(AD199:AF199)&lt;1.5,AVERAGE(AD199:AF199),IF(COUNTBLANK(AC199:AF199)&lt;2.5,AVERAGE(AC199:AF199),IF(COUNTBLANK(AB199:AF199)&lt;3.5,AVERAGE(AB199:AF199),IF(COUNTBLANK(AA199:AF199)&lt;4.5,AVERAGE(AA199:AF199),IF(COUNTBLANK(Z199:AF199)&lt;5.5,AVERAGE(Z199:AF199),IF(COUNTBLANK(Y199:AF199)&lt;6.5,AVERAGE(Y199:AF199),IF(COUNTBLANK(X199:AF199)&lt;7.5,AVERAGE(X199:AF199),IF(COUNTBLANK(W199:AF199)&lt;8.5,AVERAGE(W199:AF199),IF(COUNTBLANK(V199:AF199)&lt;9.5,AVERAGE(V199:AF199),IF(COUNTBLANK(U199:AF199)&lt;10.5,AVERAGE(U199:AF199),IF(COUNTBLANK(T199:AF199)&lt;11.5,AVERAGE(T199:AF199),IF(COUNTBLANK(S199:AF199)&lt;12.5,AVERAGE(S199:AF199),IF(COUNTBLANK(R199:AF199)&lt;13.5,AVERAGE(R199:AF199),IF(COUNTBLANK(Q199:AF199)&lt;14.5,AVERAGE(Q199:AF199),IF(COUNTBLANK(P199:AF199)&lt;15.5,AVERAGE(P199:AF199),IF(COUNTBLANK(O199:AF199)&lt;16.5,AVERAGE(O199:AF199),IF(COUNTBLANK(N199:AF199)&lt;17.5,AVERAGE(N199:AF199),IF(COUNTBLANK(M199:AF199)&lt;18.5,AVERAGE(M199:AF199),IF(COUNTBLANK(L199:AF199)&lt;19.5,AVERAGE(L199:AF199),AVERAGE(K199:AF199))))))))))))))))))))))</f>
        <v>119.5</v>
      </c>
      <c r="AK199" s="23">
        <f>IF(AH199&lt;1.5,J199,(0.75*J199)+(0.25*(AI199*$AS$1)))</f>
        <v>430871.95192363358</v>
      </c>
      <c r="AL199" s="24">
        <f>AK199-J199</f>
        <v>10971.951923633576</v>
      </c>
      <c r="AM199" s="22">
        <f>IF(AH199&lt;1.5,"N/A",3*((J199/$AS$1)-(AJ199*2/3)))</f>
        <v>68.826117097994768</v>
      </c>
      <c r="AN199" s="20">
        <f t="shared" si="9"/>
        <v>448387.87797725992</v>
      </c>
      <c r="AO199" s="20">
        <f t="shared" si="10"/>
        <v>476741.81731993961</v>
      </c>
    </row>
    <row r="200" spans="1:41" s="2" customFormat="1">
      <c r="A200" s="19" t="s">
        <v>54</v>
      </c>
      <c r="B200" s="23" t="str">
        <f>IF(COUNTBLANK(K200:AF200)&lt;20.5,"Yes","No")</f>
        <v>Yes</v>
      </c>
      <c r="C200" s="23" t="str">
        <f>IF(COUNTBLANK(K200:AF200)&lt;21.5,"Yes","No")</f>
        <v>Yes</v>
      </c>
      <c r="D200" s="34" t="str">
        <f>IF(J200&gt;300000,IF(J200&lt;((AG200*$AR$1)*0.9),IF(J200&lt;((AG200*$AR$1)*0.8),IF(J200&lt;((AG200*$AR$1)*0.7),"B","C"),"V"),IF(AM200&gt;AG200,IF(AM200&gt;AJ200,"P",""),"")),IF(AM200&gt;AG200,IF(AM200&gt;AJ200,"P",""),""))</f>
        <v>P</v>
      </c>
      <c r="E200" s="19" t="s">
        <v>90</v>
      </c>
      <c r="F200" s="21" t="s">
        <v>37</v>
      </c>
      <c r="G200" s="20">
        <v>449200</v>
      </c>
      <c r="H200" s="20">
        <f>J200-G200</f>
        <v>-19700</v>
      </c>
      <c r="I200" s="80">
        <v>-18400</v>
      </c>
      <c r="J200" s="20">
        <v>429500</v>
      </c>
      <c r="K200" s="21">
        <v>112</v>
      </c>
      <c r="L200" s="21">
        <v>98</v>
      </c>
      <c r="M200" s="21">
        <v>112</v>
      </c>
      <c r="N200" s="21">
        <v>66</v>
      </c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39">
        <f>IF(AH200=0,"",AVERAGE(K200:AF200))</f>
        <v>97</v>
      </c>
      <c r="AH200" s="39">
        <f>IF(COUNTBLANK(K200:AF200)=0,22,IF(COUNTBLANK(K200:AF200)=1,21,IF(COUNTBLANK(K200:AF200)=2,20,IF(COUNTBLANK(K200:AF200)=3,19,IF(COUNTBLANK(K200:AF200)=4,18,IF(COUNTBLANK(K200:AF200)=5,17,IF(COUNTBLANK(K200:AF200)=6,16,IF(COUNTBLANK(K200:AF200)=7,15,IF(COUNTBLANK(K200:AF200)=8,14,IF(COUNTBLANK(K200:AF200)=9,13,IF(COUNTBLANK(K200:AF200)=10,12,IF(COUNTBLANK(K200:AF200)=11,11,IF(COUNTBLANK(K200:AF200)=12,10,IF(COUNTBLANK(K200:AF200)=13,9,IF(COUNTBLANK(K200:AF200)=14,8,IF(COUNTBLANK(K200:AF200)=15,7,IF(COUNTBLANK(K200:AF200)=16,6,IF(COUNTBLANK(K200:AF200)=17,5,IF(COUNTBLANK(K200:AF200)=18,4,IF(COUNTBLANK(K200:AF200)=19,3,IF(COUNTBLANK(K200:AF200)=20,2,IF(COUNTBLANK(K200:AF200)=21,1,IF(COUNTBLANK(K200:AF200)=22,0,"Error")))))))))))))))))))))))</f>
        <v>4</v>
      </c>
      <c r="AI200" s="39">
        <f>IF(AH200=0,"",IF(COUNTBLANK(AD200:AF200)=0,AVERAGE(AD200:AF200),IF(COUNTBLANK(AC200:AF200)&lt;1.5,AVERAGE(AC200:AF200),IF(COUNTBLANK(AB200:AF200)&lt;2.5,AVERAGE(AB200:AF200),IF(COUNTBLANK(AA200:AF200)&lt;3.5,AVERAGE(AA200:AF200),IF(COUNTBLANK(Z200:AF200)&lt;4.5,AVERAGE(Z200:AF200),IF(COUNTBLANK(Y200:AF200)&lt;5.5,AVERAGE(Y200:AF200),IF(COUNTBLANK(X200:AF200)&lt;6.5,AVERAGE(X200:AF200),IF(COUNTBLANK(W200:AF200)&lt;7.5,AVERAGE(W200:AF200),IF(COUNTBLANK(V200:AF200)&lt;8.5,AVERAGE(V200:AF200),IF(COUNTBLANK(U200:AF200)&lt;9.5,AVERAGE(U200:AF200),IF(COUNTBLANK(T200:AF200)&lt;10.5,AVERAGE(T200:AF200),IF(COUNTBLANK(S200:AF200)&lt;11.5,AVERAGE(S200:AF200),IF(COUNTBLANK(R200:AF200)&lt;12.5,AVERAGE(R200:AF200),IF(COUNTBLANK(Q200:AF200)&lt;13.5,AVERAGE(Q200:AF200),IF(COUNTBLANK(P200:AF200)&lt;14.5,AVERAGE(P200:AF200),IF(COUNTBLANK(O200:AF200)&lt;15.5,AVERAGE(O200:AF200),IF(COUNTBLANK(N200:AF200)&lt;16.5,AVERAGE(N200:AF200),IF(COUNTBLANK(M200:AF200)&lt;17.5,AVERAGE(M200:AF200),IF(COUNTBLANK(L200:AF200)&lt;18.5,AVERAGE(L200:AF200),AVERAGE(K200:AF200)))))))))))))))))))))</f>
        <v>92</v>
      </c>
      <c r="AJ200" s="22">
        <f>IF(AH200=0,"",IF(COUNTBLANK(AE200:AF200)=0,AVERAGE(AE200:AF200),IF(COUNTBLANK(AD200:AF200)&lt;1.5,AVERAGE(AD200:AF200),IF(COUNTBLANK(AC200:AF200)&lt;2.5,AVERAGE(AC200:AF200),IF(COUNTBLANK(AB200:AF200)&lt;3.5,AVERAGE(AB200:AF200),IF(COUNTBLANK(AA200:AF200)&lt;4.5,AVERAGE(AA200:AF200),IF(COUNTBLANK(Z200:AF200)&lt;5.5,AVERAGE(Z200:AF200),IF(COUNTBLANK(Y200:AF200)&lt;6.5,AVERAGE(Y200:AF200),IF(COUNTBLANK(X200:AF200)&lt;7.5,AVERAGE(X200:AF200),IF(COUNTBLANK(W200:AF200)&lt;8.5,AVERAGE(W200:AF200),IF(COUNTBLANK(V200:AF200)&lt;9.5,AVERAGE(V200:AF200),IF(COUNTBLANK(U200:AF200)&lt;10.5,AVERAGE(U200:AF200),IF(COUNTBLANK(T200:AF200)&lt;11.5,AVERAGE(T200:AF200),IF(COUNTBLANK(S200:AF200)&lt;12.5,AVERAGE(S200:AF200),IF(COUNTBLANK(R200:AF200)&lt;13.5,AVERAGE(R200:AF200),IF(COUNTBLANK(Q200:AF200)&lt;14.5,AVERAGE(Q200:AF200),IF(COUNTBLANK(P200:AF200)&lt;15.5,AVERAGE(P200:AF200),IF(COUNTBLANK(O200:AF200)&lt;16.5,AVERAGE(O200:AF200),IF(COUNTBLANK(N200:AF200)&lt;17.5,AVERAGE(N200:AF200),IF(COUNTBLANK(M200:AF200)&lt;18.5,AVERAGE(M200:AF200),IF(COUNTBLANK(L200:AF200)&lt;19.5,AVERAGE(L200:AF200),AVERAGE(K200:AF200))))))))))))))))))))))</f>
        <v>89</v>
      </c>
      <c r="AK200" s="23">
        <f>IF(AH200&lt;1.5,J200,(0.75*J200)+(0.25*(AI200*$AS$1)))</f>
        <v>416246.64332624373</v>
      </c>
      <c r="AL200" s="24">
        <f>AK200-J200</f>
        <v>-13253.356673756265</v>
      </c>
      <c r="AM200" s="22">
        <f>IF(AH200&lt;1.5,"N/A",3*((J200/$AS$1)-(AJ200*2/3)))</f>
        <v>136.86381827480059</v>
      </c>
      <c r="AN200" s="20">
        <f t="shared" si="9"/>
        <v>363985.4538874228</v>
      </c>
      <c r="AO200" s="20">
        <f t="shared" si="10"/>
        <v>383767.27203347837</v>
      </c>
    </row>
    <row r="201" spans="1:41" s="2" customFormat="1">
      <c r="A201" s="19" t="s">
        <v>54</v>
      </c>
      <c r="B201" s="23" t="str">
        <f>IF(COUNTBLANK(K201:AF201)&lt;20.5,"Yes","No")</f>
        <v>Yes</v>
      </c>
      <c r="C201" s="23" t="str">
        <f>IF(COUNTBLANK(K201:AF201)&lt;21.5,"Yes","No")</f>
        <v>Yes</v>
      </c>
      <c r="D201" s="34" t="str">
        <f>IF(J201&gt;300000,IF(J201&lt;((AG201*$AR$1)*0.9),IF(J201&lt;((AG201*$AR$1)*0.8),IF(J201&lt;((AG201*$AR$1)*0.7),"B","C"),"V"),IF(AM201&gt;AG201,IF(AM201&gt;AJ201,"P",""),"")),IF(AM201&gt;AG201,IF(AM201&gt;AJ201,"P",""),""))</f>
        <v/>
      </c>
      <c r="E201" s="19" t="s">
        <v>92</v>
      </c>
      <c r="F201" s="21" t="s">
        <v>48</v>
      </c>
      <c r="G201" s="20">
        <v>327900</v>
      </c>
      <c r="H201" s="20">
        <f>J201-G201</f>
        <v>14200</v>
      </c>
      <c r="I201" s="80">
        <v>2100</v>
      </c>
      <c r="J201" s="20">
        <v>342100</v>
      </c>
      <c r="K201" s="21">
        <v>106</v>
      </c>
      <c r="L201" s="21">
        <v>70</v>
      </c>
      <c r="M201" s="21">
        <v>95</v>
      </c>
      <c r="N201" s="21">
        <v>89</v>
      </c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39">
        <f>IF(AH201=0,"",AVERAGE(K201:AF201))</f>
        <v>90</v>
      </c>
      <c r="AH201" s="39">
        <f>IF(COUNTBLANK(K201:AF201)=0,22,IF(COUNTBLANK(K201:AF201)=1,21,IF(COUNTBLANK(K201:AF201)=2,20,IF(COUNTBLANK(K201:AF201)=3,19,IF(COUNTBLANK(K201:AF201)=4,18,IF(COUNTBLANK(K201:AF201)=5,17,IF(COUNTBLANK(K201:AF201)=6,16,IF(COUNTBLANK(K201:AF201)=7,15,IF(COUNTBLANK(K201:AF201)=8,14,IF(COUNTBLANK(K201:AF201)=9,13,IF(COUNTBLANK(K201:AF201)=10,12,IF(COUNTBLANK(K201:AF201)=11,11,IF(COUNTBLANK(K201:AF201)=12,10,IF(COUNTBLANK(K201:AF201)=13,9,IF(COUNTBLANK(K201:AF201)=14,8,IF(COUNTBLANK(K201:AF201)=15,7,IF(COUNTBLANK(K201:AF201)=16,6,IF(COUNTBLANK(K201:AF201)=17,5,IF(COUNTBLANK(K201:AF201)=18,4,IF(COUNTBLANK(K201:AF201)=19,3,IF(COUNTBLANK(K201:AF201)=20,2,IF(COUNTBLANK(K201:AF201)=21,1,IF(COUNTBLANK(K201:AF201)=22,0,"Error")))))))))))))))))))))))</f>
        <v>4</v>
      </c>
      <c r="AI201" s="39">
        <f>IF(AH201=0,"",IF(COUNTBLANK(AD201:AF201)=0,AVERAGE(AD201:AF201),IF(COUNTBLANK(AC201:AF201)&lt;1.5,AVERAGE(AC201:AF201),IF(COUNTBLANK(AB201:AF201)&lt;2.5,AVERAGE(AB201:AF201),IF(COUNTBLANK(AA201:AF201)&lt;3.5,AVERAGE(AA201:AF201),IF(COUNTBLANK(Z201:AF201)&lt;4.5,AVERAGE(Z201:AF201),IF(COUNTBLANK(Y201:AF201)&lt;5.5,AVERAGE(Y201:AF201),IF(COUNTBLANK(X201:AF201)&lt;6.5,AVERAGE(X201:AF201),IF(COUNTBLANK(W201:AF201)&lt;7.5,AVERAGE(W201:AF201),IF(COUNTBLANK(V201:AF201)&lt;8.5,AVERAGE(V201:AF201),IF(COUNTBLANK(U201:AF201)&lt;9.5,AVERAGE(U201:AF201),IF(COUNTBLANK(T201:AF201)&lt;10.5,AVERAGE(T201:AF201),IF(COUNTBLANK(S201:AF201)&lt;11.5,AVERAGE(S201:AF201),IF(COUNTBLANK(R201:AF201)&lt;12.5,AVERAGE(R201:AF201),IF(COUNTBLANK(Q201:AF201)&lt;13.5,AVERAGE(Q201:AF201),IF(COUNTBLANK(P201:AF201)&lt;14.5,AVERAGE(P201:AF201),IF(COUNTBLANK(O201:AF201)&lt;15.5,AVERAGE(O201:AF201),IF(COUNTBLANK(N201:AF201)&lt;16.5,AVERAGE(N201:AF201),IF(COUNTBLANK(M201:AF201)&lt;17.5,AVERAGE(M201:AF201),IF(COUNTBLANK(L201:AF201)&lt;18.5,AVERAGE(L201:AF201),AVERAGE(K201:AF201)))))))))))))))))))))</f>
        <v>84.666666666666671</v>
      </c>
      <c r="AJ201" s="22">
        <f>IF(AH201=0,"",IF(COUNTBLANK(AE201:AF201)=0,AVERAGE(AE201:AF201),IF(COUNTBLANK(AD201:AF201)&lt;1.5,AVERAGE(AD201:AF201),IF(COUNTBLANK(AC201:AF201)&lt;2.5,AVERAGE(AC201:AF201),IF(COUNTBLANK(AB201:AF201)&lt;3.5,AVERAGE(AB201:AF201),IF(COUNTBLANK(AA201:AF201)&lt;4.5,AVERAGE(AA201:AF201),IF(COUNTBLANK(Z201:AF201)&lt;5.5,AVERAGE(Z201:AF201),IF(COUNTBLANK(Y201:AF201)&lt;6.5,AVERAGE(Y201:AF201),IF(COUNTBLANK(X201:AF201)&lt;7.5,AVERAGE(X201:AF201),IF(COUNTBLANK(W201:AF201)&lt;8.5,AVERAGE(W201:AF201),IF(COUNTBLANK(V201:AF201)&lt;9.5,AVERAGE(V201:AF201),IF(COUNTBLANK(U201:AF201)&lt;10.5,AVERAGE(U201:AF201),IF(COUNTBLANK(T201:AF201)&lt;11.5,AVERAGE(T201:AF201),IF(COUNTBLANK(S201:AF201)&lt;12.5,AVERAGE(S201:AF201),IF(COUNTBLANK(R201:AF201)&lt;13.5,AVERAGE(R201:AF201),IF(COUNTBLANK(Q201:AF201)&lt;14.5,AVERAGE(Q201:AF201),IF(COUNTBLANK(P201:AF201)&lt;15.5,AVERAGE(P201:AF201),IF(COUNTBLANK(O201:AF201)&lt;16.5,AVERAGE(O201:AF201),IF(COUNTBLANK(N201:AF201)&lt;17.5,AVERAGE(N201:AF201),IF(COUNTBLANK(M201:AF201)&lt;18.5,AVERAGE(M201:AF201),IF(COUNTBLANK(L201:AF201)&lt;19.5,AVERAGE(L201:AF201),AVERAGE(K201:AF201))))))))))))))))))))))</f>
        <v>92</v>
      </c>
      <c r="AK201" s="23">
        <f>IF(AH201&lt;1.5,J201,(0.75*J201)+(0.25*(AI201*$AS$1)))</f>
        <v>343194.19349589094</v>
      </c>
      <c r="AL201" s="24">
        <f>AK201-J201</f>
        <v>1094.1934958909405</v>
      </c>
      <c r="AM201" s="22">
        <f>IF(AH201&lt;1.5,"N/A",3*((J201/$AS$1)-(AJ201*2/3)))</f>
        <v>66.791413810964571</v>
      </c>
      <c r="AN201" s="20">
        <f t="shared" si="9"/>
        <v>334972.12060654128</v>
      </c>
      <c r="AO201" s="20">
        <f t="shared" si="10"/>
        <v>356072.72662900056</v>
      </c>
    </row>
    <row r="202" spans="1:41" s="2" customFormat="1">
      <c r="A202" s="25" t="s">
        <v>54</v>
      </c>
      <c r="B202" s="23" t="str">
        <f>IF(COUNTBLANK(K202:AF202)&lt;20.5,"Yes","No")</f>
        <v>Yes</v>
      </c>
      <c r="C202" s="23" t="str">
        <f>IF(COUNTBLANK(K202:AF202)&lt;21.5,"Yes","No")</f>
        <v>Yes</v>
      </c>
      <c r="D202" s="34" t="str">
        <f>IF(J202&gt;300000,IF(J202&lt;((AG202*$AR$1)*0.9),IF(J202&lt;((AG202*$AR$1)*0.8),IF(J202&lt;((AG202*$AR$1)*0.7),"B","C"),"V"),IF(AM202&gt;AG202,IF(AM202&gt;AJ202,"P",""),"")),IF(AM202&gt;AG202,IF(AM202&gt;AJ202,"P",""),""))</f>
        <v/>
      </c>
      <c r="E202" s="25" t="s">
        <v>440</v>
      </c>
      <c r="F202" s="27" t="s">
        <v>62</v>
      </c>
      <c r="G202" s="20">
        <v>334900</v>
      </c>
      <c r="H202" s="20">
        <f>J202-G202</f>
        <v>8800</v>
      </c>
      <c r="I202" s="80">
        <v>8800</v>
      </c>
      <c r="J202" s="20">
        <v>343700</v>
      </c>
      <c r="K202" s="21"/>
      <c r="L202" s="21">
        <v>71</v>
      </c>
      <c r="M202" s="21">
        <v>130</v>
      </c>
      <c r="N202" s="21">
        <v>68</v>
      </c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39">
        <f>IF(AH202=0,"",AVERAGE(K202:AF202))</f>
        <v>89.666666666666671</v>
      </c>
      <c r="AH202" s="39">
        <f>IF(COUNTBLANK(K202:AF202)=0,22,IF(COUNTBLANK(K202:AF202)=1,21,IF(COUNTBLANK(K202:AF202)=2,20,IF(COUNTBLANK(K202:AF202)=3,19,IF(COUNTBLANK(K202:AF202)=4,18,IF(COUNTBLANK(K202:AF202)=5,17,IF(COUNTBLANK(K202:AF202)=6,16,IF(COUNTBLANK(K202:AF202)=7,15,IF(COUNTBLANK(K202:AF202)=8,14,IF(COUNTBLANK(K202:AF202)=9,13,IF(COUNTBLANK(K202:AF202)=10,12,IF(COUNTBLANK(K202:AF202)=11,11,IF(COUNTBLANK(K202:AF202)=12,10,IF(COUNTBLANK(K202:AF202)=13,9,IF(COUNTBLANK(K202:AF202)=14,8,IF(COUNTBLANK(K202:AF202)=15,7,IF(COUNTBLANK(K202:AF202)=16,6,IF(COUNTBLANK(K202:AF202)=17,5,IF(COUNTBLANK(K202:AF202)=18,4,IF(COUNTBLANK(K202:AF202)=19,3,IF(COUNTBLANK(K202:AF202)=20,2,IF(COUNTBLANK(K202:AF202)=21,1,IF(COUNTBLANK(K202:AF202)=22,0,"Error")))))))))))))))))))))))</f>
        <v>3</v>
      </c>
      <c r="AI202" s="39">
        <f>IF(AH202=0,"",IF(COUNTBLANK(AD202:AF202)=0,AVERAGE(AD202:AF202),IF(COUNTBLANK(AC202:AF202)&lt;1.5,AVERAGE(AC202:AF202),IF(COUNTBLANK(AB202:AF202)&lt;2.5,AVERAGE(AB202:AF202),IF(COUNTBLANK(AA202:AF202)&lt;3.5,AVERAGE(AA202:AF202),IF(COUNTBLANK(Z202:AF202)&lt;4.5,AVERAGE(Z202:AF202),IF(COUNTBLANK(Y202:AF202)&lt;5.5,AVERAGE(Y202:AF202),IF(COUNTBLANK(X202:AF202)&lt;6.5,AVERAGE(X202:AF202),IF(COUNTBLANK(W202:AF202)&lt;7.5,AVERAGE(W202:AF202),IF(COUNTBLANK(V202:AF202)&lt;8.5,AVERAGE(V202:AF202),IF(COUNTBLANK(U202:AF202)&lt;9.5,AVERAGE(U202:AF202),IF(COUNTBLANK(T202:AF202)&lt;10.5,AVERAGE(T202:AF202),IF(COUNTBLANK(S202:AF202)&lt;11.5,AVERAGE(S202:AF202),IF(COUNTBLANK(R202:AF202)&lt;12.5,AVERAGE(R202:AF202),IF(COUNTBLANK(Q202:AF202)&lt;13.5,AVERAGE(Q202:AF202),IF(COUNTBLANK(P202:AF202)&lt;14.5,AVERAGE(P202:AF202),IF(COUNTBLANK(O202:AF202)&lt;15.5,AVERAGE(O202:AF202),IF(COUNTBLANK(N202:AF202)&lt;16.5,AVERAGE(N202:AF202),IF(COUNTBLANK(M202:AF202)&lt;17.5,AVERAGE(M202:AF202),IF(COUNTBLANK(L202:AF202)&lt;18.5,AVERAGE(L202:AF202),AVERAGE(K202:AF202)))))))))))))))))))))</f>
        <v>89.666666666666671</v>
      </c>
      <c r="AJ202" s="22">
        <f>IF(AH202=0,"",IF(COUNTBLANK(AE202:AF202)=0,AVERAGE(AE202:AF202),IF(COUNTBLANK(AD202:AF202)&lt;1.5,AVERAGE(AD202:AF202),IF(COUNTBLANK(AC202:AF202)&lt;2.5,AVERAGE(AC202:AF202),IF(COUNTBLANK(AB202:AF202)&lt;3.5,AVERAGE(AB202:AF202),IF(COUNTBLANK(AA202:AF202)&lt;4.5,AVERAGE(AA202:AF202),IF(COUNTBLANK(Z202:AF202)&lt;5.5,AVERAGE(Z202:AF202),IF(COUNTBLANK(Y202:AF202)&lt;6.5,AVERAGE(Y202:AF202),IF(COUNTBLANK(X202:AF202)&lt;7.5,AVERAGE(X202:AF202),IF(COUNTBLANK(W202:AF202)&lt;8.5,AVERAGE(W202:AF202),IF(COUNTBLANK(V202:AF202)&lt;9.5,AVERAGE(V202:AF202),IF(COUNTBLANK(U202:AF202)&lt;10.5,AVERAGE(U202:AF202),IF(COUNTBLANK(T202:AF202)&lt;11.5,AVERAGE(T202:AF202),IF(COUNTBLANK(S202:AF202)&lt;12.5,AVERAGE(S202:AF202),IF(COUNTBLANK(R202:AF202)&lt;13.5,AVERAGE(R202:AF202),IF(COUNTBLANK(Q202:AF202)&lt;14.5,AVERAGE(Q202:AF202),IF(COUNTBLANK(P202:AF202)&lt;15.5,AVERAGE(P202:AF202),IF(COUNTBLANK(O202:AF202)&lt;16.5,AVERAGE(O202:AF202),IF(COUNTBLANK(N202:AF202)&lt;17.5,AVERAGE(N202:AF202),IF(COUNTBLANK(M202:AF202)&lt;18.5,AVERAGE(M202:AF202),IF(COUNTBLANK(L202:AF202)&lt;19.5,AVERAGE(L202:AF202),AVERAGE(K202:AF202))))))))))))))))))))))</f>
        <v>99</v>
      </c>
      <c r="AK202" s="23">
        <f>IF(AH202&lt;1.5,J202,(0.75*J202)+(0.25*(AI202*$AS$1)))</f>
        <v>349509.50019840419</v>
      </c>
      <c r="AL202" s="24">
        <f>AK202-J202</f>
        <v>5809.5001984041883</v>
      </c>
      <c r="AM202" s="22">
        <f>IF(AH202&lt;1.5,"N/A",3*((J202/$AS$1)-(AJ202*2/3)))</f>
        <v>53.964364007098851</v>
      </c>
      <c r="AN202" s="20">
        <f t="shared" si="9"/>
        <v>354753.93875259685</v>
      </c>
      <c r="AO202" s="20">
        <f t="shared" si="10"/>
        <v>354753.93875259685</v>
      </c>
    </row>
    <row r="203" spans="1:41" s="2" customFormat="1">
      <c r="A203" s="19" t="s">
        <v>54</v>
      </c>
      <c r="B203" s="23" t="str">
        <f>IF(COUNTBLANK(K203:AF203)&lt;20.5,"Yes","No")</f>
        <v>No</v>
      </c>
      <c r="C203" s="23" t="str">
        <f>IF(COUNTBLANK(K203:AF203)&lt;21.5,"Yes","No")</f>
        <v>Yes</v>
      </c>
      <c r="D203" s="34" t="str">
        <f>IF(J203&gt;300000,IF(J203&lt;((AG203*$AR$1)*0.9),IF(J203&lt;((AG203*$AR$1)*0.8),IF(J203&lt;((AG203*$AR$1)*0.7),"B","C"),"V"),IF(AM203&gt;AG203,IF(AM203&gt;AJ203,"P",""),"")),IF(AM203&gt;AG203,IF(AM203&gt;AJ203,"P",""),""))</f>
        <v>P</v>
      </c>
      <c r="E203" s="19" t="s">
        <v>512</v>
      </c>
      <c r="F203" s="21" t="s">
        <v>48</v>
      </c>
      <c r="G203" s="20">
        <v>311600</v>
      </c>
      <c r="H203" s="20">
        <f>J203-G203</f>
        <v>0</v>
      </c>
      <c r="I203" s="80">
        <v>0</v>
      </c>
      <c r="J203" s="20">
        <v>311600</v>
      </c>
      <c r="K203" s="21"/>
      <c r="L203" s="21"/>
      <c r="M203" s="21"/>
      <c r="N203" s="21">
        <v>87</v>
      </c>
      <c r="O203" s="40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9">
        <f>IF(AH203=0,"",AVERAGE(K203:AF203))</f>
        <v>87</v>
      </c>
      <c r="AH203" s="39">
        <f>IF(COUNTBLANK(K203:AF203)=0,22,IF(COUNTBLANK(K203:AF203)=1,21,IF(COUNTBLANK(K203:AF203)=2,20,IF(COUNTBLANK(K203:AF203)=3,19,IF(COUNTBLANK(K203:AF203)=4,18,IF(COUNTBLANK(K203:AF203)=5,17,IF(COUNTBLANK(K203:AF203)=6,16,IF(COUNTBLANK(K203:AF203)=7,15,IF(COUNTBLANK(K203:AF203)=8,14,IF(COUNTBLANK(K203:AF203)=9,13,IF(COUNTBLANK(K203:AF203)=10,12,IF(COUNTBLANK(K203:AF203)=11,11,IF(COUNTBLANK(K203:AF203)=12,10,IF(COUNTBLANK(K203:AF203)=13,9,IF(COUNTBLANK(K203:AF203)=14,8,IF(COUNTBLANK(K203:AF203)=15,7,IF(COUNTBLANK(K203:AF203)=16,6,IF(COUNTBLANK(K203:AF203)=17,5,IF(COUNTBLANK(K203:AF203)=18,4,IF(COUNTBLANK(K203:AF203)=19,3,IF(COUNTBLANK(K203:AF203)=20,2,IF(COUNTBLANK(K203:AF203)=21,1,IF(COUNTBLANK(K203:AF203)=22,0,"Error")))))))))))))))))))))))</f>
        <v>1</v>
      </c>
      <c r="AI203" s="39">
        <f>IF(AH203=0,"",IF(COUNTBLANK(AD203:AF203)=0,AVERAGE(AD203:AF203),IF(COUNTBLANK(AC203:AF203)&lt;1.5,AVERAGE(AC203:AF203),IF(COUNTBLANK(AB203:AF203)&lt;2.5,AVERAGE(AB203:AF203),IF(COUNTBLANK(AA203:AF203)&lt;3.5,AVERAGE(AA203:AF203),IF(COUNTBLANK(Z203:AF203)&lt;4.5,AVERAGE(Z203:AF203),IF(COUNTBLANK(Y203:AF203)&lt;5.5,AVERAGE(Y203:AF203),IF(COUNTBLANK(X203:AF203)&lt;6.5,AVERAGE(X203:AF203),IF(COUNTBLANK(W203:AF203)&lt;7.5,AVERAGE(W203:AF203),IF(COUNTBLANK(V203:AF203)&lt;8.5,AVERAGE(V203:AF203),IF(COUNTBLANK(U203:AF203)&lt;9.5,AVERAGE(U203:AF203),IF(COUNTBLANK(T203:AF203)&lt;10.5,AVERAGE(T203:AF203),IF(COUNTBLANK(S203:AF203)&lt;11.5,AVERAGE(S203:AF203),IF(COUNTBLANK(R203:AF203)&lt;12.5,AVERAGE(R203:AF203),IF(COUNTBLANK(Q203:AF203)&lt;13.5,AVERAGE(Q203:AF203),IF(COUNTBLANK(P203:AF203)&lt;14.5,AVERAGE(P203:AF203),IF(COUNTBLANK(O203:AF203)&lt;15.5,AVERAGE(O203:AF203),IF(COUNTBLANK(N203:AF203)&lt;16.5,AVERAGE(N203:AF203),IF(COUNTBLANK(M203:AF203)&lt;17.5,AVERAGE(M203:AF203),IF(COUNTBLANK(L203:AF203)&lt;18.5,AVERAGE(L203:AF203),AVERAGE(K203:AF203)))))))))))))))))))))</f>
        <v>87</v>
      </c>
      <c r="AJ203" s="22">
        <f>IF(AH203=0,"",IF(COUNTBLANK(AE203:AF203)=0,AVERAGE(AE203:AF203),IF(COUNTBLANK(AD203:AF203)&lt;1.5,AVERAGE(AD203:AF203),IF(COUNTBLANK(AC203:AF203)&lt;2.5,AVERAGE(AC203:AF203),IF(COUNTBLANK(AB203:AF203)&lt;3.5,AVERAGE(AB203:AF203),IF(COUNTBLANK(AA203:AF203)&lt;4.5,AVERAGE(AA203:AF203),IF(COUNTBLANK(Z203:AF203)&lt;5.5,AVERAGE(Z203:AF203),IF(COUNTBLANK(Y203:AF203)&lt;6.5,AVERAGE(Y203:AF203),IF(COUNTBLANK(X203:AF203)&lt;7.5,AVERAGE(X203:AF203),IF(COUNTBLANK(W203:AF203)&lt;8.5,AVERAGE(W203:AF203),IF(COUNTBLANK(V203:AF203)&lt;9.5,AVERAGE(V203:AF203),IF(COUNTBLANK(U203:AF203)&lt;10.5,AVERAGE(U203:AF203),IF(COUNTBLANK(T203:AF203)&lt;11.5,AVERAGE(T203:AF203),IF(COUNTBLANK(S203:AF203)&lt;12.5,AVERAGE(S203:AF203),IF(COUNTBLANK(R203:AF203)&lt;13.5,AVERAGE(R203:AF203),IF(COUNTBLANK(Q203:AF203)&lt;14.5,AVERAGE(Q203:AF203),IF(COUNTBLANK(P203:AF203)&lt;15.5,AVERAGE(P203:AF203),IF(COUNTBLANK(O203:AF203)&lt;16.5,AVERAGE(O203:AF203),IF(COUNTBLANK(N203:AF203)&lt;17.5,AVERAGE(N203:AF203),IF(COUNTBLANK(M203:AF203)&lt;18.5,AVERAGE(M203:AF203),IF(COUNTBLANK(L203:AF203)&lt;19.5,AVERAGE(L203:AF203),AVERAGE(K203:AF203))))))))))))))))))))))</f>
        <v>87</v>
      </c>
      <c r="AK203" s="23">
        <f>IF(AH203&lt;1.5,J203,(0.75*J203)+(0.25*(AI203*$AS$1)))</f>
        <v>311600</v>
      </c>
      <c r="AL203" s="24">
        <f>AK203-J203</f>
        <v>0</v>
      </c>
      <c r="AM203" s="22" t="str">
        <f>IF(AH203&lt;1.5,"N/A",3*((J203/$AS$1)-(AJ203*2/3)))</f>
        <v>N/A</v>
      </c>
      <c r="AN203" s="20">
        <f t="shared" si="9"/>
        <v>344203.63574136718</v>
      </c>
      <c r="AO203" s="20">
        <f t="shared" si="10"/>
        <v>344203.63574136718</v>
      </c>
    </row>
    <row r="204" spans="1:41" s="2" customFormat="1">
      <c r="A204" s="19" t="s">
        <v>54</v>
      </c>
      <c r="B204" s="23" t="str">
        <f>IF(COUNTBLANK(K204:AF204)&lt;20.5,"Yes","No")</f>
        <v>Yes</v>
      </c>
      <c r="C204" s="23" t="str">
        <f>IF(COUNTBLANK(K204:AF204)&lt;21.5,"Yes","No")</f>
        <v>Yes</v>
      </c>
      <c r="D204" s="34" t="str">
        <f>IF(J204&gt;300000,IF(J204&lt;((AG204*$AR$1)*0.9),IF(J204&lt;((AG204*$AR$1)*0.8),IF(J204&lt;((AG204*$AR$1)*0.7),"B","C"),"V"),IF(AM204&gt;AG204,IF(AM204&gt;AJ204,"P",""),"")),IF(AM204&gt;AG204,IF(AM204&gt;AJ204,"P",""),""))</f>
        <v/>
      </c>
      <c r="E204" s="19" t="s">
        <v>97</v>
      </c>
      <c r="F204" s="21" t="s">
        <v>48</v>
      </c>
      <c r="G204" s="20">
        <v>305600</v>
      </c>
      <c r="H204" s="20">
        <f>J204-G204</f>
        <v>16800</v>
      </c>
      <c r="I204" s="80">
        <v>6600</v>
      </c>
      <c r="J204" s="20">
        <v>322400</v>
      </c>
      <c r="K204" s="21">
        <v>84</v>
      </c>
      <c r="L204" s="21">
        <v>82</v>
      </c>
      <c r="M204" s="21">
        <v>84</v>
      </c>
      <c r="N204" s="21">
        <v>83</v>
      </c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39">
        <f>IF(AH204=0,"",AVERAGE(K204:AF204))</f>
        <v>83.25</v>
      </c>
      <c r="AH204" s="39">
        <f>IF(COUNTBLANK(K204:AF204)=0,22,IF(COUNTBLANK(K204:AF204)=1,21,IF(COUNTBLANK(K204:AF204)=2,20,IF(COUNTBLANK(K204:AF204)=3,19,IF(COUNTBLANK(K204:AF204)=4,18,IF(COUNTBLANK(K204:AF204)=5,17,IF(COUNTBLANK(K204:AF204)=6,16,IF(COUNTBLANK(K204:AF204)=7,15,IF(COUNTBLANK(K204:AF204)=8,14,IF(COUNTBLANK(K204:AF204)=9,13,IF(COUNTBLANK(K204:AF204)=10,12,IF(COUNTBLANK(K204:AF204)=11,11,IF(COUNTBLANK(K204:AF204)=12,10,IF(COUNTBLANK(K204:AF204)=13,9,IF(COUNTBLANK(K204:AF204)=14,8,IF(COUNTBLANK(K204:AF204)=15,7,IF(COUNTBLANK(K204:AF204)=16,6,IF(COUNTBLANK(K204:AF204)=17,5,IF(COUNTBLANK(K204:AF204)=18,4,IF(COUNTBLANK(K204:AF204)=19,3,IF(COUNTBLANK(K204:AF204)=20,2,IF(COUNTBLANK(K204:AF204)=21,1,IF(COUNTBLANK(K204:AF204)=22,0,"Error")))))))))))))))))))))))</f>
        <v>4</v>
      </c>
      <c r="AI204" s="39">
        <f>IF(AH204=0,"",IF(COUNTBLANK(AD204:AF204)=0,AVERAGE(AD204:AF204),IF(COUNTBLANK(AC204:AF204)&lt;1.5,AVERAGE(AC204:AF204),IF(COUNTBLANK(AB204:AF204)&lt;2.5,AVERAGE(AB204:AF204),IF(COUNTBLANK(AA204:AF204)&lt;3.5,AVERAGE(AA204:AF204),IF(COUNTBLANK(Z204:AF204)&lt;4.5,AVERAGE(Z204:AF204),IF(COUNTBLANK(Y204:AF204)&lt;5.5,AVERAGE(Y204:AF204),IF(COUNTBLANK(X204:AF204)&lt;6.5,AVERAGE(X204:AF204),IF(COUNTBLANK(W204:AF204)&lt;7.5,AVERAGE(W204:AF204),IF(COUNTBLANK(V204:AF204)&lt;8.5,AVERAGE(V204:AF204),IF(COUNTBLANK(U204:AF204)&lt;9.5,AVERAGE(U204:AF204),IF(COUNTBLANK(T204:AF204)&lt;10.5,AVERAGE(T204:AF204),IF(COUNTBLANK(S204:AF204)&lt;11.5,AVERAGE(S204:AF204),IF(COUNTBLANK(R204:AF204)&lt;12.5,AVERAGE(R204:AF204),IF(COUNTBLANK(Q204:AF204)&lt;13.5,AVERAGE(Q204:AF204),IF(COUNTBLANK(P204:AF204)&lt;14.5,AVERAGE(P204:AF204),IF(COUNTBLANK(O204:AF204)&lt;15.5,AVERAGE(O204:AF204),IF(COUNTBLANK(N204:AF204)&lt;16.5,AVERAGE(N204:AF204),IF(COUNTBLANK(M204:AF204)&lt;17.5,AVERAGE(M204:AF204),IF(COUNTBLANK(L204:AF204)&lt;18.5,AVERAGE(L204:AF204),AVERAGE(K204:AF204)))))))))))))))))))))</f>
        <v>83</v>
      </c>
      <c r="AJ204" s="22">
        <f>IF(AH204=0,"",IF(COUNTBLANK(AE204:AF204)=0,AVERAGE(AE204:AF204),IF(COUNTBLANK(AD204:AF204)&lt;1.5,AVERAGE(AD204:AF204),IF(COUNTBLANK(AC204:AF204)&lt;2.5,AVERAGE(AC204:AF204),IF(COUNTBLANK(AB204:AF204)&lt;3.5,AVERAGE(AB204:AF204),IF(COUNTBLANK(AA204:AF204)&lt;4.5,AVERAGE(AA204:AF204),IF(COUNTBLANK(Z204:AF204)&lt;5.5,AVERAGE(Z204:AF204),IF(COUNTBLANK(Y204:AF204)&lt;6.5,AVERAGE(Y204:AF204),IF(COUNTBLANK(X204:AF204)&lt;7.5,AVERAGE(X204:AF204),IF(COUNTBLANK(W204:AF204)&lt;8.5,AVERAGE(W204:AF204),IF(COUNTBLANK(V204:AF204)&lt;9.5,AVERAGE(V204:AF204),IF(COUNTBLANK(U204:AF204)&lt;10.5,AVERAGE(U204:AF204),IF(COUNTBLANK(T204:AF204)&lt;11.5,AVERAGE(T204:AF204),IF(COUNTBLANK(S204:AF204)&lt;12.5,AVERAGE(S204:AF204),IF(COUNTBLANK(R204:AF204)&lt;13.5,AVERAGE(R204:AF204),IF(COUNTBLANK(Q204:AF204)&lt;14.5,AVERAGE(Q204:AF204),IF(COUNTBLANK(P204:AF204)&lt;15.5,AVERAGE(P204:AF204),IF(COUNTBLANK(O204:AF204)&lt;16.5,AVERAGE(O204:AF204),IF(COUNTBLANK(N204:AF204)&lt;17.5,AVERAGE(N204:AF204),IF(COUNTBLANK(M204:AF204)&lt;18.5,AVERAGE(M204:AF204),IF(COUNTBLANK(L204:AF204)&lt;19.5,AVERAGE(L204:AF204),AVERAGE(K204:AF204))))))))))))))))))))))</f>
        <v>83.5</v>
      </c>
      <c r="AK204" s="23">
        <f>IF(AH204&lt;1.5,J204,(0.75*J204)+(0.25*(AI204*$AS$1)))</f>
        <v>326714.09126171988</v>
      </c>
      <c r="AL204" s="24">
        <f>AK204-J204</f>
        <v>4314.0912617198774</v>
      </c>
      <c r="AM204" s="22">
        <f>IF(AH204&lt;1.5,"N/A",3*((J204/$AS$1)-(AJ204*2/3)))</f>
        <v>69.349464521061037</v>
      </c>
      <c r="AN204" s="20">
        <f t="shared" si="9"/>
        <v>328378.18122452276</v>
      </c>
      <c r="AO204" s="20">
        <f t="shared" si="10"/>
        <v>329367.27213182551</v>
      </c>
    </row>
    <row r="205" spans="1:41" s="2" customFormat="1">
      <c r="A205" s="25" t="s">
        <v>54</v>
      </c>
      <c r="B205" s="23" t="str">
        <f>IF(COUNTBLANK(K205:AF205)&lt;20.5,"Yes","No")</f>
        <v>Yes</v>
      </c>
      <c r="C205" s="23" t="str">
        <f>IF(COUNTBLANK(K205:AF205)&lt;21.5,"Yes","No")</f>
        <v>Yes</v>
      </c>
      <c r="D205" s="34" t="str">
        <f>IF(J205&gt;300000,IF(J205&lt;((AG205*$AR$1)*0.9),IF(J205&lt;((AG205*$AR$1)*0.8),IF(J205&lt;((AG205*$AR$1)*0.7),"B","C"),"V"),IF(AM205&gt;AG205,IF(AM205&gt;AJ205,"P",""),"")),IF(AM205&gt;AG205,IF(AM205&gt;AJ205,"P",""),""))</f>
        <v>P</v>
      </c>
      <c r="E205" s="25" t="s">
        <v>442</v>
      </c>
      <c r="F205" s="27" t="s">
        <v>37</v>
      </c>
      <c r="G205" s="20">
        <v>376100</v>
      </c>
      <c r="H205" s="20">
        <f>J205-G205</f>
        <v>-12100</v>
      </c>
      <c r="I205" s="80">
        <v>-12100</v>
      </c>
      <c r="J205" s="20">
        <v>364000</v>
      </c>
      <c r="K205" s="21"/>
      <c r="L205" s="21">
        <v>80</v>
      </c>
      <c r="M205" s="21">
        <v>43</v>
      </c>
      <c r="N205" s="21">
        <v>118</v>
      </c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39">
        <f>IF(AH205=0,"",AVERAGE(K205:AF205))</f>
        <v>80.333333333333329</v>
      </c>
      <c r="AH205" s="39">
        <f>IF(COUNTBLANK(K205:AF205)=0,22,IF(COUNTBLANK(K205:AF205)=1,21,IF(COUNTBLANK(K205:AF205)=2,20,IF(COUNTBLANK(K205:AF205)=3,19,IF(COUNTBLANK(K205:AF205)=4,18,IF(COUNTBLANK(K205:AF205)=5,17,IF(COUNTBLANK(K205:AF205)=6,16,IF(COUNTBLANK(K205:AF205)=7,15,IF(COUNTBLANK(K205:AF205)=8,14,IF(COUNTBLANK(K205:AF205)=9,13,IF(COUNTBLANK(K205:AF205)=10,12,IF(COUNTBLANK(K205:AF205)=11,11,IF(COUNTBLANK(K205:AF205)=12,10,IF(COUNTBLANK(K205:AF205)=13,9,IF(COUNTBLANK(K205:AF205)=14,8,IF(COUNTBLANK(K205:AF205)=15,7,IF(COUNTBLANK(K205:AF205)=16,6,IF(COUNTBLANK(K205:AF205)=17,5,IF(COUNTBLANK(K205:AF205)=18,4,IF(COUNTBLANK(K205:AF205)=19,3,IF(COUNTBLANK(K205:AF205)=20,2,IF(COUNTBLANK(K205:AF205)=21,1,IF(COUNTBLANK(K205:AF205)=22,0,"Error")))))))))))))))))))))))</f>
        <v>3</v>
      </c>
      <c r="AI205" s="39">
        <f>IF(AH205=0,"",IF(COUNTBLANK(AD205:AF205)=0,AVERAGE(AD205:AF205),IF(COUNTBLANK(AC205:AF205)&lt;1.5,AVERAGE(AC205:AF205),IF(COUNTBLANK(AB205:AF205)&lt;2.5,AVERAGE(AB205:AF205),IF(COUNTBLANK(AA205:AF205)&lt;3.5,AVERAGE(AA205:AF205),IF(COUNTBLANK(Z205:AF205)&lt;4.5,AVERAGE(Z205:AF205),IF(COUNTBLANK(Y205:AF205)&lt;5.5,AVERAGE(Y205:AF205),IF(COUNTBLANK(X205:AF205)&lt;6.5,AVERAGE(X205:AF205),IF(COUNTBLANK(W205:AF205)&lt;7.5,AVERAGE(W205:AF205),IF(COUNTBLANK(V205:AF205)&lt;8.5,AVERAGE(V205:AF205),IF(COUNTBLANK(U205:AF205)&lt;9.5,AVERAGE(U205:AF205),IF(COUNTBLANK(T205:AF205)&lt;10.5,AVERAGE(T205:AF205),IF(COUNTBLANK(S205:AF205)&lt;11.5,AVERAGE(S205:AF205),IF(COUNTBLANK(R205:AF205)&lt;12.5,AVERAGE(R205:AF205),IF(COUNTBLANK(Q205:AF205)&lt;13.5,AVERAGE(Q205:AF205),IF(COUNTBLANK(P205:AF205)&lt;14.5,AVERAGE(P205:AF205),IF(COUNTBLANK(O205:AF205)&lt;15.5,AVERAGE(O205:AF205),IF(COUNTBLANK(N205:AF205)&lt;16.5,AVERAGE(N205:AF205),IF(COUNTBLANK(M205:AF205)&lt;17.5,AVERAGE(M205:AF205),IF(COUNTBLANK(L205:AF205)&lt;18.5,AVERAGE(L205:AF205),AVERAGE(K205:AF205)))))))))))))))))))))</f>
        <v>80.333333333333329</v>
      </c>
      <c r="AJ205" s="22">
        <f>IF(AH205=0,"",IF(COUNTBLANK(AE205:AF205)=0,AVERAGE(AE205:AF205),IF(COUNTBLANK(AD205:AF205)&lt;1.5,AVERAGE(AD205:AF205),IF(COUNTBLANK(AC205:AF205)&lt;2.5,AVERAGE(AC205:AF205),IF(COUNTBLANK(AB205:AF205)&lt;3.5,AVERAGE(AB205:AF205),IF(COUNTBLANK(AA205:AF205)&lt;4.5,AVERAGE(AA205:AF205),IF(COUNTBLANK(Z205:AF205)&lt;5.5,AVERAGE(Z205:AF205),IF(COUNTBLANK(Y205:AF205)&lt;6.5,AVERAGE(Y205:AF205),IF(COUNTBLANK(X205:AF205)&lt;7.5,AVERAGE(X205:AF205),IF(COUNTBLANK(W205:AF205)&lt;8.5,AVERAGE(W205:AF205),IF(COUNTBLANK(V205:AF205)&lt;9.5,AVERAGE(V205:AF205),IF(COUNTBLANK(U205:AF205)&lt;10.5,AVERAGE(U205:AF205),IF(COUNTBLANK(T205:AF205)&lt;11.5,AVERAGE(T205:AF205),IF(COUNTBLANK(S205:AF205)&lt;12.5,AVERAGE(S205:AF205),IF(COUNTBLANK(R205:AF205)&lt;13.5,AVERAGE(R205:AF205),IF(COUNTBLANK(Q205:AF205)&lt;14.5,AVERAGE(Q205:AF205),IF(COUNTBLANK(P205:AF205)&lt;15.5,AVERAGE(P205:AF205),IF(COUNTBLANK(O205:AF205)&lt;16.5,AVERAGE(O205:AF205),IF(COUNTBLANK(N205:AF205)&lt;17.5,AVERAGE(N205:AF205),IF(COUNTBLANK(M205:AF205)&lt;18.5,AVERAGE(M205:AF205),IF(COUNTBLANK(L205:AF205)&lt;19.5,AVERAGE(L205:AF205),AVERAGE(K205:AF205))))))))))))))))))))))</f>
        <v>80.5</v>
      </c>
      <c r="AK205" s="23">
        <f>IF(AH205&lt;1.5,J205,(0.75*J205)+(0.25*(AI205*$AS$1)))</f>
        <v>355185.92768704612</v>
      </c>
      <c r="AL205" s="24">
        <f>AK205-J205</f>
        <v>-8814.0723129538819</v>
      </c>
      <c r="AM205" s="22">
        <f>IF(AH205&lt;1.5,"N/A",3*((J205/$AS$1)-(AJ205*2/3)))</f>
        <v>105.84616962055276</v>
      </c>
      <c r="AN205" s="20">
        <f t="shared" si="9"/>
        <v>317827.87821329309</v>
      </c>
      <c r="AO205" s="20">
        <f t="shared" si="10"/>
        <v>317827.87821329309</v>
      </c>
    </row>
    <row r="206" spans="1:41" s="2" customFormat="1">
      <c r="A206" s="19" t="s">
        <v>54</v>
      </c>
      <c r="B206" s="23" t="str">
        <f>IF(COUNTBLANK(K206:AF206)&lt;20.5,"Yes","No")</f>
        <v>Yes</v>
      </c>
      <c r="C206" s="23" t="str">
        <f>IF(COUNTBLANK(K206:AF206)&lt;21.5,"Yes","No")</f>
        <v>Yes</v>
      </c>
      <c r="D206" s="34" t="str">
        <f>IF(J206&gt;300000,IF(J206&lt;((AG206*$AR$1)*0.9),IF(J206&lt;((AG206*$AR$1)*0.8),IF(J206&lt;((AG206*$AR$1)*0.7),"B","C"),"V"),IF(AM206&gt;AG206,IF(AM206&gt;AJ206,"P",""),"")),IF(AM206&gt;AG206,IF(AM206&gt;AJ206,"P",""),""))</f>
        <v>P</v>
      </c>
      <c r="E206" s="19" t="s">
        <v>95</v>
      </c>
      <c r="F206" s="21" t="s">
        <v>62</v>
      </c>
      <c r="G206" s="20">
        <v>321700</v>
      </c>
      <c r="H206" s="20">
        <f>J206-G206</f>
        <v>300</v>
      </c>
      <c r="I206" s="80">
        <v>-7900</v>
      </c>
      <c r="J206" s="20">
        <v>322000</v>
      </c>
      <c r="K206" s="21">
        <v>91</v>
      </c>
      <c r="L206" s="21">
        <v>84</v>
      </c>
      <c r="M206" s="21">
        <v>81</v>
      </c>
      <c r="N206" s="21">
        <v>54</v>
      </c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39">
        <f>IF(AH206=0,"",AVERAGE(K206:AF206))</f>
        <v>77.5</v>
      </c>
      <c r="AH206" s="39">
        <f>IF(COUNTBLANK(K206:AF206)=0,22,IF(COUNTBLANK(K206:AF206)=1,21,IF(COUNTBLANK(K206:AF206)=2,20,IF(COUNTBLANK(K206:AF206)=3,19,IF(COUNTBLANK(K206:AF206)=4,18,IF(COUNTBLANK(K206:AF206)=5,17,IF(COUNTBLANK(K206:AF206)=6,16,IF(COUNTBLANK(K206:AF206)=7,15,IF(COUNTBLANK(K206:AF206)=8,14,IF(COUNTBLANK(K206:AF206)=9,13,IF(COUNTBLANK(K206:AF206)=10,12,IF(COUNTBLANK(K206:AF206)=11,11,IF(COUNTBLANK(K206:AF206)=12,10,IF(COUNTBLANK(K206:AF206)=13,9,IF(COUNTBLANK(K206:AF206)=14,8,IF(COUNTBLANK(K206:AF206)=15,7,IF(COUNTBLANK(K206:AF206)=16,6,IF(COUNTBLANK(K206:AF206)=17,5,IF(COUNTBLANK(K206:AF206)=18,4,IF(COUNTBLANK(K206:AF206)=19,3,IF(COUNTBLANK(K206:AF206)=20,2,IF(COUNTBLANK(K206:AF206)=21,1,IF(COUNTBLANK(K206:AF206)=22,0,"Error")))))))))))))))))))))))</f>
        <v>4</v>
      </c>
      <c r="AI206" s="39">
        <f>IF(AH206=0,"",IF(COUNTBLANK(AD206:AF206)=0,AVERAGE(AD206:AF206),IF(COUNTBLANK(AC206:AF206)&lt;1.5,AVERAGE(AC206:AF206),IF(COUNTBLANK(AB206:AF206)&lt;2.5,AVERAGE(AB206:AF206),IF(COUNTBLANK(AA206:AF206)&lt;3.5,AVERAGE(AA206:AF206),IF(COUNTBLANK(Z206:AF206)&lt;4.5,AVERAGE(Z206:AF206),IF(COUNTBLANK(Y206:AF206)&lt;5.5,AVERAGE(Y206:AF206),IF(COUNTBLANK(X206:AF206)&lt;6.5,AVERAGE(X206:AF206),IF(COUNTBLANK(W206:AF206)&lt;7.5,AVERAGE(W206:AF206),IF(COUNTBLANK(V206:AF206)&lt;8.5,AVERAGE(V206:AF206),IF(COUNTBLANK(U206:AF206)&lt;9.5,AVERAGE(U206:AF206),IF(COUNTBLANK(T206:AF206)&lt;10.5,AVERAGE(T206:AF206),IF(COUNTBLANK(S206:AF206)&lt;11.5,AVERAGE(S206:AF206),IF(COUNTBLANK(R206:AF206)&lt;12.5,AVERAGE(R206:AF206),IF(COUNTBLANK(Q206:AF206)&lt;13.5,AVERAGE(Q206:AF206),IF(COUNTBLANK(P206:AF206)&lt;14.5,AVERAGE(P206:AF206),IF(COUNTBLANK(O206:AF206)&lt;15.5,AVERAGE(O206:AF206),IF(COUNTBLANK(N206:AF206)&lt;16.5,AVERAGE(N206:AF206),IF(COUNTBLANK(M206:AF206)&lt;17.5,AVERAGE(M206:AF206),IF(COUNTBLANK(L206:AF206)&lt;18.5,AVERAGE(L206:AF206),AVERAGE(K206:AF206)))))))))))))))))))))</f>
        <v>73</v>
      </c>
      <c r="AJ206" s="22">
        <f>IF(AH206=0,"",IF(COUNTBLANK(AE206:AF206)=0,AVERAGE(AE206:AF206),IF(COUNTBLANK(AD206:AF206)&lt;1.5,AVERAGE(AD206:AF206),IF(COUNTBLANK(AC206:AF206)&lt;2.5,AVERAGE(AC206:AF206),IF(COUNTBLANK(AB206:AF206)&lt;3.5,AVERAGE(AB206:AF206),IF(COUNTBLANK(AA206:AF206)&lt;4.5,AVERAGE(AA206:AF206),IF(COUNTBLANK(Z206:AF206)&lt;5.5,AVERAGE(Z206:AF206),IF(COUNTBLANK(Y206:AF206)&lt;6.5,AVERAGE(Y206:AF206),IF(COUNTBLANK(X206:AF206)&lt;7.5,AVERAGE(X206:AF206),IF(COUNTBLANK(W206:AF206)&lt;8.5,AVERAGE(W206:AF206),IF(COUNTBLANK(V206:AF206)&lt;9.5,AVERAGE(V206:AF206),IF(COUNTBLANK(U206:AF206)&lt;10.5,AVERAGE(U206:AF206),IF(COUNTBLANK(T206:AF206)&lt;11.5,AVERAGE(T206:AF206),IF(COUNTBLANK(S206:AF206)&lt;12.5,AVERAGE(S206:AF206),IF(COUNTBLANK(R206:AF206)&lt;13.5,AVERAGE(R206:AF206),IF(COUNTBLANK(Q206:AF206)&lt;14.5,AVERAGE(Q206:AF206),IF(COUNTBLANK(P206:AF206)&lt;15.5,AVERAGE(P206:AF206),IF(COUNTBLANK(O206:AF206)&lt;16.5,AVERAGE(O206:AF206),IF(COUNTBLANK(N206:AF206)&lt;17.5,AVERAGE(N206:AF206),IF(COUNTBLANK(M206:AF206)&lt;18.5,AVERAGE(M206:AF206),IF(COUNTBLANK(L206:AF206)&lt;19.5,AVERAGE(L206:AF206),AVERAGE(K206:AF206))))))))))))))))))))))</f>
        <v>67.5</v>
      </c>
      <c r="AK206" s="23">
        <f>IF(AH206&lt;1.5,J206,(0.75*J206)+(0.25*(AI206*$AS$1)))</f>
        <v>316183.47785669338</v>
      </c>
      <c r="AL206" s="24">
        <f>AK206-J206</f>
        <v>-5816.5221433066181</v>
      </c>
      <c r="AM206" s="22">
        <f>IF(AH206&lt;1.5,"N/A",3*((J206/$AS$1)-(AJ206*2/3)))</f>
        <v>101.05622697202743</v>
      </c>
      <c r="AN206" s="20">
        <f t="shared" si="9"/>
        <v>288814.54493241158</v>
      </c>
      <c r="AO206" s="20">
        <f t="shared" si="10"/>
        <v>306618.1812638616</v>
      </c>
    </row>
    <row r="207" spans="1:41" s="2" customFormat="1">
      <c r="A207" s="19" t="s">
        <v>54</v>
      </c>
      <c r="B207" s="23" t="str">
        <f>IF(COUNTBLANK(K207:AF207)&lt;20.5,"Yes","No")</f>
        <v>Yes</v>
      </c>
      <c r="C207" s="23" t="str">
        <f>IF(COUNTBLANK(K207:AF207)&lt;21.5,"Yes","No")</f>
        <v>Yes</v>
      </c>
      <c r="D207" s="34" t="str">
        <f>IF(J207&gt;300000,IF(J207&lt;((AG207*$AR$1)*0.9),IF(J207&lt;((AG207*$AR$1)*0.8),IF(J207&lt;((AG207*$AR$1)*0.7),"B","C"),"V"),IF(AM207&gt;AG207,IF(AM207&gt;AJ207,"P",""),"")),IF(AM207&gt;AG207,IF(AM207&gt;AJ207,"P",""),""))</f>
        <v>P</v>
      </c>
      <c r="E207" s="19" t="s">
        <v>91</v>
      </c>
      <c r="F207" s="21" t="s">
        <v>37</v>
      </c>
      <c r="G207" s="20">
        <v>411600</v>
      </c>
      <c r="H207" s="20">
        <f>J207-G207</f>
        <v>-53200</v>
      </c>
      <c r="I207" s="80">
        <v>-32500</v>
      </c>
      <c r="J207" s="20">
        <v>358400</v>
      </c>
      <c r="K207" s="21">
        <v>109</v>
      </c>
      <c r="L207" s="21">
        <v>68</v>
      </c>
      <c r="M207" s="21">
        <v>64</v>
      </c>
      <c r="N207" s="21">
        <v>63</v>
      </c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39">
        <f>IF(AH207=0,"",AVERAGE(K207:AF207))</f>
        <v>76</v>
      </c>
      <c r="AH207" s="39">
        <f>IF(COUNTBLANK(K207:AF207)=0,22,IF(COUNTBLANK(K207:AF207)=1,21,IF(COUNTBLANK(K207:AF207)=2,20,IF(COUNTBLANK(K207:AF207)=3,19,IF(COUNTBLANK(K207:AF207)=4,18,IF(COUNTBLANK(K207:AF207)=5,17,IF(COUNTBLANK(K207:AF207)=6,16,IF(COUNTBLANK(K207:AF207)=7,15,IF(COUNTBLANK(K207:AF207)=8,14,IF(COUNTBLANK(K207:AF207)=9,13,IF(COUNTBLANK(K207:AF207)=10,12,IF(COUNTBLANK(K207:AF207)=11,11,IF(COUNTBLANK(K207:AF207)=12,10,IF(COUNTBLANK(K207:AF207)=13,9,IF(COUNTBLANK(K207:AF207)=14,8,IF(COUNTBLANK(K207:AF207)=15,7,IF(COUNTBLANK(K207:AF207)=16,6,IF(COUNTBLANK(K207:AF207)=17,5,IF(COUNTBLANK(K207:AF207)=18,4,IF(COUNTBLANK(K207:AF207)=19,3,IF(COUNTBLANK(K207:AF207)=20,2,IF(COUNTBLANK(K207:AF207)=21,1,IF(COUNTBLANK(K207:AF207)=22,0,"Error")))))))))))))))))))))))</f>
        <v>4</v>
      </c>
      <c r="AI207" s="39">
        <f>IF(AH207=0,"",IF(COUNTBLANK(AD207:AF207)=0,AVERAGE(AD207:AF207),IF(COUNTBLANK(AC207:AF207)&lt;1.5,AVERAGE(AC207:AF207),IF(COUNTBLANK(AB207:AF207)&lt;2.5,AVERAGE(AB207:AF207),IF(COUNTBLANK(AA207:AF207)&lt;3.5,AVERAGE(AA207:AF207),IF(COUNTBLANK(Z207:AF207)&lt;4.5,AVERAGE(Z207:AF207),IF(COUNTBLANK(Y207:AF207)&lt;5.5,AVERAGE(Y207:AF207),IF(COUNTBLANK(X207:AF207)&lt;6.5,AVERAGE(X207:AF207),IF(COUNTBLANK(W207:AF207)&lt;7.5,AVERAGE(W207:AF207),IF(COUNTBLANK(V207:AF207)&lt;8.5,AVERAGE(V207:AF207),IF(COUNTBLANK(U207:AF207)&lt;9.5,AVERAGE(U207:AF207),IF(COUNTBLANK(T207:AF207)&lt;10.5,AVERAGE(T207:AF207),IF(COUNTBLANK(S207:AF207)&lt;11.5,AVERAGE(S207:AF207),IF(COUNTBLANK(R207:AF207)&lt;12.5,AVERAGE(R207:AF207),IF(COUNTBLANK(Q207:AF207)&lt;13.5,AVERAGE(Q207:AF207),IF(COUNTBLANK(P207:AF207)&lt;14.5,AVERAGE(P207:AF207),IF(COUNTBLANK(O207:AF207)&lt;15.5,AVERAGE(O207:AF207),IF(COUNTBLANK(N207:AF207)&lt;16.5,AVERAGE(N207:AF207),IF(COUNTBLANK(M207:AF207)&lt;17.5,AVERAGE(M207:AF207),IF(COUNTBLANK(L207:AF207)&lt;18.5,AVERAGE(L207:AF207),AVERAGE(K207:AF207)))))))))))))))))))))</f>
        <v>65</v>
      </c>
      <c r="AJ207" s="22">
        <f>IF(AH207=0,"",IF(COUNTBLANK(AE207:AF207)=0,AVERAGE(AE207:AF207),IF(COUNTBLANK(AD207:AF207)&lt;1.5,AVERAGE(AD207:AF207),IF(COUNTBLANK(AC207:AF207)&lt;2.5,AVERAGE(AC207:AF207),IF(COUNTBLANK(AB207:AF207)&lt;3.5,AVERAGE(AB207:AF207),IF(COUNTBLANK(AA207:AF207)&lt;4.5,AVERAGE(AA207:AF207),IF(COUNTBLANK(Z207:AF207)&lt;5.5,AVERAGE(Z207:AF207),IF(COUNTBLANK(Y207:AF207)&lt;6.5,AVERAGE(Y207:AF207),IF(COUNTBLANK(X207:AF207)&lt;7.5,AVERAGE(X207:AF207),IF(COUNTBLANK(W207:AF207)&lt;8.5,AVERAGE(W207:AF207),IF(COUNTBLANK(V207:AF207)&lt;9.5,AVERAGE(V207:AF207),IF(COUNTBLANK(U207:AF207)&lt;10.5,AVERAGE(U207:AF207),IF(COUNTBLANK(T207:AF207)&lt;11.5,AVERAGE(T207:AF207),IF(COUNTBLANK(S207:AF207)&lt;12.5,AVERAGE(S207:AF207),IF(COUNTBLANK(R207:AF207)&lt;13.5,AVERAGE(R207:AF207),IF(COUNTBLANK(Q207:AF207)&lt;14.5,AVERAGE(Q207:AF207),IF(COUNTBLANK(P207:AF207)&lt;15.5,AVERAGE(P207:AF207),IF(COUNTBLANK(O207:AF207)&lt;16.5,AVERAGE(O207:AF207),IF(COUNTBLANK(N207:AF207)&lt;17.5,AVERAGE(N207:AF207),IF(COUNTBLANK(M207:AF207)&lt;18.5,AVERAGE(M207:AF207),IF(COUNTBLANK(L207:AF207)&lt;19.5,AVERAGE(L207:AF207),AVERAGE(K207:AF207))))))))))))))))))))))</f>
        <v>63.5</v>
      </c>
      <c r="AK207" s="23">
        <f>IF(AH207&lt;1.5,J207,(0.75*J207)+(0.25*(AI207*$AS$1)))</f>
        <v>335298.98713267222</v>
      </c>
      <c r="AL207" s="24">
        <f>AK207-J207</f>
        <v>-23101.01286732778</v>
      </c>
      <c r="AM207" s="22">
        <f>IF(AH207&lt;1.5,"N/A",3*((J207/$AS$1)-(AJ207*2/3)))</f>
        <v>135.7408439340827</v>
      </c>
      <c r="AN207" s="20">
        <f t="shared" si="9"/>
        <v>257163.63589872263</v>
      </c>
      <c r="AO207" s="20">
        <f t="shared" si="10"/>
        <v>300683.6358200449</v>
      </c>
    </row>
    <row r="208" spans="1:41" s="2" customFormat="1">
      <c r="A208" s="19" t="s">
        <v>54</v>
      </c>
      <c r="B208" s="23" t="str">
        <f>IF(COUNTBLANK(K208:AF208)&lt;20.5,"Yes","No")</f>
        <v>Yes</v>
      </c>
      <c r="C208" s="23" t="str">
        <f>IF(COUNTBLANK(K208:AF208)&lt;21.5,"Yes","No")</f>
        <v>Yes</v>
      </c>
      <c r="D208" s="34" t="str">
        <f>IF(J208&gt;300000,IF(J208&lt;((AG208*$AR$1)*0.9),IF(J208&lt;((AG208*$AR$1)*0.8),IF(J208&lt;((AG208*$AR$1)*0.7),"B","C"),"V"),IF(AM208&gt;AG208,IF(AM208&gt;AJ208,"P",""),"")),IF(AM208&gt;AG208,IF(AM208&gt;AJ208,"P",""),""))</f>
        <v/>
      </c>
      <c r="E208" s="19" t="s">
        <v>98</v>
      </c>
      <c r="F208" s="21" t="s">
        <v>48</v>
      </c>
      <c r="G208" s="20">
        <v>158200</v>
      </c>
      <c r="H208" s="20">
        <f>J208-G208</f>
        <v>0</v>
      </c>
      <c r="I208" s="80">
        <v>0</v>
      </c>
      <c r="J208" s="20">
        <v>158200</v>
      </c>
      <c r="K208" s="21">
        <v>84</v>
      </c>
      <c r="L208" s="21" t="s">
        <v>535</v>
      </c>
      <c r="M208" s="21">
        <v>65</v>
      </c>
      <c r="N208" s="21" t="s">
        <v>535</v>
      </c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39">
        <f>IF(AH208=0,"",AVERAGE(K208:AF208))</f>
        <v>74.5</v>
      </c>
      <c r="AH208" s="39">
        <f>IF(COUNTBLANK(K208:AF208)=0,22,IF(COUNTBLANK(K208:AF208)=1,21,IF(COUNTBLANK(K208:AF208)=2,20,IF(COUNTBLANK(K208:AF208)=3,19,IF(COUNTBLANK(K208:AF208)=4,18,IF(COUNTBLANK(K208:AF208)=5,17,IF(COUNTBLANK(K208:AF208)=6,16,IF(COUNTBLANK(K208:AF208)=7,15,IF(COUNTBLANK(K208:AF208)=8,14,IF(COUNTBLANK(K208:AF208)=9,13,IF(COUNTBLANK(K208:AF208)=10,12,IF(COUNTBLANK(K208:AF208)=11,11,IF(COUNTBLANK(K208:AF208)=12,10,IF(COUNTBLANK(K208:AF208)=13,9,IF(COUNTBLANK(K208:AF208)=14,8,IF(COUNTBLANK(K208:AF208)=15,7,IF(COUNTBLANK(K208:AF208)=16,6,IF(COUNTBLANK(K208:AF208)=17,5,IF(COUNTBLANK(K208:AF208)=18,4,IF(COUNTBLANK(K208:AF208)=19,3,IF(COUNTBLANK(K208:AF208)=20,2,IF(COUNTBLANK(K208:AF208)=21,1,IF(COUNTBLANK(K208:AF208)=22,0,"Error")))))))))))))))))))))))</f>
        <v>2</v>
      </c>
      <c r="AI208" s="39">
        <f>IF(AH208=0,"",IF(COUNTBLANK(AD208:AF208)=0,AVERAGE(AD208:AF208),IF(COUNTBLANK(AC208:AF208)&lt;1.5,AVERAGE(AC208:AF208),IF(COUNTBLANK(AB208:AF208)&lt;2.5,AVERAGE(AB208:AF208),IF(COUNTBLANK(AA208:AF208)&lt;3.5,AVERAGE(AA208:AF208),IF(COUNTBLANK(Z208:AF208)&lt;4.5,AVERAGE(Z208:AF208),IF(COUNTBLANK(Y208:AF208)&lt;5.5,AVERAGE(Y208:AF208),IF(COUNTBLANK(X208:AF208)&lt;6.5,AVERAGE(X208:AF208),IF(COUNTBLANK(W208:AF208)&lt;7.5,AVERAGE(W208:AF208),IF(COUNTBLANK(V208:AF208)&lt;8.5,AVERAGE(V208:AF208),IF(COUNTBLANK(U208:AF208)&lt;9.5,AVERAGE(U208:AF208),IF(COUNTBLANK(T208:AF208)&lt;10.5,AVERAGE(T208:AF208),IF(COUNTBLANK(S208:AF208)&lt;11.5,AVERAGE(S208:AF208),IF(COUNTBLANK(R208:AF208)&lt;12.5,AVERAGE(R208:AF208),IF(COUNTBLANK(Q208:AF208)&lt;13.5,AVERAGE(Q208:AF208),IF(COUNTBLANK(P208:AF208)&lt;14.5,AVERAGE(P208:AF208),IF(COUNTBLANK(O208:AF208)&lt;15.5,AVERAGE(O208:AF208),IF(COUNTBLANK(N208:AF208)&lt;16.5,AVERAGE(N208:AF208),IF(COUNTBLANK(M208:AF208)&lt;17.5,AVERAGE(M208:AF208),IF(COUNTBLANK(L208:AF208)&lt;18.5,AVERAGE(L208:AF208),AVERAGE(K208:AF208)))))))))))))))))))))</f>
        <v>74.5</v>
      </c>
      <c r="AJ208" s="22">
        <f>IF(AH208=0,"",IF(COUNTBLANK(AE208:AF208)=0,AVERAGE(AE208:AF208),IF(COUNTBLANK(AD208:AF208)&lt;1.5,AVERAGE(AD208:AF208),IF(COUNTBLANK(AC208:AF208)&lt;2.5,AVERAGE(AC208:AF208),IF(COUNTBLANK(AB208:AF208)&lt;3.5,AVERAGE(AB208:AF208),IF(COUNTBLANK(AA208:AF208)&lt;4.5,AVERAGE(AA208:AF208),IF(COUNTBLANK(Z208:AF208)&lt;5.5,AVERAGE(Z208:AF208),IF(COUNTBLANK(Y208:AF208)&lt;6.5,AVERAGE(Y208:AF208),IF(COUNTBLANK(X208:AF208)&lt;7.5,AVERAGE(X208:AF208),IF(COUNTBLANK(W208:AF208)&lt;8.5,AVERAGE(W208:AF208),IF(COUNTBLANK(V208:AF208)&lt;9.5,AVERAGE(V208:AF208),IF(COUNTBLANK(U208:AF208)&lt;10.5,AVERAGE(U208:AF208),IF(COUNTBLANK(T208:AF208)&lt;11.5,AVERAGE(T208:AF208),IF(COUNTBLANK(S208:AF208)&lt;12.5,AVERAGE(S208:AF208),IF(COUNTBLANK(R208:AF208)&lt;13.5,AVERAGE(R208:AF208),IF(COUNTBLANK(Q208:AF208)&lt;14.5,AVERAGE(Q208:AF208),IF(COUNTBLANK(P208:AF208)&lt;15.5,AVERAGE(P208:AF208),IF(COUNTBLANK(O208:AF208)&lt;16.5,AVERAGE(O208:AF208),IF(COUNTBLANK(N208:AF208)&lt;17.5,AVERAGE(N208:AF208),IF(COUNTBLANK(M208:AF208)&lt;18.5,AVERAGE(M208:AF208),IF(COUNTBLANK(L208:AF208)&lt;19.5,AVERAGE(L208:AF208),AVERAGE(K208:AF208))))))))))))))))))))))</f>
        <v>74.5</v>
      </c>
      <c r="AK208" s="23">
        <f>IF(AH208&lt;1.5,J208,(0.75*J208)+(0.25*(AI208*$AS$1)))</f>
        <v>194868.06986744737</v>
      </c>
      <c r="AL208" s="24">
        <f>AK208-J208</f>
        <v>36668.069867447368</v>
      </c>
      <c r="AM208" s="22">
        <f>IF(AH208&lt;1.5,"N/A",3*((J208/$AS$1)-(AJ208*2/3)))</f>
        <v>-33.024549357221289</v>
      </c>
      <c r="AN208" s="20">
        <f t="shared" si="9"/>
        <v>294749.09037622827</v>
      </c>
      <c r="AO208" s="20">
        <f t="shared" si="10"/>
        <v>294749.09037622827</v>
      </c>
    </row>
    <row r="209" spans="1:41" s="2" customFormat="1">
      <c r="A209" s="19" t="s">
        <v>54</v>
      </c>
      <c r="B209" s="23" t="str">
        <f>IF(COUNTBLANK(K209:AF209)&lt;20.5,"Yes","No")</f>
        <v>No</v>
      </c>
      <c r="C209" s="23" t="str">
        <f>IF(COUNTBLANK(K209:AF209)&lt;21.5,"Yes","No")</f>
        <v>Yes</v>
      </c>
      <c r="D209" s="34" t="str">
        <f>IF(J209&gt;300000,IF(J209&lt;((AG209*$AR$1)*0.9),IF(J209&lt;((AG209*$AR$1)*0.8),IF(J209&lt;((AG209*$AR$1)*0.7),"B","C"),"V"),IF(AM209&gt;AG209,IF(AM209&gt;AJ209,"P",""),"")),IF(AM209&gt;AG209,IF(AM209&gt;AJ209,"P",""),""))</f>
        <v>P</v>
      </c>
      <c r="E209" s="19" t="s">
        <v>517</v>
      </c>
      <c r="F209" s="21" t="s">
        <v>37</v>
      </c>
      <c r="G209" s="20">
        <v>231300</v>
      </c>
      <c r="H209" s="20">
        <f>J209-G209</f>
        <v>0</v>
      </c>
      <c r="I209" s="80">
        <v>0</v>
      </c>
      <c r="J209" s="20">
        <v>231300</v>
      </c>
      <c r="K209" s="21"/>
      <c r="L209" s="21"/>
      <c r="M209" s="21"/>
      <c r="N209" s="21">
        <v>72</v>
      </c>
      <c r="O209" s="40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9">
        <f>IF(AH209=0,"",AVERAGE(K209:AF209))</f>
        <v>72</v>
      </c>
      <c r="AH209" s="39">
        <f>IF(COUNTBLANK(K209:AF209)=0,22,IF(COUNTBLANK(K209:AF209)=1,21,IF(COUNTBLANK(K209:AF209)=2,20,IF(COUNTBLANK(K209:AF209)=3,19,IF(COUNTBLANK(K209:AF209)=4,18,IF(COUNTBLANK(K209:AF209)=5,17,IF(COUNTBLANK(K209:AF209)=6,16,IF(COUNTBLANK(K209:AF209)=7,15,IF(COUNTBLANK(K209:AF209)=8,14,IF(COUNTBLANK(K209:AF209)=9,13,IF(COUNTBLANK(K209:AF209)=10,12,IF(COUNTBLANK(K209:AF209)=11,11,IF(COUNTBLANK(K209:AF209)=12,10,IF(COUNTBLANK(K209:AF209)=13,9,IF(COUNTBLANK(K209:AF209)=14,8,IF(COUNTBLANK(K209:AF209)=15,7,IF(COUNTBLANK(K209:AF209)=16,6,IF(COUNTBLANK(K209:AF209)=17,5,IF(COUNTBLANK(K209:AF209)=18,4,IF(COUNTBLANK(K209:AF209)=19,3,IF(COUNTBLANK(K209:AF209)=20,2,IF(COUNTBLANK(K209:AF209)=21,1,IF(COUNTBLANK(K209:AF209)=22,0,"Error")))))))))))))))))))))))</f>
        <v>1</v>
      </c>
      <c r="AI209" s="39">
        <f>IF(AH209=0,"",IF(COUNTBLANK(AD209:AF209)=0,AVERAGE(AD209:AF209),IF(COUNTBLANK(AC209:AF209)&lt;1.5,AVERAGE(AC209:AF209),IF(COUNTBLANK(AB209:AF209)&lt;2.5,AVERAGE(AB209:AF209),IF(COUNTBLANK(AA209:AF209)&lt;3.5,AVERAGE(AA209:AF209),IF(COUNTBLANK(Z209:AF209)&lt;4.5,AVERAGE(Z209:AF209),IF(COUNTBLANK(Y209:AF209)&lt;5.5,AVERAGE(Y209:AF209),IF(COUNTBLANK(X209:AF209)&lt;6.5,AVERAGE(X209:AF209),IF(COUNTBLANK(W209:AF209)&lt;7.5,AVERAGE(W209:AF209),IF(COUNTBLANK(V209:AF209)&lt;8.5,AVERAGE(V209:AF209),IF(COUNTBLANK(U209:AF209)&lt;9.5,AVERAGE(U209:AF209),IF(COUNTBLANK(T209:AF209)&lt;10.5,AVERAGE(T209:AF209),IF(COUNTBLANK(S209:AF209)&lt;11.5,AVERAGE(S209:AF209),IF(COUNTBLANK(R209:AF209)&lt;12.5,AVERAGE(R209:AF209),IF(COUNTBLANK(Q209:AF209)&lt;13.5,AVERAGE(Q209:AF209),IF(COUNTBLANK(P209:AF209)&lt;14.5,AVERAGE(P209:AF209),IF(COUNTBLANK(O209:AF209)&lt;15.5,AVERAGE(O209:AF209),IF(COUNTBLANK(N209:AF209)&lt;16.5,AVERAGE(N209:AF209),IF(COUNTBLANK(M209:AF209)&lt;17.5,AVERAGE(M209:AF209),IF(COUNTBLANK(L209:AF209)&lt;18.5,AVERAGE(L209:AF209),AVERAGE(K209:AF209)))))))))))))))))))))</f>
        <v>72</v>
      </c>
      <c r="AJ209" s="22">
        <f>IF(AH209=0,"",IF(COUNTBLANK(AE209:AF209)=0,AVERAGE(AE209:AF209),IF(COUNTBLANK(AD209:AF209)&lt;1.5,AVERAGE(AD209:AF209),IF(COUNTBLANK(AC209:AF209)&lt;2.5,AVERAGE(AC209:AF209),IF(COUNTBLANK(AB209:AF209)&lt;3.5,AVERAGE(AB209:AF209),IF(COUNTBLANK(AA209:AF209)&lt;4.5,AVERAGE(AA209:AF209),IF(COUNTBLANK(Z209:AF209)&lt;5.5,AVERAGE(Z209:AF209),IF(COUNTBLANK(Y209:AF209)&lt;6.5,AVERAGE(Y209:AF209),IF(COUNTBLANK(X209:AF209)&lt;7.5,AVERAGE(X209:AF209),IF(COUNTBLANK(W209:AF209)&lt;8.5,AVERAGE(W209:AF209),IF(COUNTBLANK(V209:AF209)&lt;9.5,AVERAGE(V209:AF209),IF(COUNTBLANK(U209:AF209)&lt;10.5,AVERAGE(U209:AF209),IF(COUNTBLANK(T209:AF209)&lt;11.5,AVERAGE(T209:AF209),IF(COUNTBLANK(S209:AF209)&lt;12.5,AVERAGE(S209:AF209),IF(COUNTBLANK(R209:AF209)&lt;13.5,AVERAGE(R209:AF209),IF(COUNTBLANK(Q209:AF209)&lt;14.5,AVERAGE(Q209:AF209),IF(COUNTBLANK(P209:AF209)&lt;15.5,AVERAGE(P209:AF209),IF(COUNTBLANK(O209:AF209)&lt;16.5,AVERAGE(O209:AF209),IF(COUNTBLANK(N209:AF209)&lt;17.5,AVERAGE(N209:AF209),IF(COUNTBLANK(M209:AF209)&lt;18.5,AVERAGE(M209:AF209),IF(COUNTBLANK(L209:AF209)&lt;19.5,AVERAGE(L209:AF209),AVERAGE(K209:AF209))))))))))))))))))))))</f>
        <v>72</v>
      </c>
      <c r="AK209" s="23">
        <f>IF(AH209&lt;1.5,J209,(0.75*J209)+(0.25*(AI209*$AS$1)))</f>
        <v>231300</v>
      </c>
      <c r="AL209" s="24">
        <f>AK209-J209</f>
        <v>0</v>
      </c>
      <c r="AM209" s="22" t="str">
        <f>IF(AH209&lt;1.5,"N/A",3*((J209/$AS$1)-(AJ209*2/3)))</f>
        <v>N/A</v>
      </c>
      <c r="AN209" s="20">
        <f t="shared" si="9"/>
        <v>284858.18130320043</v>
      </c>
      <c r="AO209" s="20">
        <f t="shared" si="10"/>
        <v>284858.18130320043</v>
      </c>
    </row>
    <row r="210" spans="1:41" s="2" customFormat="1">
      <c r="A210" s="25" t="s">
        <v>54</v>
      </c>
      <c r="B210" s="23" t="str">
        <f>IF(COUNTBLANK(K210:AF210)&lt;20.5,"Yes","No")</f>
        <v>Yes</v>
      </c>
      <c r="C210" s="23" t="str">
        <f>IF(COUNTBLANK(K210:AF210)&lt;21.5,"Yes","No")</f>
        <v>Yes</v>
      </c>
      <c r="D210" s="34" t="str">
        <f>IF(J210&gt;300000,IF(J210&lt;((AG210*$AR$1)*0.9),IF(J210&lt;((AG210*$AR$1)*0.8),IF(J210&lt;((AG210*$AR$1)*0.7),"B","C"),"V"),IF(AM210&gt;AG210,IF(AM210&gt;AJ210,"P",""),"")),IF(AM210&gt;AG210,IF(AM210&gt;AJ210,"P",""),""))</f>
        <v>P</v>
      </c>
      <c r="E210" s="25" t="s">
        <v>441</v>
      </c>
      <c r="F210" s="27" t="s">
        <v>62</v>
      </c>
      <c r="G210" s="20">
        <v>354900</v>
      </c>
      <c r="H210" s="20">
        <f>J210-G210</f>
        <v>0</v>
      </c>
      <c r="I210" s="80">
        <v>0</v>
      </c>
      <c r="J210" s="20">
        <v>354900</v>
      </c>
      <c r="K210" s="21"/>
      <c r="L210" s="21">
        <v>67</v>
      </c>
      <c r="M210" s="21">
        <v>74</v>
      </c>
      <c r="N210" s="21" t="s">
        <v>535</v>
      </c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39">
        <f>IF(AH210=0,"",AVERAGE(K210:AF210))</f>
        <v>70.5</v>
      </c>
      <c r="AH210" s="39">
        <f>IF(COUNTBLANK(K210:AF210)=0,22,IF(COUNTBLANK(K210:AF210)=1,21,IF(COUNTBLANK(K210:AF210)=2,20,IF(COUNTBLANK(K210:AF210)=3,19,IF(COUNTBLANK(K210:AF210)=4,18,IF(COUNTBLANK(K210:AF210)=5,17,IF(COUNTBLANK(K210:AF210)=6,16,IF(COUNTBLANK(K210:AF210)=7,15,IF(COUNTBLANK(K210:AF210)=8,14,IF(COUNTBLANK(K210:AF210)=9,13,IF(COUNTBLANK(K210:AF210)=10,12,IF(COUNTBLANK(K210:AF210)=11,11,IF(COUNTBLANK(K210:AF210)=12,10,IF(COUNTBLANK(K210:AF210)=13,9,IF(COUNTBLANK(K210:AF210)=14,8,IF(COUNTBLANK(K210:AF210)=15,7,IF(COUNTBLANK(K210:AF210)=16,6,IF(COUNTBLANK(K210:AF210)=17,5,IF(COUNTBLANK(K210:AF210)=18,4,IF(COUNTBLANK(K210:AF210)=19,3,IF(COUNTBLANK(K210:AF210)=20,2,IF(COUNTBLANK(K210:AF210)=21,1,IF(COUNTBLANK(K210:AF210)=22,0,"Error")))))))))))))))))))))))</f>
        <v>2</v>
      </c>
      <c r="AI210" s="39">
        <f>IF(AH210=0,"",IF(COUNTBLANK(AD210:AF210)=0,AVERAGE(AD210:AF210),IF(COUNTBLANK(AC210:AF210)&lt;1.5,AVERAGE(AC210:AF210),IF(COUNTBLANK(AB210:AF210)&lt;2.5,AVERAGE(AB210:AF210),IF(COUNTBLANK(AA210:AF210)&lt;3.5,AVERAGE(AA210:AF210),IF(COUNTBLANK(Z210:AF210)&lt;4.5,AVERAGE(Z210:AF210),IF(COUNTBLANK(Y210:AF210)&lt;5.5,AVERAGE(Y210:AF210),IF(COUNTBLANK(X210:AF210)&lt;6.5,AVERAGE(X210:AF210),IF(COUNTBLANK(W210:AF210)&lt;7.5,AVERAGE(W210:AF210),IF(COUNTBLANK(V210:AF210)&lt;8.5,AVERAGE(V210:AF210),IF(COUNTBLANK(U210:AF210)&lt;9.5,AVERAGE(U210:AF210),IF(COUNTBLANK(T210:AF210)&lt;10.5,AVERAGE(T210:AF210),IF(COUNTBLANK(S210:AF210)&lt;11.5,AVERAGE(S210:AF210),IF(COUNTBLANK(R210:AF210)&lt;12.5,AVERAGE(R210:AF210),IF(COUNTBLANK(Q210:AF210)&lt;13.5,AVERAGE(Q210:AF210),IF(COUNTBLANK(P210:AF210)&lt;14.5,AVERAGE(P210:AF210),IF(COUNTBLANK(O210:AF210)&lt;15.5,AVERAGE(O210:AF210),IF(COUNTBLANK(N210:AF210)&lt;16.5,AVERAGE(N210:AF210),IF(COUNTBLANK(M210:AF210)&lt;17.5,AVERAGE(M210:AF210),IF(COUNTBLANK(L210:AF210)&lt;18.5,AVERAGE(L210:AF210),AVERAGE(K210:AF210)))))))))))))))))))))</f>
        <v>70.5</v>
      </c>
      <c r="AJ210" s="22">
        <f>IF(AH210=0,"",IF(COUNTBLANK(AE210:AF210)=0,AVERAGE(AE210:AF210),IF(COUNTBLANK(AD210:AF210)&lt;1.5,AVERAGE(AD210:AF210),IF(COUNTBLANK(AC210:AF210)&lt;2.5,AVERAGE(AC210:AF210),IF(COUNTBLANK(AB210:AF210)&lt;3.5,AVERAGE(AB210:AF210),IF(COUNTBLANK(AA210:AF210)&lt;4.5,AVERAGE(AA210:AF210),IF(COUNTBLANK(Z210:AF210)&lt;5.5,AVERAGE(Z210:AF210),IF(COUNTBLANK(Y210:AF210)&lt;6.5,AVERAGE(Y210:AF210),IF(COUNTBLANK(X210:AF210)&lt;7.5,AVERAGE(X210:AF210),IF(COUNTBLANK(W210:AF210)&lt;8.5,AVERAGE(W210:AF210),IF(COUNTBLANK(V210:AF210)&lt;9.5,AVERAGE(V210:AF210),IF(COUNTBLANK(U210:AF210)&lt;10.5,AVERAGE(U210:AF210),IF(COUNTBLANK(T210:AF210)&lt;11.5,AVERAGE(T210:AF210),IF(COUNTBLANK(S210:AF210)&lt;12.5,AVERAGE(S210:AF210),IF(COUNTBLANK(R210:AF210)&lt;13.5,AVERAGE(R210:AF210),IF(COUNTBLANK(Q210:AF210)&lt;14.5,AVERAGE(Q210:AF210),IF(COUNTBLANK(P210:AF210)&lt;15.5,AVERAGE(P210:AF210),IF(COUNTBLANK(O210:AF210)&lt;16.5,AVERAGE(O210:AF210),IF(COUNTBLANK(N210:AF210)&lt;17.5,AVERAGE(N210:AF210),IF(COUNTBLANK(M210:AF210)&lt;18.5,AVERAGE(M210:AF210),IF(COUNTBLANK(L210:AF210)&lt;19.5,AVERAGE(L210:AF210),AVERAGE(K210:AF210))))))))))))))))))))))</f>
        <v>70.5</v>
      </c>
      <c r="AK210" s="23">
        <f>IF(AH210&lt;1.5,J210,(0.75*J210)+(0.25*(AI210*$AS$1)))</f>
        <v>338300.82450543676</v>
      </c>
      <c r="AL210" s="24">
        <f>AK210-J210</f>
        <v>-16599.175494563242</v>
      </c>
      <c r="AM210" s="22">
        <f>IF(AH210&lt;1.5,"N/A",3*((J210/$AS$1)-(AJ210*2/3)))</f>
        <v>119.17501538003894</v>
      </c>
      <c r="AN210" s="20">
        <f t="shared" si="9"/>
        <v>278923.63585938379</v>
      </c>
      <c r="AO210" s="20">
        <f t="shared" si="10"/>
        <v>278923.63585938379</v>
      </c>
    </row>
    <row r="211" spans="1:41" s="2" customFormat="1">
      <c r="A211" s="19" t="s">
        <v>54</v>
      </c>
      <c r="B211" s="23" t="str">
        <f>IF(COUNTBLANK(K211:AF211)&lt;20.5,"Yes","No")</f>
        <v>Yes</v>
      </c>
      <c r="C211" s="23" t="str">
        <f>IF(COUNTBLANK(K211:AF211)&lt;21.5,"Yes","No")</f>
        <v>Yes</v>
      </c>
      <c r="D211" s="34" t="str">
        <f>IF(J211&gt;300000,IF(J211&lt;((AG211*$AR$1)*0.9),IF(J211&lt;((AG211*$AR$1)*0.8),IF(J211&lt;((AG211*$AR$1)*0.7),"B","C"),"V"),IF(AM211&gt;AG211,IF(AM211&gt;AJ211,"P",""),"")),IF(AM211&gt;AG211,IF(AM211&gt;AJ211,"P",""),""))</f>
        <v/>
      </c>
      <c r="E211" s="19" t="s">
        <v>94</v>
      </c>
      <c r="F211" s="21" t="s">
        <v>48</v>
      </c>
      <c r="G211" s="20">
        <v>181800</v>
      </c>
      <c r="H211" s="20">
        <f>J211-G211</f>
        <v>43000</v>
      </c>
      <c r="I211" s="80">
        <v>9700</v>
      </c>
      <c r="J211" s="20">
        <v>224800</v>
      </c>
      <c r="K211" s="21">
        <v>94</v>
      </c>
      <c r="L211" s="21">
        <v>77</v>
      </c>
      <c r="M211" s="21">
        <v>53</v>
      </c>
      <c r="N211" s="21">
        <v>54</v>
      </c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39">
        <f>IF(AH211=0,"",AVERAGE(K211:AF211))</f>
        <v>69.5</v>
      </c>
      <c r="AH211" s="39">
        <f>IF(COUNTBLANK(K211:AF211)=0,22,IF(COUNTBLANK(K211:AF211)=1,21,IF(COUNTBLANK(K211:AF211)=2,20,IF(COUNTBLANK(K211:AF211)=3,19,IF(COUNTBLANK(K211:AF211)=4,18,IF(COUNTBLANK(K211:AF211)=5,17,IF(COUNTBLANK(K211:AF211)=6,16,IF(COUNTBLANK(K211:AF211)=7,15,IF(COUNTBLANK(K211:AF211)=8,14,IF(COUNTBLANK(K211:AF211)=9,13,IF(COUNTBLANK(K211:AF211)=10,12,IF(COUNTBLANK(K211:AF211)=11,11,IF(COUNTBLANK(K211:AF211)=12,10,IF(COUNTBLANK(K211:AF211)=13,9,IF(COUNTBLANK(K211:AF211)=14,8,IF(COUNTBLANK(K211:AF211)=15,7,IF(COUNTBLANK(K211:AF211)=16,6,IF(COUNTBLANK(K211:AF211)=17,5,IF(COUNTBLANK(K211:AF211)=18,4,IF(COUNTBLANK(K211:AF211)=19,3,IF(COUNTBLANK(K211:AF211)=20,2,IF(COUNTBLANK(K211:AF211)=21,1,IF(COUNTBLANK(K211:AF211)=22,0,"Error")))))))))))))))))))))))</f>
        <v>4</v>
      </c>
      <c r="AI211" s="39">
        <f>IF(AH211=0,"",IF(COUNTBLANK(AD211:AF211)=0,AVERAGE(AD211:AF211),IF(COUNTBLANK(AC211:AF211)&lt;1.5,AVERAGE(AC211:AF211),IF(COUNTBLANK(AB211:AF211)&lt;2.5,AVERAGE(AB211:AF211),IF(COUNTBLANK(AA211:AF211)&lt;3.5,AVERAGE(AA211:AF211),IF(COUNTBLANK(Z211:AF211)&lt;4.5,AVERAGE(Z211:AF211),IF(COUNTBLANK(Y211:AF211)&lt;5.5,AVERAGE(Y211:AF211),IF(COUNTBLANK(X211:AF211)&lt;6.5,AVERAGE(X211:AF211),IF(COUNTBLANK(W211:AF211)&lt;7.5,AVERAGE(W211:AF211),IF(COUNTBLANK(V211:AF211)&lt;8.5,AVERAGE(V211:AF211),IF(COUNTBLANK(U211:AF211)&lt;9.5,AVERAGE(U211:AF211),IF(COUNTBLANK(T211:AF211)&lt;10.5,AVERAGE(T211:AF211),IF(COUNTBLANK(S211:AF211)&lt;11.5,AVERAGE(S211:AF211),IF(COUNTBLANK(R211:AF211)&lt;12.5,AVERAGE(R211:AF211),IF(COUNTBLANK(Q211:AF211)&lt;13.5,AVERAGE(Q211:AF211),IF(COUNTBLANK(P211:AF211)&lt;14.5,AVERAGE(P211:AF211),IF(COUNTBLANK(O211:AF211)&lt;15.5,AVERAGE(O211:AF211),IF(COUNTBLANK(N211:AF211)&lt;16.5,AVERAGE(N211:AF211),IF(COUNTBLANK(M211:AF211)&lt;17.5,AVERAGE(M211:AF211),IF(COUNTBLANK(L211:AF211)&lt;18.5,AVERAGE(L211:AF211),AVERAGE(K211:AF211)))))))))))))))))))))</f>
        <v>61.333333333333336</v>
      </c>
      <c r="AJ211" s="22">
        <f>IF(AH211=0,"",IF(COUNTBLANK(AE211:AF211)=0,AVERAGE(AE211:AF211),IF(COUNTBLANK(AD211:AF211)&lt;1.5,AVERAGE(AD211:AF211),IF(COUNTBLANK(AC211:AF211)&lt;2.5,AVERAGE(AC211:AF211),IF(COUNTBLANK(AB211:AF211)&lt;3.5,AVERAGE(AB211:AF211),IF(COUNTBLANK(AA211:AF211)&lt;4.5,AVERAGE(AA211:AF211),IF(COUNTBLANK(Z211:AF211)&lt;5.5,AVERAGE(Z211:AF211),IF(COUNTBLANK(Y211:AF211)&lt;6.5,AVERAGE(Y211:AF211),IF(COUNTBLANK(X211:AF211)&lt;7.5,AVERAGE(X211:AF211),IF(COUNTBLANK(W211:AF211)&lt;8.5,AVERAGE(W211:AF211),IF(COUNTBLANK(V211:AF211)&lt;9.5,AVERAGE(V211:AF211),IF(COUNTBLANK(U211:AF211)&lt;10.5,AVERAGE(U211:AF211),IF(COUNTBLANK(T211:AF211)&lt;11.5,AVERAGE(T211:AF211),IF(COUNTBLANK(S211:AF211)&lt;12.5,AVERAGE(S211:AF211),IF(COUNTBLANK(R211:AF211)&lt;13.5,AVERAGE(R211:AF211),IF(COUNTBLANK(Q211:AF211)&lt;14.5,AVERAGE(Q211:AF211),IF(COUNTBLANK(P211:AF211)&lt;15.5,AVERAGE(P211:AF211),IF(COUNTBLANK(O211:AF211)&lt;16.5,AVERAGE(O211:AF211),IF(COUNTBLANK(N211:AF211)&lt;17.5,AVERAGE(N211:AF211),IF(COUNTBLANK(M211:AF211)&lt;18.5,AVERAGE(M211:AF211),IF(COUNTBLANK(L211:AF211)&lt;19.5,AVERAGE(L211:AF211),AVERAGE(K211:AF211))))))))))))))))))))))</f>
        <v>53.5</v>
      </c>
      <c r="AK211" s="23">
        <f>IF(AH211&lt;1.5,J211,(0.75*J211)+(0.25*(AI211*$AS$1)))</f>
        <v>231347.76221749582</v>
      </c>
      <c r="AL211" s="24">
        <f>AK211-J211</f>
        <v>6547.7622174958233</v>
      </c>
      <c r="AM211" s="22">
        <f>IF(AH211&lt;1.5,"N/A",3*((J211/$AS$1)-(AJ211*2/3)))</f>
        <v>57.799502556868852</v>
      </c>
      <c r="AN211" s="20">
        <f t="shared" si="9"/>
        <v>242656.96925828187</v>
      </c>
      <c r="AO211" s="20">
        <f t="shared" si="10"/>
        <v>274967.27223017265</v>
      </c>
    </row>
    <row r="212" spans="1:41" s="2" customFormat="1">
      <c r="A212" s="25" t="s">
        <v>54</v>
      </c>
      <c r="B212" s="23" t="str">
        <f>IF(COUNTBLANK(K212:AF212)&lt;20.5,"Yes","No")</f>
        <v>Yes</v>
      </c>
      <c r="C212" s="23" t="str">
        <f>IF(COUNTBLANK(K212:AF212)&lt;21.5,"Yes","No")</f>
        <v>Yes</v>
      </c>
      <c r="D212" s="34" t="str">
        <f>IF(J212&gt;300000,IF(J212&lt;((AG212*$AR$1)*0.9),IF(J212&lt;((AG212*$AR$1)*0.8),IF(J212&lt;((AG212*$AR$1)*0.7),"B","C"),"V"),IF(AM212&gt;AG212,IF(AM212&gt;AJ212,"P",""),"")),IF(AM212&gt;AG212,IF(AM212&gt;AJ212,"P",""),""))</f>
        <v/>
      </c>
      <c r="E212" s="19" t="s">
        <v>61</v>
      </c>
      <c r="F212" s="21" t="s">
        <v>62</v>
      </c>
      <c r="G212" s="20">
        <v>94500</v>
      </c>
      <c r="H212" s="20">
        <f>J212-G212</f>
        <v>95900</v>
      </c>
      <c r="I212" s="80">
        <v>35100</v>
      </c>
      <c r="J212" s="20">
        <v>190400</v>
      </c>
      <c r="K212" s="21">
        <v>67</v>
      </c>
      <c r="L212" s="21">
        <v>73</v>
      </c>
      <c r="M212" s="21">
        <v>97</v>
      </c>
      <c r="N212" s="21">
        <v>41</v>
      </c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39">
        <f>IF(AH212=0,"",AVERAGE(K212:AF212))</f>
        <v>69.5</v>
      </c>
      <c r="AH212" s="39">
        <f>IF(COUNTBLANK(K212:AF212)=0,22,IF(COUNTBLANK(K212:AF212)=1,21,IF(COUNTBLANK(K212:AF212)=2,20,IF(COUNTBLANK(K212:AF212)=3,19,IF(COUNTBLANK(K212:AF212)=4,18,IF(COUNTBLANK(K212:AF212)=5,17,IF(COUNTBLANK(K212:AF212)=6,16,IF(COUNTBLANK(K212:AF212)=7,15,IF(COUNTBLANK(K212:AF212)=8,14,IF(COUNTBLANK(K212:AF212)=9,13,IF(COUNTBLANK(K212:AF212)=10,12,IF(COUNTBLANK(K212:AF212)=11,11,IF(COUNTBLANK(K212:AF212)=12,10,IF(COUNTBLANK(K212:AF212)=13,9,IF(COUNTBLANK(K212:AF212)=14,8,IF(COUNTBLANK(K212:AF212)=15,7,IF(COUNTBLANK(K212:AF212)=16,6,IF(COUNTBLANK(K212:AF212)=17,5,IF(COUNTBLANK(K212:AF212)=18,4,IF(COUNTBLANK(K212:AF212)=19,3,IF(COUNTBLANK(K212:AF212)=20,2,IF(COUNTBLANK(K212:AF212)=21,1,IF(COUNTBLANK(K212:AF212)=22,0,"Error")))))))))))))))))))))))</f>
        <v>4</v>
      </c>
      <c r="AI212" s="39">
        <f>IF(AH212=0,"",IF(COUNTBLANK(AD212:AF212)=0,AVERAGE(AD212:AF212),IF(COUNTBLANK(AC212:AF212)&lt;1.5,AVERAGE(AC212:AF212),IF(COUNTBLANK(AB212:AF212)&lt;2.5,AVERAGE(AB212:AF212),IF(COUNTBLANK(AA212:AF212)&lt;3.5,AVERAGE(AA212:AF212),IF(COUNTBLANK(Z212:AF212)&lt;4.5,AVERAGE(Z212:AF212),IF(COUNTBLANK(Y212:AF212)&lt;5.5,AVERAGE(Y212:AF212),IF(COUNTBLANK(X212:AF212)&lt;6.5,AVERAGE(X212:AF212),IF(COUNTBLANK(W212:AF212)&lt;7.5,AVERAGE(W212:AF212),IF(COUNTBLANK(V212:AF212)&lt;8.5,AVERAGE(V212:AF212),IF(COUNTBLANK(U212:AF212)&lt;9.5,AVERAGE(U212:AF212),IF(COUNTBLANK(T212:AF212)&lt;10.5,AVERAGE(T212:AF212),IF(COUNTBLANK(S212:AF212)&lt;11.5,AVERAGE(S212:AF212),IF(COUNTBLANK(R212:AF212)&lt;12.5,AVERAGE(R212:AF212),IF(COUNTBLANK(Q212:AF212)&lt;13.5,AVERAGE(Q212:AF212),IF(COUNTBLANK(P212:AF212)&lt;14.5,AVERAGE(P212:AF212),IF(COUNTBLANK(O212:AF212)&lt;15.5,AVERAGE(O212:AF212),IF(COUNTBLANK(N212:AF212)&lt;16.5,AVERAGE(N212:AF212),IF(COUNTBLANK(M212:AF212)&lt;17.5,AVERAGE(M212:AF212),IF(COUNTBLANK(L212:AF212)&lt;18.5,AVERAGE(L212:AF212),AVERAGE(K212:AF212)))))))))))))))))))))</f>
        <v>70.333333333333329</v>
      </c>
      <c r="AJ212" s="22">
        <f>IF(AH212=0,"",IF(COUNTBLANK(AE212:AF212)=0,AVERAGE(AE212:AF212),IF(COUNTBLANK(AD212:AF212)&lt;1.5,AVERAGE(AD212:AF212),IF(COUNTBLANK(AC212:AF212)&lt;2.5,AVERAGE(AC212:AF212),IF(COUNTBLANK(AB212:AF212)&lt;3.5,AVERAGE(AB212:AF212),IF(COUNTBLANK(AA212:AF212)&lt;4.5,AVERAGE(AA212:AF212),IF(COUNTBLANK(Z212:AF212)&lt;5.5,AVERAGE(Z212:AF212),IF(COUNTBLANK(Y212:AF212)&lt;6.5,AVERAGE(Y212:AF212),IF(COUNTBLANK(X212:AF212)&lt;7.5,AVERAGE(X212:AF212),IF(COUNTBLANK(W212:AF212)&lt;8.5,AVERAGE(W212:AF212),IF(COUNTBLANK(V212:AF212)&lt;9.5,AVERAGE(V212:AF212),IF(COUNTBLANK(U212:AF212)&lt;10.5,AVERAGE(U212:AF212),IF(COUNTBLANK(T212:AF212)&lt;11.5,AVERAGE(T212:AF212),IF(COUNTBLANK(S212:AF212)&lt;12.5,AVERAGE(S212:AF212),IF(COUNTBLANK(R212:AF212)&lt;13.5,AVERAGE(R212:AF212),IF(COUNTBLANK(Q212:AF212)&lt;14.5,AVERAGE(Q212:AF212),IF(COUNTBLANK(P212:AF212)&lt;15.5,AVERAGE(P212:AF212),IF(COUNTBLANK(O212:AF212)&lt;16.5,AVERAGE(O212:AF212),IF(COUNTBLANK(N212:AF212)&lt;17.5,AVERAGE(N212:AF212),IF(COUNTBLANK(M212:AF212)&lt;18.5,AVERAGE(M212:AF212),IF(COUNTBLANK(L212:AF212)&lt;19.5,AVERAGE(L212:AF212),AVERAGE(K212:AF212))))))))))))))))))))))</f>
        <v>69</v>
      </c>
      <c r="AK212" s="23">
        <f>IF(AH212&lt;1.5,J212,(0.75*J212)+(0.25*(AI212*$AS$1)))</f>
        <v>214755.31428201965</v>
      </c>
      <c r="AL212" s="24">
        <f>AK212-J212</f>
        <v>24355.314282019652</v>
      </c>
      <c r="AM212" s="22">
        <f>IF(AH212&lt;1.5,"N/A",3*((J212/$AS$1)-(AJ212*2/3)))</f>
        <v>1.5810733399814509</v>
      </c>
      <c r="AN212" s="20">
        <f t="shared" si="9"/>
        <v>278264.24192118191</v>
      </c>
      <c r="AO212" s="20">
        <f t="shared" si="10"/>
        <v>274967.27223017265</v>
      </c>
    </row>
    <row r="213" spans="1:41" s="2" customFormat="1">
      <c r="A213" s="19" t="s">
        <v>54</v>
      </c>
      <c r="B213" s="23" t="str">
        <f>IF(COUNTBLANK(K213:AF213)&lt;20.5,"Yes","No")</f>
        <v>Yes</v>
      </c>
      <c r="C213" s="23" t="str">
        <f>IF(COUNTBLANK(K213:AF213)&lt;21.5,"Yes","No")</f>
        <v>Yes</v>
      </c>
      <c r="D213" s="34" t="str">
        <f>IF(J213&gt;300000,IF(J213&lt;((AG213*$AR$1)*0.9),IF(J213&lt;((AG213*$AR$1)*0.8),IF(J213&lt;((AG213*$AR$1)*0.7),"B","C"),"V"),IF(AM213&gt;AG213,IF(AM213&gt;AJ213,"P",""),"")),IF(AM213&gt;AG213,IF(AM213&gt;AJ213,"P",""),""))</f>
        <v/>
      </c>
      <c r="E213" s="19" t="s">
        <v>104</v>
      </c>
      <c r="F213" s="21" t="s">
        <v>48</v>
      </c>
      <c r="G213" s="20">
        <v>313300</v>
      </c>
      <c r="H213" s="20">
        <f>J213-G213</f>
        <v>-8500</v>
      </c>
      <c r="I213" s="80">
        <v>-4200</v>
      </c>
      <c r="J213" s="20">
        <v>304800</v>
      </c>
      <c r="K213" s="21">
        <v>62</v>
      </c>
      <c r="L213" s="21">
        <v>64</v>
      </c>
      <c r="M213" s="21">
        <v>89</v>
      </c>
      <c r="N213" s="21">
        <v>61</v>
      </c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39">
        <f>IF(AH213=0,"",AVERAGE(K213:AF213))</f>
        <v>69</v>
      </c>
      <c r="AH213" s="39">
        <f>IF(COUNTBLANK(K213:AF213)=0,22,IF(COUNTBLANK(K213:AF213)=1,21,IF(COUNTBLANK(K213:AF213)=2,20,IF(COUNTBLANK(K213:AF213)=3,19,IF(COUNTBLANK(K213:AF213)=4,18,IF(COUNTBLANK(K213:AF213)=5,17,IF(COUNTBLANK(K213:AF213)=6,16,IF(COUNTBLANK(K213:AF213)=7,15,IF(COUNTBLANK(K213:AF213)=8,14,IF(COUNTBLANK(K213:AF213)=9,13,IF(COUNTBLANK(K213:AF213)=10,12,IF(COUNTBLANK(K213:AF213)=11,11,IF(COUNTBLANK(K213:AF213)=12,10,IF(COUNTBLANK(K213:AF213)=13,9,IF(COUNTBLANK(K213:AF213)=14,8,IF(COUNTBLANK(K213:AF213)=15,7,IF(COUNTBLANK(K213:AF213)=16,6,IF(COUNTBLANK(K213:AF213)=17,5,IF(COUNTBLANK(K213:AF213)=18,4,IF(COUNTBLANK(K213:AF213)=19,3,IF(COUNTBLANK(K213:AF213)=20,2,IF(COUNTBLANK(K213:AF213)=21,1,IF(COUNTBLANK(K213:AF213)=22,0,"Error")))))))))))))))))))))))</f>
        <v>4</v>
      </c>
      <c r="AI213" s="39">
        <f>IF(AH213=0,"",IF(COUNTBLANK(AD213:AF213)=0,AVERAGE(AD213:AF213),IF(COUNTBLANK(AC213:AF213)&lt;1.5,AVERAGE(AC213:AF213),IF(COUNTBLANK(AB213:AF213)&lt;2.5,AVERAGE(AB213:AF213),IF(COUNTBLANK(AA213:AF213)&lt;3.5,AVERAGE(AA213:AF213),IF(COUNTBLANK(Z213:AF213)&lt;4.5,AVERAGE(Z213:AF213),IF(COUNTBLANK(Y213:AF213)&lt;5.5,AVERAGE(Y213:AF213),IF(COUNTBLANK(X213:AF213)&lt;6.5,AVERAGE(X213:AF213),IF(COUNTBLANK(W213:AF213)&lt;7.5,AVERAGE(W213:AF213),IF(COUNTBLANK(V213:AF213)&lt;8.5,AVERAGE(V213:AF213),IF(COUNTBLANK(U213:AF213)&lt;9.5,AVERAGE(U213:AF213),IF(COUNTBLANK(T213:AF213)&lt;10.5,AVERAGE(T213:AF213),IF(COUNTBLANK(S213:AF213)&lt;11.5,AVERAGE(S213:AF213),IF(COUNTBLANK(R213:AF213)&lt;12.5,AVERAGE(R213:AF213),IF(COUNTBLANK(Q213:AF213)&lt;13.5,AVERAGE(Q213:AF213),IF(COUNTBLANK(P213:AF213)&lt;14.5,AVERAGE(P213:AF213),IF(COUNTBLANK(O213:AF213)&lt;15.5,AVERAGE(O213:AF213),IF(COUNTBLANK(N213:AF213)&lt;16.5,AVERAGE(N213:AF213),IF(COUNTBLANK(M213:AF213)&lt;17.5,AVERAGE(M213:AF213),IF(COUNTBLANK(L213:AF213)&lt;18.5,AVERAGE(L213:AF213),AVERAGE(K213:AF213)))))))))))))))))))))</f>
        <v>71.333333333333329</v>
      </c>
      <c r="AJ213" s="22">
        <f>IF(AH213=0,"",IF(COUNTBLANK(AE213:AF213)=0,AVERAGE(AE213:AF213),IF(COUNTBLANK(AD213:AF213)&lt;1.5,AVERAGE(AD213:AF213),IF(COUNTBLANK(AC213:AF213)&lt;2.5,AVERAGE(AC213:AF213),IF(COUNTBLANK(AB213:AF213)&lt;3.5,AVERAGE(AB213:AF213),IF(COUNTBLANK(AA213:AF213)&lt;4.5,AVERAGE(AA213:AF213),IF(COUNTBLANK(Z213:AF213)&lt;5.5,AVERAGE(Z213:AF213),IF(COUNTBLANK(Y213:AF213)&lt;6.5,AVERAGE(Y213:AF213),IF(COUNTBLANK(X213:AF213)&lt;7.5,AVERAGE(X213:AF213),IF(COUNTBLANK(W213:AF213)&lt;8.5,AVERAGE(W213:AF213),IF(COUNTBLANK(V213:AF213)&lt;9.5,AVERAGE(V213:AF213),IF(COUNTBLANK(U213:AF213)&lt;10.5,AVERAGE(U213:AF213),IF(COUNTBLANK(T213:AF213)&lt;11.5,AVERAGE(T213:AF213),IF(COUNTBLANK(S213:AF213)&lt;12.5,AVERAGE(S213:AF213),IF(COUNTBLANK(R213:AF213)&lt;13.5,AVERAGE(R213:AF213),IF(COUNTBLANK(Q213:AF213)&lt;14.5,AVERAGE(Q213:AF213),IF(COUNTBLANK(P213:AF213)&lt;15.5,AVERAGE(P213:AF213),IF(COUNTBLANK(O213:AF213)&lt;16.5,AVERAGE(O213:AF213),IF(COUNTBLANK(N213:AF213)&lt;17.5,AVERAGE(N213:AF213),IF(COUNTBLANK(M213:AF213)&lt;18.5,AVERAGE(M213:AF213),IF(COUNTBLANK(L213:AF213)&lt;19.5,AVERAGE(L213:AF213),AVERAGE(K213:AF213))))))))))))))))))))))</f>
        <v>75</v>
      </c>
      <c r="AK213" s="23">
        <f>IF(AH213&lt;1.5,J213,(0.75*J213)+(0.25*(AI213*$AS$1)))</f>
        <v>301578.37562252232</v>
      </c>
      <c r="AL213" s="24">
        <f>AK213-J213</f>
        <v>-3221.6243774776813</v>
      </c>
      <c r="AM213" s="22">
        <f>IF(AH213&lt;1.5,"N/A",3*((J213/$AS$1)-(AJ213*2/3)))</f>
        <v>73.447012363583724</v>
      </c>
      <c r="AN213" s="20">
        <f t="shared" si="9"/>
        <v>282220.605550393</v>
      </c>
      <c r="AO213" s="20">
        <f t="shared" si="10"/>
        <v>272989.0904155671</v>
      </c>
    </row>
    <row r="214" spans="1:41" s="2" customFormat="1">
      <c r="A214" s="19" t="s">
        <v>54</v>
      </c>
      <c r="B214" s="23" t="str">
        <f>IF(COUNTBLANK(K214:AF214)&lt;20.5,"Yes","No")</f>
        <v>Yes</v>
      </c>
      <c r="C214" s="23" t="str">
        <f>IF(COUNTBLANK(K214:AF214)&lt;21.5,"Yes","No")</f>
        <v>Yes</v>
      </c>
      <c r="D214" s="34" t="str">
        <f>IF(J214&gt;300000,IF(J214&lt;((AG214*$AR$1)*0.9),IF(J214&lt;((AG214*$AR$1)*0.8),IF(J214&lt;((AG214*$AR$1)*0.7),"B","C"),"V"),IF(AM214&gt;AG214,IF(AM214&gt;AJ214,"P",""),"")),IF(AM214&gt;AG214,IF(AM214&gt;AJ214,"P",""),""))</f>
        <v>P</v>
      </c>
      <c r="E214" s="19" t="s">
        <v>96</v>
      </c>
      <c r="F214" s="21" t="s">
        <v>48</v>
      </c>
      <c r="G214" s="20">
        <v>266900</v>
      </c>
      <c r="H214" s="20">
        <f>J214-G214</f>
        <v>-3100</v>
      </c>
      <c r="I214" s="80">
        <v>-1800</v>
      </c>
      <c r="J214" s="20">
        <v>263800</v>
      </c>
      <c r="K214" s="21">
        <v>86</v>
      </c>
      <c r="L214" s="21">
        <v>77</v>
      </c>
      <c r="M214" s="21">
        <v>27</v>
      </c>
      <c r="N214" s="21">
        <v>85</v>
      </c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39">
        <f>IF(AH214=0,"",AVERAGE(K214:AF214))</f>
        <v>68.75</v>
      </c>
      <c r="AH214" s="39">
        <f>IF(COUNTBLANK(K214:AF214)=0,22,IF(COUNTBLANK(K214:AF214)=1,21,IF(COUNTBLANK(K214:AF214)=2,20,IF(COUNTBLANK(K214:AF214)=3,19,IF(COUNTBLANK(K214:AF214)=4,18,IF(COUNTBLANK(K214:AF214)=5,17,IF(COUNTBLANK(K214:AF214)=6,16,IF(COUNTBLANK(K214:AF214)=7,15,IF(COUNTBLANK(K214:AF214)=8,14,IF(COUNTBLANK(K214:AF214)=9,13,IF(COUNTBLANK(K214:AF214)=10,12,IF(COUNTBLANK(K214:AF214)=11,11,IF(COUNTBLANK(K214:AF214)=12,10,IF(COUNTBLANK(K214:AF214)=13,9,IF(COUNTBLANK(K214:AF214)=14,8,IF(COUNTBLANK(K214:AF214)=15,7,IF(COUNTBLANK(K214:AF214)=16,6,IF(COUNTBLANK(K214:AF214)=17,5,IF(COUNTBLANK(K214:AF214)=18,4,IF(COUNTBLANK(K214:AF214)=19,3,IF(COUNTBLANK(K214:AF214)=20,2,IF(COUNTBLANK(K214:AF214)=21,1,IF(COUNTBLANK(K214:AF214)=22,0,"Error")))))))))))))))))))))))</f>
        <v>4</v>
      </c>
      <c r="AI214" s="39">
        <f>IF(AH214=0,"",IF(COUNTBLANK(AD214:AF214)=0,AVERAGE(AD214:AF214),IF(COUNTBLANK(AC214:AF214)&lt;1.5,AVERAGE(AC214:AF214),IF(COUNTBLANK(AB214:AF214)&lt;2.5,AVERAGE(AB214:AF214),IF(COUNTBLANK(AA214:AF214)&lt;3.5,AVERAGE(AA214:AF214),IF(COUNTBLANK(Z214:AF214)&lt;4.5,AVERAGE(Z214:AF214),IF(COUNTBLANK(Y214:AF214)&lt;5.5,AVERAGE(Y214:AF214),IF(COUNTBLANK(X214:AF214)&lt;6.5,AVERAGE(X214:AF214),IF(COUNTBLANK(W214:AF214)&lt;7.5,AVERAGE(W214:AF214),IF(COUNTBLANK(V214:AF214)&lt;8.5,AVERAGE(V214:AF214),IF(COUNTBLANK(U214:AF214)&lt;9.5,AVERAGE(U214:AF214),IF(COUNTBLANK(T214:AF214)&lt;10.5,AVERAGE(T214:AF214),IF(COUNTBLANK(S214:AF214)&lt;11.5,AVERAGE(S214:AF214),IF(COUNTBLANK(R214:AF214)&lt;12.5,AVERAGE(R214:AF214),IF(COUNTBLANK(Q214:AF214)&lt;13.5,AVERAGE(Q214:AF214),IF(COUNTBLANK(P214:AF214)&lt;14.5,AVERAGE(P214:AF214),IF(COUNTBLANK(O214:AF214)&lt;15.5,AVERAGE(O214:AF214),IF(COUNTBLANK(N214:AF214)&lt;16.5,AVERAGE(N214:AF214),IF(COUNTBLANK(M214:AF214)&lt;17.5,AVERAGE(M214:AF214),IF(COUNTBLANK(L214:AF214)&lt;18.5,AVERAGE(L214:AF214),AVERAGE(K214:AF214)))))))))))))))))))))</f>
        <v>63</v>
      </c>
      <c r="AJ214" s="22">
        <f>IF(AH214=0,"",IF(COUNTBLANK(AE214:AF214)=0,AVERAGE(AE214:AF214),IF(COUNTBLANK(AD214:AF214)&lt;1.5,AVERAGE(AD214:AF214),IF(COUNTBLANK(AC214:AF214)&lt;2.5,AVERAGE(AC214:AF214),IF(COUNTBLANK(AB214:AF214)&lt;3.5,AVERAGE(AB214:AF214),IF(COUNTBLANK(AA214:AF214)&lt;4.5,AVERAGE(AA214:AF214),IF(COUNTBLANK(Z214:AF214)&lt;5.5,AVERAGE(Z214:AF214),IF(COUNTBLANK(Y214:AF214)&lt;6.5,AVERAGE(Y214:AF214),IF(COUNTBLANK(X214:AF214)&lt;7.5,AVERAGE(X214:AF214),IF(COUNTBLANK(W214:AF214)&lt;8.5,AVERAGE(W214:AF214),IF(COUNTBLANK(V214:AF214)&lt;9.5,AVERAGE(V214:AF214),IF(COUNTBLANK(U214:AF214)&lt;10.5,AVERAGE(U214:AF214),IF(COUNTBLANK(T214:AF214)&lt;11.5,AVERAGE(T214:AF214),IF(COUNTBLANK(S214:AF214)&lt;12.5,AVERAGE(S214:AF214),IF(COUNTBLANK(R214:AF214)&lt;13.5,AVERAGE(R214:AF214),IF(COUNTBLANK(Q214:AF214)&lt;14.5,AVERAGE(Q214:AF214),IF(COUNTBLANK(P214:AF214)&lt;15.5,AVERAGE(P214:AF214),IF(COUNTBLANK(O214:AF214)&lt;16.5,AVERAGE(O214:AF214),IF(COUNTBLANK(N214:AF214)&lt;17.5,AVERAGE(N214:AF214),IF(COUNTBLANK(M214:AF214)&lt;18.5,AVERAGE(M214:AF214),IF(COUNTBLANK(L214:AF214)&lt;19.5,AVERAGE(L214:AF214),AVERAGE(K214:AF214))))))))))))))))))))))</f>
        <v>56</v>
      </c>
      <c r="AK214" s="23">
        <f>IF(AH214&lt;1.5,J214,(0.75*J214)+(0.25*(AI214*$AS$1)))</f>
        <v>262302.86445166689</v>
      </c>
      <c r="AL214" s="24">
        <f>AK214-J214</f>
        <v>-1497.1355483331135</v>
      </c>
      <c r="AM214" s="22">
        <f>IF(AH214&lt;1.5,"N/A",3*((J214/$AS$1)-(AJ214*2/3)))</f>
        <v>81.390163587642348</v>
      </c>
      <c r="AN214" s="20">
        <f t="shared" si="9"/>
        <v>249250.90864030039</v>
      </c>
      <c r="AO214" s="20">
        <f t="shared" si="10"/>
        <v>271999.9995082643</v>
      </c>
    </row>
    <row r="215" spans="1:41" s="2" customFormat="1">
      <c r="A215" s="19" t="s">
        <v>54</v>
      </c>
      <c r="B215" s="23" t="str">
        <f>IF(COUNTBLANK(K215:AF215)&lt;20.5,"Yes","No")</f>
        <v>Yes</v>
      </c>
      <c r="C215" s="23" t="str">
        <f>IF(COUNTBLANK(K215:AF215)&lt;21.5,"Yes","No")</f>
        <v>Yes</v>
      </c>
      <c r="D215" s="34" t="str">
        <f>IF(J215&gt;300000,IF(J215&lt;((AG215*$AR$1)*0.9),IF(J215&lt;((AG215*$AR$1)*0.8),IF(J215&lt;((AG215*$AR$1)*0.7),"B","C"),"V"),IF(AM215&gt;AG215,IF(AM215&gt;AJ215,"P",""),"")),IF(AM215&gt;AG215,IF(AM215&gt;AJ215,"P",""),""))</f>
        <v>P</v>
      </c>
      <c r="E215" s="19" t="s">
        <v>102</v>
      </c>
      <c r="F215" s="21" t="s">
        <v>390</v>
      </c>
      <c r="G215" s="20">
        <v>290900</v>
      </c>
      <c r="H215" s="20">
        <f>J215-G215</f>
        <v>-8400</v>
      </c>
      <c r="I215" s="80">
        <v>-6000</v>
      </c>
      <c r="J215" s="20">
        <v>282500</v>
      </c>
      <c r="K215" s="21">
        <v>79</v>
      </c>
      <c r="L215" s="21">
        <v>80</v>
      </c>
      <c r="M215" s="21">
        <v>45</v>
      </c>
      <c r="N215" s="21">
        <v>69</v>
      </c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39">
        <f>IF(AH215=0,"",AVERAGE(K215:AF215))</f>
        <v>68.25</v>
      </c>
      <c r="AH215" s="39">
        <f>IF(COUNTBLANK(K215:AF215)=0,22,IF(COUNTBLANK(K215:AF215)=1,21,IF(COUNTBLANK(K215:AF215)=2,20,IF(COUNTBLANK(K215:AF215)=3,19,IF(COUNTBLANK(K215:AF215)=4,18,IF(COUNTBLANK(K215:AF215)=5,17,IF(COUNTBLANK(K215:AF215)=6,16,IF(COUNTBLANK(K215:AF215)=7,15,IF(COUNTBLANK(K215:AF215)=8,14,IF(COUNTBLANK(K215:AF215)=9,13,IF(COUNTBLANK(K215:AF215)=10,12,IF(COUNTBLANK(K215:AF215)=11,11,IF(COUNTBLANK(K215:AF215)=12,10,IF(COUNTBLANK(K215:AF215)=13,9,IF(COUNTBLANK(K215:AF215)=14,8,IF(COUNTBLANK(K215:AF215)=15,7,IF(COUNTBLANK(K215:AF215)=16,6,IF(COUNTBLANK(K215:AF215)=17,5,IF(COUNTBLANK(K215:AF215)=18,4,IF(COUNTBLANK(K215:AF215)=19,3,IF(COUNTBLANK(K215:AF215)=20,2,IF(COUNTBLANK(K215:AF215)=21,1,IF(COUNTBLANK(K215:AF215)=22,0,"Error")))))))))))))))))))))))</f>
        <v>4</v>
      </c>
      <c r="AI215" s="39">
        <f>IF(AH215=0,"",IF(COUNTBLANK(AD215:AF215)=0,AVERAGE(AD215:AF215),IF(COUNTBLANK(AC215:AF215)&lt;1.5,AVERAGE(AC215:AF215),IF(COUNTBLANK(AB215:AF215)&lt;2.5,AVERAGE(AB215:AF215),IF(COUNTBLANK(AA215:AF215)&lt;3.5,AVERAGE(AA215:AF215),IF(COUNTBLANK(Z215:AF215)&lt;4.5,AVERAGE(Z215:AF215),IF(COUNTBLANK(Y215:AF215)&lt;5.5,AVERAGE(Y215:AF215),IF(COUNTBLANK(X215:AF215)&lt;6.5,AVERAGE(X215:AF215),IF(COUNTBLANK(W215:AF215)&lt;7.5,AVERAGE(W215:AF215),IF(COUNTBLANK(V215:AF215)&lt;8.5,AVERAGE(V215:AF215),IF(COUNTBLANK(U215:AF215)&lt;9.5,AVERAGE(U215:AF215),IF(COUNTBLANK(T215:AF215)&lt;10.5,AVERAGE(T215:AF215),IF(COUNTBLANK(S215:AF215)&lt;11.5,AVERAGE(S215:AF215),IF(COUNTBLANK(R215:AF215)&lt;12.5,AVERAGE(R215:AF215),IF(COUNTBLANK(Q215:AF215)&lt;13.5,AVERAGE(Q215:AF215),IF(COUNTBLANK(P215:AF215)&lt;14.5,AVERAGE(P215:AF215),IF(COUNTBLANK(O215:AF215)&lt;15.5,AVERAGE(O215:AF215),IF(COUNTBLANK(N215:AF215)&lt;16.5,AVERAGE(N215:AF215),IF(COUNTBLANK(M215:AF215)&lt;17.5,AVERAGE(M215:AF215),IF(COUNTBLANK(L215:AF215)&lt;18.5,AVERAGE(L215:AF215),AVERAGE(K215:AF215)))))))))))))))))))))</f>
        <v>64.666666666666671</v>
      </c>
      <c r="AJ215" s="22">
        <f>IF(AH215=0,"",IF(COUNTBLANK(AE215:AF215)=0,AVERAGE(AE215:AF215),IF(COUNTBLANK(AD215:AF215)&lt;1.5,AVERAGE(AD215:AF215),IF(COUNTBLANK(AC215:AF215)&lt;2.5,AVERAGE(AC215:AF215),IF(COUNTBLANK(AB215:AF215)&lt;3.5,AVERAGE(AB215:AF215),IF(COUNTBLANK(AA215:AF215)&lt;4.5,AVERAGE(AA215:AF215),IF(COUNTBLANK(Z215:AF215)&lt;5.5,AVERAGE(Z215:AF215),IF(COUNTBLANK(Y215:AF215)&lt;6.5,AVERAGE(Y215:AF215),IF(COUNTBLANK(X215:AF215)&lt;7.5,AVERAGE(X215:AF215),IF(COUNTBLANK(W215:AF215)&lt;8.5,AVERAGE(W215:AF215),IF(COUNTBLANK(V215:AF215)&lt;9.5,AVERAGE(V215:AF215),IF(COUNTBLANK(U215:AF215)&lt;10.5,AVERAGE(U215:AF215),IF(COUNTBLANK(T215:AF215)&lt;11.5,AVERAGE(T215:AF215),IF(COUNTBLANK(S215:AF215)&lt;12.5,AVERAGE(S215:AF215),IF(COUNTBLANK(R215:AF215)&lt;13.5,AVERAGE(R215:AF215),IF(COUNTBLANK(Q215:AF215)&lt;14.5,AVERAGE(Q215:AF215),IF(COUNTBLANK(P215:AF215)&lt;15.5,AVERAGE(P215:AF215),IF(COUNTBLANK(O215:AF215)&lt;16.5,AVERAGE(O215:AF215),IF(COUNTBLANK(N215:AF215)&lt;17.5,AVERAGE(N215:AF215),IF(COUNTBLANK(M215:AF215)&lt;18.5,AVERAGE(M215:AF215),IF(COUNTBLANK(L215:AF215)&lt;19.5,AVERAGE(L215:AF215),AVERAGE(K215:AF215))))))))))))))))))))))</f>
        <v>57</v>
      </c>
      <c r="AK215" s="23">
        <f>IF(AH215&lt;1.5,J215,(0.75*J215)+(0.25*(AI215*$AS$1)))</f>
        <v>278032.96668583795</v>
      </c>
      <c r="AL215" s="24">
        <f>AK215-J215</f>
        <v>-4467.0333141620504</v>
      </c>
      <c r="AM215" s="22">
        <f>IF(AH215&lt;1.5,"N/A",3*((J215/$AS$1)-(AJ215*2/3)))</f>
        <v>93.09901900496196</v>
      </c>
      <c r="AN215" s="20">
        <f t="shared" si="9"/>
        <v>255844.84802231894</v>
      </c>
      <c r="AO215" s="20">
        <f t="shared" si="10"/>
        <v>270021.81769365876</v>
      </c>
    </row>
    <row r="216" spans="1:41" s="2" customFormat="1">
      <c r="A216" s="19" t="s">
        <v>54</v>
      </c>
      <c r="B216" s="23" t="str">
        <f>IF(COUNTBLANK(K216:AF216)&lt;20.5,"Yes","No")</f>
        <v>Yes</v>
      </c>
      <c r="C216" s="23" t="str">
        <f>IF(COUNTBLANK(K216:AF216)&lt;21.5,"Yes","No")</f>
        <v>Yes</v>
      </c>
      <c r="D216" s="34" t="str">
        <f>IF(J216&gt;300000,IF(J216&lt;((AG216*$AR$1)*0.9),IF(J216&lt;((AG216*$AR$1)*0.8),IF(J216&lt;((AG216*$AR$1)*0.7),"B","C"),"V"),IF(AM216&gt;AG216,IF(AM216&gt;AJ216,"P",""),"")),IF(AM216&gt;AG216,IF(AM216&gt;AJ216,"P",""),""))</f>
        <v/>
      </c>
      <c r="E216" s="19" t="s">
        <v>103</v>
      </c>
      <c r="F216" s="21" t="s">
        <v>37</v>
      </c>
      <c r="G216" s="20">
        <v>250500</v>
      </c>
      <c r="H216" s="20">
        <f>J216-G216</f>
        <v>0</v>
      </c>
      <c r="I216" s="80">
        <v>0</v>
      </c>
      <c r="J216" s="20">
        <v>250500</v>
      </c>
      <c r="K216" s="21">
        <v>70</v>
      </c>
      <c r="L216" s="21">
        <v>65</v>
      </c>
      <c r="M216" s="21"/>
      <c r="N216" s="21" t="s">
        <v>535</v>
      </c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39">
        <f>IF(AH216=0,"",AVERAGE(K216:AF216))</f>
        <v>67.5</v>
      </c>
      <c r="AH216" s="39">
        <f>IF(COUNTBLANK(K216:AF216)=0,22,IF(COUNTBLANK(K216:AF216)=1,21,IF(COUNTBLANK(K216:AF216)=2,20,IF(COUNTBLANK(K216:AF216)=3,19,IF(COUNTBLANK(K216:AF216)=4,18,IF(COUNTBLANK(K216:AF216)=5,17,IF(COUNTBLANK(K216:AF216)=6,16,IF(COUNTBLANK(K216:AF216)=7,15,IF(COUNTBLANK(K216:AF216)=8,14,IF(COUNTBLANK(K216:AF216)=9,13,IF(COUNTBLANK(K216:AF216)=10,12,IF(COUNTBLANK(K216:AF216)=11,11,IF(COUNTBLANK(K216:AF216)=12,10,IF(COUNTBLANK(K216:AF216)=13,9,IF(COUNTBLANK(K216:AF216)=14,8,IF(COUNTBLANK(K216:AF216)=15,7,IF(COUNTBLANK(K216:AF216)=16,6,IF(COUNTBLANK(K216:AF216)=17,5,IF(COUNTBLANK(K216:AF216)=18,4,IF(COUNTBLANK(K216:AF216)=19,3,IF(COUNTBLANK(K216:AF216)=20,2,IF(COUNTBLANK(K216:AF216)=21,1,IF(COUNTBLANK(K216:AF216)=22,0,"Error")))))))))))))))))))))))</f>
        <v>2</v>
      </c>
      <c r="AI216" s="39">
        <f>IF(AH216=0,"",IF(COUNTBLANK(AD216:AF216)=0,AVERAGE(AD216:AF216),IF(COUNTBLANK(AC216:AF216)&lt;1.5,AVERAGE(AC216:AF216),IF(COUNTBLANK(AB216:AF216)&lt;2.5,AVERAGE(AB216:AF216),IF(COUNTBLANK(AA216:AF216)&lt;3.5,AVERAGE(AA216:AF216),IF(COUNTBLANK(Z216:AF216)&lt;4.5,AVERAGE(Z216:AF216),IF(COUNTBLANK(Y216:AF216)&lt;5.5,AVERAGE(Y216:AF216),IF(COUNTBLANK(X216:AF216)&lt;6.5,AVERAGE(X216:AF216),IF(COUNTBLANK(W216:AF216)&lt;7.5,AVERAGE(W216:AF216),IF(COUNTBLANK(V216:AF216)&lt;8.5,AVERAGE(V216:AF216),IF(COUNTBLANK(U216:AF216)&lt;9.5,AVERAGE(U216:AF216),IF(COUNTBLANK(T216:AF216)&lt;10.5,AVERAGE(T216:AF216),IF(COUNTBLANK(S216:AF216)&lt;11.5,AVERAGE(S216:AF216),IF(COUNTBLANK(R216:AF216)&lt;12.5,AVERAGE(R216:AF216),IF(COUNTBLANK(Q216:AF216)&lt;13.5,AVERAGE(Q216:AF216),IF(COUNTBLANK(P216:AF216)&lt;14.5,AVERAGE(P216:AF216),IF(COUNTBLANK(O216:AF216)&lt;15.5,AVERAGE(O216:AF216),IF(COUNTBLANK(N216:AF216)&lt;16.5,AVERAGE(N216:AF216),IF(COUNTBLANK(M216:AF216)&lt;17.5,AVERAGE(M216:AF216),IF(COUNTBLANK(L216:AF216)&lt;18.5,AVERAGE(L216:AF216),AVERAGE(K216:AF216)))))))))))))))))))))</f>
        <v>67.5</v>
      </c>
      <c r="AJ216" s="22">
        <f>IF(AH216=0,"",IF(COUNTBLANK(AE216:AF216)=0,AVERAGE(AE216:AF216),IF(COUNTBLANK(AD216:AF216)&lt;1.5,AVERAGE(AD216:AF216),IF(COUNTBLANK(AC216:AF216)&lt;2.5,AVERAGE(AC216:AF216),IF(COUNTBLANK(AB216:AF216)&lt;3.5,AVERAGE(AB216:AF216),IF(COUNTBLANK(AA216:AF216)&lt;4.5,AVERAGE(AA216:AF216),IF(COUNTBLANK(Z216:AF216)&lt;5.5,AVERAGE(Z216:AF216),IF(COUNTBLANK(Y216:AF216)&lt;6.5,AVERAGE(Y216:AF216),IF(COUNTBLANK(X216:AF216)&lt;7.5,AVERAGE(X216:AF216),IF(COUNTBLANK(W216:AF216)&lt;8.5,AVERAGE(W216:AF216),IF(COUNTBLANK(V216:AF216)&lt;9.5,AVERAGE(V216:AF216),IF(COUNTBLANK(U216:AF216)&lt;10.5,AVERAGE(U216:AF216),IF(COUNTBLANK(T216:AF216)&lt;11.5,AVERAGE(T216:AF216),IF(COUNTBLANK(S216:AF216)&lt;12.5,AVERAGE(S216:AF216),IF(COUNTBLANK(R216:AF216)&lt;13.5,AVERAGE(R216:AF216),IF(COUNTBLANK(Q216:AF216)&lt;14.5,AVERAGE(Q216:AF216),IF(COUNTBLANK(P216:AF216)&lt;15.5,AVERAGE(P216:AF216),IF(COUNTBLANK(O216:AF216)&lt;16.5,AVERAGE(O216:AF216),IF(COUNTBLANK(N216:AF216)&lt;17.5,AVERAGE(N216:AF216),IF(COUNTBLANK(M216:AF216)&lt;18.5,AVERAGE(M216:AF216),IF(COUNTBLANK(L216:AF216)&lt;19.5,AVERAGE(L216:AF216),AVERAGE(K216:AF216))))))))))))))))))))))</f>
        <v>67.5</v>
      </c>
      <c r="AK216" s="23">
        <f>IF(AH216&lt;1.5,J216,(0.75*J216)+(0.25*(AI216*$AS$1)))</f>
        <v>256931.64048392882</v>
      </c>
      <c r="AL216" s="24">
        <f>AK216-J216</f>
        <v>6431.6404839288152</v>
      </c>
      <c r="AM216" s="22">
        <f>IF(AH216&lt;1.5,"N/A",3*((J216/$AS$1)-(AJ216*2/3)))</f>
        <v>48.640015082276008</v>
      </c>
      <c r="AN216" s="20">
        <f t="shared" si="9"/>
        <v>267054.54497175041</v>
      </c>
      <c r="AO216" s="20">
        <f t="shared" si="10"/>
        <v>267054.54497175041</v>
      </c>
    </row>
    <row r="217" spans="1:41" s="2" customFormat="1">
      <c r="A217" s="19" t="s">
        <v>54</v>
      </c>
      <c r="B217" s="23" t="str">
        <f>IF(COUNTBLANK(K217:AF217)&lt;20.5,"Yes","No")</f>
        <v>Yes</v>
      </c>
      <c r="C217" s="23" t="str">
        <f>IF(COUNTBLANK(K217:AF217)&lt;21.5,"Yes","No")</f>
        <v>Yes</v>
      </c>
      <c r="D217" s="34" t="str">
        <f>IF(J217&gt;300000,IF(J217&lt;((AG217*$AR$1)*0.9),IF(J217&lt;((AG217*$AR$1)*0.8),IF(J217&lt;((AG217*$AR$1)*0.7),"B","C"),"V"),IF(AM217&gt;AG217,IF(AM217&gt;AJ217,"P",""),"")),IF(AM217&gt;AG217,IF(AM217&gt;AJ217,"P",""),""))</f>
        <v/>
      </c>
      <c r="E217" s="19" t="s">
        <v>53</v>
      </c>
      <c r="F217" s="21" t="s">
        <v>392</v>
      </c>
      <c r="G217" s="20">
        <v>185100</v>
      </c>
      <c r="H217" s="20">
        <f>J217-G217</f>
        <v>38200</v>
      </c>
      <c r="I217" s="80">
        <v>8300</v>
      </c>
      <c r="J217" s="20">
        <v>223300</v>
      </c>
      <c r="K217" s="21">
        <v>86</v>
      </c>
      <c r="L217" s="21">
        <v>60</v>
      </c>
      <c r="M217" s="21">
        <v>71</v>
      </c>
      <c r="N217" s="21">
        <v>49</v>
      </c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39">
        <f>IF(AH217=0,"",AVERAGE(K217:AF217))</f>
        <v>66.5</v>
      </c>
      <c r="AH217" s="39">
        <f>IF(COUNTBLANK(K217:AF217)=0,22,IF(COUNTBLANK(K217:AF217)=1,21,IF(COUNTBLANK(K217:AF217)=2,20,IF(COUNTBLANK(K217:AF217)=3,19,IF(COUNTBLANK(K217:AF217)=4,18,IF(COUNTBLANK(K217:AF217)=5,17,IF(COUNTBLANK(K217:AF217)=6,16,IF(COUNTBLANK(K217:AF217)=7,15,IF(COUNTBLANK(K217:AF217)=8,14,IF(COUNTBLANK(K217:AF217)=9,13,IF(COUNTBLANK(K217:AF217)=10,12,IF(COUNTBLANK(K217:AF217)=11,11,IF(COUNTBLANK(K217:AF217)=12,10,IF(COUNTBLANK(K217:AF217)=13,9,IF(COUNTBLANK(K217:AF217)=14,8,IF(COUNTBLANK(K217:AF217)=15,7,IF(COUNTBLANK(K217:AF217)=16,6,IF(COUNTBLANK(K217:AF217)=17,5,IF(COUNTBLANK(K217:AF217)=18,4,IF(COUNTBLANK(K217:AF217)=19,3,IF(COUNTBLANK(K217:AF217)=20,2,IF(COUNTBLANK(K217:AF217)=21,1,IF(COUNTBLANK(K217:AF217)=22,0,"Error")))))))))))))))))))))))</f>
        <v>4</v>
      </c>
      <c r="AI217" s="39">
        <f>IF(AH217=0,"",IF(COUNTBLANK(AD217:AF217)=0,AVERAGE(AD217:AF217),IF(COUNTBLANK(AC217:AF217)&lt;1.5,AVERAGE(AC217:AF217),IF(COUNTBLANK(AB217:AF217)&lt;2.5,AVERAGE(AB217:AF217),IF(COUNTBLANK(AA217:AF217)&lt;3.5,AVERAGE(AA217:AF217),IF(COUNTBLANK(Z217:AF217)&lt;4.5,AVERAGE(Z217:AF217),IF(COUNTBLANK(Y217:AF217)&lt;5.5,AVERAGE(Y217:AF217),IF(COUNTBLANK(X217:AF217)&lt;6.5,AVERAGE(X217:AF217),IF(COUNTBLANK(W217:AF217)&lt;7.5,AVERAGE(W217:AF217),IF(COUNTBLANK(V217:AF217)&lt;8.5,AVERAGE(V217:AF217),IF(COUNTBLANK(U217:AF217)&lt;9.5,AVERAGE(U217:AF217),IF(COUNTBLANK(T217:AF217)&lt;10.5,AVERAGE(T217:AF217),IF(COUNTBLANK(S217:AF217)&lt;11.5,AVERAGE(S217:AF217),IF(COUNTBLANK(R217:AF217)&lt;12.5,AVERAGE(R217:AF217),IF(COUNTBLANK(Q217:AF217)&lt;13.5,AVERAGE(Q217:AF217),IF(COUNTBLANK(P217:AF217)&lt;14.5,AVERAGE(P217:AF217),IF(COUNTBLANK(O217:AF217)&lt;15.5,AVERAGE(O217:AF217),IF(COUNTBLANK(N217:AF217)&lt;16.5,AVERAGE(N217:AF217),IF(COUNTBLANK(M217:AF217)&lt;17.5,AVERAGE(M217:AF217),IF(COUNTBLANK(L217:AF217)&lt;18.5,AVERAGE(L217:AF217),AVERAGE(K217:AF217)))))))))))))))))))))</f>
        <v>60</v>
      </c>
      <c r="AJ217" s="22">
        <f>IF(AH217=0,"",IF(COUNTBLANK(AE217:AF217)=0,AVERAGE(AE217:AF217),IF(COUNTBLANK(AD217:AF217)&lt;1.5,AVERAGE(AD217:AF217),IF(COUNTBLANK(AC217:AF217)&lt;2.5,AVERAGE(AC217:AF217),IF(COUNTBLANK(AB217:AF217)&lt;3.5,AVERAGE(AB217:AF217),IF(COUNTBLANK(AA217:AF217)&lt;4.5,AVERAGE(AA217:AF217),IF(COUNTBLANK(Z217:AF217)&lt;5.5,AVERAGE(Z217:AF217),IF(COUNTBLANK(Y217:AF217)&lt;6.5,AVERAGE(Y217:AF217),IF(COUNTBLANK(X217:AF217)&lt;7.5,AVERAGE(X217:AF217),IF(COUNTBLANK(W217:AF217)&lt;8.5,AVERAGE(W217:AF217),IF(COUNTBLANK(V217:AF217)&lt;9.5,AVERAGE(V217:AF217),IF(COUNTBLANK(U217:AF217)&lt;10.5,AVERAGE(U217:AF217),IF(COUNTBLANK(T217:AF217)&lt;11.5,AVERAGE(T217:AF217),IF(COUNTBLANK(S217:AF217)&lt;12.5,AVERAGE(S217:AF217),IF(COUNTBLANK(R217:AF217)&lt;13.5,AVERAGE(R217:AF217),IF(COUNTBLANK(Q217:AF217)&lt;14.5,AVERAGE(Q217:AF217),IF(COUNTBLANK(P217:AF217)&lt;15.5,AVERAGE(P217:AF217),IF(COUNTBLANK(O217:AF217)&lt;16.5,AVERAGE(O217:AF217),IF(COUNTBLANK(N217:AF217)&lt;17.5,AVERAGE(N217:AF217),IF(COUNTBLANK(M217:AF217)&lt;18.5,AVERAGE(M217:AF217),IF(COUNTBLANK(L217:AF217)&lt;19.5,AVERAGE(L217:AF217),AVERAGE(K217:AF217))))))))))))))))))))))</f>
        <v>60</v>
      </c>
      <c r="AK217" s="23">
        <f>IF(AH217&lt;1.5,J217,(0.75*J217)+(0.25*(AI217*$AS$1)))</f>
        <v>228858.68043015894</v>
      </c>
      <c r="AL217" s="24">
        <f>AK217-J217</f>
        <v>5558.6804301589436</v>
      </c>
      <c r="AM217" s="22">
        <f>IF(AH217&lt;1.5,"N/A",3*((J217/$AS$1)-(AJ217*2/3)))</f>
        <v>43.699861747992941</v>
      </c>
      <c r="AN217" s="20">
        <f t="shared" si="9"/>
        <v>237381.81775266703</v>
      </c>
      <c r="AO217" s="20">
        <f t="shared" si="10"/>
        <v>263098.18134253932</v>
      </c>
    </row>
    <row r="218" spans="1:41" s="2" customFormat="1">
      <c r="A218" s="19" t="s">
        <v>54</v>
      </c>
      <c r="B218" s="23" t="str">
        <f>IF(COUNTBLANK(K218:AF218)&lt;20.5,"Yes","No")</f>
        <v>No</v>
      </c>
      <c r="C218" s="23" t="str">
        <f>IF(COUNTBLANK(K218:AF218)&lt;21.5,"Yes","No")</f>
        <v>Yes</v>
      </c>
      <c r="D218" s="34" t="str">
        <f>IF(J218&gt;300000,IF(J218&lt;((AG218*$AR$1)*0.9),IF(J218&lt;((AG218*$AR$1)*0.8),IF(J218&lt;((AG218*$AR$1)*0.7),"B","C"),"V"),IF(AM218&gt;AG218,IF(AM218&gt;AJ218,"P",""),"")),IF(AM218&gt;AG218,IF(AM218&gt;AJ218,"P",""),""))</f>
        <v>P</v>
      </c>
      <c r="E218" s="19" t="s">
        <v>63</v>
      </c>
      <c r="F218" s="21" t="s">
        <v>37</v>
      </c>
      <c r="G218" s="20">
        <v>77800</v>
      </c>
      <c r="H218" s="20">
        <f>J218-G218</f>
        <v>0</v>
      </c>
      <c r="I218" s="80">
        <v>0</v>
      </c>
      <c r="J218" s="20">
        <v>77800</v>
      </c>
      <c r="K218" s="21">
        <v>65</v>
      </c>
      <c r="L218" s="21" t="s">
        <v>535</v>
      </c>
      <c r="M218" s="21"/>
      <c r="N218" s="21" t="s">
        <v>535</v>
      </c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39">
        <f>IF(AH218=0,"",AVERAGE(K218:AF218))</f>
        <v>65</v>
      </c>
      <c r="AH218" s="39">
        <f>IF(COUNTBLANK(K218:AF218)=0,22,IF(COUNTBLANK(K218:AF218)=1,21,IF(COUNTBLANK(K218:AF218)=2,20,IF(COUNTBLANK(K218:AF218)=3,19,IF(COUNTBLANK(K218:AF218)=4,18,IF(COUNTBLANK(K218:AF218)=5,17,IF(COUNTBLANK(K218:AF218)=6,16,IF(COUNTBLANK(K218:AF218)=7,15,IF(COUNTBLANK(K218:AF218)=8,14,IF(COUNTBLANK(K218:AF218)=9,13,IF(COUNTBLANK(K218:AF218)=10,12,IF(COUNTBLANK(K218:AF218)=11,11,IF(COUNTBLANK(K218:AF218)=12,10,IF(COUNTBLANK(K218:AF218)=13,9,IF(COUNTBLANK(K218:AF218)=14,8,IF(COUNTBLANK(K218:AF218)=15,7,IF(COUNTBLANK(K218:AF218)=16,6,IF(COUNTBLANK(K218:AF218)=17,5,IF(COUNTBLANK(K218:AF218)=18,4,IF(COUNTBLANK(K218:AF218)=19,3,IF(COUNTBLANK(K218:AF218)=20,2,IF(COUNTBLANK(K218:AF218)=21,1,IF(COUNTBLANK(K218:AF218)=22,0,"Error")))))))))))))))))))))))</f>
        <v>1</v>
      </c>
      <c r="AI218" s="39">
        <f>IF(AH218=0,"",IF(COUNTBLANK(AD218:AF218)=0,AVERAGE(AD218:AF218),IF(COUNTBLANK(AC218:AF218)&lt;1.5,AVERAGE(AC218:AF218),IF(COUNTBLANK(AB218:AF218)&lt;2.5,AVERAGE(AB218:AF218),IF(COUNTBLANK(AA218:AF218)&lt;3.5,AVERAGE(AA218:AF218),IF(COUNTBLANK(Z218:AF218)&lt;4.5,AVERAGE(Z218:AF218),IF(COUNTBLANK(Y218:AF218)&lt;5.5,AVERAGE(Y218:AF218),IF(COUNTBLANK(X218:AF218)&lt;6.5,AVERAGE(X218:AF218),IF(COUNTBLANK(W218:AF218)&lt;7.5,AVERAGE(W218:AF218),IF(COUNTBLANK(V218:AF218)&lt;8.5,AVERAGE(V218:AF218),IF(COUNTBLANK(U218:AF218)&lt;9.5,AVERAGE(U218:AF218),IF(COUNTBLANK(T218:AF218)&lt;10.5,AVERAGE(T218:AF218),IF(COUNTBLANK(S218:AF218)&lt;11.5,AVERAGE(S218:AF218),IF(COUNTBLANK(R218:AF218)&lt;12.5,AVERAGE(R218:AF218),IF(COUNTBLANK(Q218:AF218)&lt;13.5,AVERAGE(Q218:AF218),IF(COUNTBLANK(P218:AF218)&lt;14.5,AVERAGE(P218:AF218),IF(COUNTBLANK(O218:AF218)&lt;15.5,AVERAGE(O218:AF218),IF(COUNTBLANK(N218:AF218)&lt;16.5,AVERAGE(N218:AF218),IF(COUNTBLANK(M218:AF218)&lt;17.5,AVERAGE(M218:AF218),IF(COUNTBLANK(L218:AF218)&lt;18.5,AVERAGE(L218:AF218),AVERAGE(K218:AF218)))))))))))))))))))))</f>
        <v>65</v>
      </c>
      <c r="AJ218" s="22">
        <f>IF(AH218=0,"",IF(COUNTBLANK(AE218:AF218)=0,AVERAGE(AE218:AF218),IF(COUNTBLANK(AD218:AF218)&lt;1.5,AVERAGE(AD218:AF218),IF(COUNTBLANK(AC218:AF218)&lt;2.5,AVERAGE(AC218:AF218),IF(COUNTBLANK(AB218:AF218)&lt;3.5,AVERAGE(AB218:AF218),IF(COUNTBLANK(AA218:AF218)&lt;4.5,AVERAGE(AA218:AF218),IF(COUNTBLANK(Z218:AF218)&lt;5.5,AVERAGE(Z218:AF218),IF(COUNTBLANK(Y218:AF218)&lt;6.5,AVERAGE(Y218:AF218),IF(COUNTBLANK(X218:AF218)&lt;7.5,AVERAGE(X218:AF218),IF(COUNTBLANK(W218:AF218)&lt;8.5,AVERAGE(W218:AF218),IF(COUNTBLANK(V218:AF218)&lt;9.5,AVERAGE(V218:AF218),IF(COUNTBLANK(U218:AF218)&lt;10.5,AVERAGE(U218:AF218),IF(COUNTBLANK(T218:AF218)&lt;11.5,AVERAGE(T218:AF218),IF(COUNTBLANK(S218:AF218)&lt;12.5,AVERAGE(S218:AF218),IF(COUNTBLANK(R218:AF218)&lt;13.5,AVERAGE(R218:AF218),IF(COUNTBLANK(Q218:AF218)&lt;14.5,AVERAGE(Q218:AF218),IF(COUNTBLANK(P218:AF218)&lt;15.5,AVERAGE(P218:AF218),IF(COUNTBLANK(O218:AF218)&lt;16.5,AVERAGE(O218:AF218),IF(COUNTBLANK(N218:AF218)&lt;17.5,AVERAGE(N218:AF218),IF(COUNTBLANK(M218:AF218)&lt;18.5,AVERAGE(M218:AF218),IF(COUNTBLANK(L218:AF218)&lt;19.5,AVERAGE(L218:AF218),AVERAGE(K218:AF218))))))))))))))))))))))</f>
        <v>65</v>
      </c>
      <c r="AK218" s="23">
        <f>IF(AH218&lt;1.5,J218,(0.75*J218)+(0.25*(AI218*$AS$1)))</f>
        <v>77800</v>
      </c>
      <c r="AL218" s="24">
        <f>AK218-J218</f>
        <v>0</v>
      </c>
      <c r="AM218" s="22" t="str">
        <f>IF(AH218&lt;1.5,"N/A",3*((J218/$AS$1)-(AJ218*2/3)))</f>
        <v>N/A</v>
      </c>
      <c r="AN218" s="20">
        <f t="shared" si="9"/>
        <v>257163.63589872263</v>
      </c>
      <c r="AO218" s="20">
        <f t="shared" si="10"/>
        <v>257163.63589872263</v>
      </c>
    </row>
    <row r="219" spans="1:41" s="2" customFormat="1">
      <c r="A219" s="19" t="s">
        <v>54</v>
      </c>
      <c r="B219" s="23" t="str">
        <f>IF(COUNTBLANK(K219:AF219)&lt;20.5,"Yes","No")</f>
        <v>Yes</v>
      </c>
      <c r="C219" s="23" t="str">
        <f>IF(COUNTBLANK(K219:AF219)&lt;21.5,"Yes","No")</f>
        <v>Yes</v>
      </c>
      <c r="D219" s="34" t="str">
        <f>IF(J219&gt;300000,IF(J219&lt;((AG219*$AR$1)*0.9),IF(J219&lt;((AG219*$AR$1)*0.8),IF(J219&lt;((AG219*$AR$1)*0.7),"B","C"),"V"),IF(AM219&gt;AG219,IF(AM219&gt;AJ219,"P",""),"")),IF(AM219&gt;AG219,IF(AM219&gt;AJ219,"P",""),""))</f>
        <v/>
      </c>
      <c r="E219" s="19" t="s">
        <v>100</v>
      </c>
      <c r="F219" s="21" t="s">
        <v>48</v>
      </c>
      <c r="G219" s="20">
        <v>243400</v>
      </c>
      <c r="H219" s="20">
        <f>J219-G219</f>
        <v>-2700</v>
      </c>
      <c r="I219" s="80">
        <v>-400</v>
      </c>
      <c r="J219" s="20">
        <v>240700</v>
      </c>
      <c r="K219" s="21">
        <v>81</v>
      </c>
      <c r="L219" s="21">
        <v>34</v>
      </c>
      <c r="M219" s="21">
        <v>55</v>
      </c>
      <c r="N219" s="21">
        <v>86</v>
      </c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39">
        <f>IF(AH219=0,"",AVERAGE(K219:AF219))</f>
        <v>64</v>
      </c>
      <c r="AH219" s="39">
        <f>IF(COUNTBLANK(K219:AF219)=0,22,IF(COUNTBLANK(K219:AF219)=1,21,IF(COUNTBLANK(K219:AF219)=2,20,IF(COUNTBLANK(K219:AF219)=3,19,IF(COUNTBLANK(K219:AF219)=4,18,IF(COUNTBLANK(K219:AF219)=5,17,IF(COUNTBLANK(K219:AF219)=6,16,IF(COUNTBLANK(K219:AF219)=7,15,IF(COUNTBLANK(K219:AF219)=8,14,IF(COUNTBLANK(K219:AF219)=9,13,IF(COUNTBLANK(K219:AF219)=10,12,IF(COUNTBLANK(K219:AF219)=11,11,IF(COUNTBLANK(K219:AF219)=12,10,IF(COUNTBLANK(K219:AF219)=13,9,IF(COUNTBLANK(K219:AF219)=14,8,IF(COUNTBLANK(K219:AF219)=15,7,IF(COUNTBLANK(K219:AF219)=16,6,IF(COUNTBLANK(K219:AF219)=17,5,IF(COUNTBLANK(K219:AF219)=18,4,IF(COUNTBLANK(K219:AF219)=19,3,IF(COUNTBLANK(K219:AF219)=20,2,IF(COUNTBLANK(K219:AF219)=21,1,IF(COUNTBLANK(K219:AF219)=22,0,"Error")))))))))))))))))))))))</f>
        <v>4</v>
      </c>
      <c r="AI219" s="39">
        <f>IF(AH219=0,"",IF(COUNTBLANK(AD219:AF219)=0,AVERAGE(AD219:AF219),IF(COUNTBLANK(AC219:AF219)&lt;1.5,AVERAGE(AC219:AF219),IF(COUNTBLANK(AB219:AF219)&lt;2.5,AVERAGE(AB219:AF219),IF(COUNTBLANK(AA219:AF219)&lt;3.5,AVERAGE(AA219:AF219),IF(COUNTBLANK(Z219:AF219)&lt;4.5,AVERAGE(Z219:AF219),IF(COUNTBLANK(Y219:AF219)&lt;5.5,AVERAGE(Y219:AF219),IF(COUNTBLANK(X219:AF219)&lt;6.5,AVERAGE(X219:AF219),IF(COUNTBLANK(W219:AF219)&lt;7.5,AVERAGE(W219:AF219),IF(COUNTBLANK(V219:AF219)&lt;8.5,AVERAGE(V219:AF219),IF(COUNTBLANK(U219:AF219)&lt;9.5,AVERAGE(U219:AF219),IF(COUNTBLANK(T219:AF219)&lt;10.5,AVERAGE(T219:AF219),IF(COUNTBLANK(S219:AF219)&lt;11.5,AVERAGE(S219:AF219),IF(COUNTBLANK(R219:AF219)&lt;12.5,AVERAGE(R219:AF219),IF(COUNTBLANK(Q219:AF219)&lt;13.5,AVERAGE(Q219:AF219),IF(COUNTBLANK(P219:AF219)&lt;14.5,AVERAGE(P219:AF219),IF(COUNTBLANK(O219:AF219)&lt;15.5,AVERAGE(O219:AF219),IF(COUNTBLANK(N219:AF219)&lt;16.5,AVERAGE(N219:AF219),IF(COUNTBLANK(M219:AF219)&lt;17.5,AVERAGE(M219:AF219),IF(COUNTBLANK(L219:AF219)&lt;18.5,AVERAGE(L219:AF219),AVERAGE(K219:AF219)))))))))))))))))))))</f>
        <v>58.333333333333336</v>
      </c>
      <c r="AJ219" s="22">
        <f>IF(AH219=0,"",IF(COUNTBLANK(AE219:AF219)=0,AVERAGE(AE219:AF219),IF(COUNTBLANK(AD219:AF219)&lt;1.5,AVERAGE(AD219:AF219),IF(COUNTBLANK(AC219:AF219)&lt;2.5,AVERAGE(AC219:AF219),IF(COUNTBLANK(AB219:AF219)&lt;3.5,AVERAGE(AB219:AF219),IF(COUNTBLANK(AA219:AF219)&lt;4.5,AVERAGE(AA219:AF219),IF(COUNTBLANK(Z219:AF219)&lt;5.5,AVERAGE(Z219:AF219),IF(COUNTBLANK(Y219:AF219)&lt;6.5,AVERAGE(Y219:AF219),IF(COUNTBLANK(X219:AF219)&lt;7.5,AVERAGE(X219:AF219),IF(COUNTBLANK(W219:AF219)&lt;8.5,AVERAGE(W219:AF219),IF(COUNTBLANK(V219:AF219)&lt;9.5,AVERAGE(V219:AF219),IF(COUNTBLANK(U219:AF219)&lt;10.5,AVERAGE(U219:AF219),IF(COUNTBLANK(T219:AF219)&lt;11.5,AVERAGE(T219:AF219),IF(COUNTBLANK(S219:AF219)&lt;12.5,AVERAGE(S219:AF219),IF(COUNTBLANK(R219:AF219)&lt;13.5,AVERAGE(R219:AF219),IF(COUNTBLANK(Q219:AF219)&lt;14.5,AVERAGE(Q219:AF219),IF(COUNTBLANK(P219:AF219)&lt;15.5,AVERAGE(P219:AF219),IF(COUNTBLANK(O219:AF219)&lt;16.5,AVERAGE(O219:AF219),IF(COUNTBLANK(N219:AF219)&lt;17.5,AVERAGE(N219:AF219),IF(COUNTBLANK(M219:AF219)&lt;18.5,AVERAGE(M219:AF219),IF(COUNTBLANK(L219:AF219)&lt;19.5,AVERAGE(L219:AF219),AVERAGE(K219:AF219))))))))))))))))))))))</f>
        <v>70.5</v>
      </c>
      <c r="AK219" s="23">
        <f>IF(AH219&lt;1.5,J219,(0.75*J219)+(0.25*(AI219*$AS$1)))</f>
        <v>240203.57819598788</v>
      </c>
      <c r="AL219" s="24">
        <f>AK219-J219</f>
        <v>-496.42180401211954</v>
      </c>
      <c r="AM219" s="22">
        <f>IF(AH219&lt;1.5,"N/A",3*((J219/$AS$1)-(AJ219*2/3)))</f>
        <v>35.455695130953423</v>
      </c>
      <c r="AN219" s="20">
        <f t="shared" si="9"/>
        <v>230787.87837064851</v>
      </c>
      <c r="AO219" s="20">
        <f t="shared" si="10"/>
        <v>253207.27226951151</v>
      </c>
    </row>
    <row r="220" spans="1:41" s="2" customFormat="1">
      <c r="A220" s="19" t="s">
        <v>54</v>
      </c>
      <c r="B220" s="23" t="str">
        <f>IF(COUNTBLANK(K220:AF220)&lt;20.5,"Yes","No")</f>
        <v>Yes</v>
      </c>
      <c r="C220" s="23" t="str">
        <f>IF(COUNTBLANK(K220:AF220)&lt;21.5,"Yes","No")</f>
        <v>Yes</v>
      </c>
      <c r="D220" s="34" t="str">
        <f>IF(J220&gt;300000,IF(J220&lt;((AG220*$AR$1)*0.9),IF(J220&lt;((AG220*$AR$1)*0.8),IF(J220&lt;((AG220*$AR$1)*0.7),"B","C"),"V"),IF(AM220&gt;AG220,IF(AM220&gt;AJ220,"P",""),"")),IF(AM220&gt;AG220,IF(AM220&gt;AJ220,"P",""),""))</f>
        <v/>
      </c>
      <c r="E220" s="19" t="s">
        <v>105</v>
      </c>
      <c r="F220" s="21" t="s">
        <v>388</v>
      </c>
      <c r="G220" s="20">
        <v>212700</v>
      </c>
      <c r="H220" s="20">
        <f>J220-G220</f>
        <v>27200</v>
      </c>
      <c r="I220" s="80">
        <v>12500</v>
      </c>
      <c r="J220" s="20">
        <v>239900</v>
      </c>
      <c r="K220" s="21">
        <v>54</v>
      </c>
      <c r="L220" s="21">
        <v>74</v>
      </c>
      <c r="M220" s="21">
        <v>67</v>
      </c>
      <c r="N220" s="21">
        <v>60</v>
      </c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39">
        <f>IF(AH220=0,"",AVERAGE(K220:AF220))</f>
        <v>63.75</v>
      </c>
      <c r="AH220" s="39">
        <f>IF(COUNTBLANK(K220:AF220)=0,22,IF(COUNTBLANK(K220:AF220)=1,21,IF(COUNTBLANK(K220:AF220)=2,20,IF(COUNTBLANK(K220:AF220)=3,19,IF(COUNTBLANK(K220:AF220)=4,18,IF(COUNTBLANK(K220:AF220)=5,17,IF(COUNTBLANK(K220:AF220)=6,16,IF(COUNTBLANK(K220:AF220)=7,15,IF(COUNTBLANK(K220:AF220)=8,14,IF(COUNTBLANK(K220:AF220)=9,13,IF(COUNTBLANK(K220:AF220)=10,12,IF(COUNTBLANK(K220:AF220)=11,11,IF(COUNTBLANK(K220:AF220)=12,10,IF(COUNTBLANK(K220:AF220)=13,9,IF(COUNTBLANK(K220:AF220)=14,8,IF(COUNTBLANK(K220:AF220)=15,7,IF(COUNTBLANK(K220:AF220)=16,6,IF(COUNTBLANK(K220:AF220)=17,5,IF(COUNTBLANK(K220:AF220)=18,4,IF(COUNTBLANK(K220:AF220)=19,3,IF(COUNTBLANK(K220:AF220)=20,2,IF(COUNTBLANK(K220:AF220)=21,1,IF(COUNTBLANK(K220:AF220)=22,0,"Error")))))))))))))))))))))))</f>
        <v>4</v>
      </c>
      <c r="AI220" s="39">
        <f>IF(AH220=0,"",IF(COUNTBLANK(AD220:AF220)=0,AVERAGE(AD220:AF220),IF(COUNTBLANK(AC220:AF220)&lt;1.5,AVERAGE(AC220:AF220),IF(COUNTBLANK(AB220:AF220)&lt;2.5,AVERAGE(AB220:AF220),IF(COUNTBLANK(AA220:AF220)&lt;3.5,AVERAGE(AA220:AF220),IF(COUNTBLANK(Z220:AF220)&lt;4.5,AVERAGE(Z220:AF220),IF(COUNTBLANK(Y220:AF220)&lt;5.5,AVERAGE(Y220:AF220),IF(COUNTBLANK(X220:AF220)&lt;6.5,AVERAGE(X220:AF220),IF(COUNTBLANK(W220:AF220)&lt;7.5,AVERAGE(W220:AF220),IF(COUNTBLANK(V220:AF220)&lt;8.5,AVERAGE(V220:AF220),IF(COUNTBLANK(U220:AF220)&lt;9.5,AVERAGE(U220:AF220),IF(COUNTBLANK(T220:AF220)&lt;10.5,AVERAGE(T220:AF220),IF(COUNTBLANK(S220:AF220)&lt;11.5,AVERAGE(S220:AF220),IF(COUNTBLANK(R220:AF220)&lt;12.5,AVERAGE(R220:AF220),IF(COUNTBLANK(Q220:AF220)&lt;13.5,AVERAGE(Q220:AF220),IF(COUNTBLANK(P220:AF220)&lt;14.5,AVERAGE(P220:AF220),IF(COUNTBLANK(O220:AF220)&lt;15.5,AVERAGE(O220:AF220),IF(COUNTBLANK(N220:AF220)&lt;16.5,AVERAGE(N220:AF220),IF(COUNTBLANK(M220:AF220)&lt;17.5,AVERAGE(M220:AF220),IF(COUNTBLANK(L220:AF220)&lt;18.5,AVERAGE(L220:AF220),AVERAGE(K220:AF220)))))))))))))))))))))</f>
        <v>67</v>
      </c>
      <c r="AJ220" s="22">
        <f>IF(AH220=0,"",IF(COUNTBLANK(AE220:AF220)=0,AVERAGE(AE220:AF220),IF(COUNTBLANK(AD220:AF220)&lt;1.5,AVERAGE(AD220:AF220),IF(COUNTBLANK(AC220:AF220)&lt;2.5,AVERAGE(AC220:AF220),IF(COUNTBLANK(AB220:AF220)&lt;3.5,AVERAGE(AB220:AF220),IF(COUNTBLANK(AA220:AF220)&lt;4.5,AVERAGE(AA220:AF220),IF(COUNTBLANK(Z220:AF220)&lt;5.5,AVERAGE(Z220:AF220),IF(COUNTBLANK(Y220:AF220)&lt;6.5,AVERAGE(Y220:AF220),IF(COUNTBLANK(X220:AF220)&lt;7.5,AVERAGE(X220:AF220),IF(COUNTBLANK(W220:AF220)&lt;8.5,AVERAGE(W220:AF220),IF(COUNTBLANK(V220:AF220)&lt;9.5,AVERAGE(V220:AF220),IF(COUNTBLANK(U220:AF220)&lt;10.5,AVERAGE(U220:AF220),IF(COUNTBLANK(T220:AF220)&lt;11.5,AVERAGE(T220:AF220),IF(COUNTBLANK(S220:AF220)&lt;12.5,AVERAGE(S220:AF220),IF(COUNTBLANK(R220:AF220)&lt;13.5,AVERAGE(R220:AF220),IF(COUNTBLANK(Q220:AF220)&lt;14.5,AVERAGE(Q220:AF220),IF(COUNTBLANK(P220:AF220)&lt;15.5,AVERAGE(P220:AF220),IF(COUNTBLANK(O220:AF220)&lt;16.5,AVERAGE(O220:AF220),IF(COUNTBLANK(N220:AF220)&lt;17.5,AVERAGE(N220:AF220),IF(COUNTBLANK(M220:AF220)&lt;18.5,AVERAGE(M220:AF220),IF(COUNTBLANK(L220:AF220)&lt;19.5,AVERAGE(L220:AF220),AVERAGE(K220:AF220))))))))))))))))))))))</f>
        <v>63.5</v>
      </c>
      <c r="AK220" s="23">
        <f>IF(AH220&lt;1.5,J220,(0.75*J220)+(0.25*(AI220*$AS$1)))</f>
        <v>248470.1098136775</v>
      </c>
      <c r="AL220" s="24">
        <f>AK220-J220</f>
        <v>8570.1098136774963</v>
      </c>
      <c r="AM220" s="22">
        <f>IF(AH220&lt;1.5,"N/A",3*((J220/$AS$1)-(AJ220*2/3)))</f>
        <v>48.869220032886275</v>
      </c>
      <c r="AN220" s="20">
        <f t="shared" si="9"/>
        <v>265076.36315714486</v>
      </c>
      <c r="AO220" s="20">
        <f t="shared" si="10"/>
        <v>252218.18136220874</v>
      </c>
    </row>
    <row r="221" spans="1:41" s="2" customFormat="1">
      <c r="A221" s="19" t="s">
        <v>54</v>
      </c>
      <c r="B221" s="23" t="str">
        <f>IF(COUNTBLANK(K221:AF221)&lt;20.5,"Yes","No")</f>
        <v>Yes</v>
      </c>
      <c r="C221" s="23" t="str">
        <f>IF(COUNTBLANK(K221:AF221)&lt;21.5,"Yes","No")</f>
        <v>Yes</v>
      </c>
      <c r="D221" s="34" t="str">
        <f>IF(J221&gt;300000,IF(J221&lt;((AG221*$AR$1)*0.9),IF(J221&lt;((AG221*$AR$1)*0.8),IF(J221&lt;((AG221*$AR$1)*0.7),"B","C"),"V"),IF(AM221&gt;AG221,IF(AM221&gt;AJ221,"P",""),"")),IF(AM221&gt;AG221,IF(AM221&gt;AJ221,"P",""),""))</f>
        <v>P</v>
      </c>
      <c r="E221" s="19" t="s">
        <v>101</v>
      </c>
      <c r="F221" s="21" t="s">
        <v>37</v>
      </c>
      <c r="G221" s="20">
        <v>270700</v>
      </c>
      <c r="H221" s="20">
        <f>J221-G221</f>
        <v>-2400</v>
      </c>
      <c r="I221" s="80">
        <v>-2400</v>
      </c>
      <c r="J221" s="20">
        <v>268300</v>
      </c>
      <c r="K221" s="21">
        <v>80</v>
      </c>
      <c r="L221" s="21" t="s">
        <v>535</v>
      </c>
      <c r="M221" s="21">
        <v>72</v>
      </c>
      <c r="N221" s="21">
        <v>39</v>
      </c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39">
        <f>IF(AH221=0,"",AVERAGE(K221:AF221))</f>
        <v>63.666666666666664</v>
      </c>
      <c r="AH221" s="39">
        <f>IF(COUNTBLANK(K221:AF221)=0,22,IF(COUNTBLANK(K221:AF221)=1,21,IF(COUNTBLANK(K221:AF221)=2,20,IF(COUNTBLANK(K221:AF221)=3,19,IF(COUNTBLANK(K221:AF221)=4,18,IF(COUNTBLANK(K221:AF221)=5,17,IF(COUNTBLANK(K221:AF221)=6,16,IF(COUNTBLANK(K221:AF221)=7,15,IF(COUNTBLANK(K221:AF221)=8,14,IF(COUNTBLANK(K221:AF221)=9,13,IF(COUNTBLANK(K221:AF221)=10,12,IF(COUNTBLANK(K221:AF221)=11,11,IF(COUNTBLANK(K221:AF221)=12,10,IF(COUNTBLANK(K221:AF221)=13,9,IF(COUNTBLANK(K221:AF221)=14,8,IF(COUNTBLANK(K221:AF221)=15,7,IF(COUNTBLANK(K221:AF221)=16,6,IF(COUNTBLANK(K221:AF221)=17,5,IF(COUNTBLANK(K221:AF221)=18,4,IF(COUNTBLANK(K221:AF221)=19,3,IF(COUNTBLANK(K221:AF221)=20,2,IF(COUNTBLANK(K221:AF221)=21,1,IF(COUNTBLANK(K221:AF221)=22,0,"Error")))))))))))))))))))))))</f>
        <v>3</v>
      </c>
      <c r="AI221" s="39">
        <f>IF(AH221=0,"",IF(COUNTBLANK(AD221:AF221)=0,AVERAGE(AD221:AF221),IF(COUNTBLANK(AC221:AF221)&lt;1.5,AVERAGE(AC221:AF221),IF(COUNTBLANK(AB221:AF221)&lt;2.5,AVERAGE(AB221:AF221),IF(COUNTBLANK(AA221:AF221)&lt;3.5,AVERAGE(AA221:AF221),IF(COUNTBLANK(Z221:AF221)&lt;4.5,AVERAGE(Z221:AF221),IF(COUNTBLANK(Y221:AF221)&lt;5.5,AVERAGE(Y221:AF221),IF(COUNTBLANK(X221:AF221)&lt;6.5,AVERAGE(X221:AF221),IF(COUNTBLANK(W221:AF221)&lt;7.5,AVERAGE(W221:AF221),IF(COUNTBLANK(V221:AF221)&lt;8.5,AVERAGE(V221:AF221),IF(COUNTBLANK(U221:AF221)&lt;9.5,AVERAGE(U221:AF221),IF(COUNTBLANK(T221:AF221)&lt;10.5,AVERAGE(T221:AF221),IF(COUNTBLANK(S221:AF221)&lt;11.5,AVERAGE(S221:AF221),IF(COUNTBLANK(R221:AF221)&lt;12.5,AVERAGE(R221:AF221),IF(COUNTBLANK(Q221:AF221)&lt;13.5,AVERAGE(Q221:AF221),IF(COUNTBLANK(P221:AF221)&lt;14.5,AVERAGE(P221:AF221),IF(COUNTBLANK(O221:AF221)&lt;15.5,AVERAGE(O221:AF221),IF(COUNTBLANK(N221:AF221)&lt;16.5,AVERAGE(N221:AF221),IF(COUNTBLANK(M221:AF221)&lt;17.5,AVERAGE(M221:AF221),IF(COUNTBLANK(L221:AF221)&lt;18.5,AVERAGE(L221:AF221),AVERAGE(K221:AF221)))))))))))))))))))))</f>
        <v>63.666666666666664</v>
      </c>
      <c r="AJ221" s="22">
        <f>IF(AH221=0,"",IF(COUNTBLANK(AE221:AF221)=0,AVERAGE(AE221:AF221),IF(COUNTBLANK(AD221:AF221)&lt;1.5,AVERAGE(AD221:AF221),IF(COUNTBLANK(AC221:AF221)&lt;2.5,AVERAGE(AC221:AF221),IF(COUNTBLANK(AB221:AF221)&lt;3.5,AVERAGE(AB221:AF221),IF(COUNTBLANK(AA221:AF221)&lt;4.5,AVERAGE(AA221:AF221),IF(COUNTBLANK(Z221:AF221)&lt;5.5,AVERAGE(Z221:AF221),IF(COUNTBLANK(Y221:AF221)&lt;6.5,AVERAGE(Y221:AF221),IF(COUNTBLANK(X221:AF221)&lt;7.5,AVERAGE(X221:AF221),IF(COUNTBLANK(W221:AF221)&lt;8.5,AVERAGE(W221:AF221),IF(COUNTBLANK(V221:AF221)&lt;9.5,AVERAGE(V221:AF221),IF(COUNTBLANK(U221:AF221)&lt;10.5,AVERAGE(U221:AF221),IF(COUNTBLANK(T221:AF221)&lt;11.5,AVERAGE(T221:AF221),IF(COUNTBLANK(S221:AF221)&lt;12.5,AVERAGE(S221:AF221),IF(COUNTBLANK(R221:AF221)&lt;13.5,AVERAGE(R221:AF221),IF(COUNTBLANK(Q221:AF221)&lt;14.5,AVERAGE(Q221:AF221),IF(COUNTBLANK(P221:AF221)&lt;15.5,AVERAGE(P221:AF221),IF(COUNTBLANK(O221:AF221)&lt;16.5,AVERAGE(O221:AF221),IF(COUNTBLANK(N221:AF221)&lt;17.5,AVERAGE(N221:AF221),IF(COUNTBLANK(M221:AF221)&lt;18.5,AVERAGE(M221:AF221),IF(COUNTBLANK(L221:AF221)&lt;19.5,AVERAGE(L221:AF221),AVERAGE(K221:AF221))))))))))))))))))))))</f>
        <v>55.5</v>
      </c>
      <c r="AK221" s="23">
        <f>IF(AH221&lt;1.5,J221,(0.75*J221)+(0.25*(AI221*$AS$1)))</f>
        <v>266359.90534533531</v>
      </c>
      <c r="AL221" s="24">
        <f>AK221-J221</f>
        <v>-1940.0946546646883</v>
      </c>
      <c r="AM221" s="22">
        <f>IF(AH221&lt;1.5,"N/A",3*((J221/$AS$1)-(AJ221*2/3)))</f>
        <v>85.68908601427006</v>
      </c>
      <c r="AN221" s="20">
        <f t="shared" si="9"/>
        <v>251888.48439310779</v>
      </c>
      <c r="AO221" s="20">
        <f t="shared" si="10"/>
        <v>251888.48439310779</v>
      </c>
    </row>
    <row r="222" spans="1:41" s="2" customFormat="1">
      <c r="A222" s="19" t="s">
        <v>54</v>
      </c>
      <c r="B222" s="23" t="str">
        <f>IF(COUNTBLANK(K222:AF222)&lt;20.5,"Yes","No")</f>
        <v>Yes</v>
      </c>
      <c r="C222" s="23" t="str">
        <f>IF(COUNTBLANK(K222:AF222)&lt;21.5,"Yes","No")</f>
        <v>Yes</v>
      </c>
      <c r="D222" s="34" t="str">
        <f>IF(J222&gt;300000,IF(J222&lt;((AG222*$AR$1)*0.9),IF(J222&lt;((AG222*$AR$1)*0.8),IF(J222&lt;((AG222*$AR$1)*0.7),"B","C"),"V"),IF(AM222&gt;AG222,IF(AM222&gt;AJ222,"P",""),"")),IF(AM222&gt;AG222,IF(AM222&gt;AJ222,"P",""),""))</f>
        <v/>
      </c>
      <c r="E222" s="19" t="s">
        <v>93</v>
      </c>
      <c r="F222" s="21" t="s">
        <v>48</v>
      </c>
      <c r="G222" s="20">
        <v>248400</v>
      </c>
      <c r="H222" s="20">
        <f>J222-G222</f>
        <v>-15400</v>
      </c>
      <c r="I222" s="80">
        <v>-7800</v>
      </c>
      <c r="J222" s="20">
        <v>233000</v>
      </c>
      <c r="K222" s="21">
        <v>94</v>
      </c>
      <c r="L222" s="21">
        <v>15</v>
      </c>
      <c r="M222" s="21">
        <v>50</v>
      </c>
      <c r="N222" s="21">
        <v>89</v>
      </c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39">
        <f>IF(AH222=0,"",AVERAGE(K222:AF222))</f>
        <v>62</v>
      </c>
      <c r="AH222" s="39">
        <f>IF(COUNTBLANK(K222:AF222)=0,22,IF(COUNTBLANK(K222:AF222)=1,21,IF(COUNTBLANK(K222:AF222)=2,20,IF(COUNTBLANK(K222:AF222)=3,19,IF(COUNTBLANK(K222:AF222)=4,18,IF(COUNTBLANK(K222:AF222)=5,17,IF(COUNTBLANK(K222:AF222)=6,16,IF(COUNTBLANK(K222:AF222)=7,15,IF(COUNTBLANK(K222:AF222)=8,14,IF(COUNTBLANK(K222:AF222)=9,13,IF(COUNTBLANK(K222:AF222)=10,12,IF(COUNTBLANK(K222:AF222)=11,11,IF(COUNTBLANK(K222:AF222)=12,10,IF(COUNTBLANK(K222:AF222)=13,9,IF(COUNTBLANK(K222:AF222)=14,8,IF(COUNTBLANK(K222:AF222)=15,7,IF(COUNTBLANK(K222:AF222)=16,6,IF(COUNTBLANK(K222:AF222)=17,5,IF(COUNTBLANK(K222:AF222)=18,4,IF(COUNTBLANK(K222:AF222)=19,3,IF(COUNTBLANK(K222:AF222)=20,2,IF(COUNTBLANK(K222:AF222)=21,1,IF(COUNTBLANK(K222:AF222)=22,0,"Error")))))))))))))))))))))))</f>
        <v>4</v>
      </c>
      <c r="AI222" s="39">
        <f>IF(AH222=0,"",IF(COUNTBLANK(AD222:AF222)=0,AVERAGE(AD222:AF222),IF(COUNTBLANK(AC222:AF222)&lt;1.5,AVERAGE(AC222:AF222),IF(COUNTBLANK(AB222:AF222)&lt;2.5,AVERAGE(AB222:AF222),IF(COUNTBLANK(AA222:AF222)&lt;3.5,AVERAGE(AA222:AF222),IF(COUNTBLANK(Z222:AF222)&lt;4.5,AVERAGE(Z222:AF222),IF(COUNTBLANK(Y222:AF222)&lt;5.5,AVERAGE(Y222:AF222),IF(COUNTBLANK(X222:AF222)&lt;6.5,AVERAGE(X222:AF222),IF(COUNTBLANK(W222:AF222)&lt;7.5,AVERAGE(W222:AF222),IF(COUNTBLANK(V222:AF222)&lt;8.5,AVERAGE(V222:AF222),IF(COUNTBLANK(U222:AF222)&lt;9.5,AVERAGE(U222:AF222),IF(COUNTBLANK(T222:AF222)&lt;10.5,AVERAGE(T222:AF222),IF(COUNTBLANK(S222:AF222)&lt;11.5,AVERAGE(S222:AF222),IF(COUNTBLANK(R222:AF222)&lt;12.5,AVERAGE(R222:AF222),IF(COUNTBLANK(Q222:AF222)&lt;13.5,AVERAGE(Q222:AF222),IF(COUNTBLANK(P222:AF222)&lt;14.5,AVERAGE(P222:AF222),IF(COUNTBLANK(O222:AF222)&lt;15.5,AVERAGE(O222:AF222),IF(COUNTBLANK(N222:AF222)&lt;16.5,AVERAGE(N222:AF222),IF(COUNTBLANK(M222:AF222)&lt;17.5,AVERAGE(M222:AF222),IF(COUNTBLANK(L222:AF222)&lt;18.5,AVERAGE(L222:AF222),AVERAGE(K222:AF222)))))))))))))))))))))</f>
        <v>51.333333333333336</v>
      </c>
      <c r="AJ222" s="22">
        <f>IF(AH222=0,"",IF(COUNTBLANK(AE222:AF222)=0,AVERAGE(AE222:AF222),IF(COUNTBLANK(AD222:AF222)&lt;1.5,AVERAGE(AD222:AF222),IF(COUNTBLANK(AC222:AF222)&lt;2.5,AVERAGE(AC222:AF222),IF(COUNTBLANK(AB222:AF222)&lt;3.5,AVERAGE(AB222:AF222),IF(COUNTBLANK(AA222:AF222)&lt;4.5,AVERAGE(AA222:AF222),IF(COUNTBLANK(Z222:AF222)&lt;5.5,AVERAGE(Z222:AF222),IF(COUNTBLANK(Y222:AF222)&lt;6.5,AVERAGE(Y222:AF222),IF(COUNTBLANK(X222:AF222)&lt;7.5,AVERAGE(X222:AF222),IF(COUNTBLANK(W222:AF222)&lt;8.5,AVERAGE(W222:AF222),IF(COUNTBLANK(V222:AF222)&lt;9.5,AVERAGE(V222:AF222),IF(COUNTBLANK(U222:AF222)&lt;10.5,AVERAGE(U222:AF222),IF(COUNTBLANK(T222:AF222)&lt;11.5,AVERAGE(T222:AF222),IF(COUNTBLANK(S222:AF222)&lt;12.5,AVERAGE(S222:AF222),IF(COUNTBLANK(R222:AF222)&lt;13.5,AVERAGE(R222:AF222),IF(COUNTBLANK(Q222:AF222)&lt;14.5,AVERAGE(Q222:AF222),IF(COUNTBLANK(P222:AF222)&lt;15.5,AVERAGE(P222:AF222),IF(COUNTBLANK(O222:AF222)&lt;16.5,AVERAGE(O222:AF222),IF(COUNTBLANK(N222:AF222)&lt;17.5,AVERAGE(N222:AF222),IF(COUNTBLANK(M222:AF222)&lt;18.5,AVERAGE(M222:AF222),IF(COUNTBLANK(L222:AF222)&lt;19.5,AVERAGE(L222:AF222),AVERAGE(K222:AF222))))))))))))))))))))))</f>
        <v>69.5</v>
      </c>
      <c r="AK222" s="23">
        <f>IF(AH222&lt;1.5,J222,(0.75*J222)+(0.25*(AI222*$AS$1)))</f>
        <v>227267.14881246933</v>
      </c>
      <c r="AL222" s="24">
        <f>AK222-J222</f>
        <v>-5732.8511875306722</v>
      </c>
      <c r="AM222" s="22">
        <f>IF(AH222&lt;1.5,"N/A",3*((J222/$AS$1)-(AJ222*2/3)))</f>
        <v>31.810872312057121</v>
      </c>
      <c r="AN222" s="20">
        <f t="shared" si="9"/>
        <v>203093.33296617071</v>
      </c>
      <c r="AO222" s="20">
        <f t="shared" si="10"/>
        <v>245294.54501108927</v>
      </c>
    </row>
    <row r="223" spans="1:41" s="2" customFormat="1">
      <c r="A223" s="19" t="s">
        <v>54</v>
      </c>
      <c r="B223" s="23" t="str">
        <f>IF(COUNTBLANK(K223:AF223)&lt;20.5,"Yes","No")</f>
        <v>Yes</v>
      </c>
      <c r="C223" s="23" t="str">
        <f>IF(COUNTBLANK(K223:AF223)&lt;21.5,"Yes","No")</f>
        <v>Yes</v>
      </c>
      <c r="D223" s="34" t="str">
        <f>IF(J223&gt;300000,IF(J223&lt;((AG223*$AR$1)*0.9),IF(J223&lt;((AG223*$AR$1)*0.8),IF(J223&lt;((AG223*$AR$1)*0.7),"B","C"),"V"),IF(AM223&gt;AG223,IF(AM223&gt;AJ223,"P",""),"")),IF(AM223&gt;AG223,IF(AM223&gt;AJ223,"P",""),""))</f>
        <v/>
      </c>
      <c r="E223" s="19" t="s">
        <v>491</v>
      </c>
      <c r="F223" s="21" t="s">
        <v>48</v>
      </c>
      <c r="G223" s="20"/>
      <c r="H223" s="20">
        <f>J223-G223</f>
        <v>89500</v>
      </c>
      <c r="I223" s="80">
        <v>0</v>
      </c>
      <c r="J223" s="20">
        <v>89500</v>
      </c>
      <c r="K223" s="21"/>
      <c r="L223" s="21"/>
      <c r="M223" s="21">
        <v>62</v>
      </c>
      <c r="N223" s="21">
        <v>41</v>
      </c>
      <c r="O223" s="40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9">
        <f>IF(AH223=0,"",AVERAGE(K223:AF223))</f>
        <v>51.5</v>
      </c>
      <c r="AH223" s="39">
        <f>IF(COUNTBLANK(K223:AF223)=0,22,IF(COUNTBLANK(K223:AF223)=1,21,IF(COUNTBLANK(K223:AF223)=2,20,IF(COUNTBLANK(K223:AF223)=3,19,IF(COUNTBLANK(K223:AF223)=4,18,IF(COUNTBLANK(K223:AF223)=5,17,IF(COUNTBLANK(K223:AF223)=6,16,IF(COUNTBLANK(K223:AF223)=7,15,IF(COUNTBLANK(K223:AF223)=8,14,IF(COUNTBLANK(K223:AF223)=9,13,IF(COUNTBLANK(K223:AF223)=10,12,IF(COUNTBLANK(K223:AF223)=11,11,IF(COUNTBLANK(K223:AF223)=12,10,IF(COUNTBLANK(K223:AF223)=13,9,IF(COUNTBLANK(K223:AF223)=14,8,IF(COUNTBLANK(K223:AF223)=15,7,IF(COUNTBLANK(K223:AF223)=16,6,IF(COUNTBLANK(K223:AF223)=17,5,IF(COUNTBLANK(K223:AF223)=18,4,IF(COUNTBLANK(K223:AF223)=19,3,IF(COUNTBLANK(K223:AF223)=20,2,IF(COUNTBLANK(K223:AF223)=21,1,IF(COUNTBLANK(K223:AF223)=22,0,"Error")))))))))))))))))))))))</f>
        <v>2</v>
      </c>
      <c r="AI223" s="39">
        <f>IF(AH223=0,"",IF(COUNTBLANK(AD223:AF223)=0,AVERAGE(AD223:AF223),IF(COUNTBLANK(AC223:AF223)&lt;1.5,AVERAGE(AC223:AF223),IF(COUNTBLANK(AB223:AF223)&lt;2.5,AVERAGE(AB223:AF223),IF(COUNTBLANK(AA223:AF223)&lt;3.5,AVERAGE(AA223:AF223),IF(COUNTBLANK(Z223:AF223)&lt;4.5,AVERAGE(Z223:AF223),IF(COUNTBLANK(Y223:AF223)&lt;5.5,AVERAGE(Y223:AF223),IF(COUNTBLANK(X223:AF223)&lt;6.5,AVERAGE(X223:AF223),IF(COUNTBLANK(W223:AF223)&lt;7.5,AVERAGE(W223:AF223),IF(COUNTBLANK(V223:AF223)&lt;8.5,AVERAGE(V223:AF223),IF(COUNTBLANK(U223:AF223)&lt;9.5,AVERAGE(U223:AF223),IF(COUNTBLANK(T223:AF223)&lt;10.5,AVERAGE(T223:AF223),IF(COUNTBLANK(S223:AF223)&lt;11.5,AVERAGE(S223:AF223),IF(COUNTBLANK(R223:AF223)&lt;12.5,AVERAGE(R223:AF223),IF(COUNTBLANK(Q223:AF223)&lt;13.5,AVERAGE(Q223:AF223),IF(COUNTBLANK(P223:AF223)&lt;14.5,AVERAGE(P223:AF223),IF(COUNTBLANK(O223:AF223)&lt;15.5,AVERAGE(O223:AF223),IF(COUNTBLANK(N223:AF223)&lt;16.5,AVERAGE(N223:AF223),IF(COUNTBLANK(M223:AF223)&lt;17.5,AVERAGE(M223:AF223),IF(COUNTBLANK(L223:AF223)&lt;18.5,AVERAGE(L223:AF223),AVERAGE(K223:AF223)))))))))))))))))))))</f>
        <v>51.5</v>
      </c>
      <c r="AJ223" s="22">
        <f>IF(AH223=0,"",IF(COUNTBLANK(AE223:AF223)=0,AVERAGE(AE223:AF223),IF(COUNTBLANK(AD223:AF223)&lt;1.5,AVERAGE(AD223:AF223),IF(COUNTBLANK(AC223:AF223)&lt;2.5,AVERAGE(AC223:AF223),IF(COUNTBLANK(AB223:AF223)&lt;3.5,AVERAGE(AB223:AF223),IF(COUNTBLANK(AA223:AF223)&lt;4.5,AVERAGE(AA223:AF223),IF(COUNTBLANK(Z223:AF223)&lt;5.5,AVERAGE(Z223:AF223),IF(COUNTBLANK(Y223:AF223)&lt;6.5,AVERAGE(Y223:AF223),IF(COUNTBLANK(X223:AF223)&lt;7.5,AVERAGE(X223:AF223),IF(COUNTBLANK(W223:AF223)&lt;8.5,AVERAGE(W223:AF223),IF(COUNTBLANK(V223:AF223)&lt;9.5,AVERAGE(V223:AF223),IF(COUNTBLANK(U223:AF223)&lt;10.5,AVERAGE(U223:AF223),IF(COUNTBLANK(T223:AF223)&lt;11.5,AVERAGE(T223:AF223),IF(COUNTBLANK(S223:AF223)&lt;12.5,AVERAGE(S223:AF223),IF(COUNTBLANK(R223:AF223)&lt;13.5,AVERAGE(R223:AF223),IF(COUNTBLANK(Q223:AF223)&lt;14.5,AVERAGE(Q223:AF223),IF(COUNTBLANK(P223:AF223)&lt;15.5,AVERAGE(P223:AF223),IF(COUNTBLANK(O223:AF223)&lt;16.5,AVERAGE(O223:AF223),IF(COUNTBLANK(N223:AF223)&lt;17.5,AVERAGE(N223:AF223),IF(COUNTBLANK(M223:AF223)&lt;18.5,AVERAGE(M223:AF223),IF(COUNTBLANK(L223:AF223)&lt;19.5,AVERAGE(L223:AF223),AVERAGE(K223:AF223))))))))))))))))))))))</f>
        <v>51.5</v>
      </c>
      <c r="AK223" s="23">
        <f>IF(AH223&lt;1.5,J223,(0.75*J223)+(0.25*(AI223*$AS$1)))</f>
        <v>119812.65903588643</v>
      </c>
      <c r="AL223" s="24">
        <f>AK223-J223</f>
        <v>30312.659035886434</v>
      </c>
      <c r="AM223" s="22">
        <f>IF(AH223&lt;1.5,"N/A",3*((J223/$AS$1)-(AJ223*2/3)))</f>
        <v>-37.388098403737729</v>
      </c>
      <c r="AN223" s="20">
        <f t="shared" si="9"/>
        <v>203752.72690437254</v>
      </c>
      <c r="AO223" s="20">
        <f t="shared" si="10"/>
        <v>203752.72690437254</v>
      </c>
    </row>
    <row r="224" spans="1:41" s="2" customFormat="1">
      <c r="A224" s="19" t="s">
        <v>54</v>
      </c>
      <c r="B224" s="23" t="str">
        <f>IF(COUNTBLANK(K224:AF224)&lt;20.5,"Yes","No")</f>
        <v>Yes</v>
      </c>
      <c r="C224" s="23" t="str">
        <f>IF(COUNTBLANK(K224:AF224)&lt;21.5,"Yes","No")</f>
        <v>Yes</v>
      </c>
      <c r="D224" s="34" t="str">
        <f>IF(J224&gt;300000,IF(J224&lt;((AG224*$AR$1)*0.9),IF(J224&lt;((AG224*$AR$1)*0.8),IF(J224&lt;((AG224*$AR$1)*0.7),"B","C"),"V"),IF(AM224&gt;AG224,IF(AM224&gt;AJ224,"P",""),"")),IF(AM224&gt;AG224,IF(AM224&gt;AJ224,"P",""),""))</f>
        <v>P</v>
      </c>
      <c r="E224" s="19" t="s">
        <v>106</v>
      </c>
      <c r="F224" s="21" t="s">
        <v>390</v>
      </c>
      <c r="G224" s="20">
        <v>294100</v>
      </c>
      <c r="H224" s="20">
        <f>J224-G224</f>
        <v>-23300</v>
      </c>
      <c r="I224" s="80">
        <v>-23300</v>
      </c>
      <c r="J224" s="20">
        <v>270800</v>
      </c>
      <c r="K224" s="21">
        <v>47</v>
      </c>
      <c r="L224" s="21">
        <v>52</v>
      </c>
      <c r="M224" s="21"/>
      <c r="N224" s="21">
        <v>51</v>
      </c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39">
        <f>IF(AH224=0,"",AVERAGE(K224:AF224))</f>
        <v>50</v>
      </c>
      <c r="AH224" s="39">
        <f>IF(COUNTBLANK(K224:AF224)=0,22,IF(COUNTBLANK(K224:AF224)=1,21,IF(COUNTBLANK(K224:AF224)=2,20,IF(COUNTBLANK(K224:AF224)=3,19,IF(COUNTBLANK(K224:AF224)=4,18,IF(COUNTBLANK(K224:AF224)=5,17,IF(COUNTBLANK(K224:AF224)=6,16,IF(COUNTBLANK(K224:AF224)=7,15,IF(COUNTBLANK(K224:AF224)=8,14,IF(COUNTBLANK(K224:AF224)=9,13,IF(COUNTBLANK(K224:AF224)=10,12,IF(COUNTBLANK(K224:AF224)=11,11,IF(COUNTBLANK(K224:AF224)=12,10,IF(COUNTBLANK(K224:AF224)=13,9,IF(COUNTBLANK(K224:AF224)=14,8,IF(COUNTBLANK(K224:AF224)=15,7,IF(COUNTBLANK(K224:AF224)=16,6,IF(COUNTBLANK(K224:AF224)=17,5,IF(COUNTBLANK(K224:AF224)=18,4,IF(COUNTBLANK(K224:AF224)=19,3,IF(COUNTBLANK(K224:AF224)=20,2,IF(COUNTBLANK(K224:AF224)=21,1,IF(COUNTBLANK(K224:AF224)=22,0,"Error")))))))))))))))))))))))</f>
        <v>3</v>
      </c>
      <c r="AI224" s="39">
        <f>IF(AH224=0,"",IF(COUNTBLANK(AD224:AF224)=0,AVERAGE(AD224:AF224),IF(COUNTBLANK(AC224:AF224)&lt;1.5,AVERAGE(AC224:AF224),IF(COUNTBLANK(AB224:AF224)&lt;2.5,AVERAGE(AB224:AF224),IF(COUNTBLANK(AA224:AF224)&lt;3.5,AVERAGE(AA224:AF224),IF(COUNTBLANK(Z224:AF224)&lt;4.5,AVERAGE(Z224:AF224),IF(COUNTBLANK(Y224:AF224)&lt;5.5,AVERAGE(Y224:AF224),IF(COUNTBLANK(X224:AF224)&lt;6.5,AVERAGE(X224:AF224),IF(COUNTBLANK(W224:AF224)&lt;7.5,AVERAGE(W224:AF224),IF(COUNTBLANK(V224:AF224)&lt;8.5,AVERAGE(V224:AF224),IF(COUNTBLANK(U224:AF224)&lt;9.5,AVERAGE(U224:AF224),IF(COUNTBLANK(T224:AF224)&lt;10.5,AVERAGE(T224:AF224),IF(COUNTBLANK(S224:AF224)&lt;11.5,AVERAGE(S224:AF224),IF(COUNTBLANK(R224:AF224)&lt;12.5,AVERAGE(R224:AF224),IF(COUNTBLANK(Q224:AF224)&lt;13.5,AVERAGE(Q224:AF224),IF(COUNTBLANK(P224:AF224)&lt;14.5,AVERAGE(P224:AF224),IF(COUNTBLANK(O224:AF224)&lt;15.5,AVERAGE(O224:AF224),IF(COUNTBLANK(N224:AF224)&lt;16.5,AVERAGE(N224:AF224),IF(COUNTBLANK(M224:AF224)&lt;17.5,AVERAGE(M224:AF224),IF(COUNTBLANK(L224:AF224)&lt;18.5,AVERAGE(L224:AF224),AVERAGE(K224:AF224)))))))))))))))))))))</f>
        <v>50</v>
      </c>
      <c r="AJ224" s="22">
        <f>IF(AH224=0,"",IF(COUNTBLANK(AE224:AF224)=0,AVERAGE(AE224:AF224),IF(COUNTBLANK(AD224:AF224)&lt;1.5,AVERAGE(AD224:AF224),IF(COUNTBLANK(AC224:AF224)&lt;2.5,AVERAGE(AC224:AF224),IF(COUNTBLANK(AB224:AF224)&lt;3.5,AVERAGE(AB224:AF224),IF(COUNTBLANK(AA224:AF224)&lt;4.5,AVERAGE(AA224:AF224),IF(COUNTBLANK(Z224:AF224)&lt;5.5,AVERAGE(Z224:AF224),IF(COUNTBLANK(Y224:AF224)&lt;6.5,AVERAGE(Y224:AF224),IF(COUNTBLANK(X224:AF224)&lt;7.5,AVERAGE(X224:AF224),IF(COUNTBLANK(W224:AF224)&lt;8.5,AVERAGE(W224:AF224),IF(COUNTBLANK(V224:AF224)&lt;9.5,AVERAGE(V224:AF224),IF(COUNTBLANK(U224:AF224)&lt;10.5,AVERAGE(U224:AF224),IF(COUNTBLANK(T224:AF224)&lt;11.5,AVERAGE(T224:AF224),IF(COUNTBLANK(S224:AF224)&lt;12.5,AVERAGE(S224:AF224),IF(COUNTBLANK(R224:AF224)&lt;13.5,AVERAGE(R224:AF224),IF(COUNTBLANK(Q224:AF224)&lt;14.5,AVERAGE(Q224:AF224),IF(COUNTBLANK(P224:AF224)&lt;15.5,AVERAGE(P224:AF224),IF(COUNTBLANK(O224:AF224)&lt;16.5,AVERAGE(O224:AF224),IF(COUNTBLANK(N224:AF224)&lt;17.5,AVERAGE(N224:AF224),IF(COUNTBLANK(M224:AF224)&lt;18.5,AVERAGE(M224:AF224),IF(COUNTBLANK(L224:AF224)&lt;19.5,AVERAGE(L224:AF224),AVERAGE(K224:AF224))))))))))))))))))))))</f>
        <v>51.5</v>
      </c>
      <c r="AK224" s="23">
        <f>IF(AH224&lt;1.5,J224,(0.75*J224)+(0.25*(AI224*$AS$1)))</f>
        <v>254253.06702513245</v>
      </c>
      <c r="AL224" s="24">
        <f>AK224-J224</f>
        <v>-16546.932974867552</v>
      </c>
      <c r="AM224" s="22">
        <f>IF(AH224&lt;1.5,"N/A",3*((J224/$AS$1)-(AJ224*2/3)))</f>
        <v>95.5218206957299</v>
      </c>
      <c r="AN224" s="20">
        <f t="shared" si="9"/>
        <v>197818.18146055588</v>
      </c>
      <c r="AO224" s="20">
        <f t="shared" si="10"/>
        <v>197818.18146055588</v>
      </c>
    </row>
    <row r="225" spans="1:41" s="2" customFormat="1">
      <c r="A225" s="19" t="s">
        <v>54</v>
      </c>
      <c r="B225" s="23" t="str">
        <f>IF(COUNTBLANK(K225:AF225)&lt;20.5,"Yes","No")</f>
        <v>Yes</v>
      </c>
      <c r="C225" s="23" t="str">
        <f>IF(COUNTBLANK(K225:AF225)&lt;21.5,"Yes","No")</f>
        <v>Yes</v>
      </c>
      <c r="D225" s="34" t="str">
        <f>IF(J225&gt;300000,IF(J225&lt;((AG225*$AR$1)*0.9),IF(J225&lt;((AG225*$AR$1)*0.8),IF(J225&lt;((AG225*$AR$1)*0.7),"B","C"),"V"),IF(AM225&gt;AG225,IF(AM225&gt;AJ225,"P",""),"")),IF(AM225&gt;AG225,IF(AM225&gt;AJ225,"P",""),""))</f>
        <v>P</v>
      </c>
      <c r="E225" s="19" t="s">
        <v>406</v>
      </c>
      <c r="F225" s="21" t="s">
        <v>62</v>
      </c>
      <c r="G225" s="20">
        <v>237300</v>
      </c>
      <c r="H225" s="20">
        <f>J225-G225</f>
        <v>0</v>
      </c>
      <c r="I225" s="80">
        <v>0</v>
      </c>
      <c r="J225" s="20">
        <v>237300</v>
      </c>
      <c r="K225" s="21">
        <v>87</v>
      </c>
      <c r="L225" s="21">
        <v>7</v>
      </c>
      <c r="M225" s="21"/>
      <c r="N225" s="21" t="s">
        <v>535</v>
      </c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39">
        <f>IF(AH225=0,"",AVERAGE(K225:AF225))</f>
        <v>47</v>
      </c>
      <c r="AH225" s="39">
        <f>IF(COUNTBLANK(K225:AF225)=0,22,IF(COUNTBLANK(K225:AF225)=1,21,IF(COUNTBLANK(K225:AF225)=2,20,IF(COUNTBLANK(K225:AF225)=3,19,IF(COUNTBLANK(K225:AF225)=4,18,IF(COUNTBLANK(K225:AF225)=5,17,IF(COUNTBLANK(K225:AF225)=6,16,IF(COUNTBLANK(K225:AF225)=7,15,IF(COUNTBLANK(K225:AF225)=8,14,IF(COUNTBLANK(K225:AF225)=9,13,IF(COUNTBLANK(K225:AF225)=10,12,IF(COUNTBLANK(K225:AF225)=11,11,IF(COUNTBLANK(K225:AF225)=12,10,IF(COUNTBLANK(K225:AF225)=13,9,IF(COUNTBLANK(K225:AF225)=14,8,IF(COUNTBLANK(K225:AF225)=15,7,IF(COUNTBLANK(K225:AF225)=16,6,IF(COUNTBLANK(K225:AF225)=17,5,IF(COUNTBLANK(K225:AF225)=18,4,IF(COUNTBLANK(K225:AF225)=19,3,IF(COUNTBLANK(K225:AF225)=20,2,IF(COUNTBLANK(K225:AF225)=21,1,IF(COUNTBLANK(K225:AF225)=22,0,"Error")))))))))))))))))))))))</f>
        <v>2</v>
      </c>
      <c r="AI225" s="39">
        <f>IF(AH225=0,"",IF(COUNTBLANK(AD225:AF225)=0,AVERAGE(AD225:AF225),IF(COUNTBLANK(AC225:AF225)&lt;1.5,AVERAGE(AC225:AF225),IF(COUNTBLANK(AB225:AF225)&lt;2.5,AVERAGE(AB225:AF225),IF(COUNTBLANK(AA225:AF225)&lt;3.5,AVERAGE(AA225:AF225),IF(COUNTBLANK(Z225:AF225)&lt;4.5,AVERAGE(Z225:AF225),IF(COUNTBLANK(Y225:AF225)&lt;5.5,AVERAGE(Y225:AF225),IF(COUNTBLANK(X225:AF225)&lt;6.5,AVERAGE(X225:AF225),IF(COUNTBLANK(W225:AF225)&lt;7.5,AVERAGE(W225:AF225),IF(COUNTBLANK(V225:AF225)&lt;8.5,AVERAGE(V225:AF225),IF(COUNTBLANK(U225:AF225)&lt;9.5,AVERAGE(U225:AF225),IF(COUNTBLANK(T225:AF225)&lt;10.5,AVERAGE(T225:AF225),IF(COUNTBLANK(S225:AF225)&lt;11.5,AVERAGE(S225:AF225),IF(COUNTBLANK(R225:AF225)&lt;12.5,AVERAGE(R225:AF225),IF(COUNTBLANK(Q225:AF225)&lt;13.5,AVERAGE(Q225:AF225),IF(COUNTBLANK(P225:AF225)&lt;14.5,AVERAGE(P225:AF225),IF(COUNTBLANK(O225:AF225)&lt;15.5,AVERAGE(O225:AF225),IF(COUNTBLANK(N225:AF225)&lt;16.5,AVERAGE(N225:AF225),IF(COUNTBLANK(M225:AF225)&lt;17.5,AVERAGE(M225:AF225),IF(COUNTBLANK(L225:AF225)&lt;18.5,AVERAGE(L225:AF225),AVERAGE(K225:AF225)))))))))))))))))))))</f>
        <v>47</v>
      </c>
      <c r="AJ225" s="22">
        <f>IF(AH225=0,"",IF(COUNTBLANK(AE225:AF225)=0,AVERAGE(AE225:AF225),IF(COUNTBLANK(AD225:AF225)&lt;1.5,AVERAGE(AD225:AF225),IF(COUNTBLANK(AC225:AF225)&lt;2.5,AVERAGE(AC225:AF225),IF(COUNTBLANK(AB225:AF225)&lt;3.5,AVERAGE(AB225:AF225),IF(COUNTBLANK(AA225:AF225)&lt;4.5,AVERAGE(AA225:AF225),IF(COUNTBLANK(Z225:AF225)&lt;5.5,AVERAGE(Z225:AF225),IF(COUNTBLANK(Y225:AF225)&lt;6.5,AVERAGE(Y225:AF225),IF(COUNTBLANK(X225:AF225)&lt;7.5,AVERAGE(X225:AF225),IF(COUNTBLANK(W225:AF225)&lt;8.5,AVERAGE(W225:AF225),IF(COUNTBLANK(V225:AF225)&lt;9.5,AVERAGE(V225:AF225),IF(COUNTBLANK(U225:AF225)&lt;10.5,AVERAGE(U225:AF225),IF(COUNTBLANK(T225:AF225)&lt;11.5,AVERAGE(T225:AF225),IF(COUNTBLANK(S225:AF225)&lt;12.5,AVERAGE(S225:AF225),IF(COUNTBLANK(R225:AF225)&lt;13.5,AVERAGE(R225:AF225),IF(COUNTBLANK(Q225:AF225)&lt;14.5,AVERAGE(Q225:AF225),IF(COUNTBLANK(P225:AF225)&lt;15.5,AVERAGE(P225:AF225),IF(COUNTBLANK(O225:AF225)&lt;16.5,AVERAGE(O225:AF225),IF(COUNTBLANK(N225:AF225)&lt;17.5,AVERAGE(N225:AF225),IF(COUNTBLANK(M225:AF225)&lt;18.5,AVERAGE(M225:AF225),IF(COUNTBLANK(L225:AF225)&lt;19.5,AVERAGE(L225:AF225),AVERAGE(K225:AF225))))))))))))))))))))))</f>
        <v>47</v>
      </c>
      <c r="AK225" s="23">
        <f>IF(AH225&lt;1.5,J225,(0.75*J225)+(0.25*(AI225*$AS$1)))</f>
        <v>226058.88300362451</v>
      </c>
      <c r="AL225" s="24">
        <f>AK225-J225</f>
        <v>-11241.116996375495</v>
      </c>
      <c r="AM225" s="22">
        <f>IF(AH225&lt;1.5,"N/A",3*((J225/$AS$1)-(AJ225*2/3)))</f>
        <v>79.963175964168045</v>
      </c>
      <c r="AN225" s="20">
        <f t="shared" si="9"/>
        <v>185949.09057292252</v>
      </c>
      <c r="AO225" s="20">
        <f t="shared" si="10"/>
        <v>185949.09057292252</v>
      </c>
    </row>
    <row r="226" spans="1:41" s="2" customFormat="1">
      <c r="A226" s="19" t="s">
        <v>54</v>
      </c>
      <c r="B226" s="23" t="str">
        <f>IF(COUNTBLANK(K226:AF226)&lt;20.5,"Yes","No")</f>
        <v>Yes</v>
      </c>
      <c r="C226" s="23" t="str">
        <f>IF(COUNTBLANK(K226:AF226)&lt;21.5,"Yes","No")</f>
        <v>Yes</v>
      </c>
      <c r="D226" s="34" t="str">
        <f>IF(J226&gt;300000,IF(J226&lt;((AG226*$AR$1)*0.9),IF(J226&lt;((AG226*$AR$1)*0.8),IF(J226&lt;((AG226*$AR$1)*0.7),"B","C"),"V"),IF(AM226&gt;AG226,IF(AM226&gt;AJ226,"P",""),"")),IF(AM226&gt;AG226,IF(AM226&gt;AJ226,"P",""),""))</f>
        <v>P</v>
      </c>
      <c r="E226" s="19" t="s">
        <v>99</v>
      </c>
      <c r="F226" s="21" t="s">
        <v>48</v>
      </c>
      <c r="G226" s="20">
        <v>303600</v>
      </c>
      <c r="H226" s="20">
        <f>J226-G226</f>
        <v>-31000</v>
      </c>
      <c r="I226" s="80">
        <v>0</v>
      </c>
      <c r="J226" s="20">
        <v>272600</v>
      </c>
      <c r="K226" s="21">
        <v>83</v>
      </c>
      <c r="L226" s="21">
        <v>48</v>
      </c>
      <c r="M226" s="21">
        <v>3</v>
      </c>
      <c r="N226" s="21" t="s">
        <v>535</v>
      </c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39">
        <f>IF(AH226=0,"",AVERAGE(K226:AF226))</f>
        <v>44.666666666666664</v>
      </c>
      <c r="AH226" s="39">
        <f>IF(COUNTBLANK(K226:AF226)=0,22,IF(COUNTBLANK(K226:AF226)=1,21,IF(COUNTBLANK(K226:AF226)=2,20,IF(COUNTBLANK(K226:AF226)=3,19,IF(COUNTBLANK(K226:AF226)=4,18,IF(COUNTBLANK(K226:AF226)=5,17,IF(COUNTBLANK(K226:AF226)=6,16,IF(COUNTBLANK(K226:AF226)=7,15,IF(COUNTBLANK(K226:AF226)=8,14,IF(COUNTBLANK(K226:AF226)=9,13,IF(COUNTBLANK(K226:AF226)=10,12,IF(COUNTBLANK(K226:AF226)=11,11,IF(COUNTBLANK(K226:AF226)=12,10,IF(COUNTBLANK(K226:AF226)=13,9,IF(COUNTBLANK(K226:AF226)=14,8,IF(COUNTBLANK(K226:AF226)=15,7,IF(COUNTBLANK(K226:AF226)=16,6,IF(COUNTBLANK(K226:AF226)=17,5,IF(COUNTBLANK(K226:AF226)=18,4,IF(COUNTBLANK(K226:AF226)=19,3,IF(COUNTBLANK(K226:AF226)=20,2,IF(COUNTBLANK(K226:AF226)=21,1,IF(COUNTBLANK(K226:AF226)=22,0,"Error")))))))))))))))))))))))</f>
        <v>3</v>
      </c>
      <c r="AI226" s="39">
        <f>IF(AH226=0,"",IF(COUNTBLANK(AD226:AF226)=0,AVERAGE(AD226:AF226),IF(COUNTBLANK(AC226:AF226)&lt;1.5,AVERAGE(AC226:AF226),IF(COUNTBLANK(AB226:AF226)&lt;2.5,AVERAGE(AB226:AF226),IF(COUNTBLANK(AA226:AF226)&lt;3.5,AVERAGE(AA226:AF226),IF(COUNTBLANK(Z226:AF226)&lt;4.5,AVERAGE(Z226:AF226),IF(COUNTBLANK(Y226:AF226)&lt;5.5,AVERAGE(Y226:AF226),IF(COUNTBLANK(X226:AF226)&lt;6.5,AVERAGE(X226:AF226),IF(COUNTBLANK(W226:AF226)&lt;7.5,AVERAGE(W226:AF226),IF(COUNTBLANK(V226:AF226)&lt;8.5,AVERAGE(V226:AF226),IF(COUNTBLANK(U226:AF226)&lt;9.5,AVERAGE(U226:AF226),IF(COUNTBLANK(T226:AF226)&lt;10.5,AVERAGE(T226:AF226),IF(COUNTBLANK(S226:AF226)&lt;11.5,AVERAGE(S226:AF226),IF(COUNTBLANK(R226:AF226)&lt;12.5,AVERAGE(R226:AF226),IF(COUNTBLANK(Q226:AF226)&lt;13.5,AVERAGE(Q226:AF226),IF(COUNTBLANK(P226:AF226)&lt;14.5,AVERAGE(P226:AF226),IF(COUNTBLANK(O226:AF226)&lt;15.5,AVERAGE(O226:AF226),IF(COUNTBLANK(N226:AF226)&lt;16.5,AVERAGE(N226:AF226),IF(COUNTBLANK(M226:AF226)&lt;17.5,AVERAGE(M226:AF226),IF(COUNTBLANK(L226:AF226)&lt;18.5,AVERAGE(L226:AF226),AVERAGE(K226:AF226)))))))))))))))))))))</f>
        <v>44.666666666666664</v>
      </c>
      <c r="AJ226" s="22">
        <f>IF(AH226=0,"",IF(COUNTBLANK(AE226:AF226)=0,AVERAGE(AE226:AF226),IF(COUNTBLANK(AD226:AF226)&lt;1.5,AVERAGE(AD226:AF226),IF(COUNTBLANK(AC226:AF226)&lt;2.5,AVERAGE(AC226:AF226),IF(COUNTBLANK(AB226:AF226)&lt;3.5,AVERAGE(AB226:AF226),IF(COUNTBLANK(AA226:AF226)&lt;4.5,AVERAGE(AA226:AF226),IF(COUNTBLANK(Z226:AF226)&lt;5.5,AVERAGE(Z226:AF226),IF(COUNTBLANK(Y226:AF226)&lt;6.5,AVERAGE(Y226:AF226),IF(COUNTBLANK(X226:AF226)&lt;7.5,AVERAGE(X226:AF226),IF(COUNTBLANK(W226:AF226)&lt;8.5,AVERAGE(W226:AF226),IF(COUNTBLANK(V226:AF226)&lt;9.5,AVERAGE(V226:AF226),IF(COUNTBLANK(U226:AF226)&lt;10.5,AVERAGE(U226:AF226),IF(COUNTBLANK(T226:AF226)&lt;11.5,AVERAGE(T226:AF226),IF(COUNTBLANK(S226:AF226)&lt;12.5,AVERAGE(S226:AF226),IF(COUNTBLANK(R226:AF226)&lt;13.5,AVERAGE(R226:AF226),IF(COUNTBLANK(Q226:AF226)&lt;14.5,AVERAGE(Q226:AF226),IF(COUNTBLANK(P226:AF226)&lt;15.5,AVERAGE(P226:AF226),IF(COUNTBLANK(O226:AF226)&lt;16.5,AVERAGE(O226:AF226),IF(COUNTBLANK(N226:AF226)&lt;17.5,AVERAGE(N226:AF226),IF(COUNTBLANK(M226:AF226)&lt;18.5,AVERAGE(M226:AF226),IF(COUNTBLANK(L226:AF226)&lt;19.5,AVERAGE(L226:AF226),AVERAGE(K226:AF226))))))))))))))))))))))</f>
        <v>25.5</v>
      </c>
      <c r="AK226" s="23">
        <f>IF(AH226&lt;1.5,J226,(0.75*J226)+(0.25*(AI226*$AS$1)))</f>
        <v>250146.73987578499</v>
      </c>
      <c r="AL226" s="24">
        <f>AK226-J226</f>
        <v>-22453.260124215012</v>
      </c>
      <c r="AM226" s="22">
        <f>IF(AH226&lt;1.5,"N/A",3*((J226/$AS$1)-(AJ226*2/3)))</f>
        <v>148.84138966638096</v>
      </c>
      <c r="AN226" s="20">
        <f t="shared" si="9"/>
        <v>176717.57543809657</v>
      </c>
      <c r="AO226" s="20">
        <f t="shared" si="10"/>
        <v>176717.57543809657</v>
      </c>
    </row>
    <row r="227" spans="1:41" s="2" customFormat="1">
      <c r="A227" s="19" t="s">
        <v>44</v>
      </c>
      <c r="B227" s="23" t="str">
        <f>IF(COUNTBLANK(K227:AF227)&lt;20.5,"Yes","No")</f>
        <v>No</v>
      </c>
      <c r="C227" s="23" t="str">
        <f>IF(COUNTBLANK(K227:AF227)&lt;21.5,"Yes","No")</f>
        <v>Yes</v>
      </c>
      <c r="D227" s="34" t="str">
        <f>IF(J227&gt;300000,IF(J227&lt;((AG227*$AR$1)*0.9),IF(J227&lt;((AG227*$AR$1)*0.8),IF(J227&lt;((AG227*$AR$1)*0.7),"B","C"),"V"),IF(AM227&gt;AG227,IF(AM227&gt;AJ227,"P",""),"")),IF(AM227&gt;AG227,IF(AM227&gt;AJ227,"P",""),""))</f>
        <v>V</v>
      </c>
      <c r="E227" s="19" t="s">
        <v>509</v>
      </c>
      <c r="F227" s="21" t="s">
        <v>390</v>
      </c>
      <c r="G227" s="20">
        <v>418700</v>
      </c>
      <c r="H227" s="20">
        <f>J227-G227</f>
        <v>0</v>
      </c>
      <c r="I227" s="80">
        <v>0</v>
      </c>
      <c r="J227" s="20">
        <v>418700</v>
      </c>
      <c r="K227" s="21"/>
      <c r="L227" s="21"/>
      <c r="M227" s="21"/>
      <c r="N227" s="21">
        <v>125</v>
      </c>
      <c r="O227" s="40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9">
        <f>IF(AH227=0,"",AVERAGE(K227:AF227))</f>
        <v>125</v>
      </c>
      <c r="AH227" s="39">
        <f>IF(COUNTBLANK(K227:AF227)=0,22,IF(COUNTBLANK(K227:AF227)=1,21,IF(COUNTBLANK(K227:AF227)=2,20,IF(COUNTBLANK(K227:AF227)=3,19,IF(COUNTBLANK(K227:AF227)=4,18,IF(COUNTBLANK(K227:AF227)=5,17,IF(COUNTBLANK(K227:AF227)=6,16,IF(COUNTBLANK(K227:AF227)=7,15,IF(COUNTBLANK(K227:AF227)=8,14,IF(COUNTBLANK(K227:AF227)=9,13,IF(COUNTBLANK(K227:AF227)=10,12,IF(COUNTBLANK(K227:AF227)=11,11,IF(COUNTBLANK(K227:AF227)=12,10,IF(COUNTBLANK(K227:AF227)=13,9,IF(COUNTBLANK(K227:AF227)=14,8,IF(COUNTBLANK(K227:AF227)=15,7,IF(COUNTBLANK(K227:AF227)=16,6,IF(COUNTBLANK(K227:AF227)=17,5,IF(COUNTBLANK(K227:AF227)=18,4,IF(COUNTBLANK(K227:AF227)=19,3,IF(COUNTBLANK(K227:AF227)=20,2,IF(COUNTBLANK(K227:AF227)=21,1,IF(COUNTBLANK(K227:AF227)=22,0,"Error")))))))))))))))))))))))</f>
        <v>1</v>
      </c>
      <c r="AI227" s="39">
        <f>IF(AH227=0,"",IF(COUNTBLANK(AD227:AF227)=0,AVERAGE(AD227:AF227),IF(COUNTBLANK(AC227:AF227)&lt;1.5,AVERAGE(AC227:AF227),IF(COUNTBLANK(AB227:AF227)&lt;2.5,AVERAGE(AB227:AF227),IF(COUNTBLANK(AA227:AF227)&lt;3.5,AVERAGE(AA227:AF227),IF(COUNTBLANK(Z227:AF227)&lt;4.5,AVERAGE(Z227:AF227),IF(COUNTBLANK(Y227:AF227)&lt;5.5,AVERAGE(Y227:AF227),IF(COUNTBLANK(X227:AF227)&lt;6.5,AVERAGE(X227:AF227),IF(COUNTBLANK(W227:AF227)&lt;7.5,AVERAGE(W227:AF227),IF(COUNTBLANK(V227:AF227)&lt;8.5,AVERAGE(V227:AF227),IF(COUNTBLANK(U227:AF227)&lt;9.5,AVERAGE(U227:AF227),IF(COUNTBLANK(T227:AF227)&lt;10.5,AVERAGE(T227:AF227),IF(COUNTBLANK(S227:AF227)&lt;11.5,AVERAGE(S227:AF227),IF(COUNTBLANK(R227:AF227)&lt;12.5,AVERAGE(R227:AF227),IF(COUNTBLANK(Q227:AF227)&lt;13.5,AVERAGE(Q227:AF227),IF(COUNTBLANK(P227:AF227)&lt;14.5,AVERAGE(P227:AF227),IF(COUNTBLANK(O227:AF227)&lt;15.5,AVERAGE(O227:AF227),IF(COUNTBLANK(N227:AF227)&lt;16.5,AVERAGE(N227:AF227),IF(COUNTBLANK(M227:AF227)&lt;17.5,AVERAGE(M227:AF227),IF(COUNTBLANK(L227:AF227)&lt;18.5,AVERAGE(L227:AF227),AVERAGE(K227:AF227)))))))))))))))))))))</f>
        <v>125</v>
      </c>
      <c r="AJ227" s="22">
        <f>IF(AH227=0,"",IF(COUNTBLANK(AE227:AF227)=0,AVERAGE(AE227:AF227),IF(COUNTBLANK(AD227:AF227)&lt;1.5,AVERAGE(AD227:AF227),IF(COUNTBLANK(AC227:AF227)&lt;2.5,AVERAGE(AC227:AF227),IF(COUNTBLANK(AB227:AF227)&lt;3.5,AVERAGE(AB227:AF227),IF(COUNTBLANK(AA227:AF227)&lt;4.5,AVERAGE(AA227:AF227),IF(COUNTBLANK(Z227:AF227)&lt;5.5,AVERAGE(Z227:AF227),IF(COUNTBLANK(Y227:AF227)&lt;6.5,AVERAGE(Y227:AF227),IF(COUNTBLANK(X227:AF227)&lt;7.5,AVERAGE(X227:AF227),IF(COUNTBLANK(W227:AF227)&lt;8.5,AVERAGE(W227:AF227),IF(COUNTBLANK(V227:AF227)&lt;9.5,AVERAGE(V227:AF227),IF(COUNTBLANK(U227:AF227)&lt;10.5,AVERAGE(U227:AF227),IF(COUNTBLANK(T227:AF227)&lt;11.5,AVERAGE(T227:AF227),IF(COUNTBLANK(S227:AF227)&lt;12.5,AVERAGE(S227:AF227),IF(COUNTBLANK(R227:AF227)&lt;13.5,AVERAGE(R227:AF227),IF(COUNTBLANK(Q227:AF227)&lt;14.5,AVERAGE(Q227:AF227),IF(COUNTBLANK(P227:AF227)&lt;15.5,AVERAGE(P227:AF227),IF(COUNTBLANK(O227:AF227)&lt;16.5,AVERAGE(O227:AF227),IF(COUNTBLANK(N227:AF227)&lt;17.5,AVERAGE(N227:AF227),IF(COUNTBLANK(M227:AF227)&lt;18.5,AVERAGE(M227:AF227),IF(COUNTBLANK(L227:AF227)&lt;19.5,AVERAGE(L227:AF227),AVERAGE(K227:AF227))))))))))))))))))))))</f>
        <v>125</v>
      </c>
      <c r="AK227" s="23">
        <f>IF(AH227&lt;1.5,J227,(0.75*J227)+(0.25*(AI227*$AS$1)))</f>
        <v>418700</v>
      </c>
      <c r="AL227" s="24">
        <f>AK227-J227</f>
        <v>0</v>
      </c>
      <c r="AM227" s="22" t="str">
        <f>IF(AH227&lt;1.5,"N/A",3*((J227/$AS$1)-(AJ227*2/3)))</f>
        <v>N/A</v>
      </c>
      <c r="AN227" s="20">
        <f t="shared" si="9"/>
        <v>494545.45365138969</v>
      </c>
      <c r="AO227" s="20">
        <f t="shared" si="10"/>
        <v>494545.45365138969</v>
      </c>
    </row>
    <row r="228" spans="1:41" s="2" customFormat="1">
      <c r="A228" s="19" t="s">
        <v>44</v>
      </c>
      <c r="B228" s="23" t="str">
        <f>IF(COUNTBLANK(K228:AF228)&lt;20.5,"Yes","No")</f>
        <v>Yes</v>
      </c>
      <c r="C228" s="23" t="str">
        <f>IF(COUNTBLANK(K228:AF228)&lt;21.5,"Yes","No")</f>
        <v>Yes</v>
      </c>
      <c r="D228" s="34" t="str">
        <f>IF(J228&gt;300000,IF(J228&lt;((AG228*$AR$1)*0.9),IF(J228&lt;((AG228*$AR$1)*0.8),IF(J228&lt;((AG228*$AR$1)*0.7),"B","C"),"V"),IF(AM228&gt;AG228,IF(AM228&gt;AJ228,"P",""),"")),IF(AM228&gt;AG228,IF(AM228&gt;AJ228,"P",""),""))</f>
        <v/>
      </c>
      <c r="E228" s="19" t="s">
        <v>70</v>
      </c>
      <c r="F228" s="21" t="s">
        <v>37</v>
      </c>
      <c r="G228" s="20">
        <v>347600</v>
      </c>
      <c r="H228" s="20">
        <f>J228-G228</f>
        <v>46400</v>
      </c>
      <c r="I228" s="80">
        <v>23700</v>
      </c>
      <c r="J228" s="20">
        <v>394000</v>
      </c>
      <c r="K228" s="21">
        <v>99</v>
      </c>
      <c r="L228" s="21">
        <v>107</v>
      </c>
      <c r="M228" s="21">
        <v>109</v>
      </c>
      <c r="N228" s="21">
        <v>120</v>
      </c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39">
        <f>IF(AH228=0,"",AVERAGE(K228:AF228))</f>
        <v>108.75</v>
      </c>
      <c r="AH228" s="39">
        <f>IF(COUNTBLANK(K228:AF228)=0,22,IF(COUNTBLANK(K228:AF228)=1,21,IF(COUNTBLANK(K228:AF228)=2,20,IF(COUNTBLANK(K228:AF228)=3,19,IF(COUNTBLANK(K228:AF228)=4,18,IF(COUNTBLANK(K228:AF228)=5,17,IF(COUNTBLANK(K228:AF228)=6,16,IF(COUNTBLANK(K228:AF228)=7,15,IF(COUNTBLANK(K228:AF228)=8,14,IF(COUNTBLANK(K228:AF228)=9,13,IF(COUNTBLANK(K228:AF228)=10,12,IF(COUNTBLANK(K228:AF228)=11,11,IF(COUNTBLANK(K228:AF228)=12,10,IF(COUNTBLANK(K228:AF228)=13,9,IF(COUNTBLANK(K228:AF228)=14,8,IF(COUNTBLANK(K228:AF228)=15,7,IF(COUNTBLANK(K228:AF228)=16,6,IF(COUNTBLANK(K228:AF228)=17,5,IF(COUNTBLANK(K228:AF228)=18,4,IF(COUNTBLANK(K228:AF228)=19,3,IF(COUNTBLANK(K228:AF228)=20,2,IF(COUNTBLANK(K228:AF228)=21,1,IF(COUNTBLANK(K228:AF228)=22,0,"Error")))))))))))))))))))))))</f>
        <v>4</v>
      </c>
      <c r="AI228" s="39">
        <f>IF(AH228=0,"",IF(COUNTBLANK(AD228:AF228)=0,AVERAGE(AD228:AF228),IF(COUNTBLANK(AC228:AF228)&lt;1.5,AVERAGE(AC228:AF228),IF(COUNTBLANK(AB228:AF228)&lt;2.5,AVERAGE(AB228:AF228),IF(COUNTBLANK(AA228:AF228)&lt;3.5,AVERAGE(AA228:AF228),IF(COUNTBLANK(Z228:AF228)&lt;4.5,AVERAGE(Z228:AF228),IF(COUNTBLANK(Y228:AF228)&lt;5.5,AVERAGE(Y228:AF228),IF(COUNTBLANK(X228:AF228)&lt;6.5,AVERAGE(X228:AF228),IF(COUNTBLANK(W228:AF228)&lt;7.5,AVERAGE(W228:AF228),IF(COUNTBLANK(V228:AF228)&lt;8.5,AVERAGE(V228:AF228),IF(COUNTBLANK(U228:AF228)&lt;9.5,AVERAGE(U228:AF228),IF(COUNTBLANK(T228:AF228)&lt;10.5,AVERAGE(T228:AF228),IF(COUNTBLANK(S228:AF228)&lt;11.5,AVERAGE(S228:AF228),IF(COUNTBLANK(R228:AF228)&lt;12.5,AVERAGE(R228:AF228),IF(COUNTBLANK(Q228:AF228)&lt;13.5,AVERAGE(Q228:AF228),IF(COUNTBLANK(P228:AF228)&lt;14.5,AVERAGE(P228:AF228),IF(COUNTBLANK(O228:AF228)&lt;15.5,AVERAGE(O228:AF228),IF(COUNTBLANK(N228:AF228)&lt;16.5,AVERAGE(N228:AF228),IF(COUNTBLANK(M228:AF228)&lt;17.5,AVERAGE(M228:AF228),IF(COUNTBLANK(L228:AF228)&lt;18.5,AVERAGE(L228:AF228),AVERAGE(K228:AF228)))))))))))))))))))))</f>
        <v>112</v>
      </c>
      <c r="AJ228" s="22">
        <f>IF(AH228=0,"",IF(COUNTBLANK(AE228:AF228)=0,AVERAGE(AE228:AF228),IF(COUNTBLANK(AD228:AF228)&lt;1.5,AVERAGE(AD228:AF228),IF(COUNTBLANK(AC228:AF228)&lt;2.5,AVERAGE(AC228:AF228),IF(COUNTBLANK(AB228:AF228)&lt;3.5,AVERAGE(AB228:AF228),IF(COUNTBLANK(AA228:AF228)&lt;4.5,AVERAGE(AA228:AF228),IF(COUNTBLANK(Z228:AF228)&lt;5.5,AVERAGE(Z228:AF228),IF(COUNTBLANK(Y228:AF228)&lt;6.5,AVERAGE(Y228:AF228),IF(COUNTBLANK(X228:AF228)&lt;7.5,AVERAGE(X228:AF228),IF(COUNTBLANK(W228:AF228)&lt;8.5,AVERAGE(W228:AF228),IF(COUNTBLANK(V228:AF228)&lt;9.5,AVERAGE(V228:AF228),IF(COUNTBLANK(U228:AF228)&lt;10.5,AVERAGE(U228:AF228),IF(COUNTBLANK(T228:AF228)&lt;11.5,AVERAGE(T228:AF228),IF(COUNTBLANK(S228:AF228)&lt;12.5,AVERAGE(S228:AF228),IF(COUNTBLANK(R228:AF228)&lt;13.5,AVERAGE(R228:AF228),IF(COUNTBLANK(Q228:AF228)&lt;14.5,AVERAGE(Q228:AF228),IF(COUNTBLANK(P228:AF228)&lt;15.5,AVERAGE(P228:AF228),IF(COUNTBLANK(O228:AF228)&lt;16.5,AVERAGE(O228:AF228),IF(COUNTBLANK(N228:AF228)&lt;17.5,AVERAGE(N228:AF228),IF(COUNTBLANK(M228:AF228)&lt;18.5,AVERAGE(M228:AF228),IF(COUNTBLANK(L228:AF228)&lt;19.5,AVERAGE(L228:AF228),AVERAGE(K228:AF228))))))))))))))))))))))</f>
        <v>114.5</v>
      </c>
      <c r="AK228" s="23">
        <f>IF(AH228&lt;1.5,J228,(0.75*J228)+(0.25*(AI228*$AS$1)))</f>
        <v>410082.87013629673</v>
      </c>
      <c r="AL228" s="24">
        <f>AK228-J228</f>
        <v>16082.870136296726</v>
      </c>
      <c r="AM228" s="22">
        <f>IF(AH228&lt;1.5,"N/A",3*((J228/$AS$1)-(AJ228*2/3)))</f>
        <v>59.838985798070837</v>
      </c>
      <c r="AN228" s="20">
        <f t="shared" si="9"/>
        <v>443112.72647164512</v>
      </c>
      <c r="AO228" s="20">
        <f t="shared" si="10"/>
        <v>430254.54467670899</v>
      </c>
    </row>
    <row r="229" spans="1:41" s="2" customFormat="1">
      <c r="A229" s="19" t="s">
        <v>44</v>
      </c>
      <c r="B229" s="23" t="str">
        <f>IF(COUNTBLANK(K229:AF229)&lt;20.5,"Yes","No")</f>
        <v>Yes</v>
      </c>
      <c r="C229" s="23" t="str">
        <f>IF(COUNTBLANK(K229:AF229)&lt;21.5,"Yes","No")</f>
        <v>Yes</v>
      </c>
      <c r="D229" s="34" t="str">
        <f>IF(J229&gt;300000,IF(J229&lt;((AG229*$AR$1)*0.9),IF(J229&lt;((AG229*$AR$1)*0.8),IF(J229&lt;((AG229*$AR$1)*0.7),"B","C"),"V"),IF(AM229&gt;AG229,IF(AM229&gt;AJ229,"P",""),"")),IF(AM229&gt;AG229,IF(AM229&gt;AJ229,"P",""),""))</f>
        <v/>
      </c>
      <c r="E229" s="19" t="s">
        <v>73</v>
      </c>
      <c r="F229" s="21" t="s">
        <v>37</v>
      </c>
      <c r="G229" s="20">
        <v>379700</v>
      </c>
      <c r="H229" s="20">
        <f>J229-G229</f>
        <v>33600</v>
      </c>
      <c r="I229" s="80">
        <v>19600</v>
      </c>
      <c r="J229" s="20">
        <v>413300</v>
      </c>
      <c r="K229" s="21">
        <v>88</v>
      </c>
      <c r="L229" s="21">
        <v>115</v>
      </c>
      <c r="M229" s="21">
        <v>111</v>
      </c>
      <c r="N229" s="21">
        <v>116</v>
      </c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39">
        <f>IF(AH229=0,"",AVERAGE(K229:AF229))</f>
        <v>107.5</v>
      </c>
      <c r="AH229" s="39">
        <f>IF(COUNTBLANK(K229:AF229)=0,22,IF(COUNTBLANK(K229:AF229)=1,21,IF(COUNTBLANK(K229:AF229)=2,20,IF(COUNTBLANK(K229:AF229)=3,19,IF(COUNTBLANK(K229:AF229)=4,18,IF(COUNTBLANK(K229:AF229)=5,17,IF(COUNTBLANK(K229:AF229)=6,16,IF(COUNTBLANK(K229:AF229)=7,15,IF(COUNTBLANK(K229:AF229)=8,14,IF(COUNTBLANK(K229:AF229)=9,13,IF(COUNTBLANK(K229:AF229)=10,12,IF(COUNTBLANK(K229:AF229)=11,11,IF(COUNTBLANK(K229:AF229)=12,10,IF(COUNTBLANK(K229:AF229)=13,9,IF(COUNTBLANK(K229:AF229)=14,8,IF(COUNTBLANK(K229:AF229)=15,7,IF(COUNTBLANK(K229:AF229)=16,6,IF(COUNTBLANK(K229:AF229)=17,5,IF(COUNTBLANK(K229:AF229)=18,4,IF(COUNTBLANK(K229:AF229)=19,3,IF(COUNTBLANK(K229:AF229)=20,2,IF(COUNTBLANK(K229:AF229)=21,1,IF(COUNTBLANK(K229:AF229)=22,0,"Error")))))))))))))))))))))))</f>
        <v>4</v>
      </c>
      <c r="AI229" s="39">
        <f>IF(AH229=0,"",IF(COUNTBLANK(AD229:AF229)=0,AVERAGE(AD229:AF229),IF(COUNTBLANK(AC229:AF229)&lt;1.5,AVERAGE(AC229:AF229),IF(COUNTBLANK(AB229:AF229)&lt;2.5,AVERAGE(AB229:AF229),IF(COUNTBLANK(AA229:AF229)&lt;3.5,AVERAGE(AA229:AF229),IF(COUNTBLANK(Z229:AF229)&lt;4.5,AVERAGE(Z229:AF229),IF(COUNTBLANK(Y229:AF229)&lt;5.5,AVERAGE(Y229:AF229),IF(COUNTBLANK(X229:AF229)&lt;6.5,AVERAGE(X229:AF229),IF(COUNTBLANK(W229:AF229)&lt;7.5,AVERAGE(W229:AF229),IF(COUNTBLANK(V229:AF229)&lt;8.5,AVERAGE(V229:AF229),IF(COUNTBLANK(U229:AF229)&lt;9.5,AVERAGE(U229:AF229),IF(COUNTBLANK(T229:AF229)&lt;10.5,AVERAGE(T229:AF229),IF(COUNTBLANK(S229:AF229)&lt;11.5,AVERAGE(S229:AF229),IF(COUNTBLANK(R229:AF229)&lt;12.5,AVERAGE(R229:AF229),IF(COUNTBLANK(Q229:AF229)&lt;13.5,AVERAGE(Q229:AF229),IF(COUNTBLANK(P229:AF229)&lt;14.5,AVERAGE(P229:AF229),IF(COUNTBLANK(O229:AF229)&lt;15.5,AVERAGE(O229:AF229),IF(COUNTBLANK(N229:AF229)&lt;16.5,AVERAGE(N229:AF229),IF(COUNTBLANK(M229:AF229)&lt;17.5,AVERAGE(M229:AF229),IF(COUNTBLANK(L229:AF229)&lt;18.5,AVERAGE(L229:AF229),AVERAGE(K229:AF229)))))))))))))))))))))</f>
        <v>114</v>
      </c>
      <c r="AJ229" s="22">
        <f>IF(AH229=0,"",IF(COUNTBLANK(AE229:AF229)=0,AVERAGE(AE229:AF229),IF(COUNTBLANK(AD229:AF229)&lt;1.5,AVERAGE(AD229:AF229),IF(COUNTBLANK(AC229:AF229)&lt;2.5,AVERAGE(AC229:AF229),IF(COUNTBLANK(AB229:AF229)&lt;3.5,AVERAGE(AB229:AF229),IF(COUNTBLANK(AA229:AF229)&lt;4.5,AVERAGE(AA229:AF229),IF(COUNTBLANK(Z229:AF229)&lt;5.5,AVERAGE(Z229:AF229),IF(COUNTBLANK(Y229:AF229)&lt;6.5,AVERAGE(Y229:AF229),IF(COUNTBLANK(X229:AF229)&lt;7.5,AVERAGE(X229:AF229),IF(COUNTBLANK(W229:AF229)&lt;8.5,AVERAGE(W229:AF229),IF(COUNTBLANK(V229:AF229)&lt;9.5,AVERAGE(V229:AF229),IF(COUNTBLANK(U229:AF229)&lt;10.5,AVERAGE(U229:AF229),IF(COUNTBLANK(T229:AF229)&lt;11.5,AVERAGE(T229:AF229),IF(COUNTBLANK(S229:AF229)&lt;12.5,AVERAGE(S229:AF229),IF(COUNTBLANK(R229:AF229)&lt;13.5,AVERAGE(R229:AF229),IF(COUNTBLANK(Q229:AF229)&lt;14.5,AVERAGE(Q229:AF229),IF(COUNTBLANK(P229:AF229)&lt;15.5,AVERAGE(P229:AF229),IF(COUNTBLANK(O229:AF229)&lt;16.5,AVERAGE(O229:AF229),IF(COUNTBLANK(N229:AF229)&lt;17.5,AVERAGE(N229:AF229),IF(COUNTBLANK(M229:AF229)&lt;18.5,AVERAGE(M229:AF229),IF(COUNTBLANK(L229:AF229)&lt;19.5,AVERAGE(L229:AF229),AVERAGE(K229:AF229))))))))))))))))))))))</f>
        <v>113.5</v>
      </c>
      <c r="AK229" s="23">
        <f>IF(AH229&lt;1.5,J229,(0.75*J229)+(0.25*(AI229*$AS$1)))</f>
        <v>426603.992817302</v>
      </c>
      <c r="AL229" s="24">
        <f>AK229-J229</f>
        <v>13303.992817302002</v>
      </c>
      <c r="AM229" s="22">
        <f>IF(AH229&lt;1.5,"N/A",3*((J229/$AS$1)-(AJ229*2/3)))</f>
        <v>75.987697538940807</v>
      </c>
      <c r="AN229" s="20">
        <f t="shared" si="9"/>
        <v>451025.45373006735</v>
      </c>
      <c r="AO229" s="20">
        <f t="shared" si="10"/>
        <v>425309.0901401951</v>
      </c>
    </row>
    <row r="230" spans="1:41" s="2" customFormat="1">
      <c r="A230" s="19" t="s">
        <v>44</v>
      </c>
      <c r="B230" s="23" t="str">
        <f>IF(COUNTBLANK(K230:AF230)&lt;20.5,"Yes","No")</f>
        <v>Yes</v>
      </c>
      <c r="C230" s="23" t="str">
        <f>IF(COUNTBLANK(K230:AF230)&lt;21.5,"Yes","No")</f>
        <v>Yes</v>
      </c>
      <c r="D230" s="34" t="str">
        <f>IF(J230&gt;300000,IF(J230&lt;((AG230*$AR$1)*0.9),IF(J230&lt;((AG230*$AR$1)*0.8),IF(J230&lt;((AG230*$AR$1)*0.7),"B","C"),"V"),IF(AM230&gt;AG230,IF(AM230&gt;AJ230,"P",""),"")),IF(AM230&gt;AG230,IF(AM230&gt;AJ230,"P",""),""))</f>
        <v/>
      </c>
      <c r="E230" s="19" t="s">
        <v>75</v>
      </c>
      <c r="F230" s="21" t="s">
        <v>37</v>
      </c>
      <c r="G230" s="20">
        <v>388600</v>
      </c>
      <c r="H230" s="20">
        <f>J230-G230</f>
        <v>-3100</v>
      </c>
      <c r="I230" s="80">
        <v>7600</v>
      </c>
      <c r="J230" s="20">
        <v>385500</v>
      </c>
      <c r="K230" s="21">
        <v>86</v>
      </c>
      <c r="L230" s="21">
        <v>83</v>
      </c>
      <c r="M230" s="21">
        <v>83</v>
      </c>
      <c r="N230" s="21">
        <v>131</v>
      </c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39">
        <f>IF(AH230=0,"",AVERAGE(K230:AF230))</f>
        <v>95.75</v>
      </c>
      <c r="AH230" s="39">
        <f>IF(COUNTBLANK(K230:AF230)=0,22,IF(COUNTBLANK(K230:AF230)=1,21,IF(COUNTBLANK(K230:AF230)=2,20,IF(COUNTBLANK(K230:AF230)=3,19,IF(COUNTBLANK(K230:AF230)=4,18,IF(COUNTBLANK(K230:AF230)=5,17,IF(COUNTBLANK(K230:AF230)=6,16,IF(COUNTBLANK(K230:AF230)=7,15,IF(COUNTBLANK(K230:AF230)=8,14,IF(COUNTBLANK(K230:AF230)=9,13,IF(COUNTBLANK(K230:AF230)=10,12,IF(COUNTBLANK(K230:AF230)=11,11,IF(COUNTBLANK(K230:AF230)=12,10,IF(COUNTBLANK(K230:AF230)=13,9,IF(COUNTBLANK(K230:AF230)=14,8,IF(COUNTBLANK(K230:AF230)=15,7,IF(COUNTBLANK(K230:AF230)=16,6,IF(COUNTBLANK(K230:AF230)=17,5,IF(COUNTBLANK(K230:AF230)=18,4,IF(COUNTBLANK(K230:AF230)=19,3,IF(COUNTBLANK(K230:AF230)=20,2,IF(COUNTBLANK(K230:AF230)=21,1,IF(COUNTBLANK(K230:AF230)=22,0,"Error")))))))))))))))))))))))</f>
        <v>4</v>
      </c>
      <c r="AI230" s="39">
        <f>IF(AH230=0,"",IF(COUNTBLANK(AD230:AF230)=0,AVERAGE(AD230:AF230),IF(COUNTBLANK(AC230:AF230)&lt;1.5,AVERAGE(AC230:AF230),IF(COUNTBLANK(AB230:AF230)&lt;2.5,AVERAGE(AB230:AF230),IF(COUNTBLANK(AA230:AF230)&lt;3.5,AVERAGE(AA230:AF230),IF(COUNTBLANK(Z230:AF230)&lt;4.5,AVERAGE(Z230:AF230),IF(COUNTBLANK(Y230:AF230)&lt;5.5,AVERAGE(Y230:AF230),IF(COUNTBLANK(X230:AF230)&lt;6.5,AVERAGE(X230:AF230),IF(COUNTBLANK(W230:AF230)&lt;7.5,AVERAGE(W230:AF230),IF(COUNTBLANK(V230:AF230)&lt;8.5,AVERAGE(V230:AF230),IF(COUNTBLANK(U230:AF230)&lt;9.5,AVERAGE(U230:AF230),IF(COUNTBLANK(T230:AF230)&lt;10.5,AVERAGE(T230:AF230),IF(COUNTBLANK(S230:AF230)&lt;11.5,AVERAGE(S230:AF230),IF(COUNTBLANK(R230:AF230)&lt;12.5,AVERAGE(R230:AF230),IF(COUNTBLANK(Q230:AF230)&lt;13.5,AVERAGE(Q230:AF230),IF(COUNTBLANK(P230:AF230)&lt;14.5,AVERAGE(P230:AF230),IF(COUNTBLANK(O230:AF230)&lt;15.5,AVERAGE(O230:AF230),IF(COUNTBLANK(N230:AF230)&lt;16.5,AVERAGE(N230:AF230),IF(COUNTBLANK(M230:AF230)&lt;17.5,AVERAGE(M230:AF230),IF(COUNTBLANK(L230:AF230)&lt;18.5,AVERAGE(L230:AF230),AVERAGE(K230:AF230)))))))))))))))))))))</f>
        <v>99</v>
      </c>
      <c r="AJ230" s="22">
        <f>IF(AH230=0,"",IF(COUNTBLANK(AE230:AF230)=0,AVERAGE(AE230:AF230),IF(COUNTBLANK(AD230:AF230)&lt;1.5,AVERAGE(AD230:AF230),IF(COUNTBLANK(AC230:AF230)&lt;2.5,AVERAGE(AC230:AF230),IF(COUNTBLANK(AB230:AF230)&lt;3.5,AVERAGE(AB230:AF230),IF(COUNTBLANK(AA230:AF230)&lt;4.5,AVERAGE(AA230:AF230),IF(COUNTBLANK(Z230:AF230)&lt;5.5,AVERAGE(Z230:AF230),IF(COUNTBLANK(Y230:AF230)&lt;6.5,AVERAGE(Y230:AF230),IF(COUNTBLANK(X230:AF230)&lt;7.5,AVERAGE(X230:AF230),IF(COUNTBLANK(W230:AF230)&lt;8.5,AVERAGE(W230:AF230),IF(COUNTBLANK(V230:AF230)&lt;9.5,AVERAGE(V230:AF230),IF(COUNTBLANK(U230:AF230)&lt;10.5,AVERAGE(U230:AF230),IF(COUNTBLANK(T230:AF230)&lt;11.5,AVERAGE(T230:AF230),IF(COUNTBLANK(S230:AF230)&lt;12.5,AVERAGE(S230:AF230),IF(COUNTBLANK(R230:AF230)&lt;13.5,AVERAGE(R230:AF230),IF(COUNTBLANK(Q230:AF230)&lt;14.5,AVERAGE(Q230:AF230),IF(COUNTBLANK(P230:AF230)&lt;15.5,AVERAGE(P230:AF230),IF(COUNTBLANK(O230:AF230)&lt;16.5,AVERAGE(O230:AF230),IF(COUNTBLANK(N230:AF230)&lt;17.5,AVERAGE(N230:AF230),IF(COUNTBLANK(M230:AF230)&lt;18.5,AVERAGE(M230:AF230),IF(COUNTBLANK(L230:AF230)&lt;19.5,AVERAGE(L230:AF230),AVERAGE(K230:AF230))))))))))))))))))))))</f>
        <v>107</v>
      </c>
      <c r="AK230" s="23">
        <f>IF(AH230&lt;1.5,J230,(0.75*J230)+(0.25*(AI230*$AS$1)))</f>
        <v>390408.07270976226</v>
      </c>
      <c r="AL230" s="24">
        <f>AK230-J230</f>
        <v>4908.0727097622585</v>
      </c>
      <c r="AM230" s="22">
        <f>IF(AH230&lt;1.5,"N/A",3*((J230/$AS$1)-(AJ230*2/3)))</f>
        <v>68.607687881107381</v>
      </c>
      <c r="AN230" s="20">
        <f t="shared" si="9"/>
        <v>391679.9992919006</v>
      </c>
      <c r="AO230" s="20">
        <f t="shared" si="10"/>
        <v>378821.81749696448</v>
      </c>
    </row>
    <row r="231" spans="1:41" s="2" customFormat="1">
      <c r="A231" s="19" t="s">
        <v>44</v>
      </c>
      <c r="B231" s="23" t="str">
        <f>IF(COUNTBLANK(K231:AF231)&lt;20.5,"Yes","No")</f>
        <v>Yes</v>
      </c>
      <c r="C231" s="23" t="str">
        <f>IF(COUNTBLANK(K231:AF231)&lt;21.5,"Yes","No")</f>
        <v>Yes</v>
      </c>
      <c r="D231" s="34" t="str">
        <f>IF(J231&gt;300000,IF(J231&lt;((AG231*$AR$1)*0.9),IF(J231&lt;((AG231*$AR$1)*0.8),IF(J231&lt;((AG231*$AR$1)*0.7),"B","C"),"V"),IF(AM231&gt;AG231,IF(AM231&gt;AJ231,"P",""),"")),IF(AM231&gt;AG231,IF(AM231&gt;AJ231,"P",""),""))</f>
        <v/>
      </c>
      <c r="E231" s="19" t="s">
        <v>69</v>
      </c>
      <c r="F231" s="21" t="s">
        <v>37</v>
      </c>
      <c r="G231" s="20">
        <v>202700</v>
      </c>
      <c r="H231" s="20">
        <f>J231-G231</f>
        <v>76400</v>
      </c>
      <c r="I231" s="80">
        <v>29400</v>
      </c>
      <c r="J231" s="20">
        <v>279100</v>
      </c>
      <c r="K231" s="21">
        <v>105</v>
      </c>
      <c r="L231" s="21">
        <v>112</v>
      </c>
      <c r="M231" s="21">
        <v>60</v>
      </c>
      <c r="N231" s="21">
        <v>92</v>
      </c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39">
        <f>IF(AH231=0,"",AVERAGE(K231:AF231))</f>
        <v>92.25</v>
      </c>
      <c r="AH231" s="39">
        <f>IF(COUNTBLANK(K231:AF231)=0,22,IF(COUNTBLANK(K231:AF231)=1,21,IF(COUNTBLANK(K231:AF231)=2,20,IF(COUNTBLANK(K231:AF231)=3,19,IF(COUNTBLANK(K231:AF231)=4,18,IF(COUNTBLANK(K231:AF231)=5,17,IF(COUNTBLANK(K231:AF231)=6,16,IF(COUNTBLANK(K231:AF231)=7,15,IF(COUNTBLANK(K231:AF231)=8,14,IF(COUNTBLANK(K231:AF231)=9,13,IF(COUNTBLANK(K231:AF231)=10,12,IF(COUNTBLANK(K231:AF231)=11,11,IF(COUNTBLANK(K231:AF231)=12,10,IF(COUNTBLANK(K231:AF231)=13,9,IF(COUNTBLANK(K231:AF231)=14,8,IF(COUNTBLANK(K231:AF231)=15,7,IF(COUNTBLANK(K231:AF231)=16,6,IF(COUNTBLANK(K231:AF231)=17,5,IF(COUNTBLANK(K231:AF231)=18,4,IF(COUNTBLANK(K231:AF231)=19,3,IF(COUNTBLANK(K231:AF231)=20,2,IF(COUNTBLANK(K231:AF231)=21,1,IF(COUNTBLANK(K231:AF231)=22,0,"Error")))))))))))))))))))))))</f>
        <v>4</v>
      </c>
      <c r="AI231" s="39">
        <f>IF(AH231=0,"",IF(COUNTBLANK(AD231:AF231)=0,AVERAGE(AD231:AF231),IF(COUNTBLANK(AC231:AF231)&lt;1.5,AVERAGE(AC231:AF231),IF(COUNTBLANK(AB231:AF231)&lt;2.5,AVERAGE(AB231:AF231),IF(COUNTBLANK(AA231:AF231)&lt;3.5,AVERAGE(AA231:AF231),IF(COUNTBLANK(Z231:AF231)&lt;4.5,AVERAGE(Z231:AF231),IF(COUNTBLANK(Y231:AF231)&lt;5.5,AVERAGE(Y231:AF231),IF(COUNTBLANK(X231:AF231)&lt;6.5,AVERAGE(X231:AF231),IF(COUNTBLANK(W231:AF231)&lt;7.5,AVERAGE(W231:AF231),IF(COUNTBLANK(V231:AF231)&lt;8.5,AVERAGE(V231:AF231),IF(COUNTBLANK(U231:AF231)&lt;9.5,AVERAGE(U231:AF231),IF(COUNTBLANK(T231:AF231)&lt;10.5,AVERAGE(T231:AF231),IF(COUNTBLANK(S231:AF231)&lt;11.5,AVERAGE(S231:AF231),IF(COUNTBLANK(R231:AF231)&lt;12.5,AVERAGE(R231:AF231),IF(COUNTBLANK(Q231:AF231)&lt;13.5,AVERAGE(Q231:AF231),IF(COUNTBLANK(P231:AF231)&lt;14.5,AVERAGE(P231:AF231),IF(COUNTBLANK(O231:AF231)&lt;15.5,AVERAGE(O231:AF231),IF(COUNTBLANK(N231:AF231)&lt;16.5,AVERAGE(N231:AF231),IF(COUNTBLANK(M231:AF231)&lt;17.5,AVERAGE(M231:AF231),IF(COUNTBLANK(L231:AF231)&lt;18.5,AVERAGE(L231:AF231),AVERAGE(K231:AF231)))))))))))))))))))))</f>
        <v>88</v>
      </c>
      <c r="AJ231" s="22">
        <f>IF(AH231=0,"",IF(COUNTBLANK(AE231:AF231)=0,AVERAGE(AE231:AF231),IF(COUNTBLANK(AD231:AF231)&lt;1.5,AVERAGE(AD231:AF231),IF(COUNTBLANK(AC231:AF231)&lt;2.5,AVERAGE(AC231:AF231),IF(COUNTBLANK(AB231:AF231)&lt;3.5,AVERAGE(AB231:AF231),IF(COUNTBLANK(AA231:AF231)&lt;4.5,AVERAGE(AA231:AF231),IF(COUNTBLANK(Z231:AF231)&lt;5.5,AVERAGE(Z231:AF231),IF(COUNTBLANK(Y231:AF231)&lt;6.5,AVERAGE(Y231:AF231),IF(COUNTBLANK(X231:AF231)&lt;7.5,AVERAGE(X231:AF231),IF(COUNTBLANK(W231:AF231)&lt;8.5,AVERAGE(W231:AF231),IF(COUNTBLANK(V231:AF231)&lt;9.5,AVERAGE(V231:AF231),IF(COUNTBLANK(U231:AF231)&lt;10.5,AVERAGE(U231:AF231),IF(COUNTBLANK(T231:AF231)&lt;11.5,AVERAGE(T231:AF231),IF(COUNTBLANK(S231:AF231)&lt;12.5,AVERAGE(S231:AF231),IF(COUNTBLANK(R231:AF231)&lt;13.5,AVERAGE(R231:AF231),IF(COUNTBLANK(Q231:AF231)&lt;14.5,AVERAGE(Q231:AF231),IF(COUNTBLANK(P231:AF231)&lt;15.5,AVERAGE(P231:AF231),IF(COUNTBLANK(O231:AF231)&lt;16.5,AVERAGE(O231:AF231),IF(COUNTBLANK(N231:AF231)&lt;17.5,AVERAGE(N231:AF231),IF(COUNTBLANK(M231:AF231)&lt;18.5,AVERAGE(M231:AF231),IF(COUNTBLANK(L231:AF231)&lt;19.5,AVERAGE(L231:AF231),AVERAGE(K231:AF231))))))))))))))))))))))</f>
        <v>76</v>
      </c>
      <c r="AK231" s="23">
        <f>IF(AH231&lt;1.5,J231,(0.75*J231)+(0.25*(AI231*$AS$1)))</f>
        <v>299354.39796423313</v>
      </c>
      <c r="AL231" s="24">
        <f>AK231-J231</f>
        <v>20254.397964233125</v>
      </c>
      <c r="AM231" s="22">
        <f>IF(AH231&lt;1.5,"N/A",3*((J231/$AS$1)-(AJ231*2/3)))</f>
        <v>52.606499838176568</v>
      </c>
      <c r="AN231" s="20">
        <f t="shared" si="9"/>
        <v>348159.99937057833</v>
      </c>
      <c r="AO231" s="20">
        <f t="shared" si="10"/>
        <v>364974.54479472555</v>
      </c>
    </row>
    <row r="232" spans="1:41" s="2" customFormat="1">
      <c r="A232" s="19" t="s">
        <v>44</v>
      </c>
      <c r="B232" s="23" t="str">
        <f>IF(COUNTBLANK(K232:AF232)&lt;20.5,"Yes","No")</f>
        <v>Yes</v>
      </c>
      <c r="C232" s="23" t="str">
        <f>IF(COUNTBLANK(K232:AF232)&lt;21.5,"Yes","No")</f>
        <v>Yes</v>
      </c>
      <c r="D232" s="34" t="str">
        <f>IF(J232&gt;300000,IF(J232&lt;((AG232*$AR$1)*0.9),IF(J232&lt;((AG232*$AR$1)*0.8),IF(J232&lt;((AG232*$AR$1)*0.7),"B","C"),"V"),IF(AM232&gt;AG232,IF(AM232&gt;AJ232,"P",""),"")),IF(AM232&gt;AG232,IF(AM232&gt;AJ232,"P",""),""))</f>
        <v>P</v>
      </c>
      <c r="E232" s="19" t="s">
        <v>71</v>
      </c>
      <c r="F232" s="21" t="s">
        <v>48</v>
      </c>
      <c r="G232" s="20">
        <v>392300</v>
      </c>
      <c r="H232" s="20">
        <f>J232-G232</f>
        <v>-14900</v>
      </c>
      <c r="I232" s="80">
        <v>-9100</v>
      </c>
      <c r="J232" s="20">
        <v>377400</v>
      </c>
      <c r="K232" s="21">
        <v>93</v>
      </c>
      <c r="L232" s="21">
        <v>94</v>
      </c>
      <c r="M232" s="21">
        <v>81</v>
      </c>
      <c r="N232" s="21">
        <v>82</v>
      </c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39">
        <f>IF(AH232=0,"",AVERAGE(K232:AF232))</f>
        <v>87.5</v>
      </c>
      <c r="AH232" s="39">
        <f>IF(COUNTBLANK(K232:AF232)=0,22,IF(COUNTBLANK(K232:AF232)=1,21,IF(COUNTBLANK(K232:AF232)=2,20,IF(COUNTBLANK(K232:AF232)=3,19,IF(COUNTBLANK(K232:AF232)=4,18,IF(COUNTBLANK(K232:AF232)=5,17,IF(COUNTBLANK(K232:AF232)=6,16,IF(COUNTBLANK(K232:AF232)=7,15,IF(COUNTBLANK(K232:AF232)=8,14,IF(COUNTBLANK(K232:AF232)=9,13,IF(COUNTBLANK(K232:AF232)=10,12,IF(COUNTBLANK(K232:AF232)=11,11,IF(COUNTBLANK(K232:AF232)=12,10,IF(COUNTBLANK(K232:AF232)=13,9,IF(COUNTBLANK(K232:AF232)=14,8,IF(COUNTBLANK(K232:AF232)=15,7,IF(COUNTBLANK(K232:AF232)=16,6,IF(COUNTBLANK(K232:AF232)=17,5,IF(COUNTBLANK(K232:AF232)=18,4,IF(COUNTBLANK(K232:AF232)=19,3,IF(COUNTBLANK(K232:AF232)=20,2,IF(COUNTBLANK(K232:AF232)=21,1,IF(COUNTBLANK(K232:AF232)=22,0,"Error")))))))))))))))))))))))</f>
        <v>4</v>
      </c>
      <c r="AI232" s="39">
        <f>IF(AH232=0,"",IF(COUNTBLANK(AD232:AF232)=0,AVERAGE(AD232:AF232),IF(COUNTBLANK(AC232:AF232)&lt;1.5,AVERAGE(AC232:AF232),IF(COUNTBLANK(AB232:AF232)&lt;2.5,AVERAGE(AB232:AF232),IF(COUNTBLANK(AA232:AF232)&lt;3.5,AVERAGE(AA232:AF232),IF(COUNTBLANK(Z232:AF232)&lt;4.5,AVERAGE(Z232:AF232),IF(COUNTBLANK(Y232:AF232)&lt;5.5,AVERAGE(Y232:AF232),IF(COUNTBLANK(X232:AF232)&lt;6.5,AVERAGE(X232:AF232),IF(COUNTBLANK(W232:AF232)&lt;7.5,AVERAGE(W232:AF232),IF(COUNTBLANK(V232:AF232)&lt;8.5,AVERAGE(V232:AF232),IF(COUNTBLANK(U232:AF232)&lt;9.5,AVERAGE(U232:AF232),IF(COUNTBLANK(T232:AF232)&lt;10.5,AVERAGE(T232:AF232),IF(COUNTBLANK(S232:AF232)&lt;11.5,AVERAGE(S232:AF232),IF(COUNTBLANK(R232:AF232)&lt;12.5,AVERAGE(R232:AF232),IF(COUNTBLANK(Q232:AF232)&lt;13.5,AVERAGE(Q232:AF232),IF(COUNTBLANK(P232:AF232)&lt;14.5,AVERAGE(P232:AF232),IF(COUNTBLANK(O232:AF232)&lt;15.5,AVERAGE(O232:AF232),IF(COUNTBLANK(N232:AF232)&lt;16.5,AVERAGE(N232:AF232),IF(COUNTBLANK(M232:AF232)&lt;17.5,AVERAGE(M232:AF232),IF(COUNTBLANK(L232:AF232)&lt;18.5,AVERAGE(L232:AF232),AVERAGE(K232:AF232)))))))))))))))))))))</f>
        <v>85.666666666666671</v>
      </c>
      <c r="AJ232" s="22">
        <f>IF(AH232=0,"",IF(COUNTBLANK(AE232:AF232)=0,AVERAGE(AE232:AF232),IF(COUNTBLANK(AD232:AF232)&lt;1.5,AVERAGE(AD232:AF232),IF(COUNTBLANK(AC232:AF232)&lt;2.5,AVERAGE(AC232:AF232),IF(COUNTBLANK(AB232:AF232)&lt;3.5,AVERAGE(AB232:AF232),IF(COUNTBLANK(AA232:AF232)&lt;4.5,AVERAGE(AA232:AF232),IF(COUNTBLANK(Z232:AF232)&lt;5.5,AVERAGE(Z232:AF232),IF(COUNTBLANK(Y232:AF232)&lt;6.5,AVERAGE(Y232:AF232),IF(COUNTBLANK(X232:AF232)&lt;7.5,AVERAGE(X232:AF232),IF(COUNTBLANK(W232:AF232)&lt;8.5,AVERAGE(W232:AF232),IF(COUNTBLANK(V232:AF232)&lt;9.5,AVERAGE(V232:AF232),IF(COUNTBLANK(U232:AF232)&lt;10.5,AVERAGE(U232:AF232),IF(COUNTBLANK(T232:AF232)&lt;11.5,AVERAGE(T232:AF232),IF(COUNTBLANK(S232:AF232)&lt;12.5,AVERAGE(S232:AF232),IF(COUNTBLANK(R232:AF232)&lt;13.5,AVERAGE(R232:AF232),IF(COUNTBLANK(Q232:AF232)&lt;14.5,AVERAGE(Q232:AF232),IF(COUNTBLANK(P232:AF232)&lt;15.5,AVERAGE(P232:AF232),IF(COUNTBLANK(O232:AF232)&lt;16.5,AVERAGE(O232:AF232),IF(COUNTBLANK(N232:AF232)&lt;17.5,AVERAGE(N232:AF232),IF(COUNTBLANK(M232:AF232)&lt;18.5,AVERAGE(M232:AF232),IF(COUNTBLANK(L232:AF232)&lt;19.5,AVERAGE(L232:AF232),AVERAGE(K232:AF232))))))))))))))))))))))</f>
        <v>81.5</v>
      </c>
      <c r="AK232" s="23">
        <f>IF(AH232&lt;1.5,J232,(0.75*J232)+(0.25*(AI232*$AS$1)))</f>
        <v>370692.25483639364</v>
      </c>
      <c r="AL232" s="24">
        <f>AK232-J232</f>
        <v>-6707.7451636063633</v>
      </c>
      <c r="AM232" s="22">
        <f>IF(AH232&lt;1.5,"N/A",3*((J232/$AS$1)-(AJ232*2/3)))</f>
        <v>113.66962751317749</v>
      </c>
      <c r="AN232" s="20">
        <f t="shared" si="9"/>
        <v>338928.48423575237</v>
      </c>
      <c r="AO232" s="20">
        <f t="shared" si="10"/>
        <v>346181.81755597278</v>
      </c>
    </row>
    <row r="233" spans="1:41" s="2" customFormat="1">
      <c r="A233" s="19" t="s">
        <v>44</v>
      </c>
      <c r="B233" s="23" t="str">
        <f>IF(COUNTBLANK(K233:AF233)&lt;20.5,"Yes","No")</f>
        <v>Yes</v>
      </c>
      <c r="C233" s="23" t="str">
        <f>IF(COUNTBLANK(K233:AF233)&lt;21.5,"Yes","No")</f>
        <v>Yes</v>
      </c>
      <c r="D233" s="34" t="str">
        <f>IF(J233&gt;300000,IF(J233&lt;((AG233*$AR$1)*0.9),IF(J233&lt;((AG233*$AR$1)*0.8),IF(J233&lt;((AG233*$AR$1)*0.7),"B","C"),"V"),IF(AM233&gt;AG233,IF(AM233&gt;AJ233,"P",""),"")),IF(AM233&gt;AG233,IF(AM233&gt;AJ233,"P",""),""))</f>
        <v/>
      </c>
      <c r="E233" s="19" t="s">
        <v>72</v>
      </c>
      <c r="F233" s="21" t="s">
        <v>37</v>
      </c>
      <c r="G233" s="20">
        <v>409600</v>
      </c>
      <c r="H233" s="20">
        <f>J233-G233</f>
        <v>-35700</v>
      </c>
      <c r="I233" s="80">
        <v>-13700</v>
      </c>
      <c r="J233" s="20">
        <v>373900</v>
      </c>
      <c r="K233" s="21">
        <v>88</v>
      </c>
      <c r="L233" s="21">
        <v>58</v>
      </c>
      <c r="M233" s="21">
        <v>90</v>
      </c>
      <c r="N233" s="21">
        <v>97</v>
      </c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39">
        <f>IF(AH233=0,"",AVERAGE(K233:AF233))</f>
        <v>83.25</v>
      </c>
      <c r="AH233" s="39">
        <f>IF(COUNTBLANK(K233:AF233)=0,22,IF(COUNTBLANK(K233:AF233)=1,21,IF(COUNTBLANK(K233:AF233)=2,20,IF(COUNTBLANK(K233:AF233)=3,19,IF(COUNTBLANK(K233:AF233)=4,18,IF(COUNTBLANK(K233:AF233)=5,17,IF(COUNTBLANK(K233:AF233)=6,16,IF(COUNTBLANK(K233:AF233)=7,15,IF(COUNTBLANK(K233:AF233)=8,14,IF(COUNTBLANK(K233:AF233)=9,13,IF(COUNTBLANK(K233:AF233)=10,12,IF(COUNTBLANK(K233:AF233)=11,11,IF(COUNTBLANK(K233:AF233)=12,10,IF(COUNTBLANK(K233:AF233)=13,9,IF(COUNTBLANK(K233:AF233)=14,8,IF(COUNTBLANK(K233:AF233)=15,7,IF(COUNTBLANK(K233:AF233)=16,6,IF(COUNTBLANK(K233:AF233)=17,5,IF(COUNTBLANK(K233:AF233)=18,4,IF(COUNTBLANK(K233:AF233)=19,3,IF(COUNTBLANK(K233:AF233)=20,2,IF(COUNTBLANK(K233:AF233)=21,1,IF(COUNTBLANK(K233:AF233)=22,0,"Error")))))))))))))))))))))))</f>
        <v>4</v>
      </c>
      <c r="AI233" s="39">
        <f>IF(AH233=0,"",IF(COUNTBLANK(AD233:AF233)=0,AVERAGE(AD233:AF233),IF(COUNTBLANK(AC233:AF233)&lt;1.5,AVERAGE(AC233:AF233),IF(COUNTBLANK(AB233:AF233)&lt;2.5,AVERAGE(AB233:AF233),IF(COUNTBLANK(AA233:AF233)&lt;3.5,AVERAGE(AA233:AF233),IF(COUNTBLANK(Z233:AF233)&lt;4.5,AVERAGE(Z233:AF233),IF(COUNTBLANK(Y233:AF233)&lt;5.5,AVERAGE(Y233:AF233),IF(COUNTBLANK(X233:AF233)&lt;6.5,AVERAGE(X233:AF233),IF(COUNTBLANK(W233:AF233)&lt;7.5,AVERAGE(W233:AF233),IF(COUNTBLANK(V233:AF233)&lt;8.5,AVERAGE(V233:AF233),IF(COUNTBLANK(U233:AF233)&lt;9.5,AVERAGE(U233:AF233),IF(COUNTBLANK(T233:AF233)&lt;10.5,AVERAGE(T233:AF233),IF(COUNTBLANK(S233:AF233)&lt;11.5,AVERAGE(S233:AF233),IF(COUNTBLANK(R233:AF233)&lt;12.5,AVERAGE(R233:AF233),IF(COUNTBLANK(Q233:AF233)&lt;13.5,AVERAGE(Q233:AF233),IF(COUNTBLANK(P233:AF233)&lt;14.5,AVERAGE(P233:AF233),IF(COUNTBLANK(O233:AF233)&lt;15.5,AVERAGE(O233:AF233),IF(COUNTBLANK(N233:AF233)&lt;16.5,AVERAGE(N233:AF233),IF(COUNTBLANK(M233:AF233)&lt;17.5,AVERAGE(M233:AF233),IF(COUNTBLANK(L233:AF233)&lt;18.5,AVERAGE(L233:AF233),AVERAGE(K233:AF233)))))))))))))))))))))</f>
        <v>81.666666666666671</v>
      </c>
      <c r="AJ233" s="22">
        <f>IF(AH233=0,"",IF(COUNTBLANK(AE233:AF233)=0,AVERAGE(AE233:AF233),IF(COUNTBLANK(AD233:AF233)&lt;1.5,AVERAGE(AD233:AF233),IF(COUNTBLANK(AC233:AF233)&lt;2.5,AVERAGE(AC233:AF233),IF(COUNTBLANK(AB233:AF233)&lt;3.5,AVERAGE(AB233:AF233),IF(COUNTBLANK(AA233:AF233)&lt;4.5,AVERAGE(AA233:AF233),IF(COUNTBLANK(Z233:AF233)&lt;5.5,AVERAGE(Z233:AF233),IF(COUNTBLANK(Y233:AF233)&lt;6.5,AVERAGE(Y233:AF233),IF(COUNTBLANK(X233:AF233)&lt;7.5,AVERAGE(X233:AF233),IF(COUNTBLANK(W233:AF233)&lt;8.5,AVERAGE(W233:AF233),IF(COUNTBLANK(V233:AF233)&lt;9.5,AVERAGE(V233:AF233),IF(COUNTBLANK(U233:AF233)&lt;10.5,AVERAGE(U233:AF233),IF(COUNTBLANK(T233:AF233)&lt;11.5,AVERAGE(T233:AF233),IF(COUNTBLANK(S233:AF233)&lt;12.5,AVERAGE(S233:AF233),IF(COUNTBLANK(R233:AF233)&lt;13.5,AVERAGE(R233:AF233),IF(COUNTBLANK(Q233:AF233)&lt;14.5,AVERAGE(Q233:AF233),IF(COUNTBLANK(P233:AF233)&lt;15.5,AVERAGE(P233:AF233),IF(COUNTBLANK(O233:AF233)&lt;16.5,AVERAGE(O233:AF233),IF(COUNTBLANK(N233:AF233)&lt;17.5,AVERAGE(N233:AF233),IF(COUNTBLANK(M233:AF233)&lt;18.5,AVERAGE(M233:AF233),IF(COUNTBLANK(L233:AF233)&lt;19.5,AVERAGE(L233:AF233),AVERAGE(K233:AF233))))))))))))))))))))))</f>
        <v>93.5</v>
      </c>
      <c r="AK233" s="23">
        <f>IF(AH233&lt;1.5,J233,(0.75*J233)+(0.25*(AI233*$AS$1)))</f>
        <v>363975.00947438303</v>
      </c>
      <c r="AL233" s="24">
        <f>AK233-J233</f>
        <v>-9924.9905256169732</v>
      </c>
      <c r="AM233" s="22">
        <f>IF(AH233&lt;1.5,"N/A",3*((J233/$AS$1)-(AJ233*2/3)))</f>
        <v>87.103798959133712</v>
      </c>
      <c r="AN233" s="20">
        <f t="shared" si="9"/>
        <v>323103.02971890796</v>
      </c>
      <c r="AO233" s="20">
        <f t="shared" si="10"/>
        <v>329367.27213182551</v>
      </c>
    </row>
    <row r="234" spans="1:41" s="2" customFormat="1">
      <c r="A234" s="19" t="s">
        <v>44</v>
      </c>
      <c r="B234" s="23" t="str">
        <f>IF(COUNTBLANK(K234:AF234)&lt;20.5,"Yes","No")</f>
        <v>Yes</v>
      </c>
      <c r="C234" s="23" t="str">
        <f>IF(COUNTBLANK(K234:AF234)&lt;21.5,"Yes","No")</f>
        <v>Yes</v>
      </c>
      <c r="D234" s="34" t="str">
        <f>IF(J234&gt;300000,IF(J234&lt;((AG234*$AR$1)*0.9),IF(J234&lt;((AG234*$AR$1)*0.8),IF(J234&lt;((AG234*$AR$1)*0.7),"B","C"),"V"),IF(AM234&gt;AG234,IF(AM234&gt;AJ234,"P",""),"")),IF(AM234&gt;AG234,IF(AM234&gt;AJ234,"P",""),""))</f>
        <v/>
      </c>
      <c r="E234" s="19" t="s">
        <v>74</v>
      </c>
      <c r="F234" s="21" t="s">
        <v>37</v>
      </c>
      <c r="G234" s="20">
        <v>318700</v>
      </c>
      <c r="H234" s="20">
        <f>J234-G234</f>
        <v>9300</v>
      </c>
      <c r="I234" s="80">
        <v>3200</v>
      </c>
      <c r="J234" s="20">
        <v>328000</v>
      </c>
      <c r="K234" s="21">
        <v>87</v>
      </c>
      <c r="L234" s="21">
        <v>67</v>
      </c>
      <c r="M234" s="21">
        <v>94</v>
      </c>
      <c r="N234" s="21">
        <v>85</v>
      </c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39">
        <f>IF(AH234=0,"",AVERAGE(K234:AF234))</f>
        <v>83.25</v>
      </c>
      <c r="AH234" s="39">
        <f>IF(COUNTBLANK(K234:AF234)=0,22,IF(COUNTBLANK(K234:AF234)=1,21,IF(COUNTBLANK(K234:AF234)=2,20,IF(COUNTBLANK(K234:AF234)=3,19,IF(COUNTBLANK(K234:AF234)=4,18,IF(COUNTBLANK(K234:AF234)=5,17,IF(COUNTBLANK(K234:AF234)=6,16,IF(COUNTBLANK(K234:AF234)=7,15,IF(COUNTBLANK(K234:AF234)=8,14,IF(COUNTBLANK(K234:AF234)=9,13,IF(COUNTBLANK(K234:AF234)=10,12,IF(COUNTBLANK(K234:AF234)=11,11,IF(COUNTBLANK(K234:AF234)=12,10,IF(COUNTBLANK(K234:AF234)=13,9,IF(COUNTBLANK(K234:AF234)=14,8,IF(COUNTBLANK(K234:AF234)=15,7,IF(COUNTBLANK(K234:AF234)=16,6,IF(COUNTBLANK(K234:AF234)=17,5,IF(COUNTBLANK(K234:AF234)=18,4,IF(COUNTBLANK(K234:AF234)=19,3,IF(COUNTBLANK(K234:AF234)=20,2,IF(COUNTBLANK(K234:AF234)=21,1,IF(COUNTBLANK(K234:AF234)=22,0,"Error")))))))))))))))))))))))</f>
        <v>4</v>
      </c>
      <c r="AI234" s="39">
        <f>IF(AH234=0,"",IF(COUNTBLANK(AD234:AF234)=0,AVERAGE(AD234:AF234),IF(COUNTBLANK(AC234:AF234)&lt;1.5,AVERAGE(AC234:AF234),IF(COUNTBLANK(AB234:AF234)&lt;2.5,AVERAGE(AB234:AF234),IF(COUNTBLANK(AA234:AF234)&lt;3.5,AVERAGE(AA234:AF234),IF(COUNTBLANK(Z234:AF234)&lt;4.5,AVERAGE(Z234:AF234),IF(COUNTBLANK(Y234:AF234)&lt;5.5,AVERAGE(Y234:AF234),IF(COUNTBLANK(X234:AF234)&lt;6.5,AVERAGE(X234:AF234),IF(COUNTBLANK(W234:AF234)&lt;7.5,AVERAGE(W234:AF234),IF(COUNTBLANK(V234:AF234)&lt;8.5,AVERAGE(V234:AF234),IF(COUNTBLANK(U234:AF234)&lt;9.5,AVERAGE(U234:AF234),IF(COUNTBLANK(T234:AF234)&lt;10.5,AVERAGE(T234:AF234),IF(COUNTBLANK(S234:AF234)&lt;11.5,AVERAGE(S234:AF234),IF(COUNTBLANK(R234:AF234)&lt;12.5,AVERAGE(R234:AF234),IF(COUNTBLANK(Q234:AF234)&lt;13.5,AVERAGE(Q234:AF234),IF(COUNTBLANK(P234:AF234)&lt;14.5,AVERAGE(P234:AF234),IF(COUNTBLANK(O234:AF234)&lt;15.5,AVERAGE(O234:AF234),IF(COUNTBLANK(N234:AF234)&lt;16.5,AVERAGE(N234:AF234),IF(COUNTBLANK(M234:AF234)&lt;17.5,AVERAGE(M234:AF234),IF(COUNTBLANK(L234:AF234)&lt;18.5,AVERAGE(L234:AF234),AVERAGE(K234:AF234)))))))))))))))))))))</f>
        <v>82</v>
      </c>
      <c r="AJ234" s="22">
        <f>IF(AH234=0,"",IF(COUNTBLANK(AE234:AF234)=0,AVERAGE(AE234:AF234),IF(COUNTBLANK(AD234:AF234)&lt;1.5,AVERAGE(AD234:AF234),IF(COUNTBLANK(AC234:AF234)&lt;2.5,AVERAGE(AC234:AF234),IF(COUNTBLANK(AB234:AF234)&lt;3.5,AVERAGE(AB234:AF234),IF(COUNTBLANK(AA234:AF234)&lt;4.5,AVERAGE(AA234:AF234),IF(COUNTBLANK(Z234:AF234)&lt;5.5,AVERAGE(Z234:AF234),IF(COUNTBLANK(Y234:AF234)&lt;6.5,AVERAGE(Y234:AF234),IF(COUNTBLANK(X234:AF234)&lt;7.5,AVERAGE(X234:AF234),IF(COUNTBLANK(W234:AF234)&lt;8.5,AVERAGE(W234:AF234),IF(COUNTBLANK(V234:AF234)&lt;9.5,AVERAGE(V234:AF234),IF(COUNTBLANK(U234:AF234)&lt;10.5,AVERAGE(U234:AF234),IF(COUNTBLANK(T234:AF234)&lt;11.5,AVERAGE(T234:AF234),IF(COUNTBLANK(S234:AF234)&lt;12.5,AVERAGE(S234:AF234),IF(COUNTBLANK(R234:AF234)&lt;13.5,AVERAGE(R234:AF234),IF(COUNTBLANK(Q234:AF234)&lt;14.5,AVERAGE(Q234:AF234),IF(COUNTBLANK(P234:AF234)&lt;15.5,AVERAGE(P234:AF234),IF(COUNTBLANK(O234:AF234)&lt;16.5,AVERAGE(O234:AF234),IF(COUNTBLANK(N234:AF234)&lt;17.5,AVERAGE(N234:AF234),IF(COUNTBLANK(M234:AF234)&lt;18.5,AVERAGE(M234:AF234),IF(COUNTBLANK(L234:AF234)&lt;19.5,AVERAGE(L234:AF234),AVERAGE(K234:AF234))))))))))))))))))))))</f>
        <v>89.5</v>
      </c>
      <c r="AK234" s="23">
        <f>IF(AH234&lt;1.5,J234,(0.75*J234)+(0.25*(AI234*$AS$1)))</f>
        <v>329891.02992121724</v>
      </c>
      <c r="AL234" s="24">
        <f>AK234-J234</f>
        <v>1891.0299212172395</v>
      </c>
      <c r="AM234" s="22">
        <f>IF(AH234&lt;1.5,"N/A",3*((J234/$AS$1)-(AJ234*2/3)))</f>
        <v>61.454790207531055</v>
      </c>
      <c r="AN234" s="20">
        <f t="shared" si="9"/>
        <v>324421.81759531162</v>
      </c>
      <c r="AO234" s="20">
        <f t="shared" si="10"/>
        <v>329367.27213182551</v>
      </c>
    </row>
    <row r="235" spans="1:41" s="2" customFormat="1">
      <c r="A235" s="19" t="s">
        <v>44</v>
      </c>
      <c r="B235" s="23" t="str">
        <f>IF(COUNTBLANK(K235:AF235)&lt;20.5,"Yes","No")</f>
        <v>Yes</v>
      </c>
      <c r="C235" s="23" t="str">
        <f>IF(COUNTBLANK(K235:AF235)&lt;21.5,"Yes","No")</f>
        <v>Yes</v>
      </c>
      <c r="D235" s="34" t="str">
        <f>IF(J235&gt;300000,IF(J235&lt;((AG235*$AR$1)*0.9),IF(J235&lt;((AG235*$AR$1)*0.8),IF(J235&lt;((AG235*$AR$1)*0.7),"B","C"),"V"),IF(AM235&gt;AG235,IF(AM235&gt;AJ235,"P",""),"")),IF(AM235&gt;AG235,IF(AM235&gt;AJ235,"P",""),""))</f>
        <v>P</v>
      </c>
      <c r="E235" s="19" t="s">
        <v>79</v>
      </c>
      <c r="F235" s="21" t="s">
        <v>37</v>
      </c>
      <c r="G235" s="20">
        <v>387900</v>
      </c>
      <c r="H235" s="20">
        <f>J235-G235</f>
        <v>-16100</v>
      </c>
      <c r="I235" s="80">
        <v>-7100</v>
      </c>
      <c r="J235" s="20">
        <v>371800</v>
      </c>
      <c r="K235" s="21">
        <v>69</v>
      </c>
      <c r="L235" s="21">
        <v>108</v>
      </c>
      <c r="M235" s="21">
        <v>79</v>
      </c>
      <c r="N235" s="21">
        <v>70</v>
      </c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39">
        <f>IF(AH235=0,"",AVERAGE(K235:AF235))</f>
        <v>81.5</v>
      </c>
      <c r="AH235" s="39">
        <f>IF(COUNTBLANK(K235:AF235)=0,22,IF(COUNTBLANK(K235:AF235)=1,21,IF(COUNTBLANK(K235:AF235)=2,20,IF(COUNTBLANK(K235:AF235)=3,19,IF(COUNTBLANK(K235:AF235)=4,18,IF(COUNTBLANK(K235:AF235)=5,17,IF(COUNTBLANK(K235:AF235)=6,16,IF(COUNTBLANK(K235:AF235)=7,15,IF(COUNTBLANK(K235:AF235)=8,14,IF(COUNTBLANK(K235:AF235)=9,13,IF(COUNTBLANK(K235:AF235)=10,12,IF(COUNTBLANK(K235:AF235)=11,11,IF(COUNTBLANK(K235:AF235)=12,10,IF(COUNTBLANK(K235:AF235)=13,9,IF(COUNTBLANK(K235:AF235)=14,8,IF(COUNTBLANK(K235:AF235)=15,7,IF(COUNTBLANK(K235:AF235)=16,6,IF(COUNTBLANK(K235:AF235)=17,5,IF(COUNTBLANK(K235:AF235)=18,4,IF(COUNTBLANK(K235:AF235)=19,3,IF(COUNTBLANK(K235:AF235)=20,2,IF(COUNTBLANK(K235:AF235)=21,1,IF(COUNTBLANK(K235:AF235)=22,0,"Error")))))))))))))))))))))))</f>
        <v>4</v>
      </c>
      <c r="AI235" s="39">
        <f>IF(AH235=0,"",IF(COUNTBLANK(AD235:AF235)=0,AVERAGE(AD235:AF235),IF(COUNTBLANK(AC235:AF235)&lt;1.5,AVERAGE(AC235:AF235),IF(COUNTBLANK(AB235:AF235)&lt;2.5,AVERAGE(AB235:AF235),IF(COUNTBLANK(AA235:AF235)&lt;3.5,AVERAGE(AA235:AF235),IF(COUNTBLANK(Z235:AF235)&lt;4.5,AVERAGE(Z235:AF235),IF(COUNTBLANK(Y235:AF235)&lt;5.5,AVERAGE(Y235:AF235),IF(COUNTBLANK(X235:AF235)&lt;6.5,AVERAGE(X235:AF235),IF(COUNTBLANK(W235:AF235)&lt;7.5,AVERAGE(W235:AF235),IF(COUNTBLANK(V235:AF235)&lt;8.5,AVERAGE(V235:AF235),IF(COUNTBLANK(U235:AF235)&lt;9.5,AVERAGE(U235:AF235),IF(COUNTBLANK(T235:AF235)&lt;10.5,AVERAGE(T235:AF235),IF(COUNTBLANK(S235:AF235)&lt;11.5,AVERAGE(S235:AF235),IF(COUNTBLANK(R235:AF235)&lt;12.5,AVERAGE(R235:AF235),IF(COUNTBLANK(Q235:AF235)&lt;13.5,AVERAGE(Q235:AF235),IF(COUNTBLANK(P235:AF235)&lt;14.5,AVERAGE(P235:AF235),IF(COUNTBLANK(O235:AF235)&lt;15.5,AVERAGE(O235:AF235),IF(COUNTBLANK(N235:AF235)&lt;16.5,AVERAGE(N235:AF235),IF(COUNTBLANK(M235:AF235)&lt;17.5,AVERAGE(M235:AF235),IF(COUNTBLANK(L235:AF235)&lt;18.5,AVERAGE(L235:AF235),AVERAGE(K235:AF235)))))))))))))))))))))</f>
        <v>85.666666666666671</v>
      </c>
      <c r="AJ235" s="22">
        <f>IF(AH235=0,"",IF(COUNTBLANK(AE235:AF235)=0,AVERAGE(AE235:AF235),IF(COUNTBLANK(AD235:AF235)&lt;1.5,AVERAGE(AD235:AF235),IF(COUNTBLANK(AC235:AF235)&lt;2.5,AVERAGE(AC235:AF235),IF(COUNTBLANK(AB235:AF235)&lt;3.5,AVERAGE(AB235:AF235),IF(COUNTBLANK(AA235:AF235)&lt;4.5,AVERAGE(AA235:AF235),IF(COUNTBLANK(Z235:AF235)&lt;5.5,AVERAGE(Z235:AF235),IF(COUNTBLANK(Y235:AF235)&lt;6.5,AVERAGE(Y235:AF235),IF(COUNTBLANK(X235:AF235)&lt;7.5,AVERAGE(X235:AF235),IF(COUNTBLANK(W235:AF235)&lt;8.5,AVERAGE(W235:AF235),IF(COUNTBLANK(V235:AF235)&lt;9.5,AVERAGE(V235:AF235),IF(COUNTBLANK(U235:AF235)&lt;10.5,AVERAGE(U235:AF235),IF(COUNTBLANK(T235:AF235)&lt;11.5,AVERAGE(T235:AF235),IF(COUNTBLANK(S235:AF235)&lt;12.5,AVERAGE(S235:AF235),IF(COUNTBLANK(R235:AF235)&lt;13.5,AVERAGE(R235:AF235),IF(COUNTBLANK(Q235:AF235)&lt;14.5,AVERAGE(Q235:AF235),IF(COUNTBLANK(P235:AF235)&lt;15.5,AVERAGE(P235:AF235),IF(COUNTBLANK(O235:AF235)&lt;16.5,AVERAGE(O235:AF235),IF(COUNTBLANK(N235:AF235)&lt;17.5,AVERAGE(N235:AF235),IF(COUNTBLANK(M235:AF235)&lt;18.5,AVERAGE(M235:AF235),IF(COUNTBLANK(L235:AF235)&lt;19.5,AVERAGE(L235:AF235),AVERAGE(K235:AF235))))))))))))))))))))))</f>
        <v>74.5</v>
      </c>
      <c r="AK235" s="23">
        <f>IF(AH235&lt;1.5,J235,(0.75*J235)+(0.25*(AI235*$AS$1)))</f>
        <v>366492.25483639364</v>
      </c>
      <c r="AL235" s="24">
        <f>AK235-J235</f>
        <v>-5307.7451636063633</v>
      </c>
      <c r="AM235" s="22">
        <f>IF(AH235&lt;1.5,"N/A",3*((J235/$AS$1)-(AJ235*2/3)))</f>
        <v>123.56430182670749</v>
      </c>
      <c r="AN235" s="20">
        <f t="shared" si="9"/>
        <v>338928.48423575237</v>
      </c>
      <c r="AO235" s="20">
        <f t="shared" si="10"/>
        <v>322443.63578070607</v>
      </c>
    </row>
    <row r="236" spans="1:41" s="2" customFormat="1">
      <c r="A236" s="19" t="s">
        <v>44</v>
      </c>
      <c r="B236" s="23" t="str">
        <f>IF(COUNTBLANK(K236:AF236)&lt;20.5,"Yes","No")</f>
        <v>Yes</v>
      </c>
      <c r="C236" s="23" t="str">
        <f>IF(COUNTBLANK(K236:AF236)&lt;21.5,"Yes","No")</f>
        <v>Yes</v>
      </c>
      <c r="D236" s="34" t="str">
        <f>IF(J236&gt;300000,IF(J236&lt;((AG236*$AR$1)*0.9),IF(J236&lt;((AG236*$AR$1)*0.8),IF(J236&lt;((AG236*$AR$1)*0.7),"B","C"),"V"),IF(AM236&gt;AG236,IF(AM236&gt;AJ236,"P",""),"")),IF(AM236&gt;AG236,IF(AM236&gt;AJ236,"P",""),""))</f>
        <v>P</v>
      </c>
      <c r="E236" s="19" t="s">
        <v>77</v>
      </c>
      <c r="F236" s="21" t="s">
        <v>390</v>
      </c>
      <c r="G236" s="20">
        <v>313300</v>
      </c>
      <c r="H236" s="20">
        <f>J236-G236</f>
        <v>7900</v>
      </c>
      <c r="I236" s="80">
        <v>3600</v>
      </c>
      <c r="J236" s="20">
        <v>321200</v>
      </c>
      <c r="K236" s="21">
        <v>80</v>
      </c>
      <c r="L236" s="21">
        <v>110</v>
      </c>
      <c r="M236" s="21">
        <v>49</v>
      </c>
      <c r="N236" s="21">
        <v>83</v>
      </c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39">
        <f>IF(AH236=0,"",AVERAGE(K236:AF236))</f>
        <v>80.5</v>
      </c>
      <c r="AH236" s="39">
        <f>IF(COUNTBLANK(K236:AF236)=0,22,IF(COUNTBLANK(K236:AF236)=1,21,IF(COUNTBLANK(K236:AF236)=2,20,IF(COUNTBLANK(K236:AF236)=3,19,IF(COUNTBLANK(K236:AF236)=4,18,IF(COUNTBLANK(K236:AF236)=5,17,IF(COUNTBLANK(K236:AF236)=6,16,IF(COUNTBLANK(K236:AF236)=7,15,IF(COUNTBLANK(K236:AF236)=8,14,IF(COUNTBLANK(K236:AF236)=9,13,IF(COUNTBLANK(K236:AF236)=10,12,IF(COUNTBLANK(K236:AF236)=11,11,IF(COUNTBLANK(K236:AF236)=12,10,IF(COUNTBLANK(K236:AF236)=13,9,IF(COUNTBLANK(K236:AF236)=14,8,IF(COUNTBLANK(K236:AF236)=15,7,IF(COUNTBLANK(K236:AF236)=16,6,IF(COUNTBLANK(K236:AF236)=17,5,IF(COUNTBLANK(K236:AF236)=18,4,IF(COUNTBLANK(K236:AF236)=19,3,IF(COUNTBLANK(K236:AF236)=20,2,IF(COUNTBLANK(K236:AF236)=21,1,IF(COUNTBLANK(K236:AF236)=22,0,"Error")))))))))))))))))))))))</f>
        <v>4</v>
      </c>
      <c r="AI236" s="39">
        <f>IF(AH236=0,"",IF(COUNTBLANK(AD236:AF236)=0,AVERAGE(AD236:AF236),IF(COUNTBLANK(AC236:AF236)&lt;1.5,AVERAGE(AC236:AF236),IF(COUNTBLANK(AB236:AF236)&lt;2.5,AVERAGE(AB236:AF236),IF(COUNTBLANK(AA236:AF236)&lt;3.5,AVERAGE(AA236:AF236),IF(COUNTBLANK(Z236:AF236)&lt;4.5,AVERAGE(Z236:AF236),IF(COUNTBLANK(Y236:AF236)&lt;5.5,AVERAGE(Y236:AF236),IF(COUNTBLANK(X236:AF236)&lt;6.5,AVERAGE(X236:AF236),IF(COUNTBLANK(W236:AF236)&lt;7.5,AVERAGE(W236:AF236),IF(COUNTBLANK(V236:AF236)&lt;8.5,AVERAGE(V236:AF236),IF(COUNTBLANK(U236:AF236)&lt;9.5,AVERAGE(U236:AF236),IF(COUNTBLANK(T236:AF236)&lt;10.5,AVERAGE(T236:AF236),IF(COUNTBLANK(S236:AF236)&lt;11.5,AVERAGE(S236:AF236),IF(COUNTBLANK(R236:AF236)&lt;12.5,AVERAGE(R236:AF236),IF(COUNTBLANK(Q236:AF236)&lt;13.5,AVERAGE(Q236:AF236),IF(COUNTBLANK(P236:AF236)&lt;14.5,AVERAGE(P236:AF236),IF(COUNTBLANK(O236:AF236)&lt;15.5,AVERAGE(O236:AF236),IF(COUNTBLANK(N236:AF236)&lt;16.5,AVERAGE(N236:AF236),IF(COUNTBLANK(M236:AF236)&lt;17.5,AVERAGE(M236:AF236),IF(COUNTBLANK(L236:AF236)&lt;18.5,AVERAGE(L236:AF236),AVERAGE(K236:AF236)))))))))))))))))))))</f>
        <v>80.666666666666671</v>
      </c>
      <c r="AJ236" s="22">
        <f>IF(AH236=0,"",IF(COUNTBLANK(AE236:AF236)=0,AVERAGE(AE236:AF236),IF(COUNTBLANK(AD236:AF236)&lt;1.5,AVERAGE(AD236:AF236),IF(COUNTBLANK(AC236:AF236)&lt;2.5,AVERAGE(AC236:AF236),IF(COUNTBLANK(AB236:AF236)&lt;3.5,AVERAGE(AB236:AF236),IF(COUNTBLANK(AA236:AF236)&lt;4.5,AVERAGE(AA236:AF236),IF(COUNTBLANK(Z236:AF236)&lt;5.5,AVERAGE(Z236:AF236),IF(COUNTBLANK(Y236:AF236)&lt;6.5,AVERAGE(Y236:AF236),IF(COUNTBLANK(X236:AF236)&lt;7.5,AVERAGE(X236:AF236),IF(COUNTBLANK(W236:AF236)&lt;8.5,AVERAGE(W236:AF236),IF(COUNTBLANK(V236:AF236)&lt;9.5,AVERAGE(V236:AF236),IF(COUNTBLANK(U236:AF236)&lt;10.5,AVERAGE(U236:AF236),IF(COUNTBLANK(T236:AF236)&lt;11.5,AVERAGE(T236:AF236),IF(COUNTBLANK(S236:AF236)&lt;12.5,AVERAGE(S236:AF236),IF(COUNTBLANK(R236:AF236)&lt;13.5,AVERAGE(R236:AF236),IF(COUNTBLANK(Q236:AF236)&lt;14.5,AVERAGE(Q236:AF236),IF(COUNTBLANK(P236:AF236)&lt;15.5,AVERAGE(P236:AF236),IF(COUNTBLANK(O236:AF236)&lt;16.5,AVERAGE(O236:AF236),IF(COUNTBLANK(N236:AF236)&lt;17.5,AVERAGE(N236:AF236),IF(COUNTBLANK(M236:AF236)&lt;18.5,AVERAGE(M236:AF236),IF(COUNTBLANK(L236:AF236)&lt;19.5,AVERAGE(L236:AF236),AVERAGE(K236:AF236))))))))))))))))))))))</f>
        <v>66</v>
      </c>
      <c r="AK236" s="23">
        <f>IF(AH236&lt;1.5,J236,(0.75*J236)+(0.25*(AI236*$AS$1)))</f>
        <v>323426.94813388039</v>
      </c>
      <c r="AL236" s="24">
        <f>AK236-J236</f>
        <v>2226.9481338803889</v>
      </c>
      <c r="AM236" s="22">
        <f>IF(AH236&lt;1.5,"N/A",3*((J236/$AS$1)-(AJ236*2/3)))</f>
        <v>103.46975187396029</v>
      </c>
      <c r="AN236" s="20">
        <f t="shared" si="9"/>
        <v>319146.66608969681</v>
      </c>
      <c r="AO236" s="20">
        <f t="shared" si="10"/>
        <v>318487.27215149492</v>
      </c>
    </row>
    <row r="237" spans="1:41" s="2" customFormat="1">
      <c r="A237" s="19" t="s">
        <v>44</v>
      </c>
      <c r="B237" s="23" t="str">
        <f>IF(COUNTBLANK(K237:AF237)&lt;20.5,"Yes","No")</f>
        <v>Yes</v>
      </c>
      <c r="C237" s="23" t="str">
        <f>IF(COUNTBLANK(K237:AF237)&lt;21.5,"Yes","No")</f>
        <v>Yes</v>
      </c>
      <c r="D237" s="34" t="str">
        <f>IF(J237&gt;300000,IF(J237&lt;((AG237*$AR$1)*0.9),IF(J237&lt;((AG237*$AR$1)*0.8),IF(J237&lt;((AG237*$AR$1)*0.7),"B","C"),"V"),IF(AM237&gt;AG237,IF(AM237&gt;AJ237,"P",""),"")),IF(AM237&gt;AG237,IF(AM237&gt;AJ237,"P",""),""))</f>
        <v/>
      </c>
      <c r="E237" s="19" t="s">
        <v>81</v>
      </c>
      <c r="F237" s="21" t="s">
        <v>62</v>
      </c>
      <c r="G237" s="20">
        <v>348200</v>
      </c>
      <c r="H237" s="20">
        <f>J237-G237</f>
        <v>-13900</v>
      </c>
      <c r="I237" s="80">
        <v>3900</v>
      </c>
      <c r="J237" s="20">
        <v>334300</v>
      </c>
      <c r="K237" s="21">
        <v>60</v>
      </c>
      <c r="L237" s="21">
        <v>65</v>
      </c>
      <c r="M237" s="21">
        <v>78</v>
      </c>
      <c r="N237" s="21">
        <v>109</v>
      </c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39">
        <f>IF(AH237=0,"",AVERAGE(K237:AF237))</f>
        <v>78</v>
      </c>
      <c r="AH237" s="39">
        <f>IF(COUNTBLANK(K237:AF237)=0,22,IF(COUNTBLANK(K237:AF237)=1,21,IF(COUNTBLANK(K237:AF237)=2,20,IF(COUNTBLANK(K237:AF237)=3,19,IF(COUNTBLANK(K237:AF237)=4,18,IF(COUNTBLANK(K237:AF237)=5,17,IF(COUNTBLANK(K237:AF237)=6,16,IF(COUNTBLANK(K237:AF237)=7,15,IF(COUNTBLANK(K237:AF237)=8,14,IF(COUNTBLANK(K237:AF237)=9,13,IF(COUNTBLANK(K237:AF237)=10,12,IF(COUNTBLANK(K237:AF237)=11,11,IF(COUNTBLANK(K237:AF237)=12,10,IF(COUNTBLANK(K237:AF237)=13,9,IF(COUNTBLANK(K237:AF237)=14,8,IF(COUNTBLANK(K237:AF237)=15,7,IF(COUNTBLANK(K237:AF237)=16,6,IF(COUNTBLANK(K237:AF237)=17,5,IF(COUNTBLANK(K237:AF237)=18,4,IF(COUNTBLANK(K237:AF237)=19,3,IF(COUNTBLANK(K237:AF237)=20,2,IF(COUNTBLANK(K237:AF237)=21,1,IF(COUNTBLANK(K237:AF237)=22,0,"Error")))))))))))))))))))))))</f>
        <v>4</v>
      </c>
      <c r="AI237" s="39">
        <f>IF(AH237=0,"",IF(COUNTBLANK(AD237:AF237)=0,AVERAGE(AD237:AF237),IF(COUNTBLANK(AC237:AF237)&lt;1.5,AVERAGE(AC237:AF237),IF(COUNTBLANK(AB237:AF237)&lt;2.5,AVERAGE(AB237:AF237),IF(COUNTBLANK(AA237:AF237)&lt;3.5,AVERAGE(AA237:AF237),IF(COUNTBLANK(Z237:AF237)&lt;4.5,AVERAGE(Z237:AF237),IF(COUNTBLANK(Y237:AF237)&lt;5.5,AVERAGE(Y237:AF237),IF(COUNTBLANK(X237:AF237)&lt;6.5,AVERAGE(X237:AF237),IF(COUNTBLANK(W237:AF237)&lt;7.5,AVERAGE(W237:AF237),IF(COUNTBLANK(V237:AF237)&lt;8.5,AVERAGE(V237:AF237),IF(COUNTBLANK(U237:AF237)&lt;9.5,AVERAGE(U237:AF237),IF(COUNTBLANK(T237:AF237)&lt;10.5,AVERAGE(T237:AF237),IF(COUNTBLANK(S237:AF237)&lt;11.5,AVERAGE(S237:AF237),IF(COUNTBLANK(R237:AF237)&lt;12.5,AVERAGE(R237:AF237),IF(COUNTBLANK(Q237:AF237)&lt;13.5,AVERAGE(Q237:AF237),IF(COUNTBLANK(P237:AF237)&lt;14.5,AVERAGE(P237:AF237),IF(COUNTBLANK(O237:AF237)&lt;15.5,AVERAGE(O237:AF237),IF(COUNTBLANK(N237:AF237)&lt;16.5,AVERAGE(N237:AF237),IF(COUNTBLANK(M237:AF237)&lt;17.5,AVERAGE(M237:AF237),IF(COUNTBLANK(L237:AF237)&lt;18.5,AVERAGE(L237:AF237),AVERAGE(K237:AF237)))))))))))))))))))))</f>
        <v>84</v>
      </c>
      <c r="AJ237" s="22">
        <f>IF(AH237=0,"",IF(COUNTBLANK(AE237:AF237)=0,AVERAGE(AE237:AF237),IF(COUNTBLANK(AD237:AF237)&lt;1.5,AVERAGE(AD237:AF237),IF(COUNTBLANK(AC237:AF237)&lt;2.5,AVERAGE(AC237:AF237),IF(COUNTBLANK(AB237:AF237)&lt;3.5,AVERAGE(AB237:AF237),IF(COUNTBLANK(AA237:AF237)&lt;4.5,AVERAGE(AA237:AF237),IF(COUNTBLANK(Z237:AF237)&lt;5.5,AVERAGE(Z237:AF237),IF(COUNTBLANK(Y237:AF237)&lt;6.5,AVERAGE(Y237:AF237),IF(COUNTBLANK(X237:AF237)&lt;7.5,AVERAGE(X237:AF237),IF(COUNTBLANK(W237:AF237)&lt;8.5,AVERAGE(W237:AF237),IF(COUNTBLANK(V237:AF237)&lt;9.5,AVERAGE(V237:AF237),IF(COUNTBLANK(U237:AF237)&lt;10.5,AVERAGE(U237:AF237),IF(COUNTBLANK(T237:AF237)&lt;11.5,AVERAGE(T237:AF237),IF(COUNTBLANK(S237:AF237)&lt;12.5,AVERAGE(S237:AF237),IF(COUNTBLANK(R237:AF237)&lt;13.5,AVERAGE(R237:AF237),IF(COUNTBLANK(Q237:AF237)&lt;14.5,AVERAGE(Q237:AF237),IF(COUNTBLANK(P237:AF237)&lt;15.5,AVERAGE(P237:AF237),IF(COUNTBLANK(O237:AF237)&lt;16.5,AVERAGE(O237:AF237),IF(COUNTBLANK(N237:AF237)&lt;17.5,AVERAGE(N237:AF237),IF(COUNTBLANK(M237:AF237)&lt;18.5,AVERAGE(M237:AF237),IF(COUNTBLANK(L237:AF237)&lt;19.5,AVERAGE(L237:AF237),AVERAGE(K237:AF237))))))))))))))))))))))</f>
        <v>93.5</v>
      </c>
      <c r="AK237" s="23">
        <f>IF(AH237&lt;1.5,J237,(0.75*J237)+(0.25*(AI237*$AS$1)))</f>
        <v>336662.15260222252</v>
      </c>
      <c r="AL237" s="24">
        <f>AK237-J237</f>
        <v>2362.1526022225153</v>
      </c>
      <c r="AM237" s="22">
        <f>IF(AH237&lt;1.5,"N/A",3*((J237/$AS$1)-(AJ237*2/3)))</f>
        <v>58.073281604809829</v>
      </c>
      <c r="AN237" s="20">
        <f t="shared" si="9"/>
        <v>332334.54485373385</v>
      </c>
      <c r="AO237" s="20">
        <f t="shared" si="10"/>
        <v>308596.36307846714</v>
      </c>
    </row>
    <row r="238" spans="1:41" s="2" customFormat="1">
      <c r="A238" s="25" t="s">
        <v>44</v>
      </c>
      <c r="B238" s="23" t="str">
        <f>IF(COUNTBLANK(K238:AF238)&lt;20.5,"Yes","No")</f>
        <v>Yes</v>
      </c>
      <c r="C238" s="23" t="str">
        <f>IF(COUNTBLANK(K238:AF238)&lt;21.5,"Yes","No")</f>
        <v>Yes</v>
      </c>
      <c r="D238" s="34" t="str">
        <f>IF(J238&gt;300000,IF(J238&lt;((AG238*$AR$1)*0.9),IF(J238&lt;((AG238*$AR$1)*0.8),IF(J238&lt;((AG238*$AR$1)*0.7),"B","C"),"V"),IF(AM238&gt;AG238,IF(AM238&gt;AJ238,"P",""),"")),IF(AM238&gt;AG238,IF(AM238&gt;AJ238,"P",""),""))</f>
        <v/>
      </c>
      <c r="E238" s="25" t="s">
        <v>433</v>
      </c>
      <c r="F238" s="27" t="s">
        <v>37</v>
      </c>
      <c r="G238" s="20">
        <v>101500</v>
      </c>
      <c r="H238" s="20">
        <f>J238-G238</f>
        <v>57100</v>
      </c>
      <c r="I238" s="80">
        <v>57100</v>
      </c>
      <c r="J238" s="20">
        <v>158600</v>
      </c>
      <c r="K238" s="21"/>
      <c r="L238" s="21">
        <v>67</v>
      </c>
      <c r="M238" s="21">
        <v>87</v>
      </c>
      <c r="N238" s="21">
        <v>79</v>
      </c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39">
        <f>IF(AH238=0,"",AVERAGE(K238:AF238))</f>
        <v>77.666666666666671</v>
      </c>
      <c r="AH238" s="39">
        <f>IF(COUNTBLANK(K238:AF238)=0,22,IF(COUNTBLANK(K238:AF238)=1,21,IF(COUNTBLANK(K238:AF238)=2,20,IF(COUNTBLANK(K238:AF238)=3,19,IF(COUNTBLANK(K238:AF238)=4,18,IF(COUNTBLANK(K238:AF238)=5,17,IF(COUNTBLANK(K238:AF238)=6,16,IF(COUNTBLANK(K238:AF238)=7,15,IF(COUNTBLANK(K238:AF238)=8,14,IF(COUNTBLANK(K238:AF238)=9,13,IF(COUNTBLANK(K238:AF238)=10,12,IF(COUNTBLANK(K238:AF238)=11,11,IF(COUNTBLANK(K238:AF238)=12,10,IF(COUNTBLANK(K238:AF238)=13,9,IF(COUNTBLANK(K238:AF238)=14,8,IF(COUNTBLANK(K238:AF238)=15,7,IF(COUNTBLANK(K238:AF238)=16,6,IF(COUNTBLANK(K238:AF238)=17,5,IF(COUNTBLANK(K238:AF238)=18,4,IF(COUNTBLANK(K238:AF238)=19,3,IF(COUNTBLANK(K238:AF238)=20,2,IF(COUNTBLANK(K238:AF238)=21,1,IF(COUNTBLANK(K238:AF238)=22,0,"Error")))))))))))))))))))))))</f>
        <v>3</v>
      </c>
      <c r="AI238" s="39">
        <f>IF(AH238=0,"",IF(COUNTBLANK(AD238:AF238)=0,AVERAGE(AD238:AF238),IF(COUNTBLANK(AC238:AF238)&lt;1.5,AVERAGE(AC238:AF238),IF(COUNTBLANK(AB238:AF238)&lt;2.5,AVERAGE(AB238:AF238),IF(COUNTBLANK(AA238:AF238)&lt;3.5,AVERAGE(AA238:AF238),IF(COUNTBLANK(Z238:AF238)&lt;4.5,AVERAGE(Z238:AF238),IF(COUNTBLANK(Y238:AF238)&lt;5.5,AVERAGE(Y238:AF238),IF(COUNTBLANK(X238:AF238)&lt;6.5,AVERAGE(X238:AF238),IF(COUNTBLANK(W238:AF238)&lt;7.5,AVERAGE(W238:AF238),IF(COUNTBLANK(V238:AF238)&lt;8.5,AVERAGE(V238:AF238),IF(COUNTBLANK(U238:AF238)&lt;9.5,AVERAGE(U238:AF238),IF(COUNTBLANK(T238:AF238)&lt;10.5,AVERAGE(T238:AF238),IF(COUNTBLANK(S238:AF238)&lt;11.5,AVERAGE(S238:AF238),IF(COUNTBLANK(R238:AF238)&lt;12.5,AVERAGE(R238:AF238),IF(COUNTBLANK(Q238:AF238)&lt;13.5,AVERAGE(Q238:AF238),IF(COUNTBLANK(P238:AF238)&lt;14.5,AVERAGE(P238:AF238),IF(COUNTBLANK(O238:AF238)&lt;15.5,AVERAGE(O238:AF238),IF(COUNTBLANK(N238:AF238)&lt;16.5,AVERAGE(N238:AF238),IF(COUNTBLANK(M238:AF238)&lt;17.5,AVERAGE(M238:AF238),IF(COUNTBLANK(L238:AF238)&lt;18.5,AVERAGE(L238:AF238),AVERAGE(K238:AF238)))))))))))))))))))))</f>
        <v>77.666666666666671</v>
      </c>
      <c r="AJ238" s="22">
        <f>IF(AH238=0,"",IF(COUNTBLANK(AE238:AF238)=0,AVERAGE(AE238:AF238),IF(COUNTBLANK(AD238:AF238)&lt;1.5,AVERAGE(AD238:AF238),IF(COUNTBLANK(AC238:AF238)&lt;2.5,AVERAGE(AC238:AF238),IF(COUNTBLANK(AB238:AF238)&lt;3.5,AVERAGE(AB238:AF238),IF(COUNTBLANK(AA238:AF238)&lt;4.5,AVERAGE(AA238:AF238),IF(COUNTBLANK(Z238:AF238)&lt;5.5,AVERAGE(Z238:AF238),IF(COUNTBLANK(Y238:AF238)&lt;6.5,AVERAGE(Y238:AF238),IF(COUNTBLANK(X238:AF238)&lt;7.5,AVERAGE(X238:AF238),IF(COUNTBLANK(W238:AF238)&lt;8.5,AVERAGE(W238:AF238),IF(COUNTBLANK(V238:AF238)&lt;9.5,AVERAGE(V238:AF238),IF(COUNTBLANK(U238:AF238)&lt;10.5,AVERAGE(U238:AF238),IF(COUNTBLANK(T238:AF238)&lt;11.5,AVERAGE(T238:AF238),IF(COUNTBLANK(S238:AF238)&lt;12.5,AVERAGE(S238:AF238),IF(COUNTBLANK(R238:AF238)&lt;13.5,AVERAGE(R238:AF238),IF(COUNTBLANK(Q238:AF238)&lt;14.5,AVERAGE(Q238:AF238),IF(COUNTBLANK(P238:AF238)&lt;15.5,AVERAGE(P238:AF238),IF(COUNTBLANK(O238:AF238)&lt;16.5,AVERAGE(O238:AF238),IF(COUNTBLANK(N238:AF238)&lt;17.5,AVERAGE(N238:AF238),IF(COUNTBLANK(M238:AF238)&lt;18.5,AVERAGE(M238:AF238),IF(COUNTBLANK(L238:AF238)&lt;19.5,AVERAGE(L238:AF238),AVERAGE(K238:AF238))))))))))))))))))))))</f>
        <v>83</v>
      </c>
      <c r="AK238" s="23">
        <f>IF(AH238&lt;1.5,J238,(0.75*J238)+(0.25*(AI238*$AS$1)))</f>
        <v>198407.76411237242</v>
      </c>
      <c r="AL238" s="24">
        <f>AK238-J238</f>
        <v>39807.764112372417</v>
      </c>
      <c r="AM238" s="22">
        <f>IF(AH238&lt;1.5,"N/A",3*((J238/$AS$1)-(AJ238*2/3)))</f>
        <v>-49.731311808187733</v>
      </c>
      <c r="AN238" s="20">
        <f t="shared" si="9"/>
        <v>307277.57520206348</v>
      </c>
      <c r="AO238" s="20">
        <f t="shared" si="10"/>
        <v>307277.57520206348</v>
      </c>
    </row>
    <row r="239" spans="1:41" s="2" customFormat="1">
      <c r="A239" s="19" t="s">
        <v>44</v>
      </c>
      <c r="B239" s="23" t="str">
        <f>IF(COUNTBLANK(K239:AF239)&lt;20.5,"Yes","No")</f>
        <v>Yes</v>
      </c>
      <c r="C239" s="23" t="str">
        <f>IF(COUNTBLANK(K239:AF239)&lt;21.5,"Yes","No")</f>
        <v>Yes</v>
      </c>
      <c r="D239" s="34" t="str">
        <f>IF(J239&gt;300000,IF(J239&lt;((AG239*$AR$1)*0.9),IF(J239&lt;((AG239*$AR$1)*0.8),IF(J239&lt;((AG239*$AR$1)*0.7),"B","C"),"V"),IF(AM239&gt;AG239,IF(AM239&gt;AJ239,"P",""),"")),IF(AM239&gt;AG239,IF(AM239&gt;AJ239,"P",""),""))</f>
        <v/>
      </c>
      <c r="E239" s="19" t="s">
        <v>82</v>
      </c>
      <c r="F239" s="21" t="s">
        <v>37</v>
      </c>
      <c r="G239" s="20">
        <v>332400</v>
      </c>
      <c r="H239" s="20">
        <f>J239-G239</f>
        <v>-16500</v>
      </c>
      <c r="I239" s="80">
        <v>100</v>
      </c>
      <c r="J239" s="20">
        <v>315900</v>
      </c>
      <c r="K239" s="21">
        <v>59</v>
      </c>
      <c r="L239" s="21">
        <v>62</v>
      </c>
      <c r="M239" s="21">
        <v>74</v>
      </c>
      <c r="N239" s="21">
        <v>95</v>
      </c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39">
        <f>IF(AH239=0,"",AVERAGE(K239:AF239))</f>
        <v>72.5</v>
      </c>
      <c r="AH239" s="39">
        <f>IF(COUNTBLANK(K239:AF239)=0,22,IF(COUNTBLANK(K239:AF239)=1,21,IF(COUNTBLANK(K239:AF239)=2,20,IF(COUNTBLANK(K239:AF239)=3,19,IF(COUNTBLANK(K239:AF239)=4,18,IF(COUNTBLANK(K239:AF239)=5,17,IF(COUNTBLANK(K239:AF239)=6,16,IF(COUNTBLANK(K239:AF239)=7,15,IF(COUNTBLANK(K239:AF239)=8,14,IF(COUNTBLANK(K239:AF239)=9,13,IF(COUNTBLANK(K239:AF239)=10,12,IF(COUNTBLANK(K239:AF239)=11,11,IF(COUNTBLANK(K239:AF239)=12,10,IF(COUNTBLANK(K239:AF239)=13,9,IF(COUNTBLANK(K239:AF239)=14,8,IF(COUNTBLANK(K239:AF239)=15,7,IF(COUNTBLANK(K239:AF239)=16,6,IF(COUNTBLANK(K239:AF239)=17,5,IF(COUNTBLANK(K239:AF239)=18,4,IF(COUNTBLANK(K239:AF239)=19,3,IF(COUNTBLANK(K239:AF239)=20,2,IF(COUNTBLANK(K239:AF239)=21,1,IF(COUNTBLANK(K239:AF239)=22,0,"Error")))))))))))))))))))))))</f>
        <v>4</v>
      </c>
      <c r="AI239" s="39">
        <f>IF(AH239=0,"",IF(COUNTBLANK(AD239:AF239)=0,AVERAGE(AD239:AF239),IF(COUNTBLANK(AC239:AF239)&lt;1.5,AVERAGE(AC239:AF239),IF(COUNTBLANK(AB239:AF239)&lt;2.5,AVERAGE(AB239:AF239),IF(COUNTBLANK(AA239:AF239)&lt;3.5,AVERAGE(AA239:AF239),IF(COUNTBLANK(Z239:AF239)&lt;4.5,AVERAGE(Z239:AF239),IF(COUNTBLANK(Y239:AF239)&lt;5.5,AVERAGE(Y239:AF239),IF(COUNTBLANK(X239:AF239)&lt;6.5,AVERAGE(X239:AF239),IF(COUNTBLANK(W239:AF239)&lt;7.5,AVERAGE(W239:AF239),IF(COUNTBLANK(V239:AF239)&lt;8.5,AVERAGE(V239:AF239),IF(COUNTBLANK(U239:AF239)&lt;9.5,AVERAGE(U239:AF239),IF(COUNTBLANK(T239:AF239)&lt;10.5,AVERAGE(T239:AF239),IF(COUNTBLANK(S239:AF239)&lt;11.5,AVERAGE(S239:AF239),IF(COUNTBLANK(R239:AF239)&lt;12.5,AVERAGE(R239:AF239),IF(COUNTBLANK(Q239:AF239)&lt;13.5,AVERAGE(Q239:AF239),IF(COUNTBLANK(P239:AF239)&lt;14.5,AVERAGE(P239:AF239),IF(COUNTBLANK(O239:AF239)&lt;15.5,AVERAGE(O239:AF239),IF(COUNTBLANK(N239:AF239)&lt;16.5,AVERAGE(N239:AF239),IF(COUNTBLANK(M239:AF239)&lt;17.5,AVERAGE(M239:AF239),IF(COUNTBLANK(L239:AF239)&lt;18.5,AVERAGE(L239:AF239),AVERAGE(K239:AF239)))))))))))))))))))))</f>
        <v>77</v>
      </c>
      <c r="AJ239" s="22">
        <f>IF(AH239=0,"",IF(COUNTBLANK(AE239:AF239)=0,AVERAGE(AE239:AF239),IF(COUNTBLANK(AD239:AF239)&lt;1.5,AVERAGE(AD239:AF239),IF(COUNTBLANK(AC239:AF239)&lt;2.5,AVERAGE(AC239:AF239),IF(COUNTBLANK(AB239:AF239)&lt;3.5,AVERAGE(AB239:AF239),IF(COUNTBLANK(AA239:AF239)&lt;4.5,AVERAGE(AA239:AF239),IF(COUNTBLANK(Z239:AF239)&lt;5.5,AVERAGE(Z239:AF239),IF(COUNTBLANK(Y239:AF239)&lt;6.5,AVERAGE(Y239:AF239),IF(COUNTBLANK(X239:AF239)&lt;7.5,AVERAGE(X239:AF239),IF(COUNTBLANK(W239:AF239)&lt;8.5,AVERAGE(W239:AF239),IF(COUNTBLANK(V239:AF239)&lt;9.5,AVERAGE(V239:AF239),IF(COUNTBLANK(U239:AF239)&lt;10.5,AVERAGE(U239:AF239),IF(COUNTBLANK(T239:AF239)&lt;11.5,AVERAGE(T239:AF239),IF(COUNTBLANK(S239:AF239)&lt;12.5,AVERAGE(S239:AF239),IF(COUNTBLANK(R239:AF239)&lt;13.5,AVERAGE(R239:AF239),IF(COUNTBLANK(Q239:AF239)&lt;14.5,AVERAGE(Q239:AF239),IF(COUNTBLANK(P239:AF239)&lt;15.5,AVERAGE(P239:AF239),IF(COUNTBLANK(O239:AF239)&lt;16.5,AVERAGE(O239:AF239),IF(COUNTBLANK(N239:AF239)&lt;17.5,AVERAGE(N239:AF239),IF(COUNTBLANK(M239:AF239)&lt;18.5,AVERAGE(M239:AF239),IF(COUNTBLANK(L239:AF239)&lt;19.5,AVERAGE(L239:AF239),AVERAGE(K239:AF239))))))))))))))))))))))</f>
        <v>84.5</v>
      </c>
      <c r="AK239" s="23">
        <f>IF(AH239&lt;1.5,J239,(0.75*J239)+(0.25*(AI239*$AS$1)))</f>
        <v>315700.72321870399</v>
      </c>
      <c r="AL239" s="24">
        <f>AK239-J239</f>
        <v>-199.27678129600827</v>
      </c>
      <c r="AM239" s="22">
        <f>IF(AH239&lt;1.5,"N/A",3*((J239/$AS$1)-(AJ239*2/3)))</f>
        <v>62.584354349265432</v>
      </c>
      <c r="AN239" s="20">
        <f t="shared" si="9"/>
        <v>304639.99944925605</v>
      </c>
      <c r="AO239" s="20">
        <f t="shared" si="10"/>
        <v>286836.36311780603</v>
      </c>
    </row>
    <row r="240" spans="1:41" s="2" customFormat="1">
      <c r="A240" s="19" t="s">
        <v>44</v>
      </c>
      <c r="B240" s="23" t="str">
        <f>IF(COUNTBLANK(K240:AF240)&lt;20.5,"Yes","No")</f>
        <v>Yes</v>
      </c>
      <c r="C240" s="23" t="str">
        <f>IF(COUNTBLANK(K240:AF240)&lt;21.5,"Yes","No")</f>
        <v>Yes</v>
      </c>
      <c r="D240" s="34" t="str">
        <f>IF(J240&gt;300000,IF(J240&lt;((AG240*$AR$1)*0.9),IF(J240&lt;((AG240*$AR$1)*0.8),IF(J240&lt;((AG240*$AR$1)*0.7),"B","C"),"V"),IF(AM240&gt;AG240,IF(AM240&gt;AJ240,"P",""),"")),IF(AM240&gt;AG240,IF(AM240&gt;AJ240,"P",""),""))</f>
        <v>P</v>
      </c>
      <c r="E240" s="19" t="s">
        <v>78</v>
      </c>
      <c r="F240" s="21" t="s">
        <v>388</v>
      </c>
      <c r="G240" s="20">
        <v>284700</v>
      </c>
      <c r="H240" s="20">
        <f>J240-G240</f>
        <v>2000</v>
      </c>
      <c r="I240" s="80">
        <v>-1200</v>
      </c>
      <c r="J240" s="20">
        <v>286700</v>
      </c>
      <c r="K240" s="21">
        <v>79</v>
      </c>
      <c r="L240" s="21">
        <v>83</v>
      </c>
      <c r="M240" s="21">
        <v>53</v>
      </c>
      <c r="N240" s="21">
        <v>71</v>
      </c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39">
        <f>IF(AH240=0,"",AVERAGE(K240:AF240))</f>
        <v>71.5</v>
      </c>
      <c r="AH240" s="39">
        <f>IF(COUNTBLANK(K240:AF240)=0,22,IF(COUNTBLANK(K240:AF240)=1,21,IF(COUNTBLANK(K240:AF240)=2,20,IF(COUNTBLANK(K240:AF240)=3,19,IF(COUNTBLANK(K240:AF240)=4,18,IF(COUNTBLANK(K240:AF240)=5,17,IF(COUNTBLANK(K240:AF240)=6,16,IF(COUNTBLANK(K240:AF240)=7,15,IF(COUNTBLANK(K240:AF240)=8,14,IF(COUNTBLANK(K240:AF240)=9,13,IF(COUNTBLANK(K240:AF240)=10,12,IF(COUNTBLANK(K240:AF240)=11,11,IF(COUNTBLANK(K240:AF240)=12,10,IF(COUNTBLANK(K240:AF240)=13,9,IF(COUNTBLANK(K240:AF240)=14,8,IF(COUNTBLANK(K240:AF240)=15,7,IF(COUNTBLANK(K240:AF240)=16,6,IF(COUNTBLANK(K240:AF240)=17,5,IF(COUNTBLANK(K240:AF240)=18,4,IF(COUNTBLANK(K240:AF240)=19,3,IF(COUNTBLANK(K240:AF240)=20,2,IF(COUNTBLANK(K240:AF240)=21,1,IF(COUNTBLANK(K240:AF240)=22,0,"Error")))))))))))))))))))))))</f>
        <v>4</v>
      </c>
      <c r="AI240" s="39">
        <f>IF(AH240=0,"",IF(COUNTBLANK(AD240:AF240)=0,AVERAGE(AD240:AF240),IF(COUNTBLANK(AC240:AF240)&lt;1.5,AVERAGE(AC240:AF240),IF(COUNTBLANK(AB240:AF240)&lt;2.5,AVERAGE(AB240:AF240),IF(COUNTBLANK(AA240:AF240)&lt;3.5,AVERAGE(AA240:AF240),IF(COUNTBLANK(Z240:AF240)&lt;4.5,AVERAGE(Z240:AF240),IF(COUNTBLANK(Y240:AF240)&lt;5.5,AVERAGE(Y240:AF240),IF(COUNTBLANK(X240:AF240)&lt;6.5,AVERAGE(X240:AF240),IF(COUNTBLANK(W240:AF240)&lt;7.5,AVERAGE(W240:AF240),IF(COUNTBLANK(V240:AF240)&lt;8.5,AVERAGE(V240:AF240),IF(COUNTBLANK(U240:AF240)&lt;9.5,AVERAGE(U240:AF240),IF(COUNTBLANK(T240:AF240)&lt;10.5,AVERAGE(T240:AF240),IF(COUNTBLANK(S240:AF240)&lt;11.5,AVERAGE(S240:AF240),IF(COUNTBLANK(R240:AF240)&lt;12.5,AVERAGE(R240:AF240),IF(COUNTBLANK(Q240:AF240)&lt;13.5,AVERAGE(Q240:AF240),IF(COUNTBLANK(P240:AF240)&lt;14.5,AVERAGE(P240:AF240),IF(COUNTBLANK(O240:AF240)&lt;15.5,AVERAGE(O240:AF240),IF(COUNTBLANK(N240:AF240)&lt;16.5,AVERAGE(N240:AF240),IF(COUNTBLANK(M240:AF240)&lt;17.5,AVERAGE(M240:AF240),IF(COUNTBLANK(L240:AF240)&lt;18.5,AVERAGE(L240:AF240),AVERAGE(K240:AF240)))))))))))))))))))))</f>
        <v>69</v>
      </c>
      <c r="AJ240" s="22">
        <f>IF(AH240=0,"",IF(COUNTBLANK(AE240:AF240)=0,AVERAGE(AE240:AF240),IF(COUNTBLANK(AD240:AF240)&lt;1.5,AVERAGE(AD240:AF240),IF(COUNTBLANK(AC240:AF240)&lt;2.5,AVERAGE(AC240:AF240),IF(COUNTBLANK(AB240:AF240)&lt;3.5,AVERAGE(AB240:AF240),IF(COUNTBLANK(AA240:AF240)&lt;4.5,AVERAGE(AA240:AF240),IF(COUNTBLANK(Z240:AF240)&lt;5.5,AVERAGE(Z240:AF240),IF(COUNTBLANK(Y240:AF240)&lt;6.5,AVERAGE(Y240:AF240),IF(COUNTBLANK(X240:AF240)&lt;7.5,AVERAGE(X240:AF240),IF(COUNTBLANK(W240:AF240)&lt;8.5,AVERAGE(W240:AF240),IF(COUNTBLANK(V240:AF240)&lt;9.5,AVERAGE(V240:AF240),IF(COUNTBLANK(U240:AF240)&lt;10.5,AVERAGE(U240:AF240),IF(COUNTBLANK(T240:AF240)&lt;11.5,AVERAGE(T240:AF240),IF(COUNTBLANK(S240:AF240)&lt;12.5,AVERAGE(S240:AF240),IF(COUNTBLANK(R240:AF240)&lt;13.5,AVERAGE(R240:AF240),IF(COUNTBLANK(Q240:AF240)&lt;14.5,AVERAGE(Q240:AF240),IF(COUNTBLANK(P240:AF240)&lt;15.5,AVERAGE(P240:AF240),IF(COUNTBLANK(O240:AF240)&lt;16.5,AVERAGE(O240:AF240),IF(COUNTBLANK(N240:AF240)&lt;17.5,AVERAGE(N240:AF240),IF(COUNTBLANK(M240:AF240)&lt;18.5,AVERAGE(M240:AF240),IF(COUNTBLANK(L240:AF240)&lt;19.5,AVERAGE(L240:AF240),AVERAGE(K240:AF240))))))))))))))))))))))</f>
        <v>62</v>
      </c>
      <c r="AK240" s="23">
        <f>IF(AH240&lt;1.5,J240,(0.75*J240)+(0.25*(AI240*$AS$1)))</f>
        <v>285616.23249468277</v>
      </c>
      <c r="AL240" s="24">
        <f>AK240-J240</f>
        <v>-1083.7675053172279</v>
      </c>
      <c r="AM240" s="22">
        <f>IF(AH240&lt;1.5,"N/A",3*((J240/$AS$1)-(AJ240*2/3)))</f>
        <v>86.1780132698145</v>
      </c>
      <c r="AN240" s="20">
        <f t="shared" si="9"/>
        <v>272989.0904155671</v>
      </c>
      <c r="AO240" s="20">
        <f t="shared" si="10"/>
        <v>282879.99948859488</v>
      </c>
    </row>
    <row r="241" spans="1:41" s="2" customFormat="1">
      <c r="A241" s="19" t="s">
        <v>44</v>
      </c>
      <c r="B241" s="23" t="str">
        <f>IF(COUNTBLANK(K241:AF241)&lt;20.5,"Yes","No")</f>
        <v>Yes</v>
      </c>
      <c r="C241" s="23" t="str">
        <f>IF(COUNTBLANK(K241:AF241)&lt;21.5,"Yes","No")</f>
        <v>Yes</v>
      </c>
      <c r="D241" s="34" t="str">
        <f>IF(J241&gt;300000,IF(J241&lt;((AG241*$AR$1)*0.9),IF(J241&lt;((AG241*$AR$1)*0.8),IF(J241&lt;((AG241*$AR$1)*0.7),"B","C"),"V"),IF(AM241&gt;AG241,IF(AM241&gt;AJ241,"P",""),"")),IF(AM241&gt;AG241,IF(AM241&gt;AJ241,"P",""),""))</f>
        <v/>
      </c>
      <c r="E241" s="19" t="s">
        <v>76</v>
      </c>
      <c r="F241" s="21" t="s">
        <v>48</v>
      </c>
      <c r="G241" s="20">
        <v>242500</v>
      </c>
      <c r="H241" s="20">
        <f>J241-G241</f>
        <v>22100</v>
      </c>
      <c r="I241" s="80">
        <v>1800</v>
      </c>
      <c r="J241" s="20">
        <v>264600</v>
      </c>
      <c r="K241" s="21">
        <v>86</v>
      </c>
      <c r="L241" s="21">
        <v>58</v>
      </c>
      <c r="M241" s="21">
        <v>88</v>
      </c>
      <c r="N241" s="21">
        <v>51</v>
      </c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39">
        <f>IF(AH241=0,"",AVERAGE(K241:AF241))</f>
        <v>70.75</v>
      </c>
      <c r="AH241" s="39">
        <f>IF(COUNTBLANK(K241:AF241)=0,22,IF(COUNTBLANK(K241:AF241)=1,21,IF(COUNTBLANK(K241:AF241)=2,20,IF(COUNTBLANK(K241:AF241)=3,19,IF(COUNTBLANK(K241:AF241)=4,18,IF(COUNTBLANK(K241:AF241)=5,17,IF(COUNTBLANK(K241:AF241)=6,16,IF(COUNTBLANK(K241:AF241)=7,15,IF(COUNTBLANK(K241:AF241)=8,14,IF(COUNTBLANK(K241:AF241)=9,13,IF(COUNTBLANK(K241:AF241)=10,12,IF(COUNTBLANK(K241:AF241)=11,11,IF(COUNTBLANK(K241:AF241)=12,10,IF(COUNTBLANK(K241:AF241)=13,9,IF(COUNTBLANK(K241:AF241)=14,8,IF(COUNTBLANK(K241:AF241)=15,7,IF(COUNTBLANK(K241:AF241)=16,6,IF(COUNTBLANK(K241:AF241)=17,5,IF(COUNTBLANK(K241:AF241)=18,4,IF(COUNTBLANK(K241:AF241)=19,3,IF(COUNTBLANK(K241:AF241)=20,2,IF(COUNTBLANK(K241:AF241)=21,1,IF(COUNTBLANK(K241:AF241)=22,0,"Error")))))))))))))))))))))))</f>
        <v>4</v>
      </c>
      <c r="AI241" s="39">
        <f>IF(AH241=0,"",IF(COUNTBLANK(AD241:AF241)=0,AVERAGE(AD241:AF241),IF(COUNTBLANK(AC241:AF241)&lt;1.5,AVERAGE(AC241:AF241),IF(COUNTBLANK(AB241:AF241)&lt;2.5,AVERAGE(AB241:AF241),IF(COUNTBLANK(AA241:AF241)&lt;3.5,AVERAGE(AA241:AF241),IF(COUNTBLANK(Z241:AF241)&lt;4.5,AVERAGE(Z241:AF241),IF(COUNTBLANK(Y241:AF241)&lt;5.5,AVERAGE(Y241:AF241),IF(COUNTBLANK(X241:AF241)&lt;6.5,AVERAGE(X241:AF241),IF(COUNTBLANK(W241:AF241)&lt;7.5,AVERAGE(W241:AF241),IF(COUNTBLANK(V241:AF241)&lt;8.5,AVERAGE(V241:AF241),IF(COUNTBLANK(U241:AF241)&lt;9.5,AVERAGE(U241:AF241),IF(COUNTBLANK(T241:AF241)&lt;10.5,AVERAGE(T241:AF241),IF(COUNTBLANK(S241:AF241)&lt;11.5,AVERAGE(S241:AF241),IF(COUNTBLANK(R241:AF241)&lt;12.5,AVERAGE(R241:AF241),IF(COUNTBLANK(Q241:AF241)&lt;13.5,AVERAGE(Q241:AF241),IF(COUNTBLANK(P241:AF241)&lt;14.5,AVERAGE(P241:AF241),IF(COUNTBLANK(O241:AF241)&lt;15.5,AVERAGE(O241:AF241),IF(COUNTBLANK(N241:AF241)&lt;16.5,AVERAGE(N241:AF241),IF(COUNTBLANK(M241:AF241)&lt;17.5,AVERAGE(M241:AF241),IF(COUNTBLANK(L241:AF241)&lt;18.5,AVERAGE(L241:AF241),AVERAGE(K241:AF241)))))))))))))))))))))</f>
        <v>65.666666666666671</v>
      </c>
      <c r="AJ241" s="22">
        <f>IF(AH241=0,"",IF(COUNTBLANK(AE241:AF241)=0,AVERAGE(AE241:AF241),IF(COUNTBLANK(AD241:AF241)&lt;1.5,AVERAGE(AD241:AF241),IF(COUNTBLANK(AC241:AF241)&lt;2.5,AVERAGE(AC241:AF241),IF(COUNTBLANK(AB241:AF241)&lt;3.5,AVERAGE(AB241:AF241),IF(COUNTBLANK(AA241:AF241)&lt;4.5,AVERAGE(AA241:AF241),IF(COUNTBLANK(Z241:AF241)&lt;5.5,AVERAGE(Z241:AF241),IF(COUNTBLANK(Y241:AF241)&lt;6.5,AVERAGE(Y241:AF241),IF(COUNTBLANK(X241:AF241)&lt;7.5,AVERAGE(X241:AF241),IF(COUNTBLANK(W241:AF241)&lt;8.5,AVERAGE(W241:AF241),IF(COUNTBLANK(V241:AF241)&lt;9.5,AVERAGE(V241:AF241),IF(COUNTBLANK(U241:AF241)&lt;10.5,AVERAGE(U241:AF241),IF(COUNTBLANK(T241:AF241)&lt;11.5,AVERAGE(T241:AF241),IF(COUNTBLANK(S241:AF241)&lt;12.5,AVERAGE(S241:AF241),IF(COUNTBLANK(R241:AF241)&lt;13.5,AVERAGE(R241:AF241),IF(COUNTBLANK(Q241:AF241)&lt;14.5,AVERAGE(Q241:AF241),IF(COUNTBLANK(P241:AF241)&lt;15.5,AVERAGE(P241:AF241),IF(COUNTBLANK(O241:AF241)&lt;16.5,AVERAGE(O241:AF241),IF(COUNTBLANK(N241:AF241)&lt;17.5,AVERAGE(N241:AF241),IF(COUNTBLANK(M241:AF241)&lt;18.5,AVERAGE(M241:AF241),IF(COUNTBLANK(L241:AF241)&lt;19.5,AVERAGE(L241:AF241),AVERAGE(K241:AF241))))))))))))))))))))))</f>
        <v>69.5</v>
      </c>
      <c r="AK241" s="23">
        <f>IF(AH241&lt;1.5,J241,(0.75*J241)+(0.25*(AI241*$AS$1)))</f>
        <v>265631.02802634065</v>
      </c>
      <c r="AL241" s="24">
        <f>AK241-J241</f>
        <v>1031.0280263406457</v>
      </c>
      <c r="AM241" s="22">
        <f>IF(AH241&lt;1.5,"N/A",3*((J241/$AS$1)-(AJ241*2/3)))</f>
        <v>54.976638685709482</v>
      </c>
      <c r="AN241" s="20">
        <f t="shared" si="9"/>
        <v>259801.21165153006</v>
      </c>
      <c r="AO241" s="20">
        <f t="shared" si="10"/>
        <v>279912.72676668654</v>
      </c>
    </row>
    <row r="242" spans="1:41" s="2" customFormat="1">
      <c r="A242" s="19" t="s">
        <v>44</v>
      </c>
      <c r="B242" s="23" t="str">
        <f>IF(COUNTBLANK(K242:AF242)&lt;20.5,"Yes","No")</f>
        <v>Yes</v>
      </c>
      <c r="C242" s="23" t="str">
        <f>IF(COUNTBLANK(K242:AF242)&lt;21.5,"Yes","No")</f>
        <v>Yes</v>
      </c>
      <c r="D242" s="34" t="str">
        <f>IF(J242&gt;300000,IF(J242&lt;((AG242*$AR$1)*0.9),IF(J242&lt;((AG242*$AR$1)*0.8),IF(J242&lt;((AG242*$AR$1)*0.7),"B","C"),"V"),IF(AM242&gt;AG242,IF(AM242&gt;AJ242,"P",""),"")),IF(AM242&gt;AG242,IF(AM242&gt;AJ242,"P",""),""))</f>
        <v/>
      </c>
      <c r="E242" s="19" t="s">
        <v>43</v>
      </c>
      <c r="F242" s="21" t="s">
        <v>37</v>
      </c>
      <c r="G242" s="20">
        <v>153500</v>
      </c>
      <c r="H242" s="20">
        <f>J242-G242</f>
        <v>65600</v>
      </c>
      <c r="I242" s="80">
        <v>27400</v>
      </c>
      <c r="J242" s="20">
        <v>219100</v>
      </c>
      <c r="K242" s="21">
        <v>65</v>
      </c>
      <c r="L242" s="21">
        <v>69</v>
      </c>
      <c r="M242" s="21">
        <v>83</v>
      </c>
      <c r="N242" s="21">
        <v>64</v>
      </c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39">
        <f>IF(AH242=0,"",AVERAGE(K242:AF242))</f>
        <v>70.25</v>
      </c>
      <c r="AH242" s="39">
        <f>IF(COUNTBLANK(K242:AF242)=0,22,IF(COUNTBLANK(K242:AF242)=1,21,IF(COUNTBLANK(K242:AF242)=2,20,IF(COUNTBLANK(K242:AF242)=3,19,IF(COUNTBLANK(K242:AF242)=4,18,IF(COUNTBLANK(K242:AF242)=5,17,IF(COUNTBLANK(K242:AF242)=6,16,IF(COUNTBLANK(K242:AF242)=7,15,IF(COUNTBLANK(K242:AF242)=8,14,IF(COUNTBLANK(K242:AF242)=9,13,IF(COUNTBLANK(K242:AF242)=10,12,IF(COUNTBLANK(K242:AF242)=11,11,IF(COUNTBLANK(K242:AF242)=12,10,IF(COUNTBLANK(K242:AF242)=13,9,IF(COUNTBLANK(K242:AF242)=14,8,IF(COUNTBLANK(K242:AF242)=15,7,IF(COUNTBLANK(K242:AF242)=16,6,IF(COUNTBLANK(K242:AF242)=17,5,IF(COUNTBLANK(K242:AF242)=18,4,IF(COUNTBLANK(K242:AF242)=19,3,IF(COUNTBLANK(K242:AF242)=20,2,IF(COUNTBLANK(K242:AF242)=21,1,IF(COUNTBLANK(K242:AF242)=22,0,"Error")))))))))))))))))))))))</f>
        <v>4</v>
      </c>
      <c r="AI242" s="39">
        <f>IF(AH242=0,"",IF(COUNTBLANK(AD242:AF242)=0,AVERAGE(AD242:AF242),IF(COUNTBLANK(AC242:AF242)&lt;1.5,AVERAGE(AC242:AF242),IF(COUNTBLANK(AB242:AF242)&lt;2.5,AVERAGE(AB242:AF242),IF(COUNTBLANK(AA242:AF242)&lt;3.5,AVERAGE(AA242:AF242),IF(COUNTBLANK(Z242:AF242)&lt;4.5,AVERAGE(Z242:AF242),IF(COUNTBLANK(Y242:AF242)&lt;5.5,AVERAGE(Y242:AF242),IF(COUNTBLANK(X242:AF242)&lt;6.5,AVERAGE(X242:AF242),IF(COUNTBLANK(W242:AF242)&lt;7.5,AVERAGE(W242:AF242),IF(COUNTBLANK(V242:AF242)&lt;8.5,AVERAGE(V242:AF242),IF(COUNTBLANK(U242:AF242)&lt;9.5,AVERAGE(U242:AF242),IF(COUNTBLANK(T242:AF242)&lt;10.5,AVERAGE(T242:AF242),IF(COUNTBLANK(S242:AF242)&lt;11.5,AVERAGE(S242:AF242),IF(COUNTBLANK(R242:AF242)&lt;12.5,AVERAGE(R242:AF242),IF(COUNTBLANK(Q242:AF242)&lt;13.5,AVERAGE(Q242:AF242),IF(COUNTBLANK(P242:AF242)&lt;14.5,AVERAGE(P242:AF242),IF(COUNTBLANK(O242:AF242)&lt;15.5,AVERAGE(O242:AF242),IF(COUNTBLANK(N242:AF242)&lt;16.5,AVERAGE(N242:AF242),IF(COUNTBLANK(M242:AF242)&lt;17.5,AVERAGE(M242:AF242),IF(COUNTBLANK(L242:AF242)&lt;18.5,AVERAGE(L242:AF242),AVERAGE(K242:AF242)))))))))))))))))))))</f>
        <v>72</v>
      </c>
      <c r="AJ242" s="22">
        <f>IF(AH242=0,"",IF(COUNTBLANK(AE242:AF242)=0,AVERAGE(AE242:AF242),IF(COUNTBLANK(AD242:AF242)&lt;1.5,AVERAGE(AD242:AF242),IF(COUNTBLANK(AC242:AF242)&lt;2.5,AVERAGE(AC242:AF242),IF(COUNTBLANK(AB242:AF242)&lt;3.5,AVERAGE(AB242:AF242),IF(COUNTBLANK(AA242:AF242)&lt;4.5,AVERAGE(AA242:AF242),IF(COUNTBLANK(Z242:AF242)&lt;5.5,AVERAGE(Z242:AF242),IF(COUNTBLANK(Y242:AF242)&lt;6.5,AVERAGE(Y242:AF242),IF(COUNTBLANK(X242:AF242)&lt;7.5,AVERAGE(X242:AF242),IF(COUNTBLANK(W242:AF242)&lt;8.5,AVERAGE(W242:AF242),IF(COUNTBLANK(V242:AF242)&lt;9.5,AVERAGE(V242:AF242),IF(COUNTBLANK(U242:AF242)&lt;10.5,AVERAGE(U242:AF242),IF(COUNTBLANK(T242:AF242)&lt;11.5,AVERAGE(T242:AF242),IF(COUNTBLANK(S242:AF242)&lt;12.5,AVERAGE(S242:AF242),IF(COUNTBLANK(R242:AF242)&lt;13.5,AVERAGE(R242:AF242),IF(COUNTBLANK(Q242:AF242)&lt;14.5,AVERAGE(Q242:AF242),IF(COUNTBLANK(P242:AF242)&lt;15.5,AVERAGE(P242:AF242),IF(COUNTBLANK(O242:AF242)&lt;16.5,AVERAGE(O242:AF242),IF(COUNTBLANK(N242:AF242)&lt;17.5,AVERAGE(N242:AF242),IF(COUNTBLANK(M242:AF242)&lt;18.5,AVERAGE(M242:AF242),IF(COUNTBLANK(L242:AF242)&lt;19.5,AVERAGE(L242:AF242),AVERAGE(K242:AF242))))))))))))))))))))))</f>
        <v>73.5</v>
      </c>
      <c r="AK242" s="23">
        <f>IF(AH242&lt;1.5,J242,(0.75*J242)+(0.25*(AI242*$AS$1)))</f>
        <v>237985.41651619074</v>
      </c>
      <c r="AL242" s="24">
        <f>AK242-J242</f>
        <v>18885.416516190744</v>
      </c>
      <c r="AM242" s="22">
        <f>IF(AH242&lt;1.5,"N/A",3*((J242/$AS$1)-(AJ242*2/3)))</f>
        <v>13.620867483140401</v>
      </c>
      <c r="AN242" s="20">
        <f t="shared" si="9"/>
        <v>284858.18130320043</v>
      </c>
      <c r="AO242" s="20">
        <f t="shared" si="10"/>
        <v>277934.54495208099</v>
      </c>
    </row>
    <row r="243" spans="1:41" s="2" customFormat="1">
      <c r="A243" s="19" t="s">
        <v>44</v>
      </c>
      <c r="B243" s="23" t="str">
        <f>IF(COUNTBLANK(K243:AF243)&lt;20.5,"Yes","No")</f>
        <v>Yes</v>
      </c>
      <c r="C243" s="23" t="str">
        <f>IF(COUNTBLANK(K243:AF243)&lt;21.5,"Yes","No")</f>
        <v>Yes</v>
      </c>
      <c r="D243" s="34" t="str">
        <f>IF(J243&gt;300000,IF(J243&lt;((AG243*$AR$1)*0.9),IF(J243&lt;((AG243*$AR$1)*0.8),IF(J243&lt;((AG243*$AR$1)*0.7),"B","C"),"V"),IF(AM243&gt;AG243,IF(AM243&gt;AJ243,"P",""),"")),IF(AM243&gt;AG243,IF(AM243&gt;AJ243,"P",""),""))</f>
        <v>P</v>
      </c>
      <c r="E243" s="19" t="s">
        <v>80</v>
      </c>
      <c r="F243" s="21" t="s">
        <v>48</v>
      </c>
      <c r="G243" s="20">
        <v>299800</v>
      </c>
      <c r="H243" s="20">
        <f>J243-G243</f>
        <v>-4600</v>
      </c>
      <c r="I243" s="80">
        <v>-2700</v>
      </c>
      <c r="J243" s="20">
        <v>295200</v>
      </c>
      <c r="K243" s="21">
        <v>63</v>
      </c>
      <c r="L243" s="21">
        <v>80</v>
      </c>
      <c r="M243" s="21">
        <v>69</v>
      </c>
      <c r="N243" s="21">
        <v>61</v>
      </c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39">
        <f>IF(AH243=0,"",AVERAGE(K243:AF243))</f>
        <v>68.25</v>
      </c>
      <c r="AH243" s="39">
        <f>IF(COUNTBLANK(K243:AF243)=0,22,IF(COUNTBLANK(K243:AF243)=1,21,IF(COUNTBLANK(K243:AF243)=2,20,IF(COUNTBLANK(K243:AF243)=3,19,IF(COUNTBLANK(K243:AF243)=4,18,IF(COUNTBLANK(K243:AF243)=5,17,IF(COUNTBLANK(K243:AF243)=6,16,IF(COUNTBLANK(K243:AF243)=7,15,IF(COUNTBLANK(K243:AF243)=8,14,IF(COUNTBLANK(K243:AF243)=9,13,IF(COUNTBLANK(K243:AF243)=10,12,IF(COUNTBLANK(K243:AF243)=11,11,IF(COUNTBLANK(K243:AF243)=12,10,IF(COUNTBLANK(K243:AF243)=13,9,IF(COUNTBLANK(K243:AF243)=14,8,IF(COUNTBLANK(K243:AF243)=15,7,IF(COUNTBLANK(K243:AF243)=16,6,IF(COUNTBLANK(K243:AF243)=17,5,IF(COUNTBLANK(K243:AF243)=18,4,IF(COUNTBLANK(K243:AF243)=19,3,IF(COUNTBLANK(K243:AF243)=20,2,IF(COUNTBLANK(K243:AF243)=21,1,IF(COUNTBLANK(K243:AF243)=22,0,"Error")))))))))))))))))))))))</f>
        <v>4</v>
      </c>
      <c r="AI243" s="39">
        <f>IF(AH243=0,"",IF(COUNTBLANK(AD243:AF243)=0,AVERAGE(AD243:AF243),IF(COUNTBLANK(AC243:AF243)&lt;1.5,AVERAGE(AC243:AF243),IF(COUNTBLANK(AB243:AF243)&lt;2.5,AVERAGE(AB243:AF243),IF(COUNTBLANK(AA243:AF243)&lt;3.5,AVERAGE(AA243:AF243),IF(COUNTBLANK(Z243:AF243)&lt;4.5,AVERAGE(Z243:AF243),IF(COUNTBLANK(Y243:AF243)&lt;5.5,AVERAGE(Y243:AF243),IF(COUNTBLANK(X243:AF243)&lt;6.5,AVERAGE(X243:AF243),IF(COUNTBLANK(W243:AF243)&lt;7.5,AVERAGE(W243:AF243),IF(COUNTBLANK(V243:AF243)&lt;8.5,AVERAGE(V243:AF243),IF(COUNTBLANK(U243:AF243)&lt;9.5,AVERAGE(U243:AF243),IF(COUNTBLANK(T243:AF243)&lt;10.5,AVERAGE(T243:AF243),IF(COUNTBLANK(S243:AF243)&lt;11.5,AVERAGE(S243:AF243),IF(COUNTBLANK(R243:AF243)&lt;12.5,AVERAGE(R243:AF243),IF(COUNTBLANK(Q243:AF243)&lt;13.5,AVERAGE(Q243:AF243),IF(COUNTBLANK(P243:AF243)&lt;14.5,AVERAGE(P243:AF243),IF(COUNTBLANK(O243:AF243)&lt;15.5,AVERAGE(O243:AF243),IF(COUNTBLANK(N243:AF243)&lt;16.5,AVERAGE(N243:AF243),IF(COUNTBLANK(M243:AF243)&lt;17.5,AVERAGE(M243:AF243),IF(COUNTBLANK(L243:AF243)&lt;18.5,AVERAGE(L243:AF243),AVERAGE(K243:AF243)))))))))))))))))))))</f>
        <v>70</v>
      </c>
      <c r="AJ243" s="22">
        <f>IF(AH243=0,"",IF(COUNTBLANK(AE243:AF243)=0,AVERAGE(AE243:AF243),IF(COUNTBLANK(AD243:AF243)&lt;1.5,AVERAGE(AD243:AF243),IF(COUNTBLANK(AC243:AF243)&lt;2.5,AVERAGE(AC243:AF243),IF(COUNTBLANK(AB243:AF243)&lt;3.5,AVERAGE(AB243:AF243),IF(COUNTBLANK(AA243:AF243)&lt;4.5,AVERAGE(AA243:AF243),IF(COUNTBLANK(Z243:AF243)&lt;5.5,AVERAGE(Z243:AF243),IF(COUNTBLANK(Y243:AF243)&lt;6.5,AVERAGE(Y243:AF243),IF(COUNTBLANK(X243:AF243)&lt;7.5,AVERAGE(X243:AF243),IF(COUNTBLANK(W243:AF243)&lt;8.5,AVERAGE(W243:AF243),IF(COUNTBLANK(V243:AF243)&lt;9.5,AVERAGE(V243:AF243),IF(COUNTBLANK(U243:AF243)&lt;10.5,AVERAGE(U243:AF243),IF(COUNTBLANK(T243:AF243)&lt;11.5,AVERAGE(T243:AF243),IF(COUNTBLANK(S243:AF243)&lt;12.5,AVERAGE(S243:AF243),IF(COUNTBLANK(R243:AF243)&lt;13.5,AVERAGE(R243:AF243),IF(COUNTBLANK(Q243:AF243)&lt;14.5,AVERAGE(Q243:AF243),IF(COUNTBLANK(P243:AF243)&lt;15.5,AVERAGE(P243:AF243),IF(COUNTBLANK(O243:AF243)&lt;16.5,AVERAGE(O243:AF243),IF(COUNTBLANK(N243:AF243)&lt;17.5,AVERAGE(N243:AF243),IF(COUNTBLANK(M243:AF243)&lt;18.5,AVERAGE(M243:AF243),IF(COUNTBLANK(L243:AF243)&lt;19.5,AVERAGE(L243:AF243),AVERAGE(K243:AF243))))))))))))))))))))))</f>
        <v>65</v>
      </c>
      <c r="AK243" s="23">
        <f>IF(AH243&lt;1.5,J243,(0.75*J243)+(0.25*(AI243*$AS$1)))</f>
        <v>293014.29383518547</v>
      </c>
      <c r="AL243" s="24">
        <f>AK243-J243</f>
        <v>-2185.7061648145318</v>
      </c>
      <c r="AM243" s="22">
        <f>IF(AH243&lt;1.5,"N/A",3*((J243/$AS$1)-(AJ243*2/3)))</f>
        <v>86.409311186777956</v>
      </c>
      <c r="AN243" s="20">
        <f t="shared" si="9"/>
        <v>276945.45404477819</v>
      </c>
      <c r="AO243" s="20">
        <f t="shared" si="10"/>
        <v>270021.81769365876</v>
      </c>
    </row>
    <row r="244" spans="1:41" s="2" customFormat="1">
      <c r="A244" s="19" t="s">
        <v>44</v>
      </c>
      <c r="B244" s="23" t="str">
        <f>IF(COUNTBLANK(K244:AF244)&lt;20.5,"Yes","No")</f>
        <v>Yes</v>
      </c>
      <c r="C244" s="23" t="str">
        <f>IF(COUNTBLANK(K244:AF244)&lt;21.5,"Yes","No")</f>
        <v>Yes</v>
      </c>
      <c r="D244" s="34" t="str">
        <f>IF(J244&gt;300000,IF(J244&lt;((AG244*$AR$1)*0.9),IF(J244&lt;((AG244*$AR$1)*0.8),IF(J244&lt;((AG244*$AR$1)*0.7),"B","C"),"V"),IF(AM244&gt;AG244,IF(AM244&gt;AJ244,"P",""),"")),IF(AM244&gt;AG244,IF(AM244&gt;AJ244,"P",""),""))</f>
        <v/>
      </c>
      <c r="E244" s="19" t="s">
        <v>45</v>
      </c>
      <c r="F244" s="21" t="s">
        <v>37</v>
      </c>
      <c r="G244" s="20">
        <v>157500</v>
      </c>
      <c r="H244" s="20">
        <f>J244-G244</f>
        <v>46800</v>
      </c>
      <c r="I244" s="80">
        <v>25300</v>
      </c>
      <c r="J244" s="20">
        <v>204300</v>
      </c>
      <c r="K244" s="21">
        <v>61</v>
      </c>
      <c r="L244" s="21">
        <v>57</v>
      </c>
      <c r="M244" s="21">
        <v>56</v>
      </c>
      <c r="N244" s="21">
        <v>88</v>
      </c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39">
        <f>IF(AH244=0,"",AVERAGE(K244:AF244))</f>
        <v>65.5</v>
      </c>
      <c r="AH244" s="39">
        <f>IF(COUNTBLANK(K244:AF244)=0,22,IF(COUNTBLANK(K244:AF244)=1,21,IF(COUNTBLANK(K244:AF244)=2,20,IF(COUNTBLANK(K244:AF244)=3,19,IF(COUNTBLANK(K244:AF244)=4,18,IF(COUNTBLANK(K244:AF244)=5,17,IF(COUNTBLANK(K244:AF244)=6,16,IF(COUNTBLANK(K244:AF244)=7,15,IF(COUNTBLANK(K244:AF244)=8,14,IF(COUNTBLANK(K244:AF244)=9,13,IF(COUNTBLANK(K244:AF244)=10,12,IF(COUNTBLANK(K244:AF244)=11,11,IF(COUNTBLANK(K244:AF244)=12,10,IF(COUNTBLANK(K244:AF244)=13,9,IF(COUNTBLANK(K244:AF244)=14,8,IF(COUNTBLANK(K244:AF244)=15,7,IF(COUNTBLANK(K244:AF244)=16,6,IF(COUNTBLANK(K244:AF244)=17,5,IF(COUNTBLANK(K244:AF244)=18,4,IF(COUNTBLANK(K244:AF244)=19,3,IF(COUNTBLANK(K244:AF244)=20,2,IF(COUNTBLANK(K244:AF244)=21,1,IF(COUNTBLANK(K244:AF244)=22,0,"Error")))))))))))))))))))))))</f>
        <v>4</v>
      </c>
      <c r="AI244" s="39">
        <f>IF(AH244=0,"",IF(COUNTBLANK(AD244:AF244)=0,AVERAGE(AD244:AF244),IF(COUNTBLANK(AC244:AF244)&lt;1.5,AVERAGE(AC244:AF244),IF(COUNTBLANK(AB244:AF244)&lt;2.5,AVERAGE(AB244:AF244),IF(COUNTBLANK(AA244:AF244)&lt;3.5,AVERAGE(AA244:AF244),IF(COUNTBLANK(Z244:AF244)&lt;4.5,AVERAGE(Z244:AF244),IF(COUNTBLANK(Y244:AF244)&lt;5.5,AVERAGE(Y244:AF244),IF(COUNTBLANK(X244:AF244)&lt;6.5,AVERAGE(X244:AF244),IF(COUNTBLANK(W244:AF244)&lt;7.5,AVERAGE(W244:AF244),IF(COUNTBLANK(V244:AF244)&lt;8.5,AVERAGE(V244:AF244),IF(COUNTBLANK(U244:AF244)&lt;9.5,AVERAGE(U244:AF244),IF(COUNTBLANK(T244:AF244)&lt;10.5,AVERAGE(T244:AF244),IF(COUNTBLANK(S244:AF244)&lt;11.5,AVERAGE(S244:AF244),IF(COUNTBLANK(R244:AF244)&lt;12.5,AVERAGE(R244:AF244),IF(COUNTBLANK(Q244:AF244)&lt;13.5,AVERAGE(Q244:AF244),IF(COUNTBLANK(P244:AF244)&lt;14.5,AVERAGE(P244:AF244),IF(COUNTBLANK(O244:AF244)&lt;15.5,AVERAGE(O244:AF244),IF(COUNTBLANK(N244:AF244)&lt;16.5,AVERAGE(N244:AF244),IF(COUNTBLANK(M244:AF244)&lt;17.5,AVERAGE(M244:AF244),IF(COUNTBLANK(L244:AF244)&lt;18.5,AVERAGE(L244:AF244),AVERAGE(K244:AF244)))))))))))))))))))))</f>
        <v>67</v>
      </c>
      <c r="AJ244" s="22">
        <f>IF(AH244=0,"",IF(COUNTBLANK(AE244:AF244)=0,AVERAGE(AE244:AF244),IF(COUNTBLANK(AD244:AF244)&lt;1.5,AVERAGE(AD244:AF244),IF(COUNTBLANK(AC244:AF244)&lt;2.5,AVERAGE(AC244:AF244),IF(COUNTBLANK(AB244:AF244)&lt;3.5,AVERAGE(AB244:AF244),IF(COUNTBLANK(AA244:AF244)&lt;4.5,AVERAGE(AA244:AF244),IF(COUNTBLANK(Z244:AF244)&lt;5.5,AVERAGE(Z244:AF244),IF(COUNTBLANK(Y244:AF244)&lt;6.5,AVERAGE(Y244:AF244),IF(COUNTBLANK(X244:AF244)&lt;7.5,AVERAGE(X244:AF244),IF(COUNTBLANK(W244:AF244)&lt;8.5,AVERAGE(W244:AF244),IF(COUNTBLANK(V244:AF244)&lt;9.5,AVERAGE(V244:AF244),IF(COUNTBLANK(U244:AF244)&lt;10.5,AVERAGE(U244:AF244),IF(COUNTBLANK(T244:AF244)&lt;11.5,AVERAGE(T244:AF244),IF(COUNTBLANK(S244:AF244)&lt;12.5,AVERAGE(S244:AF244),IF(COUNTBLANK(R244:AF244)&lt;13.5,AVERAGE(R244:AF244),IF(COUNTBLANK(Q244:AF244)&lt;14.5,AVERAGE(Q244:AF244),IF(COUNTBLANK(P244:AF244)&lt;15.5,AVERAGE(P244:AF244),IF(COUNTBLANK(O244:AF244)&lt;16.5,AVERAGE(O244:AF244),IF(COUNTBLANK(N244:AF244)&lt;17.5,AVERAGE(N244:AF244),IF(COUNTBLANK(M244:AF244)&lt;18.5,AVERAGE(M244:AF244),IF(COUNTBLANK(L244:AF244)&lt;19.5,AVERAGE(L244:AF244),AVERAGE(K244:AF244))))))))))))))))))))))</f>
        <v>72</v>
      </c>
      <c r="AK244" s="23">
        <f>IF(AH244&lt;1.5,J244,(0.75*J244)+(0.25*(AI244*$AS$1)))</f>
        <v>221770.1098136775</v>
      </c>
      <c r="AL244" s="24">
        <f>AK244-J244</f>
        <v>17470.109813677496</v>
      </c>
      <c r="AM244" s="22">
        <f>IF(AH244&lt;1.5,"N/A",3*((J244/$AS$1)-(AJ244*2/3)))</f>
        <v>5.7710781688981569</v>
      </c>
      <c r="AN244" s="20">
        <f t="shared" si="9"/>
        <v>265076.36315714486</v>
      </c>
      <c r="AO244" s="20">
        <f t="shared" si="10"/>
        <v>259141.81771332817</v>
      </c>
    </row>
    <row r="245" spans="1:41" s="2" customFormat="1">
      <c r="A245" s="19" t="s">
        <v>44</v>
      </c>
      <c r="B245" s="23" t="str">
        <f>IF(COUNTBLANK(K245:AF245)&lt;20.5,"Yes","No")</f>
        <v>Yes</v>
      </c>
      <c r="C245" s="23" t="str">
        <f>IF(COUNTBLANK(K245:AF245)&lt;21.5,"Yes","No")</f>
        <v>Yes</v>
      </c>
      <c r="D245" s="34" t="str">
        <f>IF(J245&gt;300000,IF(J245&lt;((AG245*$AR$1)*0.9),IF(J245&lt;((AG245*$AR$1)*0.8),IF(J245&lt;((AG245*$AR$1)*0.7),"B","C"),"V"),IF(AM245&gt;AG245,IF(AM245&gt;AJ245,"P",""),"")),IF(AM245&gt;AG245,IF(AM245&gt;AJ245,"P",""),""))</f>
        <v/>
      </c>
      <c r="E245" s="19" t="s">
        <v>83</v>
      </c>
      <c r="F245" s="21" t="s">
        <v>37</v>
      </c>
      <c r="G245" s="20">
        <v>218900</v>
      </c>
      <c r="H245" s="20">
        <f>J245-G245</f>
        <v>19000</v>
      </c>
      <c r="I245" s="80">
        <v>2600</v>
      </c>
      <c r="J245" s="20">
        <v>237900</v>
      </c>
      <c r="K245" s="21">
        <v>58</v>
      </c>
      <c r="L245" s="21">
        <v>41</v>
      </c>
      <c r="M245" s="21">
        <v>105</v>
      </c>
      <c r="N245" s="21">
        <v>33</v>
      </c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39">
        <f>IF(AH245=0,"",AVERAGE(K245:AF245))</f>
        <v>59.25</v>
      </c>
      <c r="AH245" s="39">
        <f>IF(COUNTBLANK(K245:AF245)=0,22,IF(COUNTBLANK(K245:AF245)=1,21,IF(COUNTBLANK(K245:AF245)=2,20,IF(COUNTBLANK(K245:AF245)=3,19,IF(COUNTBLANK(K245:AF245)=4,18,IF(COUNTBLANK(K245:AF245)=5,17,IF(COUNTBLANK(K245:AF245)=6,16,IF(COUNTBLANK(K245:AF245)=7,15,IF(COUNTBLANK(K245:AF245)=8,14,IF(COUNTBLANK(K245:AF245)=9,13,IF(COUNTBLANK(K245:AF245)=10,12,IF(COUNTBLANK(K245:AF245)=11,11,IF(COUNTBLANK(K245:AF245)=12,10,IF(COUNTBLANK(K245:AF245)=13,9,IF(COUNTBLANK(K245:AF245)=14,8,IF(COUNTBLANK(K245:AF245)=15,7,IF(COUNTBLANK(K245:AF245)=16,6,IF(COUNTBLANK(K245:AF245)=17,5,IF(COUNTBLANK(K245:AF245)=18,4,IF(COUNTBLANK(K245:AF245)=19,3,IF(COUNTBLANK(K245:AF245)=20,2,IF(COUNTBLANK(K245:AF245)=21,1,IF(COUNTBLANK(K245:AF245)=22,0,"Error")))))))))))))))))))))))</f>
        <v>4</v>
      </c>
      <c r="AI245" s="39">
        <f>IF(AH245=0,"",IF(COUNTBLANK(AD245:AF245)=0,AVERAGE(AD245:AF245),IF(COUNTBLANK(AC245:AF245)&lt;1.5,AVERAGE(AC245:AF245),IF(COUNTBLANK(AB245:AF245)&lt;2.5,AVERAGE(AB245:AF245),IF(COUNTBLANK(AA245:AF245)&lt;3.5,AVERAGE(AA245:AF245),IF(COUNTBLANK(Z245:AF245)&lt;4.5,AVERAGE(Z245:AF245),IF(COUNTBLANK(Y245:AF245)&lt;5.5,AVERAGE(Y245:AF245),IF(COUNTBLANK(X245:AF245)&lt;6.5,AVERAGE(X245:AF245),IF(COUNTBLANK(W245:AF245)&lt;7.5,AVERAGE(W245:AF245),IF(COUNTBLANK(V245:AF245)&lt;8.5,AVERAGE(V245:AF245),IF(COUNTBLANK(U245:AF245)&lt;9.5,AVERAGE(U245:AF245),IF(COUNTBLANK(T245:AF245)&lt;10.5,AVERAGE(T245:AF245),IF(COUNTBLANK(S245:AF245)&lt;11.5,AVERAGE(S245:AF245),IF(COUNTBLANK(R245:AF245)&lt;12.5,AVERAGE(R245:AF245),IF(COUNTBLANK(Q245:AF245)&lt;13.5,AVERAGE(Q245:AF245),IF(COUNTBLANK(P245:AF245)&lt;14.5,AVERAGE(P245:AF245),IF(COUNTBLANK(O245:AF245)&lt;15.5,AVERAGE(O245:AF245),IF(COUNTBLANK(N245:AF245)&lt;16.5,AVERAGE(N245:AF245),IF(COUNTBLANK(M245:AF245)&lt;17.5,AVERAGE(M245:AF245),IF(COUNTBLANK(L245:AF245)&lt;18.5,AVERAGE(L245:AF245),AVERAGE(K245:AF245)))))))))))))))))))))</f>
        <v>59.666666666666664</v>
      </c>
      <c r="AJ245" s="22">
        <f>IF(AH245=0,"",IF(COUNTBLANK(AE245:AF245)=0,AVERAGE(AE245:AF245),IF(COUNTBLANK(AD245:AF245)&lt;1.5,AVERAGE(AD245:AF245),IF(COUNTBLANK(AC245:AF245)&lt;2.5,AVERAGE(AC245:AF245),IF(COUNTBLANK(AB245:AF245)&lt;3.5,AVERAGE(AB245:AF245),IF(COUNTBLANK(AA245:AF245)&lt;4.5,AVERAGE(AA245:AF245),IF(COUNTBLANK(Z245:AF245)&lt;5.5,AVERAGE(Z245:AF245),IF(COUNTBLANK(Y245:AF245)&lt;6.5,AVERAGE(Y245:AF245),IF(COUNTBLANK(X245:AF245)&lt;7.5,AVERAGE(X245:AF245),IF(COUNTBLANK(W245:AF245)&lt;8.5,AVERAGE(W245:AF245),IF(COUNTBLANK(V245:AF245)&lt;9.5,AVERAGE(V245:AF245),IF(COUNTBLANK(U245:AF245)&lt;10.5,AVERAGE(U245:AF245),IF(COUNTBLANK(T245:AF245)&lt;11.5,AVERAGE(T245:AF245),IF(COUNTBLANK(S245:AF245)&lt;12.5,AVERAGE(S245:AF245),IF(COUNTBLANK(R245:AF245)&lt;13.5,AVERAGE(R245:AF245),IF(COUNTBLANK(Q245:AF245)&lt;14.5,AVERAGE(Q245:AF245),IF(COUNTBLANK(P245:AF245)&lt;15.5,AVERAGE(P245:AF245),IF(COUNTBLANK(O245:AF245)&lt;16.5,AVERAGE(O245:AF245),IF(COUNTBLANK(N245:AF245)&lt;17.5,AVERAGE(N245:AF245),IF(COUNTBLANK(M245:AF245)&lt;18.5,AVERAGE(M245:AF245),IF(COUNTBLANK(L245:AF245)&lt;19.5,AVERAGE(L245:AF245),AVERAGE(K245:AF245))))))))))))))))))))))</f>
        <v>69</v>
      </c>
      <c r="AK245" s="23">
        <f>IF(AH245&lt;1.5,J245,(0.75*J245)+(0.25*(AI245*$AS$1)))</f>
        <v>239467.65998332473</v>
      </c>
      <c r="AL245" s="24">
        <f>AK245-J245</f>
        <v>1567.659983324731</v>
      </c>
      <c r="AM245" s="22">
        <f>IF(AH245&lt;1.5,"N/A",3*((J245/$AS$1)-(AJ245*2/3)))</f>
        <v>36.40303228771841</v>
      </c>
      <c r="AN245" s="20">
        <f t="shared" si="9"/>
        <v>236063.02987626332</v>
      </c>
      <c r="AO245" s="20">
        <f t="shared" si="10"/>
        <v>234414.54503075869</v>
      </c>
    </row>
    <row r="246" spans="1:41" s="2" customFormat="1">
      <c r="A246" s="19" t="s">
        <v>44</v>
      </c>
      <c r="B246" s="23" t="str">
        <f>IF(COUNTBLANK(K246:AF246)&lt;20.5,"Yes","No")</f>
        <v>No</v>
      </c>
      <c r="C246" s="23" t="str">
        <f>IF(COUNTBLANK(K246:AF246)&lt;21.5,"Yes","No")</f>
        <v>Yes</v>
      </c>
      <c r="D246" s="34" t="str">
        <f>IF(J246&gt;300000,IF(J246&lt;((AG246*$AR$1)*0.9),IF(J246&lt;((AG246*$AR$1)*0.8),IF(J246&lt;((AG246*$AR$1)*0.7),"B","C"),"V"),IF(AM246&gt;AG246,IF(AM246&gt;AJ246,"P",""),"")),IF(AM246&gt;AG246,IF(AM246&gt;AJ246,"P",""),""))</f>
        <v>P</v>
      </c>
      <c r="E246" s="19" t="s">
        <v>84</v>
      </c>
      <c r="F246" s="21" t="s">
        <v>48</v>
      </c>
      <c r="G246" s="20">
        <v>226300</v>
      </c>
      <c r="H246" s="20">
        <f>J246-G246</f>
        <v>0</v>
      </c>
      <c r="I246" s="80">
        <v>0</v>
      </c>
      <c r="J246" s="20">
        <v>226300</v>
      </c>
      <c r="K246" s="21">
        <v>57</v>
      </c>
      <c r="L246" s="21"/>
      <c r="M246" s="21"/>
      <c r="N246" s="21" t="s">
        <v>535</v>
      </c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39">
        <f>IF(AH246=0,"",AVERAGE(K246:AF246))</f>
        <v>57</v>
      </c>
      <c r="AH246" s="39">
        <f>IF(COUNTBLANK(K246:AF246)=0,22,IF(COUNTBLANK(K246:AF246)=1,21,IF(COUNTBLANK(K246:AF246)=2,20,IF(COUNTBLANK(K246:AF246)=3,19,IF(COUNTBLANK(K246:AF246)=4,18,IF(COUNTBLANK(K246:AF246)=5,17,IF(COUNTBLANK(K246:AF246)=6,16,IF(COUNTBLANK(K246:AF246)=7,15,IF(COUNTBLANK(K246:AF246)=8,14,IF(COUNTBLANK(K246:AF246)=9,13,IF(COUNTBLANK(K246:AF246)=10,12,IF(COUNTBLANK(K246:AF246)=11,11,IF(COUNTBLANK(K246:AF246)=12,10,IF(COUNTBLANK(K246:AF246)=13,9,IF(COUNTBLANK(K246:AF246)=14,8,IF(COUNTBLANK(K246:AF246)=15,7,IF(COUNTBLANK(K246:AF246)=16,6,IF(COUNTBLANK(K246:AF246)=17,5,IF(COUNTBLANK(K246:AF246)=18,4,IF(COUNTBLANK(K246:AF246)=19,3,IF(COUNTBLANK(K246:AF246)=20,2,IF(COUNTBLANK(K246:AF246)=21,1,IF(COUNTBLANK(K246:AF246)=22,0,"Error")))))))))))))))))))))))</f>
        <v>1</v>
      </c>
      <c r="AI246" s="39">
        <f>IF(AH246=0,"",IF(COUNTBLANK(AD246:AF246)=0,AVERAGE(AD246:AF246),IF(COUNTBLANK(AC246:AF246)&lt;1.5,AVERAGE(AC246:AF246),IF(COUNTBLANK(AB246:AF246)&lt;2.5,AVERAGE(AB246:AF246),IF(COUNTBLANK(AA246:AF246)&lt;3.5,AVERAGE(AA246:AF246),IF(COUNTBLANK(Z246:AF246)&lt;4.5,AVERAGE(Z246:AF246),IF(COUNTBLANK(Y246:AF246)&lt;5.5,AVERAGE(Y246:AF246),IF(COUNTBLANK(X246:AF246)&lt;6.5,AVERAGE(X246:AF246),IF(COUNTBLANK(W246:AF246)&lt;7.5,AVERAGE(W246:AF246),IF(COUNTBLANK(V246:AF246)&lt;8.5,AVERAGE(V246:AF246),IF(COUNTBLANK(U246:AF246)&lt;9.5,AVERAGE(U246:AF246),IF(COUNTBLANK(T246:AF246)&lt;10.5,AVERAGE(T246:AF246),IF(COUNTBLANK(S246:AF246)&lt;11.5,AVERAGE(S246:AF246),IF(COUNTBLANK(R246:AF246)&lt;12.5,AVERAGE(R246:AF246),IF(COUNTBLANK(Q246:AF246)&lt;13.5,AVERAGE(Q246:AF246),IF(COUNTBLANK(P246:AF246)&lt;14.5,AVERAGE(P246:AF246),IF(COUNTBLANK(O246:AF246)&lt;15.5,AVERAGE(O246:AF246),IF(COUNTBLANK(N246:AF246)&lt;16.5,AVERAGE(N246:AF246),IF(COUNTBLANK(M246:AF246)&lt;17.5,AVERAGE(M246:AF246),IF(COUNTBLANK(L246:AF246)&lt;18.5,AVERAGE(L246:AF246),AVERAGE(K246:AF246)))))))))))))))))))))</f>
        <v>57</v>
      </c>
      <c r="AJ246" s="22">
        <f>IF(AH246=0,"",IF(COUNTBLANK(AE246:AF246)=0,AVERAGE(AE246:AF246),IF(COUNTBLANK(AD246:AF246)&lt;1.5,AVERAGE(AD246:AF246),IF(COUNTBLANK(AC246:AF246)&lt;2.5,AVERAGE(AC246:AF246),IF(COUNTBLANK(AB246:AF246)&lt;3.5,AVERAGE(AB246:AF246),IF(COUNTBLANK(AA246:AF246)&lt;4.5,AVERAGE(AA246:AF246),IF(COUNTBLANK(Z246:AF246)&lt;5.5,AVERAGE(Z246:AF246),IF(COUNTBLANK(Y246:AF246)&lt;6.5,AVERAGE(Y246:AF246),IF(COUNTBLANK(X246:AF246)&lt;7.5,AVERAGE(X246:AF246),IF(COUNTBLANK(W246:AF246)&lt;8.5,AVERAGE(W246:AF246),IF(COUNTBLANK(V246:AF246)&lt;9.5,AVERAGE(V246:AF246),IF(COUNTBLANK(U246:AF246)&lt;10.5,AVERAGE(U246:AF246),IF(COUNTBLANK(T246:AF246)&lt;11.5,AVERAGE(T246:AF246),IF(COUNTBLANK(S246:AF246)&lt;12.5,AVERAGE(S246:AF246),IF(COUNTBLANK(R246:AF246)&lt;13.5,AVERAGE(R246:AF246),IF(COUNTBLANK(Q246:AF246)&lt;14.5,AVERAGE(Q246:AF246),IF(COUNTBLANK(P246:AF246)&lt;15.5,AVERAGE(P246:AF246),IF(COUNTBLANK(O246:AF246)&lt;16.5,AVERAGE(O246:AF246),IF(COUNTBLANK(N246:AF246)&lt;17.5,AVERAGE(N246:AF246),IF(COUNTBLANK(M246:AF246)&lt;18.5,AVERAGE(M246:AF246),IF(COUNTBLANK(L246:AF246)&lt;19.5,AVERAGE(L246:AF246),AVERAGE(K246:AF246))))))))))))))))))))))</f>
        <v>57</v>
      </c>
      <c r="AK246" s="23">
        <f>IF(AH246&lt;1.5,J246,(0.75*J246)+(0.25*(AI246*$AS$1)))</f>
        <v>226300</v>
      </c>
      <c r="AL246" s="24">
        <f>AK246-J246</f>
        <v>0</v>
      </c>
      <c r="AM246" s="22" t="str">
        <f>IF(AH246&lt;1.5,"N/A",3*((J246/$AS$1)-(AJ246*2/3)))</f>
        <v>N/A</v>
      </c>
      <c r="AN246" s="20">
        <f t="shared" si="9"/>
        <v>225512.72686503368</v>
      </c>
      <c r="AO246" s="20">
        <f t="shared" si="10"/>
        <v>225512.72686503368</v>
      </c>
    </row>
    <row r="247" spans="1:41" s="2" customFormat="1">
      <c r="A247" s="19" t="s">
        <v>44</v>
      </c>
      <c r="B247" s="23" t="str">
        <f>IF(COUNTBLANK(K247:AF247)&lt;20.5,"Yes","No")</f>
        <v>Yes</v>
      </c>
      <c r="C247" s="23" t="str">
        <f>IF(COUNTBLANK(K247:AF247)&lt;21.5,"Yes","No")</f>
        <v>Yes</v>
      </c>
      <c r="D247" s="34" t="str">
        <f>IF(J247&gt;300000,IF(J247&lt;((AG247*$AR$1)*0.9),IF(J247&lt;((AG247*$AR$1)*0.8),IF(J247&lt;((AG247*$AR$1)*0.7),"B","C"),"V"),IF(AM247&gt;AG247,IF(AM247&gt;AJ247,"P",""),"")),IF(AM247&gt;AG247,IF(AM247&gt;AJ247,"P",""),""))</f>
        <v>P</v>
      </c>
      <c r="E247" s="19" t="s">
        <v>469</v>
      </c>
      <c r="F247" s="21" t="s">
        <v>48</v>
      </c>
      <c r="G247" s="20">
        <v>267700</v>
      </c>
      <c r="H247" s="20">
        <f>J247-G247</f>
        <v>-9200</v>
      </c>
      <c r="I247" s="80">
        <v>-9200</v>
      </c>
      <c r="J247" s="20">
        <v>258500</v>
      </c>
      <c r="K247" s="21"/>
      <c r="L247" s="21">
        <v>49</v>
      </c>
      <c r="M247" s="21">
        <v>66</v>
      </c>
      <c r="N247" s="21">
        <v>55</v>
      </c>
      <c r="O247" s="40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9">
        <f>IF(AH247=0,"",AVERAGE(K247:AF247))</f>
        <v>56.666666666666664</v>
      </c>
      <c r="AH247" s="39">
        <f>IF(COUNTBLANK(K247:AF247)=0,22,IF(COUNTBLANK(K247:AF247)=1,21,IF(COUNTBLANK(K247:AF247)=2,20,IF(COUNTBLANK(K247:AF247)=3,19,IF(COUNTBLANK(K247:AF247)=4,18,IF(COUNTBLANK(K247:AF247)=5,17,IF(COUNTBLANK(K247:AF247)=6,16,IF(COUNTBLANK(K247:AF247)=7,15,IF(COUNTBLANK(K247:AF247)=8,14,IF(COUNTBLANK(K247:AF247)=9,13,IF(COUNTBLANK(K247:AF247)=10,12,IF(COUNTBLANK(K247:AF247)=11,11,IF(COUNTBLANK(K247:AF247)=12,10,IF(COUNTBLANK(K247:AF247)=13,9,IF(COUNTBLANK(K247:AF247)=14,8,IF(COUNTBLANK(K247:AF247)=15,7,IF(COUNTBLANK(K247:AF247)=16,6,IF(COUNTBLANK(K247:AF247)=17,5,IF(COUNTBLANK(K247:AF247)=18,4,IF(COUNTBLANK(K247:AF247)=19,3,IF(COUNTBLANK(K247:AF247)=20,2,IF(COUNTBLANK(K247:AF247)=21,1,IF(COUNTBLANK(K247:AF247)=22,0,"Error")))))))))))))))))))))))</f>
        <v>3</v>
      </c>
      <c r="AI247" s="39">
        <f>IF(AH247=0,"",IF(COUNTBLANK(AD247:AF247)=0,AVERAGE(AD247:AF247),IF(COUNTBLANK(AC247:AF247)&lt;1.5,AVERAGE(AC247:AF247),IF(COUNTBLANK(AB247:AF247)&lt;2.5,AVERAGE(AB247:AF247),IF(COUNTBLANK(AA247:AF247)&lt;3.5,AVERAGE(AA247:AF247),IF(COUNTBLANK(Z247:AF247)&lt;4.5,AVERAGE(Z247:AF247),IF(COUNTBLANK(Y247:AF247)&lt;5.5,AVERAGE(Y247:AF247),IF(COUNTBLANK(X247:AF247)&lt;6.5,AVERAGE(X247:AF247),IF(COUNTBLANK(W247:AF247)&lt;7.5,AVERAGE(W247:AF247),IF(COUNTBLANK(V247:AF247)&lt;8.5,AVERAGE(V247:AF247),IF(COUNTBLANK(U247:AF247)&lt;9.5,AVERAGE(U247:AF247),IF(COUNTBLANK(T247:AF247)&lt;10.5,AVERAGE(T247:AF247),IF(COUNTBLANK(S247:AF247)&lt;11.5,AVERAGE(S247:AF247),IF(COUNTBLANK(R247:AF247)&lt;12.5,AVERAGE(R247:AF247),IF(COUNTBLANK(Q247:AF247)&lt;13.5,AVERAGE(Q247:AF247),IF(COUNTBLANK(P247:AF247)&lt;14.5,AVERAGE(P247:AF247),IF(COUNTBLANK(O247:AF247)&lt;15.5,AVERAGE(O247:AF247),IF(COUNTBLANK(N247:AF247)&lt;16.5,AVERAGE(N247:AF247),IF(COUNTBLANK(M247:AF247)&lt;17.5,AVERAGE(M247:AF247),IF(COUNTBLANK(L247:AF247)&lt;18.5,AVERAGE(L247:AF247),AVERAGE(K247:AF247)))))))))))))))))))))</f>
        <v>56.666666666666664</v>
      </c>
      <c r="AJ247" s="22">
        <f>IF(AH247=0,"",IF(COUNTBLANK(AE247:AF247)=0,AVERAGE(AE247:AF247),IF(COUNTBLANK(AD247:AF247)&lt;1.5,AVERAGE(AD247:AF247),IF(COUNTBLANK(AC247:AF247)&lt;2.5,AVERAGE(AC247:AF247),IF(COUNTBLANK(AB247:AF247)&lt;3.5,AVERAGE(AB247:AF247),IF(COUNTBLANK(AA247:AF247)&lt;4.5,AVERAGE(AA247:AF247),IF(COUNTBLANK(Z247:AF247)&lt;5.5,AVERAGE(Z247:AF247),IF(COUNTBLANK(Y247:AF247)&lt;6.5,AVERAGE(Y247:AF247),IF(COUNTBLANK(X247:AF247)&lt;7.5,AVERAGE(X247:AF247),IF(COUNTBLANK(W247:AF247)&lt;8.5,AVERAGE(W247:AF247),IF(COUNTBLANK(V247:AF247)&lt;9.5,AVERAGE(V247:AF247),IF(COUNTBLANK(U247:AF247)&lt;10.5,AVERAGE(U247:AF247),IF(COUNTBLANK(T247:AF247)&lt;11.5,AVERAGE(T247:AF247),IF(COUNTBLANK(S247:AF247)&lt;12.5,AVERAGE(S247:AF247),IF(COUNTBLANK(R247:AF247)&lt;13.5,AVERAGE(R247:AF247),IF(COUNTBLANK(Q247:AF247)&lt;14.5,AVERAGE(Q247:AF247),IF(COUNTBLANK(P247:AF247)&lt;15.5,AVERAGE(P247:AF247),IF(COUNTBLANK(O247:AF247)&lt;16.5,AVERAGE(O247:AF247),IF(COUNTBLANK(N247:AF247)&lt;17.5,AVERAGE(N247:AF247),IF(COUNTBLANK(M247:AF247)&lt;18.5,AVERAGE(M247:AF247),IF(COUNTBLANK(L247:AF247)&lt;19.5,AVERAGE(L247:AF247),AVERAGE(K247:AF247))))))))))))))))))))))</f>
        <v>60.5</v>
      </c>
      <c r="AK247" s="23">
        <f>IF(AH247&lt;1.5,J247,(0.75*J247)+(0.25*(AI247*$AS$1)))</f>
        <v>251848.47596181679</v>
      </c>
      <c r="AL247" s="24">
        <f>AK247-J247</f>
        <v>-6651.5240381832118</v>
      </c>
      <c r="AM247" s="22">
        <f>IF(AH247&lt;1.5,"N/A",3*((J247/$AS$1)-(AJ247*2/3)))</f>
        <v>68.504766062947482</v>
      </c>
      <c r="AN247" s="20">
        <f t="shared" si="9"/>
        <v>224193.93898862996</v>
      </c>
      <c r="AO247" s="20">
        <f t="shared" si="10"/>
        <v>224193.93898862996</v>
      </c>
    </row>
    <row r="248" spans="1:41" s="2" customFormat="1">
      <c r="A248" s="19" t="s">
        <v>44</v>
      </c>
      <c r="B248" s="23" t="str">
        <f>IF(COUNTBLANK(K248:AF248)&lt;20.5,"Yes","No")</f>
        <v>No</v>
      </c>
      <c r="C248" s="23" t="str">
        <f>IF(COUNTBLANK(K248:AF248)&lt;21.5,"Yes","No")</f>
        <v>Yes</v>
      </c>
      <c r="D248" s="34" t="str">
        <f>IF(J248&gt;300000,IF(J248&lt;((AG248*$AR$1)*0.9),IF(J248&lt;((AG248*$AR$1)*0.8),IF(J248&lt;((AG248*$AR$1)*0.7),"B","C"),"V"),IF(AM248&gt;AG248,IF(AM248&gt;AJ248,"P",""),"")),IF(AM248&gt;AG248,IF(AM248&gt;AJ248,"P",""),""))</f>
        <v>P</v>
      </c>
      <c r="E248" s="19" t="s">
        <v>86</v>
      </c>
      <c r="F248" s="21" t="s">
        <v>62</v>
      </c>
      <c r="G248" s="20">
        <v>275000</v>
      </c>
      <c r="H248" s="20">
        <f>J248-G248</f>
        <v>0</v>
      </c>
      <c r="I248" s="80">
        <v>0</v>
      </c>
      <c r="J248" s="20">
        <v>275000</v>
      </c>
      <c r="K248" s="21">
        <v>45</v>
      </c>
      <c r="L248" s="21" t="s">
        <v>535</v>
      </c>
      <c r="M248" s="21"/>
      <c r="N248" s="21" t="s">
        <v>535</v>
      </c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39">
        <f>IF(AH248=0,"",AVERAGE(K248:AF248))</f>
        <v>45</v>
      </c>
      <c r="AH248" s="39">
        <f>IF(COUNTBLANK(K248:AF248)=0,22,IF(COUNTBLANK(K248:AF248)=1,21,IF(COUNTBLANK(K248:AF248)=2,20,IF(COUNTBLANK(K248:AF248)=3,19,IF(COUNTBLANK(K248:AF248)=4,18,IF(COUNTBLANK(K248:AF248)=5,17,IF(COUNTBLANK(K248:AF248)=6,16,IF(COUNTBLANK(K248:AF248)=7,15,IF(COUNTBLANK(K248:AF248)=8,14,IF(COUNTBLANK(K248:AF248)=9,13,IF(COUNTBLANK(K248:AF248)=10,12,IF(COUNTBLANK(K248:AF248)=11,11,IF(COUNTBLANK(K248:AF248)=12,10,IF(COUNTBLANK(K248:AF248)=13,9,IF(COUNTBLANK(K248:AF248)=14,8,IF(COUNTBLANK(K248:AF248)=15,7,IF(COUNTBLANK(K248:AF248)=16,6,IF(COUNTBLANK(K248:AF248)=17,5,IF(COUNTBLANK(K248:AF248)=18,4,IF(COUNTBLANK(K248:AF248)=19,3,IF(COUNTBLANK(K248:AF248)=20,2,IF(COUNTBLANK(K248:AF248)=21,1,IF(COUNTBLANK(K248:AF248)=22,0,"Error")))))))))))))))))))))))</f>
        <v>1</v>
      </c>
      <c r="AI248" s="39">
        <f>IF(AH248=0,"",IF(COUNTBLANK(AD248:AF248)=0,AVERAGE(AD248:AF248),IF(COUNTBLANK(AC248:AF248)&lt;1.5,AVERAGE(AC248:AF248),IF(COUNTBLANK(AB248:AF248)&lt;2.5,AVERAGE(AB248:AF248),IF(COUNTBLANK(AA248:AF248)&lt;3.5,AVERAGE(AA248:AF248),IF(COUNTBLANK(Z248:AF248)&lt;4.5,AVERAGE(Z248:AF248),IF(COUNTBLANK(Y248:AF248)&lt;5.5,AVERAGE(Y248:AF248),IF(COUNTBLANK(X248:AF248)&lt;6.5,AVERAGE(X248:AF248),IF(COUNTBLANK(W248:AF248)&lt;7.5,AVERAGE(W248:AF248),IF(COUNTBLANK(V248:AF248)&lt;8.5,AVERAGE(V248:AF248),IF(COUNTBLANK(U248:AF248)&lt;9.5,AVERAGE(U248:AF248),IF(COUNTBLANK(T248:AF248)&lt;10.5,AVERAGE(T248:AF248),IF(COUNTBLANK(S248:AF248)&lt;11.5,AVERAGE(S248:AF248),IF(COUNTBLANK(R248:AF248)&lt;12.5,AVERAGE(R248:AF248),IF(COUNTBLANK(Q248:AF248)&lt;13.5,AVERAGE(Q248:AF248),IF(COUNTBLANK(P248:AF248)&lt;14.5,AVERAGE(P248:AF248),IF(COUNTBLANK(O248:AF248)&lt;15.5,AVERAGE(O248:AF248),IF(COUNTBLANK(N248:AF248)&lt;16.5,AVERAGE(N248:AF248),IF(COUNTBLANK(M248:AF248)&lt;17.5,AVERAGE(M248:AF248),IF(COUNTBLANK(L248:AF248)&lt;18.5,AVERAGE(L248:AF248),AVERAGE(K248:AF248)))))))))))))))))))))</f>
        <v>45</v>
      </c>
      <c r="AJ248" s="22">
        <f>IF(AH248=0,"",IF(COUNTBLANK(AE248:AF248)=0,AVERAGE(AE248:AF248),IF(COUNTBLANK(AD248:AF248)&lt;1.5,AVERAGE(AD248:AF248),IF(COUNTBLANK(AC248:AF248)&lt;2.5,AVERAGE(AC248:AF248),IF(COUNTBLANK(AB248:AF248)&lt;3.5,AVERAGE(AB248:AF248),IF(COUNTBLANK(AA248:AF248)&lt;4.5,AVERAGE(AA248:AF248),IF(COUNTBLANK(Z248:AF248)&lt;5.5,AVERAGE(Z248:AF248),IF(COUNTBLANK(Y248:AF248)&lt;6.5,AVERAGE(Y248:AF248),IF(COUNTBLANK(X248:AF248)&lt;7.5,AVERAGE(X248:AF248),IF(COUNTBLANK(W248:AF248)&lt;8.5,AVERAGE(W248:AF248),IF(COUNTBLANK(V248:AF248)&lt;9.5,AVERAGE(V248:AF248),IF(COUNTBLANK(U248:AF248)&lt;10.5,AVERAGE(U248:AF248),IF(COUNTBLANK(T248:AF248)&lt;11.5,AVERAGE(T248:AF248),IF(COUNTBLANK(S248:AF248)&lt;12.5,AVERAGE(S248:AF248),IF(COUNTBLANK(R248:AF248)&lt;13.5,AVERAGE(R248:AF248),IF(COUNTBLANK(Q248:AF248)&lt;14.5,AVERAGE(Q248:AF248),IF(COUNTBLANK(P248:AF248)&lt;15.5,AVERAGE(P248:AF248),IF(COUNTBLANK(O248:AF248)&lt;16.5,AVERAGE(O248:AF248),IF(COUNTBLANK(N248:AF248)&lt;17.5,AVERAGE(N248:AF248),IF(COUNTBLANK(M248:AF248)&lt;18.5,AVERAGE(M248:AF248),IF(COUNTBLANK(L248:AF248)&lt;19.5,AVERAGE(L248:AF248),AVERAGE(K248:AF248))))))))))))))))))))))</f>
        <v>45</v>
      </c>
      <c r="AK248" s="23">
        <f>IF(AH248&lt;1.5,J248,(0.75*J248)+(0.25*(AI248*$AS$1)))</f>
        <v>275000</v>
      </c>
      <c r="AL248" s="24">
        <f>AK248-J248</f>
        <v>0</v>
      </c>
      <c r="AM248" s="22" t="str">
        <f>IF(AH248&lt;1.5,"N/A",3*((J248/$AS$1)-(AJ248*2/3)))</f>
        <v>N/A</v>
      </c>
      <c r="AN248" s="20">
        <f t="shared" si="9"/>
        <v>178036.36331450028</v>
      </c>
      <c r="AO248" s="20">
        <f t="shared" si="10"/>
        <v>178036.36331450028</v>
      </c>
    </row>
    <row r="249" spans="1:41" s="2" customFormat="1">
      <c r="A249" s="25" t="s">
        <v>44</v>
      </c>
      <c r="B249" s="23" t="str">
        <f>IF(COUNTBLANK(K249:AF249)&lt;20.5,"Yes","No")</f>
        <v>Yes</v>
      </c>
      <c r="C249" s="23" t="str">
        <f>IF(COUNTBLANK(K249:AF249)&lt;21.5,"Yes","No")</f>
        <v>Yes</v>
      </c>
      <c r="D249" s="34" t="str">
        <f>IF(J249&gt;300000,IF(J249&lt;((AG249*$AR$1)*0.9),IF(J249&lt;((AG249*$AR$1)*0.8),IF(J249&lt;((AG249*$AR$1)*0.7),"B","C"),"V"),IF(AM249&gt;AG249,IF(AM249&gt;AJ249,"P",""),"")),IF(AM249&gt;AG249,IF(AM249&gt;AJ249,"P",""),""))</f>
        <v>P</v>
      </c>
      <c r="E249" s="25" t="s">
        <v>432</v>
      </c>
      <c r="F249" s="27" t="s">
        <v>62</v>
      </c>
      <c r="G249" s="20">
        <v>266500</v>
      </c>
      <c r="H249" s="20">
        <f>J249-G249</f>
        <v>0</v>
      </c>
      <c r="I249" s="80">
        <v>0</v>
      </c>
      <c r="J249" s="20">
        <v>266500</v>
      </c>
      <c r="K249" s="21"/>
      <c r="L249" s="21">
        <v>28</v>
      </c>
      <c r="M249" s="21">
        <v>58</v>
      </c>
      <c r="N249" s="21" t="s">
        <v>535</v>
      </c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39">
        <f>IF(AH249=0,"",AVERAGE(K249:AF249))</f>
        <v>43</v>
      </c>
      <c r="AH249" s="39">
        <f>IF(COUNTBLANK(K249:AF249)=0,22,IF(COUNTBLANK(K249:AF249)=1,21,IF(COUNTBLANK(K249:AF249)=2,20,IF(COUNTBLANK(K249:AF249)=3,19,IF(COUNTBLANK(K249:AF249)=4,18,IF(COUNTBLANK(K249:AF249)=5,17,IF(COUNTBLANK(K249:AF249)=6,16,IF(COUNTBLANK(K249:AF249)=7,15,IF(COUNTBLANK(K249:AF249)=8,14,IF(COUNTBLANK(K249:AF249)=9,13,IF(COUNTBLANK(K249:AF249)=10,12,IF(COUNTBLANK(K249:AF249)=11,11,IF(COUNTBLANK(K249:AF249)=12,10,IF(COUNTBLANK(K249:AF249)=13,9,IF(COUNTBLANK(K249:AF249)=14,8,IF(COUNTBLANK(K249:AF249)=15,7,IF(COUNTBLANK(K249:AF249)=16,6,IF(COUNTBLANK(K249:AF249)=17,5,IF(COUNTBLANK(K249:AF249)=18,4,IF(COUNTBLANK(K249:AF249)=19,3,IF(COUNTBLANK(K249:AF249)=20,2,IF(COUNTBLANK(K249:AF249)=21,1,IF(COUNTBLANK(K249:AF249)=22,0,"Error")))))))))))))))))))))))</f>
        <v>2</v>
      </c>
      <c r="AI249" s="39">
        <f>IF(AH249=0,"",IF(COUNTBLANK(AD249:AF249)=0,AVERAGE(AD249:AF249),IF(COUNTBLANK(AC249:AF249)&lt;1.5,AVERAGE(AC249:AF249),IF(COUNTBLANK(AB249:AF249)&lt;2.5,AVERAGE(AB249:AF249),IF(COUNTBLANK(AA249:AF249)&lt;3.5,AVERAGE(AA249:AF249),IF(COUNTBLANK(Z249:AF249)&lt;4.5,AVERAGE(Z249:AF249),IF(COUNTBLANK(Y249:AF249)&lt;5.5,AVERAGE(Y249:AF249),IF(COUNTBLANK(X249:AF249)&lt;6.5,AVERAGE(X249:AF249),IF(COUNTBLANK(W249:AF249)&lt;7.5,AVERAGE(W249:AF249),IF(COUNTBLANK(V249:AF249)&lt;8.5,AVERAGE(V249:AF249),IF(COUNTBLANK(U249:AF249)&lt;9.5,AVERAGE(U249:AF249),IF(COUNTBLANK(T249:AF249)&lt;10.5,AVERAGE(T249:AF249),IF(COUNTBLANK(S249:AF249)&lt;11.5,AVERAGE(S249:AF249),IF(COUNTBLANK(R249:AF249)&lt;12.5,AVERAGE(R249:AF249),IF(COUNTBLANK(Q249:AF249)&lt;13.5,AVERAGE(Q249:AF249),IF(COUNTBLANK(P249:AF249)&lt;14.5,AVERAGE(P249:AF249),IF(COUNTBLANK(O249:AF249)&lt;15.5,AVERAGE(O249:AF249),IF(COUNTBLANK(N249:AF249)&lt;16.5,AVERAGE(N249:AF249),IF(COUNTBLANK(M249:AF249)&lt;17.5,AVERAGE(M249:AF249),IF(COUNTBLANK(L249:AF249)&lt;18.5,AVERAGE(L249:AF249),AVERAGE(K249:AF249)))))))))))))))))))))</f>
        <v>43</v>
      </c>
      <c r="AJ249" s="22">
        <f>IF(AH249=0,"",IF(COUNTBLANK(AE249:AF249)=0,AVERAGE(AE249:AF249),IF(COUNTBLANK(AD249:AF249)&lt;1.5,AVERAGE(AD249:AF249),IF(COUNTBLANK(AC249:AF249)&lt;2.5,AVERAGE(AC249:AF249),IF(COUNTBLANK(AB249:AF249)&lt;3.5,AVERAGE(AB249:AF249),IF(COUNTBLANK(AA249:AF249)&lt;4.5,AVERAGE(AA249:AF249),IF(COUNTBLANK(Z249:AF249)&lt;5.5,AVERAGE(Z249:AF249),IF(COUNTBLANK(Y249:AF249)&lt;6.5,AVERAGE(Y249:AF249),IF(COUNTBLANK(X249:AF249)&lt;7.5,AVERAGE(X249:AF249),IF(COUNTBLANK(W249:AF249)&lt;8.5,AVERAGE(W249:AF249),IF(COUNTBLANK(V249:AF249)&lt;9.5,AVERAGE(V249:AF249),IF(COUNTBLANK(U249:AF249)&lt;10.5,AVERAGE(U249:AF249),IF(COUNTBLANK(T249:AF249)&lt;11.5,AVERAGE(T249:AF249),IF(COUNTBLANK(S249:AF249)&lt;12.5,AVERAGE(S249:AF249),IF(COUNTBLANK(R249:AF249)&lt;13.5,AVERAGE(R249:AF249),IF(COUNTBLANK(Q249:AF249)&lt;14.5,AVERAGE(Q249:AF249),IF(COUNTBLANK(P249:AF249)&lt;15.5,AVERAGE(P249:AF249),IF(COUNTBLANK(O249:AF249)&lt;16.5,AVERAGE(O249:AF249),IF(COUNTBLANK(N249:AF249)&lt;17.5,AVERAGE(N249:AF249),IF(COUNTBLANK(M249:AF249)&lt;18.5,AVERAGE(M249:AF249),IF(COUNTBLANK(L249:AF249)&lt;19.5,AVERAGE(L249:AF249),AVERAGE(K249:AF249))))))))))))))))))))))</f>
        <v>43</v>
      </c>
      <c r="AK249" s="23">
        <f>IF(AH249&lt;1.5,J249,(0.75*J249)+(0.25*(AI249*$AS$1)))</f>
        <v>243866.63764161392</v>
      </c>
      <c r="AL249" s="24">
        <f>AK249-J249</f>
        <v>-22633.362358386075</v>
      </c>
      <c r="AM249" s="22">
        <f>IF(AH249&lt;1.5,"N/A",3*((J249/$AS$1)-(AJ249*2/3)))</f>
        <v>109.36951704361897</v>
      </c>
      <c r="AN249" s="20">
        <f t="shared" si="9"/>
        <v>170123.63605607804</v>
      </c>
      <c r="AO249" s="20">
        <f t="shared" si="10"/>
        <v>170123.63605607804</v>
      </c>
    </row>
    <row r="250" spans="1:41" s="2" customFormat="1">
      <c r="A250" s="19" t="s">
        <v>44</v>
      </c>
      <c r="B250" s="23" t="str">
        <f>IF(COUNTBLANK(K250:AF250)&lt;20.5,"Yes","No")</f>
        <v>Yes</v>
      </c>
      <c r="C250" s="23" t="str">
        <f>IF(COUNTBLANK(K250:AF250)&lt;21.5,"Yes","No")</f>
        <v>Yes</v>
      </c>
      <c r="D250" s="34" t="str">
        <f>IF(J250&gt;300000,IF(J250&lt;((AG250*$AR$1)*0.9),IF(J250&lt;((AG250*$AR$1)*0.8),IF(J250&lt;((AG250*$AR$1)*0.7),"B","C"),"V"),IF(AM250&gt;AG250,IF(AM250&gt;AJ250,"P",""),"")),IF(AM250&gt;AG250,IF(AM250&gt;AJ250,"P",""),""))</f>
        <v>P</v>
      </c>
      <c r="E250" s="19" t="s">
        <v>500</v>
      </c>
      <c r="F250" s="21" t="s">
        <v>48</v>
      </c>
      <c r="G250" s="20"/>
      <c r="H250" s="20">
        <f>J250-G250</f>
        <v>195100</v>
      </c>
      <c r="I250" s="80">
        <v>0</v>
      </c>
      <c r="J250" s="20">
        <v>195100</v>
      </c>
      <c r="K250" s="21"/>
      <c r="L250" s="21"/>
      <c r="M250" s="21">
        <v>40</v>
      </c>
      <c r="N250" s="21">
        <v>46</v>
      </c>
      <c r="O250" s="40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9">
        <f>IF(AH250=0,"",AVERAGE(K250:AF250))</f>
        <v>43</v>
      </c>
      <c r="AH250" s="39">
        <f>IF(COUNTBLANK(K250:AF250)=0,22,IF(COUNTBLANK(K250:AF250)=1,21,IF(COUNTBLANK(K250:AF250)=2,20,IF(COUNTBLANK(K250:AF250)=3,19,IF(COUNTBLANK(K250:AF250)=4,18,IF(COUNTBLANK(K250:AF250)=5,17,IF(COUNTBLANK(K250:AF250)=6,16,IF(COUNTBLANK(K250:AF250)=7,15,IF(COUNTBLANK(K250:AF250)=8,14,IF(COUNTBLANK(K250:AF250)=9,13,IF(COUNTBLANK(K250:AF250)=10,12,IF(COUNTBLANK(K250:AF250)=11,11,IF(COUNTBLANK(K250:AF250)=12,10,IF(COUNTBLANK(K250:AF250)=13,9,IF(COUNTBLANK(K250:AF250)=14,8,IF(COUNTBLANK(K250:AF250)=15,7,IF(COUNTBLANK(K250:AF250)=16,6,IF(COUNTBLANK(K250:AF250)=17,5,IF(COUNTBLANK(K250:AF250)=18,4,IF(COUNTBLANK(K250:AF250)=19,3,IF(COUNTBLANK(K250:AF250)=20,2,IF(COUNTBLANK(K250:AF250)=21,1,IF(COUNTBLANK(K250:AF250)=22,0,"Error")))))))))))))))))))))))</f>
        <v>2</v>
      </c>
      <c r="AI250" s="39">
        <f>IF(AH250=0,"",IF(COUNTBLANK(AD250:AF250)=0,AVERAGE(AD250:AF250),IF(COUNTBLANK(AC250:AF250)&lt;1.5,AVERAGE(AC250:AF250),IF(COUNTBLANK(AB250:AF250)&lt;2.5,AVERAGE(AB250:AF250),IF(COUNTBLANK(AA250:AF250)&lt;3.5,AVERAGE(AA250:AF250),IF(COUNTBLANK(Z250:AF250)&lt;4.5,AVERAGE(Z250:AF250),IF(COUNTBLANK(Y250:AF250)&lt;5.5,AVERAGE(Y250:AF250),IF(COUNTBLANK(X250:AF250)&lt;6.5,AVERAGE(X250:AF250),IF(COUNTBLANK(W250:AF250)&lt;7.5,AVERAGE(W250:AF250),IF(COUNTBLANK(V250:AF250)&lt;8.5,AVERAGE(V250:AF250),IF(COUNTBLANK(U250:AF250)&lt;9.5,AVERAGE(U250:AF250),IF(COUNTBLANK(T250:AF250)&lt;10.5,AVERAGE(T250:AF250),IF(COUNTBLANK(S250:AF250)&lt;11.5,AVERAGE(S250:AF250),IF(COUNTBLANK(R250:AF250)&lt;12.5,AVERAGE(R250:AF250),IF(COUNTBLANK(Q250:AF250)&lt;13.5,AVERAGE(Q250:AF250),IF(COUNTBLANK(P250:AF250)&lt;14.5,AVERAGE(P250:AF250),IF(COUNTBLANK(O250:AF250)&lt;15.5,AVERAGE(O250:AF250),IF(COUNTBLANK(N250:AF250)&lt;16.5,AVERAGE(N250:AF250),IF(COUNTBLANK(M250:AF250)&lt;17.5,AVERAGE(M250:AF250),IF(COUNTBLANK(L250:AF250)&lt;18.5,AVERAGE(L250:AF250),AVERAGE(K250:AF250)))))))))))))))))))))</f>
        <v>43</v>
      </c>
      <c r="AJ250" s="22">
        <f>IF(AH250=0,"",IF(COUNTBLANK(AE250:AF250)=0,AVERAGE(AE250:AF250),IF(COUNTBLANK(AD250:AF250)&lt;1.5,AVERAGE(AD250:AF250),IF(COUNTBLANK(AC250:AF250)&lt;2.5,AVERAGE(AC250:AF250),IF(COUNTBLANK(AB250:AF250)&lt;3.5,AVERAGE(AB250:AF250),IF(COUNTBLANK(AA250:AF250)&lt;4.5,AVERAGE(AA250:AF250),IF(COUNTBLANK(Z250:AF250)&lt;5.5,AVERAGE(Z250:AF250),IF(COUNTBLANK(Y250:AF250)&lt;6.5,AVERAGE(Y250:AF250),IF(COUNTBLANK(X250:AF250)&lt;7.5,AVERAGE(X250:AF250),IF(COUNTBLANK(W250:AF250)&lt;8.5,AVERAGE(W250:AF250),IF(COUNTBLANK(V250:AF250)&lt;9.5,AVERAGE(V250:AF250),IF(COUNTBLANK(U250:AF250)&lt;10.5,AVERAGE(U250:AF250),IF(COUNTBLANK(T250:AF250)&lt;11.5,AVERAGE(T250:AF250),IF(COUNTBLANK(S250:AF250)&lt;12.5,AVERAGE(S250:AF250),IF(COUNTBLANK(R250:AF250)&lt;13.5,AVERAGE(R250:AF250),IF(COUNTBLANK(Q250:AF250)&lt;14.5,AVERAGE(Q250:AF250),IF(COUNTBLANK(P250:AF250)&lt;15.5,AVERAGE(P250:AF250),IF(COUNTBLANK(O250:AF250)&lt;16.5,AVERAGE(O250:AF250),IF(COUNTBLANK(N250:AF250)&lt;17.5,AVERAGE(N250:AF250),IF(COUNTBLANK(M250:AF250)&lt;18.5,AVERAGE(M250:AF250),IF(COUNTBLANK(L250:AF250)&lt;19.5,AVERAGE(L250:AF250),AVERAGE(K250:AF250))))))))))))))))))))))</f>
        <v>43</v>
      </c>
      <c r="AK250" s="23">
        <f>IF(AH250&lt;1.5,J250,(0.75*J250)+(0.25*(AI250*$AS$1)))</f>
        <v>190316.63764161392</v>
      </c>
      <c r="AL250" s="24">
        <f>AK250-J250</f>
        <v>-4783.3623583860754</v>
      </c>
      <c r="AM250" s="22">
        <f>IF(AH250&lt;1.5,"N/A",3*((J250/$AS$1)-(AJ250*2/3)))</f>
        <v>57.026614541125937</v>
      </c>
      <c r="AN250" s="20">
        <f t="shared" si="9"/>
        <v>170123.63605607804</v>
      </c>
      <c r="AO250" s="20">
        <f t="shared" si="10"/>
        <v>170123.63605607804</v>
      </c>
    </row>
    <row r="251" spans="1:41" s="2" customFormat="1">
      <c r="A251" s="19" t="s">
        <v>44</v>
      </c>
      <c r="B251" s="23" t="str">
        <f>IF(COUNTBLANK(K251:AF251)&lt;20.5,"Yes","No")</f>
        <v>Yes</v>
      </c>
      <c r="C251" s="23" t="str">
        <f>IF(COUNTBLANK(K251:AF251)&lt;21.5,"Yes","No")</f>
        <v>Yes</v>
      </c>
      <c r="D251" s="34" t="str">
        <f>IF(J251&gt;300000,IF(J251&lt;((AG251*$AR$1)*0.9),IF(J251&lt;((AG251*$AR$1)*0.8),IF(J251&lt;((AG251*$AR$1)*0.7),"B","C"),"V"),IF(AM251&gt;AG251,IF(AM251&gt;AJ251,"P",""),"")),IF(AM251&gt;AG251,IF(AM251&gt;AJ251,"P",""),""))</f>
        <v/>
      </c>
      <c r="E251" s="19" t="s">
        <v>85</v>
      </c>
      <c r="F251" s="21" t="s">
        <v>37</v>
      </c>
      <c r="G251" s="20">
        <v>94500</v>
      </c>
      <c r="H251" s="20">
        <f>J251-G251</f>
        <v>0</v>
      </c>
      <c r="I251" s="80">
        <v>0</v>
      </c>
      <c r="J251" s="20">
        <v>94500</v>
      </c>
      <c r="K251" s="21">
        <v>46</v>
      </c>
      <c r="L251" s="21">
        <v>26</v>
      </c>
      <c r="M251" s="21"/>
      <c r="N251" s="21" t="s">
        <v>535</v>
      </c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39">
        <f>IF(AH251=0,"",AVERAGE(K251:AF251))</f>
        <v>36</v>
      </c>
      <c r="AH251" s="39">
        <f>IF(COUNTBLANK(K251:AF251)=0,22,IF(COUNTBLANK(K251:AF251)=1,21,IF(COUNTBLANK(K251:AF251)=2,20,IF(COUNTBLANK(K251:AF251)=3,19,IF(COUNTBLANK(K251:AF251)=4,18,IF(COUNTBLANK(K251:AF251)=5,17,IF(COUNTBLANK(K251:AF251)=6,16,IF(COUNTBLANK(K251:AF251)=7,15,IF(COUNTBLANK(K251:AF251)=8,14,IF(COUNTBLANK(K251:AF251)=9,13,IF(COUNTBLANK(K251:AF251)=10,12,IF(COUNTBLANK(K251:AF251)=11,11,IF(COUNTBLANK(K251:AF251)=12,10,IF(COUNTBLANK(K251:AF251)=13,9,IF(COUNTBLANK(K251:AF251)=14,8,IF(COUNTBLANK(K251:AF251)=15,7,IF(COUNTBLANK(K251:AF251)=16,6,IF(COUNTBLANK(K251:AF251)=17,5,IF(COUNTBLANK(K251:AF251)=18,4,IF(COUNTBLANK(K251:AF251)=19,3,IF(COUNTBLANK(K251:AF251)=20,2,IF(COUNTBLANK(K251:AF251)=21,1,IF(COUNTBLANK(K251:AF251)=22,0,"Error")))))))))))))))))))))))</f>
        <v>2</v>
      </c>
      <c r="AI251" s="39">
        <f>IF(AH251=0,"",IF(COUNTBLANK(AD251:AF251)=0,AVERAGE(AD251:AF251),IF(COUNTBLANK(AC251:AF251)&lt;1.5,AVERAGE(AC251:AF251),IF(COUNTBLANK(AB251:AF251)&lt;2.5,AVERAGE(AB251:AF251),IF(COUNTBLANK(AA251:AF251)&lt;3.5,AVERAGE(AA251:AF251),IF(COUNTBLANK(Z251:AF251)&lt;4.5,AVERAGE(Z251:AF251),IF(COUNTBLANK(Y251:AF251)&lt;5.5,AVERAGE(Y251:AF251),IF(COUNTBLANK(X251:AF251)&lt;6.5,AVERAGE(X251:AF251),IF(COUNTBLANK(W251:AF251)&lt;7.5,AVERAGE(W251:AF251),IF(COUNTBLANK(V251:AF251)&lt;8.5,AVERAGE(V251:AF251),IF(COUNTBLANK(U251:AF251)&lt;9.5,AVERAGE(U251:AF251),IF(COUNTBLANK(T251:AF251)&lt;10.5,AVERAGE(T251:AF251),IF(COUNTBLANK(S251:AF251)&lt;11.5,AVERAGE(S251:AF251),IF(COUNTBLANK(R251:AF251)&lt;12.5,AVERAGE(R251:AF251),IF(COUNTBLANK(Q251:AF251)&lt;13.5,AVERAGE(Q251:AF251),IF(COUNTBLANK(P251:AF251)&lt;14.5,AVERAGE(P251:AF251),IF(COUNTBLANK(O251:AF251)&lt;15.5,AVERAGE(O251:AF251),IF(COUNTBLANK(N251:AF251)&lt;16.5,AVERAGE(N251:AF251),IF(COUNTBLANK(M251:AF251)&lt;17.5,AVERAGE(M251:AF251),IF(COUNTBLANK(L251:AF251)&lt;18.5,AVERAGE(L251:AF251),AVERAGE(K251:AF251)))))))))))))))))))))</f>
        <v>36</v>
      </c>
      <c r="AJ251" s="22">
        <f>IF(AH251=0,"",IF(COUNTBLANK(AE251:AF251)=0,AVERAGE(AE251:AF251),IF(COUNTBLANK(AD251:AF251)&lt;1.5,AVERAGE(AD251:AF251),IF(COUNTBLANK(AC251:AF251)&lt;2.5,AVERAGE(AC251:AF251),IF(COUNTBLANK(AB251:AF251)&lt;3.5,AVERAGE(AB251:AF251),IF(COUNTBLANK(AA251:AF251)&lt;4.5,AVERAGE(AA251:AF251),IF(COUNTBLANK(Z251:AF251)&lt;5.5,AVERAGE(Z251:AF251),IF(COUNTBLANK(Y251:AF251)&lt;6.5,AVERAGE(Y251:AF251),IF(COUNTBLANK(X251:AF251)&lt;7.5,AVERAGE(X251:AF251),IF(COUNTBLANK(W251:AF251)&lt;8.5,AVERAGE(W251:AF251),IF(COUNTBLANK(V251:AF251)&lt;9.5,AVERAGE(V251:AF251),IF(COUNTBLANK(U251:AF251)&lt;10.5,AVERAGE(U251:AF251),IF(COUNTBLANK(T251:AF251)&lt;11.5,AVERAGE(T251:AF251),IF(COUNTBLANK(S251:AF251)&lt;12.5,AVERAGE(S251:AF251),IF(COUNTBLANK(R251:AF251)&lt;13.5,AVERAGE(R251:AF251),IF(COUNTBLANK(Q251:AF251)&lt;14.5,AVERAGE(Q251:AF251),IF(COUNTBLANK(P251:AF251)&lt;15.5,AVERAGE(P251:AF251),IF(COUNTBLANK(O251:AF251)&lt;16.5,AVERAGE(O251:AF251),IF(COUNTBLANK(N251:AF251)&lt;17.5,AVERAGE(N251:AF251),IF(COUNTBLANK(M251:AF251)&lt;18.5,AVERAGE(M251:AF251),IF(COUNTBLANK(L251:AF251)&lt;19.5,AVERAGE(L251:AF251),AVERAGE(K251:AF251))))))))))))))))))))))</f>
        <v>36</v>
      </c>
      <c r="AK251" s="23">
        <f>IF(AH251&lt;1.5,J251,(0.75*J251)+(0.25*(AI251*$AS$1)))</f>
        <v>107705.20825809537</v>
      </c>
      <c r="AL251" s="24">
        <f>AK251-J251</f>
        <v>13205.208258095372</v>
      </c>
      <c r="AM251" s="22">
        <f>IF(AH251&lt;1.5,"N/A",3*((J251/$AS$1)-(AJ251*2/3)))</f>
        <v>-2.7226290408180382</v>
      </c>
      <c r="AN251" s="20">
        <f t="shared" si="9"/>
        <v>142429.09065160021</v>
      </c>
      <c r="AO251" s="20">
        <f t="shared" si="10"/>
        <v>142429.09065160021</v>
      </c>
    </row>
    <row r="252" spans="1:41" s="2" customFormat="1">
      <c r="A252" s="19" t="s">
        <v>44</v>
      </c>
      <c r="B252" s="23" t="str">
        <f>IF(COUNTBLANK(K252:AF252)&lt;20.5,"Yes","No")</f>
        <v>Yes</v>
      </c>
      <c r="C252" s="23" t="str">
        <f>IF(COUNTBLANK(K252:AF252)&lt;21.5,"Yes","No")</f>
        <v>Yes</v>
      </c>
      <c r="D252" s="34" t="str">
        <f>IF(J252&gt;300000,IF(J252&lt;((AG252*$AR$1)*0.9),IF(J252&lt;((AG252*$AR$1)*0.8),IF(J252&lt;((AG252*$AR$1)*0.7),"B","C"),"V"),IF(AM252&gt;AG252,IF(AM252&gt;AJ252,"P",""),"")),IF(AM252&gt;AG252,IF(AM252&gt;AJ252,"P",""),""))</f>
        <v>P</v>
      </c>
      <c r="E252" s="19" t="s">
        <v>87</v>
      </c>
      <c r="F252" s="21" t="s">
        <v>48</v>
      </c>
      <c r="G252" s="20">
        <v>186400</v>
      </c>
      <c r="H252" s="20">
        <f>J252-G252</f>
        <v>-19500</v>
      </c>
      <c r="I252" s="80">
        <v>-7200</v>
      </c>
      <c r="J252" s="20">
        <v>166900</v>
      </c>
      <c r="K252" s="21">
        <v>33</v>
      </c>
      <c r="L252" s="21">
        <v>37</v>
      </c>
      <c r="M252" s="21">
        <v>31</v>
      </c>
      <c r="N252" s="21">
        <v>39</v>
      </c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39">
        <f>IF(AH252=0,"",AVERAGE(K252:AF252))</f>
        <v>35</v>
      </c>
      <c r="AH252" s="39">
        <f>IF(COUNTBLANK(K252:AF252)=0,22,IF(COUNTBLANK(K252:AF252)=1,21,IF(COUNTBLANK(K252:AF252)=2,20,IF(COUNTBLANK(K252:AF252)=3,19,IF(COUNTBLANK(K252:AF252)=4,18,IF(COUNTBLANK(K252:AF252)=5,17,IF(COUNTBLANK(K252:AF252)=6,16,IF(COUNTBLANK(K252:AF252)=7,15,IF(COUNTBLANK(K252:AF252)=8,14,IF(COUNTBLANK(K252:AF252)=9,13,IF(COUNTBLANK(K252:AF252)=10,12,IF(COUNTBLANK(K252:AF252)=11,11,IF(COUNTBLANK(K252:AF252)=12,10,IF(COUNTBLANK(K252:AF252)=13,9,IF(COUNTBLANK(K252:AF252)=14,8,IF(COUNTBLANK(K252:AF252)=15,7,IF(COUNTBLANK(K252:AF252)=16,6,IF(COUNTBLANK(K252:AF252)=17,5,IF(COUNTBLANK(K252:AF252)=18,4,IF(COUNTBLANK(K252:AF252)=19,3,IF(COUNTBLANK(K252:AF252)=20,2,IF(COUNTBLANK(K252:AF252)=21,1,IF(COUNTBLANK(K252:AF252)=22,0,"Error")))))))))))))))))))))))</f>
        <v>4</v>
      </c>
      <c r="AI252" s="39">
        <f>IF(AH252=0,"",IF(COUNTBLANK(AD252:AF252)=0,AVERAGE(AD252:AF252),IF(COUNTBLANK(AC252:AF252)&lt;1.5,AVERAGE(AC252:AF252),IF(COUNTBLANK(AB252:AF252)&lt;2.5,AVERAGE(AB252:AF252),IF(COUNTBLANK(AA252:AF252)&lt;3.5,AVERAGE(AA252:AF252),IF(COUNTBLANK(Z252:AF252)&lt;4.5,AVERAGE(Z252:AF252),IF(COUNTBLANK(Y252:AF252)&lt;5.5,AVERAGE(Y252:AF252),IF(COUNTBLANK(X252:AF252)&lt;6.5,AVERAGE(X252:AF252),IF(COUNTBLANK(W252:AF252)&lt;7.5,AVERAGE(W252:AF252),IF(COUNTBLANK(V252:AF252)&lt;8.5,AVERAGE(V252:AF252),IF(COUNTBLANK(U252:AF252)&lt;9.5,AVERAGE(U252:AF252),IF(COUNTBLANK(T252:AF252)&lt;10.5,AVERAGE(T252:AF252),IF(COUNTBLANK(S252:AF252)&lt;11.5,AVERAGE(S252:AF252),IF(COUNTBLANK(R252:AF252)&lt;12.5,AVERAGE(R252:AF252),IF(COUNTBLANK(Q252:AF252)&lt;13.5,AVERAGE(Q252:AF252),IF(COUNTBLANK(P252:AF252)&lt;14.5,AVERAGE(P252:AF252),IF(COUNTBLANK(O252:AF252)&lt;15.5,AVERAGE(O252:AF252),IF(COUNTBLANK(N252:AF252)&lt;16.5,AVERAGE(N252:AF252),IF(COUNTBLANK(M252:AF252)&lt;17.5,AVERAGE(M252:AF252),IF(COUNTBLANK(L252:AF252)&lt;18.5,AVERAGE(L252:AF252),AVERAGE(K252:AF252)))))))))))))))))))))</f>
        <v>35.666666666666664</v>
      </c>
      <c r="AJ252" s="22">
        <f>IF(AH252=0,"",IF(COUNTBLANK(AE252:AF252)=0,AVERAGE(AE252:AF252),IF(COUNTBLANK(AD252:AF252)&lt;1.5,AVERAGE(AD252:AF252),IF(COUNTBLANK(AC252:AF252)&lt;2.5,AVERAGE(AC252:AF252),IF(COUNTBLANK(AB252:AF252)&lt;3.5,AVERAGE(AB252:AF252),IF(COUNTBLANK(AA252:AF252)&lt;4.5,AVERAGE(AA252:AF252),IF(COUNTBLANK(Z252:AF252)&lt;5.5,AVERAGE(Z252:AF252),IF(COUNTBLANK(Y252:AF252)&lt;6.5,AVERAGE(Y252:AF252),IF(COUNTBLANK(X252:AF252)&lt;7.5,AVERAGE(X252:AF252),IF(COUNTBLANK(W252:AF252)&lt;8.5,AVERAGE(W252:AF252),IF(COUNTBLANK(V252:AF252)&lt;9.5,AVERAGE(V252:AF252),IF(COUNTBLANK(U252:AF252)&lt;10.5,AVERAGE(U252:AF252),IF(COUNTBLANK(T252:AF252)&lt;11.5,AVERAGE(T252:AF252),IF(COUNTBLANK(S252:AF252)&lt;12.5,AVERAGE(S252:AF252),IF(COUNTBLANK(R252:AF252)&lt;13.5,AVERAGE(R252:AF252),IF(COUNTBLANK(Q252:AF252)&lt;14.5,AVERAGE(Q252:AF252),IF(COUNTBLANK(P252:AF252)&lt;15.5,AVERAGE(P252:AF252),IF(COUNTBLANK(O252:AF252)&lt;16.5,AVERAGE(O252:AF252),IF(COUNTBLANK(N252:AF252)&lt;17.5,AVERAGE(N252:AF252),IF(COUNTBLANK(M252:AF252)&lt;18.5,AVERAGE(M252:AF252),IF(COUNTBLANK(L252:AF252)&lt;19.5,AVERAGE(L252:AF252),AVERAGE(K252:AF252))))))))))))))))))))))</f>
        <v>35</v>
      </c>
      <c r="AK252" s="23">
        <f>IF(AH252&lt;1.5,J252,(0.75*J252)+(0.25*(AI252*$AS$1)))</f>
        <v>161664.18781126116</v>
      </c>
      <c r="AL252" s="24">
        <f>AK252-J252</f>
        <v>-5235.8121887388406</v>
      </c>
      <c r="AM252" s="22">
        <f>IF(AH252&lt;1.5,"N/A",3*((J252/$AS$1)-(AJ252*2/3)))</f>
        <v>52.353367334258934</v>
      </c>
      <c r="AN252" s="20">
        <f t="shared" si="9"/>
        <v>141110.3027751965</v>
      </c>
      <c r="AO252" s="20">
        <f t="shared" si="10"/>
        <v>138472.7270223891</v>
      </c>
    </row>
    <row r="253" spans="1:41" s="2" customFormat="1">
      <c r="A253" s="19" t="s">
        <v>44</v>
      </c>
      <c r="B253" s="23" t="str">
        <f>IF(COUNTBLANK(K253:AF253)&lt;20.5,"Yes","No")</f>
        <v>No</v>
      </c>
      <c r="C253" s="23" t="str">
        <f>IF(COUNTBLANK(K253:AF253)&lt;21.5,"Yes","No")</f>
        <v>Yes</v>
      </c>
      <c r="D253" s="34" t="str">
        <f>IF(J253&gt;300000,IF(J253&lt;((AG253*$AR$1)*0.9),IF(J253&lt;((AG253*$AR$1)*0.8),IF(J253&lt;((AG253*$AR$1)*0.7),"B","C"),"V"),IF(AM253&gt;AG253,IF(AM253&gt;AJ253,"P",""),"")),IF(AM253&gt;AG253,IF(AM253&gt;AJ253,"P",""),""))</f>
        <v>P</v>
      </c>
      <c r="E253" s="19" t="s">
        <v>88</v>
      </c>
      <c r="F253" s="21" t="s">
        <v>388</v>
      </c>
      <c r="G253" s="20">
        <v>187500</v>
      </c>
      <c r="H253" s="20">
        <f>J253-G253</f>
        <v>0</v>
      </c>
      <c r="I253" s="80">
        <v>0</v>
      </c>
      <c r="J253" s="20">
        <v>187500</v>
      </c>
      <c r="K253" s="21">
        <v>9</v>
      </c>
      <c r="L253" s="21" t="s">
        <v>535</v>
      </c>
      <c r="M253" s="21"/>
      <c r="N253" s="21" t="s">
        <v>535</v>
      </c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39">
        <f>IF(AH253=0,"",AVERAGE(K253:AF253))</f>
        <v>9</v>
      </c>
      <c r="AH253" s="39">
        <f>IF(COUNTBLANK(K253:AF253)=0,22,IF(COUNTBLANK(K253:AF253)=1,21,IF(COUNTBLANK(K253:AF253)=2,20,IF(COUNTBLANK(K253:AF253)=3,19,IF(COUNTBLANK(K253:AF253)=4,18,IF(COUNTBLANK(K253:AF253)=5,17,IF(COUNTBLANK(K253:AF253)=6,16,IF(COUNTBLANK(K253:AF253)=7,15,IF(COUNTBLANK(K253:AF253)=8,14,IF(COUNTBLANK(K253:AF253)=9,13,IF(COUNTBLANK(K253:AF253)=10,12,IF(COUNTBLANK(K253:AF253)=11,11,IF(COUNTBLANK(K253:AF253)=12,10,IF(COUNTBLANK(K253:AF253)=13,9,IF(COUNTBLANK(K253:AF253)=14,8,IF(COUNTBLANK(K253:AF253)=15,7,IF(COUNTBLANK(K253:AF253)=16,6,IF(COUNTBLANK(K253:AF253)=17,5,IF(COUNTBLANK(K253:AF253)=18,4,IF(COUNTBLANK(K253:AF253)=19,3,IF(COUNTBLANK(K253:AF253)=20,2,IF(COUNTBLANK(K253:AF253)=21,1,IF(COUNTBLANK(K253:AF253)=22,0,"Error")))))))))))))))))))))))</f>
        <v>1</v>
      </c>
      <c r="AI253" s="39">
        <f>IF(AH253=0,"",IF(COUNTBLANK(AD253:AF253)=0,AVERAGE(AD253:AF253),IF(COUNTBLANK(AC253:AF253)&lt;1.5,AVERAGE(AC253:AF253),IF(COUNTBLANK(AB253:AF253)&lt;2.5,AVERAGE(AB253:AF253),IF(COUNTBLANK(AA253:AF253)&lt;3.5,AVERAGE(AA253:AF253),IF(COUNTBLANK(Z253:AF253)&lt;4.5,AVERAGE(Z253:AF253),IF(COUNTBLANK(Y253:AF253)&lt;5.5,AVERAGE(Y253:AF253),IF(COUNTBLANK(X253:AF253)&lt;6.5,AVERAGE(X253:AF253),IF(COUNTBLANK(W253:AF253)&lt;7.5,AVERAGE(W253:AF253),IF(COUNTBLANK(V253:AF253)&lt;8.5,AVERAGE(V253:AF253),IF(COUNTBLANK(U253:AF253)&lt;9.5,AVERAGE(U253:AF253),IF(COUNTBLANK(T253:AF253)&lt;10.5,AVERAGE(T253:AF253),IF(COUNTBLANK(S253:AF253)&lt;11.5,AVERAGE(S253:AF253),IF(COUNTBLANK(R253:AF253)&lt;12.5,AVERAGE(R253:AF253),IF(COUNTBLANK(Q253:AF253)&lt;13.5,AVERAGE(Q253:AF253),IF(COUNTBLANK(P253:AF253)&lt;14.5,AVERAGE(P253:AF253),IF(COUNTBLANK(O253:AF253)&lt;15.5,AVERAGE(O253:AF253),IF(COUNTBLANK(N253:AF253)&lt;16.5,AVERAGE(N253:AF253),IF(COUNTBLANK(M253:AF253)&lt;17.5,AVERAGE(M253:AF253),IF(COUNTBLANK(L253:AF253)&lt;18.5,AVERAGE(L253:AF253),AVERAGE(K253:AF253)))))))))))))))))))))</f>
        <v>9</v>
      </c>
      <c r="AJ253" s="22">
        <f>IF(AH253=0,"",IF(COUNTBLANK(AE253:AF253)=0,AVERAGE(AE253:AF253),IF(COUNTBLANK(AD253:AF253)&lt;1.5,AVERAGE(AD253:AF253),IF(COUNTBLANK(AC253:AF253)&lt;2.5,AVERAGE(AC253:AF253),IF(COUNTBLANK(AB253:AF253)&lt;3.5,AVERAGE(AB253:AF253),IF(COUNTBLANK(AA253:AF253)&lt;4.5,AVERAGE(AA253:AF253),IF(COUNTBLANK(Z253:AF253)&lt;5.5,AVERAGE(Z253:AF253),IF(COUNTBLANK(Y253:AF253)&lt;6.5,AVERAGE(Y253:AF253),IF(COUNTBLANK(X253:AF253)&lt;7.5,AVERAGE(X253:AF253),IF(COUNTBLANK(W253:AF253)&lt;8.5,AVERAGE(W253:AF253),IF(COUNTBLANK(V253:AF253)&lt;9.5,AVERAGE(V253:AF253),IF(COUNTBLANK(U253:AF253)&lt;10.5,AVERAGE(U253:AF253),IF(COUNTBLANK(T253:AF253)&lt;11.5,AVERAGE(T253:AF253),IF(COUNTBLANK(S253:AF253)&lt;12.5,AVERAGE(S253:AF253),IF(COUNTBLANK(R253:AF253)&lt;13.5,AVERAGE(R253:AF253),IF(COUNTBLANK(Q253:AF253)&lt;14.5,AVERAGE(Q253:AF253),IF(COUNTBLANK(P253:AF253)&lt;15.5,AVERAGE(P253:AF253),IF(COUNTBLANK(O253:AF253)&lt;16.5,AVERAGE(O253:AF253),IF(COUNTBLANK(N253:AF253)&lt;17.5,AVERAGE(N253:AF253),IF(COUNTBLANK(M253:AF253)&lt;18.5,AVERAGE(M253:AF253),IF(COUNTBLANK(L253:AF253)&lt;19.5,AVERAGE(L253:AF253),AVERAGE(K253:AF253))))))))))))))))))))))</f>
        <v>9</v>
      </c>
      <c r="AK253" s="23">
        <f>IF(AH253&lt;1.5,J253,(0.75*J253)+(0.25*(AI253*$AS$1)))</f>
        <v>187500</v>
      </c>
      <c r="AL253" s="24">
        <f>AK253-J253</f>
        <v>0</v>
      </c>
      <c r="AM253" s="22" t="str">
        <f>IF(AH253&lt;1.5,"N/A",3*((J253/$AS$1)-(AJ253*2/3)))</f>
        <v>N/A</v>
      </c>
      <c r="AN253" s="20">
        <f t="shared" si="9"/>
        <v>35607.272662900054</v>
      </c>
      <c r="AO253" s="20">
        <f t="shared" si="10"/>
        <v>35607.272662900054</v>
      </c>
    </row>
    <row r="254" spans="1:41" s="2" customFormat="1">
      <c r="A254" s="19" t="s">
        <v>502</v>
      </c>
      <c r="B254" s="23" t="str">
        <f>IF(COUNTBLANK(K254:AF254)&lt;20.5,"Yes","No")</f>
        <v>Yes</v>
      </c>
      <c r="C254" s="23" t="str">
        <f>IF(COUNTBLANK(K254:AF254)&lt;21.5,"Yes","No")</f>
        <v>Yes</v>
      </c>
      <c r="D254" s="34" t="str">
        <f>IF(J254&gt;300000,IF(J254&lt;((AG254*$AR$1)*0.9),IF(J254&lt;((AG254*$AR$1)*0.8),IF(J254&lt;((AG254*$AR$1)*0.7),"B","C"),"V"),IF(AM254&gt;AG254,IF(AM254&gt;AJ254,"P",""),"")),IF(AM254&gt;AG254,IF(AM254&gt;AJ254,"P",""),""))</f>
        <v>P</v>
      </c>
      <c r="E254" s="19" t="s">
        <v>287</v>
      </c>
      <c r="F254" s="21" t="s">
        <v>37</v>
      </c>
      <c r="G254" s="20">
        <v>422700</v>
      </c>
      <c r="H254" s="20">
        <f>J254-G254</f>
        <v>-13000</v>
      </c>
      <c r="I254" s="80">
        <v>-18600</v>
      </c>
      <c r="J254" s="20">
        <v>409700</v>
      </c>
      <c r="K254" s="21">
        <v>132</v>
      </c>
      <c r="L254" s="21">
        <v>75</v>
      </c>
      <c r="M254" s="21">
        <v>115</v>
      </c>
      <c r="N254" s="21">
        <v>71</v>
      </c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39">
        <f>IF(AH254=0,"",AVERAGE(K254:AF254))</f>
        <v>98.25</v>
      </c>
      <c r="AH254" s="39">
        <f>IF(COUNTBLANK(K254:AF254)=0,22,IF(COUNTBLANK(K254:AF254)=1,21,IF(COUNTBLANK(K254:AF254)=2,20,IF(COUNTBLANK(K254:AF254)=3,19,IF(COUNTBLANK(K254:AF254)=4,18,IF(COUNTBLANK(K254:AF254)=5,17,IF(COUNTBLANK(K254:AF254)=6,16,IF(COUNTBLANK(K254:AF254)=7,15,IF(COUNTBLANK(K254:AF254)=8,14,IF(COUNTBLANK(K254:AF254)=9,13,IF(COUNTBLANK(K254:AF254)=10,12,IF(COUNTBLANK(K254:AF254)=11,11,IF(COUNTBLANK(K254:AF254)=12,10,IF(COUNTBLANK(K254:AF254)=13,9,IF(COUNTBLANK(K254:AF254)=14,8,IF(COUNTBLANK(K254:AF254)=15,7,IF(COUNTBLANK(K254:AF254)=16,6,IF(COUNTBLANK(K254:AF254)=17,5,IF(COUNTBLANK(K254:AF254)=18,4,IF(COUNTBLANK(K254:AF254)=19,3,IF(COUNTBLANK(K254:AF254)=20,2,IF(COUNTBLANK(K254:AF254)=21,1,IF(COUNTBLANK(K254:AF254)=22,0,"Error")))))))))))))))))))))))</f>
        <v>4</v>
      </c>
      <c r="AI254" s="39">
        <f>IF(AH254=0,"",IF(COUNTBLANK(AD254:AF254)=0,AVERAGE(AD254:AF254),IF(COUNTBLANK(AC254:AF254)&lt;1.5,AVERAGE(AC254:AF254),IF(COUNTBLANK(AB254:AF254)&lt;2.5,AVERAGE(AB254:AF254),IF(COUNTBLANK(AA254:AF254)&lt;3.5,AVERAGE(AA254:AF254),IF(COUNTBLANK(Z254:AF254)&lt;4.5,AVERAGE(Z254:AF254),IF(COUNTBLANK(Y254:AF254)&lt;5.5,AVERAGE(Y254:AF254),IF(COUNTBLANK(X254:AF254)&lt;6.5,AVERAGE(X254:AF254),IF(COUNTBLANK(W254:AF254)&lt;7.5,AVERAGE(W254:AF254),IF(COUNTBLANK(V254:AF254)&lt;8.5,AVERAGE(V254:AF254),IF(COUNTBLANK(U254:AF254)&lt;9.5,AVERAGE(U254:AF254),IF(COUNTBLANK(T254:AF254)&lt;10.5,AVERAGE(T254:AF254),IF(COUNTBLANK(S254:AF254)&lt;11.5,AVERAGE(S254:AF254),IF(COUNTBLANK(R254:AF254)&lt;12.5,AVERAGE(R254:AF254),IF(COUNTBLANK(Q254:AF254)&lt;13.5,AVERAGE(Q254:AF254),IF(COUNTBLANK(P254:AF254)&lt;14.5,AVERAGE(P254:AF254),IF(COUNTBLANK(O254:AF254)&lt;15.5,AVERAGE(O254:AF254),IF(COUNTBLANK(N254:AF254)&lt;16.5,AVERAGE(N254:AF254),IF(COUNTBLANK(M254:AF254)&lt;17.5,AVERAGE(M254:AF254),IF(COUNTBLANK(L254:AF254)&lt;18.5,AVERAGE(L254:AF254),AVERAGE(K254:AF254)))))))))))))))))))))</f>
        <v>87</v>
      </c>
      <c r="AJ254" s="22">
        <f>IF(AH254=0,"",IF(COUNTBLANK(AE254:AF254)=0,AVERAGE(AE254:AF254),IF(COUNTBLANK(AD254:AF254)&lt;1.5,AVERAGE(AD254:AF254),IF(COUNTBLANK(AC254:AF254)&lt;2.5,AVERAGE(AC254:AF254),IF(COUNTBLANK(AB254:AF254)&lt;3.5,AVERAGE(AB254:AF254),IF(COUNTBLANK(AA254:AF254)&lt;4.5,AVERAGE(AA254:AF254),IF(COUNTBLANK(Z254:AF254)&lt;5.5,AVERAGE(Z254:AF254),IF(COUNTBLANK(Y254:AF254)&lt;6.5,AVERAGE(Y254:AF254),IF(COUNTBLANK(X254:AF254)&lt;7.5,AVERAGE(X254:AF254),IF(COUNTBLANK(W254:AF254)&lt;8.5,AVERAGE(W254:AF254),IF(COUNTBLANK(V254:AF254)&lt;9.5,AVERAGE(V254:AF254),IF(COUNTBLANK(U254:AF254)&lt;10.5,AVERAGE(U254:AF254),IF(COUNTBLANK(T254:AF254)&lt;11.5,AVERAGE(T254:AF254),IF(COUNTBLANK(S254:AF254)&lt;12.5,AVERAGE(S254:AF254),IF(COUNTBLANK(R254:AF254)&lt;13.5,AVERAGE(R254:AF254),IF(COUNTBLANK(Q254:AF254)&lt;14.5,AVERAGE(Q254:AF254),IF(COUNTBLANK(P254:AF254)&lt;15.5,AVERAGE(P254:AF254),IF(COUNTBLANK(O254:AF254)&lt;16.5,AVERAGE(O254:AF254),IF(COUNTBLANK(N254:AF254)&lt;17.5,AVERAGE(N254:AF254),IF(COUNTBLANK(M254:AF254)&lt;18.5,AVERAGE(M254:AF254),IF(COUNTBLANK(L254:AF254)&lt;19.5,AVERAGE(L254:AF254),AVERAGE(K254:AF254))))))))))))))))))))))</f>
        <v>93</v>
      </c>
      <c r="AK254" s="23">
        <f>IF(AH254&lt;1.5,J254,(0.75*J254)+(0.25*(AI254*$AS$1)))</f>
        <v>396281.33662373049</v>
      </c>
      <c r="AL254" s="24">
        <f>AK254-J254</f>
        <v>-13418.663376269513</v>
      </c>
      <c r="AM254" s="22">
        <f>IF(AH254&lt;1.5,"N/A",3*((J254/$AS$1)-(AJ254*2/3)))</f>
        <v>114.34855959763863</v>
      </c>
      <c r="AN254" s="20">
        <f t="shared" si="9"/>
        <v>344203.63574136718</v>
      </c>
      <c r="AO254" s="20">
        <f t="shared" si="10"/>
        <v>388712.72656999226</v>
      </c>
    </row>
    <row r="255" spans="1:41" s="2" customFormat="1">
      <c r="A255" s="19" t="s">
        <v>502</v>
      </c>
      <c r="B255" s="23" t="str">
        <f>IF(COUNTBLANK(K255:AF255)&lt;20.5,"Yes","No")</f>
        <v>Yes</v>
      </c>
      <c r="C255" s="23" t="str">
        <f>IF(COUNTBLANK(K255:AF255)&lt;21.5,"Yes","No")</f>
        <v>Yes</v>
      </c>
      <c r="D255" s="34" t="str">
        <f>IF(J255&gt;300000,IF(J255&lt;((AG255*$AR$1)*0.9),IF(J255&lt;((AG255*$AR$1)*0.8),IF(J255&lt;((AG255*$AR$1)*0.7),"B","C"),"V"),IF(AM255&gt;AG255,IF(AM255&gt;AJ255,"P",""),"")),IF(AM255&gt;AG255,IF(AM255&gt;AJ255,"P",""),""))</f>
        <v>P</v>
      </c>
      <c r="E255" s="19" t="s">
        <v>293</v>
      </c>
      <c r="F255" s="21" t="s">
        <v>37</v>
      </c>
      <c r="G255" s="20">
        <v>343200</v>
      </c>
      <c r="H255" s="20">
        <f>J255-G255</f>
        <v>32100</v>
      </c>
      <c r="I255" s="80">
        <v>10700</v>
      </c>
      <c r="J255" s="20">
        <v>375300</v>
      </c>
      <c r="K255" s="21">
        <v>83</v>
      </c>
      <c r="L255" s="21">
        <v>122</v>
      </c>
      <c r="M255" s="21">
        <v>103</v>
      </c>
      <c r="N255" s="21">
        <v>71</v>
      </c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39">
        <f>IF(AH255=0,"",AVERAGE(K255:AF255))</f>
        <v>94.75</v>
      </c>
      <c r="AH255" s="39">
        <f>IF(COUNTBLANK(K255:AF255)=0,22,IF(COUNTBLANK(K255:AF255)=1,21,IF(COUNTBLANK(K255:AF255)=2,20,IF(COUNTBLANK(K255:AF255)=3,19,IF(COUNTBLANK(K255:AF255)=4,18,IF(COUNTBLANK(K255:AF255)=5,17,IF(COUNTBLANK(K255:AF255)=6,16,IF(COUNTBLANK(K255:AF255)=7,15,IF(COUNTBLANK(K255:AF255)=8,14,IF(COUNTBLANK(K255:AF255)=9,13,IF(COUNTBLANK(K255:AF255)=10,12,IF(COUNTBLANK(K255:AF255)=11,11,IF(COUNTBLANK(K255:AF255)=12,10,IF(COUNTBLANK(K255:AF255)=13,9,IF(COUNTBLANK(K255:AF255)=14,8,IF(COUNTBLANK(K255:AF255)=15,7,IF(COUNTBLANK(K255:AF255)=16,6,IF(COUNTBLANK(K255:AF255)=17,5,IF(COUNTBLANK(K255:AF255)=18,4,IF(COUNTBLANK(K255:AF255)=19,3,IF(COUNTBLANK(K255:AF255)=20,2,IF(COUNTBLANK(K255:AF255)=21,1,IF(COUNTBLANK(K255:AF255)=22,0,"Error")))))))))))))))))))))))</f>
        <v>4</v>
      </c>
      <c r="AI255" s="39">
        <f>IF(AH255=0,"",IF(COUNTBLANK(AD255:AF255)=0,AVERAGE(AD255:AF255),IF(COUNTBLANK(AC255:AF255)&lt;1.5,AVERAGE(AC255:AF255),IF(COUNTBLANK(AB255:AF255)&lt;2.5,AVERAGE(AB255:AF255),IF(COUNTBLANK(AA255:AF255)&lt;3.5,AVERAGE(AA255:AF255),IF(COUNTBLANK(Z255:AF255)&lt;4.5,AVERAGE(Z255:AF255),IF(COUNTBLANK(Y255:AF255)&lt;5.5,AVERAGE(Y255:AF255),IF(COUNTBLANK(X255:AF255)&lt;6.5,AVERAGE(X255:AF255),IF(COUNTBLANK(W255:AF255)&lt;7.5,AVERAGE(W255:AF255),IF(COUNTBLANK(V255:AF255)&lt;8.5,AVERAGE(V255:AF255),IF(COUNTBLANK(U255:AF255)&lt;9.5,AVERAGE(U255:AF255),IF(COUNTBLANK(T255:AF255)&lt;10.5,AVERAGE(T255:AF255),IF(COUNTBLANK(S255:AF255)&lt;11.5,AVERAGE(S255:AF255),IF(COUNTBLANK(R255:AF255)&lt;12.5,AVERAGE(R255:AF255),IF(COUNTBLANK(Q255:AF255)&lt;13.5,AVERAGE(Q255:AF255),IF(COUNTBLANK(P255:AF255)&lt;14.5,AVERAGE(P255:AF255),IF(COUNTBLANK(O255:AF255)&lt;15.5,AVERAGE(O255:AF255),IF(COUNTBLANK(N255:AF255)&lt;16.5,AVERAGE(N255:AF255),IF(COUNTBLANK(M255:AF255)&lt;17.5,AVERAGE(M255:AF255),IF(COUNTBLANK(L255:AF255)&lt;18.5,AVERAGE(L255:AF255),AVERAGE(K255:AF255)))))))))))))))))))))</f>
        <v>98.666666666666671</v>
      </c>
      <c r="AJ255" s="22">
        <f>IF(AH255=0,"",IF(COUNTBLANK(AE255:AF255)=0,AVERAGE(AE255:AF255),IF(COUNTBLANK(AD255:AF255)&lt;1.5,AVERAGE(AD255:AF255),IF(COUNTBLANK(AC255:AF255)&lt;2.5,AVERAGE(AC255:AF255),IF(COUNTBLANK(AB255:AF255)&lt;3.5,AVERAGE(AB255:AF255),IF(COUNTBLANK(AA255:AF255)&lt;4.5,AVERAGE(AA255:AF255),IF(COUNTBLANK(Z255:AF255)&lt;5.5,AVERAGE(Z255:AF255),IF(COUNTBLANK(Y255:AF255)&lt;6.5,AVERAGE(Y255:AF255),IF(COUNTBLANK(X255:AF255)&lt;7.5,AVERAGE(X255:AF255),IF(COUNTBLANK(W255:AF255)&lt;8.5,AVERAGE(W255:AF255),IF(COUNTBLANK(V255:AF255)&lt;9.5,AVERAGE(V255:AF255),IF(COUNTBLANK(U255:AF255)&lt;10.5,AVERAGE(U255:AF255),IF(COUNTBLANK(T255:AF255)&lt;11.5,AVERAGE(T255:AF255),IF(COUNTBLANK(S255:AF255)&lt;12.5,AVERAGE(S255:AF255),IF(COUNTBLANK(R255:AF255)&lt;13.5,AVERAGE(R255:AF255),IF(COUNTBLANK(Q255:AF255)&lt;14.5,AVERAGE(Q255:AF255),IF(COUNTBLANK(P255:AF255)&lt;15.5,AVERAGE(P255:AF255),IF(COUNTBLANK(O255:AF255)&lt;16.5,AVERAGE(O255:AF255),IF(COUNTBLANK(N255:AF255)&lt;17.5,AVERAGE(N255:AF255),IF(COUNTBLANK(M255:AF255)&lt;18.5,AVERAGE(M255:AF255),IF(COUNTBLANK(L255:AF255)&lt;19.5,AVERAGE(L255:AF255),AVERAGE(K255:AF255))))))))))))))))))))))</f>
        <v>87</v>
      </c>
      <c r="AK255" s="23">
        <f>IF(AH255&lt;1.5,J255,(0.75*J255)+(0.25*(AI255*$AS$1)))</f>
        <v>382417.05226292805</v>
      </c>
      <c r="AL255" s="24">
        <f>AK255-J255</f>
        <v>7117.0522629280458</v>
      </c>
      <c r="AM255" s="22">
        <f>IF(AH255&lt;1.5,"N/A",3*((J255/$AS$1)-(AJ255*2/3)))</f>
        <v>101.13013038075125</v>
      </c>
      <c r="AN255" s="20">
        <f t="shared" si="9"/>
        <v>390361.21141549695</v>
      </c>
      <c r="AO255" s="20">
        <f t="shared" si="10"/>
        <v>374865.45386775339</v>
      </c>
    </row>
    <row r="256" spans="1:41" s="2" customFormat="1">
      <c r="A256" s="19" t="s">
        <v>502</v>
      </c>
      <c r="B256" s="23" t="str">
        <f>IF(COUNTBLANK(K256:AF256)&lt;20.5,"Yes","No")</f>
        <v>Yes</v>
      </c>
      <c r="C256" s="23" t="str">
        <f>IF(COUNTBLANK(K256:AF256)&lt;21.5,"Yes","No")</f>
        <v>Yes</v>
      </c>
      <c r="D256" s="34" t="str">
        <f>IF(J256&gt;300000,IF(J256&lt;((AG256*$AR$1)*0.9),IF(J256&lt;((AG256*$AR$1)*0.8),IF(J256&lt;((AG256*$AR$1)*0.7),"B","C"),"V"),IF(AM256&gt;AG256,IF(AM256&gt;AJ256,"P",""),"")),IF(AM256&gt;AG256,IF(AM256&gt;AJ256,"P",""),""))</f>
        <v/>
      </c>
      <c r="E256" s="19" t="s">
        <v>288</v>
      </c>
      <c r="F256" s="21" t="s">
        <v>390</v>
      </c>
      <c r="G256" s="20">
        <v>388900</v>
      </c>
      <c r="H256" s="20">
        <f>J256-G256</f>
        <v>-4600</v>
      </c>
      <c r="I256" s="80">
        <v>-1800</v>
      </c>
      <c r="J256" s="20">
        <v>384300</v>
      </c>
      <c r="K256" s="21">
        <v>93</v>
      </c>
      <c r="L256" s="21">
        <v>18</v>
      </c>
      <c r="M256" s="21">
        <v>163</v>
      </c>
      <c r="N256" s="21">
        <v>96</v>
      </c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39">
        <f>IF(AH256=0,"",AVERAGE(K256:AF256))</f>
        <v>92.5</v>
      </c>
      <c r="AH256" s="39">
        <f>IF(COUNTBLANK(K256:AF256)=0,22,IF(COUNTBLANK(K256:AF256)=1,21,IF(COUNTBLANK(K256:AF256)=2,20,IF(COUNTBLANK(K256:AF256)=3,19,IF(COUNTBLANK(K256:AF256)=4,18,IF(COUNTBLANK(K256:AF256)=5,17,IF(COUNTBLANK(K256:AF256)=6,16,IF(COUNTBLANK(K256:AF256)=7,15,IF(COUNTBLANK(K256:AF256)=8,14,IF(COUNTBLANK(K256:AF256)=9,13,IF(COUNTBLANK(K256:AF256)=10,12,IF(COUNTBLANK(K256:AF256)=11,11,IF(COUNTBLANK(K256:AF256)=12,10,IF(COUNTBLANK(K256:AF256)=13,9,IF(COUNTBLANK(K256:AF256)=14,8,IF(COUNTBLANK(K256:AF256)=15,7,IF(COUNTBLANK(K256:AF256)=16,6,IF(COUNTBLANK(K256:AF256)=17,5,IF(COUNTBLANK(K256:AF256)=18,4,IF(COUNTBLANK(K256:AF256)=19,3,IF(COUNTBLANK(K256:AF256)=20,2,IF(COUNTBLANK(K256:AF256)=21,1,IF(COUNTBLANK(K256:AF256)=22,0,"Error")))))))))))))))))))))))</f>
        <v>4</v>
      </c>
      <c r="AI256" s="39">
        <f>IF(AH256=0,"",IF(COUNTBLANK(AD256:AF256)=0,AVERAGE(AD256:AF256),IF(COUNTBLANK(AC256:AF256)&lt;1.5,AVERAGE(AC256:AF256),IF(COUNTBLANK(AB256:AF256)&lt;2.5,AVERAGE(AB256:AF256),IF(COUNTBLANK(AA256:AF256)&lt;3.5,AVERAGE(AA256:AF256),IF(COUNTBLANK(Z256:AF256)&lt;4.5,AVERAGE(Z256:AF256),IF(COUNTBLANK(Y256:AF256)&lt;5.5,AVERAGE(Y256:AF256),IF(COUNTBLANK(X256:AF256)&lt;6.5,AVERAGE(X256:AF256),IF(COUNTBLANK(W256:AF256)&lt;7.5,AVERAGE(W256:AF256),IF(COUNTBLANK(V256:AF256)&lt;8.5,AVERAGE(V256:AF256),IF(COUNTBLANK(U256:AF256)&lt;9.5,AVERAGE(U256:AF256),IF(COUNTBLANK(T256:AF256)&lt;10.5,AVERAGE(T256:AF256),IF(COUNTBLANK(S256:AF256)&lt;11.5,AVERAGE(S256:AF256),IF(COUNTBLANK(R256:AF256)&lt;12.5,AVERAGE(R256:AF256),IF(COUNTBLANK(Q256:AF256)&lt;13.5,AVERAGE(Q256:AF256),IF(COUNTBLANK(P256:AF256)&lt;14.5,AVERAGE(P256:AF256),IF(COUNTBLANK(O256:AF256)&lt;15.5,AVERAGE(O256:AF256),IF(COUNTBLANK(N256:AF256)&lt;16.5,AVERAGE(N256:AF256),IF(COUNTBLANK(M256:AF256)&lt;17.5,AVERAGE(M256:AF256),IF(COUNTBLANK(L256:AF256)&lt;18.5,AVERAGE(L256:AF256),AVERAGE(K256:AF256)))))))))))))))))))))</f>
        <v>92.333333333333329</v>
      </c>
      <c r="AJ256" s="22">
        <f>IF(AH256=0,"",IF(COUNTBLANK(AE256:AF256)=0,AVERAGE(AE256:AF256),IF(COUNTBLANK(AD256:AF256)&lt;1.5,AVERAGE(AD256:AF256),IF(COUNTBLANK(AC256:AF256)&lt;2.5,AVERAGE(AC256:AF256),IF(COUNTBLANK(AB256:AF256)&lt;3.5,AVERAGE(AB256:AF256),IF(COUNTBLANK(AA256:AF256)&lt;4.5,AVERAGE(AA256:AF256),IF(COUNTBLANK(Z256:AF256)&lt;5.5,AVERAGE(Z256:AF256),IF(COUNTBLANK(Y256:AF256)&lt;6.5,AVERAGE(Y256:AF256),IF(COUNTBLANK(X256:AF256)&lt;7.5,AVERAGE(X256:AF256),IF(COUNTBLANK(W256:AF256)&lt;8.5,AVERAGE(W256:AF256),IF(COUNTBLANK(V256:AF256)&lt;9.5,AVERAGE(V256:AF256),IF(COUNTBLANK(U256:AF256)&lt;10.5,AVERAGE(U256:AF256),IF(COUNTBLANK(T256:AF256)&lt;11.5,AVERAGE(T256:AF256),IF(COUNTBLANK(S256:AF256)&lt;12.5,AVERAGE(S256:AF256),IF(COUNTBLANK(R256:AF256)&lt;13.5,AVERAGE(R256:AF256),IF(COUNTBLANK(Q256:AF256)&lt;14.5,AVERAGE(Q256:AF256),IF(COUNTBLANK(P256:AF256)&lt;15.5,AVERAGE(P256:AF256),IF(COUNTBLANK(O256:AF256)&lt;16.5,AVERAGE(O256:AF256),IF(COUNTBLANK(N256:AF256)&lt;17.5,AVERAGE(N256:AF256),IF(COUNTBLANK(M256:AF256)&lt;18.5,AVERAGE(M256:AF256),IF(COUNTBLANK(L256:AF256)&lt;19.5,AVERAGE(L256:AF256),AVERAGE(K256:AF256))))))))))))))))))))))</f>
        <v>129.5</v>
      </c>
      <c r="AK256" s="23">
        <f>IF(AH256&lt;1.5,J256,(0.75*J256)+(0.25*(AI256*$AS$1)))</f>
        <v>382687.66377307795</v>
      </c>
      <c r="AL256" s="24">
        <f>AK256-J256</f>
        <v>-1612.3362269220524</v>
      </c>
      <c r="AM256" s="22">
        <f>IF(AH256&lt;1.5,"N/A",3*((J256/$AS$1)-(AJ256*2/3)))</f>
        <v>22.727975234006692</v>
      </c>
      <c r="AN256" s="20">
        <f t="shared" si="9"/>
        <v>365304.24176382646</v>
      </c>
      <c r="AO256" s="20">
        <f t="shared" si="10"/>
        <v>365963.63570202835</v>
      </c>
    </row>
    <row r="257" spans="1:41" s="2" customFormat="1">
      <c r="A257" s="19" t="s">
        <v>502</v>
      </c>
      <c r="B257" s="23" t="str">
        <f>IF(COUNTBLANK(K257:AF257)&lt;20.5,"Yes","No")</f>
        <v>Yes</v>
      </c>
      <c r="C257" s="23" t="str">
        <f>IF(COUNTBLANK(K257:AF257)&lt;21.5,"Yes","No")</f>
        <v>Yes</v>
      </c>
      <c r="D257" s="34" t="str">
        <f>IF(J257&gt;300000,IF(J257&lt;((AG257*$AR$1)*0.9),IF(J257&lt;((AG257*$AR$1)*0.8),IF(J257&lt;((AG257*$AR$1)*0.7),"B","C"),"V"),IF(AM257&gt;AG257,IF(AM257&gt;AJ257,"P",""),"")),IF(AM257&gt;AG257,IF(AM257&gt;AJ257,"P",""),""))</f>
        <v/>
      </c>
      <c r="E257" s="19" t="s">
        <v>302</v>
      </c>
      <c r="F257" s="21" t="s">
        <v>37</v>
      </c>
      <c r="G257" s="20">
        <v>394700</v>
      </c>
      <c r="H257" s="20">
        <f>J257-G257</f>
        <v>2900</v>
      </c>
      <c r="I257" s="80">
        <v>7200</v>
      </c>
      <c r="J257" s="20">
        <v>397600</v>
      </c>
      <c r="K257" s="21">
        <v>56</v>
      </c>
      <c r="L257" s="21">
        <v>99</v>
      </c>
      <c r="M257" s="21">
        <v>119</v>
      </c>
      <c r="N257" s="21">
        <v>87</v>
      </c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39">
        <f>IF(AH257=0,"",AVERAGE(K257:AF257))</f>
        <v>90.25</v>
      </c>
      <c r="AH257" s="39">
        <f>IF(COUNTBLANK(K257:AF257)=0,22,IF(COUNTBLANK(K257:AF257)=1,21,IF(COUNTBLANK(K257:AF257)=2,20,IF(COUNTBLANK(K257:AF257)=3,19,IF(COUNTBLANK(K257:AF257)=4,18,IF(COUNTBLANK(K257:AF257)=5,17,IF(COUNTBLANK(K257:AF257)=6,16,IF(COUNTBLANK(K257:AF257)=7,15,IF(COUNTBLANK(K257:AF257)=8,14,IF(COUNTBLANK(K257:AF257)=9,13,IF(COUNTBLANK(K257:AF257)=10,12,IF(COUNTBLANK(K257:AF257)=11,11,IF(COUNTBLANK(K257:AF257)=12,10,IF(COUNTBLANK(K257:AF257)=13,9,IF(COUNTBLANK(K257:AF257)=14,8,IF(COUNTBLANK(K257:AF257)=15,7,IF(COUNTBLANK(K257:AF257)=16,6,IF(COUNTBLANK(K257:AF257)=17,5,IF(COUNTBLANK(K257:AF257)=18,4,IF(COUNTBLANK(K257:AF257)=19,3,IF(COUNTBLANK(K257:AF257)=20,2,IF(COUNTBLANK(K257:AF257)=21,1,IF(COUNTBLANK(K257:AF257)=22,0,"Error")))))))))))))))))))))))</f>
        <v>4</v>
      </c>
      <c r="AI257" s="39">
        <f>IF(AH257=0,"",IF(COUNTBLANK(AD257:AF257)=0,AVERAGE(AD257:AF257),IF(COUNTBLANK(AC257:AF257)&lt;1.5,AVERAGE(AC257:AF257),IF(COUNTBLANK(AB257:AF257)&lt;2.5,AVERAGE(AB257:AF257),IF(COUNTBLANK(AA257:AF257)&lt;3.5,AVERAGE(AA257:AF257),IF(COUNTBLANK(Z257:AF257)&lt;4.5,AVERAGE(Z257:AF257),IF(COUNTBLANK(Y257:AF257)&lt;5.5,AVERAGE(Y257:AF257),IF(COUNTBLANK(X257:AF257)&lt;6.5,AVERAGE(X257:AF257),IF(COUNTBLANK(W257:AF257)&lt;7.5,AVERAGE(W257:AF257),IF(COUNTBLANK(V257:AF257)&lt;8.5,AVERAGE(V257:AF257),IF(COUNTBLANK(U257:AF257)&lt;9.5,AVERAGE(U257:AF257),IF(COUNTBLANK(T257:AF257)&lt;10.5,AVERAGE(T257:AF257),IF(COUNTBLANK(S257:AF257)&lt;11.5,AVERAGE(S257:AF257),IF(COUNTBLANK(R257:AF257)&lt;12.5,AVERAGE(R257:AF257),IF(COUNTBLANK(Q257:AF257)&lt;13.5,AVERAGE(Q257:AF257),IF(COUNTBLANK(P257:AF257)&lt;14.5,AVERAGE(P257:AF257),IF(COUNTBLANK(O257:AF257)&lt;15.5,AVERAGE(O257:AF257),IF(COUNTBLANK(N257:AF257)&lt;16.5,AVERAGE(N257:AF257),IF(COUNTBLANK(M257:AF257)&lt;17.5,AVERAGE(M257:AF257),IF(COUNTBLANK(L257:AF257)&lt;18.5,AVERAGE(L257:AF257),AVERAGE(K257:AF257)))))))))))))))))))))</f>
        <v>101.66666666666667</v>
      </c>
      <c r="AJ257" s="22">
        <f>IF(AH257=0,"",IF(COUNTBLANK(AE257:AF257)=0,AVERAGE(AE257:AF257),IF(COUNTBLANK(AD257:AF257)&lt;1.5,AVERAGE(AD257:AF257),IF(COUNTBLANK(AC257:AF257)&lt;2.5,AVERAGE(AC257:AF257),IF(COUNTBLANK(AB257:AF257)&lt;3.5,AVERAGE(AB257:AF257),IF(COUNTBLANK(AA257:AF257)&lt;4.5,AVERAGE(AA257:AF257),IF(COUNTBLANK(Z257:AF257)&lt;5.5,AVERAGE(Z257:AF257),IF(COUNTBLANK(Y257:AF257)&lt;6.5,AVERAGE(Y257:AF257),IF(COUNTBLANK(X257:AF257)&lt;7.5,AVERAGE(X257:AF257),IF(COUNTBLANK(W257:AF257)&lt;8.5,AVERAGE(W257:AF257),IF(COUNTBLANK(V257:AF257)&lt;9.5,AVERAGE(V257:AF257),IF(COUNTBLANK(U257:AF257)&lt;10.5,AVERAGE(U257:AF257),IF(COUNTBLANK(T257:AF257)&lt;11.5,AVERAGE(T257:AF257),IF(COUNTBLANK(S257:AF257)&lt;12.5,AVERAGE(S257:AF257),IF(COUNTBLANK(R257:AF257)&lt;13.5,AVERAGE(R257:AF257),IF(COUNTBLANK(Q257:AF257)&lt;14.5,AVERAGE(Q257:AF257),IF(COUNTBLANK(P257:AF257)&lt;15.5,AVERAGE(P257:AF257),IF(COUNTBLANK(O257:AF257)&lt;16.5,AVERAGE(O257:AF257),IF(COUNTBLANK(N257:AF257)&lt;17.5,AVERAGE(N257:AF257),IF(COUNTBLANK(M257:AF257)&lt;18.5,AVERAGE(M257:AF257),IF(COUNTBLANK(L257:AF257)&lt;19.5,AVERAGE(L257:AF257),AVERAGE(K257:AF257))))))))))))))))))))))</f>
        <v>103</v>
      </c>
      <c r="AK257" s="23">
        <f>IF(AH257&lt;1.5,J257,(0.75*J257)+(0.25*(AI257*$AS$1)))</f>
        <v>402211.23628443602</v>
      </c>
      <c r="AL257" s="24">
        <f>AK257-J257</f>
        <v>4611.2362844360177</v>
      </c>
      <c r="AM257" s="22">
        <f>IF(AH257&lt;1.5,"N/A",3*((J257/$AS$1)-(AJ257*2/3)))</f>
        <v>85.478123739373004</v>
      </c>
      <c r="AN257" s="20">
        <f t="shared" si="9"/>
        <v>402230.30230313027</v>
      </c>
      <c r="AO257" s="20">
        <f t="shared" si="10"/>
        <v>357061.81753630337</v>
      </c>
    </row>
    <row r="258" spans="1:41" s="2" customFormat="1">
      <c r="A258" s="19" t="s">
        <v>502</v>
      </c>
      <c r="B258" s="23" t="str">
        <f>IF(COUNTBLANK(K258:AF258)&lt;20.5,"Yes","No")</f>
        <v>Yes</v>
      </c>
      <c r="C258" s="23" t="str">
        <f>IF(COUNTBLANK(K258:AF258)&lt;21.5,"Yes","No")</f>
        <v>Yes</v>
      </c>
      <c r="D258" s="34" t="str">
        <f>IF(J258&gt;300000,IF(J258&lt;((AG258*$AR$1)*0.9),IF(J258&lt;((AG258*$AR$1)*0.8),IF(J258&lt;((AG258*$AR$1)*0.7),"B","C"),"V"),IF(AM258&gt;AG258,IF(AM258&gt;AJ258,"P",""),"")),IF(AM258&gt;AG258,IF(AM258&gt;AJ258,"P",""),""))</f>
        <v/>
      </c>
      <c r="E258" s="19" t="s">
        <v>298</v>
      </c>
      <c r="F258" s="21" t="s">
        <v>37</v>
      </c>
      <c r="G258" s="20">
        <v>298300</v>
      </c>
      <c r="H258" s="20">
        <f>J258-G258</f>
        <v>26200</v>
      </c>
      <c r="I258" s="80">
        <v>17600</v>
      </c>
      <c r="J258" s="20">
        <v>324500</v>
      </c>
      <c r="K258" s="21">
        <v>61</v>
      </c>
      <c r="L258" s="21">
        <v>63</v>
      </c>
      <c r="M258" s="21">
        <v>116</v>
      </c>
      <c r="N258" s="21">
        <v>94</v>
      </c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39">
        <f>IF(AH258=0,"",AVERAGE(K258:AF258))</f>
        <v>83.5</v>
      </c>
      <c r="AH258" s="39">
        <f>IF(COUNTBLANK(K258:AF258)=0,22,IF(COUNTBLANK(K258:AF258)=1,21,IF(COUNTBLANK(K258:AF258)=2,20,IF(COUNTBLANK(K258:AF258)=3,19,IF(COUNTBLANK(K258:AF258)=4,18,IF(COUNTBLANK(K258:AF258)=5,17,IF(COUNTBLANK(K258:AF258)=6,16,IF(COUNTBLANK(K258:AF258)=7,15,IF(COUNTBLANK(K258:AF258)=8,14,IF(COUNTBLANK(K258:AF258)=9,13,IF(COUNTBLANK(K258:AF258)=10,12,IF(COUNTBLANK(K258:AF258)=11,11,IF(COUNTBLANK(K258:AF258)=12,10,IF(COUNTBLANK(K258:AF258)=13,9,IF(COUNTBLANK(K258:AF258)=14,8,IF(COUNTBLANK(K258:AF258)=15,7,IF(COUNTBLANK(K258:AF258)=16,6,IF(COUNTBLANK(K258:AF258)=17,5,IF(COUNTBLANK(K258:AF258)=18,4,IF(COUNTBLANK(K258:AF258)=19,3,IF(COUNTBLANK(K258:AF258)=20,2,IF(COUNTBLANK(K258:AF258)=21,1,IF(COUNTBLANK(K258:AF258)=22,0,"Error")))))))))))))))))))))))</f>
        <v>4</v>
      </c>
      <c r="AI258" s="39">
        <f>IF(AH258=0,"",IF(COUNTBLANK(AD258:AF258)=0,AVERAGE(AD258:AF258),IF(COUNTBLANK(AC258:AF258)&lt;1.5,AVERAGE(AC258:AF258),IF(COUNTBLANK(AB258:AF258)&lt;2.5,AVERAGE(AB258:AF258),IF(COUNTBLANK(AA258:AF258)&lt;3.5,AVERAGE(AA258:AF258),IF(COUNTBLANK(Z258:AF258)&lt;4.5,AVERAGE(Z258:AF258),IF(COUNTBLANK(Y258:AF258)&lt;5.5,AVERAGE(Y258:AF258),IF(COUNTBLANK(X258:AF258)&lt;6.5,AVERAGE(X258:AF258),IF(COUNTBLANK(W258:AF258)&lt;7.5,AVERAGE(W258:AF258),IF(COUNTBLANK(V258:AF258)&lt;8.5,AVERAGE(V258:AF258),IF(COUNTBLANK(U258:AF258)&lt;9.5,AVERAGE(U258:AF258),IF(COUNTBLANK(T258:AF258)&lt;10.5,AVERAGE(T258:AF258),IF(COUNTBLANK(S258:AF258)&lt;11.5,AVERAGE(S258:AF258),IF(COUNTBLANK(R258:AF258)&lt;12.5,AVERAGE(R258:AF258),IF(COUNTBLANK(Q258:AF258)&lt;13.5,AVERAGE(Q258:AF258),IF(COUNTBLANK(P258:AF258)&lt;14.5,AVERAGE(P258:AF258),IF(COUNTBLANK(O258:AF258)&lt;15.5,AVERAGE(O258:AF258),IF(COUNTBLANK(N258:AF258)&lt;16.5,AVERAGE(N258:AF258),IF(COUNTBLANK(M258:AF258)&lt;17.5,AVERAGE(M258:AF258),IF(COUNTBLANK(L258:AF258)&lt;18.5,AVERAGE(L258:AF258),AVERAGE(K258:AF258)))))))))))))))))))))</f>
        <v>91</v>
      </c>
      <c r="AJ258" s="22">
        <f>IF(AH258=0,"",IF(COUNTBLANK(AE258:AF258)=0,AVERAGE(AE258:AF258),IF(COUNTBLANK(AD258:AF258)&lt;1.5,AVERAGE(AD258:AF258),IF(COUNTBLANK(AC258:AF258)&lt;2.5,AVERAGE(AC258:AF258),IF(COUNTBLANK(AB258:AF258)&lt;3.5,AVERAGE(AB258:AF258),IF(COUNTBLANK(AA258:AF258)&lt;4.5,AVERAGE(AA258:AF258),IF(COUNTBLANK(Z258:AF258)&lt;5.5,AVERAGE(Z258:AF258),IF(COUNTBLANK(Y258:AF258)&lt;6.5,AVERAGE(Y258:AF258),IF(COUNTBLANK(X258:AF258)&lt;7.5,AVERAGE(X258:AF258),IF(COUNTBLANK(W258:AF258)&lt;8.5,AVERAGE(W258:AF258),IF(COUNTBLANK(V258:AF258)&lt;9.5,AVERAGE(V258:AF258),IF(COUNTBLANK(U258:AF258)&lt;10.5,AVERAGE(U258:AF258),IF(COUNTBLANK(T258:AF258)&lt;11.5,AVERAGE(T258:AF258),IF(COUNTBLANK(S258:AF258)&lt;12.5,AVERAGE(S258:AF258),IF(COUNTBLANK(R258:AF258)&lt;13.5,AVERAGE(R258:AF258),IF(COUNTBLANK(Q258:AF258)&lt;14.5,AVERAGE(Q258:AF258),IF(COUNTBLANK(P258:AF258)&lt;15.5,AVERAGE(P258:AF258),IF(COUNTBLANK(O258:AF258)&lt;16.5,AVERAGE(O258:AF258),IF(COUNTBLANK(N258:AF258)&lt;17.5,AVERAGE(N258:AF258),IF(COUNTBLANK(M258:AF258)&lt;18.5,AVERAGE(M258:AF258),IF(COUNTBLANK(L258:AF258)&lt;19.5,AVERAGE(L258:AF258),AVERAGE(K258:AF258))))))))))))))))))))))</f>
        <v>105</v>
      </c>
      <c r="AK258" s="23">
        <f>IF(AH258&lt;1.5,J258,(0.75*J258)+(0.25*(AI258*$AS$1)))</f>
        <v>336473.58198574104</v>
      </c>
      <c r="AL258" s="24">
        <f>AK258-J258</f>
        <v>11973.581985741039</v>
      </c>
      <c r="AM258" s="22">
        <f>IF(AH258&lt;1.5,"N/A",3*((J258/$AS$1)-(AJ258*2/3)))</f>
        <v>27.888961653487272</v>
      </c>
      <c r="AN258" s="20">
        <f t="shared" si="9"/>
        <v>360029.09025821165</v>
      </c>
      <c r="AO258" s="20">
        <f t="shared" si="10"/>
        <v>330356.36303912831</v>
      </c>
    </row>
    <row r="259" spans="1:41" s="2" customFormat="1">
      <c r="A259" s="19" t="s">
        <v>502</v>
      </c>
      <c r="B259" s="23" t="str">
        <f>IF(COUNTBLANK(K259:AF259)&lt;20.5,"Yes","No")</f>
        <v>Yes</v>
      </c>
      <c r="C259" s="23" t="str">
        <f>IF(COUNTBLANK(K259:AF259)&lt;21.5,"Yes","No")</f>
        <v>Yes</v>
      </c>
      <c r="D259" s="34" t="str">
        <f>IF(J259&gt;300000,IF(J259&lt;((AG259*$AR$1)*0.9),IF(J259&lt;((AG259*$AR$1)*0.8),IF(J259&lt;((AG259*$AR$1)*0.7),"B","C"),"V"),IF(AM259&gt;AG259,IF(AM259&gt;AJ259,"P",""),"")),IF(AM259&gt;AG259,IF(AM259&gt;AJ259,"P",""),""))</f>
        <v>P</v>
      </c>
      <c r="E259" s="19" t="s">
        <v>290</v>
      </c>
      <c r="F259" s="21" t="s">
        <v>388</v>
      </c>
      <c r="G259" s="20">
        <v>396300</v>
      </c>
      <c r="H259" s="20">
        <f>J259-G259</f>
        <v>-41200</v>
      </c>
      <c r="I259" s="80">
        <v>-17700</v>
      </c>
      <c r="J259" s="20">
        <v>355100</v>
      </c>
      <c r="K259" s="21">
        <v>88</v>
      </c>
      <c r="L259" s="21">
        <v>76</v>
      </c>
      <c r="M259" s="21">
        <v>58</v>
      </c>
      <c r="N259" s="21">
        <v>89</v>
      </c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39">
        <f>IF(AH259=0,"",AVERAGE(K259:AF259))</f>
        <v>77.75</v>
      </c>
      <c r="AH259" s="39">
        <f>IF(COUNTBLANK(K259:AF259)=0,22,IF(COUNTBLANK(K259:AF259)=1,21,IF(COUNTBLANK(K259:AF259)=2,20,IF(COUNTBLANK(K259:AF259)=3,19,IF(COUNTBLANK(K259:AF259)=4,18,IF(COUNTBLANK(K259:AF259)=5,17,IF(COUNTBLANK(K259:AF259)=6,16,IF(COUNTBLANK(K259:AF259)=7,15,IF(COUNTBLANK(K259:AF259)=8,14,IF(COUNTBLANK(K259:AF259)=9,13,IF(COUNTBLANK(K259:AF259)=10,12,IF(COUNTBLANK(K259:AF259)=11,11,IF(COUNTBLANK(K259:AF259)=12,10,IF(COUNTBLANK(K259:AF259)=13,9,IF(COUNTBLANK(K259:AF259)=14,8,IF(COUNTBLANK(K259:AF259)=15,7,IF(COUNTBLANK(K259:AF259)=16,6,IF(COUNTBLANK(K259:AF259)=17,5,IF(COUNTBLANK(K259:AF259)=18,4,IF(COUNTBLANK(K259:AF259)=19,3,IF(COUNTBLANK(K259:AF259)=20,2,IF(COUNTBLANK(K259:AF259)=21,1,IF(COUNTBLANK(K259:AF259)=22,0,"Error")))))))))))))))))))))))</f>
        <v>4</v>
      </c>
      <c r="AI259" s="39">
        <f>IF(AH259=0,"",IF(COUNTBLANK(AD259:AF259)=0,AVERAGE(AD259:AF259),IF(COUNTBLANK(AC259:AF259)&lt;1.5,AVERAGE(AC259:AF259),IF(COUNTBLANK(AB259:AF259)&lt;2.5,AVERAGE(AB259:AF259),IF(COUNTBLANK(AA259:AF259)&lt;3.5,AVERAGE(AA259:AF259),IF(COUNTBLANK(Z259:AF259)&lt;4.5,AVERAGE(Z259:AF259),IF(COUNTBLANK(Y259:AF259)&lt;5.5,AVERAGE(Y259:AF259),IF(COUNTBLANK(X259:AF259)&lt;6.5,AVERAGE(X259:AF259),IF(COUNTBLANK(W259:AF259)&lt;7.5,AVERAGE(W259:AF259),IF(COUNTBLANK(V259:AF259)&lt;8.5,AVERAGE(V259:AF259),IF(COUNTBLANK(U259:AF259)&lt;9.5,AVERAGE(U259:AF259),IF(COUNTBLANK(T259:AF259)&lt;10.5,AVERAGE(T259:AF259),IF(COUNTBLANK(S259:AF259)&lt;11.5,AVERAGE(S259:AF259),IF(COUNTBLANK(R259:AF259)&lt;12.5,AVERAGE(R259:AF259),IF(COUNTBLANK(Q259:AF259)&lt;13.5,AVERAGE(Q259:AF259),IF(COUNTBLANK(P259:AF259)&lt;14.5,AVERAGE(P259:AF259),IF(COUNTBLANK(O259:AF259)&lt;15.5,AVERAGE(O259:AF259),IF(COUNTBLANK(N259:AF259)&lt;16.5,AVERAGE(N259:AF259),IF(COUNTBLANK(M259:AF259)&lt;17.5,AVERAGE(M259:AF259),IF(COUNTBLANK(L259:AF259)&lt;18.5,AVERAGE(L259:AF259),AVERAGE(K259:AF259)))))))))))))))))))))</f>
        <v>74.333333333333329</v>
      </c>
      <c r="AJ259" s="22">
        <f>IF(AH259=0,"",IF(COUNTBLANK(AE259:AF259)=0,AVERAGE(AE259:AF259),IF(COUNTBLANK(AD259:AF259)&lt;1.5,AVERAGE(AD259:AF259),IF(COUNTBLANK(AC259:AF259)&lt;2.5,AVERAGE(AC259:AF259),IF(COUNTBLANK(AB259:AF259)&lt;3.5,AVERAGE(AB259:AF259),IF(COUNTBLANK(AA259:AF259)&lt;4.5,AVERAGE(AA259:AF259),IF(COUNTBLANK(Z259:AF259)&lt;5.5,AVERAGE(Z259:AF259),IF(COUNTBLANK(Y259:AF259)&lt;6.5,AVERAGE(Y259:AF259),IF(COUNTBLANK(X259:AF259)&lt;7.5,AVERAGE(X259:AF259),IF(COUNTBLANK(W259:AF259)&lt;8.5,AVERAGE(W259:AF259),IF(COUNTBLANK(V259:AF259)&lt;9.5,AVERAGE(V259:AF259),IF(COUNTBLANK(U259:AF259)&lt;10.5,AVERAGE(U259:AF259),IF(COUNTBLANK(T259:AF259)&lt;11.5,AVERAGE(T259:AF259),IF(COUNTBLANK(S259:AF259)&lt;12.5,AVERAGE(S259:AF259),IF(COUNTBLANK(R259:AF259)&lt;13.5,AVERAGE(R259:AF259),IF(COUNTBLANK(Q259:AF259)&lt;14.5,AVERAGE(Q259:AF259),IF(COUNTBLANK(P259:AF259)&lt;15.5,AVERAGE(P259:AF259),IF(COUNTBLANK(O259:AF259)&lt;16.5,AVERAGE(O259:AF259),IF(COUNTBLANK(N259:AF259)&lt;17.5,AVERAGE(N259:AF259),IF(COUNTBLANK(M259:AF259)&lt;18.5,AVERAGE(M259:AF259),IF(COUNTBLANK(L259:AF259)&lt;19.5,AVERAGE(L259:AF259),AVERAGE(K259:AF259))))))))))))))))))))))</f>
        <v>73.5</v>
      </c>
      <c r="AK259" s="23">
        <f>IF(AH259&lt;1.5,J259,(0.75*J259)+(0.25*(AI259*$AS$1)))</f>
        <v>342372.55964403023</v>
      </c>
      <c r="AL259" s="24">
        <f>AK259-J259</f>
        <v>-12727.440355969768</v>
      </c>
      <c r="AM259" s="22">
        <f>IF(AH259&lt;1.5,"N/A",3*((J259/$AS$1)-(AJ259*2/3)))</f>
        <v>113.32163415455574</v>
      </c>
      <c r="AN259" s="20">
        <f t="shared" si="9"/>
        <v>294089.69643802638</v>
      </c>
      <c r="AO259" s="20">
        <f t="shared" si="10"/>
        <v>307607.2721711644</v>
      </c>
    </row>
    <row r="260" spans="1:41" s="2" customFormat="1">
      <c r="A260" s="19" t="s">
        <v>502</v>
      </c>
      <c r="B260" s="23" t="str">
        <f>IF(COUNTBLANK(K260:AF260)&lt;20.5,"Yes","No")</f>
        <v>Yes</v>
      </c>
      <c r="C260" s="23" t="str">
        <f>IF(COUNTBLANK(K260:AF260)&lt;21.5,"Yes","No")</f>
        <v>Yes</v>
      </c>
      <c r="D260" s="34" t="str">
        <f>IF(J260&gt;300000,IF(J260&lt;((AG260*$AR$1)*0.9),IF(J260&lt;((AG260*$AR$1)*0.8),IF(J260&lt;((AG260*$AR$1)*0.7),"B","C"),"V"),IF(AM260&gt;AG260,IF(AM260&gt;AJ260,"P",""),"")),IF(AM260&gt;AG260,IF(AM260&gt;AJ260,"P",""),""))</f>
        <v/>
      </c>
      <c r="E260" s="19" t="s">
        <v>46</v>
      </c>
      <c r="F260" s="21" t="s">
        <v>37</v>
      </c>
      <c r="G260" s="20">
        <v>89500</v>
      </c>
      <c r="H260" s="20">
        <f>J260-G260</f>
        <v>96300</v>
      </c>
      <c r="I260" s="80">
        <v>43600</v>
      </c>
      <c r="J260" s="20">
        <v>185800</v>
      </c>
      <c r="K260" s="21">
        <v>80</v>
      </c>
      <c r="L260" s="21">
        <v>45</v>
      </c>
      <c r="M260" s="21">
        <v>86</v>
      </c>
      <c r="N260" s="21">
        <v>94</v>
      </c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39">
        <f>IF(AH260=0,"",AVERAGE(K260:AF260))</f>
        <v>76.25</v>
      </c>
      <c r="AH260" s="39">
        <f>IF(COUNTBLANK(K260:AF260)=0,22,IF(COUNTBLANK(K260:AF260)=1,21,IF(COUNTBLANK(K260:AF260)=2,20,IF(COUNTBLANK(K260:AF260)=3,19,IF(COUNTBLANK(K260:AF260)=4,18,IF(COUNTBLANK(K260:AF260)=5,17,IF(COUNTBLANK(K260:AF260)=6,16,IF(COUNTBLANK(K260:AF260)=7,15,IF(COUNTBLANK(K260:AF260)=8,14,IF(COUNTBLANK(K260:AF260)=9,13,IF(COUNTBLANK(K260:AF260)=10,12,IF(COUNTBLANK(K260:AF260)=11,11,IF(COUNTBLANK(K260:AF260)=12,10,IF(COUNTBLANK(K260:AF260)=13,9,IF(COUNTBLANK(K260:AF260)=14,8,IF(COUNTBLANK(K260:AF260)=15,7,IF(COUNTBLANK(K260:AF260)=16,6,IF(COUNTBLANK(K260:AF260)=17,5,IF(COUNTBLANK(K260:AF260)=18,4,IF(COUNTBLANK(K260:AF260)=19,3,IF(COUNTBLANK(K260:AF260)=20,2,IF(COUNTBLANK(K260:AF260)=21,1,IF(COUNTBLANK(K260:AF260)=22,0,"Error")))))))))))))))))))))))</f>
        <v>4</v>
      </c>
      <c r="AI260" s="39">
        <f>IF(AH260=0,"",IF(COUNTBLANK(AD260:AF260)=0,AVERAGE(AD260:AF260),IF(COUNTBLANK(AC260:AF260)&lt;1.5,AVERAGE(AC260:AF260),IF(COUNTBLANK(AB260:AF260)&lt;2.5,AVERAGE(AB260:AF260),IF(COUNTBLANK(AA260:AF260)&lt;3.5,AVERAGE(AA260:AF260),IF(COUNTBLANK(Z260:AF260)&lt;4.5,AVERAGE(Z260:AF260),IF(COUNTBLANK(Y260:AF260)&lt;5.5,AVERAGE(Y260:AF260),IF(COUNTBLANK(X260:AF260)&lt;6.5,AVERAGE(X260:AF260),IF(COUNTBLANK(W260:AF260)&lt;7.5,AVERAGE(W260:AF260),IF(COUNTBLANK(V260:AF260)&lt;8.5,AVERAGE(V260:AF260),IF(COUNTBLANK(U260:AF260)&lt;9.5,AVERAGE(U260:AF260),IF(COUNTBLANK(T260:AF260)&lt;10.5,AVERAGE(T260:AF260),IF(COUNTBLANK(S260:AF260)&lt;11.5,AVERAGE(S260:AF260),IF(COUNTBLANK(R260:AF260)&lt;12.5,AVERAGE(R260:AF260),IF(COUNTBLANK(Q260:AF260)&lt;13.5,AVERAGE(Q260:AF260),IF(COUNTBLANK(P260:AF260)&lt;14.5,AVERAGE(P260:AF260),IF(COUNTBLANK(O260:AF260)&lt;15.5,AVERAGE(O260:AF260),IF(COUNTBLANK(N260:AF260)&lt;16.5,AVERAGE(N260:AF260),IF(COUNTBLANK(M260:AF260)&lt;17.5,AVERAGE(M260:AF260),IF(COUNTBLANK(L260:AF260)&lt;18.5,AVERAGE(L260:AF260),AVERAGE(K260:AF260)))))))))))))))))))))</f>
        <v>75</v>
      </c>
      <c r="AJ260" s="22">
        <f>IF(AH260=0,"",IF(COUNTBLANK(AE260:AF260)=0,AVERAGE(AE260:AF260),IF(COUNTBLANK(AD260:AF260)&lt;1.5,AVERAGE(AD260:AF260),IF(COUNTBLANK(AC260:AF260)&lt;2.5,AVERAGE(AC260:AF260),IF(COUNTBLANK(AB260:AF260)&lt;3.5,AVERAGE(AB260:AF260),IF(COUNTBLANK(AA260:AF260)&lt;4.5,AVERAGE(AA260:AF260),IF(COUNTBLANK(Z260:AF260)&lt;5.5,AVERAGE(Z260:AF260),IF(COUNTBLANK(Y260:AF260)&lt;6.5,AVERAGE(Y260:AF260),IF(COUNTBLANK(X260:AF260)&lt;7.5,AVERAGE(X260:AF260),IF(COUNTBLANK(W260:AF260)&lt;8.5,AVERAGE(W260:AF260),IF(COUNTBLANK(V260:AF260)&lt;9.5,AVERAGE(V260:AF260),IF(COUNTBLANK(U260:AF260)&lt;10.5,AVERAGE(U260:AF260),IF(COUNTBLANK(T260:AF260)&lt;11.5,AVERAGE(T260:AF260),IF(COUNTBLANK(S260:AF260)&lt;12.5,AVERAGE(S260:AF260),IF(COUNTBLANK(R260:AF260)&lt;13.5,AVERAGE(R260:AF260),IF(COUNTBLANK(Q260:AF260)&lt;14.5,AVERAGE(Q260:AF260),IF(COUNTBLANK(P260:AF260)&lt;15.5,AVERAGE(P260:AF260),IF(COUNTBLANK(O260:AF260)&lt;16.5,AVERAGE(O260:AF260),IF(COUNTBLANK(N260:AF260)&lt;17.5,AVERAGE(N260:AF260),IF(COUNTBLANK(M260:AF260)&lt;18.5,AVERAGE(M260:AF260),IF(COUNTBLANK(L260:AF260)&lt;19.5,AVERAGE(L260:AF260),AVERAGE(K260:AF260))))))))))))))))))))))</f>
        <v>90</v>
      </c>
      <c r="AK260" s="23">
        <f>IF(AH260&lt;1.5,J260,(0.75*J260)+(0.25*(AI260*$AS$1)))</f>
        <v>216079.60053769869</v>
      </c>
      <c r="AL260" s="24">
        <f>AK260-J260</f>
        <v>30279.600537698687</v>
      </c>
      <c r="AM260" s="22">
        <f>IF(AH260&lt;1.5,"N/A",3*((J260/$AS$1)-(AJ260*2/3)))</f>
        <v>-43.791158473904659</v>
      </c>
      <c r="AN260" s="20">
        <f t="shared" ref="AN260:AN323" si="11">IF(AH260=0,"",AI260*$AR$1)</f>
        <v>296727.27219083381</v>
      </c>
      <c r="AO260" s="20">
        <f t="shared" ref="AO260:AO323" si="12">IF(AH260=0,"",AG260*$AR$1)</f>
        <v>301672.7267273477</v>
      </c>
    </row>
    <row r="261" spans="1:41" s="2" customFormat="1">
      <c r="A261" s="19" t="s">
        <v>502</v>
      </c>
      <c r="B261" s="23" t="str">
        <f>IF(COUNTBLANK(K261:AF261)&lt;20.5,"Yes","No")</f>
        <v>Yes</v>
      </c>
      <c r="C261" s="23" t="str">
        <f>IF(COUNTBLANK(K261:AF261)&lt;21.5,"Yes","No")</f>
        <v>Yes</v>
      </c>
      <c r="D261" s="34" t="str">
        <f>IF(J261&gt;300000,IF(J261&lt;((AG261*$AR$1)*0.9),IF(J261&lt;((AG261*$AR$1)*0.8),IF(J261&lt;((AG261*$AR$1)*0.7),"B","C"),"V"),IF(AM261&gt;AG261,IF(AM261&gt;AJ261,"P",""),"")),IF(AM261&gt;AG261,IF(AM261&gt;AJ261,"P",""),""))</f>
        <v/>
      </c>
      <c r="E261" s="19" t="s">
        <v>482</v>
      </c>
      <c r="F261" s="21" t="s">
        <v>62</v>
      </c>
      <c r="G261" s="20"/>
      <c r="H261" s="20">
        <f>J261-G261</f>
        <v>283900</v>
      </c>
      <c r="I261" s="80">
        <v>0</v>
      </c>
      <c r="J261" s="20">
        <v>283900</v>
      </c>
      <c r="K261" s="21"/>
      <c r="L261" s="21"/>
      <c r="M261" s="21">
        <v>83</v>
      </c>
      <c r="N261" s="21">
        <v>69</v>
      </c>
      <c r="O261" s="40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9">
        <f>IF(AH261=0,"",AVERAGE(K261:AF261))</f>
        <v>76</v>
      </c>
      <c r="AH261" s="39">
        <f>IF(COUNTBLANK(K261:AF261)=0,22,IF(COUNTBLANK(K261:AF261)=1,21,IF(COUNTBLANK(K261:AF261)=2,20,IF(COUNTBLANK(K261:AF261)=3,19,IF(COUNTBLANK(K261:AF261)=4,18,IF(COUNTBLANK(K261:AF261)=5,17,IF(COUNTBLANK(K261:AF261)=6,16,IF(COUNTBLANK(K261:AF261)=7,15,IF(COUNTBLANK(K261:AF261)=8,14,IF(COUNTBLANK(K261:AF261)=9,13,IF(COUNTBLANK(K261:AF261)=10,12,IF(COUNTBLANK(K261:AF261)=11,11,IF(COUNTBLANK(K261:AF261)=12,10,IF(COUNTBLANK(K261:AF261)=13,9,IF(COUNTBLANK(K261:AF261)=14,8,IF(COUNTBLANK(K261:AF261)=15,7,IF(COUNTBLANK(K261:AF261)=16,6,IF(COUNTBLANK(K261:AF261)=17,5,IF(COUNTBLANK(K261:AF261)=18,4,IF(COUNTBLANK(K261:AF261)=19,3,IF(COUNTBLANK(K261:AF261)=20,2,IF(COUNTBLANK(K261:AF261)=21,1,IF(COUNTBLANK(K261:AF261)=22,0,"Error")))))))))))))))))))))))</f>
        <v>2</v>
      </c>
      <c r="AI261" s="39">
        <f>IF(AH261=0,"",IF(COUNTBLANK(AD261:AF261)=0,AVERAGE(AD261:AF261),IF(COUNTBLANK(AC261:AF261)&lt;1.5,AVERAGE(AC261:AF261),IF(COUNTBLANK(AB261:AF261)&lt;2.5,AVERAGE(AB261:AF261),IF(COUNTBLANK(AA261:AF261)&lt;3.5,AVERAGE(AA261:AF261),IF(COUNTBLANK(Z261:AF261)&lt;4.5,AVERAGE(Z261:AF261),IF(COUNTBLANK(Y261:AF261)&lt;5.5,AVERAGE(Y261:AF261),IF(COUNTBLANK(X261:AF261)&lt;6.5,AVERAGE(X261:AF261),IF(COUNTBLANK(W261:AF261)&lt;7.5,AVERAGE(W261:AF261),IF(COUNTBLANK(V261:AF261)&lt;8.5,AVERAGE(V261:AF261),IF(COUNTBLANK(U261:AF261)&lt;9.5,AVERAGE(U261:AF261),IF(COUNTBLANK(T261:AF261)&lt;10.5,AVERAGE(T261:AF261),IF(COUNTBLANK(S261:AF261)&lt;11.5,AVERAGE(S261:AF261),IF(COUNTBLANK(R261:AF261)&lt;12.5,AVERAGE(R261:AF261),IF(COUNTBLANK(Q261:AF261)&lt;13.5,AVERAGE(Q261:AF261),IF(COUNTBLANK(P261:AF261)&lt;14.5,AVERAGE(P261:AF261),IF(COUNTBLANK(O261:AF261)&lt;15.5,AVERAGE(O261:AF261),IF(COUNTBLANK(N261:AF261)&lt;16.5,AVERAGE(N261:AF261),IF(COUNTBLANK(M261:AF261)&lt;17.5,AVERAGE(M261:AF261),IF(COUNTBLANK(L261:AF261)&lt;18.5,AVERAGE(L261:AF261),AVERAGE(K261:AF261)))))))))))))))))))))</f>
        <v>76</v>
      </c>
      <c r="AJ261" s="22">
        <f>IF(AH261=0,"",IF(COUNTBLANK(AE261:AF261)=0,AVERAGE(AE261:AF261),IF(COUNTBLANK(AD261:AF261)&lt;1.5,AVERAGE(AD261:AF261),IF(COUNTBLANK(AC261:AF261)&lt;2.5,AVERAGE(AC261:AF261),IF(COUNTBLANK(AB261:AF261)&lt;3.5,AVERAGE(AB261:AF261),IF(COUNTBLANK(AA261:AF261)&lt;4.5,AVERAGE(AA261:AF261),IF(COUNTBLANK(Z261:AF261)&lt;5.5,AVERAGE(Z261:AF261),IF(COUNTBLANK(Y261:AF261)&lt;6.5,AVERAGE(Y261:AF261),IF(COUNTBLANK(X261:AF261)&lt;7.5,AVERAGE(X261:AF261),IF(COUNTBLANK(W261:AF261)&lt;8.5,AVERAGE(W261:AF261),IF(COUNTBLANK(V261:AF261)&lt;9.5,AVERAGE(V261:AF261),IF(COUNTBLANK(U261:AF261)&lt;10.5,AVERAGE(U261:AF261),IF(COUNTBLANK(T261:AF261)&lt;11.5,AVERAGE(T261:AF261),IF(COUNTBLANK(S261:AF261)&lt;12.5,AVERAGE(S261:AF261),IF(COUNTBLANK(R261:AF261)&lt;13.5,AVERAGE(R261:AF261),IF(COUNTBLANK(Q261:AF261)&lt;14.5,AVERAGE(Q261:AF261),IF(COUNTBLANK(P261:AF261)&lt;15.5,AVERAGE(P261:AF261),IF(COUNTBLANK(O261:AF261)&lt;16.5,AVERAGE(O261:AF261),IF(COUNTBLANK(N261:AF261)&lt;17.5,AVERAGE(N261:AF261),IF(COUNTBLANK(M261:AF261)&lt;18.5,AVERAGE(M261:AF261),IF(COUNTBLANK(L261:AF261)&lt;19.5,AVERAGE(L261:AF261),AVERAGE(K261:AF261))))))))))))))))))))))</f>
        <v>76</v>
      </c>
      <c r="AK261" s="23">
        <f>IF(AH261&lt;1.5,J261,(0.75*J261)+(0.25*(AI261*$AS$1)))</f>
        <v>290677.66187820135</v>
      </c>
      <c r="AL261" s="24">
        <f>AK261-J261</f>
        <v>6777.6618782013538</v>
      </c>
      <c r="AM261" s="22">
        <f>IF(AH261&lt;1.5,"N/A",3*((J261/$AS$1)-(AJ261*2/3)))</f>
        <v>56.125350426579494</v>
      </c>
      <c r="AN261" s="20">
        <f t="shared" si="11"/>
        <v>300683.6358200449</v>
      </c>
      <c r="AO261" s="20">
        <f t="shared" si="12"/>
        <v>300683.6358200449</v>
      </c>
    </row>
    <row r="262" spans="1:41" s="2" customFormat="1">
      <c r="A262" s="19" t="s">
        <v>502</v>
      </c>
      <c r="B262" s="23" t="str">
        <f>IF(COUNTBLANK(K262:AF262)&lt;20.5,"Yes","No")</f>
        <v>Yes</v>
      </c>
      <c r="C262" s="23" t="str">
        <f>IF(COUNTBLANK(K262:AF262)&lt;21.5,"Yes","No")</f>
        <v>Yes</v>
      </c>
      <c r="D262" s="34" t="str">
        <f>IF(J262&gt;300000,IF(J262&lt;((AG262*$AR$1)*0.9),IF(J262&lt;((AG262*$AR$1)*0.8),IF(J262&lt;((AG262*$AR$1)*0.7),"B","C"),"V"),IF(AM262&gt;AG262,IF(AM262&gt;AJ262,"P",""),"")),IF(AM262&gt;AG262,IF(AM262&gt;AJ262,"P",""),""))</f>
        <v>P</v>
      </c>
      <c r="E262" s="19" t="s">
        <v>291</v>
      </c>
      <c r="F262" s="21" t="s">
        <v>388</v>
      </c>
      <c r="G262" s="20">
        <v>221100</v>
      </c>
      <c r="H262" s="20">
        <f>J262-G262</f>
        <v>33400</v>
      </c>
      <c r="I262" s="80">
        <v>5000</v>
      </c>
      <c r="J262" s="20">
        <v>254500</v>
      </c>
      <c r="K262" s="21">
        <v>87</v>
      </c>
      <c r="L262" s="21">
        <v>86</v>
      </c>
      <c r="M262" s="21">
        <v>66</v>
      </c>
      <c r="N262" s="21">
        <v>44</v>
      </c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39">
        <f>IF(AH262=0,"",AVERAGE(K262:AF262))</f>
        <v>70.75</v>
      </c>
      <c r="AH262" s="39">
        <f>IF(COUNTBLANK(K262:AF262)=0,22,IF(COUNTBLANK(K262:AF262)=1,21,IF(COUNTBLANK(K262:AF262)=2,20,IF(COUNTBLANK(K262:AF262)=3,19,IF(COUNTBLANK(K262:AF262)=4,18,IF(COUNTBLANK(K262:AF262)=5,17,IF(COUNTBLANK(K262:AF262)=6,16,IF(COUNTBLANK(K262:AF262)=7,15,IF(COUNTBLANK(K262:AF262)=8,14,IF(COUNTBLANK(K262:AF262)=9,13,IF(COUNTBLANK(K262:AF262)=10,12,IF(COUNTBLANK(K262:AF262)=11,11,IF(COUNTBLANK(K262:AF262)=12,10,IF(COUNTBLANK(K262:AF262)=13,9,IF(COUNTBLANK(K262:AF262)=14,8,IF(COUNTBLANK(K262:AF262)=15,7,IF(COUNTBLANK(K262:AF262)=16,6,IF(COUNTBLANK(K262:AF262)=17,5,IF(COUNTBLANK(K262:AF262)=18,4,IF(COUNTBLANK(K262:AF262)=19,3,IF(COUNTBLANK(K262:AF262)=20,2,IF(COUNTBLANK(K262:AF262)=21,1,IF(COUNTBLANK(K262:AF262)=22,0,"Error")))))))))))))))))))))))</f>
        <v>4</v>
      </c>
      <c r="AI262" s="39">
        <f>IF(AH262=0,"",IF(COUNTBLANK(AD262:AF262)=0,AVERAGE(AD262:AF262),IF(COUNTBLANK(AC262:AF262)&lt;1.5,AVERAGE(AC262:AF262),IF(COUNTBLANK(AB262:AF262)&lt;2.5,AVERAGE(AB262:AF262),IF(COUNTBLANK(AA262:AF262)&lt;3.5,AVERAGE(AA262:AF262),IF(COUNTBLANK(Z262:AF262)&lt;4.5,AVERAGE(Z262:AF262),IF(COUNTBLANK(Y262:AF262)&lt;5.5,AVERAGE(Y262:AF262),IF(COUNTBLANK(X262:AF262)&lt;6.5,AVERAGE(X262:AF262),IF(COUNTBLANK(W262:AF262)&lt;7.5,AVERAGE(W262:AF262),IF(COUNTBLANK(V262:AF262)&lt;8.5,AVERAGE(V262:AF262),IF(COUNTBLANK(U262:AF262)&lt;9.5,AVERAGE(U262:AF262),IF(COUNTBLANK(T262:AF262)&lt;10.5,AVERAGE(T262:AF262),IF(COUNTBLANK(S262:AF262)&lt;11.5,AVERAGE(S262:AF262),IF(COUNTBLANK(R262:AF262)&lt;12.5,AVERAGE(R262:AF262),IF(COUNTBLANK(Q262:AF262)&lt;13.5,AVERAGE(Q262:AF262),IF(COUNTBLANK(P262:AF262)&lt;14.5,AVERAGE(P262:AF262),IF(COUNTBLANK(O262:AF262)&lt;15.5,AVERAGE(O262:AF262),IF(COUNTBLANK(N262:AF262)&lt;16.5,AVERAGE(N262:AF262),IF(COUNTBLANK(M262:AF262)&lt;17.5,AVERAGE(M262:AF262),IF(COUNTBLANK(L262:AF262)&lt;18.5,AVERAGE(L262:AF262),AVERAGE(K262:AF262)))))))))))))))))))))</f>
        <v>65.333333333333329</v>
      </c>
      <c r="AJ262" s="22">
        <f>IF(AH262=0,"",IF(COUNTBLANK(AE262:AF262)=0,AVERAGE(AE262:AF262),IF(COUNTBLANK(AD262:AF262)&lt;1.5,AVERAGE(AD262:AF262),IF(COUNTBLANK(AC262:AF262)&lt;2.5,AVERAGE(AC262:AF262),IF(COUNTBLANK(AB262:AF262)&lt;3.5,AVERAGE(AB262:AF262),IF(COUNTBLANK(AA262:AF262)&lt;4.5,AVERAGE(AA262:AF262),IF(COUNTBLANK(Z262:AF262)&lt;5.5,AVERAGE(Z262:AF262),IF(COUNTBLANK(Y262:AF262)&lt;6.5,AVERAGE(Y262:AF262),IF(COUNTBLANK(X262:AF262)&lt;7.5,AVERAGE(X262:AF262),IF(COUNTBLANK(W262:AF262)&lt;8.5,AVERAGE(W262:AF262),IF(COUNTBLANK(V262:AF262)&lt;9.5,AVERAGE(V262:AF262),IF(COUNTBLANK(U262:AF262)&lt;10.5,AVERAGE(U262:AF262),IF(COUNTBLANK(T262:AF262)&lt;11.5,AVERAGE(T262:AF262),IF(COUNTBLANK(S262:AF262)&lt;12.5,AVERAGE(S262:AF262),IF(COUNTBLANK(R262:AF262)&lt;13.5,AVERAGE(R262:AF262),IF(COUNTBLANK(Q262:AF262)&lt;14.5,AVERAGE(Q262:AF262),IF(COUNTBLANK(P262:AF262)&lt;15.5,AVERAGE(P262:AF262),IF(COUNTBLANK(O262:AF262)&lt;16.5,AVERAGE(O262:AF262),IF(COUNTBLANK(N262:AF262)&lt;17.5,AVERAGE(N262:AF262),IF(COUNTBLANK(M262:AF262)&lt;18.5,AVERAGE(M262:AF262),IF(COUNTBLANK(L262:AF262)&lt;19.5,AVERAGE(L262:AF262),AVERAGE(K262:AF262))))))))))))))))))))))</f>
        <v>55</v>
      </c>
      <c r="AK262" s="23">
        <f>IF(AH262&lt;1.5,J262,(0.75*J262)+(0.25*(AI262*$AS$1)))</f>
        <v>257715.0075795064</v>
      </c>
      <c r="AL262" s="24">
        <f>AK262-J262</f>
        <v>3215.007579506404</v>
      </c>
      <c r="AM262" s="22">
        <f>IF(AH262&lt;1.5,"N/A",3*((J262/$AS$1)-(AJ262*2/3)))</f>
        <v>76.572390572611766</v>
      </c>
      <c r="AN262" s="20">
        <f t="shared" si="11"/>
        <v>258482.42377512631</v>
      </c>
      <c r="AO262" s="20">
        <f t="shared" si="12"/>
        <v>279912.72676668654</v>
      </c>
    </row>
    <row r="263" spans="1:41" s="2" customFormat="1">
      <c r="A263" s="19" t="s">
        <v>502</v>
      </c>
      <c r="B263" s="23" t="str">
        <f>IF(COUNTBLANK(K263:AF263)&lt;20.5,"Yes","No")</f>
        <v>Yes</v>
      </c>
      <c r="C263" s="23" t="str">
        <f>IF(COUNTBLANK(K263:AF263)&lt;21.5,"Yes","No")</f>
        <v>Yes</v>
      </c>
      <c r="D263" s="34" t="str">
        <f>IF(J263&gt;300000,IF(J263&lt;((AG263*$AR$1)*0.9),IF(J263&lt;((AG263*$AR$1)*0.8),IF(J263&lt;((AG263*$AR$1)*0.7),"B","C"),"V"),IF(AM263&gt;AG263,IF(AM263&gt;AJ263,"P",""),"")),IF(AM263&gt;AG263,IF(AM263&gt;AJ263,"P",""),""))</f>
        <v>P</v>
      </c>
      <c r="E263" s="19" t="s">
        <v>407</v>
      </c>
      <c r="F263" s="21" t="s">
        <v>391</v>
      </c>
      <c r="G263" s="20">
        <v>265600</v>
      </c>
      <c r="H263" s="20">
        <f>J263-G263</f>
        <v>8000</v>
      </c>
      <c r="I263" s="80">
        <v>-5200</v>
      </c>
      <c r="J263" s="20">
        <v>273600</v>
      </c>
      <c r="K263" s="21">
        <v>88</v>
      </c>
      <c r="L263" s="21">
        <v>80</v>
      </c>
      <c r="M263" s="21">
        <v>61</v>
      </c>
      <c r="N263" s="21">
        <v>48</v>
      </c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39">
        <f>IF(AH263=0,"",AVERAGE(K263:AF263))</f>
        <v>69.25</v>
      </c>
      <c r="AH263" s="39">
        <f>IF(COUNTBLANK(K263:AF263)=0,22,IF(COUNTBLANK(K263:AF263)=1,21,IF(COUNTBLANK(K263:AF263)=2,20,IF(COUNTBLANK(K263:AF263)=3,19,IF(COUNTBLANK(K263:AF263)=4,18,IF(COUNTBLANK(K263:AF263)=5,17,IF(COUNTBLANK(K263:AF263)=6,16,IF(COUNTBLANK(K263:AF263)=7,15,IF(COUNTBLANK(K263:AF263)=8,14,IF(COUNTBLANK(K263:AF263)=9,13,IF(COUNTBLANK(K263:AF263)=10,12,IF(COUNTBLANK(K263:AF263)=11,11,IF(COUNTBLANK(K263:AF263)=12,10,IF(COUNTBLANK(K263:AF263)=13,9,IF(COUNTBLANK(K263:AF263)=14,8,IF(COUNTBLANK(K263:AF263)=15,7,IF(COUNTBLANK(K263:AF263)=16,6,IF(COUNTBLANK(K263:AF263)=17,5,IF(COUNTBLANK(K263:AF263)=18,4,IF(COUNTBLANK(K263:AF263)=19,3,IF(COUNTBLANK(K263:AF263)=20,2,IF(COUNTBLANK(K263:AF263)=21,1,IF(COUNTBLANK(K263:AF263)=22,0,"Error")))))))))))))))))))))))</f>
        <v>4</v>
      </c>
      <c r="AI263" s="39">
        <f>IF(AH263=0,"",IF(COUNTBLANK(AD263:AF263)=0,AVERAGE(AD263:AF263),IF(COUNTBLANK(AC263:AF263)&lt;1.5,AVERAGE(AC263:AF263),IF(COUNTBLANK(AB263:AF263)&lt;2.5,AVERAGE(AB263:AF263),IF(COUNTBLANK(AA263:AF263)&lt;3.5,AVERAGE(AA263:AF263),IF(COUNTBLANK(Z263:AF263)&lt;4.5,AVERAGE(Z263:AF263),IF(COUNTBLANK(Y263:AF263)&lt;5.5,AVERAGE(Y263:AF263),IF(COUNTBLANK(X263:AF263)&lt;6.5,AVERAGE(X263:AF263),IF(COUNTBLANK(W263:AF263)&lt;7.5,AVERAGE(W263:AF263),IF(COUNTBLANK(V263:AF263)&lt;8.5,AVERAGE(V263:AF263),IF(COUNTBLANK(U263:AF263)&lt;9.5,AVERAGE(U263:AF263),IF(COUNTBLANK(T263:AF263)&lt;10.5,AVERAGE(T263:AF263),IF(COUNTBLANK(S263:AF263)&lt;11.5,AVERAGE(S263:AF263),IF(COUNTBLANK(R263:AF263)&lt;12.5,AVERAGE(R263:AF263),IF(COUNTBLANK(Q263:AF263)&lt;13.5,AVERAGE(Q263:AF263),IF(COUNTBLANK(P263:AF263)&lt;14.5,AVERAGE(P263:AF263),IF(COUNTBLANK(O263:AF263)&lt;15.5,AVERAGE(O263:AF263),IF(COUNTBLANK(N263:AF263)&lt;16.5,AVERAGE(N263:AF263),IF(COUNTBLANK(M263:AF263)&lt;17.5,AVERAGE(M263:AF263),IF(COUNTBLANK(L263:AF263)&lt;18.5,AVERAGE(L263:AF263),AVERAGE(K263:AF263)))))))))))))))))))))</f>
        <v>63</v>
      </c>
      <c r="AJ263" s="22">
        <f>IF(AH263=0,"",IF(COUNTBLANK(AE263:AF263)=0,AVERAGE(AE263:AF263),IF(COUNTBLANK(AD263:AF263)&lt;1.5,AVERAGE(AD263:AF263),IF(COUNTBLANK(AC263:AF263)&lt;2.5,AVERAGE(AC263:AF263),IF(COUNTBLANK(AB263:AF263)&lt;3.5,AVERAGE(AB263:AF263),IF(COUNTBLANK(AA263:AF263)&lt;4.5,AVERAGE(AA263:AF263),IF(COUNTBLANK(Z263:AF263)&lt;5.5,AVERAGE(Z263:AF263),IF(COUNTBLANK(Y263:AF263)&lt;6.5,AVERAGE(Y263:AF263),IF(COUNTBLANK(X263:AF263)&lt;7.5,AVERAGE(X263:AF263),IF(COUNTBLANK(W263:AF263)&lt;8.5,AVERAGE(W263:AF263),IF(COUNTBLANK(V263:AF263)&lt;9.5,AVERAGE(V263:AF263),IF(COUNTBLANK(U263:AF263)&lt;10.5,AVERAGE(U263:AF263),IF(COUNTBLANK(T263:AF263)&lt;11.5,AVERAGE(T263:AF263),IF(COUNTBLANK(S263:AF263)&lt;12.5,AVERAGE(S263:AF263),IF(COUNTBLANK(R263:AF263)&lt;13.5,AVERAGE(R263:AF263),IF(COUNTBLANK(Q263:AF263)&lt;14.5,AVERAGE(Q263:AF263),IF(COUNTBLANK(P263:AF263)&lt;15.5,AVERAGE(P263:AF263),IF(COUNTBLANK(O263:AF263)&lt;16.5,AVERAGE(O263:AF263),IF(COUNTBLANK(N263:AF263)&lt;17.5,AVERAGE(N263:AF263),IF(COUNTBLANK(M263:AF263)&lt;18.5,AVERAGE(M263:AF263),IF(COUNTBLANK(L263:AF263)&lt;19.5,AVERAGE(L263:AF263),AVERAGE(K263:AF263))))))))))))))))))))))</f>
        <v>54.5</v>
      </c>
      <c r="AK263" s="23">
        <f>IF(AH263&lt;1.5,J263,(0.75*J263)+(0.25*(AI263*$AS$1)))</f>
        <v>269652.86445166689</v>
      </c>
      <c r="AL263" s="24">
        <f>AK263-J263</f>
        <v>-3947.1355483331135</v>
      </c>
      <c r="AM263" s="22">
        <f>IF(AH263&lt;1.5,"N/A",3*((J263/$AS$1)-(AJ263*2/3)))</f>
        <v>91.574483538964898</v>
      </c>
      <c r="AN263" s="20">
        <f t="shared" si="11"/>
        <v>249250.90864030039</v>
      </c>
      <c r="AO263" s="20">
        <f t="shared" si="12"/>
        <v>273978.1813228699</v>
      </c>
    </row>
    <row r="264" spans="1:41" s="2" customFormat="1">
      <c r="A264" s="19" t="s">
        <v>502</v>
      </c>
      <c r="B264" s="23" t="str">
        <f>IF(COUNTBLANK(K264:AF264)&lt;20.5,"Yes","No")</f>
        <v>Yes</v>
      </c>
      <c r="C264" s="23" t="str">
        <f>IF(COUNTBLANK(K264:AF264)&lt;21.5,"Yes","No")</f>
        <v>Yes</v>
      </c>
      <c r="D264" s="34" t="str">
        <f>IF(J264&gt;300000,IF(J264&lt;((AG264*$AR$1)*0.9),IF(J264&lt;((AG264*$AR$1)*0.8),IF(J264&lt;((AG264*$AR$1)*0.7),"B","C"),"V"),IF(AM264&gt;AG264,IF(AM264&gt;AJ264,"P",""),"")),IF(AM264&gt;AG264,IF(AM264&gt;AJ264,"P",""),""))</f>
        <v>P</v>
      </c>
      <c r="E264" s="19" t="s">
        <v>301</v>
      </c>
      <c r="F264" s="21" t="s">
        <v>392</v>
      </c>
      <c r="G264" s="20">
        <v>314400</v>
      </c>
      <c r="H264" s="20">
        <f>J264-G264</f>
        <v>-3800</v>
      </c>
      <c r="I264" s="80">
        <v>-6700</v>
      </c>
      <c r="J264" s="20">
        <v>310600</v>
      </c>
      <c r="K264" s="21">
        <v>59</v>
      </c>
      <c r="L264" s="21">
        <v>77</v>
      </c>
      <c r="M264" s="21">
        <v>100</v>
      </c>
      <c r="N264" s="21">
        <v>36</v>
      </c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39">
        <f>IF(AH264=0,"",AVERAGE(K264:AF264))</f>
        <v>68</v>
      </c>
      <c r="AH264" s="39">
        <f>IF(COUNTBLANK(K264:AF264)=0,22,IF(COUNTBLANK(K264:AF264)=1,21,IF(COUNTBLANK(K264:AF264)=2,20,IF(COUNTBLANK(K264:AF264)=3,19,IF(COUNTBLANK(K264:AF264)=4,18,IF(COUNTBLANK(K264:AF264)=5,17,IF(COUNTBLANK(K264:AF264)=6,16,IF(COUNTBLANK(K264:AF264)=7,15,IF(COUNTBLANK(K264:AF264)=8,14,IF(COUNTBLANK(K264:AF264)=9,13,IF(COUNTBLANK(K264:AF264)=10,12,IF(COUNTBLANK(K264:AF264)=11,11,IF(COUNTBLANK(K264:AF264)=12,10,IF(COUNTBLANK(K264:AF264)=13,9,IF(COUNTBLANK(K264:AF264)=14,8,IF(COUNTBLANK(K264:AF264)=15,7,IF(COUNTBLANK(K264:AF264)=16,6,IF(COUNTBLANK(K264:AF264)=17,5,IF(COUNTBLANK(K264:AF264)=18,4,IF(COUNTBLANK(K264:AF264)=19,3,IF(COUNTBLANK(K264:AF264)=20,2,IF(COUNTBLANK(K264:AF264)=21,1,IF(COUNTBLANK(K264:AF264)=22,0,"Error")))))))))))))))))))))))</f>
        <v>4</v>
      </c>
      <c r="AI264" s="39">
        <f>IF(AH264=0,"",IF(COUNTBLANK(AD264:AF264)=0,AVERAGE(AD264:AF264),IF(COUNTBLANK(AC264:AF264)&lt;1.5,AVERAGE(AC264:AF264),IF(COUNTBLANK(AB264:AF264)&lt;2.5,AVERAGE(AB264:AF264),IF(COUNTBLANK(AA264:AF264)&lt;3.5,AVERAGE(AA264:AF264),IF(COUNTBLANK(Z264:AF264)&lt;4.5,AVERAGE(Z264:AF264),IF(COUNTBLANK(Y264:AF264)&lt;5.5,AVERAGE(Y264:AF264),IF(COUNTBLANK(X264:AF264)&lt;6.5,AVERAGE(X264:AF264),IF(COUNTBLANK(W264:AF264)&lt;7.5,AVERAGE(W264:AF264),IF(COUNTBLANK(V264:AF264)&lt;8.5,AVERAGE(V264:AF264),IF(COUNTBLANK(U264:AF264)&lt;9.5,AVERAGE(U264:AF264),IF(COUNTBLANK(T264:AF264)&lt;10.5,AVERAGE(T264:AF264),IF(COUNTBLANK(S264:AF264)&lt;11.5,AVERAGE(S264:AF264),IF(COUNTBLANK(R264:AF264)&lt;12.5,AVERAGE(R264:AF264),IF(COUNTBLANK(Q264:AF264)&lt;13.5,AVERAGE(Q264:AF264),IF(COUNTBLANK(P264:AF264)&lt;14.5,AVERAGE(P264:AF264),IF(COUNTBLANK(O264:AF264)&lt;15.5,AVERAGE(O264:AF264),IF(COUNTBLANK(N264:AF264)&lt;16.5,AVERAGE(N264:AF264),IF(COUNTBLANK(M264:AF264)&lt;17.5,AVERAGE(M264:AF264),IF(COUNTBLANK(L264:AF264)&lt;18.5,AVERAGE(L264:AF264),AVERAGE(K264:AF264)))))))))))))))))))))</f>
        <v>71</v>
      </c>
      <c r="AJ264" s="22">
        <f>IF(AH264=0,"",IF(COUNTBLANK(AE264:AF264)=0,AVERAGE(AE264:AF264),IF(COUNTBLANK(AD264:AF264)&lt;1.5,AVERAGE(AD264:AF264),IF(COUNTBLANK(AC264:AF264)&lt;2.5,AVERAGE(AC264:AF264),IF(COUNTBLANK(AB264:AF264)&lt;3.5,AVERAGE(AB264:AF264),IF(COUNTBLANK(AA264:AF264)&lt;4.5,AVERAGE(AA264:AF264),IF(COUNTBLANK(Z264:AF264)&lt;5.5,AVERAGE(Z264:AF264),IF(COUNTBLANK(Y264:AF264)&lt;6.5,AVERAGE(Y264:AF264),IF(COUNTBLANK(X264:AF264)&lt;7.5,AVERAGE(X264:AF264),IF(COUNTBLANK(W264:AF264)&lt;8.5,AVERAGE(W264:AF264),IF(COUNTBLANK(V264:AF264)&lt;9.5,AVERAGE(V264:AF264),IF(COUNTBLANK(U264:AF264)&lt;10.5,AVERAGE(U264:AF264),IF(COUNTBLANK(T264:AF264)&lt;11.5,AVERAGE(T264:AF264),IF(COUNTBLANK(S264:AF264)&lt;12.5,AVERAGE(S264:AF264),IF(COUNTBLANK(R264:AF264)&lt;13.5,AVERAGE(R264:AF264),IF(COUNTBLANK(Q264:AF264)&lt;14.5,AVERAGE(Q264:AF264),IF(COUNTBLANK(P264:AF264)&lt;15.5,AVERAGE(P264:AF264),IF(COUNTBLANK(O264:AF264)&lt;16.5,AVERAGE(O264:AF264),IF(COUNTBLANK(N264:AF264)&lt;17.5,AVERAGE(N264:AF264),IF(COUNTBLANK(M264:AF264)&lt;18.5,AVERAGE(M264:AF264),IF(COUNTBLANK(L264:AF264)&lt;19.5,AVERAGE(L264:AF264),AVERAGE(K264:AF264))))))))))))))))))))))</f>
        <v>68</v>
      </c>
      <c r="AK264" s="23">
        <f>IF(AH264&lt;1.5,J264,(0.75*J264)+(0.25*(AI264*$AS$1)))</f>
        <v>305587.35517568811</v>
      </c>
      <c r="AL264" s="24">
        <f>AK264-J264</f>
        <v>-5012.6448243118939</v>
      </c>
      <c r="AM264" s="22">
        <f>IF(AH264&lt;1.5,"N/A",3*((J264/$AS$1)-(AJ264*2/3)))</f>
        <v>91.698956824570587</v>
      </c>
      <c r="AN264" s="20">
        <f t="shared" si="11"/>
        <v>280901.81767398934</v>
      </c>
      <c r="AO264" s="20">
        <f t="shared" si="12"/>
        <v>269032.72678635595</v>
      </c>
    </row>
    <row r="265" spans="1:41" s="2" customFormat="1">
      <c r="A265" s="19" t="s">
        <v>502</v>
      </c>
      <c r="B265" s="23" t="str">
        <f>IF(COUNTBLANK(K265:AF265)&lt;20.5,"Yes","No")</f>
        <v>Yes</v>
      </c>
      <c r="C265" s="23" t="str">
        <f>IF(COUNTBLANK(K265:AF265)&lt;21.5,"Yes","No")</f>
        <v>Yes</v>
      </c>
      <c r="D265" s="34" t="str">
        <f>IF(J265&gt;300000,IF(J265&lt;((AG265*$AR$1)*0.9),IF(J265&lt;((AG265*$AR$1)*0.8),IF(J265&lt;((AG265*$AR$1)*0.7),"B","C"),"V"),IF(AM265&gt;AG265,IF(AM265&gt;AJ265,"P",""),"")),IF(AM265&gt;AG265,IF(AM265&gt;AJ265,"P",""),""))</f>
        <v/>
      </c>
      <c r="E265" s="19" t="s">
        <v>289</v>
      </c>
      <c r="F265" s="21" t="s">
        <v>390</v>
      </c>
      <c r="G265" s="20">
        <v>285600</v>
      </c>
      <c r="H265" s="20">
        <f>J265-G265</f>
        <v>-9500</v>
      </c>
      <c r="I265" s="80">
        <v>-11000</v>
      </c>
      <c r="J265" s="20">
        <v>276100</v>
      </c>
      <c r="K265" s="21">
        <v>92</v>
      </c>
      <c r="L265" s="21">
        <v>34</v>
      </c>
      <c r="M265" s="21">
        <v>85</v>
      </c>
      <c r="N265" s="21">
        <v>60</v>
      </c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39">
        <f>IF(AH265=0,"",AVERAGE(K265:AF265))</f>
        <v>67.75</v>
      </c>
      <c r="AH265" s="39">
        <f>IF(COUNTBLANK(K265:AF265)=0,22,IF(COUNTBLANK(K265:AF265)=1,21,IF(COUNTBLANK(K265:AF265)=2,20,IF(COUNTBLANK(K265:AF265)=3,19,IF(COUNTBLANK(K265:AF265)=4,18,IF(COUNTBLANK(K265:AF265)=5,17,IF(COUNTBLANK(K265:AF265)=6,16,IF(COUNTBLANK(K265:AF265)=7,15,IF(COUNTBLANK(K265:AF265)=8,14,IF(COUNTBLANK(K265:AF265)=9,13,IF(COUNTBLANK(K265:AF265)=10,12,IF(COUNTBLANK(K265:AF265)=11,11,IF(COUNTBLANK(K265:AF265)=12,10,IF(COUNTBLANK(K265:AF265)=13,9,IF(COUNTBLANK(K265:AF265)=14,8,IF(COUNTBLANK(K265:AF265)=15,7,IF(COUNTBLANK(K265:AF265)=16,6,IF(COUNTBLANK(K265:AF265)=17,5,IF(COUNTBLANK(K265:AF265)=18,4,IF(COUNTBLANK(K265:AF265)=19,3,IF(COUNTBLANK(K265:AF265)=20,2,IF(COUNTBLANK(K265:AF265)=21,1,IF(COUNTBLANK(K265:AF265)=22,0,"Error")))))))))))))))))))))))</f>
        <v>4</v>
      </c>
      <c r="AI265" s="39">
        <f>IF(AH265=0,"",IF(COUNTBLANK(AD265:AF265)=0,AVERAGE(AD265:AF265),IF(COUNTBLANK(AC265:AF265)&lt;1.5,AVERAGE(AC265:AF265),IF(COUNTBLANK(AB265:AF265)&lt;2.5,AVERAGE(AB265:AF265),IF(COUNTBLANK(AA265:AF265)&lt;3.5,AVERAGE(AA265:AF265),IF(COUNTBLANK(Z265:AF265)&lt;4.5,AVERAGE(Z265:AF265),IF(COUNTBLANK(Y265:AF265)&lt;5.5,AVERAGE(Y265:AF265),IF(COUNTBLANK(X265:AF265)&lt;6.5,AVERAGE(X265:AF265),IF(COUNTBLANK(W265:AF265)&lt;7.5,AVERAGE(W265:AF265),IF(COUNTBLANK(V265:AF265)&lt;8.5,AVERAGE(V265:AF265),IF(COUNTBLANK(U265:AF265)&lt;9.5,AVERAGE(U265:AF265),IF(COUNTBLANK(T265:AF265)&lt;10.5,AVERAGE(T265:AF265),IF(COUNTBLANK(S265:AF265)&lt;11.5,AVERAGE(S265:AF265),IF(COUNTBLANK(R265:AF265)&lt;12.5,AVERAGE(R265:AF265),IF(COUNTBLANK(Q265:AF265)&lt;13.5,AVERAGE(Q265:AF265),IF(COUNTBLANK(P265:AF265)&lt;14.5,AVERAGE(P265:AF265),IF(COUNTBLANK(O265:AF265)&lt;15.5,AVERAGE(O265:AF265),IF(COUNTBLANK(N265:AF265)&lt;16.5,AVERAGE(N265:AF265),IF(COUNTBLANK(M265:AF265)&lt;17.5,AVERAGE(M265:AF265),IF(COUNTBLANK(L265:AF265)&lt;18.5,AVERAGE(L265:AF265),AVERAGE(K265:AF265)))))))))))))))))))))</f>
        <v>59.666666666666664</v>
      </c>
      <c r="AJ265" s="22">
        <f>IF(AH265=0,"",IF(COUNTBLANK(AE265:AF265)=0,AVERAGE(AE265:AF265),IF(COUNTBLANK(AD265:AF265)&lt;1.5,AVERAGE(AD265:AF265),IF(COUNTBLANK(AC265:AF265)&lt;2.5,AVERAGE(AC265:AF265),IF(COUNTBLANK(AB265:AF265)&lt;3.5,AVERAGE(AB265:AF265),IF(COUNTBLANK(AA265:AF265)&lt;4.5,AVERAGE(AA265:AF265),IF(COUNTBLANK(Z265:AF265)&lt;5.5,AVERAGE(Z265:AF265),IF(COUNTBLANK(Y265:AF265)&lt;6.5,AVERAGE(Y265:AF265),IF(COUNTBLANK(X265:AF265)&lt;7.5,AVERAGE(X265:AF265),IF(COUNTBLANK(W265:AF265)&lt;8.5,AVERAGE(W265:AF265),IF(COUNTBLANK(V265:AF265)&lt;9.5,AVERAGE(V265:AF265),IF(COUNTBLANK(U265:AF265)&lt;10.5,AVERAGE(U265:AF265),IF(COUNTBLANK(T265:AF265)&lt;11.5,AVERAGE(T265:AF265),IF(COUNTBLANK(S265:AF265)&lt;12.5,AVERAGE(S265:AF265),IF(COUNTBLANK(R265:AF265)&lt;13.5,AVERAGE(R265:AF265),IF(COUNTBLANK(Q265:AF265)&lt;14.5,AVERAGE(Q265:AF265),IF(COUNTBLANK(P265:AF265)&lt;15.5,AVERAGE(P265:AF265),IF(COUNTBLANK(O265:AF265)&lt;16.5,AVERAGE(O265:AF265),IF(COUNTBLANK(N265:AF265)&lt;17.5,AVERAGE(N265:AF265),IF(COUNTBLANK(M265:AF265)&lt;18.5,AVERAGE(M265:AF265),IF(COUNTBLANK(L265:AF265)&lt;19.5,AVERAGE(L265:AF265),AVERAGE(K265:AF265))))))))))))))))))))))</f>
        <v>72.5</v>
      </c>
      <c r="AK265" s="23">
        <f>IF(AH265&lt;1.5,J265,(0.75*J265)+(0.25*(AI265*$AS$1)))</f>
        <v>268117.6599833247</v>
      </c>
      <c r="AL265" s="24">
        <f>AK265-J265</f>
        <v>-7982.3400166752981</v>
      </c>
      <c r="AM265" s="22">
        <f>IF(AH265&lt;1.5,"N/A",3*((J265/$AS$1)-(AJ265*2/3)))</f>
        <v>57.407218220424745</v>
      </c>
      <c r="AN265" s="20">
        <f t="shared" si="11"/>
        <v>236063.02987626332</v>
      </c>
      <c r="AO265" s="20">
        <f t="shared" si="12"/>
        <v>268043.63587905321</v>
      </c>
    </row>
    <row r="266" spans="1:41" s="2" customFormat="1">
      <c r="A266" s="19" t="s">
        <v>502</v>
      </c>
      <c r="B266" s="23" t="str">
        <f>IF(COUNTBLANK(K266:AF266)&lt;20.5,"Yes","No")</f>
        <v>Yes</v>
      </c>
      <c r="C266" s="23" t="str">
        <f>IF(COUNTBLANK(K266:AF266)&lt;21.5,"Yes","No")</f>
        <v>Yes</v>
      </c>
      <c r="D266" s="34" t="str">
        <f>IF(J266&gt;300000,IF(J266&lt;((AG266*$AR$1)*0.9),IF(J266&lt;((AG266*$AR$1)*0.8),IF(J266&lt;((AG266*$AR$1)*0.7),"B","C"),"V"),IF(AM266&gt;AG266,IF(AM266&gt;AJ266,"P",""),"")),IF(AM266&gt;AG266,IF(AM266&gt;AJ266,"P",""),""))</f>
        <v/>
      </c>
      <c r="E266" s="19" t="s">
        <v>299</v>
      </c>
      <c r="F266" s="21" t="s">
        <v>37</v>
      </c>
      <c r="G266" s="20">
        <v>271300</v>
      </c>
      <c r="H266" s="20">
        <f>J266-G266</f>
        <v>700</v>
      </c>
      <c r="I266" s="80">
        <v>5600</v>
      </c>
      <c r="J266" s="20">
        <v>272000</v>
      </c>
      <c r="K266" s="21">
        <v>61</v>
      </c>
      <c r="L266" s="21">
        <v>52</v>
      </c>
      <c r="M266" s="21">
        <v>70</v>
      </c>
      <c r="N266" s="21">
        <v>88</v>
      </c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39">
        <f>IF(AH266=0,"",AVERAGE(K266:AF266))</f>
        <v>67.75</v>
      </c>
      <c r="AH266" s="39">
        <f>IF(COUNTBLANK(K266:AF266)=0,22,IF(COUNTBLANK(K266:AF266)=1,21,IF(COUNTBLANK(K266:AF266)=2,20,IF(COUNTBLANK(K266:AF266)=3,19,IF(COUNTBLANK(K266:AF266)=4,18,IF(COUNTBLANK(K266:AF266)=5,17,IF(COUNTBLANK(K266:AF266)=6,16,IF(COUNTBLANK(K266:AF266)=7,15,IF(COUNTBLANK(K266:AF266)=8,14,IF(COUNTBLANK(K266:AF266)=9,13,IF(COUNTBLANK(K266:AF266)=10,12,IF(COUNTBLANK(K266:AF266)=11,11,IF(COUNTBLANK(K266:AF266)=12,10,IF(COUNTBLANK(K266:AF266)=13,9,IF(COUNTBLANK(K266:AF266)=14,8,IF(COUNTBLANK(K266:AF266)=15,7,IF(COUNTBLANK(K266:AF266)=16,6,IF(COUNTBLANK(K266:AF266)=17,5,IF(COUNTBLANK(K266:AF266)=18,4,IF(COUNTBLANK(K266:AF266)=19,3,IF(COUNTBLANK(K266:AF266)=20,2,IF(COUNTBLANK(K266:AF266)=21,1,IF(COUNTBLANK(K266:AF266)=22,0,"Error")))))))))))))))))))))))</f>
        <v>4</v>
      </c>
      <c r="AI266" s="39">
        <f>IF(AH266=0,"",IF(COUNTBLANK(AD266:AF266)=0,AVERAGE(AD266:AF266),IF(COUNTBLANK(AC266:AF266)&lt;1.5,AVERAGE(AC266:AF266),IF(COUNTBLANK(AB266:AF266)&lt;2.5,AVERAGE(AB266:AF266),IF(COUNTBLANK(AA266:AF266)&lt;3.5,AVERAGE(AA266:AF266),IF(COUNTBLANK(Z266:AF266)&lt;4.5,AVERAGE(Z266:AF266),IF(COUNTBLANK(Y266:AF266)&lt;5.5,AVERAGE(Y266:AF266),IF(COUNTBLANK(X266:AF266)&lt;6.5,AVERAGE(X266:AF266),IF(COUNTBLANK(W266:AF266)&lt;7.5,AVERAGE(W266:AF266),IF(COUNTBLANK(V266:AF266)&lt;8.5,AVERAGE(V266:AF266),IF(COUNTBLANK(U266:AF266)&lt;9.5,AVERAGE(U266:AF266),IF(COUNTBLANK(T266:AF266)&lt;10.5,AVERAGE(T266:AF266),IF(COUNTBLANK(S266:AF266)&lt;11.5,AVERAGE(S266:AF266),IF(COUNTBLANK(R266:AF266)&lt;12.5,AVERAGE(R266:AF266),IF(COUNTBLANK(Q266:AF266)&lt;13.5,AVERAGE(Q266:AF266),IF(COUNTBLANK(P266:AF266)&lt;14.5,AVERAGE(P266:AF266),IF(COUNTBLANK(O266:AF266)&lt;15.5,AVERAGE(O266:AF266),IF(COUNTBLANK(N266:AF266)&lt;16.5,AVERAGE(N266:AF266),IF(COUNTBLANK(M266:AF266)&lt;17.5,AVERAGE(M266:AF266),IF(COUNTBLANK(L266:AF266)&lt;18.5,AVERAGE(L266:AF266),AVERAGE(K266:AF266)))))))))))))))))))))</f>
        <v>70</v>
      </c>
      <c r="AJ266" s="22">
        <f>IF(AH266=0,"",IF(COUNTBLANK(AE266:AF266)=0,AVERAGE(AE266:AF266),IF(COUNTBLANK(AD266:AF266)&lt;1.5,AVERAGE(AD266:AF266),IF(COUNTBLANK(AC266:AF266)&lt;2.5,AVERAGE(AC266:AF266),IF(COUNTBLANK(AB266:AF266)&lt;3.5,AVERAGE(AB266:AF266),IF(COUNTBLANK(AA266:AF266)&lt;4.5,AVERAGE(AA266:AF266),IF(COUNTBLANK(Z266:AF266)&lt;5.5,AVERAGE(Z266:AF266),IF(COUNTBLANK(Y266:AF266)&lt;6.5,AVERAGE(Y266:AF266),IF(COUNTBLANK(X266:AF266)&lt;7.5,AVERAGE(X266:AF266),IF(COUNTBLANK(W266:AF266)&lt;8.5,AVERAGE(W266:AF266),IF(COUNTBLANK(V266:AF266)&lt;9.5,AVERAGE(V266:AF266),IF(COUNTBLANK(U266:AF266)&lt;10.5,AVERAGE(U266:AF266),IF(COUNTBLANK(T266:AF266)&lt;11.5,AVERAGE(T266:AF266),IF(COUNTBLANK(S266:AF266)&lt;12.5,AVERAGE(S266:AF266),IF(COUNTBLANK(R266:AF266)&lt;13.5,AVERAGE(R266:AF266),IF(COUNTBLANK(Q266:AF266)&lt;14.5,AVERAGE(Q266:AF266),IF(COUNTBLANK(P266:AF266)&lt;15.5,AVERAGE(P266:AF266),IF(COUNTBLANK(O266:AF266)&lt;16.5,AVERAGE(O266:AF266),IF(COUNTBLANK(N266:AF266)&lt;17.5,AVERAGE(N266:AF266),IF(COUNTBLANK(M266:AF266)&lt;18.5,AVERAGE(M266:AF266),IF(COUNTBLANK(L266:AF266)&lt;19.5,AVERAGE(L266:AF266),AVERAGE(K266:AF266))))))))))))))))))))))</f>
        <v>79</v>
      </c>
      <c r="AK266" s="23">
        <f>IF(AH266&lt;1.5,J266,(0.75*J266)+(0.25*(AI266*$AS$1)))</f>
        <v>275614.29383518547</v>
      </c>
      <c r="AL266" s="24">
        <f>AK266-J266</f>
        <v>3614.2938351854682</v>
      </c>
      <c r="AM266" s="22">
        <f>IF(AH266&lt;1.5,"N/A",3*((J266/$AS$1)-(AJ266*2/3)))</f>
        <v>41.401533342830639</v>
      </c>
      <c r="AN266" s="20">
        <f t="shared" si="11"/>
        <v>276945.45404477819</v>
      </c>
      <c r="AO266" s="20">
        <f t="shared" si="12"/>
        <v>268043.63587905321</v>
      </c>
    </row>
    <row r="267" spans="1:41" s="2" customFormat="1">
      <c r="A267" s="19" t="s">
        <v>502</v>
      </c>
      <c r="B267" s="23" t="str">
        <f>IF(COUNTBLANK(K267:AF267)&lt;20.5,"Yes","No")</f>
        <v>Yes</v>
      </c>
      <c r="C267" s="23" t="str">
        <f>IF(COUNTBLANK(K267:AF267)&lt;21.5,"Yes","No")</f>
        <v>Yes</v>
      </c>
      <c r="D267" s="34" t="str">
        <f>IF(J267&gt;300000,IF(J267&lt;((AG267*$AR$1)*0.9),IF(J267&lt;((AG267*$AR$1)*0.8),IF(J267&lt;((AG267*$AR$1)*0.7),"B","C"),"V"),IF(AM267&gt;AG267,IF(AM267&gt;AJ267,"P",""),"")),IF(AM267&gt;AG267,IF(AM267&gt;AJ267,"P",""),""))</f>
        <v>P</v>
      </c>
      <c r="E267" s="19" t="s">
        <v>295</v>
      </c>
      <c r="F267" s="21" t="s">
        <v>48</v>
      </c>
      <c r="G267" s="20">
        <v>320800</v>
      </c>
      <c r="H267" s="20">
        <f>J267-G267</f>
        <v>-16700</v>
      </c>
      <c r="I267" s="80">
        <v>-16700</v>
      </c>
      <c r="J267" s="20">
        <v>304100</v>
      </c>
      <c r="K267" s="21">
        <v>69</v>
      </c>
      <c r="L267" s="21"/>
      <c r="M267" s="21">
        <v>66</v>
      </c>
      <c r="N267" s="21">
        <v>53</v>
      </c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39">
        <f>IF(AH267=0,"",AVERAGE(K267:AF267))</f>
        <v>62.666666666666664</v>
      </c>
      <c r="AH267" s="39">
        <f>IF(COUNTBLANK(K267:AF267)=0,22,IF(COUNTBLANK(K267:AF267)=1,21,IF(COUNTBLANK(K267:AF267)=2,20,IF(COUNTBLANK(K267:AF267)=3,19,IF(COUNTBLANK(K267:AF267)=4,18,IF(COUNTBLANK(K267:AF267)=5,17,IF(COUNTBLANK(K267:AF267)=6,16,IF(COUNTBLANK(K267:AF267)=7,15,IF(COUNTBLANK(K267:AF267)=8,14,IF(COUNTBLANK(K267:AF267)=9,13,IF(COUNTBLANK(K267:AF267)=10,12,IF(COUNTBLANK(K267:AF267)=11,11,IF(COUNTBLANK(K267:AF267)=12,10,IF(COUNTBLANK(K267:AF267)=13,9,IF(COUNTBLANK(K267:AF267)=14,8,IF(COUNTBLANK(K267:AF267)=15,7,IF(COUNTBLANK(K267:AF267)=16,6,IF(COUNTBLANK(K267:AF267)=17,5,IF(COUNTBLANK(K267:AF267)=18,4,IF(COUNTBLANK(K267:AF267)=19,3,IF(COUNTBLANK(K267:AF267)=20,2,IF(COUNTBLANK(K267:AF267)=21,1,IF(COUNTBLANK(K267:AF267)=22,0,"Error")))))))))))))))))))))))</f>
        <v>3</v>
      </c>
      <c r="AI267" s="39">
        <f>IF(AH267=0,"",IF(COUNTBLANK(AD267:AF267)=0,AVERAGE(AD267:AF267),IF(COUNTBLANK(AC267:AF267)&lt;1.5,AVERAGE(AC267:AF267),IF(COUNTBLANK(AB267:AF267)&lt;2.5,AVERAGE(AB267:AF267),IF(COUNTBLANK(AA267:AF267)&lt;3.5,AVERAGE(AA267:AF267),IF(COUNTBLANK(Z267:AF267)&lt;4.5,AVERAGE(Z267:AF267),IF(COUNTBLANK(Y267:AF267)&lt;5.5,AVERAGE(Y267:AF267),IF(COUNTBLANK(X267:AF267)&lt;6.5,AVERAGE(X267:AF267),IF(COUNTBLANK(W267:AF267)&lt;7.5,AVERAGE(W267:AF267),IF(COUNTBLANK(V267:AF267)&lt;8.5,AVERAGE(V267:AF267),IF(COUNTBLANK(U267:AF267)&lt;9.5,AVERAGE(U267:AF267),IF(COUNTBLANK(T267:AF267)&lt;10.5,AVERAGE(T267:AF267),IF(COUNTBLANK(S267:AF267)&lt;11.5,AVERAGE(S267:AF267),IF(COUNTBLANK(R267:AF267)&lt;12.5,AVERAGE(R267:AF267),IF(COUNTBLANK(Q267:AF267)&lt;13.5,AVERAGE(Q267:AF267),IF(COUNTBLANK(P267:AF267)&lt;14.5,AVERAGE(P267:AF267),IF(COUNTBLANK(O267:AF267)&lt;15.5,AVERAGE(O267:AF267),IF(COUNTBLANK(N267:AF267)&lt;16.5,AVERAGE(N267:AF267),IF(COUNTBLANK(M267:AF267)&lt;17.5,AVERAGE(M267:AF267),IF(COUNTBLANK(L267:AF267)&lt;18.5,AVERAGE(L267:AF267),AVERAGE(K267:AF267)))))))))))))))))))))</f>
        <v>62.666666666666664</v>
      </c>
      <c r="AJ267" s="22">
        <f>IF(AH267=0,"",IF(COUNTBLANK(AE267:AF267)=0,AVERAGE(AE267:AF267),IF(COUNTBLANK(AD267:AF267)&lt;1.5,AVERAGE(AD267:AF267),IF(COUNTBLANK(AC267:AF267)&lt;2.5,AVERAGE(AC267:AF267),IF(COUNTBLANK(AB267:AF267)&lt;3.5,AVERAGE(AB267:AF267),IF(COUNTBLANK(AA267:AF267)&lt;4.5,AVERAGE(AA267:AF267),IF(COUNTBLANK(Z267:AF267)&lt;5.5,AVERAGE(Z267:AF267),IF(COUNTBLANK(Y267:AF267)&lt;6.5,AVERAGE(Y267:AF267),IF(COUNTBLANK(X267:AF267)&lt;7.5,AVERAGE(X267:AF267),IF(COUNTBLANK(W267:AF267)&lt;8.5,AVERAGE(W267:AF267),IF(COUNTBLANK(V267:AF267)&lt;9.5,AVERAGE(V267:AF267),IF(COUNTBLANK(U267:AF267)&lt;10.5,AVERAGE(U267:AF267),IF(COUNTBLANK(T267:AF267)&lt;11.5,AVERAGE(T267:AF267),IF(COUNTBLANK(S267:AF267)&lt;12.5,AVERAGE(S267:AF267),IF(COUNTBLANK(R267:AF267)&lt;13.5,AVERAGE(R267:AF267),IF(COUNTBLANK(Q267:AF267)&lt;14.5,AVERAGE(Q267:AF267),IF(COUNTBLANK(P267:AF267)&lt;15.5,AVERAGE(P267:AF267),IF(COUNTBLANK(O267:AF267)&lt;16.5,AVERAGE(O267:AF267),IF(COUNTBLANK(N267:AF267)&lt;17.5,AVERAGE(N267:AF267),IF(COUNTBLANK(M267:AF267)&lt;18.5,AVERAGE(M267:AF267),IF(COUNTBLANK(L267:AF267)&lt;19.5,AVERAGE(L267:AF267),AVERAGE(K267:AF267))))))))))))))))))))))</f>
        <v>59.5</v>
      </c>
      <c r="AK267" s="23">
        <f>IF(AH267&lt;1.5,J267,(0.75*J267)+(0.25*(AI267*$AS$1)))</f>
        <v>292186.84400483267</v>
      </c>
      <c r="AL267" s="24">
        <f>AK267-J267</f>
        <v>-11913.155995167326</v>
      </c>
      <c r="AM267" s="22">
        <f>IF(AH267&lt;1.5,"N/A",3*((J267/$AS$1)-(AJ267*2/3)))</f>
        <v>103.933846652775</v>
      </c>
      <c r="AN267" s="20">
        <f t="shared" si="11"/>
        <v>247932.12076389667</v>
      </c>
      <c r="AO267" s="20">
        <f t="shared" si="12"/>
        <v>247932.12076389667</v>
      </c>
    </row>
    <row r="268" spans="1:41" s="2" customFormat="1">
      <c r="A268" s="19" t="s">
        <v>502</v>
      </c>
      <c r="B268" s="23" t="str">
        <f>IF(COUNTBLANK(K268:AF268)&lt;20.5,"Yes","No")</f>
        <v>Yes</v>
      </c>
      <c r="C268" s="23" t="str">
        <f>IF(COUNTBLANK(K268:AF268)&lt;21.5,"Yes","No")</f>
        <v>Yes</v>
      </c>
      <c r="D268" s="34" t="str">
        <f>IF(J268&gt;300000,IF(J268&lt;((AG268*$AR$1)*0.9),IF(J268&lt;((AG268*$AR$1)*0.8),IF(J268&lt;((AG268*$AR$1)*0.7),"B","C"),"V"),IF(AM268&gt;AG268,IF(AM268&gt;AJ268,"P",""),"")),IF(AM268&gt;AG268,IF(AM268&gt;AJ268,"P",""),""))</f>
        <v/>
      </c>
      <c r="E268" s="19" t="s">
        <v>296</v>
      </c>
      <c r="F268" s="21" t="s">
        <v>62</v>
      </c>
      <c r="G268" s="20">
        <v>223400</v>
      </c>
      <c r="H268" s="20">
        <f>J268-G268</f>
        <v>0</v>
      </c>
      <c r="I268" s="80">
        <v>0</v>
      </c>
      <c r="J268" s="20">
        <v>223400</v>
      </c>
      <c r="K268" s="21">
        <v>67</v>
      </c>
      <c r="L268" s="21">
        <v>56</v>
      </c>
      <c r="M268" s="21"/>
      <c r="N268" s="21" t="s">
        <v>535</v>
      </c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39">
        <f>IF(AH268=0,"",AVERAGE(K268:AF268))</f>
        <v>61.5</v>
      </c>
      <c r="AH268" s="39">
        <f>IF(COUNTBLANK(K268:AF268)=0,22,IF(COUNTBLANK(K268:AF268)=1,21,IF(COUNTBLANK(K268:AF268)=2,20,IF(COUNTBLANK(K268:AF268)=3,19,IF(COUNTBLANK(K268:AF268)=4,18,IF(COUNTBLANK(K268:AF268)=5,17,IF(COUNTBLANK(K268:AF268)=6,16,IF(COUNTBLANK(K268:AF268)=7,15,IF(COUNTBLANK(K268:AF268)=8,14,IF(COUNTBLANK(K268:AF268)=9,13,IF(COUNTBLANK(K268:AF268)=10,12,IF(COUNTBLANK(K268:AF268)=11,11,IF(COUNTBLANK(K268:AF268)=12,10,IF(COUNTBLANK(K268:AF268)=13,9,IF(COUNTBLANK(K268:AF268)=14,8,IF(COUNTBLANK(K268:AF268)=15,7,IF(COUNTBLANK(K268:AF268)=16,6,IF(COUNTBLANK(K268:AF268)=17,5,IF(COUNTBLANK(K268:AF268)=18,4,IF(COUNTBLANK(K268:AF268)=19,3,IF(COUNTBLANK(K268:AF268)=20,2,IF(COUNTBLANK(K268:AF268)=21,1,IF(COUNTBLANK(K268:AF268)=22,0,"Error")))))))))))))))))))))))</f>
        <v>2</v>
      </c>
      <c r="AI268" s="39">
        <f>IF(AH268=0,"",IF(COUNTBLANK(AD268:AF268)=0,AVERAGE(AD268:AF268),IF(COUNTBLANK(AC268:AF268)&lt;1.5,AVERAGE(AC268:AF268),IF(COUNTBLANK(AB268:AF268)&lt;2.5,AVERAGE(AB268:AF268),IF(COUNTBLANK(AA268:AF268)&lt;3.5,AVERAGE(AA268:AF268),IF(COUNTBLANK(Z268:AF268)&lt;4.5,AVERAGE(Z268:AF268),IF(COUNTBLANK(Y268:AF268)&lt;5.5,AVERAGE(Y268:AF268),IF(COUNTBLANK(X268:AF268)&lt;6.5,AVERAGE(X268:AF268),IF(COUNTBLANK(W268:AF268)&lt;7.5,AVERAGE(W268:AF268),IF(COUNTBLANK(V268:AF268)&lt;8.5,AVERAGE(V268:AF268),IF(COUNTBLANK(U268:AF268)&lt;9.5,AVERAGE(U268:AF268),IF(COUNTBLANK(T268:AF268)&lt;10.5,AVERAGE(T268:AF268),IF(COUNTBLANK(S268:AF268)&lt;11.5,AVERAGE(S268:AF268),IF(COUNTBLANK(R268:AF268)&lt;12.5,AVERAGE(R268:AF268),IF(COUNTBLANK(Q268:AF268)&lt;13.5,AVERAGE(Q268:AF268),IF(COUNTBLANK(P268:AF268)&lt;14.5,AVERAGE(P268:AF268),IF(COUNTBLANK(O268:AF268)&lt;15.5,AVERAGE(O268:AF268),IF(COUNTBLANK(N268:AF268)&lt;16.5,AVERAGE(N268:AF268),IF(COUNTBLANK(M268:AF268)&lt;17.5,AVERAGE(M268:AF268),IF(COUNTBLANK(L268:AF268)&lt;18.5,AVERAGE(L268:AF268),AVERAGE(K268:AF268)))))))))))))))))))))</f>
        <v>61.5</v>
      </c>
      <c r="AJ268" s="22">
        <f>IF(AH268=0,"",IF(COUNTBLANK(AE268:AF268)=0,AVERAGE(AE268:AF268),IF(COUNTBLANK(AD268:AF268)&lt;1.5,AVERAGE(AD268:AF268),IF(COUNTBLANK(AC268:AF268)&lt;2.5,AVERAGE(AC268:AF268),IF(COUNTBLANK(AB268:AF268)&lt;3.5,AVERAGE(AB268:AF268),IF(COUNTBLANK(AA268:AF268)&lt;4.5,AVERAGE(AA268:AF268),IF(COUNTBLANK(Z268:AF268)&lt;5.5,AVERAGE(Z268:AF268),IF(COUNTBLANK(Y268:AF268)&lt;6.5,AVERAGE(Y268:AF268),IF(COUNTBLANK(X268:AF268)&lt;7.5,AVERAGE(X268:AF268),IF(COUNTBLANK(W268:AF268)&lt;8.5,AVERAGE(W268:AF268),IF(COUNTBLANK(V268:AF268)&lt;9.5,AVERAGE(V268:AF268),IF(COUNTBLANK(U268:AF268)&lt;10.5,AVERAGE(U268:AF268),IF(COUNTBLANK(T268:AF268)&lt;11.5,AVERAGE(T268:AF268),IF(COUNTBLANK(S268:AF268)&lt;12.5,AVERAGE(S268:AF268),IF(COUNTBLANK(R268:AF268)&lt;13.5,AVERAGE(R268:AF268),IF(COUNTBLANK(Q268:AF268)&lt;14.5,AVERAGE(Q268:AF268),IF(COUNTBLANK(P268:AF268)&lt;15.5,AVERAGE(P268:AF268),IF(COUNTBLANK(O268:AF268)&lt;16.5,AVERAGE(O268:AF268),IF(COUNTBLANK(N268:AF268)&lt;17.5,AVERAGE(N268:AF268),IF(COUNTBLANK(M268:AF268)&lt;18.5,AVERAGE(M268:AF268),IF(COUNTBLANK(L268:AF268)&lt;19.5,AVERAGE(L268:AF268),AVERAGE(K268:AF268))))))))))))))))))))))</f>
        <v>61.5</v>
      </c>
      <c r="AK268" s="23">
        <f>IF(AH268&lt;1.5,J268,(0.75*J268)+(0.25*(AI268*$AS$1)))</f>
        <v>230468.27244091293</v>
      </c>
      <c r="AL268" s="24">
        <f>AK268-J268</f>
        <v>7068.2724409129296</v>
      </c>
      <c r="AM268" s="22">
        <f>IF(AH268&lt;1.5,"N/A",3*((J268/$AS$1)-(AJ268*2/3)))</f>
        <v>40.773171135251339</v>
      </c>
      <c r="AN268" s="20">
        <f t="shared" si="11"/>
        <v>243316.36319648373</v>
      </c>
      <c r="AO268" s="20">
        <f t="shared" si="12"/>
        <v>243316.36319648373</v>
      </c>
    </row>
    <row r="269" spans="1:41" s="2" customFormat="1">
      <c r="A269" s="19" t="s">
        <v>502</v>
      </c>
      <c r="B269" s="23" t="str">
        <f>IF(COUNTBLANK(K269:AF269)&lt;20.5,"Yes","No")</f>
        <v>Yes</v>
      </c>
      <c r="C269" s="23" t="str">
        <f>IF(COUNTBLANK(K269:AF269)&lt;21.5,"Yes","No")</f>
        <v>Yes</v>
      </c>
      <c r="D269" s="34" t="str">
        <f>IF(J269&gt;300000,IF(J269&lt;((AG269*$AR$1)*0.9),IF(J269&lt;((AG269*$AR$1)*0.8),IF(J269&lt;((AG269*$AR$1)*0.7),"B","C"),"V"),IF(AM269&gt;AG269,IF(AM269&gt;AJ269,"P",""),"")),IF(AM269&gt;AG269,IF(AM269&gt;AJ269,"P",""),""))</f>
        <v>P</v>
      </c>
      <c r="E269" s="19" t="s">
        <v>303</v>
      </c>
      <c r="F269" s="21" t="s">
        <v>48</v>
      </c>
      <c r="G269" s="20">
        <v>294600</v>
      </c>
      <c r="H269" s="20">
        <f>J269-G269</f>
        <v>-14500</v>
      </c>
      <c r="I269" s="80">
        <v>-8600</v>
      </c>
      <c r="J269" s="20">
        <v>280100</v>
      </c>
      <c r="K269" s="21">
        <v>56</v>
      </c>
      <c r="L269" s="21">
        <v>52</v>
      </c>
      <c r="M269" s="21">
        <v>89</v>
      </c>
      <c r="N269" s="21">
        <v>46</v>
      </c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39">
        <f>IF(AH269=0,"",AVERAGE(K269:AF269))</f>
        <v>60.75</v>
      </c>
      <c r="AH269" s="39">
        <f>IF(COUNTBLANK(K269:AF269)=0,22,IF(COUNTBLANK(K269:AF269)=1,21,IF(COUNTBLANK(K269:AF269)=2,20,IF(COUNTBLANK(K269:AF269)=3,19,IF(COUNTBLANK(K269:AF269)=4,18,IF(COUNTBLANK(K269:AF269)=5,17,IF(COUNTBLANK(K269:AF269)=6,16,IF(COUNTBLANK(K269:AF269)=7,15,IF(COUNTBLANK(K269:AF269)=8,14,IF(COUNTBLANK(K269:AF269)=9,13,IF(COUNTBLANK(K269:AF269)=10,12,IF(COUNTBLANK(K269:AF269)=11,11,IF(COUNTBLANK(K269:AF269)=12,10,IF(COUNTBLANK(K269:AF269)=13,9,IF(COUNTBLANK(K269:AF269)=14,8,IF(COUNTBLANK(K269:AF269)=15,7,IF(COUNTBLANK(K269:AF269)=16,6,IF(COUNTBLANK(K269:AF269)=17,5,IF(COUNTBLANK(K269:AF269)=18,4,IF(COUNTBLANK(K269:AF269)=19,3,IF(COUNTBLANK(K269:AF269)=20,2,IF(COUNTBLANK(K269:AF269)=21,1,IF(COUNTBLANK(K269:AF269)=22,0,"Error")))))))))))))))))))))))</f>
        <v>4</v>
      </c>
      <c r="AI269" s="39">
        <f>IF(AH269=0,"",IF(COUNTBLANK(AD269:AF269)=0,AVERAGE(AD269:AF269),IF(COUNTBLANK(AC269:AF269)&lt;1.5,AVERAGE(AC269:AF269),IF(COUNTBLANK(AB269:AF269)&lt;2.5,AVERAGE(AB269:AF269),IF(COUNTBLANK(AA269:AF269)&lt;3.5,AVERAGE(AA269:AF269),IF(COUNTBLANK(Z269:AF269)&lt;4.5,AVERAGE(Z269:AF269),IF(COUNTBLANK(Y269:AF269)&lt;5.5,AVERAGE(Y269:AF269),IF(COUNTBLANK(X269:AF269)&lt;6.5,AVERAGE(X269:AF269),IF(COUNTBLANK(W269:AF269)&lt;7.5,AVERAGE(W269:AF269),IF(COUNTBLANK(V269:AF269)&lt;8.5,AVERAGE(V269:AF269),IF(COUNTBLANK(U269:AF269)&lt;9.5,AVERAGE(U269:AF269),IF(COUNTBLANK(T269:AF269)&lt;10.5,AVERAGE(T269:AF269),IF(COUNTBLANK(S269:AF269)&lt;11.5,AVERAGE(S269:AF269),IF(COUNTBLANK(R269:AF269)&lt;12.5,AVERAGE(R269:AF269),IF(COUNTBLANK(Q269:AF269)&lt;13.5,AVERAGE(Q269:AF269),IF(COUNTBLANK(P269:AF269)&lt;14.5,AVERAGE(P269:AF269),IF(COUNTBLANK(O269:AF269)&lt;15.5,AVERAGE(O269:AF269),IF(COUNTBLANK(N269:AF269)&lt;16.5,AVERAGE(N269:AF269),IF(COUNTBLANK(M269:AF269)&lt;17.5,AVERAGE(M269:AF269),IF(COUNTBLANK(L269:AF269)&lt;18.5,AVERAGE(L269:AF269),AVERAGE(K269:AF269)))))))))))))))))))))</f>
        <v>62.333333333333336</v>
      </c>
      <c r="AJ269" s="22">
        <f>IF(AH269=0,"",IF(COUNTBLANK(AE269:AF269)=0,AVERAGE(AE269:AF269),IF(COUNTBLANK(AD269:AF269)&lt;1.5,AVERAGE(AD269:AF269),IF(COUNTBLANK(AC269:AF269)&lt;2.5,AVERAGE(AC269:AF269),IF(COUNTBLANK(AB269:AF269)&lt;3.5,AVERAGE(AB269:AF269),IF(COUNTBLANK(AA269:AF269)&lt;4.5,AVERAGE(AA269:AF269),IF(COUNTBLANK(Z269:AF269)&lt;5.5,AVERAGE(Z269:AF269),IF(COUNTBLANK(Y269:AF269)&lt;6.5,AVERAGE(Y269:AF269),IF(COUNTBLANK(X269:AF269)&lt;7.5,AVERAGE(X269:AF269),IF(COUNTBLANK(W269:AF269)&lt;8.5,AVERAGE(W269:AF269),IF(COUNTBLANK(V269:AF269)&lt;9.5,AVERAGE(V269:AF269),IF(COUNTBLANK(U269:AF269)&lt;10.5,AVERAGE(U269:AF269),IF(COUNTBLANK(T269:AF269)&lt;11.5,AVERAGE(T269:AF269),IF(COUNTBLANK(S269:AF269)&lt;12.5,AVERAGE(S269:AF269),IF(COUNTBLANK(R269:AF269)&lt;13.5,AVERAGE(R269:AF269),IF(COUNTBLANK(Q269:AF269)&lt;14.5,AVERAGE(Q269:AF269),IF(COUNTBLANK(P269:AF269)&lt;15.5,AVERAGE(P269:AF269),IF(COUNTBLANK(O269:AF269)&lt;16.5,AVERAGE(O269:AF269),IF(COUNTBLANK(N269:AF269)&lt;17.5,AVERAGE(N269:AF269),IF(COUNTBLANK(M269:AF269)&lt;18.5,AVERAGE(M269:AF269),IF(COUNTBLANK(L269:AF269)&lt;19.5,AVERAGE(L269:AF269),AVERAGE(K269:AF269))))))))))))))))))))))</f>
        <v>67.5</v>
      </c>
      <c r="AK269" s="23">
        <f>IF(AH269&lt;1.5,J269,(0.75*J269)+(0.25*(AI269*$AS$1)))</f>
        <v>273845.82355799846</v>
      </c>
      <c r="AL269" s="24">
        <f>AK269-J269</f>
        <v>-6254.1764420015388</v>
      </c>
      <c r="AM269" s="22">
        <f>IF(AH269&lt;1.5,"N/A",3*((J269/$AS$1)-(AJ269*2/3)))</f>
        <v>70.339593710760496</v>
      </c>
      <c r="AN269" s="20">
        <f t="shared" si="11"/>
        <v>246613.33288749299</v>
      </c>
      <c r="AO269" s="20">
        <f t="shared" si="12"/>
        <v>240349.09047457538</v>
      </c>
    </row>
    <row r="270" spans="1:41" s="2" customFormat="1">
      <c r="A270" s="19" t="s">
        <v>502</v>
      </c>
      <c r="B270" s="23" t="str">
        <f>IF(COUNTBLANK(K270:AF270)&lt;20.5,"Yes","No")</f>
        <v>Yes</v>
      </c>
      <c r="C270" s="23" t="str">
        <f>IF(COUNTBLANK(K270:AF270)&lt;21.5,"Yes","No")</f>
        <v>Yes</v>
      </c>
      <c r="D270" s="34" t="str">
        <f>IF(J270&gt;300000,IF(J270&lt;((AG270*$AR$1)*0.9),IF(J270&lt;((AG270*$AR$1)*0.8),IF(J270&lt;((AG270*$AR$1)*0.7),"B","C"),"V"),IF(AM270&gt;AG270,IF(AM270&gt;AJ270,"P",""),"")),IF(AM270&gt;AG270,IF(AM270&gt;AJ270,"P",""),""))</f>
        <v>P</v>
      </c>
      <c r="E270" s="25" t="s">
        <v>436</v>
      </c>
      <c r="F270" s="27" t="s">
        <v>48</v>
      </c>
      <c r="G270" s="20">
        <v>293400</v>
      </c>
      <c r="H270" s="20">
        <f>J270-G270</f>
        <v>-12700</v>
      </c>
      <c r="I270" s="80">
        <v>-12700</v>
      </c>
      <c r="J270" s="20">
        <v>280700</v>
      </c>
      <c r="K270" s="21"/>
      <c r="L270" s="21">
        <v>71</v>
      </c>
      <c r="M270" s="21">
        <v>78</v>
      </c>
      <c r="N270" s="21">
        <v>30</v>
      </c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39">
        <f>IF(AH270=0,"",AVERAGE(K270:AF270))</f>
        <v>59.666666666666664</v>
      </c>
      <c r="AH270" s="39">
        <f>IF(COUNTBLANK(K270:AF270)=0,22,IF(COUNTBLANK(K270:AF270)=1,21,IF(COUNTBLANK(K270:AF270)=2,20,IF(COUNTBLANK(K270:AF270)=3,19,IF(COUNTBLANK(K270:AF270)=4,18,IF(COUNTBLANK(K270:AF270)=5,17,IF(COUNTBLANK(K270:AF270)=6,16,IF(COUNTBLANK(K270:AF270)=7,15,IF(COUNTBLANK(K270:AF270)=8,14,IF(COUNTBLANK(K270:AF270)=9,13,IF(COUNTBLANK(K270:AF270)=10,12,IF(COUNTBLANK(K270:AF270)=11,11,IF(COUNTBLANK(K270:AF270)=12,10,IF(COUNTBLANK(K270:AF270)=13,9,IF(COUNTBLANK(K270:AF270)=14,8,IF(COUNTBLANK(K270:AF270)=15,7,IF(COUNTBLANK(K270:AF270)=16,6,IF(COUNTBLANK(K270:AF270)=17,5,IF(COUNTBLANK(K270:AF270)=18,4,IF(COUNTBLANK(K270:AF270)=19,3,IF(COUNTBLANK(K270:AF270)=20,2,IF(COUNTBLANK(K270:AF270)=21,1,IF(COUNTBLANK(K270:AF270)=22,0,"Error")))))))))))))))))))))))</f>
        <v>3</v>
      </c>
      <c r="AI270" s="39">
        <f>IF(AH270=0,"",IF(COUNTBLANK(AD270:AF270)=0,AVERAGE(AD270:AF270),IF(COUNTBLANK(AC270:AF270)&lt;1.5,AVERAGE(AC270:AF270),IF(COUNTBLANK(AB270:AF270)&lt;2.5,AVERAGE(AB270:AF270),IF(COUNTBLANK(AA270:AF270)&lt;3.5,AVERAGE(AA270:AF270),IF(COUNTBLANK(Z270:AF270)&lt;4.5,AVERAGE(Z270:AF270),IF(COUNTBLANK(Y270:AF270)&lt;5.5,AVERAGE(Y270:AF270),IF(COUNTBLANK(X270:AF270)&lt;6.5,AVERAGE(X270:AF270),IF(COUNTBLANK(W270:AF270)&lt;7.5,AVERAGE(W270:AF270),IF(COUNTBLANK(V270:AF270)&lt;8.5,AVERAGE(V270:AF270),IF(COUNTBLANK(U270:AF270)&lt;9.5,AVERAGE(U270:AF270),IF(COUNTBLANK(T270:AF270)&lt;10.5,AVERAGE(T270:AF270),IF(COUNTBLANK(S270:AF270)&lt;11.5,AVERAGE(S270:AF270),IF(COUNTBLANK(R270:AF270)&lt;12.5,AVERAGE(R270:AF270),IF(COUNTBLANK(Q270:AF270)&lt;13.5,AVERAGE(Q270:AF270),IF(COUNTBLANK(P270:AF270)&lt;14.5,AVERAGE(P270:AF270),IF(COUNTBLANK(O270:AF270)&lt;15.5,AVERAGE(O270:AF270),IF(COUNTBLANK(N270:AF270)&lt;16.5,AVERAGE(N270:AF270),IF(COUNTBLANK(M270:AF270)&lt;17.5,AVERAGE(M270:AF270),IF(COUNTBLANK(L270:AF270)&lt;18.5,AVERAGE(L270:AF270),AVERAGE(K270:AF270)))))))))))))))))))))</f>
        <v>59.666666666666664</v>
      </c>
      <c r="AJ270" s="22">
        <f>IF(AH270=0,"",IF(COUNTBLANK(AE270:AF270)=0,AVERAGE(AE270:AF270),IF(COUNTBLANK(AD270:AF270)&lt;1.5,AVERAGE(AD270:AF270),IF(COUNTBLANK(AC270:AF270)&lt;2.5,AVERAGE(AC270:AF270),IF(COUNTBLANK(AB270:AF270)&lt;3.5,AVERAGE(AB270:AF270),IF(COUNTBLANK(AA270:AF270)&lt;4.5,AVERAGE(AA270:AF270),IF(COUNTBLANK(Z270:AF270)&lt;5.5,AVERAGE(Z270:AF270),IF(COUNTBLANK(Y270:AF270)&lt;6.5,AVERAGE(Y270:AF270),IF(COUNTBLANK(X270:AF270)&lt;7.5,AVERAGE(X270:AF270),IF(COUNTBLANK(W270:AF270)&lt;8.5,AVERAGE(W270:AF270),IF(COUNTBLANK(V270:AF270)&lt;9.5,AVERAGE(V270:AF270),IF(COUNTBLANK(U270:AF270)&lt;10.5,AVERAGE(U270:AF270),IF(COUNTBLANK(T270:AF270)&lt;11.5,AVERAGE(T270:AF270),IF(COUNTBLANK(S270:AF270)&lt;12.5,AVERAGE(S270:AF270),IF(COUNTBLANK(R270:AF270)&lt;13.5,AVERAGE(R270:AF270),IF(COUNTBLANK(Q270:AF270)&lt;14.5,AVERAGE(Q270:AF270),IF(COUNTBLANK(P270:AF270)&lt;15.5,AVERAGE(P270:AF270),IF(COUNTBLANK(O270:AF270)&lt;16.5,AVERAGE(O270:AF270),IF(COUNTBLANK(N270:AF270)&lt;17.5,AVERAGE(N270:AF270),IF(COUNTBLANK(M270:AF270)&lt;18.5,AVERAGE(M270:AF270),IF(COUNTBLANK(L270:AF270)&lt;19.5,AVERAGE(L270:AF270),AVERAGE(K270:AF270))))))))))))))))))))))</f>
        <v>54</v>
      </c>
      <c r="AK270" s="23">
        <f>IF(AH270&lt;1.5,J270,(0.75*J270)+(0.25*(AI270*$AS$1)))</f>
        <v>271567.6599833247</v>
      </c>
      <c r="AL270" s="24">
        <f>AK270-J270</f>
        <v>-9132.3400166752981</v>
      </c>
      <c r="AM270" s="22">
        <f>IF(AH270&lt;1.5,"N/A",3*((J270/$AS$1)-(AJ270*2/3)))</f>
        <v>97.779450034310884</v>
      </c>
      <c r="AN270" s="20">
        <f t="shared" si="11"/>
        <v>236063.02987626332</v>
      </c>
      <c r="AO270" s="20">
        <f t="shared" si="12"/>
        <v>236063.02987626332</v>
      </c>
    </row>
    <row r="271" spans="1:41" s="2" customFormat="1">
      <c r="A271" s="19" t="s">
        <v>502</v>
      </c>
      <c r="B271" s="23" t="str">
        <f>IF(COUNTBLANK(K271:AF271)&lt;20.5,"Yes","No")</f>
        <v>Yes</v>
      </c>
      <c r="C271" s="23" t="str">
        <f>IF(COUNTBLANK(K271:AF271)&lt;21.5,"Yes","No")</f>
        <v>Yes</v>
      </c>
      <c r="D271" s="34" t="str">
        <f>IF(J271&gt;300000,IF(J271&lt;((AG271*$AR$1)*0.9),IF(J271&lt;((AG271*$AR$1)*0.8),IF(J271&lt;((AG271*$AR$1)*0.7),"B","C"),"V"),IF(AM271&gt;AG271,IF(AM271&gt;AJ271,"P",""),"")),IF(AM271&gt;AG271,IF(AM271&gt;AJ271,"P",""),""))</f>
        <v/>
      </c>
      <c r="E271" s="19" t="s">
        <v>306</v>
      </c>
      <c r="F271" s="21" t="s">
        <v>62</v>
      </c>
      <c r="G271" s="20">
        <v>235900</v>
      </c>
      <c r="H271" s="20">
        <f>J271-G271</f>
        <v>11500</v>
      </c>
      <c r="I271" s="80">
        <v>9400</v>
      </c>
      <c r="J271" s="20">
        <v>247400</v>
      </c>
      <c r="K271" s="21">
        <v>38</v>
      </c>
      <c r="L271" s="21">
        <v>76</v>
      </c>
      <c r="M271" s="21">
        <v>63</v>
      </c>
      <c r="N271" s="21">
        <v>61</v>
      </c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39">
        <f>IF(AH271=0,"",AVERAGE(K271:AF271))</f>
        <v>59.5</v>
      </c>
      <c r="AH271" s="39">
        <f>IF(COUNTBLANK(K271:AF271)=0,22,IF(COUNTBLANK(K271:AF271)=1,21,IF(COUNTBLANK(K271:AF271)=2,20,IF(COUNTBLANK(K271:AF271)=3,19,IF(COUNTBLANK(K271:AF271)=4,18,IF(COUNTBLANK(K271:AF271)=5,17,IF(COUNTBLANK(K271:AF271)=6,16,IF(COUNTBLANK(K271:AF271)=7,15,IF(COUNTBLANK(K271:AF271)=8,14,IF(COUNTBLANK(K271:AF271)=9,13,IF(COUNTBLANK(K271:AF271)=10,12,IF(COUNTBLANK(K271:AF271)=11,11,IF(COUNTBLANK(K271:AF271)=12,10,IF(COUNTBLANK(K271:AF271)=13,9,IF(COUNTBLANK(K271:AF271)=14,8,IF(COUNTBLANK(K271:AF271)=15,7,IF(COUNTBLANK(K271:AF271)=16,6,IF(COUNTBLANK(K271:AF271)=17,5,IF(COUNTBLANK(K271:AF271)=18,4,IF(COUNTBLANK(K271:AF271)=19,3,IF(COUNTBLANK(K271:AF271)=20,2,IF(COUNTBLANK(K271:AF271)=21,1,IF(COUNTBLANK(K271:AF271)=22,0,"Error")))))))))))))))))))))))</f>
        <v>4</v>
      </c>
      <c r="AI271" s="39">
        <f>IF(AH271=0,"",IF(COUNTBLANK(AD271:AF271)=0,AVERAGE(AD271:AF271),IF(COUNTBLANK(AC271:AF271)&lt;1.5,AVERAGE(AC271:AF271),IF(COUNTBLANK(AB271:AF271)&lt;2.5,AVERAGE(AB271:AF271),IF(COUNTBLANK(AA271:AF271)&lt;3.5,AVERAGE(AA271:AF271),IF(COUNTBLANK(Z271:AF271)&lt;4.5,AVERAGE(Z271:AF271),IF(COUNTBLANK(Y271:AF271)&lt;5.5,AVERAGE(Y271:AF271),IF(COUNTBLANK(X271:AF271)&lt;6.5,AVERAGE(X271:AF271),IF(COUNTBLANK(W271:AF271)&lt;7.5,AVERAGE(W271:AF271),IF(COUNTBLANK(V271:AF271)&lt;8.5,AVERAGE(V271:AF271),IF(COUNTBLANK(U271:AF271)&lt;9.5,AVERAGE(U271:AF271),IF(COUNTBLANK(T271:AF271)&lt;10.5,AVERAGE(T271:AF271),IF(COUNTBLANK(S271:AF271)&lt;11.5,AVERAGE(S271:AF271),IF(COUNTBLANK(R271:AF271)&lt;12.5,AVERAGE(R271:AF271),IF(COUNTBLANK(Q271:AF271)&lt;13.5,AVERAGE(Q271:AF271),IF(COUNTBLANK(P271:AF271)&lt;14.5,AVERAGE(P271:AF271),IF(COUNTBLANK(O271:AF271)&lt;15.5,AVERAGE(O271:AF271),IF(COUNTBLANK(N271:AF271)&lt;16.5,AVERAGE(N271:AF271),IF(COUNTBLANK(M271:AF271)&lt;17.5,AVERAGE(M271:AF271),IF(COUNTBLANK(L271:AF271)&lt;18.5,AVERAGE(L271:AF271),AVERAGE(K271:AF271)))))))))))))))))))))</f>
        <v>66.666666666666671</v>
      </c>
      <c r="AJ271" s="22">
        <f>IF(AH271=0,"",IF(COUNTBLANK(AE271:AF271)=0,AVERAGE(AE271:AF271),IF(COUNTBLANK(AD271:AF271)&lt;1.5,AVERAGE(AD271:AF271),IF(COUNTBLANK(AC271:AF271)&lt;2.5,AVERAGE(AC271:AF271),IF(COUNTBLANK(AB271:AF271)&lt;3.5,AVERAGE(AB271:AF271),IF(COUNTBLANK(AA271:AF271)&lt;4.5,AVERAGE(AA271:AF271),IF(COUNTBLANK(Z271:AF271)&lt;5.5,AVERAGE(Z271:AF271),IF(COUNTBLANK(Y271:AF271)&lt;6.5,AVERAGE(Y271:AF271),IF(COUNTBLANK(X271:AF271)&lt;7.5,AVERAGE(X271:AF271),IF(COUNTBLANK(W271:AF271)&lt;8.5,AVERAGE(W271:AF271),IF(COUNTBLANK(V271:AF271)&lt;9.5,AVERAGE(V271:AF271),IF(COUNTBLANK(U271:AF271)&lt;10.5,AVERAGE(U271:AF271),IF(COUNTBLANK(T271:AF271)&lt;11.5,AVERAGE(T271:AF271),IF(COUNTBLANK(S271:AF271)&lt;12.5,AVERAGE(S271:AF271),IF(COUNTBLANK(R271:AF271)&lt;13.5,AVERAGE(R271:AF271),IF(COUNTBLANK(Q271:AF271)&lt;14.5,AVERAGE(Q271:AF271),IF(COUNTBLANK(P271:AF271)&lt;15.5,AVERAGE(P271:AF271),IF(COUNTBLANK(O271:AF271)&lt;16.5,AVERAGE(O271:AF271),IF(COUNTBLANK(N271:AF271)&lt;17.5,AVERAGE(N271:AF271),IF(COUNTBLANK(M271:AF271)&lt;18.5,AVERAGE(M271:AF271),IF(COUNTBLANK(L271:AF271)&lt;19.5,AVERAGE(L271:AF271),AVERAGE(K271:AF271))))))))))))))))))))))</f>
        <v>62</v>
      </c>
      <c r="AK271" s="23">
        <f>IF(AH271&lt;1.5,J271,(0.75*J271)+(0.25*(AI271*$AS$1)))</f>
        <v>253754.08936684328</v>
      </c>
      <c r="AL271" s="24">
        <f>AK271-J271</f>
        <v>6354.0893668432836</v>
      </c>
      <c r="AM271" s="22">
        <f>IF(AH271&lt;1.5,"N/A",3*((J271/$AS$1)-(AJ271*2/3)))</f>
        <v>57.367424077265795</v>
      </c>
      <c r="AN271" s="20">
        <f t="shared" si="11"/>
        <v>263757.57528074115</v>
      </c>
      <c r="AO271" s="20">
        <f t="shared" si="12"/>
        <v>235403.63593806149</v>
      </c>
    </row>
    <row r="272" spans="1:41" s="2" customFormat="1">
      <c r="A272" s="19" t="s">
        <v>502</v>
      </c>
      <c r="B272" s="23" t="str">
        <f>IF(COUNTBLANK(K272:AF272)&lt;20.5,"Yes","No")</f>
        <v>No</v>
      </c>
      <c r="C272" s="23" t="str">
        <f>IF(COUNTBLANK(K272:AF272)&lt;21.5,"Yes","No")</f>
        <v>Yes</v>
      </c>
      <c r="D272" s="34" t="str">
        <f>IF(J272&gt;300000,IF(J272&lt;((AG272*$AR$1)*0.9),IF(J272&lt;((AG272*$AR$1)*0.8),IF(J272&lt;((AG272*$AR$1)*0.7),"B","C"),"V"),IF(AM272&gt;AG272,IF(AM272&gt;AJ272,"P",""),"")),IF(AM272&gt;AG272,IF(AM272&gt;AJ272,"P",""),""))</f>
        <v>P</v>
      </c>
      <c r="E272" s="25" t="s">
        <v>437</v>
      </c>
      <c r="F272" s="27" t="s">
        <v>62</v>
      </c>
      <c r="G272" s="20">
        <v>300100</v>
      </c>
      <c r="H272" s="20">
        <f>J272-G272</f>
        <v>0</v>
      </c>
      <c r="I272" s="80">
        <v>0</v>
      </c>
      <c r="J272" s="20">
        <v>300100</v>
      </c>
      <c r="K272" s="21"/>
      <c r="L272" s="21">
        <v>59</v>
      </c>
      <c r="M272" s="21"/>
      <c r="N272" s="21" t="s">
        <v>535</v>
      </c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39">
        <f>IF(AH272=0,"",AVERAGE(K272:AF272))</f>
        <v>59</v>
      </c>
      <c r="AH272" s="39">
        <f>IF(COUNTBLANK(K272:AF272)=0,22,IF(COUNTBLANK(K272:AF272)=1,21,IF(COUNTBLANK(K272:AF272)=2,20,IF(COUNTBLANK(K272:AF272)=3,19,IF(COUNTBLANK(K272:AF272)=4,18,IF(COUNTBLANK(K272:AF272)=5,17,IF(COUNTBLANK(K272:AF272)=6,16,IF(COUNTBLANK(K272:AF272)=7,15,IF(COUNTBLANK(K272:AF272)=8,14,IF(COUNTBLANK(K272:AF272)=9,13,IF(COUNTBLANK(K272:AF272)=10,12,IF(COUNTBLANK(K272:AF272)=11,11,IF(COUNTBLANK(K272:AF272)=12,10,IF(COUNTBLANK(K272:AF272)=13,9,IF(COUNTBLANK(K272:AF272)=14,8,IF(COUNTBLANK(K272:AF272)=15,7,IF(COUNTBLANK(K272:AF272)=16,6,IF(COUNTBLANK(K272:AF272)=17,5,IF(COUNTBLANK(K272:AF272)=18,4,IF(COUNTBLANK(K272:AF272)=19,3,IF(COUNTBLANK(K272:AF272)=20,2,IF(COUNTBLANK(K272:AF272)=21,1,IF(COUNTBLANK(K272:AF272)=22,0,"Error")))))))))))))))))))))))</f>
        <v>1</v>
      </c>
      <c r="AI272" s="39">
        <f>IF(AH272=0,"",IF(COUNTBLANK(AD272:AF272)=0,AVERAGE(AD272:AF272),IF(COUNTBLANK(AC272:AF272)&lt;1.5,AVERAGE(AC272:AF272),IF(COUNTBLANK(AB272:AF272)&lt;2.5,AVERAGE(AB272:AF272),IF(COUNTBLANK(AA272:AF272)&lt;3.5,AVERAGE(AA272:AF272),IF(COUNTBLANK(Z272:AF272)&lt;4.5,AVERAGE(Z272:AF272),IF(COUNTBLANK(Y272:AF272)&lt;5.5,AVERAGE(Y272:AF272),IF(COUNTBLANK(X272:AF272)&lt;6.5,AVERAGE(X272:AF272),IF(COUNTBLANK(W272:AF272)&lt;7.5,AVERAGE(W272:AF272),IF(COUNTBLANK(V272:AF272)&lt;8.5,AVERAGE(V272:AF272),IF(COUNTBLANK(U272:AF272)&lt;9.5,AVERAGE(U272:AF272),IF(COUNTBLANK(T272:AF272)&lt;10.5,AVERAGE(T272:AF272),IF(COUNTBLANK(S272:AF272)&lt;11.5,AVERAGE(S272:AF272),IF(COUNTBLANK(R272:AF272)&lt;12.5,AVERAGE(R272:AF272),IF(COUNTBLANK(Q272:AF272)&lt;13.5,AVERAGE(Q272:AF272),IF(COUNTBLANK(P272:AF272)&lt;14.5,AVERAGE(P272:AF272),IF(COUNTBLANK(O272:AF272)&lt;15.5,AVERAGE(O272:AF272),IF(COUNTBLANK(N272:AF272)&lt;16.5,AVERAGE(N272:AF272),IF(COUNTBLANK(M272:AF272)&lt;17.5,AVERAGE(M272:AF272),IF(COUNTBLANK(L272:AF272)&lt;18.5,AVERAGE(L272:AF272),AVERAGE(K272:AF272)))))))))))))))))))))</f>
        <v>59</v>
      </c>
      <c r="AJ272" s="22">
        <f>IF(AH272=0,"",IF(COUNTBLANK(AE272:AF272)=0,AVERAGE(AE272:AF272),IF(COUNTBLANK(AD272:AF272)&lt;1.5,AVERAGE(AD272:AF272),IF(COUNTBLANK(AC272:AF272)&lt;2.5,AVERAGE(AC272:AF272),IF(COUNTBLANK(AB272:AF272)&lt;3.5,AVERAGE(AB272:AF272),IF(COUNTBLANK(AA272:AF272)&lt;4.5,AVERAGE(AA272:AF272),IF(COUNTBLANK(Z272:AF272)&lt;5.5,AVERAGE(Z272:AF272),IF(COUNTBLANK(Y272:AF272)&lt;6.5,AVERAGE(Y272:AF272),IF(COUNTBLANK(X272:AF272)&lt;7.5,AVERAGE(X272:AF272),IF(COUNTBLANK(W272:AF272)&lt;8.5,AVERAGE(W272:AF272),IF(COUNTBLANK(V272:AF272)&lt;9.5,AVERAGE(V272:AF272),IF(COUNTBLANK(U272:AF272)&lt;10.5,AVERAGE(U272:AF272),IF(COUNTBLANK(T272:AF272)&lt;11.5,AVERAGE(T272:AF272),IF(COUNTBLANK(S272:AF272)&lt;12.5,AVERAGE(S272:AF272),IF(COUNTBLANK(R272:AF272)&lt;13.5,AVERAGE(R272:AF272),IF(COUNTBLANK(Q272:AF272)&lt;14.5,AVERAGE(Q272:AF272),IF(COUNTBLANK(P272:AF272)&lt;15.5,AVERAGE(P272:AF272),IF(COUNTBLANK(O272:AF272)&lt;16.5,AVERAGE(O272:AF272),IF(COUNTBLANK(N272:AF272)&lt;17.5,AVERAGE(N272:AF272),IF(COUNTBLANK(M272:AF272)&lt;18.5,AVERAGE(M272:AF272),IF(COUNTBLANK(L272:AF272)&lt;19.5,AVERAGE(L272:AF272),AVERAGE(K272:AF272))))))))))))))))))))))</f>
        <v>59</v>
      </c>
      <c r="AK272" s="23">
        <f>IF(AH272&lt;1.5,J272,(0.75*J272)+(0.25*(AI272*$AS$1)))</f>
        <v>300100</v>
      </c>
      <c r="AL272" s="24">
        <f>AK272-J272</f>
        <v>0</v>
      </c>
      <c r="AM272" s="22" t="str">
        <f>IF(AH272&lt;1.5,"N/A",3*((J272/$AS$1)-(AJ272*2/3)))</f>
        <v>N/A</v>
      </c>
      <c r="AN272" s="20">
        <f t="shared" si="11"/>
        <v>233425.45412345591</v>
      </c>
      <c r="AO272" s="20">
        <f t="shared" si="12"/>
        <v>233425.45412345591</v>
      </c>
    </row>
    <row r="273" spans="1:41" s="2" customFormat="1">
      <c r="A273" s="19" t="s">
        <v>502</v>
      </c>
      <c r="B273" s="23" t="str">
        <f>IF(COUNTBLANK(K273:AF273)&lt;20.5,"Yes","No")</f>
        <v>Yes</v>
      </c>
      <c r="C273" s="23" t="str">
        <f>IF(COUNTBLANK(K273:AF273)&lt;21.5,"Yes","No")</f>
        <v>Yes</v>
      </c>
      <c r="D273" s="34" t="str">
        <f>IF(J273&gt;300000,IF(J273&lt;((AG273*$AR$1)*0.9),IF(J273&lt;((AG273*$AR$1)*0.8),IF(J273&lt;((AG273*$AR$1)*0.7),"B","C"),"V"),IF(AM273&gt;AG273,IF(AM273&gt;AJ273,"P",""),"")),IF(AM273&gt;AG273,IF(AM273&gt;AJ273,"P",""),""))</f>
        <v>P</v>
      </c>
      <c r="E273" s="19" t="s">
        <v>292</v>
      </c>
      <c r="F273" s="21" t="s">
        <v>62</v>
      </c>
      <c r="G273" s="20">
        <v>268000</v>
      </c>
      <c r="H273" s="20">
        <f>J273-G273</f>
        <v>-22500</v>
      </c>
      <c r="I273" s="80">
        <v>-16300</v>
      </c>
      <c r="J273" s="20">
        <v>245500</v>
      </c>
      <c r="K273" s="21">
        <v>83</v>
      </c>
      <c r="L273" s="21">
        <v>50</v>
      </c>
      <c r="M273" s="21">
        <v>44</v>
      </c>
      <c r="N273" s="21">
        <v>52</v>
      </c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39">
        <f>IF(AH273=0,"",AVERAGE(K273:AF273))</f>
        <v>57.25</v>
      </c>
      <c r="AH273" s="39">
        <f>IF(COUNTBLANK(K273:AF273)=0,22,IF(COUNTBLANK(K273:AF273)=1,21,IF(COUNTBLANK(K273:AF273)=2,20,IF(COUNTBLANK(K273:AF273)=3,19,IF(COUNTBLANK(K273:AF273)=4,18,IF(COUNTBLANK(K273:AF273)=5,17,IF(COUNTBLANK(K273:AF273)=6,16,IF(COUNTBLANK(K273:AF273)=7,15,IF(COUNTBLANK(K273:AF273)=8,14,IF(COUNTBLANK(K273:AF273)=9,13,IF(COUNTBLANK(K273:AF273)=10,12,IF(COUNTBLANK(K273:AF273)=11,11,IF(COUNTBLANK(K273:AF273)=12,10,IF(COUNTBLANK(K273:AF273)=13,9,IF(COUNTBLANK(K273:AF273)=14,8,IF(COUNTBLANK(K273:AF273)=15,7,IF(COUNTBLANK(K273:AF273)=16,6,IF(COUNTBLANK(K273:AF273)=17,5,IF(COUNTBLANK(K273:AF273)=18,4,IF(COUNTBLANK(K273:AF273)=19,3,IF(COUNTBLANK(K273:AF273)=20,2,IF(COUNTBLANK(K273:AF273)=21,1,IF(COUNTBLANK(K273:AF273)=22,0,"Error")))))))))))))))))))))))</f>
        <v>4</v>
      </c>
      <c r="AI273" s="39">
        <f>IF(AH273=0,"",IF(COUNTBLANK(AD273:AF273)=0,AVERAGE(AD273:AF273),IF(COUNTBLANK(AC273:AF273)&lt;1.5,AVERAGE(AC273:AF273),IF(COUNTBLANK(AB273:AF273)&lt;2.5,AVERAGE(AB273:AF273),IF(COUNTBLANK(AA273:AF273)&lt;3.5,AVERAGE(AA273:AF273),IF(COUNTBLANK(Z273:AF273)&lt;4.5,AVERAGE(Z273:AF273),IF(COUNTBLANK(Y273:AF273)&lt;5.5,AVERAGE(Y273:AF273),IF(COUNTBLANK(X273:AF273)&lt;6.5,AVERAGE(X273:AF273),IF(COUNTBLANK(W273:AF273)&lt;7.5,AVERAGE(W273:AF273),IF(COUNTBLANK(V273:AF273)&lt;8.5,AVERAGE(V273:AF273),IF(COUNTBLANK(U273:AF273)&lt;9.5,AVERAGE(U273:AF273),IF(COUNTBLANK(T273:AF273)&lt;10.5,AVERAGE(T273:AF273),IF(COUNTBLANK(S273:AF273)&lt;11.5,AVERAGE(S273:AF273),IF(COUNTBLANK(R273:AF273)&lt;12.5,AVERAGE(R273:AF273),IF(COUNTBLANK(Q273:AF273)&lt;13.5,AVERAGE(Q273:AF273),IF(COUNTBLANK(P273:AF273)&lt;14.5,AVERAGE(P273:AF273),IF(COUNTBLANK(O273:AF273)&lt;15.5,AVERAGE(O273:AF273),IF(COUNTBLANK(N273:AF273)&lt;16.5,AVERAGE(N273:AF273),IF(COUNTBLANK(M273:AF273)&lt;17.5,AVERAGE(M273:AF273),IF(COUNTBLANK(L273:AF273)&lt;18.5,AVERAGE(L273:AF273),AVERAGE(K273:AF273)))))))))))))))))))))</f>
        <v>48.666666666666664</v>
      </c>
      <c r="AJ273" s="22">
        <f>IF(AH273=0,"",IF(COUNTBLANK(AE273:AF273)=0,AVERAGE(AE273:AF273),IF(COUNTBLANK(AD273:AF273)&lt;1.5,AVERAGE(AD273:AF273),IF(COUNTBLANK(AC273:AF273)&lt;2.5,AVERAGE(AC273:AF273),IF(COUNTBLANK(AB273:AF273)&lt;3.5,AVERAGE(AB273:AF273),IF(COUNTBLANK(AA273:AF273)&lt;4.5,AVERAGE(AA273:AF273),IF(COUNTBLANK(Z273:AF273)&lt;5.5,AVERAGE(Z273:AF273),IF(COUNTBLANK(Y273:AF273)&lt;6.5,AVERAGE(Y273:AF273),IF(COUNTBLANK(X273:AF273)&lt;7.5,AVERAGE(X273:AF273),IF(COUNTBLANK(W273:AF273)&lt;8.5,AVERAGE(W273:AF273),IF(COUNTBLANK(V273:AF273)&lt;9.5,AVERAGE(V273:AF273),IF(COUNTBLANK(U273:AF273)&lt;10.5,AVERAGE(U273:AF273),IF(COUNTBLANK(T273:AF273)&lt;11.5,AVERAGE(T273:AF273),IF(COUNTBLANK(S273:AF273)&lt;12.5,AVERAGE(S273:AF273),IF(COUNTBLANK(R273:AF273)&lt;13.5,AVERAGE(R273:AF273),IF(COUNTBLANK(Q273:AF273)&lt;14.5,AVERAGE(Q273:AF273),IF(COUNTBLANK(P273:AF273)&lt;15.5,AVERAGE(P273:AF273),IF(COUNTBLANK(O273:AF273)&lt;16.5,AVERAGE(O273:AF273),IF(COUNTBLANK(N273:AF273)&lt;17.5,AVERAGE(N273:AF273),IF(COUNTBLANK(M273:AF273)&lt;18.5,AVERAGE(M273:AF273),IF(COUNTBLANK(L273:AF273)&lt;19.5,AVERAGE(L273:AF273),AVERAGE(K273:AF273))))))))))))))))))))))</f>
        <v>48</v>
      </c>
      <c r="AK273" s="23">
        <f>IF(AH273&lt;1.5,J273,(0.75*J273)+(0.25*(AI273*$AS$1)))</f>
        <v>233913.9852377956</v>
      </c>
      <c r="AL273" s="24">
        <f>AK273-J273</f>
        <v>-11586.014762204402</v>
      </c>
      <c r="AM273" s="22">
        <f>IF(AH273&lt;1.5,"N/A",3*((J273/$AS$1)-(AJ273*2/3)))</f>
        <v>83.974545719356328</v>
      </c>
      <c r="AN273" s="20">
        <f t="shared" si="11"/>
        <v>192543.02995494104</v>
      </c>
      <c r="AO273" s="20">
        <f t="shared" si="12"/>
        <v>226501.81777233648</v>
      </c>
    </row>
    <row r="274" spans="1:41" s="2" customFormat="1">
      <c r="A274" s="19" t="s">
        <v>502</v>
      </c>
      <c r="B274" s="23" t="str">
        <f>IF(COUNTBLANK(K274:AF274)&lt;20.5,"Yes","No")</f>
        <v>Yes</v>
      </c>
      <c r="C274" s="23" t="str">
        <f>IF(COUNTBLANK(K274:AF274)&lt;21.5,"Yes","No")</f>
        <v>Yes</v>
      </c>
      <c r="D274" s="34" t="str">
        <f>IF(J274&gt;300000,IF(J274&lt;((AG274*$AR$1)*0.9),IF(J274&lt;((AG274*$AR$1)*0.8),IF(J274&lt;((AG274*$AR$1)*0.7),"B","C"),"V"),IF(AM274&gt;AG274,IF(AM274&gt;AJ274,"P",""),"")),IF(AM274&gt;AG274,IF(AM274&gt;AJ274,"P",""),""))</f>
        <v>P</v>
      </c>
      <c r="E274" s="19" t="s">
        <v>300</v>
      </c>
      <c r="F274" s="21" t="s">
        <v>62</v>
      </c>
      <c r="G274" s="20">
        <v>234800</v>
      </c>
      <c r="H274" s="20">
        <f>J274-G274</f>
        <v>-1800</v>
      </c>
      <c r="I274" s="80">
        <v>-3900</v>
      </c>
      <c r="J274" s="20">
        <v>233000</v>
      </c>
      <c r="K274" s="21">
        <v>61</v>
      </c>
      <c r="L274" s="21">
        <v>61</v>
      </c>
      <c r="M274" s="21">
        <v>54</v>
      </c>
      <c r="N274" s="21">
        <v>47</v>
      </c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39">
        <f>IF(AH274=0,"",AVERAGE(K274:AF274))</f>
        <v>55.75</v>
      </c>
      <c r="AH274" s="39">
        <f>IF(COUNTBLANK(K274:AF274)=0,22,IF(COUNTBLANK(K274:AF274)=1,21,IF(COUNTBLANK(K274:AF274)=2,20,IF(COUNTBLANK(K274:AF274)=3,19,IF(COUNTBLANK(K274:AF274)=4,18,IF(COUNTBLANK(K274:AF274)=5,17,IF(COUNTBLANK(K274:AF274)=6,16,IF(COUNTBLANK(K274:AF274)=7,15,IF(COUNTBLANK(K274:AF274)=8,14,IF(COUNTBLANK(K274:AF274)=9,13,IF(COUNTBLANK(K274:AF274)=10,12,IF(COUNTBLANK(K274:AF274)=11,11,IF(COUNTBLANK(K274:AF274)=12,10,IF(COUNTBLANK(K274:AF274)=13,9,IF(COUNTBLANK(K274:AF274)=14,8,IF(COUNTBLANK(K274:AF274)=15,7,IF(COUNTBLANK(K274:AF274)=16,6,IF(COUNTBLANK(K274:AF274)=17,5,IF(COUNTBLANK(K274:AF274)=18,4,IF(COUNTBLANK(K274:AF274)=19,3,IF(COUNTBLANK(K274:AF274)=20,2,IF(COUNTBLANK(K274:AF274)=21,1,IF(COUNTBLANK(K274:AF274)=22,0,"Error")))))))))))))))))))))))</f>
        <v>4</v>
      </c>
      <c r="AI274" s="39">
        <f>IF(AH274=0,"",IF(COUNTBLANK(AD274:AF274)=0,AVERAGE(AD274:AF274),IF(COUNTBLANK(AC274:AF274)&lt;1.5,AVERAGE(AC274:AF274),IF(COUNTBLANK(AB274:AF274)&lt;2.5,AVERAGE(AB274:AF274),IF(COUNTBLANK(AA274:AF274)&lt;3.5,AVERAGE(AA274:AF274),IF(COUNTBLANK(Z274:AF274)&lt;4.5,AVERAGE(Z274:AF274),IF(COUNTBLANK(Y274:AF274)&lt;5.5,AVERAGE(Y274:AF274),IF(COUNTBLANK(X274:AF274)&lt;6.5,AVERAGE(X274:AF274),IF(COUNTBLANK(W274:AF274)&lt;7.5,AVERAGE(W274:AF274),IF(COUNTBLANK(V274:AF274)&lt;8.5,AVERAGE(V274:AF274),IF(COUNTBLANK(U274:AF274)&lt;9.5,AVERAGE(U274:AF274),IF(COUNTBLANK(T274:AF274)&lt;10.5,AVERAGE(T274:AF274),IF(COUNTBLANK(S274:AF274)&lt;11.5,AVERAGE(S274:AF274),IF(COUNTBLANK(R274:AF274)&lt;12.5,AVERAGE(R274:AF274),IF(COUNTBLANK(Q274:AF274)&lt;13.5,AVERAGE(Q274:AF274),IF(COUNTBLANK(P274:AF274)&lt;14.5,AVERAGE(P274:AF274),IF(COUNTBLANK(O274:AF274)&lt;15.5,AVERAGE(O274:AF274),IF(COUNTBLANK(N274:AF274)&lt;16.5,AVERAGE(N274:AF274),IF(COUNTBLANK(M274:AF274)&lt;17.5,AVERAGE(M274:AF274),IF(COUNTBLANK(L274:AF274)&lt;18.5,AVERAGE(L274:AF274),AVERAGE(K274:AF274)))))))))))))))))))))</f>
        <v>54</v>
      </c>
      <c r="AJ274" s="22">
        <f>IF(AH274=0,"",IF(COUNTBLANK(AE274:AF274)=0,AVERAGE(AE274:AF274),IF(COUNTBLANK(AD274:AF274)&lt;1.5,AVERAGE(AD274:AF274),IF(COUNTBLANK(AC274:AF274)&lt;2.5,AVERAGE(AC274:AF274),IF(COUNTBLANK(AB274:AF274)&lt;3.5,AVERAGE(AB274:AF274),IF(COUNTBLANK(AA274:AF274)&lt;4.5,AVERAGE(AA274:AF274),IF(COUNTBLANK(Z274:AF274)&lt;5.5,AVERAGE(Z274:AF274),IF(COUNTBLANK(Y274:AF274)&lt;6.5,AVERAGE(Y274:AF274),IF(COUNTBLANK(X274:AF274)&lt;7.5,AVERAGE(X274:AF274),IF(COUNTBLANK(W274:AF274)&lt;8.5,AVERAGE(W274:AF274),IF(COUNTBLANK(V274:AF274)&lt;9.5,AVERAGE(V274:AF274),IF(COUNTBLANK(U274:AF274)&lt;10.5,AVERAGE(U274:AF274),IF(COUNTBLANK(T274:AF274)&lt;11.5,AVERAGE(T274:AF274),IF(COUNTBLANK(S274:AF274)&lt;12.5,AVERAGE(S274:AF274),IF(COUNTBLANK(R274:AF274)&lt;13.5,AVERAGE(R274:AF274),IF(COUNTBLANK(Q274:AF274)&lt;14.5,AVERAGE(Q274:AF274),IF(COUNTBLANK(P274:AF274)&lt;15.5,AVERAGE(P274:AF274),IF(COUNTBLANK(O274:AF274)&lt;16.5,AVERAGE(O274:AF274),IF(COUNTBLANK(N274:AF274)&lt;17.5,AVERAGE(N274:AF274),IF(COUNTBLANK(M274:AF274)&lt;18.5,AVERAGE(M274:AF274),IF(COUNTBLANK(L274:AF274)&lt;19.5,AVERAGE(L274:AF274),AVERAGE(K274:AF274))))))))))))))))))))))</f>
        <v>50.5</v>
      </c>
      <c r="AK274" s="23">
        <f>IF(AH274&lt;1.5,J274,(0.75*J274)+(0.25*(AI274*$AS$1)))</f>
        <v>229995.31238714306</v>
      </c>
      <c r="AL274" s="24">
        <f>AK274-J274</f>
        <v>-3004.687612856942</v>
      </c>
      <c r="AM274" s="22">
        <f>IF(AH274&lt;1.5,"N/A",3*((J274/$AS$1)-(AJ274*2/3)))</f>
        <v>69.810872312057143</v>
      </c>
      <c r="AN274" s="20">
        <f t="shared" si="11"/>
        <v>213643.63597740032</v>
      </c>
      <c r="AO274" s="20">
        <f t="shared" si="12"/>
        <v>220567.27232851979</v>
      </c>
    </row>
    <row r="275" spans="1:41" s="2" customFormat="1">
      <c r="A275" s="19" t="s">
        <v>502</v>
      </c>
      <c r="B275" s="23" t="str">
        <f>IF(COUNTBLANK(K275:AF275)&lt;20.5,"Yes","No")</f>
        <v>Yes</v>
      </c>
      <c r="C275" s="23" t="str">
        <f>IF(COUNTBLANK(K275:AF275)&lt;21.5,"Yes","No")</f>
        <v>Yes</v>
      </c>
      <c r="D275" s="34" t="str">
        <f>IF(J275&gt;300000,IF(J275&lt;((AG275*$AR$1)*0.9),IF(J275&lt;((AG275*$AR$1)*0.8),IF(J275&lt;((AG275*$AR$1)*0.7),"B","C"),"V"),IF(AM275&gt;AG275,IF(AM275&gt;AJ275,"P",""),"")),IF(AM275&gt;AG275,IF(AM275&gt;AJ275,"P",""),""))</f>
        <v>P</v>
      </c>
      <c r="E275" s="19" t="s">
        <v>396</v>
      </c>
      <c r="F275" s="21" t="s">
        <v>48</v>
      </c>
      <c r="G275" s="20">
        <v>278600</v>
      </c>
      <c r="H275" s="20">
        <f>J275-G275</f>
        <v>-19900</v>
      </c>
      <c r="I275" s="80">
        <v>-10200</v>
      </c>
      <c r="J275" s="20">
        <v>258700</v>
      </c>
      <c r="K275" s="21">
        <v>40</v>
      </c>
      <c r="L275" s="21">
        <v>71</v>
      </c>
      <c r="M275" s="21">
        <v>64</v>
      </c>
      <c r="N275" s="21">
        <v>33</v>
      </c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39">
        <f>IF(AH275=0,"",AVERAGE(K275:AF275))</f>
        <v>52</v>
      </c>
      <c r="AH275" s="39">
        <f>IF(COUNTBLANK(K275:AF275)=0,22,IF(COUNTBLANK(K275:AF275)=1,21,IF(COUNTBLANK(K275:AF275)=2,20,IF(COUNTBLANK(K275:AF275)=3,19,IF(COUNTBLANK(K275:AF275)=4,18,IF(COUNTBLANK(K275:AF275)=5,17,IF(COUNTBLANK(K275:AF275)=6,16,IF(COUNTBLANK(K275:AF275)=7,15,IF(COUNTBLANK(K275:AF275)=8,14,IF(COUNTBLANK(K275:AF275)=9,13,IF(COUNTBLANK(K275:AF275)=10,12,IF(COUNTBLANK(K275:AF275)=11,11,IF(COUNTBLANK(K275:AF275)=12,10,IF(COUNTBLANK(K275:AF275)=13,9,IF(COUNTBLANK(K275:AF275)=14,8,IF(COUNTBLANK(K275:AF275)=15,7,IF(COUNTBLANK(K275:AF275)=16,6,IF(COUNTBLANK(K275:AF275)=17,5,IF(COUNTBLANK(K275:AF275)=18,4,IF(COUNTBLANK(K275:AF275)=19,3,IF(COUNTBLANK(K275:AF275)=20,2,IF(COUNTBLANK(K275:AF275)=21,1,IF(COUNTBLANK(K275:AF275)=22,0,"Error")))))))))))))))))))))))</f>
        <v>4</v>
      </c>
      <c r="AI275" s="39">
        <f>IF(AH275=0,"",IF(COUNTBLANK(AD275:AF275)=0,AVERAGE(AD275:AF275),IF(COUNTBLANK(AC275:AF275)&lt;1.5,AVERAGE(AC275:AF275),IF(COUNTBLANK(AB275:AF275)&lt;2.5,AVERAGE(AB275:AF275),IF(COUNTBLANK(AA275:AF275)&lt;3.5,AVERAGE(AA275:AF275),IF(COUNTBLANK(Z275:AF275)&lt;4.5,AVERAGE(Z275:AF275),IF(COUNTBLANK(Y275:AF275)&lt;5.5,AVERAGE(Y275:AF275),IF(COUNTBLANK(X275:AF275)&lt;6.5,AVERAGE(X275:AF275),IF(COUNTBLANK(W275:AF275)&lt;7.5,AVERAGE(W275:AF275),IF(COUNTBLANK(V275:AF275)&lt;8.5,AVERAGE(V275:AF275),IF(COUNTBLANK(U275:AF275)&lt;9.5,AVERAGE(U275:AF275),IF(COUNTBLANK(T275:AF275)&lt;10.5,AVERAGE(T275:AF275),IF(COUNTBLANK(S275:AF275)&lt;11.5,AVERAGE(S275:AF275),IF(COUNTBLANK(R275:AF275)&lt;12.5,AVERAGE(R275:AF275),IF(COUNTBLANK(Q275:AF275)&lt;13.5,AVERAGE(Q275:AF275),IF(COUNTBLANK(P275:AF275)&lt;14.5,AVERAGE(P275:AF275),IF(COUNTBLANK(O275:AF275)&lt;15.5,AVERAGE(O275:AF275),IF(COUNTBLANK(N275:AF275)&lt;16.5,AVERAGE(N275:AF275),IF(COUNTBLANK(M275:AF275)&lt;17.5,AVERAGE(M275:AF275),IF(COUNTBLANK(L275:AF275)&lt;18.5,AVERAGE(L275:AF275),AVERAGE(K275:AF275)))))))))))))))))))))</f>
        <v>56</v>
      </c>
      <c r="AJ275" s="22">
        <f>IF(AH275=0,"",IF(COUNTBLANK(AE275:AF275)=0,AVERAGE(AE275:AF275),IF(COUNTBLANK(AD275:AF275)&lt;1.5,AVERAGE(AD275:AF275),IF(COUNTBLANK(AC275:AF275)&lt;2.5,AVERAGE(AC275:AF275),IF(COUNTBLANK(AB275:AF275)&lt;3.5,AVERAGE(AB275:AF275),IF(COUNTBLANK(AA275:AF275)&lt;4.5,AVERAGE(AA275:AF275),IF(COUNTBLANK(Z275:AF275)&lt;5.5,AVERAGE(Z275:AF275),IF(COUNTBLANK(Y275:AF275)&lt;6.5,AVERAGE(Y275:AF275),IF(COUNTBLANK(X275:AF275)&lt;7.5,AVERAGE(X275:AF275),IF(COUNTBLANK(W275:AF275)&lt;8.5,AVERAGE(W275:AF275),IF(COUNTBLANK(V275:AF275)&lt;9.5,AVERAGE(V275:AF275),IF(COUNTBLANK(U275:AF275)&lt;10.5,AVERAGE(U275:AF275),IF(COUNTBLANK(T275:AF275)&lt;11.5,AVERAGE(T275:AF275),IF(COUNTBLANK(S275:AF275)&lt;12.5,AVERAGE(S275:AF275),IF(COUNTBLANK(R275:AF275)&lt;13.5,AVERAGE(R275:AF275),IF(COUNTBLANK(Q275:AF275)&lt;14.5,AVERAGE(Q275:AF275),IF(COUNTBLANK(P275:AF275)&lt;15.5,AVERAGE(P275:AF275),IF(COUNTBLANK(O275:AF275)&lt;16.5,AVERAGE(O275:AF275),IF(COUNTBLANK(N275:AF275)&lt;17.5,AVERAGE(N275:AF275),IF(COUNTBLANK(M275:AF275)&lt;18.5,AVERAGE(M275:AF275),IF(COUNTBLANK(L275:AF275)&lt;19.5,AVERAGE(L275:AF275),AVERAGE(K275:AF275))))))))))))))))))))))</f>
        <v>48.5</v>
      </c>
      <c r="AK275" s="23">
        <f>IF(AH275&lt;1.5,J275,(0.75*J275)+(0.25*(AI275*$AS$1)))</f>
        <v>251316.43506814836</v>
      </c>
      <c r="AL275" s="24">
        <f>AK275-J275</f>
        <v>-7383.5649318516371</v>
      </c>
      <c r="AM275" s="22">
        <f>IF(AH275&lt;1.5,"N/A",3*((J275/$AS$1)-(AJ275*2/3)))</f>
        <v>92.651384837464292</v>
      </c>
      <c r="AN275" s="20">
        <f t="shared" si="11"/>
        <v>221556.36323582256</v>
      </c>
      <c r="AO275" s="20">
        <f t="shared" si="12"/>
        <v>205730.90871897811</v>
      </c>
    </row>
    <row r="276" spans="1:41" s="2" customFormat="1">
      <c r="A276" s="19" t="s">
        <v>502</v>
      </c>
      <c r="B276" s="23" t="str">
        <f>IF(COUNTBLANK(K276:AF276)&lt;20.5,"Yes","No")</f>
        <v>Yes</v>
      </c>
      <c r="C276" s="23" t="str">
        <f>IF(COUNTBLANK(K276:AF276)&lt;21.5,"Yes","No")</f>
        <v>Yes</v>
      </c>
      <c r="D276" s="34" t="str">
        <f>IF(J276&gt;300000,IF(J276&lt;((AG276*$AR$1)*0.9),IF(J276&lt;((AG276*$AR$1)*0.8),IF(J276&lt;((AG276*$AR$1)*0.7),"B","C"),"V"),IF(AM276&gt;AG276,IF(AM276&gt;AJ276,"P",""),"")),IF(AM276&gt;AG276,IF(AM276&gt;AJ276,"P",""),""))</f>
        <v>P</v>
      </c>
      <c r="E276" s="19" t="s">
        <v>294</v>
      </c>
      <c r="F276" s="21" t="s">
        <v>37</v>
      </c>
      <c r="G276" s="20">
        <v>355400</v>
      </c>
      <c r="H276" s="20">
        <f>J276-G276</f>
        <v>-40500</v>
      </c>
      <c r="I276" s="80">
        <v>-40500</v>
      </c>
      <c r="J276" s="20">
        <v>314900</v>
      </c>
      <c r="K276" s="21">
        <v>71</v>
      </c>
      <c r="L276" s="21"/>
      <c r="M276" s="21">
        <v>43</v>
      </c>
      <c r="N276" s="21">
        <v>33</v>
      </c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39">
        <f>IF(AH276=0,"",AVERAGE(K276:AF276))</f>
        <v>49</v>
      </c>
      <c r="AH276" s="39">
        <f>IF(COUNTBLANK(K276:AF276)=0,22,IF(COUNTBLANK(K276:AF276)=1,21,IF(COUNTBLANK(K276:AF276)=2,20,IF(COUNTBLANK(K276:AF276)=3,19,IF(COUNTBLANK(K276:AF276)=4,18,IF(COUNTBLANK(K276:AF276)=5,17,IF(COUNTBLANK(K276:AF276)=6,16,IF(COUNTBLANK(K276:AF276)=7,15,IF(COUNTBLANK(K276:AF276)=8,14,IF(COUNTBLANK(K276:AF276)=9,13,IF(COUNTBLANK(K276:AF276)=10,12,IF(COUNTBLANK(K276:AF276)=11,11,IF(COUNTBLANK(K276:AF276)=12,10,IF(COUNTBLANK(K276:AF276)=13,9,IF(COUNTBLANK(K276:AF276)=14,8,IF(COUNTBLANK(K276:AF276)=15,7,IF(COUNTBLANK(K276:AF276)=16,6,IF(COUNTBLANK(K276:AF276)=17,5,IF(COUNTBLANK(K276:AF276)=18,4,IF(COUNTBLANK(K276:AF276)=19,3,IF(COUNTBLANK(K276:AF276)=20,2,IF(COUNTBLANK(K276:AF276)=21,1,IF(COUNTBLANK(K276:AF276)=22,0,"Error")))))))))))))))))))))))</f>
        <v>3</v>
      </c>
      <c r="AI276" s="39">
        <f>IF(AH276=0,"",IF(COUNTBLANK(AD276:AF276)=0,AVERAGE(AD276:AF276),IF(COUNTBLANK(AC276:AF276)&lt;1.5,AVERAGE(AC276:AF276),IF(COUNTBLANK(AB276:AF276)&lt;2.5,AVERAGE(AB276:AF276),IF(COUNTBLANK(AA276:AF276)&lt;3.5,AVERAGE(AA276:AF276),IF(COUNTBLANK(Z276:AF276)&lt;4.5,AVERAGE(Z276:AF276),IF(COUNTBLANK(Y276:AF276)&lt;5.5,AVERAGE(Y276:AF276),IF(COUNTBLANK(X276:AF276)&lt;6.5,AVERAGE(X276:AF276),IF(COUNTBLANK(W276:AF276)&lt;7.5,AVERAGE(W276:AF276),IF(COUNTBLANK(V276:AF276)&lt;8.5,AVERAGE(V276:AF276),IF(COUNTBLANK(U276:AF276)&lt;9.5,AVERAGE(U276:AF276),IF(COUNTBLANK(T276:AF276)&lt;10.5,AVERAGE(T276:AF276),IF(COUNTBLANK(S276:AF276)&lt;11.5,AVERAGE(S276:AF276),IF(COUNTBLANK(R276:AF276)&lt;12.5,AVERAGE(R276:AF276),IF(COUNTBLANK(Q276:AF276)&lt;13.5,AVERAGE(Q276:AF276),IF(COUNTBLANK(P276:AF276)&lt;14.5,AVERAGE(P276:AF276),IF(COUNTBLANK(O276:AF276)&lt;15.5,AVERAGE(O276:AF276),IF(COUNTBLANK(N276:AF276)&lt;16.5,AVERAGE(N276:AF276),IF(COUNTBLANK(M276:AF276)&lt;17.5,AVERAGE(M276:AF276),IF(COUNTBLANK(L276:AF276)&lt;18.5,AVERAGE(L276:AF276),AVERAGE(K276:AF276)))))))))))))))))))))</f>
        <v>49</v>
      </c>
      <c r="AJ276" s="22">
        <f>IF(AH276=0,"",IF(COUNTBLANK(AE276:AF276)=0,AVERAGE(AE276:AF276),IF(COUNTBLANK(AD276:AF276)&lt;1.5,AVERAGE(AD276:AF276),IF(COUNTBLANK(AC276:AF276)&lt;2.5,AVERAGE(AC276:AF276),IF(COUNTBLANK(AB276:AF276)&lt;3.5,AVERAGE(AB276:AF276),IF(COUNTBLANK(AA276:AF276)&lt;4.5,AVERAGE(AA276:AF276),IF(COUNTBLANK(Z276:AF276)&lt;5.5,AVERAGE(Z276:AF276),IF(COUNTBLANK(Y276:AF276)&lt;6.5,AVERAGE(Y276:AF276),IF(COUNTBLANK(X276:AF276)&lt;7.5,AVERAGE(X276:AF276),IF(COUNTBLANK(W276:AF276)&lt;8.5,AVERAGE(W276:AF276),IF(COUNTBLANK(V276:AF276)&lt;9.5,AVERAGE(V276:AF276),IF(COUNTBLANK(U276:AF276)&lt;10.5,AVERAGE(U276:AF276),IF(COUNTBLANK(T276:AF276)&lt;11.5,AVERAGE(T276:AF276),IF(COUNTBLANK(S276:AF276)&lt;12.5,AVERAGE(S276:AF276),IF(COUNTBLANK(R276:AF276)&lt;13.5,AVERAGE(R276:AF276),IF(COUNTBLANK(Q276:AF276)&lt;14.5,AVERAGE(Q276:AF276),IF(COUNTBLANK(P276:AF276)&lt;15.5,AVERAGE(P276:AF276),IF(COUNTBLANK(O276:AF276)&lt;16.5,AVERAGE(O276:AF276),IF(COUNTBLANK(N276:AF276)&lt;17.5,AVERAGE(N276:AF276),IF(COUNTBLANK(M276:AF276)&lt;18.5,AVERAGE(M276:AF276),IF(COUNTBLANK(L276:AF276)&lt;19.5,AVERAGE(L276:AF276),AVERAGE(K276:AF276))))))))))))))))))))))</f>
        <v>38</v>
      </c>
      <c r="AK276" s="23">
        <f>IF(AH276&lt;1.5,J276,(0.75*J276)+(0.25*(AI276*$AS$1)))</f>
        <v>286305.00568462978</v>
      </c>
      <c r="AL276" s="24">
        <f>AK276-J276</f>
        <v>-28594.994315370219</v>
      </c>
      <c r="AM276" s="22">
        <f>IF(AH276&lt;1.5,"N/A",3*((J276/$AS$1)-(AJ276*2/3)))</f>
        <v>154.85126047668152</v>
      </c>
      <c r="AN276" s="20">
        <f t="shared" si="11"/>
        <v>193861.81783134476</v>
      </c>
      <c r="AO276" s="20">
        <f t="shared" si="12"/>
        <v>193861.81783134476</v>
      </c>
    </row>
    <row r="277" spans="1:41" s="2" customFormat="1">
      <c r="A277" s="19" t="s">
        <v>502</v>
      </c>
      <c r="B277" s="23" t="str">
        <f>IF(COUNTBLANK(K277:AF277)&lt;20.5,"Yes","No")</f>
        <v>Yes</v>
      </c>
      <c r="C277" s="23" t="str">
        <f>IF(COUNTBLANK(K277:AF277)&lt;21.5,"Yes","No")</f>
        <v>Yes</v>
      </c>
      <c r="D277" s="34" t="str">
        <f>IF(J277&gt;300000,IF(J277&lt;((AG277*$AR$1)*0.9),IF(J277&lt;((AG277*$AR$1)*0.8),IF(J277&lt;((AG277*$AR$1)*0.7),"B","C"),"V"),IF(AM277&gt;AG277,IF(AM277&gt;AJ277,"P",""),"")),IF(AM277&gt;AG277,IF(AM277&gt;AJ277,"P",""),""))</f>
        <v>P</v>
      </c>
      <c r="E277" s="19" t="s">
        <v>297</v>
      </c>
      <c r="F277" s="21" t="s">
        <v>37</v>
      </c>
      <c r="G277" s="20">
        <v>265800</v>
      </c>
      <c r="H277" s="20">
        <f>J277-G277</f>
        <v>0</v>
      </c>
      <c r="I277" s="80">
        <v>0</v>
      </c>
      <c r="J277" s="20">
        <v>265800</v>
      </c>
      <c r="K277" s="21">
        <v>66</v>
      </c>
      <c r="L277" s="21">
        <v>32</v>
      </c>
      <c r="M277" s="21"/>
      <c r="N277" s="21" t="s">
        <v>535</v>
      </c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39">
        <f>IF(AH277=0,"",AVERAGE(K277:AF277))</f>
        <v>49</v>
      </c>
      <c r="AH277" s="39">
        <f>IF(COUNTBLANK(K277:AF277)=0,22,IF(COUNTBLANK(K277:AF277)=1,21,IF(COUNTBLANK(K277:AF277)=2,20,IF(COUNTBLANK(K277:AF277)=3,19,IF(COUNTBLANK(K277:AF277)=4,18,IF(COUNTBLANK(K277:AF277)=5,17,IF(COUNTBLANK(K277:AF277)=6,16,IF(COUNTBLANK(K277:AF277)=7,15,IF(COUNTBLANK(K277:AF277)=8,14,IF(COUNTBLANK(K277:AF277)=9,13,IF(COUNTBLANK(K277:AF277)=10,12,IF(COUNTBLANK(K277:AF277)=11,11,IF(COUNTBLANK(K277:AF277)=12,10,IF(COUNTBLANK(K277:AF277)=13,9,IF(COUNTBLANK(K277:AF277)=14,8,IF(COUNTBLANK(K277:AF277)=15,7,IF(COUNTBLANK(K277:AF277)=16,6,IF(COUNTBLANK(K277:AF277)=17,5,IF(COUNTBLANK(K277:AF277)=18,4,IF(COUNTBLANK(K277:AF277)=19,3,IF(COUNTBLANK(K277:AF277)=20,2,IF(COUNTBLANK(K277:AF277)=21,1,IF(COUNTBLANK(K277:AF277)=22,0,"Error")))))))))))))))))))))))</f>
        <v>2</v>
      </c>
      <c r="AI277" s="39">
        <f>IF(AH277=0,"",IF(COUNTBLANK(AD277:AF277)=0,AVERAGE(AD277:AF277),IF(COUNTBLANK(AC277:AF277)&lt;1.5,AVERAGE(AC277:AF277),IF(COUNTBLANK(AB277:AF277)&lt;2.5,AVERAGE(AB277:AF277),IF(COUNTBLANK(AA277:AF277)&lt;3.5,AVERAGE(AA277:AF277),IF(COUNTBLANK(Z277:AF277)&lt;4.5,AVERAGE(Z277:AF277),IF(COUNTBLANK(Y277:AF277)&lt;5.5,AVERAGE(Y277:AF277),IF(COUNTBLANK(X277:AF277)&lt;6.5,AVERAGE(X277:AF277),IF(COUNTBLANK(W277:AF277)&lt;7.5,AVERAGE(W277:AF277),IF(COUNTBLANK(V277:AF277)&lt;8.5,AVERAGE(V277:AF277),IF(COUNTBLANK(U277:AF277)&lt;9.5,AVERAGE(U277:AF277),IF(COUNTBLANK(T277:AF277)&lt;10.5,AVERAGE(T277:AF277),IF(COUNTBLANK(S277:AF277)&lt;11.5,AVERAGE(S277:AF277),IF(COUNTBLANK(R277:AF277)&lt;12.5,AVERAGE(R277:AF277),IF(COUNTBLANK(Q277:AF277)&lt;13.5,AVERAGE(Q277:AF277),IF(COUNTBLANK(P277:AF277)&lt;14.5,AVERAGE(P277:AF277),IF(COUNTBLANK(O277:AF277)&lt;15.5,AVERAGE(O277:AF277),IF(COUNTBLANK(N277:AF277)&lt;16.5,AVERAGE(N277:AF277),IF(COUNTBLANK(M277:AF277)&lt;17.5,AVERAGE(M277:AF277),IF(COUNTBLANK(L277:AF277)&lt;18.5,AVERAGE(L277:AF277),AVERAGE(K277:AF277)))))))))))))))))))))</f>
        <v>49</v>
      </c>
      <c r="AJ277" s="22">
        <f>IF(AH277=0,"",IF(COUNTBLANK(AE277:AF277)=0,AVERAGE(AE277:AF277),IF(COUNTBLANK(AD277:AF277)&lt;1.5,AVERAGE(AD277:AF277),IF(COUNTBLANK(AC277:AF277)&lt;2.5,AVERAGE(AC277:AF277),IF(COUNTBLANK(AB277:AF277)&lt;3.5,AVERAGE(AB277:AF277),IF(COUNTBLANK(AA277:AF277)&lt;4.5,AVERAGE(AA277:AF277),IF(COUNTBLANK(Z277:AF277)&lt;5.5,AVERAGE(Z277:AF277),IF(COUNTBLANK(Y277:AF277)&lt;6.5,AVERAGE(Y277:AF277),IF(COUNTBLANK(X277:AF277)&lt;7.5,AVERAGE(X277:AF277),IF(COUNTBLANK(W277:AF277)&lt;8.5,AVERAGE(W277:AF277),IF(COUNTBLANK(V277:AF277)&lt;9.5,AVERAGE(V277:AF277),IF(COUNTBLANK(U277:AF277)&lt;10.5,AVERAGE(U277:AF277),IF(COUNTBLANK(T277:AF277)&lt;11.5,AVERAGE(T277:AF277),IF(COUNTBLANK(S277:AF277)&lt;12.5,AVERAGE(S277:AF277),IF(COUNTBLANK(R277:AF277)&lt;13.5,AVERAGE(R277:AF277),IF(COUNTBLANK(Q277:AF277)&lt;14.5,AVERAGE(Q277:AF277),IF(COUNTBLANK(P277:AF277)&lt;15.5,AVERAGE(P277:AF277),IF(COUNTBLANK(O277:AF277)&lt;16.5,AVERAGE(O277:AF277),IF(COUNTBLANK(N277:AF277)&lt;17.5,AVERAGE(N277:AF277),IF(COUNTBLANK(M277:AF277)&lt;18.5,AVERAGE(M277:AF277),IF(COUNTBLANK(L277:AF277)&lt;19.5,AVERAGE(L277:AF277),AVERAGE(K277:AF277))))))))))))))))))))))</f>
        <v>49</v>
      </c>
      <c r="AK277" s="23">
        <f>IF(AH277&lt;1.5,J277,(0.75*J277)+(0.25*(AI277*$AS$1)))</f>
        <v>249480.00568462981</v>
      </c>
      <c r="AL277" s="24">
        <f>AK277-J277</f>
        <v>-16319.99431537019</v>
      </c>
      <c r="AM277" s="22">
        <f>IF(AH277&lt;1.5,"N/A",3*((J277/$AS$1)-(AJ277*2/3)))</f>
        <v>96.85635133281022</v>
      </c>
      <c r="AN277" s="20">
        <f t="shared" si="11"/>
        <v>193861.81783134476</v>
      </c>
      <c r="AO277" s="20">
        <f t="shared" si="12"/>
        <v>193861.81783134476</v>
      </c>
    </row>
    <row r="278" spans="1:41" s="2" customFormat="1">
      <c r="A278" s="19" t="s">
        <v>502</v>
      </c>
      <c r="B278" s="23" t="str">
        <f>IF(COUNTBLANK(K278:AF278)&lt;20.5,"Yes","No")</f>
        <v>Yes</v>
      </c>
      <c r="C278" s="23" t="str">
        <f>IF(COUNTBLANK(K278:AF278)&lt;21.5,"Yes","No")</f>
        <v>Yes</v>
      </c>
      <c r="D278" s="34" t="str">
        <f>IF(J278&gt;300000,IF(J278&lt;((AG278*$AR$1)*0.9),IF(J278&lt;((AG278*$AR$1)*0.8),IF(J278&lt;((AG278*$AR$1)*0.7),"B","C"),"V"),IF(AM278&gt;AG278,IF(AM278&gt;AJ278,"P",""),"")),IF(AM278&gt;AG278,IF(AM278&gt;AJ278,"P",""),""))</f>
        <v>P</v>
      </c>
      <c r="E278" s="19" t="s">
        <v>304</v>
      </c>
      <c r="F278" s="21" t="s">
        <v>62</v>
      </c>
      <c r="G278" s="20">
        <v>198800</v>
      </c>
      <c r="H278" s="20">
        <f>J278-G278</f>
        <v>-6900</v>
      </c>
      <c r="I278" s="80">
        <v>-6800</v>
      </c>
      <c r="J278" s="20">
        <v>191900</v>
      </c>
      <c r="K278" s="21">
        <v>46</v>
      </c>
      <c r="L278" s="21">
        <v>40</v>
      </c>
      <c r="M278" s="21">
        <v>58</v>
      </c>
      <c r="N278" s="21">
        <v>28</v>
      </c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39">
        <f>IF(AH278=0,"",AVERAGE(K278:AF278))</f>
        <v>43</v>
      </c>
      <c r="AH278" s="39">
        <f>IF(COUNTBLANK(K278:AF278)=0,22,IF(COUNTBLANK(K278:AF278)=1,21,IF(COUNTBLANK(K278:AF278)=2,20,IF(COUNTBLANK(K278:AF278)=3,19,IF(COUNTBLANK(K278:AF278)=4,18,IF(COUNTBLANK(K278:AF278)=5,17,IF(COUNTBLANK(K278:AF278)=6,16,IF(COUNTBLANK(K278:AF278)=7,15,IF(COUNTBLANK(K278:AF278)=8,14,IF(COUNTBLANK(K278:AF278)=9,13,IF(COUNTBLANK(K278:AF278)=10,12,IF(COUNTBLANK(K278:AF278)=11,11,IF(COUNTBLANK(K278:AF278)=12,10,IF(COUNTBLANK(K278:AF278)=13,9,IF(COUNTBLANK(K278:AF278)=14,8,IF(COUNTBLANK(K278:AF278)=15,7,IF(COUNTBLANK(K278:AF278)=16,6,IF(COUNTBLANK(K278:AF278)=17,5,IF(COUNTBLANK(K278:AF278)=18,4,IF(COUNTBLANK(K278:AF278)=19,3,IF(COUNTBLANK(K278:AF278)=20,2,IF(COUNTBLANK(K278:AF278)=21,1,IF(COUNTBLANK(K278:AF278)=22,0,"Error")))))))))))))))))))))))</f>
        <v>4</v>
      </c>
      <c r="AI278" s="39">
        <f>IF(AH278=0,"",IF(COUNTBLANK(AD278:AF278)=0,AVERAGE(AD278:AF278),IF(COUNTBLANK(AC278:AF278)&lt;1.5,AVERAGE(AC278:AF278),IF(COUNTBLANK(AB278:AF278)&lt;2.5,AVERAGE(AB278:AF278),IF(COUNTBLANK(AA278:AF278)&lt;3.5,AVERAGE(AA278:AF278),IF(COUNTBLANK(Z278:AF278)&lt;4.5,AVERAGE(Z278:AF278),IF(COUNTBLANK(Y278:AF278)&lt;5.5,AVERAGE(Y278:AF278),IF(COUNTBLANK(X278:AF278)&lt;6.5,AVERAGE(X278:AF278),IF(COUNTBLANK(W278:AF278)&lt;7.5,AVERAGE(W278:AF278),IF(COUNTBLANK(V278:AF278)&lt;8.5,AVERAGE(V278:AF278),IF(COUNTBLANK(U278:AF278)&lt;9.5,AVERAGE(U278:AF278),IF(COUNTBLANK(T278:AF278)&lt;10.5,AVERAGE(T278:AF278),IF(COUNTBLANK(S278:AF278)&lt;11.5,AVERAGE(S278:AF278),IF(COUNTBLANK(R278:AF278)&lt;12.5,AVERAGE(R278:AF278),IF(COUNTBLANK(Q278:AF278)&lt;13.5,AVERAGE(Q278:AF278),IF(COUNTBLANK(P278:AF278)&lt;14.5,AVERAGE(P278:AF278),IF(COUNTBLANK(O278:AF278)&lt;15.5,AVERAGE(O278:AF278),IF(COUNTBLANK(N278:AF278)&lt;16.5,AVERAGE(N278:AF278),IF(COUNTBLANK(M278:AF278)&lt;17.5,AVERAGE(M278:AF278),IF(COUNTBLANK(L278:AF278)&lt;18.5,AVERAGE(L278:AF278),AVERAGE(K278:AF278)))))))))))))))))))))</f>
        <v>42</v>
      </c>
      <c r="AJ278" s="22">
        <f>IF(AH278=0,"",IF(COUNTBLANK(AE278:AF278)=0,AVERAGE(AE278:AF278),IF(COUNTBLANK(AD278:AF278)&lt;1.5,AVERAGE(AD278:AF278),IF(COUNTBLANK(AC278:AF278)&lt;2.5,AVERAGE(AC278:AF278),IF(COUNTBLANK(AB278:AF278)&lt;3.5,AVERAGE(AB278:AF278),IF(COUNTBLANK(AA278:AF278)&lt;4.5,AVERAGE(AA278:AF278),IF(COUNTBLANK(Z278:AF278)&lt;5.5,AVERAGE(Z278:AF278),IF(COUNTBLANK(Y278:AF278)&lt;6.5,AVERAGE(Y278:AF278),IF(COUNTBLANK(X278:AF278)&lt;7.5,AVERAGE(X278:AF278),IF(COUNTBLANK(W278:AF278)&lt;8.5,AVERAGE(W278:AF278),IF(COUNTBLANK(V278:AF278)&lt;9.5,AVERAGE(V278:AF278),IF(COUNTBLANK(U278:AF278)&lt;10.5,AVERAGE(U278:AF278),IF(COUNTBLANK(T278:AF278)&lt;11.5,AVERAGE(T278:AF278),IF(COUNTBLANK(S278:AF278)&lt;12.5,AVERAGE(S278:AF278),IF(COUNTBLANK(R278:AF278)&lt;13.5,AVERAGE(R278:AF278),IF(COUNTBLANK(Q278:AF278)&lt;14.5,AVERAGE(Q278:AF278),IF(COUNTBLANK(P278:AF278)&lt;15.5,AVERAGE(P278:AF278),IF(COUNTBLANK(O278:AF278)&lt;16.5,AVERAGE(O278:AF278),IF(COUNTBLANK(N278:AF278)&lt;17.5,AVERAGE(N278:AF278),IF(COUNTBLANK(M278:AF278)&lt;18.5,AVERAGE(M278:AF278),IF(COUNTBLANK(L278:AF278)&lt;19.5,AVERAGE(L278:AF278),AVERAGE(K278:AF278))))))))))))))))))))))</f>
        <v>43</v>
      </c>
      <c r="AK278" s="23">
        <f>IF(AH278&lt;1.5,J278,(0.75*J278)+(0.25*(AI278*$AS$1)))</f>
        <v>186893.57630111126</v>
      </c>
      <c r="AL278" s="24">
        <f>AK278-J278</f>
        <v>-5006.4236988887424</v>
      </c>
      <c r="AM278" s="22">
        <f>IF(AH278&lt;1.5,"N/A",3*((J278/$AS$1)-(AJ278*2/3)))</f>
        <v>54.680714148857348</v>
      </c>
      <c r="AN278" s="20">
        <f t="shared" si="11"/>
        <v>166167.27242686693</v>
      </c>
      <c r="AO278" s="20">
        <f t="shared" si="12"/>
        <v>170123.63605607804</v>
      </c>
    </row>
    <row r="279" spans="1:41" s="2" customFormat="1">
      <c r="A279" s="19" t="s">
        <v>504</v>
      </c>
      <c r="B279" s="23" t="str">
        <f>IF(COUNTBLANK(K279:AF279)&lt;20.5,"Yes","No")</f>
        <v>Yes</v>
      </c>
      <c r="C279" s="23" t="str">
        <f>IF(COUNTBLANK(K279:AF279)&lt;21.5,"Yes","No")</f>
        <v>Yes</v>
      </c>
      <c r="D279" s="34" t="str">
        <f>IF(J279&gt;300000,IF(J279&lt;((AG279*$AR$1)*0.9),IF(J279&lt;((AG279*$AR$1)*0.8),IF(J279&lt;((AG279*$AR$1)*0.7),"B","C"),"V"),IF(AM279&gt;AG279,IF(AM279&gt;AJ279,"P",""),"")),IF(AM279&gt;AG279,IF(AM279&gt;AJ279,"P",""),""))</f>
        <v>P</v>
      </c>
      <c r="E279" s="19" t="s">
        <v>268</v>
      </c>
      <c r="F279" s="21" t="s">
        <v>37</v>
      </c>
      <c r="G279" s="20">
        <v>418400</v>
      </c>
      <c r="H279" s="20">
        <f>J279-G279</f>
        <v>4100</v>
      </c>
      <c r="I279" s="80">
        <v>-7000</v>
      </c>
      <c r="J279" s="20">
        <v>422500</v>
      </c>
      <c r="K279" s="21">
        <v>131</v>
      </c>
      <c r="L279" s="21">
        <v>109</v>
      </c>
      <c r="M279" s="21">
        <v>94</v>
      </c>
      <c r="N279" s="21">
        <v>91</v>
      </c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39">
        <f>IF(AH279=0,"",AVERAGE(K279:AF279))</f>
        <v>106.25</v>
      </c>
      <c r="AH279" s="39">
        <f>IF(COUNTBLANK(K279:AF279)=0,22,IF(COUNTBLANK(K279:AF279)=1,21,IF(COUNTBLANK(K279:AF279)=2,20,IF(COUNTBLANK(K279:AF279)=3,19,IF(COUNTBLANK(K279:AF279)=4,18,IF(COUNTBLANK(K279:AF279)=5,17,IF(COUNTBLANK(K279:AF279)=6,16,IF(COUNTBLANK(K279:AF279)=7,15,IF(COUNTBLANK(K279:AF279)=8,14,IF(COUNTBLANK(K279:AF279)=9,13,IF(COUNTBLANK(K279:AF279)=10,12,IF(COUNTBLANK(K279:AF279)=11,11,IF(COUNTBLANK(K279:AF279)=12,10,IF(COUNTBLANK(K279:AF279)=13,9,IF(COUNTBLANK(K279:AF279)=14,8,IF(COUNTBLANK(K279:AF279)=15,7,IF(COUNTBLANK(K279:AF279)=16,6,IF(COUNTBLANK(K279:AF279)=17,5,IF(COUNTBLANK(K279:AF279)=18,4,IF(COUNTBLANK(K279:AF279)=19,3,IF(COUNTBLANK(K279:AF279)=20,2,IF(COUNTBLANK(K279:AF279)=21,1,IF(COUNTBLANK(K279:AF279)=22,0,"Error")))))))))))))))))))))))</f>
        <v>4</v>
      </c>
      <c r="AI279" s="39">
        <f>IF(AH279=0,"",IF(COUNTBLANK(AD279:AF279)=0,AVERAGE(AD279:AF279),IF(COUNTBLANK(AC279:AF279)&lt;1.5,AVERAGE(AC279:AF279),IF(COUNTBLANK(AB279:AF279)&lt;2.5,AVERAGE(AB279:AF279),IF(COUNTBLANK(AA279:AF279)&lt;3.5,AVERAGE(AA279:AF279),IF(COUNTBLANK(Z279:AF279)&lt;4.5,AVERAGE(Z279:AF279),IF(COUNTBLANK(Y279:AF279)&lt;5.5,AVERAGE(Y279:AF279),IF(COUNTBLANK(X279:AF279)&lt;6.5,AVERAGE(X279:AF279),IF(COUNTBLANK(W279:AF279)&lt;7.5,AVERAGE(W279:AF279),IF(COUNTBLANK(V279:AF279)&lt;8.5,AVERAGE(V279:AF279),IF(COUNTBLANK(U279:AF279)&lt;9.5,AVERAGE(U279:AF279),IF(COUNTBLANK(T279:AF279)&lt;10.5,AVERAGE(T279:AF279),IF(COUNTBLANK(S279:AF279)&lt;11.5,AVERAGE(S279:AF279),IF(COUNTBLANK(R279:AF279)&lt;12.5,AVERAGE(R279:AF279),IF(COUNTBLANK(Q279:AF279)&lt;13.5,AVERAGE(Q279:AF279),IF(COUNTBLANK(P279:AF279)&lt;14.5,AVERAGE(P279:AF279),IF(COUNTBLANK(O279:AF279)&lt;15.5,AVERAGE(O279:AF279),IF(COUNTBLANK(N279:AF279)&lt;16.5,AVERAGE(N279:AF279),IF(COUNTBLANK(M279:AF279)&lt;17.5,AVERAGE(M279:AF279),IF(COUNTBLANK(L279:AF279)&lt;18.5,AVERAGE(L279:AF279),AVERAGE(K279:AF279)))))))))))))))))))))</f>
        <v>98</v>
      </c>
      <c r="AJ279" s="22">
        <f>IF(AH279=0,"",IF(COUNTBLANK(AE279:AF279)=0,AVERAGE(AE279:AF279),IF(COUNTBLANK(AD279:AF279)&lt;1.5,AVERAGE(AD279:AF279),IF(COUNTBLANK(AC279:AF279)&lt;2.5,AVERAGE(AC279:AF279),IF(COUNTBLANK(AB279:AF279)&lt;3.5,AVERAGE(AB279:AF279),IF(COUNTBLANK(AA279:AF279)&lt;4.5,AVERAGE(AA279:AF279),IF(COUNTBLANK(Z279:AF279)&lt;5.5,AVERAGE(Z279:AF279),IF(COUNTBLANK(Y279:AF279)&lt;6.5,AVERAGE(Y279:AF279),IF(COUNTBLANK(X279:AF279)&lt;7.5,AVERAGE(X279:AF279),IF(COUNTBLANK(W279:AF279)&lt;8.5,AVERAGE(W279:AF279),IF(COUNTBLANK(V279:AF279)&lt;9.5,AVERAGE(V279:AF279),IF(COUNTBLANK(U279:AF279)&lt;10.5,AVERAGE(U279:AF279),IF(COUNTBLANK(T279:AF279)&lt;11.5,AVERAGE(T279:AF279),IF(COUNTBLANK(S279:AF279)&lt;12.5,AVERAGE(S279:AF279),IF(COUNTBLANK(R279:AF279)&lt;13.5,AVERAGE(R279:AF279),IF(COUNTBLANK(Q279:AF279)&lt;14.5,AVERAGE(Q279:AF279),IF(COUNTBLANK(P279:AF279)&lt;15.5,AVERAGE(P279:AF279),IF(COUNTBLANK(O279:AF279)&lt;16.5,AVERAGE(O279:AF279),IF(COUNTBLANK(N279:AF279)&lt;17.5,AVERAGE(N279:AF279),IF(COUNTBLANK(M279:AF279)&lt;18.5,AVERAGE(M279:AF279),IF(COUNTBLANK(L279:AF279)&lt;19.5,AVERAGE(L279:AF279),AVERAGE(K279:AF279))))))))))))))))))))))</f>
        <v>92.5</v>
      </c>
      <c r="AK279" s="23">
        <f>IF(AH279&lt;1.5,J279,(0.75*J279)+(0.25*(AI279*$AS$1)))</f>
        <v>417135.01136925962</v>
      </c>
      <c r="AL279" s="24">
        <f>AK279-J279</f>
        <v>-5364.9886307403794</v>
      </c>
      <c r="AM279" s="22">
        <f>IF(AH279&lt;1.5,"N/A",3*((J279/$AS$1)-(AJ279*2/3)))</f>
        <v>124.73216116671304</v>
      </c>
      <c r="AN279" s="20">
        <f t="shared" si="11"/>
        <v>387723.63566268951</v>
      </c>
      <c r="AO279" s="20">
        <f t="shared" si="12"/>
        <v>420363.63560368121</v>
      </c>
    </row>
    <row r="280" spans="1:41" s="2" customFormat="1">
      <c r="A280" s="19" t="s">
        <v>504</v>
      </c>
      <c r="B280" s="23" t="str">
        <f>IF(COUNTBLANK(K280:AF280)&lt;20.5,"Yes","No")</f>
        <v>Yes</v>
      </c>
      <c r="C280" s="23" t="str">
        <f>IF(COUNTBLANK(K280:AF280)&lt;21.5,"Yes","No")</f>
        <v>Yes</v>
      </c>
      <c r="D280" s="34" t="str">
        <f>IF(J280&gt;300000,IF(J280&lt;((AG280*$AR$1)*0.9),IF(J280&lt;((AG280*$AR$1)*0.8),IF(J280&lt;((AG280*$AR$1)*0.7),"B","C"),"V"),IF(AM280&gt;AG280,IF(AM280&gt;AJ280,"P",""),"")),IF(AM280&gt;AG280,IF(AM280&gt;AJ280,"P",""),""))</f>
        <v>P</v>
      </c>
      <c r="E280" s="19" t="s">
        <v>270</v>
      </c>
      <c r="F280" s="21" t="s">
        <v>37</v>
      </c>
      <c r="G280" s="20">
        <v>396900</v>
      </c>
      <c r="H280" s="20">
        <f>J280-G280</f>
        <v>-10800</v>
      </c>
      <c r="I280" s="80">
        <v>-13100</v>
      </c>
      <c r="J280" s="20">
        <v>386100</v>
      </c>
      <c r="K280" s="21">
        <v>98</v>
      </c>
      <c r="L280" s="21">
        <v>104</v>
      </c>
      <c r="M280" s="21">
        <v>92</v>
      </c>
      <c r="N280" s="21">
        <v>59</v>
      </c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39">
        <f>IF(AH280=0,"",AVERAGE(K280:AF280))</f>
        <v>88.25</v>
      </c>
      <c r="AH280" s="39">
        <f>IF(COUNTBLANK(K280:AF280)=0,22,IF(COUNTBLANK(K280:AF280)=1,21,IF(COUNTBLANK(K280:AF280)=2,20,IF(COUNTBLANK(K280:AF280)=3,19,IF(COUNTBLANK(K280:AF280)=4,18,IF(COUNTBLANK(K280:AF280)=5,17,IF(COUNTBLANK(K280:AF280)=6,16,IF(COUNTBLANK(K280:AF280)=7,15,IF(COUNTBLANK(K280:AF280)=8,14,IF(COUNTBLANK(K280:AF280)=9,13,IF(COUNTBLANK(K280:AF280)=10,12,IF(COUNTBLANK(K280:AF280)=11,11,IF(COUNTBLANK(K280:AF280)=12,10,IF(COUNTBLANK(K280:AF280)=13,9,IF(COUNTBLANK(K280:AF280)=14,8,IF(COUNTBLANK(K280:AF280)=15,7,IF(COUNTBLANK(K280:AF280)=16,6,IF(COUNTBLANK(K280:AF280)=17,5,IF(COUNTBLANK(K280:AF280)=18,4,IF(COUNTBLANK(K280:AF280)=19,3,IF(COUNTBLANK(K280:AF280)=20,2,IF(COUNTBLANK(K280:AF280)=21,1,IF(COUNTBLANK(K280:AF280)=22,0,"Error")))))))))))))))))))))))</f>
        <v>4</v>
      </c>
      <c r="AI280" s="39">
        <f>IF(AH280=0,"",IF(COUNTBLANK(AD280:AF280)=0,AVERAGE(AD280:AF280),IF(COUNTBLANK(AC280:AF280)&lt;1.5,AVERAGE(AC280:AF280),IF(COUNTBLANK(AB280:AF280)&lt;2.5,AVERAGE(AB280:AF280),IF(COUNTBLANK(AA280:AF280)&lt;3.5,AVERAGE(AA280:AF280),IF(COUNTBLANK(Z280:AF280)&lt;4.5,AVERAGE(Z280:AF280),IF(COUNTBLANK(Y280:AF280)&lt;5.5,AVERAGE(Y280:AF280),IF(COUNTBLANK(X280:AF280)&lt;6.5,AVERAGE(X280:AF280),IF(COUNTBLANK(W280:AF280)&lt;7.5,AVERAGE(W280:AF280),IF(COUNTBLANK(V280:AF280)&lt;8.5,AVERAGE(V280:AF280),IF(COUNTBLANK(U280:AF280)&lt;9.5,AVERAGE(U280:AF280),IF(COUNTBLANK(T280:AF280)&lt;10.5,AVERAGE(T280:AF280),IF(COUNTBLANK(S280:AF280)&lt;11.5,AVERAGE(S280:AF280),IF(COUNTBLANK(R280:AF280)&lt;12.5,AVERAGE(R280:AF280),IF(COUNTBLANK(Q280:AF280)&lt;13.5,AVERAGE(Q280:AF280),IF(COUNTBLANK(P280:AF280)&lt;14.5,AVERAGE(P280:AF280),IF(COUNTBLANK(O280:AF280)&lt;15.5,AVERAGE(O280:AF280),IF(COUNTBLANK(N280:AF280)&lt;16.5,AVERAGE(N280:AF280),IF(COUNTBLANK(M280:AF280)&lt;17.5,AVERAGE(M280:AF280),IF(COUNTBLANK(L280:AF280)&lt;18.5,AVERAGE(L280:AF280),AVERAGE(K280:AF280)))))))))))))))))))))</f>
        <v>85</v>
      </c>
      <c r="AJ280" s="22">
        <f>IF(AH280=0,"",IF(COUNTBLANK(AE280:AF280)=0,AVERAGE(AE280:AF280),IF(COUNTBLANK(AD280:AF280)&lt;1.5,AVERAGE(AD280:AF280),IF(COUNTBLANK(AC280:AF280)&lt;2.5,AVERAGE(AC280:AF280),IF(COUNTBLANK(AB280:AF280)&lt;3.5,AVERAGE(AB280:AF280),IF(COUNTBLANK(AA280:AF280)&lt;4.5,AVERAGE(AA280:AF280),IF(COUNTBLANK(Z280:AF280)&lt;5.5,AVERAGE(Z280:AF280),IF(COUNTBLANK(Y280:AF280)&lt;6.5,AVERAGE(Y280:AF280),IF(COUNTBLANK(X280:AF280)&lt;7.5,AVERAGE(X280:AF280),IF(COUNTBLANK(W280:AF280)&lt;8.5,AVERAGE(W280:AF280),IF(COUNTBLANK(V280:AF280)&lt;9.5,AVERAGE(V280:AF280),IF(COUNTBLANK(U280:AF280)&lt;10.5,AVERAGE(U280:AF280),IF(COUNTBLANK(T280:AF280)&lt;11.5,AVERAGE(T280:AF280),IF(COUNTBLANK(S280:AF280)&lt;12.5,AVERAGE(S280:AF280),IF(COUNTBLANK(R280:AF280)&lt;13.5,AVERAGE(R280:AF280),IF(COUNTBLANK(Q280:AF280)&lt;14.5,AVERAGE(Q280:AF280),IF(COUNTBLANK(P280:AF280)&lt;15.5,AVERAGE(P280:AF280),IF(COUNTBLANK(O280:AF280)&lt;16.5,AVERAGE(O280:AF280),IF(COUNTBLANK(N280:AF280)&lt;17.5,AVERAGE(N280:AF280),IF(COUNTBLANK(M280:AF280)&lt;18.5,AVERAGE(M280:AF280),IF(COUNTBLANK(L280:AF280)&lt;19.5,AVERAGE(L280:AF280),AVERAGE(K280:AF280))))))))))))))))))))))</f>
        <v>75.5</v>
      </c>
      <c r="AK280" s="23">
        <f>IF(AH280&lt;1.5,J280,(0.75*J280)+(0.25*(AI280*$AS$1)))</f>
        <v>376535.21394272521</v>
      </c>
      <c r="AL280" s="24">
        <f>AK280-J280</f>
        <v>-9564.7860572747886</v>
      </c>
      <c r="AM280" s="22">
        <f>IF(AH280&lt;1.5,"N/A",3*((J280/$AS$1)-(AJ280*2/3)))</f>
        <v>132.04754420465775</v>
      </c>
      <c r="AN280" s="20">
        <f t="shared" si="11"/>
        <v>336290.908482945</v>
      </c>
      <c r="AO280" s="20">
        <f t="shared" si="12"/>
        <v>349149.09027788113</v>
      </c>
    </row>
    <row r="281" spans="1:41" s="2" customFormat="1">
      <c r="A281" s="19" t="s">
        <v>504</v>
      </c>
      <c r="B281" s="23" t="str">
        <f>IF(COUNTBLANK(K281:AF281)&lt;20.5,"Yes","No")</f>
        <v>Yes</v>
      </c>
      <c r="C281" s="23" t="str">
        <f>IF(COUNTBLANK(K281:AF281)&lt;21.5,"Yes","No")</f>
        <v>Yes</v>
      </c>
      <c r="D281" s="34" t="str">
        <f>IF(J281&gt;300000,IF(J281&lt;((AG281*$AR$1)*0.9),IF(J281&lt;((AG281*$AR$1)*0.8),IF(J281&lt;((AG281*$AR$1)*0.7),"B","C"),"V"),IF(AM281&gt;AG281,IF(AM281&gt;AJ281,"P",""),"")),IF(AM281&gt;AG281,IF(AM281&gt;AJ281,"P",""),""))</f>
        <v>P</v>
      </c>
      <c r="E281" s="19" t="s">
        <v>281</v>
      </c>
      <c r="F281" s="21" t="s">
        <v>37</v>
      </c>
      <c r="G281" s="20">
        <v>353300</v>
      </c>
      <c r="H281" s="20">
        <f>J281-G281</f>
        <v>13000</v>
      </c>
      <c r="I281" s="80">
        <v>11900</v>
      </c>
      <c r="J281" s="20">
        <v>366300</v>
      </c>
      <c r="K281" s="21">
        <v>59</v>
      </c>
      <c r="L281" s="21">
        <v>124</v>
      </c>
      <c r="M281" s="21">
        <v>76</v>
      </c>
      <c r="N281" s="21">
        <v>92</v>
      </c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39">
        <f>IF(AH281=0,"",AVERAGE(K281:AF281))</f>
        <v>87.75</v>
      </c>
      <c r="AH281" s="39">
        <f>IF(COUNTBLANK(K281:AF281)=0,22,IF(COUNTBLANK(K281:AF281)=1,21,IF(COUNTBLANK(K281:AF281)=2,20,IF(COUNTBLANK(K281:AF281)=3,19,IF(COUNTBLANK(K281:AF281)=4,18,IF(COUNTBLANK(K281:AF281)=5,17,IF(COUNTBLANK(K281:AF281)=6,16,IF(COUNTBLANK(K281:AF281)=7,15,IF(COUNTBLANK(K281:AF281)=8,14,IF(COUNTBLANK(K281:AF281)=9,13,IF(COUNTBLANK(K281:AF281)=10,12,IF(COUNTBLANK(K281:AF281)=11,11,IF(COUNTBLANK(K281:AF281)=12,10,IF(COUNTBLANK(K281:AF281)=13,9,IF(COUNTBLANK(K281:AF281)=14,8,IF(COUNTBLANK(K281:AF281)=15,7,IF(COUNTBLANK(K281:AF281)=16,6,IF(COUNTBLANK(K281:AF281)=17,5,IF(COUNTBLANK(K281:AF281)=18,4,IF(COUNTBLANK(K281:AF281)=19,3,IF(COUNTBLANK(K281:AF281)=20,2,IF(COUNTBLANK(K281:AF281)=21,1,IF(COUNTBLANK(K281:AF281)=22,0,"Error")))))))))))))))))))))))</f>
        <v>4</v>
      </c>
      <c r="AI281" s="39">
        <f>IF(AH281=0,"",IF(COUNTBLANK(AD281:AF281)=0,AVERAGE(AD281:AF281),IF(COUNTBLANK(AC281:AF281)&lt;1.5,AVERAGE(AC281:AF281),IF(COUNTBLANK(AB281:AF281)&lt;2.5,AVERAGE(AB281:AF281),IF(COUNTBLANK(AA281:AF281)&lt;3.5,AVERAGE(AA281:AF281),IF(COUNTBLANK(Z281:AF281)&lt;4.5,AVERAGE(Z281:AF281),IF(COUNTBLANK(Y281:AF281)&lt;5.5,AVERAGE(Y281:AF281),IF(COUNTBLANK(X281:AF281)&lt;6.5,AVERAGE(X281:AF281),IF(COUNTBLANK(W281:AF281)&lt;7.5,AVERAGE(W281:AF281),IF(COUNTBLANK(V281:AF281)&lt;8.5,AVERAGE(V281:AF281),IF(COUNTBLANK(U281:AF281)&lt;9.5,AVERAGE(U281:AF281),IF(COUNTBLANK(T281:AF281)&lt;10.5,AVERAGE(T281:AF281),IF(COUNTBLANK(S281:AF281)&lt;11.5,AVERAGE(S281:AF281),IF(COUNTBLANK(R281:AF281)&lt;12.5,AVERAGE(R281:AF281),IF(COUNTBLANK(Q281:AF281)&lt;13.5,AVERAGE(Q281:AF281),IF(COUNTBLANK(P281:AF281)&lt;14.5,AVERAGE(P281:AF281),IF(COUNTBLANK(O281:AF281)&lt;15.5,AVERAGE(O281:AF281),IF(COUNTBLANK(N281:AF281)&lt;16.5,AVERAGE(N281:AF281),IF(COUNTBLANK(M281:AF281)&lt;17.5,AVERAGE(M281:AF281),IF(COUNTBLANK(L281:AF281)&lt;18.5,AVERAGE(L281:AF281),AVERAGE(K281:AF281)))))))))))))))))))))</f>
        <v>97.333333333333329</v>
      </c>
      <c r="AJ281" s="22">
        <f>IF(AH281=0,"",IF(COUNTBLANK(AE281:AF281)=0,AVERAGE(AE281:AF281),IF(COUNTBLANK(AD281:AF281)&lt;1.5,AVERAGE(AD281:AF281),IF(COUNTBLANK(AC281:AF281)&lt;2.5,AVERAGE(AC281:AF281),IF(COUNTBLANK(AB281:AF281)&lt;3.5,AVERAGE(AB281:AF281),IF(COUNTBLANK(AA281:AF281)&lt;4.5,AVERAGE(AA281:AF281),IF(COUNTBLANK(Z281:AF281)&lt;5.5,AVERAGE(Z281:AF281),IF(COUNTBLANK(Y281:AF281)&lt;6.5,AVERAGE(Y281:AF281),IF(COUNTBLANK(X281:AF281)&lt;7.5,AVERAGE(X281:AF281),IF(COUNTBLANK(W281:AF281)&lt;8.5,AVERAGE(W281:AF281),IF(COUNTBLANK(V281:AF281)&lt;9.5,AVERAGE(V281:AF281),IF(COUNTBLANK(U281:AF281)&lt;10.5,AVERAGE(U281:AF281),IF(COUNTBLANK(T281:AF281)&lt;11.5,AVERAGE(T281:AF281),IF(COUNTBLANK(S281:AF281)&lt;12.5,AVERAGE(S281:AF281),IF(COUNTBLANK(R281:AF281)&lt;13.5,AVERAGE(R281:AF281),IF(COUNTBLANK(Q281:AF281)&lt;14.5,AVERAGE(Q281:AF281),IF(COUNTBLANK(P281:AF281)&lt;15.5,AVERAGE(P281:AF281),IF(COUNTBLANK(O281:AF281)&lt;16.5,AVERAGE(O281:AF281),IF(COUNTBLANK(N281:AF281)&lt;17.5,AVERAGE(N281:AF281),IF(COUNTBLANK(M281:AF281)&lt;18.5,AVERAGE(M281:AF281),IF(COUNTBLANK(L281:AF281)&lt;19.5,AVERAGE(L281:AF281),AVERAGE(K281:AF281))))))))))))))))))))))</f>
        <v>84</v>
      </c>
      <c r="AK281" s="23">
        <f>IF(AH281&lt;1.5,J281,(0.75*J281)+(0.25*(AI281*$AS$1)))</f>
        <v>374302.9704755912</v>
      </c>
      <c r="AL281" s="24">
        <f>AK281-J281</f>
        <v>8002.9704755911953</v>
      </c>
      <c r="AM281" s="22">
        <f>IF(AH281&lt;1.5,"N/A",3*((J281/$AS$1)-(AJ281*2/3)))</f>
        <v>100.53228552749583</v>
      </c>
      <c r="AN281" s="20">
        <f t="shared" si="11"/>
        <v>385086.05990988208</v>
      </c>
      <c r="AO281" s="20">
        <f t="shared" si="12"/>
        <v>347170.90846327553</v>
      </c>
    </row>
    <row r="282" spans="1:41" s="2" customFormat="1">
      <c r="A282" s="19" t="s">
        <v>504</v>
      </c>
      <c r="B282" s="23" t="str">
        <f>IF(COUNTBLANK(K282:AF282)&lt;20.5,"Yes","No")</f>
        <v>Yes</v>
      </c>
      <c r="C282" s="23" t="str">
        <f>IF(COUNTBLANK(K282:AF282)&lt;21.5,"Yes","No")</f>
        <v>Yes</v>
      </c>
      <c r="D282" s="34" t="str">
        <f>IF(J282&gt;300000,IF(J282&lt;((AG282*$AR$1)*0.9),IF(J282&lt;((AG282*$AR$1)*0.8),IF(J282&lt;((AG282*$AR$1)*0.7),"B","C"),"V"),IF(AM282&gt;AG282,IF(AM282&gt;AJ282,"P",""),"")),IF(AM282&gt;AG282,IF(AM282&gt;AJ282,"P",""),""))</f>
        <v>P</v>
      </c>
      <c r="E282" s="25" t="s">
        <v>446</v>
      </c>
      <c r="F282" s="27" t="s">
        <v>48</v>
      </c>
      <c r="G282" s="20">
        <v>312000</v>
      </c>
      <c r="H282" s="20">
        <f>J282-G282</f>
        <v>8700</v>
      </c>
      <c r="I282" s="80">
        <v>8700</v>
      </c>
      <c r="J282" s="20">
        <v>320700</v>
      </c>
      <c r="K282" s="21"/>
      <c r="L282" s="21">
        <v>103</v>
      </c>
      <c r="M282" s="21">
        <v>76</v>
      </c>
      <c r="N282" s="21">
        <v>73</v>
      </c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39">
        <f>IF(AH282=0,"",AVERAGE(K282:AF282))</f>
        <v>84</v>
      </c>
      <c r="AH282" s="39">
        <f>IF(COUNTBLANK(K282:AF282)=0,22,IF(COUNTBLANK(K282:AF282)=1,21,IF(COUNTBLANK(K282:AF282)=2,20,IF(COUNTBLANK(K282:AF282)=3,19,IF(COUNTBLANK(K282:AF282)=4,18,IF(COUNTBLANK(K282:AF282)=5,17,IF(COUNTBLANK(K282:AF282)=6,16,IF(COUNTBLANK(K282:AF282)=7,15,IF(COUNTBLANK(K282:AF282)=8,14,IF(COUNTBLANK(K282:AF282)=9,13,IF(COUNTBLANK(K282:AF282)=10,12,IF(COUNTBLANK(K282:AF282)=11,11,IF(COUNTBLANK(K282:AF282)=12,10,IF(COUNTBLANK(K282:AF282)=13,9,IF(COUNTBLANK(K282:AF282)=14,8,IF(COUNTBLANK(K282:AF282)=15,7,IF(COUNTBLANK(K282:AF282)=16,6,IF(COUNTBLANK(K282:AF282)=17,5,IF(COUNTBLANK(K282:AF282)=18,4,IF(COUNTBLANK(K282:AF282)=19,3,IF(COUNTBLANK(K282:AF282)=20,2,IF(COUNTBLANK(K282:AF282)=21,1,IF(COUNTBLANK(K282:AF282)=22,0,"Error")))))))))))))))))))))))</f>
        <v>3</v>
      </c>
      <c r="AI282" s="39">
        <f>IF(AH282=0,"",IF(COUNTBLANK(AD282:AF282)=0,AVERAGE(AD282:AF282),IF(COUNTBLANK(AC282:AF282)&lt;1.5,AVERAGE(AC282:AF282),IF(COUNTBLANK(AB282:AF282)&lt;2.5,AVERAGE(AB282:AF282),IF(COUNTBLANK(AA282:AF282)&lt;3.5,AVERAGE(AA282:AF282),IF(COUNTBLANK(Z282:AF282)&lt;4.5,AVERAGE(Z282:AF282),IF(COUNTBLANK(Y282:AF282)&lt;5.5,AVERAGE(Y282:AF282),IF(COUNTBLANK(X282:AF282)&lt;6.5,AVERAGE(X282:AF282),IF(COUNTBLANK(W282:AF282)&lt;7.5,AVERAGE(W282:AF282),IF(COUNTBLANK(V282:AF282)&lt;8.5,AVERAGE(V282:AF282),IF(COUNTBLANK(U282:AF282)&lt;9.5,AVERAGE(U282:AF282),IF(COUNTBLANK(T282:AF282)&lt;10.5,AVERAGE(T282:AF282),IF(COUNTBLANK(S282:AF282)&lt;11.5,AVERAGE(S282:AF282),IF(COUNTBLANK(R282:AF282)&lt;12.5,AVERAGE(R282:AF282),IF(COUNTBLANK(Q282:AF282)&lt;13.5,AVERAGE(Q282:AF282),IF(COUNTBLANK(P282:AF282)&lt;14.5,AVERAGE(P282:AF282),IF(COUNTBLANK(O282:AF282)&lt;15.5,AVERAGE(O282:AF282),IF(COUNTBLANK(N282:AF282)&lt;16.5,AVERAGE(N282:AF282),IF(COUNTBLANK(M282:AF282)&lt;17.5,AVERAGE(M282:AF282),IF(COUNTBLANK(L282:AF282)&lt;18.5,AVERAGE(L282:AF282),AVERAGE(K282:AF282)))))))))))))))))))))</f>
        <v>84</v>
      </c>
      <c r="AJ282" s="22">
        <f>IF(AH282=0,"",IF(COUNTBLANK(AE282:AF282)=0,AVERAGE(AE282:AF282),IF(COUNTBLANK(AD282:AF282)&lt;1.5,AVERAGE(AD282:AF282),IF(COUNTBLANK(AC282:AF282)&lt;2.5,AVERAGE(AC282:AF282),IF(COUNTBLANK(AB282:AF282)&lt;3.5,AVERAGE(AB282:AF282),IF(COUNTBLANK(AA282:AF282)&lt;4.5,AVERAGE(AA282:AF282),IF(COUNTBLANK(Z282:AF282)&lt;5.5,AVERAGE(Z282:AF282),IF(COUNTBLANK(Y282:AF282)&lt;6.5,AVERAGE(Y282:AF282),IF(COUNTBLANK(X282:AF282)&lt;7.5,AVERAGE(X282:AF282),IF(COUNTBLANK(W282:AF282)&lt;8.5,AVERAGE(W282:AF282),IF(COUNTBLANK(V282:AF282)&lt;9.5,AVERAGE(V282:AF282),IF(COUNTBLANK(U282:AF282)&lt;10.5,AVERAGE(U282:AF282),IF(COUNTBLANK(T282:AF282)&lt;11.5,AVERAGE(T282:AF282),IF(COUNTBLANK(S282:AF282)&lt;12.5,AVERAGE(S282:AF282),IF(COUNTBLANK(R282:AF282)&lt;13.5,AVERAGE(R282:AF282),IF(COUNTBLANK(Q282:AF282)&lt;14.5,AVERAGE(Q282:AF282),IF(COUNTBLANK(P282:AF282)&lt;15.5,AVERAGE(P282:AF282),IF(COUNTBLANK(O282:AF282)&lt;16.5,AVERAGE(O282:AF282),IF(COUNTBLANK(N282:AF282)&lt;17.5,AVERAGE(N282:AF282),IF(COUNTBLANK(M282:AF282)&lt;18.5,AVERAGE(M282:AF282),IF(COUNTBLANK(L282:AF282)&lt;19.5,AVERAGE(L282:AF282),AVERAGE(K282:AF282))))))))))))))))))))))</f>
        <v>74.5</v>
      </c>
      <c r="AK282" s="23">
        <f>IF(AH282&lt;1.5,J282,(0.75*J282)+(0.25*(AI282*$AS$1)))</f>
        <v>326462.15260222252</v>
      </c>
      <c r="AL282" s="24">
        <f>AK282-J282</f>
        <v>5762.1526022225153</v>
      </c>
      <c r="AM282" s="22">
        <f>IF(AH282&lt;1.5,"N/A",3*((J282/$AS$1)-(AJ282*2/3)))</f>
        <v>86.103204937668323</v>
      </c>
      <c r="AN282" s="20">
        <f t="shared" si="11"/>
        <v>332334.54485373385</v>
      </c>
      <c r="AO282" s="20">
        <f t="shared" si="12"/>
        <v>332334.54485373385</v>
      </c>
    </row>
    <row r="283" spans="1:41" s="2" customFormat="1">
      <c r="A283" s="19" t="s">
        <v>504</v>
      </c>
      <c r="B283" s="23" t="str">
        <f>IF(COUNTBLANK(K283:AF283)&lt;20.5,"Yes","No")</f>
        <v>Yes</v>
      </c>
      <c r="C283" s="23" t="str">
        <f>IF(COUNTBLANK(K283:AF283)&lt;21.5,"Yes","No")</f>
        <v>Yes</v>
      </c>
      <c r="D283" s="34" t="str">
        <f>IF(J283&gt;300000,IF(J283&lt;((AG283*$AR$1)*0.9),IF(J283&lt;((AG283*$AR$1)*0.8),IF(J283&lt;((AG283*$AR$1)*0.7),"B","C"),"V"),IF(AM283&gt;AG283,IF(AM283&gt;AJ283,"P",""),"")),IF(AM283&gt;AG283,IF(AM283&gt;AJ283,"P",""),""))</f>
        <v>P</v>
      </c>
      <c r="E283" s="19" t="s">
        <v>271</v>
      </c>
      <c r="F283" s="21" t="s">
        <v>37</v>
      </c>
      <c r="G283" s="20">
        <v>337500</v>
      </c>
      <c r="H283" s="20">
        <f>J283-G283</f>
        <v>-100</v>
      </c>
      <c r="I283" s="80">
        <v>-200</v>
      </c>
      <c r="J283" s="20">
        <v>337400</v>
      </c>
      <c r="K283" s="21">
        <v>88</v>
      </c>
      <c r="L283" s="21">
        <v>85</v>
      </c>
      <c r="M283" s="21">
        <v>72</v>
      </c>
      <c r="N283" s="21">
        <v>89</v>
      </c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39">
        <f>IF(AH283=0,"",AVERAGE(K283:AF283))</f>
        <v>83.5</v>
      </c>
      <c r="AH283" s="39">
        <f>IF(COUNTBLANK(K283:AF283)=0,22,IF(COUNTBLANK(K283:AF283)=1,21,IF(COUNTBLANK(K283:AF283)=2,20,IF(COUNTBLANK(K283:AF283)=3,19,IF(COUNTBLANK(K283:AF283)=4,18,IF(COUNTBLANK(K283:AF283)=5,17,IF(COUNTBLANK(K283:AF283)=6,16,IF(COUNTBLANK(K283:AF283)=7,15,IF(COUNTBLANK(K283:AF283)=8,14,IF(COUNTBLANK(K283:AF283)=9,13,IF(COUNTBLANK(K283:AF283)=10,12,IF(COUNTBLANK(K283:AF283)=11,11,IF(COUNTBLANK(K283:AF283)=12,10,IF(COUNTBLANK(K283:AF283)=13,9,IF(COUNTBLANK(K283:AF283)=14,8,IF(COUNTBLANK(K283:AF283)=15,7,IF(COUNTBLANK(K283:AF283)=16,6,IF(COUNTBLANK(K283:AF283)=17,5,IF(COUNTBLANK(K283:AF283)=18,4,IF(COUNTBLANK(K283:AF283)=19,3,IF(COUNTBLANK(K283:AF283)=20,2,IF(COUNTBLANK(K283:AF283)=21,1,IF(COUNTBLANK(K283:AF283)=22,0,"Error")))))))))))))))))))))))</f>
        <v>4</v>
      </c>
      <c r="AI283" s="39">
        <f>IF(AH283=0,"",IF(COUNTBLANK(AD283:AF283)=0,AVERAGE(AD283:AF283),IF(COUNTBLANK(AC283:AF283)&lt;1.5,AVERAGE(AC283:AF283),IF(COUNTBLANK(AB283:AF283)&lt;2.5,AVERAGE(AB283:AF283),IF(COUNTBLANK(AA283:AF283)&lt;3.5,AVERAGE(AA283:AF283),IF(COUNTBLANK(Z283:AF283)&lt;4.5,AVERAGE(Z283:AF283),IF(COUNTBLANK(Y283:AF283)&lt;5.5,AVERAGE(Y283:AF283),IF(COUNTBLANK(X283:AF283)&lt;6.5,AVERAGE(X283:AF283),IF(COUNTBLANK(W283:AF283)&lt;7.5,AVERAGE(W283:AF283),IF(COUNTBLANK(V283:AF283)&lt;8.5,AVERAGE(V283:AF283),IF(COUNTBLANK(U283:AF283)&lt;9.5,AVERAGE(U283:AF283),IF(COUNTBLANK(T283:AF283)&lt;10.5,AVERAGE(T283:AF283),IF(COUNTBLANK(S283:AF283)&lt;11.5,AVERAGE(S283:AF283),IF(COUNTBLANK(R283:AF283)&lt;12.5,AVERAGE(R283:AF283),IF(COUNTBLANK(Q283:AF283)&lt;13.5,AVERAGE(Q283:AF283),IF(COUNTBLANK(P283:AF283)&lt;14.5,AVERAGE(P283:AF283),IF(COUNTBLANK(O283:AF283)&lt;15.5,AVERAGE(O283:AF283),IF(COUNTBLANK(N283:AF283)&lt;16.5,AVERAGE(N283:AF283),IF(COUNTBLANK(M283:AF283)&lt;17.5,AVERAGE(M283:AF283),IF(COUNTBLANK(L283:AF283)&lt;18.5,AVERAGE(L283:AF283),AVERAGE(K283:AF283)))))))))))))))))))))</f>
        <v>82</v>
      </c>
      <c r="AJ283" s="22">
        <f>IF(AH283=0,"",IF(COUNTBLANK(AE283:AF283)=0,AVERAGE(AE283:AF283),IF(COUNTBLANK(AD283:AF283)&lt;1.5,AVERAGE(AD283:AF283),IF(COUNTBLANK(AC283:AF283)&lt;2.5,AVERAGE(AC283:AF283),IF(COUNTBLANK(AB283:AF283)&lt;3.5,AVERAGE(AB283:AF283),IF(COUNTBLANK(AA283:AF283)&lt;4.5,AVERAGE(AA283:AF283),IF(COUNTBLANK(Z283:AF283)&lt;5.5,AVERAGE(Z283:AF283),IF(COUNTBLANK(Y283:AF283)&lt;6.5,AVERAGE(Y283:AF283),IF(COUNTBLANK(X283:AF283)&lt;7.5,AVERAGE(X283:AF283),IF(COUNTBLANK(W283:AF283)&lt;8.5,AVERAGE(W283:AF283),IF(COUNTBLANK(V283:AF283)&lt;9.5,AVERAGE(V283:AF283),IF(COUNTBLANK(U283:AF283)&lt;10.5,AVERAGE(U283:AF283),IF(COUNTBLANK(T283:AF283)&lt;11.5,AVERAGE(T283:AF283),IF(COUNTBLANK(S283:AF283)&lt;12.5,AVERAGE(S283:AF283),IF(COUNTBLANK(R283:AF283)&lt;13.5,AVERAGE(R283:AF283),IF(COUNTBLANK(Q283:AF283)&lt;14.5,AVERAGE(Q283:AF283),IF(COUNTBLANK(P283:AF283)&lt;15.5,AVERAGE(P283:AF283),IF(COUNTBLANK(O283:AF283)&lt;16.5,AVERAGE(O283:AF283),IF(COUNTBLANK(N283:AF283)&lt;17.5,AVERAGE(N283:AF283),IF(COUNTBLANK(M283:AF283)&lt;18.5,AVERAGE(M283:AF283),IF(COUNTBLANK(L283:AF283)&lt;19.5,AVERAGE(L283:AF283),AVERAGE(K283:AF283))))))))))))))))))))))</f>
        <v>80.5</v>
      </c>
      <c r="AK283" s="23">
        <f>IF(AH283&lt;1.5,J283,(0.75*J283)+(0.25*(AI283*$AS$1)))</f>
        <v>336941.02992121724</v>
      </c>
      <c r="AL283" s="24">
        <f>AK283-J283</f>
        <v>-458.97007878276054</v>
      </c>
      <c r="AM283" s="22">
        <f>IF(AH283&lt;1.5,"N/A",3*((J283/$AS$1)-(AJ283*2/3)))</f>
        <v>86.345872609820077</v>
      </c>
      <c r="AN283" s="20">
        <f t="shared" si="11"/>
        <v>324421.81759531162</v>
      </c>
      <c r="AO283" s="20">
        <f t="shared" si="12"/>
        <v>330356.36303912831</v>
      </c>
    </row>
    <row r="284" spans="1:41" s="2" customFormat="1">
      <c r="A284" s="19" t="s">
        <v>504</v>
      </c>
      <c r="B284" s="23" t="str">
        <f>IF(COUNTBLANK(K284:AF284)&lt;20.5,"Yes","No")</f>
        <v>Yes</v>
      </c>
      <c r="C284" s="23" t="str">
        <f>IF(COUNTBLANK(K284:AF284)&lt;21.5,"Yes","No")</f>
        <v>Yes</v>
      </c>
      <c r="D284" s="34" t="str">
        <f>IF(J284&gt;300000,IF(J284&lt;((AG284*$AR$1)*0.9),IF(J284&lt;((AG284*$AR$1)*0.8),IF(J284&lt;((AG284*$AR$1)*0.7),"B","C"),"V"),IF(AM284&gt;AG284,IF(AM284&gt;AJ284,"P",""),"")),IF(AM284&gt;AG284,IF(AM284&gt;AJ284,"P",""),""))</f>
        <v>P</v>
      </c>
      <c r="E284" s="19" t="s">
        <v>273</v>
      </c>
      <c r="F284" s="21" t="s">
        <v>37</v>
      </c>
      <c r="G284" s="20">
        <v>373200</v>
      </c>
      <c r="H284" s="20">
        <f>J284-G284</f>
        <v>-14600</v>
      </c>
      <c r="I284" s="80">
        <v>-12600</v>
      </c>
      <c r="J284" s="20">
        <v>358600</v>
      </c>
      <c r="K284" s="21">
        <v>82</v>
      </c>
      <c r="L284" s="21">
        <v>70</v>
      </c>
      <c r="M284" s="21">
        <v>113</v>
      </c>
      <c r="N284" s="21">
        <v>53</v>
      </c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39">
        <f>IF(AH284=0,"",AVERAGE(K284:AF284))</f>
        <v>79.5</v>
      </c>
      <c r="AH284" s="39">
        <f>IF(COUNTBLANK(K284:AF284)=0,22,IF(COUNTBLANK(K284:AF284)=1,21,IF(COUNTBLANK(K284:AF284)=2,20,IF(COUNTBLANK(K284:AF284)=3,19,IF(COUNTBLANK(K284:AF284)=4,18,IF(COUNTBLANK(K284:AF284)=5,17,IF(COUNTBLANK(K284:AF284)=6,16,IF(COUNTBLANK(K284:AF284)=7,15,IF(COUNTBLANK(K284:AF284)=8,14,IF(COUNTBLANK(K284:AF284)=9,13,IF(COUNTBLANK(K284:AF284)=10,12,IF(COUNTBLANK(K284:AF284)=11,11,IF(COUNTBLANK(K284:AF284)=12,10,IF(COUNTBLANK(K284:AF284)=13,9,IF(COUNTBLANK(K284:AF284)=14,8,IF(COUNTBLANK(K284:AF284)=15,7,IF(COUNTBLANK(K284:AF284)=16,6,IF(COUNTBLANK(K284:AF284)=17,5,IF(COUNTBLANK(K284:AF284)=18,4,IF(COUNTBLANK(K284:AF284)=19,3,IF(COUNTBLANK(K284:AF284)=20,2,IF(COUNTBLANK(K284:AF284)=21,1,IF(COUNTBLANK(K284:AF284)=22,0,"Error")))))))))))))))))))))))</f>
        <v>4</v>
      </c>
      <c r="AI284" s="39">
        <f>IF(AH284=0,"",IF(COUNTBLANK(AD284:AF284)=0,AVERAGE(AD284:AF284),IF(COUNTBLANK(AC284:AF284)&lt;1.5,AVERAGE(AC284:AF284),IF(COUNTBLANK(AB284:AF284)&lt;2.5,AVERAGE(AB284:AF284),IF(COUNTBLANK(AA284:AF284)&lt;3.5,AVERAGE(AA284:AF284),IF(COUNTBLANK(Z284:AF284)&lt;4.5,AVERAGE(Z284:AF284),IF(COUNTBLANK(Y284:AF284)&lt;5.5,AVERAGE(Y284:AF284),IF(COUNTBLANK(X284:AF284)&lt;6.5,AVERAGE(X284:AF284),IF(COUNTBLANK(W284:AF284)&lt;7.5,AVERAGE(W284:AF284),IF(COUNTBLANK(V284:AF284)&lt;8.5,AVERAGE(V284:AF284),IF(COUNTBLANK(U284:AF284)&lt;9.5,AVERAGE(U284:AF284),IF(COUNTBLANK(T284:AF284)&lt;10.5,AVERAGE(T284:AF284),IF(COUNTBLANK(S284:AF284)&lt;11.5,AVERAGE(S284:AF284),IF(COUNTBLANK(R284:AF284)&lt;12.5,AVERAGE(R284:AF284),IF(COUNTBLANK(Q284:AF284)&lt;13.5,AVERAGE(Q284:AF284),IF(COUNTBLANK(P284:AF284)&lt;14.5,AVERAGE(P284:AF284),IF(COUNTBLANK(O284:AF284)&lt;15.5,AVERAGE(O284:AF284),IF(COUNTBLANK(N284:AF284)&lt;16.5,AVERAGE(N284:AF284),IF(COUNTBLANK(M284:AF284)&lt;17.5,AVERAGE(M284:AF284),IF(COUNTBLANK(L284:AF284)&lt;18.5,AVERAGE(L284:AF284),AVERAGE(K284:AF284)))))))))))))))))))))</f>
        <v>78.666666666666671</v>
      </c>
      <c r="AJ284" s="22">
        <f>IF(AH284=0,"",IF(COUNTBLANK(AE284:AF284)=0,AVERAGE(AE284:AF284),IF(COUNTBLANK(AD284:AF284)&lt;1.5,AVERAGE(AD284:AF284),IF(COUNTBLANK(AC284:AF284)&lt;2.5,AVERAGE(AC284:AF284),IF(COUNTBLANK(AB284:AF284)&lt;3.5,AVERAGE(AB284:AF284),IF(COUNTBLANK(AA284:AF284)&lt;4.5,AVERAGE(AA284:AF284),IF(COUNTBLANK(Z284:AF284)&lt;5.5,AVERAGE(Z284:AF284),IF(COUNTBLANK(Y284:AF284)&lt;6.5,AVERAGE(Y284:AF284),IF(COUNTBLANK(X284:AF284)&lt;7.5,AVERAGE(X284:AF284),IF(COUNTBLANK(W284:AF284)&lt;8.5,AVERAGE(W284:AF284),IF(COUNTBLANK(V284:AF284)&lt;9.5,AVERAGE(V284:AF284),IF(COUNTBLANK(U284:AF284)&lt;10.5,AVERAGE(U284:AF284),IF(COUNTBLANK(T284:AF284)&lt;11.5,AVERAGE(T284:AF284),IF(COUNTBLANK(S284:AF284)&lt;12.5,AVERAGE(S284:AF284),IF(COUNTBLANK(R284:AF284)&lt;13.5,AVERAGE(R284:AF284),IF(COUNTBLANK(Q284:AF284)&lt;14.5,AVERAGE(Q284:AF284),IF(COUNTBLANK(P284:AF284)&lt;15.5,AVERAGE(P284:AF284),IF(COUNTBLANK(O284:AF284)&lt;16.5,AVERAGE(O284:AF284),IF(COUNTBLANK(N284:AF284)&lt;17.5,AVERAGE(N284:AF284),IF(COUNTBLANK(M284:AF284)&lt;18.5,AVERAGE(M284:AF284),IF(COUNTBLANK(L284:AF284)&lt;19.5,AVERAGE(L284:AF284),AVERAGE(K284:AF284))))))))))))))))))))))</f>
        <v>83</v>
      </c>
      <c r="AK284" s="23">
        <f>IF(AH284&lt;1.5,J284,(0.75*J284)+(0.25*(AI284*$AS$1)))</f>
        <v>349430.82545287505</v>
      </c>
      <c r="AL284" s="24">
        <f>AK284-J284</f>
        <v>-9169.1745471249451</v>
      </c>
      <c r="AM284" s="22">
        <f>IF(AH284&lt;1.5,"N/A",3*((J284/$AS$1)-(AJ284*2/3)))</f>
        <v>96.887462708599514</v>
      </c>
      <c r="AN284" s="20">
        <f t="shared" si="11"/>
        <v>311233.93883127457</v>
      </c>
      <c r="AO284" s="20">
        <f t="shared" si="12"/>
        <v>314530.90852228383</v>
      </c>
    </row>
    <row r="285" spans="1:41" s="2" customFormat="1">
      <c r="A285" s="19" t="s">
        <v>504</v>
      </c>
      <c r="B285" s="23" t="str">
        <f>IF(COUNTBLANK(K285:AF285)&lt;20.5,"Yes","No")</f>
        <v>Yes</v>
      </c>
      <c r="C285" s="23" t="str">
        <f>IF(COUNTBLANK(K285:AF285)&lt;21.5,"Yes","No")</f>
        <v>Yes</v>
      </c>
      <c r="D285" s="34" t="str">
        <f>IF(J285&gt;300000,IF(J285&lt;((AG285*$AR$1)*0.9),IF(J285&lt;((AG285*$AR$1)*0.8),IF(J285&lt;((AG285*$AR$1)*0.7),"B","C"),"V"),IF(AM285&gt;AG285,IF(AM285&gt;AJ285,"P",""),"")),IF(AM285&gt;AG285,IF(AM285&gt;AJ285,"P",""),""))</f>
        <v>P</v>
      </c>
      <c r="E285" s="19" t="s">
        <v>269</v>
      </c>
      <c r="F285" s="21" t="s">
        <v>62</v>
      </c>
      <c r="G285" s="20">
        <v>283400</v>
      </c>
      <c r="H285" s="20">
        <f>J285-G285</f>
        <v>7600</v>
      </c>
      <c r="I285" s="80">
        <v>-5200</v>
      </c>
      <c r="J285" s="20">
        <v>291000</v>
      </c>
      <c r="K285" s="21">
        <v>111</v>
      </c>
      <c r="L285" s="21">
        <v>80</v>
      </c>
      <c r="M285" s="21">
        <v>50</v>
      </c>
      <c r="N285" s="21">
        <v>72</v>
      </c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39">
        <f>IF(AH285=0,"",AVERAGE(K285:AF285))</f>
        <v>78.25</v>
      </c>
      <c r="AH285" s="39">
        <f>IF(COUNTBLANK(K285:AF285)=0,22,IF(COUNTBLANK(K285:AF285)=1,21,IF(COUNTBLANK(K285:AF285)=2,20,IF(COUNTBLANK(K285:AF285)=3,19,IF(COUNTBLANK(K285:AF285)=4,18,IF(COUNTBLANK(K285:AF285)=5,17,IF(COUNTBLANK(K285:AF285)=6,16,IF(COUNTBLANK(K285:AF285)=7,15,IF(COUNTBLANK(K285:AF285)=8,14,IF(COUNTBLANK(K285:AF285)=9,13,IF(COUNTBLANK(K285:AF285)=10,12,IF(COUNTBLANK(K285:AF285)=11,11,IF(COUNTBLANK(K285:AF285)=12,10,IF(COUNTBLANK(K285:AF285)=13,9,IF(COUNTBLANK(K285:AF285)=14,8,IF(COUNTBLANK(K285:AF285)=15,7,IF(COUNTBLANK(K285:AF285)=16,6,IF(COUNTBLANK(K285:AF285)=17,5,IF(COUNTBLANK(K285:AF285)=18,4,IF(COUNTBLANK(K285:AF285)=19,3,IF(COUNTBLANK(K285:AF285)=20,2,IF(COUNTBLANK(K285:AF285)=21,1,IF(COUNTBLANK(K285:AF285)=22,0,"Error")))))))))))))))))))))))</f>
        <v>4</v>
      </c>
      <c r="AI285" s="39">
        <f>IF(AH285=0,"",IF(COUNTBLANK(AD285:AF285)=0,AVERAGE(AD285:AF285),IF(COUNTBLANK(AC285:AF285)&lt;1.5,AVERAGE(AC285:AF285),IF(COUNTBLANK(AB285:AF285)&lt;2.5,AVERAGE(AB285:AF285),IF(COUNTBLANK(AA285:AF285)&lt;3.5,AVERAGE(AA285:AF285),IF(COUNTBLANK(Z285:AF285)&lt;4.5,AVERAGE(Z285:AF285),IF(COUNTBLANK(Y285:AF285)&lt;5.5,AVERAGE(Y285:AF285),IF(COUNTBLANK(X285:AF285)&lt;6.5,AVERAGE(X285:AF285),IF(COUNTBLANK(W285:AF285)&lt;7.5,AVERAGE(W285:AF285),IF(COUNTBLANK(V285:AF285)&lt;8.5,AVERAGE(V285:AF285),IF(COUNTBLANK(U285:AF285)&lt;9.5,AVERAGE(U285:AF285),IF(COUNTBLANK(T285:AF285)&lt;10.5,AVERAGE(T285:AF285),IF(COUNTBLANK(S285:AF285)&lt;11.5,AVERAGE(S285:AF285),IF(COUNTBLANK(R285:AF285)&lt;12.5,AVERAGE(R285:AF285),IF(COUNTBLANK(Q285:AF285)&lt;13.5,AVERAGE(Q285:AF285),IF(COUNTBLANK(P285:AF285)&lt;14.5,AVERAGE(P285:AF285),IF(COUNTBLANK(O285:AF285)&lt;15.5,AVERAGE(O285:AF285),IF(COUNTBLANK(N285:AF285)&lt;16.5,AVERAGE(N285:AF285),IF(COUNTBLANK(M285:AF285)&lt;17.5,AVERAGE(M285:AF285),IF(COUNTBLANK(L285:AF285)&lt;18.5,AVERAGE(L285:AF285),AVERAGE(K285:AF285)))))))))))))))))))))</f>
        <v>67.333333333333329</v>
      </c>
      <c r="AJ285" s="22">
        <f>IF(AH285=0,"",IF(COUNTBLANK(AE285:AF285)=0,AVERAGE(AE285:AF285),IF(COUNTBLANK(AD285:AF285)&lt;1.5,AVERAGE(AD285:AF285),IF(COUNTBLANK(AC285:AF285)&lt;2.5,AVERAGE(AC285:AF285),IF(COUNTBLANK(AB285:AF285)&lt;3.5,AVERAGE(AB285:AF285),IF(COUNTBLANK(AA285:AF285)&lt;4.5,AVERAGE(AA285:AF285),IF(COUNTBLANK(Z285:AF285)&lt;5.5,AVERAGE(Z285:AF285),IF(COUNTBLANK(Y285:AF285)&lt;6.5,AVERAGE(Y285:AF285),IF(COUNTBLANK(X285:AF285)&lt;7.5,AVERAGE(X285:AF285),IF(COUNTBLANK(W285:AF285)&lt;8.5,AVERAGE(W285:AF285),IF(COUNTBLANK(V285:AF285)&lt;9.5,AVERAGE(V285:AF285),IF(COUNTBLANK(U285:AF285)&lt;10.5,AVERAGE(U285:AF285),IF(COUNTBLANK(T285:AF285)&lt;11.5,AVERAGE(T285:AF285),IF(COUNTBLANK(S285:AF285)&lt;12.5,AVERAGE(S285:AF285),IF(COUNTBLANK(R285:AF285)&lt;13.5,AVERAGE(R285:AF285),IF(COUNTBLANK(Q285:AF285)&lt;14.5,AVERAGE(Q285:AF285),IF(COUNTBLANK(P285:AF285)&lt;15.5,AVERAGE(P285:AF285),IF(COUNTBLANK(O285:AF285)&lt;16.5,AVERAGE(O285:AF285),IF(COUNTBLANK(N285:AF285)&lt;17.5,AVERAGE(N285:AF285),IF(COUNTBLANK(M285:AF285)&lt;18.5,AVERAGE(M285:AF285),IF(COUNTBLANK(L285:AF285)&lt;19.5,AVERAGE(L285:AF285),AVERAGE(K285:AF285))))))))))))))))))))))</f>
        <v>61</v>
      </c>
      <c r="AK285" s="23">
        <f>IF(AH285&lt;1.5,J285,(0.75*J285)+(0.25*(AI285*$AS$1)))</f>
        <v>287136.13026051171</v>
      </c>
      <c r="AL285" s="24">
        <f>AK285-J285</f>
        <v>-3863.8697394882911</v>
      </c>
      <c r="AM285" s="22">
        <f>IF(AH285&lt;1.5,"N/A",3*((J285/$AS$1)-(AJ285*2/3)))</f>
        <v>91.33031692192543</v>
      </c>
      <c r="AN285" s="20">
        <f t="shared" si="11"/>
        <v>266395.15103354852</v>
      </c>
      <c r="AO285" s="20">
        <f t="shared" si="12"/>
        <v>309585.45398576994</v>
      </c>
    </row>
    <row r="286" spans="1:41" s="2" customFormat="1">
      <c r="A286" s="19" t="s">
        <v>504</v>
      </c>
      <c r="B286" s="23" t="str">
        <f>IF(COUNTBLANK(K286:AF286)&lt;20.5,"Yes","No")</f>
        <v>Yes</v>
      </c>
      <c r="C286" s="23" t="str">
        <f>IF(COUNTBLANK(K286:AF286)&lt;21.5,"Yes","No")</f>
        <v>Yes</v>
      </c>
      <c r="D286" s="34" t="str">
        <f>IF(J286&gt;300000,IF(J286&lt;((AG286*$AR$1)*0.9),IF(J286&lt;((AG286*$AR$1)*0.8),IF(J286&lt;((AG286*$AR$1)*0.7),"B","C"),"V"),IF(AM286&gt;AG286,IF(AM286&gt;AJ286,"P",""),"")),IF(AM286&gt;AG286,IF(AM286&gt;AJ286,"P",""),""))</f>
        <v>P</v>
      </c>
      <c r="E286" s="19" t="s">
        <v>280</v>
      </c>
      <c r="F286" s="21" t="s">
        <v>62</v>
      </c>
      <c r="G286" s="20">
        <v>283600</v>
      </c>
      <c r="H286" s="20">
        <f>J286-G286</f>
        <v>25100</v>
      </c>
      <c r="I286" s="80">
        <v>12400</v>
      </c>
      <c r="J286" s="20">
        <v>308700</v>
      </c>
      <c r="K286" s="21">
        <v>59</v>
      </c>
      <c r="L286" s="21">
        <v>121</v>
      </c>
      <c r="M286" s="21">
        <v>61</v>
      </c>
      <c r="N286" s="21">
        <v>69</v>
      </c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39">
        <f>IF(AH286=0,"",AVERAGE(K286:AF286))</f>
        <v>77.5</v>
      </c>
      <c r="AH286" s="39">
        <f>IF(COUNTBLANK(K286:AF286)=0,22,IF(COUNTBLANK(K286:AF286)=1,21,IF(COUNTBLANK(K286:AF286)=2,20,IF(COUNTBLANK(K286:AF286)=3,19,IF(COUNTBLANK(K286:AF286)=4,18,IF(COUNTBLANK(K286:AF286)=5,17,IF(COUNTBLANK(K286:AF286)=6,16,IF(COUNTBLANK(K286:AF286)=7,15,IF(COUNTBLANK(K286:AF286)=8,14,IF(COUNTBLANK(K286:AF286)=9,13,IF(COUNTBLANK(K286:AF286)=10,12,IF(COUNTBLANK(K286:AF286)=11,11,IF(COUNTBLANK(K286:AF286)=12,10,IF(COUNTBLANK(K286:AF286)=13,9,IF(COUNTBLANK(K286:AF286)=14,8,IF(COUNTBLANK(K286:AF286)=15,7,IF(COUNTBLANK(K286:AF286)=16,6,IF(COUNTBLANK(K286:AF286)=17,5,IF(COUNTBLANK(K286:AF286)=18,4,IF(COUNTBLANK(K286:AF286)=19,3,IF(COUNTBLANK(K286:AF286)=20,2,IF(COUNTBLANK(K286:AF286)=21,1,IF(COUNTBLANK(K286:AF286)=22,0,"Error")))))))))))))))))))))))</f>
        <v>4</v>
      </c>
      <c r="AI286" s="39">
        <f>IF(AH286=0,"",IF(COUNTBLANK(AD286:AF286)=0,AVERAGE(AD286:AF286),IF(COUNTBLANK(AC286:AF286)&lt;1.5,AVERAGE(AC286:AF286),IF(COUNTBLANK(AB286:AF286)&lt;2.5,AVERAGE(AB286:AF286),IF(COUNTBLANK(AA286:AF286)&lt;3.5,AVERAGE(AA286:AF286),IF(COUNTBLANK(Z286:AF286)&lt;4.5,AVERAGE(Z286:AF286),IF(COUNTBLANK(Y286:AF286)&lt;5.5,AVERAGE(Y286:AF286),IF(COUNTBLANK(X286:AF286)&lt;6.5,AVERAGE(X286:AF286),IF(COUNTBLANK(W286:AF286)&lt;7.5,AVERAGE(W286:AF286),IF(COUNTBLANK(V286:AF286)&lt;8.5,AVERAGE(V286:AF286),IF(COUNTBLANK(U286:AF286)&lt;9.5,AVERAGE(U286:AF286),IF(COUNTBLANK(T286:AF286)&lt;10.5,AVERAGE(T286:AF286),IF(COUNTBLANK(S286:AF286)&lt;11.5,AVERAGE(S286:AF286),IF(COUNTBLANK(R286:AF286)&lt;12.5,AVERAGE(R286:AF286),IF(COUNTBLANK(Q286:AF286)&lt;13.5,AVERAGE(Q286:AF286),IF(COUNTBLANK(P286:AF286)&lt;14.5,AVERAGE(P286:AF286),IF(COUNTBLANK(O286:AF286)&lt;15.5,AVERAGE(O286:AF286),IF(COUNTBLANK(N286:AF286)&lt;16.5,AVERAGE(N286:AF286),IF(COUNTBLANK(M286:AF286)&lt;17.5,AVERAGE(M286:AF286),IF(COUNTBLANK(L286:AF286)&lt;18.5,AVERAGE(L286:AF286),AVERAGE(K286:AF286)))))))))))))))))))))</f>
        <v>83.666666666666671</v>
      </c>
      <c r="AJ286" s="22">
        <f>IF(AH286=0,"",IF(COUNTBLANK(AE286:AF286)=0,AVERAGE(AE286:AF286),IF(COUNTBLANK(AD286:AF286)&lt;1.5,AVERAGE(AD286:AF286),IF(COUNTBLANK(AC286:AF286)&lt;2.5,AVERAGE(AC286:AF286),IF(COUNTBLANK(AB286:AF286)&lt;3.5,AVERAGE(AB286:AF286),IF(COUNTBLANK(AA286:AF286)&lt;4.5,AVERAGE(AA286:AF286),IF(COUNTBLANK(Z286:AF286)&lt;5.5,AVERAGE(Z286:AF286),IF(COUNTBLANK(Y286:AF286)&lt;6.5,AVERAGE(Y286:AF286),IF(COUNTBLANK(X286:AF286)&lt;7.5,AVERAGE(X286:AF286),IF(COUNTBLANK(W286:AF286)&lt;8.5,AVERAGE(W286:AF286),IF(COUNTBLANK(V286:AF286)&lt;9.5,AVERAGE(V286:AF286),IF(COUNTBLANK(U286:AF286)&lt;10.5,AVERAGE(U286:AF286),IF(COUNTBLANK(T286:AF286)&lt;11.5,AVERAGE(T286:AF286),IF(COUNTBLANK(S286:AF286)&lt;12.5,AVERAGE(S286:AF286),IF(COUNTBLANK(R286:AF286)&lt;13.5,AVERAGE(R286:AF286),IF(COUNTBLANK(Q286:AF286)&lt;14.5,AVERAGE(Q286:AF286),IF(COUNTBLANK(P286:AF286)&lt;15.5,AVERAGE(P286:AF286),IF(COUNTBLANK(O286:AF286)&lt;16.5,AVERAGE(O286:AF286),IF(COUNTBLANK(N286:AF286)&lt;17.5,AVERAGE(N286:AF286),IF(COUNTBLANK(M286:AF286)&lt;18.5,AVERAGE(M286:AF286),IF(COUNTBLANK(L286:AF286)&lt;19.5,AVERAGE(L286:AF286),AVERAGE(K286:AF286))))))))))))))))))))))</f>
        <v>65</v>
      </c>
      <c r="AK286" s="23">
        <f>IF(AH286&lt;1.5,J286,(0.75*J286)+(0.25*(AI286*$AS$1)))</f>
        <v>317121.1321553883</v>
      </c>
      <c r="AL286" s="24">
        <f>AK286-J286</f>
        <v>8421.1321553883026</v>
      </c>
      <c r="AM286" s="22">
        <f>IF(AH286&lt;1.5,"N/A",3*((J286/$AS$1)-(AJ286*2/3)))</f>
        <v>96.306078466661091</v>
      </c>
      <c r="AN286" s="20">
        <f t="shared" si="11"/>
        <v>331015.75697733019</v>
      </c>
      <c r="AO286" s="20">
        <f t="shared" si="12"/>
        <v>306618.1812638616</v>
      </c>
    </row>
    <row r="287" spans="1:41" s="2" customFormat="1">
      <c r="A287" s="19" t="s">
        <v>504</v>
      </c>
      <c r="B287" s="23" t="str">
        <f>IF(COUNTBLANK(K287:AF287)&lt;20.5,"Yes","No")</f>
        <v>Yes</v>
      </c>
      <c r="C287" s="23" t="str">
        <f>IF(COUNTBLANK(K287:AF287)&lt;21.5,"Yes","No")</f>
        <v>Yes</v>
      </c>
      <c r="D287" s="34" t="str">
        <f>IF(J287&gt;300000,IF(J287&lt;((AG287*$AR$1)*0.9),IF(J287&lt;((AG287*$AR$1)*0.8),IF(J287&lt;((AG287*$AR$1)*0.7),"B","C"),"V"),IF(AM287&gt;AG287,IF(AM287&gt;AJ287,"P",""),"")),IF(AM287&gt;AG287,IF(AM287&gt;AJ287,"P",""),""))</f>
        <v/>
      </c>
      <c r="E287" s="19" t="s">
        <v>278</v>
      </c>
      <c r="F287" s="21" t="s">
        <v>62</v>
      </c>
      <c r="G287" s="20">
        <v>199500</v>
      </c>
      <c r="H287" s="20">
        <f>J287-G287</f>
        <v>23600</v>
      </c>
      <c r="I287" s="80">
        <v>0</v>
      </c>
      <c r="J287" s="20">
        <v>223100</v>
      </c>
      <c r="K287" s="21">
        <v>65</v>
      </c>
      <c r="L287" s="21">
        <v>78</v>
      </c>
      <c r="M287" s="21">
        <v>67</v>
      </c>
      <c r="N287" s="21" t="s">
        <v>535</v>
      </c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39">
        <f>IF(AH287=0,"",AVERAGE(K287:AF287))</f>
        <v>70</v>
      </c>
      <c r="AH287" s="39">
        <f>IF(COUNTBLANK(K287:AF287)=0,22,IF(COUNTBLANK(K287:AF287)=1,21,IF(COUNTBLANK(K287:AF287)=2,20,IF(COUNTBLANK(K287:AF287)=3,19,IF(COUNTBLANK(K287:AF287)=4,18,IF(COUNTBLANK(K287:AF287)=5,17,IF(COUNTBLANK(K287:AF287)=6,16,IF(COUNTBLANK(K287:AF287)=7,15,IF(COUNTBLANK(K287:AF287)=8,14,IF(COUNTBLANK(K287:AF287)=9,13,IF(COUNTBLANK(K287:AF287)=10,12,IF(COUNTBLANK(K287:AF287)=11,11,IF(COUNTBLANK(K287:AF287)=12,10,IF(COUNTBLANK(K287:AF287)=13,9,IF(COUNTBLANK(K287:AF287)=14,8,IF(COUNTBLANK(K287:AF287)=15,7,IF(COUNTBLANK(K287:AF287)=16,6,IF(COUNTBLANK(K287:AF287)=17,5,IF(COUNTBLANK(K287:AF287)=18,4,IF(COUNTBLANK(K287:AF287)=19,3,IF(COUNTBLANK(K287:AF287)=20,2,IF(COUNTBLANK(K287:AF287)=21,1,IF(COUNTBLANK(K287:AF287)=22,0,"Error")))))))))))))))))))))))</f>
        <v>3</v>
      </c>
      <c r="AI287" s="39">
        <f>IF(AH287=0,"",IF(COUNTBLANK(AD287:AF287)=0,AVERAGE(AD287:AF287),IF(COUNTBLANK(AC287:AF287)&lt;1.5,AVERAGE(AC287:AF287),IF(COUNTBLANK(AB287:AF287)&lt;2.5,AVERAGE(AB287:AF287),IF(COUNTBLANK(AA287:AF287)&lt;3.5,AVERAGE(AA287:AF287),IF(COUNTBLANK(Z287:AF287)&lt;4.5,AVERAGE(Z287:AF287),IF(COUNTBLANK(Y287:AF287)&lt;5.5,AVERAGE(Y287:AF287),IF(COUNTBLANK(X287:AF287)&lt;6.5,AVERAGE(X287:AF287),IF(COUNTBLANK(W287:AF287)&lt;7.5,AVERAGE(W287:AF287),IF(COUNTBLANK(V287:AF287)&lt;8.5,AVERAGE(V287:AF287),IF(COUNTBLANK(U287:AF287)&lt;9.5,AVERAGE(U287:AF287),IF(COUNTBLANK(T287:AF287)&lt;10.5,AVERAGE(T287:AF287),IF(COUNTBLANK(S287:AF287)&lt;11.5,AVERAGE(S287:AF287),IF(COUNTBLANK(R287:AF287)&lt;12.5,AVERAGE(R287:AF287),IF(COUNTBLANK(Q287:AF287)&lt;13.5,AVERAGE(Q287:AF287),IF(COUNTBLANK(P287:AF287)&lt;14.5,AVERAGE(P287:AF287),IF(COUNTBLANK(O287:AF287)&lt;15.5,AVERAGE(O287:AF287),IF(COUNTBLANK(N287:AF287)&lt;16.5,AVERAGE(N287:AF287),IF(COUNTBLANK(M287:AF287)&lt;17.5,AVERAGE(M287:AF287),IF(COUNTBLANK(L287:AF287)&lt;18.5,AVERAGE(L287:AF287),AVERAGE(K287:AF287)))))))))))))))))))))</f>
        <v>70</v>
      </c>
      <c r="AJ287" s="22">
        <f>IF(AH287=0,"",IF(COUNTBLANK(AE287:AF287)=0,AVERAGE(AE287:AF287),IF(COUNTBLANK(AD287:AF287)&lt;1.5,AVERAGE(AD287:AF287),IF(COUNTBLANK(AC287:AF287)&lt;2.5,AVERAGE(AC287:AF287),IF(COUNTBLANK(AB287:AF287)&lt;3.5,AVERAGE(AB287:AF287),IF(COUNTBLANK(AA287:AF287)&lt;4.5,AVERAGE(AA287:AF287),IF(COUNTBLANK(Z287:AF287)&lt;5.5,AVERAGE(Z287:AF287),IF(COUNTBLANK(Y287:AF287)&lt;6.5,AVERAGE(Y287:AF287),IF(COUNTBLANK(X287:AF287)&lt;7.5,AVERAGE(X287:AF287),IF(COUNTBLANK(W287:AF287)&lt;8.5,AVERAGE(W287:AF287),IF(COUNTBLANK(V287:AF287)&lt;9.5,AVERAGE(V287:AF287),IF(COUNTBLANK(U287:AF287)&lt;10.5,AVERAGE(U287:AF287),IF(COUNTBLANK(T287:AF287)&lt;11.5,AVERAGE(T287:AF287),IF(COUNTBLANK(S287:AF287)&lt;12.5,AVERAGE(S287:AF287),IF(COUNTBLANK(R287:AF287)&lt;13.5,AVERAGE(R287:AF287),IF(COUNTBLANK(Q287:AF287)&lt;14.5,AVERAGE(Q287:AF287),IF(COUNTBLANK(P287:AF287)&lt;15.5,AVERAGE(P287:AF287),IF(COUNTBLANK(O287:AF287)&lt;16.5,AVERAGE(O287:AF287),IF(COUNTBLANK(N287:AF287)&lt;17.5,AVERAGE(N287:AF287),IF(COUNTBLANK(M287:AF287)&lt;18.5,AVERAGE(M287:AF287),IF(COUNTBLANK(L287:AF287)&lt;19.5,AVERAGE(L287:AF287),AVERAGE(K287:AF287))))))))))))))))))))))</f>
        <v>72.5</v>
      </c>
      <c r="AK287" s="23">
        <f>IF(AH287&lt;1.5,J287,(0.75*J287)+(0.25*(AI287*$AS$1)))</f>
        <v>238939.29383518544</v>
      </c>
      <c r="AL287" s="24">
        <f>AK287-J287</f>
        <v>15839.293835185439</v>
      </c>
      <c r="AM287" s="22">
        <f>IF(AH287&lt;1.5,"N/A",3*((J287/$AS$1)-(AJ287*2/3)))</f>
        <v>18.553242973476138</v>
      </c>
      <c r="AN287" s="20">
        <f t="shared" si="11"/>
        <v>276945.45404477819</v>
      </c>
      <c r="AO287" s="20">
        <f t="shared" si="12"/>
        <v>276945.45404477819</v>
      </c>
    </row>
    <row r="288" spans="1:41" s="2" customFormat="1">
      <c r="A288" s="19" t="s">
        <v>504</v>
      </c>
      <c r="B288" s="23" t="str">
        <f>IF(COUNTBLANK(K288:AF288)&lt;20.5,"Yes","No")</f>
        <v>Yes</v>
      </c>
      <c r="C288" s="23" t="str">
        <f>IF(COUNTBLANK(K288:AF288)&lt;21.5,"Yes","No")</f>
        <v>Yes</v>
      </c>
      <c r="D288" s="34" t="str">
        <f>IF(J288&gt;300000,IF(J288&lt;((AG288*$AR$1)*0.9),IF(J288&lt;((AG288*$AR$1)*0.8),IF(J288&lt;((AG288*$AR$1)*0.7),"B","C"),"V"),IF(AM288&gt;AG288,IF(AM288&gt;AJ288,"P",""),"")),IF(AM288&gt;AG288,IF(AM288&gt;AJ288,"P",""),""))</f>
        <v>P</v>
      </c>
      <c r="E288" s="19" t="s">
        <v>275</v>
      </c>
      <c r="F288" s="21" t="s">
        <v>37</v>
      </c>
      <c r="G288" s="20">
        <v>412000</v>
      </c>
      <c r="H288" s="20">
        <f>J288-G288</f>
        <v>-68700</v>
      </c>
      <c r="I288" s="80">
        <v>-24800</v>
      </c>
      <c r="J288" s="20">
        <v>343300</v>
      </c>
      <c r="K288" s="21">
        <v>72</v>
      </c>
      <c r="L288" s="21">
        <v>46</v>
      </c>
      <c r="M288" s="21">
        <v>59</v>
      </c>
      <c r="N288" s="21">
        <v>95</v>
      </c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39">
        <f>IF(AH288=0,"",AVERAGE(K288:AF288))</f>
        <v>68</v>
      </c>
      <c r="AH288" s="39">
        <f>IF(COUNTBLANK(K288:AF288)=0,22,IF(COUNTBLANK(K288:AF288)=1,21,IF(COUNTBLANK(K288:AF288)=2,20,IF(COUNTBLANK(K288:AF288)=3,19,IF(COUNTBLANK(K288:AF288)=4,18,IF(COUNTBLANK(K288:AF288)=5,17,IF(COUNTBLANK(K288:AF288)=6,16,IF(COUNTBLANK(K288:AF288)=7,15,IF(COUNTBLANK(K288:AF288)=8,14,IF(COUNTBLANK(K288:AF288)=9,13,IF(COUNTBLANK(K288:AF288)=10,12,IF(COUNTBLANK(K288:AF288)=11,11,IF(COUNTBLANK(K288:AF288)=12,10,IF(COUNTBLANK(K288:AF288)=13,9,IF(COUNTBLANK(K288:AF288)=14,8,IF(COUNTBLANK(K288:AF288)=15,7,IF(COUNTBLANK(K288:AF288)=16,6,IF(COUNTBLANK(K288:AF288)=17,5,IF(COUNTBLANK(K288:AF288)=18,4,IF(COUNTBLANK(K288:AF288)=19,3,IF(COUNTBLANK(K288:AF288)=20,2,IF(COUNTBLANK(K288:AF288)=21,1,IF(COUNTBLANK(K288:AF288)=22,0,"Error")))))))))))))))))))))))</f>
        <v>4</v>
      </c>
      <c r="AI288" s="39">
        <f>IF(AH288=0,"",IF(COUNTBLANK(AD288:AF288)=0,AVERAGE(AD288:AF288),IF(COUNTBLANK(AC288:AF288)&lt;1.5,AVERAGE(AC288:AF288),IF(COUNTBLANK(AB288:AF288)&lt;2.5,AVERAGE(AB288:AF288),IF(COUNTBLANK(AA288:AF288)&lt;3.5,AVERAGE(AA288:AF288),IF(COUNTBLANK(Z288:AF288)&lt;4.5,AVERAGE(Z288:AF288),IF(COUNTBLANK(Y288:AF288)&lt;5.5,AVERAGE(Y288:AF288),IF(COUNTBLANK(X288:AF288)&lt;6.5,AVERAGE(X288:AF288),IF(COUNTBLANK(W288:AF288)&lt;7.5,AVERAGE(W288:AF288),IF(COUNTBLANK(V288:AF288)&lt;8.5,AVERAGE(V288:AF288),IF(COUNTBLANK(U288:AF288)&lt;9.5,AVERAGE(U288:AF288),IF(COUNTBLANK(T288:AF288)&lt;10.5,AVERAGE(T288:AF288),IF(COUNTBLANK(S288:AF288)&lt;11.5,AVERAGE(S288:AF288),IF(COUNTBLANK(R288:AF288)&lt;12.5,AVERAGE(R288:AF288),IF(COUNTBLANK(Q288:AF288)&lt;13.5,AVERAGE(Q288:AF288),IF(COUNTBLANK(P288:AF288)&lt;14.5,AVERAGE(P288:AF288),IF(COUNTBLANK(O288:AF288)&lt;15.5,AVERAGE(O288:AF288),IF(COUNTBLANK(N288:AF288)&lt;16.5,AVERAGE(N288:AF288),IF(COUNTBLANK(M288:AF288)&lt;17.5,AVERAGE(M288:AF288),IF(COUNTBLANK(L288:AF288)&lt;18.5,AVERAGE(L288:AF288),AVERAGE(K288:AF288)))))))))))))))))))))</f>
        <v>66.666666666666671</v>
      </c>
      <c r="AJ288" s="22">
        <f>IF(AH288=0,"",IF(COUNTBLANK(AE288:AF288)=0,AVERAGE(AE288:AF288),IF(COUNTBLANK(AD288:AF288)&lt;1.5,AVERAGE(AD288:AF288),IF(COUNTBLANK(AC288:AF288)&lt;2.5,AVERAGE(AC288:AF288),IF(COUNTBLANK(AB288:AF288)&lt;3.5,AVERAGE(AB288:AF288),IF(COUNTBLANK(AA288:AF288)&lt;4.5,AVERAGE(AA288:AF288),IF(COUNTBLANK(Z288:AF288)&lt;5.5,AVERAGE(Z288:AF288),IF(COUNTBLANK(Y288:AF288)&lt;6.5,AVERAGE(Y288:AF288),IF(COUNTBLANK(X288:AF288)&lt;7.5,AVERAGE(X288:AF288),IF(COUNTBLANK(W288:AF288)&lt;8.5,AVERAGE(W288:AF288),IF(COUNTBLANK(V288:AF288)&lt;9.5,AVERAGE(V288:AF288),IF(COUNTBLANK(U288:AF288)&lt;10.5,AVERAGE(U288:AF288),IF(COUNTBLANK(T288:AF288)&lt;11.5,AVERAGE(T288:AF288),IF(COUNTBLANK(S288:AF288)&lt;12.5,AVERAGE(S288:AF288),IF(COUNTBLANK(R288:AF288)&lt;13.5,AVERAGE(R288:AF288),IF(COUNTBLANK(Q288:AF288)&lt;14.5,AVERAGE(Q288:AF288),IF(COUNTBLANK(P288:AF288)&lt;15.5,AVERAGE(P288:AF288),IF(COUNTBLANK(O288:AF288)&lt;16.5,AVERAGE(O288:AF288),IF(COUNTBLANK(N288:AF288)&lt;17.5,AVERAGE(N288:AF288),IF(COUNTBLANK(M288:AF288)&lt;18.5,AVERAGE(M288:AF288),IF(COUNTBLANK(L288:AF288)&lt;19.5,AVERAGE(L288:AF288),AVERAGE(K288:AF288))))))))))))))))))))))</f>
        <v>77</v>
      </c>
      <c r="AK288" s="23">
        <f>IF(AH288&lt;1.5,J288,(0.75*J288)+(0.25*(AI288*$AS$1)))</f>
        <v>325679.08936684328</v>
      </c>
      <c r="AL288" s="24">
        <f>AK288-J288</f>
        <v>-17620.910633156716</v>
      </c>
      <c r="AM288" s="22">
        <f>IF(AH288&lt;1.5,"N/A",3*((J288/$AS$1)-(AJ288*2/3)))</f>
        <v>97.67112645806526</v>
      </c>
      <c r="AN288" s="20">
        <f t="shared" si="11"/>
        <v>263757.57528074115</v>
      </c>
      <c r="AO288" s="20">
        <f t="shared" si="12"/>
        <v>269032.72678635595</v>
      </c>
    </row>
    <row r="289" spans="1:41" s="2" customFormat="1">
      <c r="A289" s="19" t="s">
        <v>504</v>
      </c>
      <c r="B289" s="23" t="str">
        <f>IF(COUNTBLANK(K289:AF289)&lt;20.5,"Yes","No")</f>
        <v>Yes</v>
      </c>
      <c r="C289" s="23" t="str">
        <f>IF(COUNTBLANK(K289:AF289)&lt;21.5,"Yes","No")</f>
        <v>Yes</v>
      </c>
      <c r="D289" s="34" t="str">
        <f>IF(J289&gt;300000,IF(J289&lt;((AG289*$AR$1)*0.9),IF(J289&lt;((AG289*$AR$1)*0.8),IF(J289&lt;((AG289*$AR$1)*0.7),"B","C"),"V"),IF(AM289&gt;AG289,IF(AM289&gt;AJ289,"P",""),"")),IF(AM289&gt;AG289,IF(AM289&gt;AJ289,"P",""),""))</f>
        <v>P</v>
      </c>
      <c r="E289" s="19" t="s">
        <v>277</v>
      </c>
      <c r="F289" s="21" t="s">
        <v>48</v>
      </c>
      <c r="G289" s="20">
        <v>251500</v>
      </c>
      <c r="H289" s="20">
        <f>J289-G289</f>
        <v>14500</v>
      </c>
      <c r="I289" s="80">
        <v>4800</v>
      </c>
      <c r="J289" s="20">
        <v>266000</v>
      </c>
      <c r="K289" s="21">
        <v>68</v>
      </c>
      <c r="L289" s="21">
        <v>77</v>
      </c>
      <c r="M289" s="21">
        <v>64</v>
      </c>
      <c r="N289" s="21">
        <v>63</v>
      </c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39">
        <f>IF(AH289=0,"",AVERAGE(K289:AF289))</f>
        <v>68</v>
      </c>
      <c r="AH289" s="39">
        <f>IF(COUNTBLANK(K289:AF289)=0,22,IF(COUNTBLANK(K289:AF289)=1,21,IF(COUNTBLANK(K289:AF289)=2,20,IF(COUNTBLANK(K289:AF289)=3,19,IF(COUNTBLANK(K289:AF289)=4,18,IF(COUNTBLANK(K289:AF289)=5,17,IF(COUNTBLANK(K289:AF289)=6,16,IF(COUNTBLANK(K289:AF289)=7,15,IF(COUNTBLANK(K289:AF289)=8,14,IF(COUNTBLANK(K289:AF289)=9,13,IF(COUNTBLANK(K289:AF289)=10,12,IF(COUNTBLANK(K289:AF289)=11,11,IF(COUNTBLANK(K289:AF289)=12,10,IF(COUNTBLANK(K289:AF289)=13,9,IF(COUNTBLANK(K289:AF289)=14,8,IF(COUNTBLANK(K289:AF289)=15,7,IF(COUNTBLANK(K289:AF289)=16,6,IF(COUNTBLANK(K289:AF289)=17,5,IF(COUNTBLANK(K289:AF289)=18,4,IF(COUNTBLANK(K289:AF289)=19,3,IF(COUNTBLANK(K289:AF289)=20,2,IF(COUNTBLANK(K289:AF289)=21,1,IF(COUNTBLANK(K289:AF289)=22,0,"Error")))))))))))))))))))))))</f>
        <v>4</v>
      </c>
      <c r="AI289" s="39">
        <f>IF(AH289=0,"",IF(COUNTBLANK(AD289:AF289)=0,AVERAGE(AD289:AF289),IF(COUNTBLANK(AC289:AF289)&lt;1.5,AVERAGE(AC289:AF289),IF(COUNTBLANK(AB289:AF289)&lt;2.5,AVERAGE(AB289:AF289),IF(COUNTBLANK(AA289:AF289)&lt;3.5,AVERAGE(AA289:AF289),IF(COUNTBLANK(Z289:AF289)&lt;4.5,AVERAGE(Z289:AF289),IF(COUNTBLANK(Y289:AF289)&lt;5.5,AVERAGE(Y289:AF289),IF(COUNTBLANK(X289:AF289)&lt;6.5,AVERAGE(X289:AF289),IF(COUNTBLANK(W289:AF289)&lt;7.5,AVERAGE(W289:AF289),IF(COUNTBLANK(V289:AF289)&lt;8.5,AVERAGE(V289:AF289),IF(COUNTBLANK(U289:AF289)&lt;9.5,AVERAGE(U289:AF289),IF(COUNTBLANK(T289:AF289)&lt;10.5,AVERAGE(T289:AF289),IF(COUNTBLANK(S289:AF289)&lt;11.5,AVERAGE(S289:AF289),IF(COUNTBLANK(R289:AF289)&lt;12.5,AVERAGE(R289:AF289),IF(COUNTBLANK(Q289:AF289)&lt;13.5,AVERAGE(Q289:AF289),IF(COUNTBLANK(P289:AF289)&lt;14.5,AVERAGE(P289:AF289),IF(COUNTBLANK(O289:AF289)&lt;15.5,AVERAGE(O289:AF289),IF(COUNTBLANK(N289:AF289)&lt;16.5,AVERAGE(N289:AF289),IF(COUNTBLANK(M289:AF289)&lt;17.5,AVERAGE(M289:AF289),IF(COUNTBLANK(L289:AF289)&lt;18.5,AVERAGE(L289:AF289),AVERAGE(K289:AF289)))))))))))))))))))))</f>
        <v>68</v>
      </c>
      <c r="AJ289" s="22">
        <f>IF(AH289=0,"",IF(COUNTBLANK(AE289:AF289)=0,AVERAGE(AE289:AF289),IF(COUNTBLANK(AD289:AF289)&lt;1.5,AVERAGE(AD289:AF289),IF(COUNTBLANK(AC289:AF289)&lt;2.5,AVERAGE(AC289:AF289),IF(COUNTBLANK(AB289:AF289)&lt;3.5,AVERAGE(AB289:AF289),IF(COUNTBLANK(AA289:AF289)&lt;4.5,AVERAGE(AA289:AF289),IF(COUNTBLANK(Z289:AF289)&lt;5.5,AVERAGE(Z289:AF289),IF(COUNTBLANK(Y289:AF289)&lt;6.5,AVERAGE(Y289:AF289),IF(COUNTBLANK(X289:AF289)&lt;7.5,AVERAGE(X289:AF289),IF(COUNTBLANK(W289:AF289)&lt;8.5,AVERAGE(W289:AF289),IF(COUNTBLANK(V289:AF289)&lt;9.5,AVERAGE(V289:AF289),IF(COUNTBLANK(U289:AF289)&lt;10.5,AVERAGE(U289:AF289),IF(COUNTBLANK(T289:AF289)&lt;11.5,AVERAGE(T289:AF289),IF(COUNTBLANK(S289:AF289)&lt;12.5,AVERAGE(S289:AF289),IF(COUNTBLANK(R289:AF289)&lt;13.5,AVERAGE(R289:AF289),IF(COUNTBLANK(Q289:AF289)&lt;14.5,AVERAGE(Q289:AF289),IF(COUNTBLANK(P289:AF289)&lt;15.5,AVERAGE(P289:AF289),IF(COUNTBLANK(O289:AF289)&lt;16.5,AVERAGE(O289:AF289),IF(COUNTBLANK(N289:AF289)&lt;17.5,AVERAGE(N289:AF289),IF(COUNTBLANK(M289:AF289)&lt;18.5,AVERAGE(M289:AF289),IF(COUNTBLANK(L289:AF289)&lt;19.5,AVERAGE(L289:AF289),AVERAGE(K289:AF289))))))))))))))))))))))</f>
        <v>63.5</v>
      </c>
      <c r="AK289" s="23">
        <f>IF(AH289&lt;1.5,J289,(0.75*J289)+(0.25*(AI289*$AS$1)))</f>
        <v>269068.17115418013</v>
      </c>
      <c r="AL289" s="24">
        <f>AK289-J289</f>
        <v>3068.1711541801342</v>
      </c>
      <c r="AM289" s="22">
        <f>IF(AH289&lt;1.5,"N/A",3*((J289/$AS$1)-(AJ289*2/3)))</f>
        <v>68.002970107327002</v>
      </c>
      <c r="AN289" s="20">
        <f t="shared" si="11"/>
        <v>269032.72678635595</v>
      </c>
      <c r="AO289" s="20">
        <f t="shared" si="12"/>
        <v>269032.72678635595</v>
      </c>
    </row>
    <row r="290" spans="1:41" s="2" customFormat="1">
      <c r="A290" s="19" t="s">
        <v>504</v>
      </c>
      <c r="B290" s="23" t="str">
        <f>IF(COUNTBLANK(K290:AF290)&lt;20.5,"Yes","No")</f>
        <v>Yes</v>
      </c>
      <c r="C290" s="23" t="str">
        <f>IF(COUNTBLANK(K290:AF290)&lt;21.5,"Yes","No")</f>
        <v>Yes</v>
      </c>
      <c r="D290" s="34" t="str">
        <f>IF(J290&gt;300000,IF(J290&lt;((AG290*$AR$1)*0.9),IF(J290&lt;((AG290*$AR$1)*0.8),IF(J290&lt;((AG290*$AR$1)*0.7),"B","C"),"V"),IF(AM290&gt;AG290,IF(AM290&gt;AJ290,"P",""),"")),IF(AM290&gt;AG290,IF(AM290&gt;AJ290,"P",""),""))</f>
        <v/>
      </c>
      <c r="E290" s="19" t="s">
        <v>285</v>
      </c>
      <c r="F290" s="21" t="s">
        <v>48</v>
      </c>
      <c r="G290" s="20">
        <v>298300</v>
      </c>
      <c r="H290" s="20">
        <f>J290-G290</f>
        <v>-2200</v>
      </c>
      <c r="I290" s="80">
        <v>4400</v>
      </c>
      <c r="J290" s="20">
        <v>296100</v>
      </c>
      <c r="K290" s="21">
        <v>44</v>
      </c>
      <c r="L290" s="21">
        <v>68</v>
      </c>
      <c r="M290" s="21">
        <v>86</v>
      </c>
      <c r="N290" s="21">
        <v>71</v>
      </c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39">
        <f>IF(AH290=0,"",AVERAGE(K290:AF290))</f>
        <v>67.25</v>
      </c>
      <c r="AH290" s="39">
        <f>IF(COUNTBLANK(K290:AF290)=0,22,IF(COUNTBLANK(K290:AF290)=1,21,IF(COUNTBLANK(K290:AF290)=2,20,IF(COUNTBLANK(K290:AF290)=3,19,IF(COUNTBLANK(K290:AF290)=4,18,IF(COUNTBLANK(K290:AF290)=5,17,IF(COUNTBLANK(K290:AF290)=6,16,IF(COUNTBLANK(K290:AF290)=7,15,IF(COUNTBLANK(K290:AF290)=8,14,IF(COUNTBLANK(K290:AF290)=9,13,IF(COUNTBLANK(K290:AF290)=10,12,IF(COUNTBLANK(K290:AF290)=11,11,IF(COUNTBLANK(K290:AF290)=12,10,IF(COUNTBLANK(K290:AF290)=13,9,IF(COUNTBLANK(K290:AF290)=14,8,IF(COUNTBLANK(K290:AF290)=15,7,IF(COUNTBLANK(K290:AF290)=16,6,IF(COUNTBLANK(K290:AF290)=17,5,IF(COUNTBLANK(K290:AF290)=18,4,IF(COUNTBLANK(K290:AF290)=19,3,IF(COUNTBLANK(K290:AF290)=20,2,IF(COUNTBLANK(K290:AF290)=21,1,IF(COUNTBLANK(K290:AF290)=22,0,"Error")))))))))))))))))))))))</f>
        <v>4</v>
      </c>
      <c r="AI290" s="39">
        <f>IF(AH290=0,"",IF(COUNTBLANK(AD290:AF290)=0,AVERAGE(AD290:AF290),IF(COUNTBLANK(AC290:AF290)&lt;1.5,AVERAGE(AC290:AF290),IF(COUNTBLANK(AB290:AF290)&lt;2.5,AVERAGE(AB290:AF290),IF(COUNTBLANK(AA290:AF290)&lt;3.5,AVERAGE(AA290:AF290),IF(COUNTBLANK(Z290:AF290)&lt;4.5,AVERAGE(Z290:AF290),IF(COUNTBLANK(Y290:AF290)&lt;5.5,AVERAGE(Y290:AF290),IF(COUNTBLANK(X290:AF290)&lt;6.5,AVERAGE(X290:AF290),IF(COUNTBLANK(W290:AF290)&lt;7.5,AVERAGE(W290:AF290),IF(COUNTBLANK(V290:AF290)&lt;8.5,AVERAGE(V290:AF290),IF(COUNTBLANK(U290:AF290)&lt;9.5,AVERAGE(U290:AF290),IF(COUNTBLANK(T290:AF290)&lt;10.5,AVERAGE(T290:AF290),IF(COUNTBLANK(S290:AF290)&lt;11.5,AVERAGE(S290:AF290),IF(COUNTBLANK(R290:AF290)&lt;12.5,AVERAGE(R290:AF290),IF(COUNTBLANK(Q290:AF290)&lt;13.5,AVERAGE(Q290:AF290),IF(COUNTBLANK(P290:AF290)&lt;14.5,AVERAGE(P290:AF290),IF(COUNTBLANK(O290:AF290)&lt;15.5,AVERAGE(O290:AF290),IF(COUNTBLANK(N290:AF290)&lt;16.5,AVERAGE(N290:AF290),IF(COUNTBLANK(M290:AF290)&lt;17.5,AVERAGE(M290:AF290),IF(COUNTBLANK(L290:AF290)&lt;18.5,AVERAGE(L290:AF290),AVERAGE(K290:AF290)))))))))))))))))))))</f>
        <v>75</v>
      </c>
      <c r="AJ290" s="22">
        <f>IF(AH290=0,"",IF(COUNTBLANK(AE290:AF290)=0,AVERAGE(AE290:AF290),IF(COUNTBLANK(AD290:AF290)&lt;1.5,AVERAGE(AD290:AF290),IF(COUNTBLANK(AC290:AF290)&lt;2.5,AVERAGE(AC290:AF290),IF(COUNTBLANK(AB290:AF290)&lt;3.5,AVERAGE(AB290:AF290),IF(COUNTBLANK(AA290:AF290)&lt;4.5,AVERAGE(AA290:AF290),IF(COUNTBLANK(Z290:AF290)&lt;5.5,AVERAGE(Z290:AF290),IF(COUNTBLANK(Y290:AF290)&lt;6.5,AVERAGE(Y290:AF290),IF(COUNTBLANK(X290:AF290)&lt;7.5,AVERAGE(X290:AF290),IF(COUNTBLANK(W290:AF290)&lt;8.5,AVERAGE(W290:AF290),IF(COUNTBLANK(V290:AF290)&lt;9.5,AVERAGE(V290:AF290),IF(COUNTBLANK(U290:AF290)&lt;10.5,AVERAGE(U290:AF290),IF(COUNTBLANK(T290:AF290)&lt;11.5,AVERAGE(T290:AF290),IF(COUNTBLANK(S290:AF290)&lt;12.5,AVERAGE(S290:AF290),IF(COUNTBLANK(R290:AF290)&lt;13.5,AVERAGE(R290:AF290),IF(COUNTBLANK(Q290:AF290)&lt;14.5,AVERAGE(Q290:AF290),IF(COUNTBLANK(P290:AF290)&lt;15.5,AVERAGE(P290:AF290),IF(COUNTBLANK(O290:AF290)&lt;16.5,AVERAGE(O290:AF290),IF(COUNTBLANK(N290:AF290)&lt;17.5,AVERAGE(N290:AF290),IF(COUNTBLANK(M290:AF290)&lt;18.5,AVERAGE(M290:AF290),IF(COUNTBLANK(L290:AF290)&lt;19.5,AVERAGE(L290:AF290),AVERAGE(K290:AF290))))))))))))))))))))))</f>
        <v>78.5</v>
      </c>
      <c r="AK290" s="23">
        <f>IF(AH290&lt;1.5,J290,(0.75*J290)+(0.25*(AI290*$AS$1)))</f>
        <v>298804.60053769872</v>
      </c>
      <c r="AL290" s="24">
        <f>AK290-J290</f>
        <v>2704.6005376987159</v>
      </c>
      <c r="AM290" s="22">
        <f>IF(AH290&lt;1.5,"N/A",3*((J290/$AS$1)-(AJ290*2/3)))</f>
        <v>60.069095672103508</v>
      </c>
      <c r="AN290" s="20">
        <f t="shared" si="11"/>
        <v>296727.27219083381</v>
      </c>
      <c r="AO290" s="20">
        <f t="shared" si="12"/>
        <v>266065.45406444767</v>
      </c>
    </row>
    <row r="291" spans="1:41" s="2" customFormat="1">
      <c r="A291" s="19" t="s">
        <v>504</v>
      </c>
      <c r="B291" s="23" t="str">
        <f>IF(COUNTBLANK(K291:AF291)&lt;20.5,"Yes","No")</f>
        <v>Yes</v>
      </c>
      <c r="C291" s="23" t="str">
        <f>IF(COUNTBLANK(K291:AF291)&lt;21.5,"Yes","No")</f>
        <v>Yes</v>
      </c>
      <c r="D291" s="34" t="str">
        <f>IF(J291&gt;300000,IF(J291&lt;((AG291*$AR$1)*0.9),IF(J291&lt;((AG291*$AR$1)*0.8),IF(J291&lt;((AG291*$AR$1)*0.7),"B","C"),"V"),IF(AM291&gt;AG291,IF(AM291&gt;AJ291,"P",""),"")),IF(AM291&gt;AG291,IF(AM291&gt;AJ291,"P",""),""))</f>
        <v>P</v>
      </c>
      <c r="E291" s="19" t="s">
        <v>272</v>
      </c>
      <c r="F291" s="21" t="s">
        <v>37</v>
      </c>
      <c r="G291" s="20">
        <v>283000</v>
      </c>
      <c r="H291" s="20">
        <f>J291-G291</f>
        <v>-10900</v>
      </c>
      <c r="I291" s="80">
        <v>-11500</v>
      </c>
      <c r="J291" s="20">
        <v>272100</v>
      </c>
      <c r="K291" s="21">
        <v>87</v>
      </c>
      <c r="L291" s="21">
        <v>75</v>
      </c>
      <c r="M291" s="21">
        <v>45</v>
      </c>
      <c r="N291" s="21">
        <v>55</v>
      </c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39">
        <f>IF(AH291=0,"",AVERAGE(K291:AF291))</f>
        <v>65.5</v>
      </c>
      <c r="AH291" s="39">
        <f>IF(COUNTBLANK(K291:AF291)=0,22,IF(COUNTBLANK(K291:AF291)=1,21,IF(COUNTBLANK(K291:AF291)=2,20,IF(COUNTBLANK(K291:AF291)=3,19,IF(COUNTBLANK(K291:AF291)=4,18,IF(COUNTBLANK(K291:AF291)=5,17,IF(COUNTBLANK(K291:AF291)=6,16,IF(COUNTBLANK(K291:AF291)=7,15,IF(COUNTBLANK(K291:AF291)=8,14,IF(COUNTBLANK(K291:AF291)=9,13,IF(COUNTBLANK(K291:AF291)=10,12,IF(COUNTBLANK(K291:AF291)=11,11,IF(COUNTBLANK(K291:AF291)=12,10,IF(COUNTBLANK(K291:AF291)=13,9,IF(COUNTBLANK(K291:AF291)=14,8,IF(COUNTBLANK(K291:AF291)=15,7,IF(COUNTBLANK(K291:AF291)=16,6,IF(COUNTBLANK(K291:AF291)=17,5,IF(COUNTBLANK(K291:AF291)=18,4,IF(COUNTBLANK(K291:AF291)=19,3,IF(COUNTBLANK(K291:AF291)=20,2,IF(COUNTBLANK(K291:AF291)=21,1,IF(COUNTBLANK(K291:AF291)=22,0,"Error")))))))))))))))))))))))</f>
        <v>4</v>
      </c>
      <c r="AI291" s="39">
        <f>IF(AH291=0,"",IF(COUNTBLANK(AD291:AF291)=0,AVERAGE(AD291:AF291),IF(COUNTBLANK(AC291:AF291)&lt;1.5,AVERAGE(AC291:AF291),IF(COUNTBLANK(AB291:AF291)&lt;2.5,AVERAGE(AB291:AF291),IF(COUNTBLANK(AA291:AF291)&lt;3.5,AVERAGE(AA291:AF291),IF(COUNTBLANK(Z291:AF291)&lt;4.5,AVERAGE(Z291:AF291),IF(COUNTBLANK(Y291:AF291)&lt;5.5,AVERAGE(Y291:AF291),IF(COUNTBLANK(X291:AF291)&lt;6.5,AVERAGE(X291:AF291),IF(COUNTBLANK(W291:AF291)&lt;7.5,AVERAGE(W291:AF291),IF(COUNTBLANK(V291:AF291)&lt;8.5,AVERAGE(V291:AF291),IF(COUNTBLANK(U291:AF291)&lt;9.5,AVERAGE(U291:AF291),IF(COUNTBLANK(T291:AF291)&lt;10.5,AVERAGE(T291:AF291),IF(COUNTBLANK(S291:AF291)&lt;11.5,AVERAGE(S291:AF291),IF(COUNTBLANK(R291:AF291)&lt;12.5,AVERAGE(R291:AF291),IF(COUNTBLANK(Q291:AF291)&lt;13.5,AVERAGE(Q291:AF291),IF(COUNTBLANK(P291:AF291)&lt;14.5,AVERAGE(P291:AF291),IF(COUNTBLANK(O291:AF291)&lt;15.5,AVERAGE(O291:AF291),IF(COUNTBLANK(N291:AF291)&lt;16.5,AVERAGE(N291:AF291),IF(COUNTBLANK(M291:AF291)&lt;17.5,AVERAGE(M291:AF291),IF(COUNTBLANK(L291:AF291)&lt;18.5,AVERAGE(L291:AF291),AVERAGE(K291:AF291)))))))))))))))))))))</f>
        <v>58.333333333333336</v>
      </c>
      <c r="AJ291" s="22">
        <f>IF(AH291=0,"",IF(COUNTBLANK(AE291:AF291)=0,AVERAGE(AE291:AF291),IF(COUNTBLANK(AD291:AF291)&lt;1.5,AVERAGE(AD291:AF291),IF(COUNTBLANK(AC291:AF291)&lt;2.5,AVERAGE(AC291:AF291),IF(COUNTBLANK(AB291:AF291)&lt;3.5,AVERAGE(AB291:AF291),IF(COUNTBLANK(AA291:AF291)&lt;4.5,AVERAGE(AA291:AF291),IF(COUNTBLANK(Z291:AF291)&lt;5.5,AVERAGE(Z291:AF291),IF(COUNTBLANK(Y291:AF291)&lt;6.5,AVERAGE(Y291:AF291),IF(COUNTBLANK(X291:AF291)&lt;7.5,AVERAGE(X291:AF291),IF(COUNTBLANK(W291:AF291)&lt;8.5,AVERAGE(W291:AF291),IF(COUNTBLANK(V291:AF291)&lt;9.5,AVERAGE(V291:AF291),IF(COUNTBLANK(U291:AF291)&lt;10.5,AVERAGE(U291:AF291),IF(COUNTBLANK(T291:AF291)&lt;11.5,AVERAGE(T291:AF291),IF(COUNTBLANK(S291:AF291)&lt;12.5,AVERAGE(S291:AF291),IF(COUNTBLANK(R291:AF291)&lt;13.5,AVERAGE(R291:AF291),IF(COUNTBLANK(Q291:AF291)&lt;14.5,AVERAGE(Q291:AF291),IF(COUNTBLANK(P291:AF291)&lt;15.5,AVERAGE(P291:AF291),IF(COUNTBLANK(O291:AF291)&lt;16.5,AVERAGE(O291:AF291),IF(COUNTBLANK(N291:AF291)&lt;17.5,AVERAGE(N291:AF291),IF(COUNTBLANK(M291:AF291)&lt;18.5,AVERAGE(M291:AF291),IF(COUNTBLANK(L291:AF291)&lt;19.5,AVERAGE(L291:AF291),AVERAGE(K291:AF291))))))))))))))))))))))</f>
        <v>50</v>
      </c>
      <c r="AK291" s="23">
        <f>IF(AH291&lt;1.5,J291,(0.75*J291)+(0.25*(AI291*$AS$1)))</f>
        <v>263753.57819598785</v>
      </c>
      <c r="AL291" s="24">
        <f>AK291-J291</f>
        <v>-8346.4218040121486</v>
      </c>
      <c r="AM291" s="22">
        <f>IF(AH291&lt;1.5,"N/A",3*((J291/$AS$1)-(AJ291*2/3)))</f>
        <v>99.474842730088994</v>
      </c>
      <c r="AN291" s="20">
        <f t="shared" si="11"/>
        <v>230787.87837064851</v>
      </c>
      <c r="AO291" s="20">
        <f t="shared" si="12"/>
        <v>259141.81771332817</v>
      </c>
    </row>
    <row r="292" spans="1:41" s="2" customFormat="1">
      <c r="A292" s="19" t="s">
        <v>504</v>
      </c>
      <c r="B292" s="23" t="str">
        <f>IF(COUNTBLANK(K292:AF292)&lt;20.5,"Yes","No")</f>
        <v>No</v>
      </c>
      <c r="C292" s="23" t="str">
        <f>IF(COUNTBLANK(K292:AF292)&lt;21.5,"Yes","No")</f>
        <v>Yes</v>
      </c>
      <c r="D292" s="34" t="str">
        <f>IF(J292&gt;300000,IF(J292&lt;((AG292*$AR$1)*0.9),IF(J292&lt;((AG292*$AR$1)*0.8),IF(J292&lt;((AG292*$AR$1)*0.7),"B","C"),"V"),IF(AM292&gt;AG292,IF(AM292&gt;AJ292,"P",""),"")),IF(AM292&gt;AG292,IF(AM292&gt;AJ292,"P",""),""))</f>
        <v>P</v>
      </c>
      <c r="E292" s="19" t="s">
        <v>519</v>
      </c>
      <c r="F292" s="21" t="s">
        <v>62</v>
      </c>
      <c r="G292" s="20">
        <v>321200</v>
      </c>
      <c r="H292" s="20">
        <f>J292-G292</f>
        <v>0</v>
      </c>
      <c r="I292" s="80">
        <v>0</v>
      </c>
      <c r="J292" s="20">
        <v>321200</v>
      </c>
      <c r="K292" s="21"/>
      <c r="L292" s="21"/>
      <c r="M292" s="21"/>
      <c r="N292" s="21">
        <v>65</v>
      </c>
      <c r="O292" s="40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9">
        <f>IF(AH292=0,"",AVERAGE(K292:AF292))</f>
        <v>65</v>
      </c>
      <c r="AH292" s="39">
        <f>IF(COUNTBLANK(K292:AF292)=0,22,IF(COUNTBLANK(K292:AF292)=1,21,IF(COUNTBLANK(K292:AF292)=2,20,IF(COUNTBLANK(K292:AF292)=3,19,IF(COUNTBLANK(K292:AF292)=4,18,IF(COUNTBLANK(K292:AF292)=5,17,IF(COUNTBLANK(K292:AF292)=6,16,IF(COUNTBLANK(K292:AF292)=7,15,IF(COUNTBLANK(K292:AF292)=8,14,IF(COUNTBLANK(K292:AF292)=9,13,IF(COUNTBLANK(K292:AF292)=10,12,IF(COUNTBLANK(K292:AF292)=11,11,IF(COUNTBLANK(K292:AF292)=12,10,IF(COUNTBLANK(K292:AF292)=13,9,IF(COUNTBLANK(K292:AF292)=14,8,IF(COUNTBLANK(K292:AF292)=15,7,IF(COUNTBLANK(K292:AF292)=16,6,IF(COUNTBLANK(K292:AF292)=17,5,IF(COUNTBLANK(K292:AF292)=18,4,IF(COUNTBLANK(K292:AF292)=19,3,IF(COUNTBLANK(K292:AF292)=20,2,IF(COUNTBLANK(K292:AF292)=21,1,IF(COUNTBLANK(K292:AF292)=22,0,"Error")))))))))))))))))))))))</f>
        <v>1</v>
      </c>
      <c r="AI292" s="39">
        <f>IF(AH292=0,"",IF(COUNTBLANK(AD292:AF292)=0,AVERAGE(AD292:AF292),IF(COUNTBLANK(AC292:AF292)&lt;1.5,AVERAGE(AC292:AF292),IF(COUNTBLANK(AB292:AF292)&lt;2.5,AVERAGE(AB292:AF292),IF(COUNTBLANK(AA292:AF292)&lt;3.5,AVERAGE(AA292:AF292),IF(COUNTBLANK(Z292:AF292)&lt;4.5,AVERAGE(Z292:AF292),IF(COUNTBLANK(Y292:AF292)&lt;5.5,AVERAGE(Y292:AF292),IF(COUNTBLANK(X292:AF292)&lt;6.5,AVERAGE(X292:AF292),IF(COUNTBLANK(W292:AF292)&lt;7.5,AVERAGE(W292:AF292),IF(COUNTBLANK(V292:AF292)&lt;8.5,AVERAGE(V292:AF292),IF(COUNTBLANK(U292:AF292)&lt;9.5,AVERAGE(U292:AF292),IF(COUNTBLANK(T292:AF292)&lt;10.5,AVERAGE(T292:AF292),IF(COUNTBLANK(S292:AF292)&lt;11.5,AVERAGE(S292:AF292),IF(COUNTBLANK(R292:AF292)&lt;12.5,AVERAGE(R292:AF292),IF(COUNTBLANK(Q292:AF292)&lt;13.5,AVERAGE(Q292:AF292),IF(COUNTBLANK(P292:AF292)&lt;14.5,AVERAGE(P292:AF292),IF(COUNTBLANK(O292:AF292)&lt;15.5,AVERAGE(O292:AF292),IF(COUNTBLANK(N292:AF292)&lt;16.5,AVERAGE(N292:AF292),IF(COUNTBLANK(M292:AF292)&lt;17.5,AVERAGE(M292:AF292),IF(COUNTBLANK(L292:AF292)&lt;18.5,AVERAGE(L292:AF292),AVERAGE(K292:AF292)))))))))))))))))))))</f>
        <v>65</v>
      </c>
      <c r="AJ292" s="22">
        <f>IF(AH292=0,"",IF(COUNTBLANK(AE292:AF292)=0,AVERAGE(AE292:AF292),IF(COUNTBLANK(AD292:AF292)&lt;1.5,AVERAGE(AD292:AF292),IF(COUNTBLANK(AC292:AF292)&lt;2.5,AVERAGE(AC292:AF292),IF(COUNTBLANK(AB292:AF292)&lt;3.5,AVERAGE(AB292:AF292),IF(COUNTBLANK(AA292:AF292)&lt;4.5,AVERAGE(AA292:AF292),IF(COUNTBLANK(Z292:AF292)&lt;5.5,AVERAGE(Z292:AF292),IF(COUNTBLANK(Y292:AF292)&lt;6.5,AVERAGE(Y292:AF292),IF(COUNTBLANK(X292:AF292)&lt;7.5,AVERAGE(X292:AF292),IF(COUNTBLANK(W292:AF292)&lt;8.5,AVERAGE(W292:AF292),IF(COUNTBLANK(V292:AF292)&lt;9.5,AVERAGE(V292:AF292),IF(COUNTBLANK(U292:AF292)&lt;10.5,AVERAGE(U292:AF292),IF(COUNTBLANK(T292:AF292)&lt;11.5,AVERAGE(T292:AF292),IF(COUNTBLANK(S292:AF292)&lt;12.5,AVERAGE(S292:AF292),IF(COUNTBLANK(R292:AF292)&lt;13.5,AVERAGE(R292:AF292),IF(COUNTBLANK(Q292:AF292)&lt;14.5,AVERAGE(Q292:AF292),IF(COUNTBLANK(P292:AF292)&lt;15.5,AVERAGE(P292:AF292),IF(COUNTBLANK(O292:AF292)&lt;16.5,AVERAGE(O292:AF292),IF(COUNTBLANK(N292:AF292)&lt;17.5,AVERAGE(N292:AF292),IF(COUNTBLANK(M292:AF292)&lt;18.5,AVERAGE(M292:AF292),IF(COUNTBLANK(L292:AF292)&lt;19.5,AVERAGE(L292:AF292),AVERAGE(K292:AF292))))))))))))))))))))))</f>
        <v>65</v>
      </c>
      <c r="AK292" s="23">
        <f>IF(AH292&lt;1.5,J292,(0.75*J292)+(0.25*(AI292*$AS$1)))</f>
        <v>321200</v>
      </c>
      <c r="AL292" s="24">
        <f>AK292-J292</f>
        <v>0</v>
      </c>
      <c r="AM292" s="22" t="str">
        <f>IF(AH292&lt;1.5,"N/A",3*((J292/$AS$1)-(AJ292*2/3)))</f>
        <v>N/A</v>
      </c>
      <c r="AN292" s="20">
        <f t="shared" si="11"/>
        <v>257163.63589872263</v>
      </c>
      <c r="AO292" s="20">
        <f t="shared" si="12"/>
        <v>257163.63589872263</v>
      </c>
    </row>
    <row r="293" spans="1:41" s="2" customFormat="1">
      <c r="A293" s="19" t="s">
        <v>504</v>
      </c>
      <c r="B293" s="23" t="str">
        <f>IF(COUNTBLANK(K293:AF293)&lt;20.5,"Yes","No")</f>
        <v>Yes</v>
      </c>
      <c r="C293" s="23" t="str">
        <f>IF(COUNTBLANK(K293:AF293)&lt;21.5,"Yes","No")</f>
        <v>Yes</v>
      </c>
      <c r="D293" s="34" t="str">
        <f>IF(J293&gt;300000,IF(J293&lt;((AG293*$AR$1)*0.9),IF(J293&lt;((AG293*$AR$1)*0.8),IF(J293&lt;((AG293*$AR$1)*0.7),"B","C"),"V"),IF(AM293&gt;AG293,IF(AM293&gt;AJ293,"P",""),"")),IF(AM293&gt;AG293,IF(AM293&gt;AJ293,"P",""),""))</f>
        <v>P</v>
      </c>
      <c r="E293" s="25" t="s">
        <v>447</v>
      </c>
      <c r="F293" s="27" t="s">
        <v>37</v>
      </c>
      <c r="G293" s="20">
        <v>251900</v>
      </c>
      <c r="H293" s="20">
        <f>J293-G293</f>
        <v>3700</v>
      </c>
      <c r="I293" s="80">
        <v>3700</v>
      </c>
      <c r="J293" s="20">
        <v>255600</v>
      </c>
      <c r="K293" s="21"/>
      <c r="L293" s="21">
        <v>72</v>
      </c>
      <c r="M293" s="21">
        <v>66</v>
      </c>
      <c r="N293" s="21">
        <v>56</v>
      </c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39">
        <f>IF(AH293=0,"",AVERAGE(K293:AF293))</f>
        <v>64.666666666666671</v>
      </c>
      <c r="AH293" s="39">
        <f>IF(COUNTBLANK(K293:AF293)=0,22,IF(COUNTBLANK(K293:AF293)=1,21,IF(COUNTBLANK(K293:AF293)=2,20,IF(COUNTBLANK(K293:AF293)=3,19,IF(COUNTBLANK(K293:AF293)=4,18,IF(COUNTBLANK(K293:AF293)=5,17,IF(COUNTBLANK(K293:AF293)=6,16,IF(COUNTBLANK(K293:AF293)=7,15,IF(COUNTBLANK(K293:AF293)=8,14,IF(COUNTBLANK(K293:AF293)=9,13,IF(COUNTBLANK(K293:AF293)=10,12,IF(COUNTBLANK(K293:AF293)=11,11,IF(COUNTBLANK(K293:AF293)=12,10,IF(COUNTBLANK(K293:AF293)=13,9,IF(COUNTBLANK(K293:AF293)=14,8,IF(COUNTBLANK(K293:AF293)=15,7,IF(COUNTBLANK(K293:AF293)=16,6,IF(COUNTBLANK(K293:AF293)=17,5,IF(COUNTBLANK(K293:AF293)=18,4,IF(COUNTBLANK(K293:AF293)=19,3,IF(COUNTBLANK(K293:AF293)=20,2,IF(COUNTBLANK(K293:AF293)=21,1,IF(COUNTBLANK(K293:AF293)=22,0,"Error")))))))))))))))))))))))</f>
        <v>3</v>
      </c>
      <c r="AI293" s="39">
        <f>IF(AH293=0,"",IF(COUNTBLANK(AD293:AF293)=0,AVERAGE(AD293:AF293),IF(COUNTBLANK(AC293:AF293)&lt;1.5,AVERAGE(AC293:AF293),IF(COUNTBLANK(AB293:AF293)&lt;2.5,AVERAGE(AB293:AF293),IF(COUNTBLANK(AA293:AF293)&lt;3.5,AVERAGE(AA293:AF293),IF(COUNTBLANK(Z293:AF293)&lt;4.5,AVERAGE(Z293:AF293),IF(COUNTBLANK(Y293:AF293)&lt;5.5,AVERAGE(Y293:AF293),IF(COUNTBLANK(X293:AF293)&lt;6.5,AVERAGE(X293:AF293),IF(COUNTBLANK(W293:AF293)&lt;7.5,AVERAGE(W293:AF293),IF(COUNTBLANK(V293:AF293)&lt;8.5,AVERAGE(V293:AF293),IF(COUNTBLANK(U293:AF293)&lt;9.5,AVERAGE(U293:AF293),IF(COUNTBLANK(T293:AF293)&lt;10.5,AVERAGE(T293:AF293),IF(COUNTBLANK(S293:AF293)&lt;11.5,AVERAGE(S293:AF293),IF(COUNTBLANK(R293:AF293)&lt;12.5,AVERAGE(R293:AF293),IF(COUNTBLANK(Q293:AF293)&lt;13.5,AVERAGE(Q293:AF293),IF(COUNTBLANK(P293:AF293)&lt;14.5,AVERAGE(P293:AF293),IF(COUNTBLANK(O293:AF293)&lt;15.5,AVERAGE(O293:AF293),IF(COUNTBLANK(N293:AF293)&lt;16.5,AVERAGE(N293:AF293),IF(COUNTBLANK(M293:AF293)&lt;17.5,AVERAGE(M293:AF293),IF(COUNTBLANK(L293:AF293)&lt;18.5,AVERAGE(L293:AF293),AVERAGE(K293:AF293)))))))))))))))))))))</f>
        <v>64.666666666666671</v>
      </c>
      <c r="AJ293" s="22">
        <f>IF(AH293=0,"",IF(COUNTBLANK(AE293:AF293)=0,AVERAGE(AE293:AF293),IF(COUNTBLANK(AD293:AF293)&lt;1.5,AVERAGE(AD293:AF293),IF(COUNTBLANK(AC293:AF293)&lt;2.5,AVERAGE(AC293:AF293),IF(COUNTBLANK(AB293:AF293)&lt;3.5,AVERAGE(AB293:AF293),IF(COUNTBLANK(AA293:AF293)&lt;4.5,AVERAGE(AA293:AF293),IF(COUNTBLANK(Z293:AF293)&lt;5.5,AVERAGE(Z293:AF293),IF(COUNTBLANK(Y293:AF293)&lt;6.5,AVERAGE(Y293:AF293),IF(COUNTBLANK(X293:AF293)&lt;7.5,AVERAGE(X293:AF293),IF(COUNTBLANK(W293:AF293)&lt;8.5,AVERAGE(W293:AF293),IF(COUNTBLANK(V293:AF293)&lt;9.5,AVERAGE(V293:AF293),IF(COUNTBLANK(U293:AF293)&lt;10.5,AVERAGE(U293:AF293),IF(COUNTBLANK(T293:AF293)&lt;11.5,AVERAGE(T293:AF293),IF(COUNTBLANK(S293:AF293)&lt;12.5,AVERAGE(S293:AF293),IF(COUNTBLANK(R293:AF293)&lt;13.5,AVERAGE(R293:AF293),IF(COUNTBLANK(Q293:AF293)&lt;14.5,AVERAGE(Q293:AF293),IF(COUNTBLANK(P293:AF293)&lt;15.5,AVERAGE(P293:AF293),IF(COUNTBLANK(O293:AF293)&lt;16.5,AVERAGE(O293:AF293),IF(COUNTBLANK(N293:AF293)&lt;17.5,AVERAGE(N293:AF293),IF(COUNTBLANK(M293:AF293)&lt;18.5,AVERAGE(M293:AF293),IF(COUNTBLANK(L293:AF293)&lt;19.5,AVERAGE(L293:AF293),AVERAGE(K293:AF293))))))))))))))))))))))</f>
        <v>61</v>
      </c>
      <c r="AK293" s="23">
        <f>IF(AH293&lt;1.5,J293,(0.75*J293)+(0.25*(AI293*$AS$1)))</f>
        <v>257857.96668583798</v>
      </c>
      <c r="AL293" s="24">
        <f>AK293-J293</f>
        <v>2257.9666858379787</v>
      </c>
      <c r="AM293" s="22">
        <f>IF(AH293&lt;1.5,"N/A",3*((J293/$AS$1)-(AJ293*2/3)))</f>
        <v>65.378793832454093</v>
      </c>
      <c r="AN293" s="20">
        <f t="shared" si="11"/>
        <v>255844.84802231894</v>
      </c>
      <c r="AO293" s="20">
        <f t="shared" si="12"/>
        <v>255844.84802231894</v>
      </c>
    </row>
    <row r="294" spans="1:41" s="2" customFormat="1">
      <c r="A294" s="19" t="s">
        <v>504</v>
      </c>
      <c r="B294" s="23" t="str">
        <f>IF(COUNTBLANK(K294:AF294)&lt;20.5,"Yes","No")</f>
        <v>Yes</v>
      </c>
      <c r="C294" s="23" t="str">
        <f>IF(COUNTBLANK(K294:AF294)&lt;21.5,"Yes","No")</f>
        <v>Yes</v>
      </c>
      <c r="D294" s="34" t="str">
        <f>IF(J294&gt;300000,IF(J294&lt;((AG294*$AR$1)*0.9),IF(J294&lt;((AG294*$AR$1)*0.8),IF(J294&lt;((AG294*$AR$1)*0.7),"B","C"),"V"),IF(AM294&gt;AG294,IF(AM294&gt;AJ294,"P",""),"")),IF(AM294&gt;AG294,IF(AM294&gt;AJ294,"P",""),""))</f>
        <v/>
      </c>
      <c r="E294" s="19" t="s">
        <v>276</v>
      </c>
      <c r="F294" s="21" t="s">
        <v>62</v>
      </c>
      <c r="G294" s="20">
        <v>336200</v>
      </c>
      <c r="H294" s="20">
        <f>J294-G294</f>
        <v>-36600</v>
      </c>
      <c r="I294" s="80">
        <v>-16500</v>
      </c>
      <c r="J294" s="20">
        <v>299600</v>
      </c>
      <c r="K294" s="21">
        <v>71</v>
      </c>
      <c r="L294" s="21">
        <v>22</v>
      </c>
      <c r="M294" s="21">
        <v>95</v>
      </c>
      <c r="N294" s="21">
        <v>68</v>
      </c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39">
        <f>IF(AH294=0,"",AVERAGE(K294:AF294))</f>
        <v>64</v>
      </c>
      <c r="AH294" s="39">
        <f>IF(COUNTBLANK(K294:AF294)=0,22,IF(COUNTBLANK(K294:AF294)=1,21,IF(COUNTBLANK(K294:AF294)=2,20,IF(COUNTBLANK(K294:AF294)=3,19,IF(COUNTBLANK(K294:AF294)=4,18,IF(COUNTBLANK(K294:AF294)=5,17,IF(COUNTBLANK(K294:AF294)=6,16,IF(COUNTBLANK(K294:AF294)=7,15,IF(COUNTBLANK(K294:AF294)=8,14,IF(COUNTBLANK(K294:AF294)=9,13,IF(COUNTBLANK(K294:AF294)=10,12,IF(COUNTBLANK(K294:AF294)=11,11,IF(COUNTBLANK(K294:AF294)=12,10,IF(COUNTBLANK(K294:AF294)=13,9,IF(COUNTBLANK(K294:AF294)=14,8,IF(COUNTBLANK(K294:AF294)=15,7,IF(COUNTBLANK(K294:AF294)=16,6,IF(COUNTBLANK(K294:AF294)=17,5,IF(COUNTBLANK(K294:AF294)=18,4,IF(COUNTBLANK(K294:AF294)=19,3,IF(COUNTBLANK(K294:AF294)=20,2,IF(COUNTBLANK(K294:AF294)=21,1,IF(COUNTBLANK(K294:AF294)=22,0,"Error")))))))))))))))))))))))</f>
        <v>4</v>
      </c>
      <c r="AI294" s="39">
        <f>IF(AH294=0,"",IF(COUNTBLANK(AD294:AF294)=0,AVERAGE(AD294:AF294),IF(COUNTBLANK(AC294:AF294)&lt;1.5,AVERAGE(AC294:AF294),IF(COUNTBLANK(AB294:AF294)&lt;2.5,AVERAGE(AB294:AF294),IF(COUNTBLANK(AA294:AF294)&lt;3.5,AVERAGE(AA294:AF294),IF(COUNTBLANK(Z294:AF294)&lt;4.5,AVERAGE(Z294:AF294),IF(COUNTBLANK(Y294:AF294)&lt;5.5,AVERAGE(Y294:AF294),IF(COUNTBLANK(X294:AF294)&lt;6.5,AVERAGE(X294:AF294),IF(COUNTBLANK(W294:AF294)&lt;7.5,AVERAGE(W294:AF294),IF(COUNTBLANK(V294:AF294)&lt;8.5,AVERAGE(V294:AF294),IF(COUNTBLANK(U294:AF294)&lt;9.5,AVERAGE(U294:AF294),IF(COUNTBLANK(T294:AF294)&lt;10.5,AVERAGE(T294:AF294),IF(COUNTBLANK(S294:AF294)&lt;11.5,AVERAGE(S294:AF294),IF(COUNTBLANK(R294:AF294)&lt;12.5,AVERAGE(R294:AF294),IF(COUNTBLANK(Q294:AF294)&lt;13.5,AVERAGE(Q294:AF294),IF(COUNTBLANK(P294:AF294)&lt;14.5,AVERAGE(P294:AF294),IF(COUNTBLANK(O294:AF294)&lt;15.5,AVERAGE(O294:AF294),IF(COUNTBLANK(N294:AF294)&lt;16.5,AVERAGE(N294:AF294),IF(COUNTBLANK(M294:AF294)&lt;17.5,AVERAGE(M294:AF294),IF(COUNTBLANK(L294:AF294)&lt;18.5,AVERAGE(L294:AF294),AVERAGE(K294:AF294)))))))))))))))))))))</f>
        <v>61.666666666666664</v>
      </c>
      <c r="AJ294" s="22">
        <f>IF(AH294=0,"",IF(COUNTBLANK(AE294:AF294)=0,AVERAGE(AE294:AF294),IF(COUNTBLANK(AD294:AF294)&lt;1.5,AVERAGE(AD294:AF294),IF(COUNTBLANK(AC294:AF294)&lt;2.5,AVERAGE(AC294:AF294),IF(COUNTBLANK(AB294:AF294)&lt;3.5,AVERAGE(AB294:AF294),IF(COUNTBLANK(AA294:AF294)&lt;4.5,AVERAGE(AA294:AF294),IF(COUNTBLANK(Z294:AF294)&lt;5.5,AVERAGE(Z294:AF294),IF(COUNTBLANK(Y294:AF294)&lt;6.5,AVERAGE(Y294:AF294),IF(COUNTBLANK(X294:AF294)&lt;7.5,AVERAGE(X294:AF294),IF(COUNTBLANK(W294:AF294)&lt;8.5,AVERAGE(W294:AF294),IF(COUNTBLANK(V294:AF294)&lt;9.5,AVERAGE(V294:AF294),IF(COUNTBLANK(U294:AF294)&lt;10.5,AVERAGE(U294:AF294),IF(COUNTBLANK(T294:AF294)&lt;11.5,AVERAGE(T294:AF294),IF(COUNTBLANK(S294:AF294)&lt;12.5,AVERAGE(S294:AF294),IF(COUNTBLANK(R294:AF294)&lt;13.5,AVERAGE(R294:AF294),IF(COUNTBLANK(Q294:AF294)&lt;14.5,AVERAGE(Q294:AF294),IF(COUNTBLANK(P294:AF294)&lt;15.5,AVERAGE(P294:AF294),IF(COUNTBLANK(O294:AF294)&lt;16.5,AVERAGE(O294:AF294),IF(COUNTBLANK(N294:AF294)&lt;17.5,AVERAGE(N294:AF294),IF(COUNTBLANK(M294:AF294)&lt;18.5,AVERAGE(M294:AF294),IF(COUNTBLANK(L294:AF294)&lt;19.5,AVERAGE(L294:AF294),AVERAGE(K294:AF294))))))))))))))))))))))</f>
        <v>81.5</v>
      </c>
      <c r="AK294" s="23">
        <f>IF(AH294&lt;1.5,J294,(0.75*J294)+(0.25*(AI294*$AS$1)))</f>
        <v>287788.78266433004</v>
      </c>
      <c r="AL294" s="24">
        <f>AK294-J294</f>
        <v>-11811.217335669964</v>
      </c>
      <c r="AM294" s="22">
        <f>IF(AH294&lt;1.5,"N/A",3*((J294/$AS$1)-(AJ294*2/3)))</f>
        <v>56.634924226147284</v>
      </c>
      <c r="AN294" s="20">
        <f t="shared" si="11"/>
        <v>243975.75713468555</v>
      </c>
      <c r="AO294" s="20">
        <f t="shared" si="12"/>
        <v>253207.27226951151</v>
      </c>
    </row>
    <row r="295" spans="1:41" s="2" customFormat="1">
      <c r="A295" s="19" t="s">
        <v>504</v>
      </c>
      <c r="B295" s="23" t="str">
        <f>IF(COUNTBLANK(K295:AF295)&lt;20.5,"Yes","No")</f>
        <v>Yes</v>
      </c>
      <c r="C295" s="23" t="str">
        <f>IF(COUNTBLANK(K295:AF295)&lt;21.5,"Yes","No")</f>
        <v>Yes</v>
      </c>
      <c r="D295" s="34" t="str">
        <f>IF(J295&gt;300000,IF(J295&lt;((AG295*$AR$1)*0.9),IF(J295&lt;((AG295*$AR$1)*0.8),IF(J295&lt;((AG295*$AR$1)*0.7),"B","C"),"V"),IF(AM295&gt;AG295,IF(AM295&gt;AJ295,"P",""),"")),IF(AM295&gt;AG295,IF(AM295&gt;AJ295,"P",""),""))</f>
        <v>P</v>
      </c>
      <c r="E295" s="19" t="s">
        <v>279</v>
      </c>
      <c r="F295" s="21" t="s">
        <v>388</v>
      </c>
      <c r="G295" s="20">
        <v>315900</v>
      </c>
      <c r="H295" s="20">
        <f>J295-G295</f>
        <v>-18300</v>
      </c>
      <c r="I295" s="80">
        <v>-18300</v>
      </c>
      <c r="J295" s="20">
        <v>297600</v>
      </c>
      <c r="K295" s="21">
        <v>64</v>
      </c>
      <c r="L295" s="21">
        <v>57</v>
      </c>
      <c r="M295" s="21"/>
      <c r="N295" s="21">
        <v>59</v>
      </c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39">
        <f>IF(AH295=0,"",AVERAGE(K295:AF295))</f>
        <v>60</v>
      </c>
      <c r="AH295" s="39">
        <f>IF(COUNTBLANK(K295:AF295)=0,22,IF(COUNTBLANK(K295:AF295)=1,21,IF(COUNTBLANK(K295:AF295)=2,20,IF(COUNTBLANK(K295:AF295)=3,19,IF(COUNTBLANK(K295:AF295)=4,18,IF(COUNTBLANK(K295:AF295)=5,17,IF(COUNTBLANK(K295:AF295)=6,16,IF(COUNTBLANK(K295:AF295)=7,15,IF(COUNTBLANK(K295:AF295)=8,14,IF(COUNTBLANK(K295:AF295)=9,13,IF(COUNTBLANK(K295:AF295)=10,12,IF(COUNTBLANK(K295:AF295)=11,11,IF(COUNTBLANK(K295:AF295)=12,10,IF(COUNTBLANK(K295:AF295)=13,9,IF(COUNTBLANK(K295:AF295)=14,8,IF(COUNTBLANK(K295:AF295)=15,7,IF(COUNTBLANK(K295:AF295)=16,6,IF(COUNTBLANK(K295:AF295)=17,5,IF(COUNTBLANK(K295:AF295)=18,4,IF(COUNTBLANK(K295:AF295)=19,3,IF(COUNTBLANK(K295:AF295)=20,2,IF(COUNTBLANK(K295:AF295)=21,1,IF(COUNTBLANK(K295:AF295)=22,0,"Error")))))))))))))))))))))))</f>
        <v>3</v>
      </c>
      <c r="AI295" s="39">
        <f>IF(AH295=0,"",IF(COUNTBLANK(AD295:AF295)=0,AVERAGE(AD295:AF295),IF(COUNTBLANK(AC295:AF295)&lt;1.5,AVERAGE(AC295:AF295),IF(COUNTBLANK(AB295:AF295)&lt;2.5,AVERAGE(AB295:AF295),IF(COUNTBLANK(AA295:AF295)&lt;3.5,AVERAGE(AA295:AF295),IF(COUNTBLANK(Z295:AF295)&lt;4.5,AVERAGE(Z295:AF295),IF(COUNTBLANK(Y295:AF295)&lt;5.5,AVERAGE(Y295:AF295),IF(COUNTBLANK(X295:AF295)&lt;6.5,AVERAGE(X295:AF295),IF(COUNTBLANK(W295:AF295)&lt;7.5,AVERAGE(W295:AF295),IF(COUNTBLANK(V295:AF295)&lt;8.5,AVERAGE(V295:AF295),IF(COUNTBLANK(U295:AF295)&lt;9.5,AVERAGE(U295:AF295),IF(COUNTBLANK(T295:AF295)&lt;10.5,AVERAGE(T295:AF295),IF(COUNTBLANK(S295:AF295)&lt;11.5,AVERAGE(S295:AF295),IF(COUNTBLANK(R295:AF295)&lt;12.5,AVERAGE(R295:AF295),IF(COUNTBLANK(Q295:AF295)&lt;13.5,AVERAGE(Q295:AF295),IF(COUNTBLANK(P295:AF295)&lt;14.5,AVERAGE(P295:AF295),IF(COUNTBLANK(O295:AF295)&lt;15.5,AVERAGE(O295:AF295),IF(COUNTBLANK(N295:AF295)&lt;16.5,AVERAGE(N295:AF295),IF(COUNTBLANK(M295:AF295)&lt;17.5,AVERAGE(M295:AF295),IF(COUNTBLANK(L295:AF295)&lt;18.5,AVERAGE(L295:AF295),AVERAGE(K295:AF295)))))))))))))))))))))</f>
        <v>60</v>
      </c>
      <c r="AJ295" s="22">
        <f>IF(AH295=0,"",IF(COUNTBLANK(AE295:AF295)=0,AVERAGE(AE295:AF295),IF(COUNTBLANK(AD295:AF295)&lt;1.5,AVERAGE(AD295:AF295),IF(COUNTBLANK(AC295:AF295)&lt;2.5,AVERAGE(AC295:AF295),IF(COUNTBLANK(AB295:AF295)&lt;3.5,AVERAGE(AB295:AF295),IF(COUNTBLANK(AA295:AF295)&lt;4.5,AVERAGE(AA295:AF295),IF(COUNTBLANK(Z295:AF295)&lt;5.5,AVERAGE(Z295:AF295),IF(COUNTBLANK(Y295:AF295)&lt;6.5,AVERAGE(Y295:AF295),IF(COUNTBLANK(X295:AF295)&lt;7.5,AVERAGE(X295:AF295),IF(COUNTBLANK(W295:AF295)&lt;8.5,AVERAGE(W295:AF295),IF(COUNTBLANK(V295:AF295)&lt;9.5,AVERAGE(V295:AF295),IF(COUNTBLANK(U295:AF295)&lt;10.5,AVERAGE(U295:AF295),IF(COUNTBLANK(T295:AF295)&lt;11.5,AVERAGE(T295:AF295),IF(COUNTBLANK(S295:AF295)&lt;12.5,AVERAGE(S295:AF295),IF(COUNTBLANK(R295:AF295)&lt;13.5,AVERAGE(R295:AF295),IF(COUNTBLANK(Q295:AF295)&lt;14.5,AVERAGE(Q295:AF295),IF(COUNTBLANK(P295:AF295)&lt;15.5,AVERAGE(P295:AF295),IF(COUNTBLANK(O295:AF295)&lt;16.5,AVERAGE(O295:AF295),IF(COUNTBLANK(N295:AF295)&lt;17.5,AVERAGE(N295:AF295),IF(COUNTBLANK(M295:AF295)&lt;18.5,AVERAGE(M295:AF295),IF(COUNTBLANK(L295:AF295)&lt;19.5,AVERAGE(L295:AF295),AVERAGE(K295:AF295))))))))))))))))))))))</f>
        <v>58</v>
      </c>
      <c r="AK295" s="23">
        <f>IF(AH295&lt;1.5,J295,(0.75*J295)+(0.25*(AI295*$AS$1)))</f>
        <v>284583.68043015897</v>
      </c>
      <c r="AL295" s="24">
        <f>AK295-J295</f>
        <v>-13016.319569841027</v>
      </c>
      <c r="AM295" s="22">
        <f>IF(AH295&lt;1.5,"N/A",3*((J295/$AS$1)-(AJ295*2/3)))</f>
        <v>102.16873648097942</v>
      </c>
      <c r="AN295" s="20">
        <f t="shared" si="11"/>
        <v>237381.81775266703</v>
      </c>
      <c r="AO295" s="20">
        <f t="shared" si="12"/>
        <v>237381.81775266703</v>
      </c>
    </row>
    <row r="296" spans="1:41" s="2" customFormat="1">
      <c r="A296" s="19" t="s">
        <v>504</v>
      </c>
      <c r="B296" s="23" t="str">
        <f>IF(COUNTBLANK(K296:AF296)&lt;20.5,"Yes","No")</f>
        <v>Yes</v>
      </c>
      <c r="C296" s="23" t="str">
        <f>IF(COUNTBLANK(K296:AF296)&lt;21.5,"Yes","No")</f>
        <v>Yes</v>
      </c>
      <c r="D296" s="34" t="str">
        <f>IF(J296&gt;300000,IF(J296&lt;((AG296*$AR$1)*0.9),IF(J296&lt;((AG296*$AR$1)*0.8),IF(J296&lt;((AG296*$AR$1)*0.7),"B","C"),"V"),IF(AM296&gt;AG296,IF(AM296&gt;AJ296,"P",""),"")),IF(AM296&gt;AG296,IF(AM296&gt;AJ296,"P",""),""))</f>
        <v/>
      </c>
      <c r="E296" s="19" t="s">
        <v>408</v>
      </c>
      <c r="F296" s="21" t="s">
        <v>48</v>
      </c>
      <c r="G296" s="20">
        <v>224700</v>
      </c>
      <c r="H296" s="20">
        <f>J296-G296</f>
        <v>14600</v>
      </c>
      <c r="I296" s="80">
        <v>14200</v>
      </c>
      <c r="J296" s="20">
        <v>239300</v>
      </c>
      <c r="K296" s="21">
        <v>28</v>
      </c>
      <c r="L296" s="21">
        <v>62</v>
      </c>
      <c r="M296" s="21">
        <v>74</v>
      </c>
      <c r="N296" s="21">
        <v>68</v>
      </c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39">
        <f>IF(AH296=0,"",AVERAGE(K296:AF296))</f>
        <v>58</v>
      </c>
      <c r="AH296" s="39">
        <f>IF(COUNTBLANK(K296:AF296)=0,22,IF(COUNTBLANK(K296:AF296)=1,21,IF(COUNTBLANK(K296:AF296)=2,20,IF(COUNTBLANK(K296:AF296)=3,19,IF(COUNTBLANK(K296:AF296)=4,18,IF(COUNTBLANK(K296:AF296)=5,17,IF(COUNTBLANK(K296:AF296)=6,16,IF(COUNTBLANK(K296:AF296)=7,15,IF(COUNTBLANK(K296:AF296)=8,14,IF(COUNTBLANK(K296:AF296)=9,13,IF(COUNTBLANK(K296:AF296)=10,12,IF(COUNTBLANK(K296:AF296)=11,11,IF(COUNTBLANK(K296:AF296)=12,10,IF(COUNTBLANK(K296:AF296)=13,9,IF(COUNTBLANK(K296:AF296)=14,8,IF(COUNTBLANK(K296:AF296)=15,7,IF(COUNTBLANK(K296:AF296)=16,6,IF(COUNTBLANK(K296:AF296)=17,5,IF(COUNTBLANK(K296:AF296)=18,4,IF(COUNTBLANK(K296:AF296)=19,3,IF(COUNTBLANK(K296:AF296)=20,2,IF(COUNTBLANK(K296:AF296)=21,1,IF(COUNTBLANK(K296:AF296)=22,0,"Error")))))))))))))))))))))))</f>
        <v>4</v>
      </c>
      <c r="AI296" s="39">
        <f>IF(AH296=0,"",IF(COUNTBLANK(AD296:AF296)=0,AVERAGE(AD296:AF296),IF(COUNTBLANK(AC296:AF296)&lt;1.5,AVERAGE(AC296:AF296),IF(COUNTBLANK(AB296:AF296)&lt;2.5,AVERAGE(AB296:AF296),IF(COUNTBLANK(AA296:AF296)&lt;3.5,AVERAGE(AA296:AF296),IF(COUNTBLANK(Z296:AF296)&lt;4.5,AVERAGE(Z296:AF296),IF(COUNTBLANK(Y296:AF296)&lt;5.5,AVERAGE(Y296:AF296),IF(COUNTBLANK(X296:AF296)&lt;6.5,AVERAGE(X296:AF296),IF(COUNTBLANK(W296:AF296)&lt;7.5,AVERAGE(W296:AF296),IF(COUNTBLANK(V296:AF296)&lt;8.5,AVERAGE(V296:AF296),IF(COUNTBLANK(U296:AF296)&lt;9.5,AVERAGE(U296:AF296),IF(COUNTBLANK(T296:AF296)&lt;10.5,AVERAGE(T296:AF296),IF(COUNTBLANK(S296:AF296)&lt;11.5,AVERAGE(S296:AF296),IF(COUNTBLANK(R296:AF296)&lt;12.5,AVERAGE(R296:AF296),IF(COUNTBLANK(Q296:AF296)&lt;13.5,AVERAGE(Q296:AF296),IF(COUNTBLANK(P296:AF296)&lt;14.5,AVERAGE(P296:AF296),IF(COUNTBLANK(O296:AF296)&lt;15.5,AVERAGE(O296:AF296),IF(COUNTBLANK(N296:AF296)&lt;16.5,AVERAGE(N296:AF296),IF(COUNTBLANK(M296:AF296)&lt;17.5,AVERAGE(M296:AF296),IF(COUNTBLANK(L296:AF296)&lt;18.5,AVERAGE(L296:AF296),AVERAGE(K296:AF296)))))))))))))))))))))</f>
        <v>68</v>
      </c>
      <c r="AJ296" s="22">
        <f>IF(AH296=0,"",IF(COUNTBLANK(AE296:AF296)=0,AVERAGE(AE296:AF296),IF(COUNTBLANK(AD296:AF296)&lt;1.5,AVERAGE(AD296:AF296),IF(COUNTBLANK(AC296:AF296)&lt;2.5,AVERAGE(AC296:AF296),IF(COUNTBLANK(AB296:AF296)&lt;3.5,AVERAGE(AB296:AF296),IF(COUNTBLANK(AA296:AF296)&lt;4.5,AVERAGE(AA296:AF296),IF(COUNTBLANK(Z296:AF296)&lt;5.5,AVERAGE(Z296:AF296),IF(COUNTBLANK(Y296:AF296)&lt;6.5,AVERAGE(Y296:AF296),IF(COUNTBLANK(X296:AF296)&lt;7.5,AVERAGE(X296:AF296),IF(COUNTBLANK(W296:AF296)&lt;8.5,AVERAGE(W296:AF296),IF(COUNTBLANK(V296:AF296)&lt;9.5,AVERAGE(V296:AF296),IF(COUNTBLANK(U296:AF296)&lt;10.5,AVERAGE(U296:AF296),IF(COUNTBLANK(T296:AF296)&lt;11.5,AVERAGE(T296:AF296),IF(COUNTBLANK(S296:AF296)&lt;12.5,AVERAGE(S296:AF296),IF(COUNTBLANK(R296:AF296)&lt;13.5,AVERAGE(R296:AF296),IF(COUNTBLANK(Q296:AF296)&lt;14.5,AVERAGE(Q296:AF296),IF(COUNTBLANK(P296:AF296)&lt;15.5,AVERAGE(P296:AF296),IF(COUNTBLANK(O296:AF296)&lt;16.5,AVERAGE(O296:AF296),IF(COUNTBLANK(N296:AF296)&lt;17.5,AVERAGE(N296:AF296),IF(COUNTBLANK(M296:AF296)&lt;18.5,AVERAGE(M296:AF296),IF(COUNTBLANK(L296:AF296)&lt;19.5,AVERAGE(L296:AF296),AVERAGE(K296:AF296))))))))))))))))))))))</f>
        <v>71</v>
      </c>
      <c r="AK296" s="23">
        <f>IF(AH296&lt;1.5,J296,(0.75*J296)+(0.25*(AI296*$AS$1)))</f>
        <v>249043.17115418013</v>
      </c>
      <c r="AL296" s="24">
        <f>AK296-J296</f>
        <v>9743.1711541801342</v>
      </c>
      <c r="AM296" s="22">
        <f>IF(AH296&lt;1.5,"N/A",3*((J296/$AS$1)-(AJ296*2/3)))</f>
        <v>33.42936370933591</v>
      </c>
      <c r="AN296" s="20">
        <f t="shared" si="11"/>
        <v>269032.72678635595</v>
      </c>
      <c r="AO296" s="20">
        <f t="shared" si="12"/>
        <v>229469.0904942448</v>
      </c>
    </row>
    <row r="297" spans="1:41" s="2" customFormat="1">
      <c r="A297" s="19" t="s">
        <v>504</v>
      </c>
      <c r="B297" s="23" t="str">
        <f>IF(COUNTBLANK(K297:AF297)&lt;20.5,"Yes","No")</f>
        <v>Yes</v>
      </c>
      <c r="C297" s="23" t="str">
        <f>IF(COUNTBLANK(K297:AF297)&lt;21.5,"Yes","No")</f>
        <v>Yes</v>
      </c>
      <c r="D297" s="34" t="str">
        <f>IF(J297&gt;300000,IF(J297&lt;((AG297*$AR$1)*0.9),IF(J297&lt;((AG297*$AR$1)*0.8),IF(J297&lt;((AG297*$AR$1)*0.7),"B","C"),"V"),IF(AM297&gt;AG297,IF(AM297&gt;AJ297,"P",""),"")),IF(AM297&gt;AG297,IF(AM297&gt;AJ297,"P",""),""))</f>
        <v/>
      </c>
      <c r="E297" s="19" t="s">
        <v>65</v>
      </c>
      <c r="F297" s="21" t="s">
        <v>37</v>
      </c>
      <c r="G297" s="20">
        <v>94500</v>
      </c>
      <c r="H297" s="20">
        <f>J297-G297</f>
        <v>34800</v>
      </c>
      <c r="I297" s="80">
        <v>0</v>
      </c>
      <c r="J297" s="20">
        <v>129300</v>
      </c>
      <c r="K297" s="21">
        <v>79</v>
      </c>
      <c r="L297" s="21">
        <v>48</v>
      </c>
      <c r="M297" s="21">
        <v>38</v>
      </c>
      <c r="N297" s="21" t="s">
        <v>535</v>
      </c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39">
        <f>IF(AH297=0,"",AVERAGE(K297:AF297))</f>
        <v>55</v>
      </c>
      <c r="AH297" s="39">
        <f>IF(COUNTBLANK(K297:AF297)=0,22,IF(COUNTBLANK(K297:AF297)=1,21,IF(COUNTBLANK(K297:AF297)=2,20,IF(COUNTBLANK(K297:AF297)=3,19,IF(COUNTBLANK(K297:AF297)=4,18,IF(COUNTBLANK(K297:AF297)=5,17,IF(COUNTBLANK(K297:AF297)=6,16,IF(COUNTBLANK(K297:AF297)=7,15,IF(COUNTBLANK(K297:AF297)=8,14,IF(COUNTBLANK(K297:AF297)=9,13,IF(COUNTBLANK(K297:AF297)=10,12,IF(COUNTBLANK(K297:AF297)=11,11,IF(COUNTBLANK(K297:AF297)=12,10,IF(COUNTBLANK(K297:AF297)=13,9,IF(COUNTBLANK(K297:AF297)=14,8,IF(COUNTBLANK(K297:AF297)=15,7,IF(COUNTBLANK(K297:AF297)=16,6,IF(COUNTBLANK(K297:AF297)=17,5,IF(COUNTBLANK(K297:AF297)=18,4,IF(COUNTBLANK(K297:AF297)=19,3,IF(COUNTBLANK(K297:AF297)=20,2,IF(COUNTBLANK(K297:AF297)=21,1,IF(COUNTBLANK(K297:AF297)=22,0,"Error")))))))))))))))))))))))</f>
        <v>3</v>
      </c>
      <c r="AI297" s="39">
        <f>IF(AH297=0,"",IF(COUNTBLANK(AD297:AF297)=0,AVERAGE(AD297:AF297),IF(COUNTBLANK(AC297:AF297)&lt;1.5,AVERAGE(AC297:AF297),IF(COUNTBLANK(AB297:AF297)&lt;2.5,AVERAGE(AB297:AF297),IF(COUNTBLANK(AA297:AF297)&lt;3.5,AVERAGE(AA297:AF297),IF(COUNTBLANK(Z297:AF297)&lt;4.5,AVERAGE(Z297:AF297),IF(COUNTBLANK(Y297:AF297)&lt;5.5,AVERAGE(Y297:AF297),IF(COUNTBLANK(X297:AF297)&lt;6.5,AVERAGE(X297:AF297),IF(COUNTBLANK(W297:AF297)&lt;7.5,AVERAGE(W297:AF297),IF(COUNTBLANK(V297:AF297)&lt;8.5,AVERAGE(V297:AF297),IF(COUNTBLANK(U297:AF297)&lt;9.5,AVERAGE(U297:AF297),IF(COUNTBLANK(T297:AF297)&lt;10.5,AVERAGE(T297:AF297),IF(COUNTBLANK(S297:AF297)&lt;11.5,AVERAGE(S297:AF297),IF(COUNTBLANK(R297:AF297)&lt;12.5,AVERAGE(R297:AF297),IF(COUNTBLANK(Q297:AF297)&lt;13.5,AVERAGE(Q297:AF297),IF(COUNTBLANK(P297:AF297)&lt;14.5,AVERAGE(P297:AF297),IF(COUNTBLANK(O297:AF297)&lt;15.5,AVERAGE(O297:AF297),IF(COUNTBLANK(N297:AF297)&lt;16.5,AVERAGE(N297:AF297),IF(COUNTBLANK(M297:AF297)&lt;17.5,AVERAGE(M297:AF297),IF(COUNTBLANK(L297:AF297)&lt;18.5,AVERAGE(L297:AF297),AVERAGE(K297:AF297)))))))))))))))))))))</f>
        <v>55</v>
      </c>
      <c r="AJ297" s="22">
        <f>IF(AH297=0,"",IF(COUNTBLANK(AE297:AF297)=0,AVERAGE(AE297:AF297),IF(COUNTBLANK(AD297:AF297)&lt;1.5,AVERAGE(AD297:AF297),IF(COUNTBLANK(AC297:AF297)&lt;2.5,AVERAGE(AC297:AF297),IF(COUNTBLANK(AB297:AF297)&lt;3.5,AVERAGE(AB297:AF297),IF(COUNTBLANK(AA297:AF297)&lt;4.5,AVERAGE(AA297:AF297),IF(COUNTBLANK(Z297:AF297)&lt;5.5,AVERAGE(Z297:AF297),IF(COUNTBLANK(Y297:AF297)&lt;6.5,AVERAGE(Y297:AF297),IF(COUNTBLANK(X297:AF297)&lt;7.5,AVERAGE(X297:AF297),IF(COUNTBLANK(W297:AF297)&lt;8.5,AVERAGE(W297:AF297),IF(COUNTBLANK(V297:AF297)&lt;9.5,AVERAGE(V297:AF297),IF(COUNTBLANK(U297:AF297)&lt;10.5,AVERAGE(U297:AF297),IF(COUNTBLANK(T297:AF297)&lt;11.5,AVERAGE(T297:AF297),IF(COUNTBLANK(S297:AF297)&lt;12.5,AVERAGE(S297:AF297),IF(COUNTBLANK(R297:AF297)&lt;13.5,AVERAGE(R297:AF297),IF(COUNTBLANK(Q297:AF297)&lt;14.5,AVERAGE(Q297:AF297),IF(COUNTBLANK(P297:AF297)&lt;15.5,AVERAGE(P297:AF297),IF(COUNTBLANK(O297:AF297)&lt;16.5,AVERAGE(O297:AF297),IF(COUNTBLANK(N297:AF297)&lt;17.5,AVERAGE(N297:AF297),IF(COUNTBLANK(M297:AF297)&lt;18.5,AVERAGE(M297:AF297),IF(COUNTBLANK(L297:AF297)&lt;19.5,AVERAGE(L297:AF297),AVERAGE(K297:AF297))))))))))))))))))))))</f>
        <v>43</v>
      </c>
      <c r="AK297" s="23">
        <f>IF(AH297&lt;1.5,J297,(0.75*J297)+(0.25*(AI297*$AS$1)))</f>
        <v>153243.3737276457</v>
      </c>
      <c r="AL297" s="24">
        <f>AK297-J297</f>
        <v>23943.373727645696</v>
      </c>
      <c r="AM297" s="22">
        <f>IF(AH297&lt;1.5,"N/A",3*((J297/$AS$1)-(AJ297*2/3)))</f>
        <v>8.7890377251029435</v>
      </c>
      <c r="AN297" s="20">
        <f t="shared" si="11"/>
        <v>217599.99960661144</v>
      </c>
      <c r="AO297" s="20">
        <f t="shared" si="12"/>
        <v>217599.99960661144</v>
      </c>
    </row>
    <row r="298" spans="1:41" s="2" customFormat="1">
      <c r="A298" s="19" t="s">
        <v>504</v>
      </c>
      <c r="B298" s="23" t="str">
        <f>IF(COUNTBLANK(K298:AF298)&lt;20.5,"Yes","No")</f>
        <v>Yes</v>
      </c>
      <c r="C298" s="23" t="str">
        <f>IF(COUNTBLANK(K298:AF298)&lt;21.5,"Yes","No")</f>
        <v>Yes</v>
      </c>
      <c r="D298" s="34" t="str">
        <f>IF(J298&gt;300000,IF(J298&lt;((AG298*$AR$1)*0.9),IF(J298&lt;((AG298*$AR$1)*0.8),IF(J298&lt;((AG298*$AR$1)*0.7),"B","C"),"V"),IF(AM298&gt;AG298,IF(AM298&gt;AJ298,"P",""),"")),IF(AM298&gt;AG298,IF(AM298&gt;AJ298,"P",""),""))</f>
        <v>P</v>
      </c>
      <c r="E298" s="19" t="s">
        <v>274</v>
      </c>
      <c r="F298" s="21" t="s">
        <v>392</v>
      </c>
      <c r="G298" s="20">
        <v>208400</v>
      </c>
      <c r="H298" s="20">
        <f>J298-G298</f>
        <v>4300</v>
      </c>
      <c r="I298" s="80">
        <v>0</v>
      </c>
      <c r="J298" s="20">
        <v>212700</v>
      </c>
      <c r="K298" s="21">
        <v>77</v>
      </c>
      <c r="L298" s="21">
        <v>39</v>
      </c>
      <c r="M298" s="21">
        <v>47</v>
      </c>
      <c r="N298" s="21" t="s">
        <v>535</v>
      </c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39">
        <f>IF(AH298=0,"",AVERAGE(K298:AF298))</f>
        <v>54.333333333333336</v>
      </c>
      <c r="AH298" s="39">
        <f>IF(COUNTBLANK(K298:AF298)=0,22,IF(COUNTBLANK(K298:AF298)=1,21,IF(COUNTBLANK(K298:AF298)=2,20,IF(COUNTBLANK(K298:AF298)=3,19,IF(COUNTBLANK(K298:AF298)=4,18,IF(COUNTBLANK(K298:AF298)=5,17,IF(COUNTBLANK(K298:AF298)=6,16,IF(COUNTBLANK(K298:AF298)=7,15,IF(COUNTBLANK(K298:AF298)=8,14,IF(COUNTBLANK(K298:AF298)=9,13,IF(COUNTBLANK(K298:AF298)=10,12,IF(COUNTBLANK(K298:AF298)=11,11,IF(COUNTBLANK(K298:AF298)=12,10,IF(COUNTBLANK(K298:AF298)=13,9,IF(COUNTBLANK(K298:AF298)=14,8,IF(COUNTBLANK(K298:AF298)=15,7,IF(COUNTBLANK(K298:AF298)=16,6,IF(COUNTBLANK(K298:AF298)=17,5,IF(COUNTBLANK(K298:AF298)=18,4,IF(COUNTBLANK(K298:AF298)=19,3,IF(COUNTBLANK(K298:AF298)=20,2,IF(COUNTBLANK(K298:AF298)=21,1,IF(COUNTBLANK(K298:AF298)=22,0,"Error")))))))))))))))))))))))</f>
        <v>3</v>
      </c>
      <c r="AI298" s="39">
        <f>IF(AH298=0,"",IF(COUNTBLANK(AD298:AF298)=0,AVERAGE(AD298:AF298),IF(COUNTBLANK(AC298:AF298)&lt;1.5,AVERAGE(AC298:AF298),IF(COUNTBLANK(AB298:AF298)&lt;2.5,AVERAGE(AB298:AF298),IF(COUNTBLANK(AA298:AF298)&lt;3.5,AVERAGE(AA298:AF298),IF(COUNTBLANK(Z298:AF298)&lt;4.5,AVERAGE(Z298:AF298),IF(COUNTBLANK(Y298:AF298)&lt;5.5,AVERAGE(Y298:AF298),IF(COUNTBLANK(X298:AF298)&lt;6.5,AVERAGE(X298:AF298),IF(COUNTBLANK(W298:AF298)&lt;7.5,AVERAGE(W298:AF298),IF(COUNTBLANK(V298:AF298)&lt;8.5,AVERAGE(V298:AF298),IF(COUNTBLANK(U298:AF298)&lt;9.5,AVERAGE(U298:AF298),IF(COUNTBLANK(T298:AF298)&lt;10.5,AVERAGE(T298:AF298),IF(COUNTBLANK(S298:AF298)&lt;11.5,AVERAGE(S298:AF298),IF(COUNTBLANK(R298:AF298)&lt;12.5,AVERAGE(R298:AF298),IF(COUNTBLANK(Q298:AF298)&lt;13.5,AVERAGE(Q298:AF298),IF(COUNTBLANK(P298:AF298)&lt;14.5,AVERAGE(P298:AF298),IF(COUNTBLANK(O298:AF298)&lt;15.5,AVERAGE(O298:AF298),IF(COUNTBLANK(N298:AF298)&lt;16.5,AVERAGE(N298:AF298),IF(COUNTBLANK(M298:AF298)&lt;17.5,AVERAGE(M298:AF298),IF(COUNTBLANK(L298:AF298)&lt;18.5,AVERAGE(L298:AF298),AVERAGE(K298:AF298)))))))))))))))))))))</f>
        <v>54.333333333333336</v>
      </c>
      <c r="AJ298" s="22">
        <f>IF(AH298=0,"",IF(COUNTBLANK(AE298:AF298)=0,AVERAGE(AE298:AF298),IF(COUNTBLANK(AD298:AF298)&lt;1.5,AVERAGE(AD298:AF298),IF(COUNTBLANK(AC298:AF298)&lt;2.5,AVERAGE(AC298:AF298),IF(COUNTBLANK(AB298:AF298)&lt;3.5,AVERAGE(AB298:AF298),IF(COUNTBLANK(AA298:AF298)&lt;4.5,AVERAGE(AA298:AF298),IF(COUNTBLANK(Z298:AF298)&lt;5.5,AVERAGE(Z298:AF298),IF(COUNTBLANK(Y298:AF298)&lt;6.5,AVERAGE(Y298:AF298),IF(COUNTBLANK(X298:AF298)&lt;7.5,AVERAGE(X298:AF298),IF(COUNTBLANK(W298:AF298)&lt;8.5,AVERAGE(W298:AF298),IF(COUNTBLANK(V298:AF298)&lt;9.5,AVERAGE(V298:AF298),IF(COUNTBLANK(U298:AF298)&lt;10.5,AVERAGE(U298:AF298),IF(COUNTBLANK(T298:AF298)&lt;11.5,AVERAGE(T298:AF298),IF(COUNTBLANK(S298:AF298)&lt;12.5,AVERAGE(S298:AF298),IF(COUNTBLANK(R298:AF298)&lt;13.5,AVERAGE(R298:AF298),IF(COUNTBLANK(Q298:AF298)&lt;14.5,AVERAGE(Q298:AF298),IF(COUNTBLANK(P298:AF298)&lt;15.5,AVERAGE(P298:AF298),IF(COUNTBLANK(O298:AF298)&lt;16.5,AVERAGE(O298:AF298),IF(COUNTBLANK(N298:AF298)&lt;17.5,AVERAGE(N298:AF298),IF(COUNTBLANK(M298:AF298)&lt;18.5,AVERAGE(M298:AF298),IF(COUNTBLANK(L298:AF298)&lt;19.5,AVERAGE(L298:AF298),AVERAGE(K298:AF298))))))))))))))))))))))</f>
        <v>43</v>
      </c>
      <c r="AK298" s="23">
        <f>IF(AH298&lt;1.5,J298,(0.75*J298)+(0.25*(AI298*$AS$1)))</f>
        <v>215111.33283397727</v>
      </c>
      <c r="AL298" s="24">
        <f>AK298-J298</f>
        <v>2411.3328339772706</v>
      </c>
      <c r="AM298" s="22">
        <f>IF(AH298&lt;1.5,"N/A",3*((J298/$AS$1)-(AJ298*2/3)))</f>
        <v>69.929066698603208</v>
      </c>
      <c r="AN298" s="20">
        <f t="shared" si="11"/>
        <v>214962.42385380404</v>
      </c>
      <c r="AO298" s="20">
        <f t="shared" si="12"/>
        <v>214962.42385380404</v>
      </c>
    </row>
    <row r="299" spans="1:41" s="2" customFormat="1">
      <c r="A299" s="19" t="s">
        <v>504</v>
      </c>
      <c r="B299" s="23" t="str">
        <f>IF(COUNTBLANK(K299:AF299)&lt;20.5,"Yes","No")</f>
        <v>No</v>
      </c>
      <c r="C299" s="23" t="str">
        <f>IF(COUNTBLANK(K299:AF299)&lt;21.5,"Yes","No")</f>
        <v>Yes</v>
      </c>
      <c r="D299" s="34" t="str">
        <f>IF(J299&gt;300000,IF(J299&lt;((AG299*$AR$1)*0.9),IF(J299&lt;((AG299*$AR$1)*0.8),IF(J299&lt;((AG299*$AR$1)*0.7),"B","C"),"V"),IF(AM299&gt;AG299,IF(AM299&gt;AJ299,"P",""),"")),IF(AM299&gt;AG299,IF(AM299&gt;AJ299,"P",""),""))</f>
        <v>P</v>
      </c>
      <c r="E299" s="19" t="s">
        <v>283</v>
      </c>
      <c r="F299" s="21" t="s">
        <v>391</v>
      </c>
      <c r="G299" s="20">
        <v>125500</v>
      </c>
      <c r="H299" s="20">
        <f>J299-G299</f>
        <v>0</v>
      </c>
      <c r="I299" s="80">
        <v>0</v>
      </c>
      <c r="J299" s="20">
        <v>125500</v>
      </c>
      <c r="K299" s="21">
        <v>54</v>
      </c>
      <c r="L299" s="21" t="s">
        <v>535</v>
      </c>
      <c r="M299" s="21"/>
      <c r="N299" s="21" t="s">
        <v>535</v>
      </c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39">
        <f>IF(AH299=0,"",AVERAGE(K299:AF299))</f>
        <v>54</v>
      </c>
      <c r="AH299" s="39">
        <f>IF(COUNTBLANK(K299:AF299)=0,22,IF(COUNTBLANK(K299:AF299)=1,21,IF(COUNTBLANK(K299:AF299)=2,20,IF(COUNTBLANK(K299:AF299)=3,19,IF(COUNTBLANK(K299:AF299)=4,18,IF(COUNTBLANK(K299:AF299)=5,17,IF(COUNTBLANK(K299:AF299)=6,16,IF(COUNTBLANK(K299:AF299)=7,15,IF(COUNTBLANK(K299:AF299)=8,14,IF(COUNTBLANK(K299:AF299)=9,13,IF(COUNTBLANK(K299:AF299)=10,12,IF(COUNTBLANK(K299:AF299)=11,11,IF(COUNTBLANK(K299:AF299)=12,10,IF(COUNTBLANK(K299:AF299)=13,9,IF(COUNTBLANK(K299:AF299)=14,8,IF(COUNTBLANK(K299:AF299)=15,7,IF(COUNTBLANK(K299:AF299)=16,6,IF(COUNTBLANK(K299:AF299)=17,5,IF(COUNTBLANK(K299:AF299)=18,4,IF(COUNTBLANK(K299:AF299)=19,3,IF(COUNTBLANK(K299:AF299)=20,2,IF(COUNTBLANK(K299:AF299)=21,1,IF(COUNTBLANK(K299:AF299)=22,0,"Error")))))))))))))))))))))))</f>
        <v>1</v>
      </c>
      <c r="AI299" s="39">
        <f>IF(AH299=0,"",IF(COUNTBLANK(AD299:AF299)=0,AVERAGE(AD299:AF299),IF(COUNTBLANK(AC299:AF299)&lt;1.5,AVERAGE(AC299:AF299),IF(COUNTBLANK(AB299:AF299)&lt;2.5,AVERAGE(AB299:AF299),IF(COUNTBLANK(AA299:AF299)&lt;3.5,AVERAGE(AA299:AF299),IF(COUNTBLANK(Z299:AF299)&lt;4.5,AVERAGE(Z299:AF299),IF(COUNTBLANK(Y299:AF299)&lt;5.5,AVERAGE(Y299:AF299),IF(COUNTBLANK(X299:AF299)&lt;6.5,AVERAGE(X299:AF299),IF(COUNTBLANK(W299:AF299)&lt;7.5,AVERAGE(W299:AF299),IF(COUNTBLANK(V299:AF299)&lt;8.5,AVERAGE(V299:AF299),IF(COUNTBLANK(U299:AF299)&lt;9.5,AVERAGE(U299:AF299),IF(COUNTBLANK(T299:AF299)&lt;10.5,AVERAGE(T299:AF299),IF(COUNTBLANK(S299:AF299)&lt;11.5,AVERAGE(S299:AF299),IF(COUNTBLANK(R299:AF299)&lt;12.5,AVERAGE(R299:AF299),IF(COUNTBLANK(Q299:AF299)&lt;13.5,AVERAGE(Q299:AF299),IF(COUNTBLANK(P299:AF299)&lt;14.5,AVERAGE(P299:AF299),IF(COUNTBLANK(O299:AF299)&lt;15.5,AVERAGE(O299:AF299),IF(COUNTBLANK(N299:AF299)&lt;16.5,AVERAGE(N299:AF299),IF(COUNTBLANK(M299:AF299)&lt;17.5,AVERAGE(M299:AF299),IF(COUNTBLANK(L299:AF299)&lt;18.5,AVERAGE(L299:AF299),AVERAGE(K299:AF299)))))))))))))))))))))</f>
        <v>54</v>
      </c>
      <c r="AJ299" s="22">
        <f>IF(AH299=0,"",IF(COUNTBLANK(AE299:AF299)=0,AVERAGE(AE299:AF299),IF(COUNTBLANK(AD299:AF299)&lt;1.5,AVERAGE(AD299:AF299),IF(COUNTBLANK(AC299:AF299)&lt;2.5,AVERAGE(AC299:AF299),IF(COUNTBLANK(AB299:AF299)&lt;3.5,AVERAGE(AB299:AF299),IF(COUNTBLANK(AA299:AF299)&lt;4.5,AVERAGE(AA299:AF299),IF(COUNTBLANK(Z299:AF299)&lt;5.5,AVERAGE(Z299:AF299),IF(COUNTBLANK(Y299:AF299)&lt;6.5,AVERAGE(Y299:AF299),IF(COUNTBLANK(X299:AF299)&lt;7.5,AVERAGE(X299:AF299),IF(COUNTBLANK(W299:AF299)&lt;8.5,AVERAGE(W299:AF299),IF(COUNTBLANK(V299:AF299)&lt;9.5,AVERAGE(V299:AF299),IF(COUNTBLANK(U299:AF299)&lt;10.5,AVERAGE(U299:AF299),IF(COUNTBLANK(T299:AF299)&lt;11.5,AVERAGE(T299:AF299),IF(COUNTBLANK(S299:AF299)&lt;12.5,AVERAGE(S299:AF299),IF(COUNTBLANK(R299:AF299)&lt;13.5,AVERAGE(R299:AF299),IF(COUNTBLANK(Q299:AF299)&lt;14.5,AVERAGE(Q299:AF299),IF(COUNTBLANK(P299:AF299)&lt;15.5,AVERAGE(P299:AF299),IF(COUNTBLANK(O299:AF299)&lt;16.5,AVERAGE(O299:AF299),IF(COUNTBLANK(N299:AF299)&lt;17.5,AVERAGE(N299:AF299),IF(COUNTBLANK(M299:AF299)&lt;18.5,AVERAGE(M299:AF299),IF(COUNTBLANK(L299:AF299)&lt;19.5,AVERAGE(L299:AF299),AVERAGE(K299:AF299))))))))))))))))))))))</f>
        <v>54</v>
      </c>
      <c r="AK299" s="23">
        <f>IF(AH299&lt;1.5,J299,(0.75*J299)+(0.25*(AI299*$AS$1)))</f>
        <v>125500</v>
      </c>
      <c r="AL299" s="24">
        <f>AK299-J299</f>
        <v>0</v>
      </c>
      <c r="AM299" s="22" t="str">
        <f>IF(AH299&lt;1.5,"N/A",3*((J299/$AS$1)-(AJ299*2/3)))</f>
        <v>N/A</v>
      </c>
      <c r="AN299" s="20">
        <f t="shared" si="11"/>
        <v>213643.63597740032</v>
      </c>
      <c r="AO299" s="20">
        <f t="shared" si="12"/>
        <v>213643.63597740032</v>
      </c>
    </row>
    <row r="300" spans="1:41" s="2" customFormat="1">
      <c r="A300" s="19" t="s">
        <v>504</v>
      </c>
      <c r="B300" s="23" t="str">
        <f>IF(COUNTBLANK(K300:AF300)&lt;20.5,"Yes","No")</f>
        <v>Yes</v>
      </c>
      <c r="C300" s="23" t="str">
        <f>IF(COUNTBLANK(K300:AF300)&lt;21.5,"Yes","No")</f>
        <v>Yes</v>
      </c>
      <c r="D300" s="34" t="str">
        <f>IF(J300&gt;300000,IF(J300&lt;((AG300*$AR$1)*0.9),IF(J300&lt;((AG300*$AR$1)*0.8),IF(J300&lt;((AG300*$AR$1)*0.7),"B","C"),"V"),IF(AM300&gt;AG300,IF(AM300&gt;AJ300,"P",""),"")),IF(AM300&gt;AG300,IF(AM300&gt;AJ300,"P",""),""))</f>
        <v>P</v>
      </c>
      <c r="E300" s="19" t="s">
        <v>282</v>
      </c>
      <c r="F300" s="21" t="s">
        <v>392</v>
      </c>
      <c r="G300" s="20">
        <v>383300</v>
      </c>
      <c r="H300" s="20">
        <f>J300-G300</f>
        <v>-75900</v>
      </c>
      <c r="I300" s="80">
        <v>-37800</v>
      </c>
      <c r="J300" s="20">
        <v>307400</v>
      </c>
      <c r="K300" s="21">
        <v>58</v>
      </c>
      <c r="L300" s="21">
        <v>69</v>
      </c>
      <c r="M300" s="21">
        <v>45</v>
      </c>
      <c r="N300" s="21">
        <v>33</v>
      </c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39">
        <f>IF(AH300=0,"",AVERAGE(K300:AF300))</f>
        <v>51.25</v>
      </c>
      <c r="AH300" s="39">
        <f>IF(COUNTBLANK(K300:AF300)=0,22,IF(COUNTBLANK(K300:AF300)=1,21,IF(COUNTBLANK(K300:AF300)=2,20,IF(COUNTBLANK(K300:AF300)=3,19,IF(COUNTBLANK(K300:AF300)=4,18,IF(COUNTBLANK(K300:AF300)=5,17,IF(COUNTBLANK(K300:AF300)=6,16,IF(COUNTBLANK(K300:AF300)=7,15,IF(COUNTBLANK(K300:AF300)=8,14,IF(COUNTBLANK(K300:AF300)=9,13,IF(COUNTBLANK(K300:AF300)=10,12,IF(COUNTBLANK(K300:AF300)=11,11,IF(COUNTBLANK(K300:AF300)=12,10,IF(COUNTBLANK(K300:AF300)=13,9,IF(COUNTBLANK(K300:AF300)=14,8,IF(COUNTBLANK(K300:AF300)=15,7,IF(COUNTBLANK(K300:AF300)=16,6,IF(COUNTBLANK(K300:AF300)=17,5,IF(COUNTBLANK(K300:AF300)=18,4,IF(COUNTBLANK(K300:AF300)=19,3,IF(COUNTBLANK(K300:AF300)=20,2,IF(COUNTBLANK(K300:AF300)=21,1,IF(COUNTBLANK(K300:AF300)=22,0,"Error")))))))))))))))))))))))</f>
        <v>4</v>
      </c>
      <c r="AI300" s="39">
        <f>IF(AH300=0,"",IF(COUNTBLANK(AD300:AF300)=0,AVERAGE(AD300:AF300),IF(COUNTBLANK(AC300:AF300)&lt;1.5,AVERAGE(AC300:AF300),IF(COUNTBLANK(AB300:AF300)&lt;2.5,AVERAGE(AB300:AF300),IF(COUNTBLANK(AA300:AF300)&lt;3.5,AVERAGE(AA300:AF300),IF(COUNTBLANK(Z300:AF300)&lt;4.5,AVERAGE(Z300:AF300),IF(COUNTBLANK(Y300:AF300)&lt;5.5,AVERAGE(Y300:AF300),IF(COUNTBLANK(X300:AF300)&lt;6.5,AVERAGE(X300:AF300),IF(COUNTBLANK(W300:AF300)&lt;7.5,AVERAGE(W300:AF300),IF(COUNTBLANK(V300:AF300)&lt;8.5,AVERAGE(V300:AF300),IF(COUNTBLANK(U300:AF300)&lt;9.5,AVERAGE(U300:AF300),IF(COUNTBLANK(T300:AF300)&lt;10.5,AVERAGE(T300:AF300),IF(COUNTBLANK(S300:AF300)&lt;11.5,AVERAGE(S300:AF300),IF(COUNTBLANK(R300:AF300)&lt;12.5,AVERAGE(R300:AF300),IF(COUNTBLANK(Q300:AF300)&lt;13.5,AVERAGE(Q300:AF300),IF(COUNTBLANK(P300:AF300)&lt;14.5,AVERAGE(P300:AF300),IF(COUNTBLANK(O300:AF300)&lt;15.5,AVERAGE(O300:AF300),IF(COUNTBLANK(N300:AF300)&lt;16.5,AVERAGE(N300:AF300),IF(COUNTBLANK(M300:AF300)&lt;17.5,AVERAGE(M300:AF300),IF(COUNTBLANK(L300:AF300)&lt;18.5,AVERAGE(L300:AF300),AVERAGE(K300:AF300)))))))))))))))))))))</f>
        <v>49</v>
      </c>
      <c r="AJ300" s="22">
        <f>IF(AH300=0,"",IF(COUNTBLANK(AE300:AF300)=0,AVERAGE(AE300:AF300),IF(COUNTBLANK(AD300:AF300)&lt;1.5,AVERAGE(AD300:AF300),IF(COUNTBLANK(AC300:AF300)&lt;2.5,AVERAGE(AC300:AF300),IF(COUNTBLANK(AB300:AF300)&lt;3.5,AVERAGE(AB300:AF300),IF(COUNTBLANK(AA300:AF300)&lt;4.5,AVERAGE(AA300:AF300),IF(COUNTBLANK(Z300:AF300)&lt;5.5,AVERAGE(Z300:AF300),IF(COUNTBLANK(Y300:AF300)&lt;6.5,AVERAGE(Y300:AF300),IF(COUNTBLANK(X300:AF300)&lt;7.5,AVERAGE(X300:AF300),IF(COUNTBLANK(W300:AF300)&lt;8.5,AVERAGE(W300:AF300),IF(COUNTBLANK(V300:AF300)&lt;9.5,AVERAGE(V300:AF300),IF(COUNTBLANK(U300:AF300)&lt;10.5,AVERAGE(U300:AF300),IF(COUNTBLANK(T300:AF300)&lt;11.5,AVERAGE(T300:AF300),IF(COUNTBLANK(S300:AF300)&lt;12.5,AVERAGE(S300:AF300),IF(COUNTBLANK(R300:AF300)&lt;13.5,AVERAGE(R300:AF300),IF(COUNTBLANK(Q300:AF300)&lt;14.5,AVERAGE(Q300:AF300),IF(COUNTBLANK(P300:AF300)&lt;15.5,AVERAGE(P300:AF300),IF(COUNTBLANK(O300:AF300)&lt;16.5,AVERAGE(O300:AF300),IF(COUNTBLANK(N300:AF300)&lt;17.5,AVERAGE(N300:AF300),IF(COUNTBLANK(M300:AF300)&lt;18.5,AVERAGE(M300:AF300),IF(COUNTBLANK(L300:AF300)&lt;19.5,AVERAGE(L300:AF300),AVERAGE(K300:AF300))))))))))))))))))))))</f>
        <v>39</v>
      </c>
      <c r="AK300" s="23">
        <f>IF(AH300&lt;1.5,J300,(0.75*J300)+(0.25*(AI300*$AS$1)))</f>
        <v>280680.00568462978</v>
      </c>
      <c r="AL300" s="24">
        <f>AK300-J300</f>
        <v>-26719.994315370219</v>
      </c>
      <c r="AM300" s="22">
        <f>IF(AH300&lt;1.5,"N/A",3*((J300/$AS$1)-(AJ300*2/3)))</f>
        <v>147.35305643230197</v>
      </c>
      <c r="AN300" s="20">
        <f t="shared" si="11"/>
        <v>193861.81783134476</v>
      </c>
      <c r="AO300" s="20">
        <f t="shared" si="12"/>
        <v>202763.63599706977</v>
      </c>
    </row>
    <row r="301" spans="1:41" s="2" customFormat="1">
      <c r="A301" s="19" t="s">
        <v>504</v>
      </c>
      <c r="B301" s="23" t="str">
        <f>IF(COUNTBLANK(K301:AF301)&lt;20.5,"Yes","No")</f>
        <v>Yes</v>
      </c>
      <c r="C301" s="23" t="str">
        <f>IF(COUNTBLANK(K301:AF301)&lt;21.5,"Yes","No")</f>
        <v>Yes</v>
      </c>
      <c r="D301" s="34" t="str">
        <f>IF(J301&gt;300000,IF(J301&lt;((AG301*$AR$1)*0.9),IF(J301&lt;((AG301*$AR$1)*0.8),IF(J301&lt;((AG301*$AR$1)*0.7),"B","C"),"V"),IF(AM301&gt;AG301,IF(AM301&gt;AJ301,"P",""),"")),IF(AM301&gt;AG301,IF(AM301&gt;AJ301,"P",""),""))</f>
        <v/>
      </c>
      <c r="E301" s="19" t="s">
        <v>66</v>
      </c>
      <c r="F301" s="21" t="s">
        <v>62</v>
      </c>
      <c r="G301" s="20">
        <v>97800</v>
      </c>
      <c r="H301" s="20">
        <f>J301-G301</f>
        <v>46300</v>
      </c>
      <c r="I301" s="80">
        <v>13100</v>
      </c>
      <c r="J301" s="20">
        <v>144100</v>
      </c>
      <c r="K301" s="21">
        <v>63</v>
      </c>
      <c r="L301" s="21">
        <v>43</v>
      </c>
      <c r="M301" s="21">
        <v>57</v>
      </c>
      <c r="N301" s="21">
        <v>32</v>
      </c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39">
        <f>IF(AH301=0,"",AVERAGE(K301:AF301))</f>
        <v>48.75</v>
      </c>
      <c r="AH301" s="39">
        <f>IF(COUNTBLANK(K301:AF301)=0,22,IF(COUNTBLANK(K301:AF301)=1,21,IF(COUNTBLANK(K301:AF301)=2,20,IF(COUNTBLANK(K301:AF301)=3,19,IF(COUNTBLANK(K301:AF301)=4,18,IF(COUNTBLANK(K301:AF301)=5,17,IF(COUNTBLANK(K301:AF301)=6,16,IF(COUNTBLANK(K301:AF301)=7,15,IF(COUNTBLANK(K301:AF301)=8,14,IF(COUNTBLANK(K301:AF301)=9,13,IF(COUNTBLANK(K301:AF301)=10,12,IF(COUNTBLANK(K301:AF301)=11,11,IF(COUNTBLANK(K301:AF301)=12,10,IF(COUNTBLANK(K301:AF301)=13,9,IF(COUNTBLANK(K301:AF301)=14,8,IF(COUNTBLANK(K301:AF301)=15,7,IF(COUNTBLANK(K301:AF301)=16,6,IF(COUNTBLANK(K301:AF301)=17,5,IF(COUNTBLANK(K301:AF301)=18,4,IF(COUNTBLANK(K301:AF301)=19,3,IF(COUNTBLANK(K301:AF301)=20,2,IF(COUNTBLANK(K301:AF301)=21,1,IF(COUNTBLANK(K301:AF301)=22,0,"Error")))))))))))))))))))))))</f>
        <v>4</v>
      </c>
      <c r="AI301" s="39">
        <f>IF(AH301=0,"",IF(COUNTBLANK(AD301:AF301)=0,AVERAGE(AD301:AF301),IF(COUNTBLANK(AC301:AF301)&lt;1.5,AVERAGE(AC301:AF301),IF(COUNTBLANK(AB301:AF301)&lt;2.5,AVERAGE(AB301:AF301),IF(COUNTBLANK(AA301:AF301)&lt;3.5,AVERAGE(AA301:AF301),IF(COUNTBLANK(Z301:AF301)&lt;4.5,AVERAGE(Z301:AF301),IF(COUNTBLANK(Y301:AF301)&lt;5.5,AVERAGE(Y301:AF301),IF(COUNTBLANK(X301:AF301)&lt;6.5,AVERAGE(X301:AF301),IF(COUNTBLANK(W301:AF301)&lt;7.5,AVERAGE(W301:AF301),IF(COUNTBLANK(V301:AF301)&lt;8.5,AVERAGE(V301:AF301),IF(COUNTBLANK(U301:AF301)&lt;9.5,AVERAGE(U301:AF301),IF(COUNTBLANK(T301:AF301)&lt;10.5,AVERAGE(T301:AF301),IF(COUNTBLANK(S301:AF301)&lt;11.5,AVERAGE(S301:AF301),IF(COUNTBLANK(R301:AF301)&lt;12.5,AVERAGE(R301:AF301),IF(COUNTBLANK(Q301:AF301)&lt;13.5,AVERAGE(Q301:AF301),IF(COUNTBLANK(P301:AF301)&lt;14.5,AVERAGE(P301:AF301),IF(COUNTBLANK(O301:AF301)&lt;15.5,AVERAGE(O301:AF301),IF(COUNTBLANK(N301:AF301)&lt;16.5,AVERAGE(N301:AF301),IF(COUNTBLANK(M301:AF301)&lt;17.5,AVERAGE(M301:AF301),IF(COUNTBLANK(L301:AF301)&lt;18.5,AVERAGE(L301:AF301),AVERAGE(K301:AF301)))))))))))))))))))))</f>
        <v>44</v>
      </c>
      <c r="AJ301" s="22">
        <f>IF(AH301=0,"",IF(COUNTBLANK(AE301:AF301)=0,AVERAGE(AE301:AF301),IF(COUNTBLANK(AD301:AF301)&lt;1.5,AVERAGE(AD301:AF301),IF(COUNTBLANK(AC301:AF301)&lt;2.5,AVERAGE(AC301:AF301),IF(COUNTBLANK(AB301:AF301)&lt;3.5,AVERAGE(AB301:AF301),IF(COUNTBLANK(AA301:AF301)&lt;4.5,AVERAGE(AA301:AF301),IF(COUNTBLANK(Z301:AF301)&lt;5.5,AVERAGE(Z301:AF301),IF(COUNTBLANK(Y301:AF301)&lt;6.5,AVERAGE(Y301:AF301),IF(COUNTBLANK(X301:AF301)&lt;7.5,AVERAGE(X301:AF301),IF(COUNTBLANK(W301:AF301)&lt;8.5,AVERAGE(W301:AF301),IF(COUNTBLANK(V301:AF301)&lt;9.5,AVERAGE(V301:AF301),IF(COUNTBLANK(U301:AF301)&lt;10.5,AVERAGE(U301:AF301),IF(COUNTBLANK(T301:AF301)&lt;11.5,AVERAGE(T301:AF301),IF(COUNTBLANK(S301:AF301)&lt;12.5,AVERAGE(S301:AF301),IF(COUNTBLANK(R301:AF301)&lt;13.5,AVERAGE(R301:AF301),IF(COUNTBLANK(Q301:AF301)&lt;14.5,AVERAGE(Q301:AF301),IF(COUNTBLANK(P301:AF301)&lt;15.5,AVERAGE(P301:AF301),IF(COUNTBLANK(O301:AF301)&lt;16.5,AVERAGE(O301:AF301),IF(COUNTBLANK(N301:AF301)&lt;17.5,AVERAGE(N301:AF301),IF(COUNTBLANK(M301:AF301)&lt;18.5,AVERAGE(M301:AF301),IF(COUNTBLANK(L301:AF301)&lt;19.5,AVERAGE(L301:AF301),AVERAGE(K301:AF301))))))))))))))))))))))</f>
        <v>44.5</v>
      </c>
      <c r="AK301" s="23">
        <f>IF(AH301&lt;1.5,J301,(0.75*J301)+(0.25*(AI301*$AS$1)))</f>
        <v>153089.69898211656</v>
      </c>
      <c r="AL301" s="24">
        <f>AK301-J301</f>
        <v>8989.6989821165625</v>
      </c>
      <c r="AM301" s="22">
        <f>IF(AH301&lt;1.5,"N/A",3*((J301/$AS$1)-(AJ301*2/3)))</f>
        <v>16.638827039345198</v>
      </c>
      <c r="AN301" s="20">
        <f t="shared" si="11"/>
        <v>174079.99968528916</v>
      </c>
      <c r="AO301" s="20">
        <f t="shared" si="12"/>
        <v>192872.72692404196</v>
      </c>
    </row>
    <row r="302" spans="1:41" s="2" customFormat="1">
      <c r="A302" s="19" t="s">
        <v>504</v>
      </c>
      <c r="B302" s="23" t="str">
        <f>IF(COUNTBLANK(K302:AF302)&lt;20.5,"Yes","No")</f>
        <v>No</v>
      </c>
      <c r="C302" s="23" t="str">
        <f>IF(COUNTBLANK(K302:AF302)&lt;21.5,"Yes","No")</f>
        <v>Yes</v>
      </c>
      <c r="D302" s="34" t="str">
        <f>IF(J302&gt;300000,IF(J302&lt;((AG302*$AR$1)*0.9),IF(J302&lt;((AG302*$AR$1)*0.8),IF(J302&lt;((AG302*$AR$1)*0.7),"B","C"),"V"),IF(AM302&gt;AG302,IF(AM302&gt;AJ302,"P",""),"")),IF(AM302&gt;AG302,IF(AM302&gt;AJ302,"P",""),""))</f>
        <v>P</v>
      </c>
      <c r="E302" s="19" t="s">
        <v>499</v>
      </c>
      <c r="F302" s="21" t="s">
        <v>393</v>
      </c>
      <c r="G302" s="20"/>
      <c r="H302" s="20">
        <f>J302-G302</f>
        <v>279900</v>
      </c>
      <c r="I302" s="80">
        <v>0</v>
      </c>
      <c r="J302" s="20">
        <v>279900</v>
      </c>
      <c r="K302" s="21"/>
      <c r="L302" s="21"/>
      <c r="M302" s="21">
        <v>48</v>
      </c>
      <c r="N302" s="21" t="s">
        <v>535</v>
      </c>
      <c r="O302" s="40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9">
        <f>IF(AH302=0,"",AVERAGE(K302:AF302))</f>
        <v>48</v>
      </c>
      <c r="AH302" s="39">
        <f>IF(COUNTBLANK(K302:AF302)=0,22,IF(COUNTBLANK(K302:AF302)=1,21,IF(COUNTBLANK(K302:AF302)=2,20,IF(COUNTBLANK(K302:AF302)=3,19,IF(COUNTBLANK(K302:AF302)=4,18,IF(COUNTBLANK(K302:AF302)=5,17,IF(COUNTBLANK(K302:AF302)=6,16,IF(COUNTBLANK(K302:AF302)=7,15,IF(COUNTBLANK(K302:AF302)=8,14,IF(COUNTBLANK(K302:AF302)=9,13,IF(COUNTBLANK(K302:AF302)=10,12,IF(COUNTBLANK(K302:AF302)=11,11,IF(COUNTBLANK(K302:AF302)=12,10,IF(COUNTBLANK(K302:AF302)=13,9,IF(COUNTBLANK(K302:AF302)=14,8,IF(COUNTBLANK(K302:AF302)=15,7,IF(COUNTBLANK(K302:AF302)=16,6,IF(COUNTBLANK(K302:AF302)=17,5,IF(COUNTBLANK(K302:AF302)=18,4,IF(COUNTBLANK(K302:AF302)=19,3,IF(COUNTBLANK(K302:AF302)=20,2,IF(COUNTBLANK(K302:AF302)=21,1,IF(COUNTBLANK(K302:AF302)=22,0,"Error")))))))))))))))))))))))</f>
        <v>1</v>
      </c>
      <c r="AI302" s="39">
        <f>IF(AH302=0,"",IF(COUNTBLANK(AD302:AF302)=0,AVERAGE(AD302:AF302),IF(COUNTBLANK(AC302:AF302)&lt;1.5,AVERAGE(AC302:AF302),IF(COUNTBLANK(AB302:AF302)&lt;2.5,AVERAGE(AB302:AF302),IF(COUNTBLANK(AA302:AF302)&lt;3.5,AVERAGE(AA302:AF302),IF(COUNTBLANK(Z302:AF302)&lt;4.5,AVERAGE(Z302:AF302),IF(COUNTBLANK(Y302:AF302)&lt;5.5,AVERAGE(Y302:AF302),IF(COUNTBLANK(X302:AF302)&lt;6.5,AVERAGE(X302:AF302),IF(COUNTBLANK(W302:AF302)&lt;7.5,AVERAGE(W302:AF302),IF(COUNTBLANK(V302:AF302)&lt;8.5,AVERAGE(V302:AF302),IF(COUNTBLANK(U302:AF302)&lt;9.5,AVERAGE(U302:AF302),IF(COUNTBLANK(T302:AF302)&lt;10.5,AVERAGE(T302:AF302),IF(COUNTBLANK(S302:AF302)&lt;11.5,AVERAGE(S302:AF302),IF(COUNTBLANK(R302:AF302)&lt;12.5,AVERAGE(R302:AF302),IF(COUNTBLANK(Q302:AF302)&lt;13.5,AVERAGE(Q302:AF302),IF(COUNTBLANK(P302:AF302)&lt;14.5,AVERAGE(P302:AF302),IF(COUNTBLANK(O302:AF302)&lt;15.5,AVERAGE(O302:AF302),IF(COUNTBLANK(N302:AF302)&lt;16.5,AVERAGE(N302:AF302),IF(COUNTBLANK(M302:AF302)&lt;17.5,AVERAGE(M302:AF302),IF(COUNTBLANK(L302:AF302)&lt;18.5,AVERAGE(L302:AF302),AVERAGE(K302:AF302)))))))))))))))))))))</f>
        <v>48</v>
      </c>
      <c r="AJ302" s="22">
        <f>IF(AH302=0,"",IF(COUNTBLANK(AE302:AF302)=0,AVERAGE(AE302:AF302),IF(COUNTBLANK(AD302:AF302)&lt;1.5,AVERAGE(AD302:AF302),IF(COUNTBLANK(AC302:AF302)&lt;2.5,AVERAGE(AC302:AF302),IF(COUNTBLANK(AB302:AF302)&lt;3.5,AVERAGE(AB302:AF302),IF(COUNTBLANK(AA302:AF302)&lt;4.5,AVERAGE(AA302:AF302),IF(COUNTBLANK(Z302:AF302)&lt;5.5,AVERAGE(Z302:AF302),IF(COUNTBLANK(Y302:AF302)&lt;6.5,AVERAGE(Y302:AF302),IF(COUNTBLANK(X302:AF302)&lt;7.5,AVERAGE(X302:AF302),IF(COUNTBLANK(W302:AF302)&lt;8.5,AVERAGE(W302:AF302),IF(COUNTBLANK(V302:AF302)&lt;9.5,AVERAGE(V302:AF302),IF(COUNTBLANK(U302:AF302)&lt;10.5,AVERAGE(U302:AF302),IF(COUNTBLANK(T302:AF302)&lt;11.5,AVERAGE(T302:AF302),IF(COUNTBLANK(S302:AF302)&lt;12.5,AVERAGE(S302:AF302),IF(COUNTBLANK(R302:AF302)&lt;13.5,AVERAGE(R302:AF302),IF(COUNTBLANK(Q302:AF302)&lt;14.5,AVERAGE(Q302:AF302),IF(COUNTBLANK(P302:AF302)&lt;15.5,AVERAGE(P302:AF302),IF(COUNTBLANK(O302:AF302)&lt;16.5,AVERAGE(O302:AF302),IF(COUNTBLANK(N302:AF302)&lt;17.5,AVERAGE(N302:AF302),IF(COUNTBLANK(M302:AF302)&lt;18.5,AVERAGE(M302:AF302),IF(COUNTBLANK(L302:AF302)&lt;19.5,AVERAGE(L302:AF302),AVERAGE(K302:AF302))))))))))))))))))))))</f>
        <v>48</v>
      </c>
      <c r="AK302" s="23">
        <f>IF(AH302&lt;1.5,J302,(0.75*J302)+(0.25*(AI302*$AS$1)))</f>
        <v>279900</v>
      </c>
      <c r="AL302" s="24">
        <f>AK302-J302</f>
        <v>0</v>
      </c>
      <c r="AM302" s="22" t="str">
        <f>IF(AH302&lt;1.5,"N/A",3*((J302/$AS$1)-(AJ302*2/3)))</f>
        <v>N/A</v>
      </c>
      <c r="AN302" s="20">
        <f t="shared" si="11"/>
        <v>189905.45420213364</v>
      </c>
      <c r="AO302" s="20">
        <f t="shared" si="12"/>
        <v>189905.45420213364</v>
      </c>
    </row>
    <row r="303" spans="1:41" s="2" customFormat="1">
      <c r="A303" s="19" t="s">
        <v>504</v>
      </c>
      <c r="B303" s="23" t="str">
        <f>IF(COUNTBLANK(K303:AF303)&lt;20.5,"Yes","No")</f>
        <v>No</v>
      </c>
      <c r="C303" s="23" t="str">
        <f>IF(COUNTBLANK(K303:AF303)&lt;21.5,"Yes","No")</f>
        <v>Yes</v>
      </c>
      <c r="D303" s="34" t="str">
        <f>IF(J303&gt;300000,IF(J303&lt;((AG303*$AR$1)*0.9),IF(J303&lt;((AG303*$AR$1)*0.8),IF(J303&lt;((AG303*$AR$1)*0.7),"B","C"),"V"),IF(AM303&gt;AG303,IF(AM303&gt;AJ303,"P",""),"")),IF(AM303&gt;AG303,IF(AM303&gt;AJ303,"P",""),""))</f>
        <v>P</v>
      </c>
      <c r="E303" s="19" t="s">
        <v>284</v>
      </c>
      <c r="F303" s="21" t="s">
        <v>37</v>
      </c>
      <c r="G303" s="20">
        <v>202800</v>
      </c>
      <c r="H303" s="20">
        <f>J303-G303</f>
        <v>0</v>
      </c>
      <c r="I303" s="80">
        <v>0</v>
      </c>
      <c r="J303" s="20">
        <v>202800</v>
      </c>
      <c r="K303" s="21">
        <v>46</v>
      </c>
      <c r="L303" s="21"/>
      <c r="M303" s="21"/>
      <c r="N303" s="21" t="s">
        <v>535</v>
      </c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39">
        <f>IF(AH303=0,"",AVERAGE(K303:AF303))</f>
        <v>46</v>
      </c>
      <c r="AH303" s="39">
        <f>IF(COUNTBLANK(K303:AF303)=0,22,IF(COUNTBLANK(K303:AF303)=1,21,IF(COUNTBLANK(K303:AF303)=2,20,IF(COUNTBLANK(K303:AF303)=3,19,IF(COUNTBLANK(K303:AF303)=4,18,IF(COUNTBLANK(K303:AF303)=5,17,IF(COUNTBLANK(K303:AF303)=6,16,IF(COUNTBLANK(K303:AF303)=7,15,IF(COUNTBLANK(K303:AF303)=8,14,IF(COUNTBLANK(K303:AF303)=9,13,IF(COUNTBLANK(K303:AF303)=10,12,IF(COUNTBLANK(K303:AF303)=11,11,IF(COUNTBLANK(K303:AF303)=12,10,IF(COUNTBLANK(K303:AF303)=13,9,IF(COUNTBLANK(K303:AF303)=14,8,IF(COUNTBLANK(K303:AF303)=15,7,IF(COUNTBLANK(K303:AF303)=16,6,IF(COUNTBLANK(K303:AF303)=17,5,IF(COUNTBLANK(K303:AF303)=18,4,IF(COUNTBLANK(K303:AF303)=19,3,IF(COUNTBLANK(K303:AF303)=20,2,IF(COUNTBLANK(K303:AF303)=21,1,IF(COUNTBLANK(K303:AF303)=22,0,"Error")))))))))))))))))))))))</f>
        <v>1</v>
      </c>
      <c r="AI303" s="39">
        <f>IF(AH303=0,"",IF(COUNTBLANK(AD303:AF303)=0,AVERAGE(AD303:AF303),IF(COUNTBLANK(AC303:AF303)&lt;1.5,AVERAGE(AC303:AF303),IF(COUNTBLANK(AB303:AF303)&lt;2.5,AVERAGE(AB303:AF303),IF(COUNTBLANK(AA303:AF303)&lt;3.5,AVERAGE(AA303:AF303),IF(COUNTBLANK(Z303:AF303)&lt;4.5,AVERAGE(Z303:AF303),IF(COUNTBLANK(Y303:AF303)&lt;5.5,AVERAGE(Y303:AF303),IF(COUNTBLANK(X303:AF303)&lt;6.5,AVERAGE(X303:AF303),IF(COUNTBLANK(W303:AF303)&lt;7.5,AVERAGE(W303:AF303),IF(COUNTBLANK(V303:AF303)&lt;8.5,AVERAGE(V303:AF303),IF(COUNTBLANK(U303:AF303)&lt;9.5,AVERAGE(U303:AF303),IF(COUNTBLANK(T303:AF303)&lt;10.5,AVERAGE(T303:AF303),IF(COUNTBLANK(S303:AF303)&lt;11.5,AVERAGE(S303:AF303),IF(COUNTBLANK(R303:AF303)&lt;12.5,AVERAGE(R303:AF303),IF(COUNTBLANK(Q303:AF303)&lt;13.5,AVERAGE(Q303:AF303),IF(COUNTBLANK(P303:AF303)&lt;14.5,AVERAGE(P303:AF303),IF(COUNTBLANK(O303:AF303)&lt;15.5,AVERAGE(O303:AF303),IF(COUNTBLANK(N303:AF303)&lt;16.5,AVERAGE(N303:AF303),IF(COUNTBLANK(M303:AF303)&lt;17.5,AVERAGE(M303:AF303),IF(COUNTBLANK(L303:AF303)&lt;18.5,AVERAGE(L303:AF303),AVERAGE(K303:AF303)))))))))))))))))))))</f>
        <v>46</v>
      </c>
      <c r="AJ303" s="22">
        <f>IF(AH303=0,"",IF(COUNTBLANK(AE303:AF303)=0,AVERAGE(AE303:AF303),IF(COUNTBLANK(AD303:AF303)&lt;1.5,AVERAGE(AD303:AF303),IF(COUNTBLANK(AC303:AF303)&lt;2.5,AVERAGE(AC303:AF303),IF(COUNTBLANK(AB303:AF303)&lt;3.5,AVERAGE(AB303:AF303),IF(COUNTBLANK(AA303:AF303)&lt;4.5,AVERAGE(AA303:AF303),IF(COUNTBLANK(Z303:AF303)&lt;5.5,AVERAGE(Z303:AF303),IF(COUNTBLANK(Y303:AF303)&lt;6.5,AVERAGE(Y303:AF303),IF(COUNTBLANK(X303:AF303)&lt;7.5,AVERAGE(X303:AF303),IF(COUNTBLANK(W303:AF303)&lt;8.5,AVERAGE(W303:AF303),IF(COUNTBLANK(V303:AF303)&lt;9.5,AVERAGE(V303:AF303),IF(COUNTBLANK(U303:AF303)&lt;10.5,AVERAGE(U303:AF303),IF(COUNTBLANK(T303:AF303)&lt;11.5,AVERAGE(T303:AF303),IF(COUNTBLANK(S303:AF303)&lt;12.5,AVERAGE(S303:AF303),IF(COUNTBLANK(R303:AF303)&lt;13.5,AVERAGE(R303:AF303),IF(COUNTBLANK(Q303:AF303)&lt;14.5,AVERAGE(Q303:AF303),IF(COUNTBLANK(P303:AF303)&lt;15.5,AVERAGE(P303:AF303),IF(COUNTBLANK(O303:AF303)&lt;16.5,AVERAGE(O303:AF303),IF(COUNTBLANK(N303:AF303)&lt;17.5,AVERAGE(N303:AF303),IF(COUNTBLANK(M303:AF303)&lt;18.5,AVERAGE(M303:AF303),IF(COUNTBLANK(L303:AF303)&lt;19.5,AVERAGE(L303:AF303),AVERAGE(K303:AF303))))))))))))))))))))))</f>
        <v>46</v>
      </c>
      <c r="AK303" s="23">
        <f>IF(AH303&lt;1.5,J303,(0.75*J303)+(0.25*(AI303*$AS$1)))</f>
        <v>202800</v>
      </c>
      <c r="AL303" s="24">
        <f>AK303-J303</f>
        <v>0</v>
      </c>
      <c r="AM303" s="22" t="str">
        <f>IF(AH303&lt;1.5,"N/A",3*((J303/$AS$1)-(AJ303*2/3)))</f>
        <v>N/A</v>
      </c>
      <c r="AN303" s="20">
        <f t="shared" si="11"/>
        <v>181992.7269437114</v>
      </c>
      <c r="AO303" s="20">
        <f t="shared" si="12"/>
        <v>181992.7269437114</v>
      </c>
    </row>
    <row r="304" spans="1:41" s="2" customFormat="1">
      <c r="A304" s="19" t="s">
        <v>504</v>
      </c>
      <c r="B304" s="23" t="str">
        <f>IF(COUNTBLANK(K304:AF304)&lt;20.5,"Yes","No")</f>
        <v>No</v>
      </c>
      <c r="C304" s="23" t="str">
        <f>IF(COUNTBLANK(K304:AF304)&lt;21.5,"Yes","No")</f>
        <v>Yes</v>
      </c>
      <c r="D304" s="34" t="str">
        <f>IF(J304&gt;300000,IF(J304&lt;((AG304*$AR$1)*0.9),IF(J304&lt;((AG304*$AR$1)*0.8),IF(J304&lt;((AG304*$AR$1)*0.7),"B","C"),"V"),IF(AM304&gt;AG304,IF(AM304&gt;AJ304,"P",""),"")),IF(AM304&gt;AG304,IF(AM304&gt;AJ304,"P",""),""))</f>
        <v>P</v>
      </c>
      <c r="E304" s="19" t="s">
        <v>526</v>
      </c>
      <c r="F304" s="21" t="s">
        <v>37</v>
      </c>
      <c r="G304" s="20">
        <v>305500</v>
      </c>
      <c r="H304" s="20">
        <f>J304-G304</f>
        <v>0</v>
      </c>
      <c r="I304" s="80">
        <v>0</v>
      </c>
      <c r="J304" s="20">
        <v>305500</v>
      </c>
      <c r="K304" s="21"/>
      <c r="L304" s="21"/>
      <c r="M304" s="21"/>
      <c r="N304" s="21">
        <v>44</v>
      </c>
      <c r="O304" s="40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9">
        <f>IF(AH304=0,"",AVERAGE(K304:AF304))</f>
        <v>44</v>
      </c>
      <c r="AH304" s="39">
        <f>IF(COUNTBLANK(K304:AF304)=0,22,IF(COUNTBLANK(K304:AF304)=1,21,IF(COUNTBLANK(K304:AF304)=2,20,IF(COUNTBLANK(K304:AF304)=3,19,IF(COUNTBLANK(K304:AF304)=4,18,IF(COUNTBLANK(K304:AF304)=5,17,IF(COUNTBLANK(K304:AF304)=6,16,IF(COUNTBLANK(K304:AF304)=7,15,IF(COUNTBLANK(K304:AF304)=8,14,IF(COUNTBLANK(K304:AF304)=9,13,IF(COUNTBLANK(K304:AF304)=10,12,IF(COUNTBLANK(K304:AF304)=11,11,IF(COUNTBLANK(K304:AF304)=12,10,IF(COUNTBLANK(K304:AF304)=13,9,IF(COUNTBLANK(K304:AF304)=14,8,IF(COUNTBLANK(K304:AF304)=15,7,IF(COUNTBLANK(K304:AF304)=16,6,IF(COUNTBLANK(K304:AF304)=17,5,IF(COUNTBLANK(K304:AF304)=18,4,IF(COUNTBLANK(K304:AF304)=19,3,IF(COUNTBLANK(K304:AF304)=20,2,IF(COUNTBLANK(K304:AF304)=21,1,IF(COUNTBLANK(K304:AF304)=22,0,"Error")))))))))))))))))))))))</f>
        <v>1</v>
      </c>
      <c r="AI304" s="39">
        <f>IF(AH304=0,"",IF(COUNTBLANK(AD304:AF304)=0,AVERAGE(AD304:AF304),IF(COUNTBLANK(AC304:AF304)&lt;1.5,AVERAGE(AC304:AF304),IF(COUNTBLANK(AB304:AF304)&lt;2.5,AVERAGE(AB304:AF304),IF(COUNTBLANK(AA304:AF304)&lt;3.5,AVERAGE(AA304:AF304),IF(COUNTBLANK(Z304:AF304)&lt;4.5,AVERAGE(Z304:AF304),IF(COUNTBLANK(Y304:AF304)&lt;5.5,AVERAGE(Y304:AF304),IF(COUNTBLANK(X304:AF304)&lt;6.5,AVERAGE(X304:AF304),IF(COUNTBLANK(W304:AF304)&lt;7.5,AVERAGE(W304:AF304),IF(COUNTBLANK(V304:AF304)&lt;8.5,AVERAGE(V304:AF304),IF(COUNTBLANK(U304:AF304)&lt;9.5,AVERAGE(U304:AF304),IF(COUNTBLANK(T304:AF304)&lt;10.5,AVERAGE(T304:AF304),IF(COUNTBLANK(S304:AF304)&lt;11.5,AVERAGE(S304:AF304),IF(COUNTBLANK(R304:AF304)&lt;12.5,AVERAGE(R304:AF304),IF(COUNTBLANK(Q304:AF304)&lt;13.5,AVERAGE(Q304:AF304),IF(COUNTBLANK(P304:AF304)&lt;14.5,AVERAGE(P304:AF304),IF(COUNTBLANK(O304:AF304)&lt;15.5,AVERAGE(O304:AF304),IF(COUNTBLANK(N304:AF304)&lt;16.5,AVERAGE(N304:AF304),IF(COUNTBLANK(M304:AF304)&lt;17.5,AVERAGE(M304:AF304),IF(COUNTBLANK(L304:AF304)&lt;18.5,AVERAGE(L304:AF304),AVERAGE(K304:AF304)))))))))))))))))))))</f>
        <v>44</v>
      </c>
      <c r="AJ304" s="22">
        <f>IF(AH304=0,"",IF(COUNTBLANK(AE304:AF304)=0,AVERAGE(AE304:AF304),IF(COUNTBLANK(AD304:AF304)&lt;1.5,AVERAGE(AD304:AF304),IF(COUNTBLANK(AC304:AF304)&lt;2.5,AVERAGE(AC304:AF304),IF(COUNTBLANK(AB304:AF304)&lt;3.5,AVERAGE(AB304:AF304),IF(COUNTBLANK(AA304:AF304)&lt;4.5,AVERAGE(AA304:AF304),IF(COUNTBLANK(Z304:AF304)&lt;5.5,AVERAGE(Z304:AF304),IF(COUNTBLANK(Y304:AF304)&lt;6.5,AVERAGE(Y304:AF304),IF(COUNTBLANK(X304:AF304)&lt;7.5,AVERAGE(X304:AF304),IF(COUNTBLANK(W304:AF304)&lt;8.5,AVERAGE(W304:AF304),IF(COUNTBLANK(V304:AF304)&lt;9.5,AVERAGE(V304:AF304),IF(COUNTBLANK(U304:AF304)&lt;10.5,AVERAGE(U304:AF304),IF(COUNTBLANK(T304:AF304)&lt;11.5,AVERAGE(T304:AF304),IF(COUNTBLANK(S304:AF304)&lt;12.5,AVERAGE(S304:AF304),IF(COUNTBLANK(R304:AF304)&lt;13.5,AVERAGE(R304:AF304),IF(COUNTBLANK(Q304:AF304)&lt;14.5,AVERAGE(Q304:AF304),IF(COUNTBLANK(P304:AF304)&lt;15.5,AVERAGE(P304:AF304),IF(COUNTBLANK(O304:AF304)&lt;16.5,AVERAGE(O304:AF304),IF(COUNTBLANK(N304:AF304)&lt;17.5,AVERAGE(N304:AF304),IF(COUNTBLANK(M304:AF304)&lt;18.5,AVERAGE(M304:AF304),IF(COUNTBLANK(L304:AF304)&lt;19.5,AVERAGE(L304:AF304),AVERAGE(K304:AF304))))))))))))))))))))))</f>
        <v>44</v>
      </c>
      <c r="AK304" s="23">
        <f>IF(AH304&lt;1.5,J304,(0.75*J304)+(0.25*(AI304*$AS$1)))</f>
        <v>305500</v>
      </c>
      <c r="AL304" s="24">
        <f>AK304-J304</f>
        <v>0</v>
      </c>
      <c r="AM304" s="22" t="str">
        <f>IF(AH304&lt;1.5,"N/A",3*((J304/$AS$1)-(AJ304*2/3)))</f>
        <v>N/A</v>
      </c>
      <c r="AN304" s="20">
        <f t="shared" si="11"/>
        <v>174079.99968528916</v>
      </c>
      <c r="AO304" s="20">
        <f t="shared" si="12"/>
        <v>174079.99968528916</v>
      </c>
    </row>
    <row r="305" spans="1:41" s="2" customFormat="1">
      <c r="A305" s="19" t="s">
        <v>504</v>
      </c>
      <c r="B305" s="23" t="str">
        <f>IF(COUNTBLANK(K305:AF305)&lt;20.5,"Yes","No")</f>
        <v>Yes</v>
      </c>
      <c r="C305" s="23" t="str">
        <f>IF(COUNTBLANK(K305:AF305)&lt;21.5,"Yes","No")</f>
        <v>Yes</v>
      </c>
      <c r="D305" s="34" t="str">
        <f>IF(J305&gt;300000,IF(J305&lt;((AG305*$AR$1)*0.9),IF(J305&lt;((AG305*$AR$1)*0.8),IF(J305&lt;((AG305*$AR$1)*0.7),"B","C"),"V"),IF(AM305&gt;AG305,IF(AM305&gt;AJ305,"P",""),"")),IF(AM305&gt;AG305,IF(AM305&gt;AJ305,"P",""),""))</f>
        <v/>
      </c>
      <c r="E305" s="19" t="s">
        <v>286</v>
      </c>
      <c r="F305" s="21" t="s">
        <v>395</v>
      </c>
      <c r="G305" s="20">
        <v>94500</v>
      </c>
      <c r="H305" s="20">
        <f>J305-G305</f>
        <v>17900</v>
      </c>
      <c r="I305" s="80">
        <v>4800</v>
      </c>
      <c r="J305" s="20">
        <v>112400</v>
      </c>
      <c r="K305" s="21">
        <v>40</v>
      </c>
      <c r="L305" s="21">
        <v>15</v>
      </c>
      <c r="M305" s="21">
        <v>50</v>
      </c>
      <c r="N305" s="21">
        <v>27</v>
      </c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39">
        <f>IF(AH305=0,"",AVERAGE(K305:AF305))</f>
        <v>33</v>
      </c>
      <c r="AH305" s="39">
        <f>IF(COUNTBLANK(K305:AF305)=0,22,IF(COUNTBLANK(K305:AF305)=1,21,IF(COUNTBLANK(K305:AF305)=2,20,IF(COUNTBLANK(K305:AF305)=3,19,IF(COUNTBLANK(K305:AF305)=4,18,IF(COUNTBLANK(K305:AF305)=5,17,IF(COUNTBLANK(K305:AF305)=6,16,IF(COUNTBLANK(K305:AF305)=7,15,IF(COUNTBLANK(K305:AF305)=8,14,IF(COUNTBLANK(K305:AF305)=9,13,IF(COUNTBLANK(K305:AF305)=10,12,IF(COUNTBLANK(K305:AF305)=11,11,IF(COUNTBLANK(K305:AF305)=12,10,IF(COUNTBLANK(K305:AF305)=13,9,IF(COUNTBLANK(K305:AF305)=14,8,IF(COUNTBLANK(K305:AF305)=15,7,IF(COUNTBLANK(K305:AF305)=16,6,IF(COUNTBLANK(K305:AF305)=17,5,IF(COUNTBLANK(K305:AF305)=18,4,IF(COUNTBLANK(K305:AF305)=19,3,IF(COUNTBLANK(K305:AF305)=20,2,IF(COUNTBLANK(K305:AF305)=21,1,IF(COUNTBLANK(K305:AF305)=22,0,"Error")))))))))))))))))))))))</f>
        <v>4</v>
      </c>
      <c r="AI305" s="39">
        <f>IF(AH305=0,"",IF(COUNTBLANK(AD305:AF305)=0,AVERAGE(AD305:AF305),IF(COUNTBLANK(AC305:AF305)&lt;1.5,AVERAGE(AC305:AF305),IF(COUNTBLANK(AB305:AF305)&lt;2.5,AVERAGE(AB305:AF305),IF(COUNTBLANK(AA305:AF305)&lt;3.5,AVERAGE(AA305:AF305),IF(COUNTBLANK(Z305:AF305)&lt;4.5,AVERAGE(Z305:AF305),IF(COUNTBLANK(Y305:AF305)&lt;5.5,AVERAGE(Y305:AF305),IF(COUNTBLANK(X305:AF305)&lt;6.5,AVERAGE(X305:AF305),IF(COUNTBLANK(W305:AF305)&lt;7.5,AVERAGE(W305:AF305),IF(COUNTBLANK(V305:AF305)&lt;8.5,AVERAGE(V305:AF305),IF(COUNTBLANK(U305:AF305)&lt;9.5,AVERAGE(U305:AF305),IF(COUNTBLANK(T305:AF305)&lt;10.5,AVERAGE(T305:AF305),IF(COUNTBLANK(S305:AF305)&lt;11.5,AVERAGE(S305:AF305),IF(COUNTBLANK(R305:AF305)&lt;12.5,AVERAGE(R305:AF305),IF(COUNTBLANK(Q305:AF305)&lt;13.5,AVERAGE(Q305:AF305),IF(COUNTBLANK(P305:AF305)&lt;14.5,AVERAGE(P305:AF305),IF(COUNTBLANK(O305:AF305)&lt;15.5,AVERAGE(O305:AF305),IF(COUNTBLANK(N305:AF305)&lt;16.5,AVERAGE(N305:AF305),IF(COUNTBLANK(M305:AF305)&lt;17.5,AVERAGE(M305:AF305),IF(COUNTBLANK(L305:AF305)&lt;18.5,AVERAGE(L305:AF305),AVERAGE(K305:AF305)))))))))))))))))))))</f>
        <v>30.666666666666668</v>
      </c>
      <c r="AJ305" s="22">
        <f>IF(AH305=0,"",IF(COUNTBLANK(AE305:AF305)=0,AVERAGE(AE305:AF305),IF(COUNTBLANK(AD305:AF305)&lt;1.5,AVERAGE(AD305:AF305),IF(COUNTBLANK(AC305:AF305)&lt;2.5,AVERAGE(AC305:AF305),IF(COUNTBLANK(AB305:AF305)&lt;3.5,AVERAGE(AB305:AF305),IF(COUNTBLANK(AA305:AF305)&lt;4.5,AVERAGE(AA305:AF305),IF(COUNTBLANK(Z305:AF305)&lt;5.5,AVERAGE(Z305:AF305),IF(COUNTBLANK(Y305:AF305)&lt;6.5,AVERAGE(Y305:AF305),IF(COUNTBLANK(X305:AF305)&lt;7.5,AVERAGE(X305:AF305),IF(COUNTBLANK(W305:AF305)&lt;8.5,AVERAGE(W305:AF305),IF(COUNTBLANK(V305:AF305)&lt;9.5,AVERAGE(V305:AF305),IF(COUNTBLANK(U305:AF305)&lt;10.5,AVERAGE(U305:AF305),IF(COUNTBLANK(T305:AF305)&lt;11.5,AVERAGE(T305:AF305),IF(COUNTBLANK(S305:AF305)&lt;12.5,AVERAGE(S305:AF305),IF(COUNTBLANK(R305:AF305)&lt;13.5,AVERAGE(R305:AF305),IF(COUNTBLANK(Q305:AF305)&lt;14.5,AVERAGE(Q305:AF305),IF(COUNTBLANK(P305:AF305)&lt;15.5,AVERAGE(P305:AF305),IF(COUNTBLANK(O305:AF305)&lt;16.5,AVERAGE(O305:AF305),IF(COUNTBLANK(N305:AF305)&lt;17.5,AVERAGE(N305:AF305),IF(COUNTBLANK(M305:AF305)&lt;18.5,AVERAGE(M305:AF305),IF(COUNTBLANK(L305:AF305)&lt;19.5,AVERAGE(L305:AF305),AVERAGE(K305:AF305))))))))))))))))))))))</f>
        <v>38.5</v>
      </c>
      <c r="AK305" s="23">
        <f>IF(AH305&lt;1.5,J305,(0.75*J305)+(0.25*(AI305*$AS$1)))</f>
        <v>115673.88110874791</v>
      </c>
      <c r="AL305" s="24">
        <f>AK305-J305</f>
        <v>3273.8811087479116</v>
      </c>
      <c r="AM305" s="22">
        <f>IF(AH305&lt;1.5,"N/A",3*((J305/$AS$1)-(AJ305*2/3)))</f>
        <v>5.3997512784344188</v>
      </c>
      <c r="AN305" s="20">
        <f t="shared" si="11"/>
        <v>121328.48462914093</v>
      </c>
      <c r="AO305" s="20">
        <f t="shared" si="12"/>
        <v>130559.99976396687</v>
      </c>
    </row>
    <row r="306" spans="1:41" s="2" customFormat="1">
      <c r="A306" s="19" t="s">
        <v>504</v>
      </c>
      <c r="B306" s="23" t="str">
        <f>IF(COUNTBLANK(K306:AF306)&lt;20.5,"Yes","No")</f>
        <v>No</v>
      </c>
      <c r="C306" s="23" t="str">
        <f>IF(COUNTBLANK(K306:AF306)&lt;21.5,"Yes","No")</f>
        <v>Yes</v>
      </c>
      <c r="D306" s="34" t="str">
        <f>IF(J306&gt;300000,IF(J306&lt;((AG306*$AR$1)*0.9),IF(J306&lt;((AG306*$AR$1)*0.8),IF(J306&lt;((AG306*$AR$1)*0.7),"B","C"),"V"),IF(AM306&gt;AG306,IF(AM306&gt;AJ306,"P",""),"")),IF(AM306&gt;AG306,IF(AM306&gt;AJ306,"P",""),""))</f>
        <v>P</v>
      </c>
      <c r="E306" s="19" t="s">
        <v>528</v>
      </c>
      <c r="F306" s="21" t="s">
        <v>62</v>
      </c>
      <c r="G306" s="20">
        <v>89500</v>
      </c>
      <c r="H306" s="20">
        <f>J306-G306</f>
        <v>0</v>
      </c>
      <c r="I306" s="80">
        <v>0</v>
      </c>
      <c r="J306" s="20">
        <v>89500</v>
      </c>
      <c r="K306" s="21"/>
      <c r="L306" s="21"/>
      <c r="M306" s="21"/>
      <c r="N306" s="21">
        <v>33</v>
      </c>
      <c r="O306" s="40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9">
        <f>IF(AH306=0,"",AVERAGE(K306:AF306))</f>
        <v>33</v>
      </c>
      <c r="AH306" s="39">
        <f>IF(COUNTBLANK(K306:AF306)=0,22,IF(COUNTBLANK(K306:AF306)=1,21,IF(COUNTBLANK(K306:AF306)=2,20,IF(COUNTBLANK(K306:AF306)=3,19,IF(COUNTBLANK(K306:AF306)=4,18,IF(COUNTBLANK(K306:AF306)=5,17,IF(COUNTBLANK(K306:AF306)=6,16,IF(COUNTBLANK(K306:AF306)=7,15,IF(COUNTBLANK(K306:AF306)=8,14,IF(COUNTBLANK(K306:AF306)=9,13,IF(COUNTBLANK(K306:AF306)=10,12,IF(COUNTBLANK(K306:AF306)=11,11,IF(COUNTBLANK(K306:AF306)=12,10,IF(COUNTBLANK(K306:AF306)=13,9,IF(COUNTBLANK(K306:AF306)=14,8,IF(COUNTBLANK(K306:AF306)=15,7,IF(COUNTBLANK(K306:AF306)=16,6,IF(COUNTBLANK(K306:AF306)=17,5,IF(COUNTBLANK(K306:AF306)=18,4,IF(COUNTBLANK(K306:AF306)=19,3,IF(COUNTBLANK(K306:AF306)=20,2,IF(COUNTBLANK(K306:AF306)=21,1,IF(COUNTBLANK(K306:AF306)=22,0,"Error")))))))))))))))))))))))</f>
        <v>1</v>
      </c>
      <c r="AI306" s="39">
        <f>IF(AH306=0,"",IF(COUNTBLANK(AD306:AF306)=0,AVERAGE(AD306:AF306),IF(COUNTBLANK(AC306:AF306)&lt;1.5,AVERAGE(AC306:AF306),IF(COUNTBLANK(AB306:AF306)&lt;2.5,AVERAGE(AB306:AF306),IF(COUNTBLANK(AA306:AF306)&lt;3.5,AVERAGE(AA306:AF306),IF(COUNTBLANK(Z306:AF306)&lt;4.5,AVERAGE(Z306:AF306),IF(COUNTBLANK(Y306:AF306)&lt;5.5,AVERAGE(Y306:AF306),IF(COUNTBLANK(X306:AF306)&lt;6.5,AVERAGE(X306:AF306),IF(COUNTBLANK(W306:AF306)&lt;7.5,AVERAGE(W306:AF306),IF(COUNTBLANK(V306:AF306)&lt;8.5,AVERAGE(V306:AF306),IF(COUNTBLANK(U306:AF306)&lt;9.5,AVERAGE(U306:AF306),IF(COUNTBLANK(T306:AF306)&lt;10.5,AVERAGE(T306:AF306),IF(COUNTBLANK(S306:AF306)&lt;11.5,AVERAGE(S306:AF306),IF(COUNTBLANK(R306:AF306)&lt;12.5,AVERAGE(R306:AF306),IF(COUNTBLANK(Q306:AF306)&lt;13.5,AVERAGE(Q306:AF306),IF(COUNTBLANK(P306:AF306)&lt;14.5,AVERAGE(P306:AF306),IF(COUNTBLANK(O306:AF306)&lt;15.5,AVERAGE(O306:AF306),IF(COUNTBLANK(N306:AF306)&lt;16.5,AVERAGE(N306:AF306),IF(COUNTBLANK(M306:AF306)&lt;17.5,AVERAGE(M306:AF306),IF(COUNTBLANK(L306:AF306)&lt;18.5,AVERAGE(L306:AF306),AVERAGE(K306:AF306)))))))))))))))))))))</f>
        <v>33</v>
      </c>
      <c r="AJ306" s="22">
        <f>IF(AH306=0,"",IF(COUNTBLANK(AE306:AF306)=0,AVERAGE(AE306:AF306),IF(COUNTBLANK(AD306:AF306)&lt;1.5,AVERAGE(AD306:AF306),IF(COUNTBLANK(AC306:AF306)&lt;2.5,AVERAGE(AC306:AF306),IF(COUNTBLANK(AB306:AF306)&lt;3.5,AVERAGE(AB306:AF306),IF(COUNTBLANK(AA306:AF306)&lt;4.5,AVERAGE(AA306:AF306),IF(COUNTBLANK(Z306:AF306)&lt;5.5,AVERAGE(Z306:AF306),IF(COUNTBLANK(Y306:AF306)&lt;6.5,AVERAGE(Y306:AF306),IF(COUNTBLANK(X306:AF306)&lt;7.5,AVERAGE(X306:AF306),IF(COUNTBLANK(W306:AF306)&lt;8.5,AVERAGE(W306:AF306),IF(COUNTBLANK(V306:AF306)&lt;9.5,AVERAGE(V306:AF306),IF(COUNTBLANK(U306:AF306)&lt;10.5,AVERAGE(U306:AF306),IF(COUNTBLANK(T306:AF306)&lt;11.5,AVERAGE(T306:AF306),IF(COUNTBLANK(S306:AF306)&lt;12.5,AVERAGE(S306:AF306),IF(COUNTBLANK(R306:AF306)&lt;13.5,AVERAGE(R306:AF306),IF(COUNTBLANK(Q306:AF306)&lt;14.5,AVERAGE(Q306:AF306),IF(COUNTBLANK(P306:AF306)&lt;15.5,AVERAGE(P306:AF306),IF(COUNTBLANK(O306:AF306)&lt;16.5,AVERAGE(O306:AF306),IF(COUNTBLANK(N306:AF306)&lt;17.5,AVERAGE(N306:AF306),IF(COUNTBLANK(M306:AF306)&lt;18.5,AVERAGE(M306:AF306),IF(COUNTBLANK(L306:AF306)&lt;19.5,AVERAGE(L306:AF306),AVERAGE(K306:AF306))))))))))))))))))))))</f>
        <v>33</v>
      </c>
      <c r="AK306" s="23">
        <f>IF(AH306&lt;1.5,J306,(0.75*J306)+(0.25*(AI306*$AS$1)))</f>
        <v>89500</v>
      </c>
      <c r="AL306" s="24">
        <f>AK306-J306</f>
        <v>0</v>
      </c>
      <c r="AM306" s="22" t="str">
        <f>IF(AH306&lt;1.5,"N/A",3*((J306/$AS$1)-(AJ306*2/3)))</f>
        <v>N/A</v>
      </c>
      <c r="AN306" s="20">
        <f t="shared" si="11"/>
        <v>130559.99976396687</v>
      </c>
      <c r="AO306" s="20">
        <f t="shared" si="12"/>
        <v>130559.99976396687</v>
      </c>
    </row>
    <row r="307" spans="1:41" s="2" customFormat="1">
      <c r="A307" s="25" t="s">
        <v>42</v>
      </c>
      <c r="B307" s="23" t="str">
        <f>IF(COUNTBLANK(K307:AF307)&lt;20.5,"Yes","No")</f>
        <v>No</v>
      </c>
      <c r="C307" s="23" t="str">
        <f>IF(COUNTBLANK(K307:AF307)&lt;21.5,"Yes","No")</f>
        <v>No</v>
      </c>
      <c r="D307" s="34" t="str">
        <f>IF(J307&gt;300000,IF(J307&lt;((AG307*$AR$1)*0.9),IF(J307&lt;((AG307*$AR$1)*0.8),IF(J307&lt;((AG307*$AR$1)*0.7),"B","C"),"V"),IF(AM307&gt;AG307,IF(AM307&gt;AJ307,"P",""),"")),IF(AM307&gt;AG307,IF(AM307&gt;AJ307,"P",""),""))</f>
        <v>P</v>
      </c>
      <c r="E307" s="25" t="s">
        <v>431</v>
      </c>
      <c r="F307" s="27" t="s">
        <v>48</v>
      </c>
      <c r="G307" s="20">
        <v>89500</v>
      </c>
      <c r="H307" s="20">
        <f>J307-G307</f>
        <v>-89500</v>
      </c>
      <c r="I307" s="80" t="e">
        <v>#N/A</v>
      </c>
      <c r="J307" s="20"/>
      <c r="K307" s="21"/>
      <c r="L307" s="21" t="s">
        <v>535</v>
      </c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39" t="str">
        <f>IF(AH307=0,"",AVERAGE(K307:AF307))</f>
        <v/>
      </c>
      <c r="AH307" s="39">
        <f>IF(COUNTBLANK(K307:AF307)=0,22,IF(COUNTBLANK(K307:AF307)=1,21,IF(COUNTBLANK(K307:AF307)=2,20,IF(COUNTBLANK(K307:AF307)=3,19,IF(COUNTBLANK(K307:AF307)=4,18,IF(COUNTBLANK(K307:AF307)=5,17,IF(COUNTBLANK(K307:AF307)=6,16,IF(COUNTBLANK(K307:AF307)=7,15,IF(COUNTBLANK(K307:AF307)=8,14,IF(COUNTBLANK(K307:AF307)=9,13,IF(COUNTBLANK(K307:AF307)=10,12,IF(COUNTBLANK(K307:AF307)=11,11,IF(COUNTBLANK(K307:AF307)=12,10,IF(COUNTBLANK(K307:AF307)=13,9,IF(COUNTBLANK(K307:AF307)=14,8,IF(COUNTBLANK(K307:AF307)=15,7,IF(COUNTBLANK(K307:AF307)=16,6,IF(COUNTBLANK(K307:AF307)=17,5,IF(COUNTBLANK(K307:AF307)=18,4,IF(COUNTBLANK(K307:AF307)=19,3,IF(COUNTBLANK(K307:AF307)=20,2,IF(COUNTBLANK(K307:AF307)=21,1,IF(COUNTBLANK(K307:AF307)=22,0,"Error")))))))))))))))))))))))</f>
        <v>0</v>
      </c>
      <c r="AI307" s="39" t="str">
        <f>IF(AH307=0,"",IF(COUNTBLANK(AD307:AF307)=0,AVERAGE(AD307:AF307),IF(COUNTBLANK(AC307:AF307)&lt;1.5,AVERAGE(AC307:AF307),IF(COUNTBLANK(AB307:AF307)&lt;2.5,AVERAGE(AB307:AF307),IF(COUNTBLANK(AA307:AF307)&lt;3.5,AVERAGE(AA307:AF307),IF(COUNTBLANK(Z307:AF307)&lt;4.5,AVERAGE(Z307:AF307),IF(COUNTBLANK(Y307:AF307)&lt;5.5,AVERAGE(Y307:AF307),IF(COUNTBLANK(X307:AF307)&lt;6.5,AVERAGE(X307:AF307),IF(COUNTBLANK(W307:AF307)&lt;7.5,AVERAGE(W307:AF307),IF(COUNTBLANK(V307:AF307)&lt;8.5,AVERAGE(V307:AF307),IF(COUNTBLANK(U307:AF307)&lt;9.5,AVERAGE(U307:AF307),IF(COUNTBLANK(T307:AF307)&lt;10.5,AVERAGE(T307:AF307),IF(COUNTBLANK(S307:AF307)&lt;11.5,AVERAGE(S307:AF307),IF(COUNTBLANK(R307:AF307)&lt;12.5,AVERAGE(R307:AF307),IF(COUNTBLANK(Q307:AF307)&lt;13.5,AVERAGE(Q307:AF307),IF(COUNTBLANK(P307:AF307)&lt;14.5,AVERAGE(P307:AF307),IF(COUNTBLANK(O307:AF307)&lt;15.5,AVERAGE(O307:AF307),IF(COUNTBLANK(N307:AF307)&lt;16.5,AVERAGE(N307:AF307),IF(COUNTBLANK(M307:AF307)&lt;17.5,AVERAGE(M307:AF307),IF(COUNTBLANK(L307:AF307)&lt;18.5,AVERAGE(L307:AF307),AVERAGE(K307:AF307)))))))))))))))))))))</f>
        <v/>
      </c>
      <c r="AJ307" s="22" t="str">
        <f>IF(AH307=0,"",IF(COUNTBLANK(AE307:AF307)=0,AVERAGE(AE307:AF307),IF(COUNTBLANK(AD307:AF307)&lt;1.5,AVERAGE(AD307:AF307),IF(COUNTBLANK(AC307:AF307)&lt;2.5,AVERAGE(AC307:AF307),IF(COUNTBLANK(AB307:AF307)&lt;3.5,AVERAGE(AB307:AF307),IF(COUNTBLANK(AA307:AF307)&lt;4.5,AVERAGE(AA307:AF307),IF(COUNTBLANK(Z307:AF307)&lt;5.5,AVERAGE(Z307:AF307),IF(COUNTBLANK(Y307:AF307)&lt;6.5,AVERAGE(Y307:AF307),IF(COUNTBLANK(X307:AF307)&lt;7.5,AVERAGE(X307:AF307),IF(COUNTBLANK(W307:AF307)&lt;8.5,AVERAGE(W307:AF307),IF(COUNTBLANK(V307:AF307)&lt;9.5,AVERAGE(V307:AF307),IF(COUNTBLANK(U307:AF307)&lt;10.5,AVERAGE(U307:AF307),IF(COUNTBLANK(T307:AF307)&lt;11.5,AVERAGE(T307:AF307),IF(COUNTBLANK(S307:AF307)&lt;12.5,AVERAGE(S307:AF307),IF(COUNTBLANK(R307:AF307)&lt;13.5,AVERAGE(R307:AF307),IF(COUNTBLANK(Q307:AF307)&lt;14.5,AVERAGE(Q307:AF307),IF(COUNTBLANK(P307:AF307)&lt;15.5,AVERAGE(P307:AF307),IF(COUNTBLANK(O307:AF307)&lt;16.5,AVERAGE(O307:AF307),IF(COUNTBLANK(N307:AF307)&lt;17.5,AVERAGE(N307:AF307),IF(COUNTBLANK(M307:AF307)&lt;18.5,AVERAGE(M307:AF307),IF(COUNTBLANK(L307:AF307)&lt;19.5,AVERAGE(L307:AF307),AVERAGE(K307:AF307))))))))))))))))))))))</f>
        <v/>
      </c>
      <c r="AK307" s="23">
        <f>IF(AH307&lt;1.5,J307,(0.75*J307)+(0.25*(AI307*$AS$1)))</f>
        <v>0</v>
      </c>
      <c r="AL307" s="24">
        <f>AK307-J307</f>
        <v>0</v>
      </c>
      <c r="AM307" s="22" t="str">
        <f>IF(AH307&lt;1.5,"N/A",3*((J307/$AS$1)-(AJ307*2/3)))</f>
        <v>N/A</v>
      </c>
      <c r="AN307" s="20" t="str">
        <f t="shared" si="11"/>
        <v/>
      </c>
      <c r="AO307" s="20" t="str">
        <f t="shared" si="12"/>
        <v/>
      </c>
    </row>
    <row r="308" spans="1:41" s="2" customFormat="1">
      <c r="A308" s="19" t="s">
        <v>42</v>
      </c>
      <c r="B308" s="23" t="str">
        <f>IF(COUNTBLANK(K308:AF308)&lt;20.5,"Yes","No")</f>
        <v>Yes</v>
      </c>
      <c r="C308" s="23" t="str">
        <f>IF(COUNTBLANK(K308:AF308)&lt;21.5,"Yes","No")</f>
        <v>Yes</v>
      </c>
      <c r="D308" s="34" t="str">
        <f>IF(J308&gt;300000,IF(J308&lt;((AG308*$AR$1)*0.9),IF(J308&lt;((AG308*$AR$1)*0.8),IF(J308&lt;((AG308*$AR$1)*0.7),"B","C"),"V"),IF(AM308&gt;AG308,IF(AM308&gt;AJ308,"P",""),"")),IF(AM308&gt;AG308,IF(AM308&gt;AJ308,"P",""),""))</f>
        <v>P</v>
      </c>
      <c r="E308" s="19" t="s">
        <v>490</v>
      </c>
      <c r="F308" s="21" t="s">
        <v>37</v>
      </c>
      <c r="G308" s="20"/>
      <c r="H308" s="20">
        <f>J308-G308</f>
        <v>422300</v>
      </c>
      <c r="I308" s="80">
        <v>0</v>
      </c>
      <c r="J308" s="20">
        <v>422300</v>
      </c>
      <c r="K308" s="21"/>
      <c r="L308" s="21"/>
      <c r="M308" s="21">
        <v>63</v>
      </c>
      <c r="N308" s="21">
        <v>127</v>
      </c>
      <c r="O308" s="40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9">
        <f>IF(AH308=0,"",AVERAGE(K308:AF308))</f>
        <v>95</v>
      </c>
      <c r="AH308" s="39">
        <f>IF(COUNTBLANK(K308:AF308)=0,22,IF(COUNTBLANK(K308:AF308)=1,21,IF(COUNTBLANK(K308:AF308)=2,20,IF(COUNTBLANK(K308:AF308)=3,19,IF(COUNTBLANK(K308:AF308)=4,18,IF(COUNTBLANK(K308:AF308)=5,17,IF(COUNTBLANK(K308:AF308)=6,16,IF(COUNTBLANK(K308:AF308)=7,15,IF(COUNTBLANK(K308:AF308)=8,14,IF(COUNTBLANK(K308:AF308)=9,13,IF(COUNTBLANK(K308:AF308)=10,12,IF(COUNTBLANK(K308:AF308)=11,11,IF(COUNTBLANK(K308:AF308)=12,10,IF(COUNTBLANK(K308:AF308)=13,9,IF(COUNTBLANK(K308:AF308)=14,8,IF(COUNTBLANK(K308:AF308)=15,7,IF(COUNTBLANK(K308:AF308)=16,6,IF(COUNTBLANK(K308:AF308)=17,5,IF(COUNTBLANK(K308:AF308)=18,4,IF(COUNTBLANK(K308:AF308)=19,3,IF(COUNTBLANK(K308:AF308)=20,2,IF(COUNTBLANK(K308:AF308)=21,1,IF(COUNTBLANK(K308:AF308)=22,0,"Error")))))))))))))))))))))))</f>
        <v>2</v>
      </c>
      <c r="AI308" s="39">
        <f>IF(AH308=0,"",IF(COUNTBLANK(AD308:AF308)=0,AVERAGE(AD308:AF308),IF(COUNTBLANK(AC308:AF308)&lt;1.5,AVERAGE(AC308:AF308),IF(COUNTBLANK(AB308:AF308)&lt;2.5,AVERAGE(AB308:AF308),IF(COUNTBLANK(AA308:AF308)&lt;3.5,AVERAGE(AA308:AF308),IF(COUNTBLANK(Z308:AF308)&lt;4.5,AVERAGE(Z308:AF308),IF(COUNTBLANK(Y308:AF308)&lt;5.5,AVERAGE(Y308:AF308),IF(COUNTBLANK(X308:AF308)&lt;6.5,AVERAGE(X308:AF308),IF(COUNTBLANK(W308:AF308)&lt;7.5,AVERAGE(W308:AF308),IF(COUNTBLANK(V308:AF308)&lt;8.5,AVERAGE(V308:AF308),IF(COUNTBLANK(U308:AF308)&lt;9.5,AVERAGE(U308:AF308),IF(COUNTBLANK(T308:AF308)&lt;10.5,AVERAGE(T308:AF308),IF(COUNTBLANK(S308:AF308)&lt;11.5,AVERAGE(S308:AF308),IF(COUNTBLANK(R308:AF308)&lt;12.5,AVERAGE(R308:AF308),IF(COUNTBLANK(Q308:AF308)&lt;13.5,AVERAGE(Q308:AF308),IF(COUNTBLANK(P308:AF308)&lt;14.5,AVERAGE(P308:AF308),IF(COUNTBLANK(O308:AF308)&lt;15.5,AVERAGE(O308:AF308),IF(COUNTBLANK(N308:AF308)&lt;16.5,AVERAGE(N308:AF308),IF(COUNTBLANK(M308:AF308)&lt;17.5,AVERAGE(M308:AF308),IF(COUNTBLANK(L308:AF308)&lt;18.5,AVERAGE(L308:AF308),AVERAGE(K308:AF308)))))))))))))))))))))</f>
        <v>95</v>
      </c>
      <c r="AJ308" s="22">
        <f>IF(AH308=0,"",IF(COUNTBLANK(AE308:AF308)=0,AVERAGE(AE308:AF308),IF(COUNTBLANK(AD308:AF308)&lt;1.5,AVERAGE(AD308:AF308),IF(COUNTBLANK(AC308:AF308)&lt;2.5,AVERAGE(AC308:AF308),IF(COUNTBLANK(AB308:AF308)&lt;3.5,AVERAGE(AB308:AF308),IF(COUNTBLANK(AA308:AF308)&lt;4.5,AVERAGE(AA308:AF308),IF(COUNTBLANK(Z308:AF308)&lt;5.5,AVERAGE(Z308:AF308),IF(COUNTBLANK(Y308:AF308)&lt;6.5,AVERAGE(Y308:AF308),IF(COUNTBLANK(X308:AF308)&lt;7.5,AVERAGE(X308:AF308),IF(COUNTBLANK(W308:AF308)&lt;8.5,AVERAGE(W308:AF308),IF(COUNTBLANK(V308:AF308)&lt;9.5,AVERAGE(V308:AF308),IF(COUNTBLANK(U308:AF308)&lt;10.5,AVERAGE(U308:AF308),IF(COUNTBLANK(T308:AF308)&lt;11.5,AVERAGE(T308:AF308),IF(COUNTBLANK(S308:AF308)&lt;12.5,AVERAGE(S308:AF308),IF(COUNTBLANK(R308:AF308)&lt;13.5,AVERAGE(R308:AF308),IF(COUNTBLANK(Q308:AF308)&lt;14.5,AVERAGE(Q308:AF308),IF(COUNTBLANK(P308:AF308)&lt;15.5,AVERAGE(P308:AF308),IF(COUNTBLANK(O308:AF308)&lt;16.5,AVERAGE(O308:AF308),IF(COUNTBLANK(N308:AF308)&lt;17.5,AVERAGE(N308:AF308),IF(COUNTBLANK(M308:AF308)&lt;18.5,AVERAGE(M308:AF308),IF(COUNTBLANK(L308:AF308)&lt;19.5,AVERAGE(L308:AF308),AVERAGE(K308:AF308))))))))))))))))))))))</f>
        <v>95</v>
      </c>
      <c r="AK308" s="23">
        <f>IF(AH308&lt;1.5,J308,(0.75*J308)+(0.25*(AI308*$AS$1)))</f>
        <v>413915.82734775165</v>
      </c>
      <c r="AL308" s="24">
        <f>AK308-J308</f>
        <v>-8384.1726522483514</v>
      </c>
      <c r="AM308" s="22">
        <f>IF(AH308&lt;1.5,"N/A",3*((J308/$AS$1)-(AJ308*2/3)))</f>
        <v>119.58554239219623</v>
      </c>
      <c r="AN308" s="20">
        <f t="shared" si="11"/>
        <v>375854.54477505613</v>
      </c>
      <c r="AO308" s="20">
        <f t="shared" si="12"/>
        <v>375854.54477505613</v>
      </c>
    </row>
    <row r="309" spans="1:41" s="2" customFormat="1">
      <c r="A309" s="19" t="s">
        <v>42</v>
      </c>
      <c r="B309" s="23" t="str">
        <f>IF(COUNTBLANK(K309:AF309)&lt;20.5,"Yes","No")</f>
        <v>Yes</v>
      </c>
      <c r="C309" s="23" t="str">
        <f>IF(COUNTBLANK(K309:AF309)&lt;21.5,"Yes","No")</f>
        <v>Yes</v>
      </c>
      <c r="D309" s="34" t="str">
        <f>IF(J309&gt;300000,IF(J309&lt;((AG309*$AR$1)*0.9),IF(J309&lt;((AG309*$AR$1)*0.8),IF(J309&lt;((AG309*$AR$1)*0.7),"B","C"),"V"),IF(AM309&gt;AG309,IF(AM309&gt;AJ309,"P",""),"")),IF(AM309&gt;AG309,IF(AM309&gt;AJ309,"P",""),""))</f>
        <v/>
      </c>
      <c r="E309" s="19" t="s">
        <v>112</v>
      </c>
      <c r="F309" s="21" t="s">
        <v>62</v>
      </c>
      <c r="G309" s="20">
        <v>327400</v>
      </c>
      <c r="H309" s="20">
        <f>J309-G309</f>
        <v>11100</v>
      </c>
      <c r="I309" s="80">
        <v>14500</v>
      </c>
      <c r="J309" s="20">
        <v>338500</v>
      </c>
      <c r="K309" s="21">
        <v>71</v>
      </c>
      <c r="L309" s="21">
        <v>61</v>
      </c>
      <c r="M309" s="21">
        <v>96</v>
      </c>
      <c r="N309" s="21">
        <v>120</v>
      </c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39">
        <f>IF(AH309=0,"",AVERAGE(K309:AF309))</f>
        <v>87</v>
      </c>
      <c r="AH309" s="39">
        <f>IF(COUNTBLANK(K309:AF309)=0,22,IF(COUNTBLANK(K309:AF309)=1,21,IF(COUNTBLANK(K309:AF309)=2,20,IF(COUNTBLANK(K309:AF309)=3,19,IF(COUNTBLANK(K309:AF309)=4,18,IF(COUNTBLANK(K309:AF309)=5,17,IF(COUNTBLANK(K309:AF309)=6,16,IF(COUNTBLANK(K309:AF309)=7,15,IF(COUNTBLANK(K309:AF309)=8,14,IF(COUNTBLANK(K309:AF309)=9,13,IF(COUNTBLANK(K309:AF309)=10,12,IF(COUNTBLANK(K309:AF309)=11,11,IF(COUNTBLANK(K309:AF309)=12,10,IF(COUNTBLANK(K309:AF309)=13,9,IF(COUNTBLANK(K309:AF309)=14,8,IF(COUNTBLANK(K309:AF309)=15,7,IF(COUNTBLANK(K309:AF309)=16,6,IF(COUNTBLANK(K309:AF309)=17,5,IF(COUNTBLANK(K309:AF309)=18,4,IF(COUNTBLANK(K309:AF309)=19,3,IF(COUNTBLANK(K309:AF309)=20,2,IF(COUNTBLANK(K309:AF309)=21,1,IF(COUNTBLANK(K309:AF309)=22,0,"Error")))))))))))))))))))))))</f>
        <v>4</v>
      </c>
      <c r="AI309" s="39">
        <f>IF(AH309=0,"",IF(COUNTBLANK(AD309:AF309)=0,AVERAGE(AD309:AF309),IF(COUNTBLANK(AC309:AF309)&lt;1.5,AVERAGE(AC309:AF309),IF(COUNTBLANK(AB309:AF309)&lt;2.5,AVERAGE(AB309:AF309),IF(COUNTBLANK(AA309:AF309)&lt;3.5,AVERAGE(AA309:AF309),IF(COUNTBLANK(Z309:AF309)&lt;4.5,AVERAGE(Z309:AF309),IF(COUNTBLANK(Y309:AF309)&lt;5.5,AVERAGE(Y309:AF309),IF(COUNTBLANK(X309:AF309)&lt;6.5,AVERAGE(X309:AF309),IF(COUNTBLANK(W309:AF309)&lt;7.5,AVERAGE(W309:AF309),IF(COUNTBLANK(V309:AF309)&lt;8.5,AVERAGE(V309:AF309),IF(COUNTBLANK(U309:AF309)&lt;9.5,AVERAGE(U309:AF309),IF(COUNTBLANK(T309:AF309)&lt;10.5,AVERAGE(T309:AF309),IF(COUNTBLANK(S309:AF309)&lt;11.5,AVERAGE(S309:AF309),IF(COUNTBLANK(R309:AF309)&lt;12.5,AVERAGE(R309:AF309),IF(COUNTBLANK(Q309:AF309)&lt;13.5,AVERAGE(Q309:AF309),IF(COUNTBLANK(P309:AF309)&lt;14.5,AVERAGE(P309:AF309),IF(COUNTBLANK(O309:AF309)&lt;15.5,AVERAGE(O309:AF309),IF(COUNTBLANK(N309:AF309)&lt;16.5,AVERAGE(N309:AF309),IF(COUNTBLANK(M309:AF309)&lt;17.5,AVERAGE(M309:AF309),IF(COUNTBLANK(L309:AF309)&lt;18.5,AVERAGE(L309:AF309),AVERAGE(K309:AF309)))))))))))))))))))))</f>
        <v>92.333333333333329</v>
      </c>
      <c r="AJ309" s="22">
        <f>IF(AH309=0,"",IF(COUNTBLANK(AE309:AF309)=0,AVERAGE(AE309:AF309),IF(COUNTBLANK(AD309:AF309)&lt;1.5,AVERAGE(AD309:AF309),IF(COUNTBLANK(AC309:AF309)&lt;2.5,AVERAGE(AC309:AF309),IF(COUNTBLANK(AB309:AF309)&lt;3.5,AVERAGE(AB309:AF309),IF(COUNTBLANK(AA309:AF309)&lt;4.5,AVERAGE(AA309:AF309),IF(COUNTBLANK(Z309:AF309)&lt;5.5,AVERAGE(Z309:AF309),IF(COUNTBLANK(Y309:AF309)&lt;6.5,AVERAGE(Y309:AF309),IF(COUNTBLANK(X309:AF309)&lt;7.5,AVERAGE(X309:AF309),IF(COUNTBLANK(W309:AF309)&lt;8.5,AVERAGE(W309:AF309),IF(COUNTBLANK(V309:AF309)&lt;9.5,AVERAGE(V309:AF309),IF(COUNTBLANK(U309:AF309)&lt;10.5,AVERAGE(U309:AF309),IF(COUNTBLANK(T309:AF309)&lt;11.5,AVERAGE(T309:AF309),IF(COUNTBLANK(S309:AF309)&lt;12.5,AVERAGE(S309:AF309),IF(COUNTBLANK(R309:AF309)&lt;13.5,AVERAGE(R309:AF309),IF(COUNTBLANK(Q309:AF309)&lt;14.5,AVERAGE(Q309:AF309),IF(COUNTBLANK(P309:AF309)&lt;15.5,AVERAGE(P309:AF309),IF(COUNTBLANK(O309:AF309)&lt;16.5,AVERAGE(O309:AF309),IF(COUNTBLANK(N309:AF309)&lt;17.5,AVERAGE(N309:AF309),IF(COUNTBLANK(M309:AF309)&lt;18.5,AVERAGE(M309:AF309),IF(COUNTBLANK(L309:AF309)&lt;19.5,AVERAGE(L309:AF309),AVERAGE(K309:AF309))))))))))))))))))))))</f>
        <v>108</v>
      </c>
      <c r="AK309" s="23">
        <f>IF(AH309&lt;1.5,J309,(0.75*J309)+(0.25*(AI309*$AS$1)))</f>
        <v>348337.66377307795</v>
      </c>
      <c r="AL309" s="24">
        <f>AK309-J309</f>
        <v>9837.6637730779476</v>
      </c>
      <c r="AM309" s="22">
        <f>IF(AH309&lt;1.5,"N/A",3*((J309/$AS$1)-(AJ309*2/3)))</f>
        <v>32.152275869662375</v>
      </c>
      <c r="AN309" s="20">
        <f t="shared" si="11"/>
        <v>365304.24176382646</v>
      </c>
      <c r="AO309" s="20">
        <f t="shared" si="12"/>
        <v>344203.63574136718</v>
      </c>
    </row>
    <row r="310" spans="1:41" s="2" customFormat="1">
      <c r="A310" s="19" t="s">
        <v>42</v>
      </c>
      <c r="B310" s="23" t="str">
        <f>IF(COUNTBLANK(K310:AF310)&lt;20.5,"Yes","No")</f>
        <v>Yes</v>
      </c>
      <c r="C310" s="23" t="str">
        <f>IF(COUNTBLANK(K310:AF310)&lt;21.5,"Yes","No")</f>
        <v>Yes</v>
      </c>
      <c r="D310" s="34" t="str">
        <f>IF(J310&gt;300000,IF(J310&lt;((AG310*$AR$1)*0.9),IF(J310&lt;((AG310*$AR$1)*0.8),IF(J310&lt;((AG310*$AR$1)*0.7),"B","C"),"V"),IF(AM310&gt;AG310,IF(AM310&gt;AJ310,"P",""),"")),IF(AM310&gt;AG310,IF(AM310&gt;AJ310,"P",""),""))</f>
        <v>P</v>
      </c>
      <c r="E310" s="19" t="s">
        <v>107</v>
      </c>
      <c r="F310" s="21" t="s">
        <v>37</v>
      </c>
      <c r="G310" s="20">
        <v>422200</v>
      </c>
      <c r="H310" s="20">
        <f>J310-G310</f>
        <v>-37500</v>
      </c>
      <c r="I310" s="80">
        <v>-16600</v>
      </c>
      <c r="J310" s="20">
        <v>384700</v>
      </c>
      <c r="K310" s="21">
        <v>94</v>
      </c>
      <c r="L310" s="21">
        <v>75</v>
      </c>
      <c r="M310" s="21">
        <v>79</v>
      </c>
      <c r="N310" s="21">
        <v>93</v>
      </c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39">
        <f>IF(AH310=0,"",AVERAGE(K310:AF310))</f>
        <v>85.25</v>
      </c>
      <c r="AH310" s="39">
        <f>IF(COUNTBLANK(K310:AF310)=0,22,IF(COUNTBLANK(K310:AF310)=1,21,IF(COUNTBLANK(K310:AF310)=2,20,IF(COUNTBLANK(K310:AF310)=3,19,IF(COUNTBLANK(K310:AF310)=4,18,IF(COUNTBLANK(K310:AF310)=5,17,IF(COUNTBLANK(K310:AF310)=6,16,IF(COUNTBLANK(K310:AF310)=7,15,IF(COUNTBLANK(K310:AF310)=8,14,IF(COUNTBLANK(K310:AF310)=9,13,IF(COUNTBLANK(K310:AF310)=10,12,IF(COUNTBLANK(K310:AF310)=11,11,IF(COUNTBLANK(K310:AF310)=12,10,IF(COUNTBLANK(K310:AF310)=13,9,IF(COUNTBLANK(K310:AF310)=14,8,IF(COUNTBLANK(K310:AF310)=15,7,IF(COUNTBLANK(K310:AF310)=16,6,IF(COUNTBLANK(K310:AF310)=17,5,IF(COUNTBLANK(K310:AF310)=18,4,IF(COUNTBLANK(K310:AF310)=19,3,IF(COUNTBLANK(K310:AF310)=20,2,IF(COUNTBLANK(K310:AF310)=21,1,IF(COUNTBLANK(K310:AF310)=22,0,"Error")))))))))))))))))))))))</f>
        <v>4</v>
      </c>
      <c r="AI310" s="39">
        <f>IF(AH310=0,"",IF(COUNTBLANK(AD310:AF310)=0,AVERAGE(AD310:AF310),IF(COUNTBLANK(AC310:AF310)&lt;1.5,AVERAGE(AC310:AF310),IF(COUNTBLANK(AB310:AF310)&lt;2.5,AVERAGE(AB310:AF310),IF(COUNTBLANK(AA310:AF310)&lt;3.5,AVERAGE(AA310:AF310),IF(COUNTBLANK(Z310:AF310)&lt;4.5,AVERAGE(Z310:AF310),IF(COUNTBLANK(Y310:AF310)&lt;5.5,AVERAGE(Y310:AF310),IF(COUNTBLANK(X310:AF310)&lt;6.5,AVERAGE(X310:AF310),IF(COUNTBLANK(W310:AF310)&lt;7.5,AVERAGE(W310:AF310),IF(COUNTBLANK(V310:AF310)&lt;8.5,AVERAGE(V310:AF310),IF(COUNTBLANK(U310:AF310)&lt;9.5,AVERAGE(U310:AF310),IF(COUNTBLANK(T310:AF310)&lt;10.5,AVERAGE(T310:AF310),IF(COUNTBLANK(S310:AF310)&lt;11.5,AVERAGE(S310:AF310),IF(COUNTBLANK(R310:AF310)&lt;12.5,AVERAGE(R310:AF310),IF(COUNTBLANK(Q310:AF310)&lt;13.5,AVERAGE(Q310:AF310),IF(COUNTBLANK(P310:AF310)&lt;14.5,AVERAGE(P310:AF310),IF(COUNTBLANK(O310:AF310)&lt;15.5,AVERAGE(O310:AF310),IF(COUNTBLANK(N310:AF310)&lt;16.5,AVERAGE(N310:AF310),IF(COUNTBLANK(M310:AF310)&lt;17.5,AVERAGE(M310:AF310),IF(COUNTBLANK(L310:AF310)&lt;18.5,AVERAGE(L310:AF310),AVERAGE(K310:AF310)))))))))))))))))))))</f>
        <v>82.333333333333329</v>
      </c>
      <c r="AJ310" s="22">
        <f>IF(AH310=0,"",IF(COUNTBLANK(AE310:AF310)=0,AVERAGE(AE310:AF310),IF(COUNTBLANK(AD310:AF310)&lt;1.5,AVERAGE(AD310:AF310),IF(COUNTBLANK(AC310:AF310)&lt;2.5,AVERAGE(AC310:AF310),IF(COUNTBLANK(AB310:AF310)&lt;3.5,AVERAGE(AB310:AF310),IF(COUNTBLANK(AA310:AF310)&lt;4.5,AVERAGE(AA310:AF310),IF(COUNTBLANK(Z310:AF310)&lt;5.5,AVERAGE(Z310:AF310),IF(COUNTBLANK(Y310:AF310)&lt;6.5,AVERAGE(Y310:AF310),IF(COUNTBLANK(X310:AF310)&lt;7.5,AVERAGE(X310:AF310),IF(COUNTBLANK(W310:AF310)&lt;8.5,AVERAGE(W310:AF310),IF(COUNTBLANK(V310:AF310)&lt;9.5,AVERAGE(V310:AF310),IF(COUNTBLANK(U310:AF310)&lt;10.5,AVERAGE(U310:AF310),IF(COUNTBLANK(T310:AF310)&lt;11.5,AVERAGE(T310:AF310),IF(COUNTBLANK(S310:AF310)&lt;12.5,AVERAGE(S310:AF310),IF(COUNTBLANK(R310:AF310)&lt;13.5,AVERAGE(R310:AF310),IF(COUNTBLANK(Q310:AF310)&lt;14.5,AVERAGE(Q310:AF310),IF(COUNTBLANK(P310:AF310)&lt;15.5,AVERAGE(P310:AF310),IF(COUNTBLANK(O310:AF310)&lt;16.5,AVERAGE(O310:AF310),IF(COUNTBLANK(N310:AF310)&lt;17.5,AVERAGE(N310:AF310),IF(COUNTBLANK(M310:AF310)&lt;18.5,AVERAGE(M310:AF310),IF(COUNTBLANK(L310:AF310)&lt;19.5,AVERAGE(L310:AF310),AVERAGE(K310:AF310))))))))))))))))))))))</f>
        <v>86</v>
      </c>
      <c r="AK310" s="23">
        <f>IF(AH310&lt;1.5,J310,(0.75*J310)+(0.25*(AI310*$AS$1)))</f>
        <v>372757.05036805145</v>
      </c>
      <c r="AL310" s="24">
        <f>AK310-J310</f>
        <v>-11942.949631948548</v>
      </c>
      <c r="AM310" s="22">
        <f>IF(AH310&lt;1.5,"N/A",3*((J310/$AS$1)-(AJ310*2/3)))</f>
        <v>110.02121278304023</v>
      </c>
      <c r="AN310" s="20">
        <f t="shared" si="11"/>
        <v>325740.60547171533</v>
      </c>
      <c r="AO310" s="20">
        <f t="shared" si="12"/>
        <v>337279.99939024774</v>
      </c>
    </row>
    <row r="311" spans="1:41" s="2" customFormat="1">
      <c r="A311" s="19" t="s">
        <v>42</v>
      </c>
      <c r="B311" s="23" t="str">
        <f>IF(COUNTBLANK(K311:AF311)&lt;20.5,"Yes","No")</f>
        <v>No</v>
      </c>
      <c r="C311" s="23" t="str">
        <f>IF(COUNTBLANK(K311:AF311)&lt;21.5,"Yes","No")</f>
        <v>Yes</v>
      </c>
      <c r="D311" s="34" t="str">
        <f>IF(J311&gt;300000,IF(J311&lt;((AG311*$AR$1)*0.9),IF(J311&lt;((AG311*$AR$1)*0.8),IF(J311&lt;((AG311*$AR$1)*0.7),"B","C"),"V"),IF(AM311&gt;AG311,IF(AM311&gt;AJ311,"P",""),"")),IF(AM311&gt;AG311,IF(AM311&gt;AJ311,"P",""),""))</f>
        <v>P</v>
      </c>
      <c r="E311" s="19" t="s">
        <v>513</v>
      </c>
      <c r="F311" s="21" t="s">
        <v>37</v>
      </c>
      <c r="G311" s="20">
        <v>329100</v>
      </c>
      <c r="H311" s="20">
        <f>J311-G311</f>
        <v>0</v>
      </c>
      <c r="I311" s="80">
        <v>0</v>
      </c>
      <c r="J311" s="20">
        <v>329100</v>
      </c>
      <c r="K311" s="21"/>
      <c r="L311" s="21"/>
      <c r="M311" s="21"/>
      <c r="N311" s="21">
        <v>82</v>
      </c>
      <c r="O311" s="40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9">
        <f>IF(AH311=0,"",AVERAGE(K311:AF311))</f>
        <v>82</v>
      </c>
      <c r="AH311" s="39">
        <f>IF(COUNTBLANK(K311:AF311)=0,22,IF(COUNTBLANK(K311:AF311)=1,21,IF(COUNTBLANK(K311:AF311)=2,20,IF(COUNTBLANK(K311:AF311)=3,19,IF(COUNTBLANK(K311:AF311)=4,18,IF(COUNTBLANK(K311:AF311)=5,17,IF(COUNTBLANK(K311:AF311)=6,16,IF(COUNTBLANK(K311:AF311)=7,15,IF(COUNTBLANK(K311:AF311)=8,14,IF(COUNTBLANK(K311:AF311)=9,13,IF(COUNTBLANK(K311:AF311)=10,12,IF(COUNTBLANK(K311:AF311)=11,11,IF(COUNTBLANK(K311:AF311)=12,10,IF(COUNTBLANK(K311:AF311)=13,9,IF(COUNTBLANK(K311:AF311)=14,8,IF(COUNTBLANK(K311:AF311)=15,7,IF(COUNTBLANK(K311:AF311)=16,6,IF(COUNTBLANK(K311:AF311)=17,5,IF(COUNTBLANK(K311:AF311)=18,4,IF(COUNTBLANK(K311:AF311)=19,3,IF(COUNTBLANK(K311:AF311)=20,2,IF(COUNTBLANK(K311:AF311)=21,1,IF(COUNTBLANK(K311:AF311)=22,0,"Error")))))))))))))))))))))))</f>
        <v>1</v>
      </c>
      <c r="AI311" s="39">
        <f>IF(AH311=0,"",IF(COUNTBLANK(AD311:AF311)=0,AVERAGE(AD311:AF311),IF(COUNTBLANK(AC311:AF311)&lt;1.5,AVERAGE(AC311:AF311),IF(COUNTBLANK(AB311:AF311)&lt;2.5,AVERAGE(AB311:AF311),IF(COUNTBLANK(AA311:AF311)&lt;3.5,AVERAGE(AA311:AF311),IF(COUNTBLANK(Z311:AF311)&lt;4.5,AVERAGE(Z311:AF311),IF(COUNTBLANK(Y311:AF311)&lt;5.5,AVERAGE(Y311:AF311),IF(COUNTBLANK(X311:AF311)&lt;6.5,AVERAGE(X311:AF311),IF(COUNTBLANK(W311:AF311)&lt;7.5,AVERAGE(W311:AF311),IF(COUNTBLANK(V311:AF311)&lt;8.5,AVERAGE(V311:AF311),IF(COUNTBLANK(U311:AF311)&lt;9.5,AVERAGE(U311:AF311),IF(COUNTBLANK(T311:AF311)&lt;10.5,AVERAGE(T311:AF311),IF(COUNTBLANK(S311:AF311)&lt;11.5,AVERAGE(S311:AF311),IF(COUNTBLANK(R311:AF311)&lt;12.5,AVERAGE(R311:AF311),IF(COUNTBLANK(Q311:AF311)&lt;13.5,AVERAGE(Q311:AF311),IF(COUNTBLANK(P311:AF311)&lt;14.5,AVERAGE(P311:AF311),IF(COUNTBLANK(O311:AF311)&lt;15.5,AVERAGE(O311:AF311),IF(COUNTBLANK(N311:AF311)&lt;16.5,AVERAGE(N311:AF311),IF(COUNTBLANK(M311:AF311)&lt;17.5,AVERAGE(M311:AF311),IF(COUNTBLANK(L311:AF311)&lt;18.5,AVERAGE(L311:AF311),AVERAGE(K311:AF311)))))))))))))))))))))</f>
        <v>82</v>
      </c>
      <c r="AJ311" s="22">
        <f>IF(AH311=0,"",IF(COUNTBLANK(AE311:AF311)=0,AVERAGE(AE311:AF311),IF(COUNTBLANK(AD311:AF311)&lt;1.5,AVERAGE(AD311:AF311),IF(COUNTBLANK(AC311:AF311)&lt;2.5,AVERAGE(AC311:AF311),IF(COUNTBLANK(AB311:AF311)&lt;3.5,AVERAGE(AB311:AF311),IF(COUNTBLANK(AA311:AF311)&lt;4.5,AVERAGE(AA311:AF311),IF(COUNTBLANK(Z311:AF311)&lt;5.5,AVERAGE(Z311:AF311),IF(COUNTBLANK(Y311:AF311)&lt;6.5,AVERAGE(Y311:AF311),IF(COUNTBLANK(X311:AF311)&lt;7.5,AVERAGE(X311:AF311),IF(COUNTBLANK(W311:AF311)&lt;8.5,AVERAGE(W311:AF311),IF(COUNTBLANK(V311:AF311)&lt;9.5,AVERAGE(V311:AF311),IF(COUNTBLANK(U311:AF311)&lt;10.5,AVERAGE(U311:AF311),IF(COUNTBLANK(T311:AF311)&lt;11.5,AVERAGE(T311:AF311),IF(COUNTBLANK(S311:AF311)&lt;12.5,AVERAGE(S311:AF311),IF(COUNTBLANK(R311:AF311)&lt;13.5,AVERAGE(R311:AF311),IF(COUNTBLANK(Q311:AF311)&lt;14.5,AVERAGE(Q311:AF311),IF(COUNTBLANK(P311:AF311)&lt;15.5,AVERAGE(P311:AF311),IF(COUNTBLANK(O311:AF311)&lt;16.5,AVERAGE(O311:AF311),IF(COUNTBLANK(N311:AF311)&lt;17.5,AVERAGE(N311:AF311),IF(COUNTBLANK(M311:AF311)&lt;18.5,AVERAGE(M311:AF311),IF(COUNTBLANK(L311:AF311)&lt;19.5,AVERAGE(L311:AF311),AVERAGE(K311:AF311))))))))))))))))))))))</f>
        <v>82</v>
      </c>
      <c r="AK311" s="23">
        <f>IF(AH311&lt;1.5,J311,(0.75*J311)+(0.25*(AI311*$AS$1)))</f>
        <v>329100</v>
      </c>
      <c r="AL311" s="24">
        <f>AK311-J311</f>
        <v>0</v>
      </c>
      <c r="AM311" s="22" t="str">
        <f>IF(AH311&lt;1.5,"N/A",3*((J311/$AS$1)-(AJ311*2/3)))</f>
        <v>N/A</v>
      </c>
      <c r="AN311" s="20">
        <f t="shared" si="11"/>
        <v>324421.81759531162</v>
      </c>
      <c r="AO311" s="20">
        <f t="shared" si="12"/>
        <v>324421.81759531162</v>
      </c>
    </row>
    <row r="312" spans="1:41" s="2" customFormat="1">
      <c r="A312" s="19" t="s">
        <v>42</v>
      </c>
      <c r="B312" s="23" t="str">
        <f>IF(COUNTBLANK(K312:AF312)&lt;20.5,"Yes","No")</f>
        <v>Yes</v>
      </c>
      <c r="C312" s="23" t="str">
        <f>IF(COUNTBLANK(K312:AF312)&lt;21.5,"Yes","No")</f>
        <v>Yes</v>
      </c>
      <c r="D312" s="34" t="str">
        <f>IF(J312&gt;300000,IF(J312&lt;((AG312*$AR$1)*0.9),IF(J312&lt;((AG312*$AR$1)*0.8),IF(J312&lt;((AG312*$AR$1)*0.7),"B","C"),"V"),IF(AM312&gt;AG312,IF(AM312&gt;AJ312,"P",""),"")),IF(AM312&gt;AG312,IF(AM312&gt;AJ312,"P",""),""))</f>
        <v>P</v>
      </c>
      <c r="E312" s="19" t="s">
        <v>108</v>
      </c>
      <c r="F312" s="21" t="s">
        <v>37</v>
      </c>
      <c r="G312" s="20">
        <v>399100</v>
      </c>
      <c r="H312" s="20">
        <f>J312-G312</f>
        <v>-35600</v>
      </c>
      <c r="I312" s="80">
        <v>-18200</v>
      </c>
      <c r="J312" s="20">
        <v>363500</v>
      </c>
      <c r="K312" s="21">
        <v>85</v>
      </c>
      <c r="L312" s="21">
        <v>70</v>
      </c>
      <c r="M312" s="21">
        <v>86</v>
      </c>
      <c r="N312" s="21">
        <v>72</v>
      </c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39">
        <f>IF(AH312=0,"",AVERAGE(K312:AF312))</f>
        <v>78.25</v>
      </c>
      <c r="AH312" s="39">
        <f>IF(COUNTBLANK(K312:AF312)=0,22,IF(COUNTBLANK(K312:AF312)=1,21,IF(COUNTBLANK(K312:AF312)=2,20,IF(COUNTBLANK(K312:AF312)=3,19,IF(COUNTBLANK(K312:AF312)=4,18,IF(COUNTBLANK(K312:AF312)=5,17,IF(COUNTBLANK(K312:AF312)=6,16,IF(COUNTBLANK(K312:AF312)=7,15,IF(COUNTBLANK(K312:AF312)=8,14,IF(COUNTBLANK(K312:AF312)=9,13,IF(COUNTBLANK(K312:AF312)=10,12,IF(COUNTBLANK(K312:AF312)=11,11,IF(COUNTBLANK(K312:AF312)=12,10,IF(COUNTBLANK(K312:AF312)=13,9,IF(COUNTBLANK(K312:AF312)=14,8,IF(COUNTBLANK(K312:AF312)=15,7,IF(COUNTBLANK(K312:AF312)=16,6,IF(COUNTBLANK(K312:AF312)=17,5,IF(COUNTBLANK(K312:AF312)=18,4,IF(COUNTBLANK(K312:AF312)=19,3,IF(COUNTBLANK(K312:AF312)=20,2,IF(COUNTBLANK(K312:AF312)=21,1,IF(COUNTBLANK(K312:AF312)=22,0,"Error")))))))))))))))))))))))</f>
        <v>4</v>
      </c>
      <c r="AI312" s="39">
        <f>IF(AH312=0,"",IF(COUNTBLANK(AD312:AF312)=0,AVERAGE(AD312:AF312),IF(COUNTBLANK(AC312:AF312)&lt;1.5,AVERAGE(AC312:AF312),IF(COUNTBLANK(AB312:AF312)&lt;2.5,AVERAGE(AB312:AF312),IF(COUNTBLANK(AA312:AF312)&lt;3.5,AVERAGE(AA312:AF312),IF(COUNTBLANK(Z312:AF312)&lt;4.5,AVERAGE(Z312:AF312),IF(COUNTBLANK(Y312:AF312)&lt;5.5,AVERAGE(Y312:AF312),IF(COUNTBLANK(X312:AF312)&lt;6.5,AVERAGE(X312:AF312),IF(COUNTBLANK(W312:AF312)&lt;7.5,AVERAGE(W312:AF312),IF(COUNTBLANK(V312:AF312)&lt;8.5,AVERAGE(V312:AF312),IF(COUNTBLANK(U312:AF312)&lt;9.5,AVERAGE(U312:AF312),IF(COUNTBLANK(T312:AF312)&lt;10.5,AVERAGE(T312:AF312),IF(COUNTBLANK(S312:AF312)&lt;11.5,AVERAGE(S312:AF312),IF(COUNTBLANK(R312:AF312)&lt;12.5,AVERAGE(R312:AF312),IF(COUNTBLANK(Q312:AF312)&lt;13.5,AVERAGE(Q312:AF312),IF(COUNTBLANK(P312:AF312)&lt;14.5,AVERAGE(P312:AF312),IF(COUNTBLANK(O312:AF312)&lt;15.5,AVERAGE(O312:AF312),IF(COUNTBLANK(N312:AF312)&lt;16.5,AVERAGE(N312:AF312),IF(COUNTBLANK(M312:AF312)&lt;17.5,AVERAGE(M312:AF312),IF(COUNTBLANK(L312:AF312)&lt;18.5,AVERAGE(L312:AF312),AVERAGE(K312:AF312)))))))))))))))))))))</f>
        <v>76</v>
      </c>
      <c r="AJ312" s="22">
        <f>IF(AH312=0,"",IF(COUNTBLANK(AE312:AF312)=0,AVERAGE(AE312:AF312),IF(COUNTBLANK(AD312:AF312)&lt;1.5,AVERAGE(AD312:AF312),IF(COUNTBLANK(AC312:AF312)&lt;2.5,AVERAGE(AC312:AF312),IF(COUNTBLANK(AB312:AF312)&lt;3.5,AVERAGE(AB312:AF312),IF(COUNTBLANK(AA312:AF312)&lt;4.5,AVERAGE(AA312:AF312),IF(COUNTBLANK(Z312:AF312)&lt;5.5,AVERAGE(Z312:AF312),IF(COUNTBLANK(Y312:AF312)&lt;6.5,AVERAGE(Y312:AF312),IF(COUNTBLANK(X312:AF312)&lt;7.5,AVERAGE(X312:AF312),IF(COUNTBLANK(W312:AF312)&lt;8.5,AVERAGE(W312:AF312),IF(COUNTBLANK(V312:AF312)&lt;9.5,AVERAGE(V312:AF312),IF(COUNTBLANK(U312:AF312)&lt;10.5,AVERAGE(U312:AF312),IF(COUNTBLANK(T312:AF312)&lt;11.5,AVERAGE(T312:AF312),IF(COUNTBLANK(S312:AF312)&lt;12.5,AVERAGE(S312:AF312),IF(COUNTBLANK(R312:AF312)&lt;13.5,AVERAGE(R312:AF312),IF(COUNTBLANK(Q312:AF312)&lt;14.5,AVERAGE(Q312:AF312),IF(COUNTBLANK(P312:AF312)&lt;15.5,AVERAGE(P312:AF312),IF(COUNTBLANK(O312:AF312)&lt;16.5,AVERAGE(O312:AF312),IF(COUNTBLANK(N312:AF312)&lt;17.5,AVERAGE(N312:AF312),IF(COUNTBLANK(M312:AF312)&lt;18.5,AVERAGE(M312:AF312),IF(COUNTBLANK(L312:AF312)&lt;19.5,AVERAGE(L312:AF312),AVERAGE(K312:AF312))))))))))))))))))))))</f>
        <v>79</v>
      </c>
      <c r="AK312" s="23">
        <f>IF(AH312&lt;1.5,J312,(0.75*J312)+(0.25*(AI312*$AS$1)))</f>
        <v>350377.66187820135</v>
      </c>
      <c r="AL312" s="24">
        <f>AK312-J312</f>
        <v>-13122.338121798646</v>
      </c>
      <c r="AM312" s="22">
        <f>IF(AH312&lt;1.5,"N/A",3*((J312/$AS$1)-(AJ312*2/3)))</f>
        <v>108.47962268426079</v>
      </c>
      <c r="AN312" s="20">
        <f t="shared" si="11"/>
        <v>300683.6358200449</v>
      </c>
      <c r="AO312" s="20">
        <f t="shared" si="12"/>
        <v>309585.45398576994</v>
      </c>
    </row>
    <row r="313" spans="1:41" s="2" customFormat="1">
      <c r="A313" s="19" t="s">
        <v>42</v>
      </c>
      <c r="B313" s="23" t="str">
        <f>IF(COUNTBLANK(K313:AF313)&lt;20.5,"Yes","No")</f>
        <v>Yes</v>
      </c>
      <c r="C313" s="23" t="str">
        <f>IF(COUNTBLANK(K313:AF313)&lt;21.5,"Yes","No")</f>
        <v>Yes</v>
      </c>
      <c r="D313" s="34" t="str">
        <f>IF(J313&gt;300000,IF(J313&lt;((AG313*$AR$1)*0.9),IF(J313&lt;((AG313*$AR$1)*0.8),IF(J313&lt;((AG313*$AR$1)*0.7),"B","C"),"V"),IF(AM313&gt;AG313,IF(AM313&gt;AJ313,"P",""),"")),IF(AM313&gt;AG313,IF(AM313&gt;AJ313,"P",""),""))</f>
        <v/>
      </c>
      <c r="E313" s="19" t="s">
        <v>110</v>
      </c>
      <c r="F313" s="21" t="s">
        <v>37</v>
      </c>
      <c r="G313" s="20">
        <v>156000</v>
      </c>
      <c r="H313" s="20">
        <f>J313-G313</f>
        <v>39300</v>
      </c>
      <c r="I313" s="80">
        <v>0</v>
      </c>
      <c r="J313" s="20">
        <v>195300</v>
      </c>
      <c r="K313" s="21">
        <v>77</v>
      </c>
      <c r="L313" s="21">
        <v>72</v>
      </c>
      <c r="M313" s="21">
        <v>73</v>
      </c>
      <c r="N313" s="21" t="s">
        <v>535</v>
      </c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39">
        <f>IF(AH313=0,"",AVERAGE(K313:AF313))</f>
        <v>74</v>
      </c>
      <c r="AH313" s="39">
        <f>IF(COUNTBLANK(K313:AF313)=0,22,IF(COUNTBLANK(K313:AF313)=1,21,IF(COUNTBLANK(K313:AF313)=2,20,IF(COUNTBLANK(K313:AF313)=3,19,IF(COUNTBLANK(K313:AF313)=4,18,IF(COUNTBLANK(K313:AF313)=5,17,IF(COUNTBLANK(K313:AF313)=6,16,IF(COUNTBLANK(K313:AF313)=7,15,IF(COUNTBLANK(K313:AF313)=8,14,IF(COUNTBLANK(K313:AF313)=9,13,IF(COUNTBLANK(K313:AF313)=10,12,IF(COUNTBLANK(K313:AF313)=11,11,IF(COUNTBLANK(K313:AF313)=12,10,IF(COUNTBLANK(K313:AF313)=13,9,IF(COUNTBLANK(K313:AF313)=14,8,IF(COUNTBLANK(K313:AF313)=15,7,IF(COUNTBLANK(K313:AF313)=16,6,IF(COUNTBLANK(K313:AF313)=17,5,IF(COUNTBLANK(K313:AF313)=18,4,IF(COUNTBLANK(K313:AF313)=19,3,IF(COUNTBLANK(K313:AF313)=20,2,IF(COUNTBLANK(K313:AF313)=21,1,IF(COUNTBLANK(K313:AF313)=22,0,"Error")))))))))))))))))))))))</f>
        <v>3</v>
      </c>
      <c r="AI313" s="39">
        <f>IF(AH313=0,"",IF(COUNTBLANK(AD313:AF313)=0,AVERAGE(AD313:AF313),IF(COUNTBLANK(AC313:AF313)&lt;1.5,AVERAGE(AC313:AF313),IF(COUNTBLANK(AB313:AF313)&lt;2.5,AVERAGE(AB313:AF313),IF(COUNTBLANK(AA313:AF313)&lt;3.5,AVERAGE(AA313:AF313),IF(COUNTBLANK(Z313:AF313)&lt;4.5,AVERAGE(Z313:AF313),IF(COUNTBLANK(Y313:AF313)&lt;5.5,AVERAGE(Y313:AF313),IF(COUNTBLANK(X313:AF313)&lt;6.5,AVERAGE(X313:AF313),IF(COUNTBLANK(W313:AF313)&lt;7.5,AVERAGE(W313:AF313),IF(COUNTBLANK(V313:AF313)&lt;8.5,AVERAGE(V313:AF313),IF(COUNTBLANK(U313:AF313)&lt;9.5,AVERAGE(U313:AF313),IF(COUNTBLANK(T313:AF313)&lt;10.5,AVERAGE(T313:AF313),IF(COUNTBLANK(S313:AF313)&lt;11.5,AVERAGE(S313:AF313),IF(COUNTBLANK(R313:AF313)&lt;12.5,AVERAGE(R313:AF313),IF(COUNTBLANK(Q313:AF313)&lt;13.5,AVERAGE(Q313:AF313),IF(COUNTBLANK(P313:AF313)&lt;14.5,AVERAGE(P313:AF313),IF(COUNTBLANK(O313:AF313)&lt;15.5,AVERAGE(O313:AF313),IF(COUNTBLANK(N313:AF313)&lt;16.5,AVERAGE(N313:AF313),IF(COUNTBLANK(M313:AF313)&lt;17.5,AVERAGE(M313:AF313),IF(COUNTBLANK(L313:AF313)&lt;18.5,AVERAGE(L313:AF313),AVERAGE(K313:AF313)))))))))))))))))))))</f>
        <v>74</v>
      </c>
      <c r="AJ313" s="22">
        <f>IF(AH313=0,"",IF(COUNTBLANK(AE313:AF313)=0,AVERAGE(AE313:AF313),IF(COUNTBLANK(AD313:AF313)&lt;1.5,AVERAGE(AD313:AF313),IF(COUNTBLANK(AC313:AF313)&lt;2.5,AVERAGE(AC313:AF313),IF(COUNTBLANK(AB313:AF313)&lt;3.5,AVERAGE(AB313:AF313),IF(COUNTBLANK(AA313:AF313)&lt;4.5,AVERAGE(AA313:AF313),IF(COUNTBLANK(Z313:AF313)&lt;5.5,AVERAGE(Z313:AF313),IF(COUNTBLANK(Y313:AF313)&lt;6.5,AVERAGE(Y313:AF313),IF(COUNTBLANK(X313:AF313)&lt;7.5,AVERAGE(X313:AF313),IF(COUNTBLANK(W313:AF313)&lt;8.5,AVERAGE(W313:AF313),IF(COUNTBLANK(V313:AF313)&lt;9.5,AVERAGE(V313:AF313),IF(COUNTBLANK(U313:AF313)&lt;10.5,AVERAGE(U313:AF313),IF(COUNTBLANK(T313:AF313)&lt;11.5,AVERAGE(T313:AF313),IF(COUNTBLANK(S313:AF313)&lt;12.5,AVERAGE(S313:AF313),IF(COUNTBLANK(R313:AF313)&lt;13.5,AVERAGE(R313:AF313),IF(COUNTBLANK(Q313:AF313)&lt;14.5,AVERAGE(Q313:AF313),IF(COUNTBLANK(P313:AF313)&lt;15.5,AVERAGE(P313:AF313),IF(COUNTBLANK(O313:AF313)&lt;16.5,AVERAGE(O313:AF313),IF(COUNTBLANK(N313:AF313)&lt;17.5,AVERAGE(N313:AF313),IF(COUNTBLANK(M313:AF313)&lt;18.5,AVERAGE(M313:AF313),IF(COUNTBLANK(L313:AF313)&lt;19.5,AVERAGE(L313:AF313),AVERAGE(K313:AF313))))))))))))))))))))))</f>
        <v>72.5</v>
      </c>
      <c r="AK313" s="23">
        <f>IF(AH313&lt;1.5,J313,(0.75*J313)+(0.25*(AI313*$AS$1)))</f>
        <v>222181.53919719602</v>
      </c>
      <c r="AL313" s="24">
        <f>AK313-J313</f>
        <v>26881.53919719602</v>
      </c>
      <c r="AM313" s="22">
        <f>IF(AH313&lt;1.5,"N/A",3*((J313/$AS$1)-(AJ313*2/3)))</f>
        <v>-1.8267666843572741</v>
      </c>
      <c r="AN313" s="20">
        <f t="shared" si="11"/>
        <v>292770.90856162267</v>
      </c>
      <c r="AO313" s="20">
        <f t="shared" si="12"/>
        <v>292770.90856162267</v>
      </c>
    </row>
    <row r="314" spans="1:41" s="2" customFormat="1">
      <c r="A314" s="19" t="s">
        <v>42</v>
      </c>
      <c r="B314" s="23" t="str">
        <f>IF(COUNTBLANK(K314:AF314)&lt;20.5,"Yes","No")</f>
        <v>Yes</v>
      </c>
      <c r="C314" s="23" t="str">
        <f>IF(COUNTBLANK(K314:AF314)&lt;21.5,"Yes","No")</f>
        <v>Yes</v>
      </c>
      <c r="D314" s="34" t="str">
        <f>IF(J314&gt;300000,IF(J314&lt;((AG314*$AR$1)*0.9),IF(J314&lt;((AG314*$AR$1)*0.8),IF(J314&lt;((AG314*$AR$1)*0.7),"B","C"),"V"),IF(AM314&gt;AG314,IF(AM314&gt;AJ314,"P",""),"")),IF(AM314&gt;AG314,IF(AM314&gt;AJ314,"P",""),""))</f>
        <v/>
      </c>
      <c r="E314" s="19" t="s">
        <v>117</v>
      </c>
      <c r="F314" s="21" t="s">
        <v>390</v>
      </c>
      <c r="G314" s="20">
        <v>209200</v>
      </c>
      <c r="H314" s="20">
        <f>J314-G314</f>
        <v>36000</v>
      </c>
      <c r="I314" s="80">
        <v>18900</v>
      </c>
      <c r="J314" s="20">
        <v>245200</v>
      </c>
      <c r="K314" s="21">
        <v>56</v>
      </c>
      <c r="L314" s="21">
        <v>62</v>
      </c>
      <c r="M314" s="21">
        <v>81</v>
      </c>
      <c r="N314" s="21">
        <v>75</v>
      </c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39">
        <f>IF(AH314=0,"",AVERAGE(K314:AF314))</f>
        <v>68.5</v>
      </c>
      <c r="AH314" s="39">
        <f>IF(COUNTBLANK(K314:AF314)=0,22,IF(COUNTBLANK(K314:AF314)=1,21,IF(COUNTBLANK(K314:AF314)=2,20,IF(COUNTBLANK(K314:AF314)=3,19,IF(COUNTBLANK(K314:AF314)=4,18,IF(COUNTBLANK(K314:AF314)=5,17,IF(COUNTBLANK(K314:AF314)=6,16,IF(COUNTBLANK(K314:AF314)=7,15,IF(COUNTBLANK(K314:AF314)=8,14,IF(COUNTBLANK(K314:AF314)=9,13,IF(COUNTBLANK(K314:AF314)=10,12,IF(COUNTBLANK(K314:AF314)=11,11,IF(COUNTBLANK(K314:AF314)=12,10,IF(COUNTBLANK(K314:AF314)=13,9,IF(COUNTBLANK(K314:AF314)=14,8,IF(COUNTBLANK(K314:AF314)=15,7,IF(COUNTBLANK(K314:AF314)=16,6,IF(COUNTBLANK(K314:AF314)=17,5,IF(COUNTBLANK(K314:AF314)=18,4,IF(COUNTBLANK(K314:AF314)=19,3,IF(COUNTBLANK(K314:AF314)=20,2,IF(COUNTBLANK(K314:AF314)=21,1,IF(COUNTBLANK(K314:AF314)=22,0,"Error")))))))))))))))))))))))</f>
        <v>4</v>
      </c>
      <c r="AI314" s="39">
        <f>IF(AH314=0,"",IF(COUNTBLANK(AD314:AF314)=0,AVERAGE(AD314:AF314),IF(COUNTBLANK(AC314:AF314)&lt;1.5,AVERAGE(AC314:AF314),IF(COUNTBLANK(AB314:AF314)&lt;2.5,AVERAGE(AB314:AF314),IF(COUNTBLANK(AA314:AF314)&lt;3.5,AVERAGE(AA314:AF314),IF(COUNTBLANK(Z314:AF314)&lt;4.5,AVERAGE(Z314:AF314),IF(COUNTBLANK(Y314:AF314)&lt;5.5,AVERAGE(Y314:AF314),IF(COUNTBLANK(X314:AF314)&lt;6.5,AVERAGE(X314:AF314),IF(COUNTBLANK(W314:AF314)&lt;7.5,AVERAGE(W314:AF314),IF(COUNTBLANK(V314:AF314)&lt;8.5,AVERAGE(V314:AF314),IF(COUNTBLANK(U314:AF314)&lt;9.5,AVERAGE(U314:AF314),IF(COUNTBLANK(T314:AF314)&lt;10.5,AVERAGE(T314:AF314),IF(COUNTBLANK(S314:AF314)&lt;11.5,AVERAGE(S314:AF314),IF(COUNTBLANK(R314:AF314)&lt;12.5,AVERAGE(R314:AF314),IF(COUNTBLANK(Q314:AF314)&lt;13.5,AVERAGE(Q314:AF314),IF(COUNTBLANK(P314:AF314)&lt;14.5,AVERAGE(P314:AF314),IF(COUNTBLANK(O314:AF314)&lt;15.5,AVERAGE(O314:AF314),IF(COUNTBLANK(N314:AF314)&lt;16.5,AVERAGE(N314:AF314),IF(COUNTBLANK(M314:AF314)&lt;17.5,AVERAGE(M314:AF314),IF(COUNTBLANK(L314:AF314)&lt;18.5,AVERAGE(L314:AF314),AVERAGE(K314:AF314)))))))))))))))))))))</f>
        <v>72.666666666666671</v>
      </c>
      <c r="AJ314" s="22">
        <f>IF(AH314=0,"",IF(COUNTBLANK(AE314:AF314)=0,AVERAGE(AE314:AF314),IF(COUNTBLANK(AD314:AF314)&lt;1.5,AVERAGE(AD314:AF314),IF(COUNTBLANK(AC314:AF314)&lt;2.5,AVERAGE(AC314:AF314),IF(COUNTBLANK(AB314:AF314)&lt;3.5,AVERAGE(AB314:AF314),IF(COUNTBLANK(AA314:AF314)&lt;4.5,AVERAGE(AA314:AF314),IF(COUNTBLANK(Z314:AF314)&lt;5.5,AVERAGE(Z314:AF314),IF(COUNTBLANK(Y314:AF314)&lt;6.5,AVERAGE(Y314:AF314),IF(COUNTBLANK(X314:AF314)&lt;7.5,AVERAGE(X314:AF314),IF(COUNTBLANK(W314:AF314)&lt;8.5,AVERAGE(W314:AF314),IF(COUNTBLANK(V314:AF314)&lt;9.5,AVERAGE(V314:AF314),IF(COUNTBLANK(U314:AF314)&lt;10.5,AVERAGE(U314:AF314),IF(COUNTBLANK(T314:AF314)&lt;11.5,AVERAGE(T314:AF314),IF(COUNTBLANK(S314:AF314)&lt;12.5,AVERAGE(S314:AF314),IF(COUNTBLANK(R314:AF314)&lt;13.5,AVERAGE(R314:AF314),IF(COUNTBLANK(Q314:AF314)&lt;14.5,AVERAGE(Q314:AF314),IF(COUNTBLANK(P314:AF314)&lt;15.5,AVERAGE(P314:AF314),IF(COUNTBLANK(O314:AF314)&lt;16.5,AVERAGE(O314:AF314),IF(COUNTBLANK(N314:AF314)&lt;17.5,AVERAGE(N314:AF314),IF(COUNTBLANK(M314:AF314)&lt;18.5,AVERAGE(M314:AF314),IF(COUNTBLANK(L314:AF314)&lt;19.5,AVERAGE(L314:AF314),AVERAGE(K314:AF314))))))))))))))))))))))</f>
        <v>78</v>
      </c>
      <c r="AK314" s="23">
        <f>IF(AH314&lt;1.5,J314,(0.75*J314)+(0.25*(AI314*$AS$1)))</f>
        <v>258242.45740985917</v>
      </c>
      <c r="AL314" s="24">
        <f>AK314-J314</f>
        <v>13042.457409859169</v>
      </c>
      <c r="AM314" s="22">
        <f>IF(AH314&lt;1.5,"N/A",3*((J314/$AS$1)-(AJ314*2/3)))</f>
        <v>23.754617557581135</v>
      </c>
      <c r="AN314" s="20">
        <f t="shared" si="11"/>
        <v>287495.75705600786</v>
      </c>
      <c r="AO314" s="20">
        <f t="shared" si="12"/>
        <v>271010.90860096156</v>
      </c>
    </row>
    <row r="315" spans="1:41" s="2" customFormat="1">
      <c r="A315" s="19" t="s">
        <v>42</v>
      </c>
      <c r="B315" s="23" t="str">
        <f>IF(COUNTBLANK(K315:AF315)&lt;20.5,"Yes","No")</f>
        <v>Yes</v>
      </c>
      <c r="C315" s="23" t="str">
        <f>IF(COUNTBLANK(K315:AF315)&lt;21.5,"Yes","No")</f>
        <v>Yes</v>
      </c>
      <c r="D315" s="34" t="str">
        <f>IF(J315&gt;300000,IF(J315&lt;((AG315*$AR$1)*0.9),IF(J315&lt;((AG315*$AR$1)*0.8),IF(J315&lt;((AG315*$AR$1)*0.7),"B","C"),"V"),IF(AM315&gt;AG315,IF(AM315&gt;AJ315,"P",""),"")),IF(AM315&gt;AG315,IF(AM315&gt;AJ315,"P",""),""))</f>
        <v/>
      </c>
      <c r="E315" s="19" t="s">
        <v>109</v>
      </c>
      <c r="F315" s="21" t="s">
        <v>37</v>
      </c>
      <c r="G315" s="20">
        <v>210900</v>
      </c>
      <c r="H315" s="20">
        <f>J315-G315</f>
        <v>0</v>
      </c>
      <c r="I315" s="80">
        <v>0</v>
      </c>
      <c r="J315" s="20">
        <v>210900</v>
      </c>
      <c r="K315" s="21">
        <v>77</v>
      </c>
      <c r="L315" s="21">
        <v>59</v>
      </c>
      <c r="M315" s="21"/>
      <c r="N315" s="21" t="s">
        <v>535</v>
      </c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39">
        <f>IF(AH315=0,"",AVERAGE(K315:AF315))</f>
        <v>68</v>
      </c>
      <c r="AH315" s="39">
        <f>IF(COUNTBLANK(K315:AF315)=0,22,IF(COUNTBLANK(K315:AF315)=1,21,IF(COUNTBLANK(K315:AF315)=2,20,IF(COUNTBLANK(K315:AF315)=3,19,IF(COUNTBLANK(K315:AF315)=4,18,IF(COUNTBLANK(K315:AF315)=5,17,IF(COUNTBLANK(K315:AF315)=6,16,IF(COUNTBLANK(K315:AF315)=7,15,IF(COUNTBLANK(K315:AF315)=8,14,IF(COUNTBLANK(K315:AF315)=9,13,IF(COUNTBLANK(K315:AF315)=10,12,IF(COUNTBLANK(K315:AF315)=11,11,IF(COUNTBLANK(K315:AF315)=12,10,IF(COUNTBLANK(K315:AF315)=13,9,IF(COUNTBLANK(K315:AF315)=14,8,IF(COUNTBLANK(K315:AF315)=15,7,IF(COUNTBLANK(K315:AF315)=16,6,IF(COUNTBLANK(K315:AF315)=17,5,IF(COUNTBLANK(K315:AF315)=18,4,IF(COUNTBLANK(K315:AF315)=19,3,IF(COUNTBLANK(K315:AF315)=20,2,IF(COUNTBLANK(K315:AF315)=21,1,IF(COUNTBLANK(K315:AF315)=22,0,"Error")))))))))))))))))))))))</f>
        <v>2</v>
      </c>
      <c r="AI315" s="39">
        <f>IF(AH315=0,"",IF(COUNTBLANK(AD315:AF315)=0,AVERAGE(AD315:AF315),IF(COUNTBLANK(AC315:AF315)&lt;1.5,AVERAGE(AC315:AF315),IF(COUNTBLANK(AB315:AF315)&lt;2.5,AVERAGE(AB315:AF315),IF(COUNTBLANK(AA315:AF315)&lt;3.5,AVERAGE(AA315:AF315),IF(COUNTBLANK(Z315:AF315)&lt;4.5,AVERAGE(Z315:AF315),IF(COUNTBLANK(Y315:AF315)&lt;5.5,AVERAGE(Y315:AF315),IF(COUNTBLANK(X315:AF315)&lt;6.5,AVERAGE(X315:AF315),IF(COUNTBLANK(W315:AF315)&lt;7.5,AVERAGE(W315:AF315),IF(COUNTBLANK(V315:AF315)&lt;8.5,AVERAGE(V315:AF315),IF(COUNTBLANK(U315:AF315)&lt;9.5,AVERAGE(U315:AF315),IF(COUNTBLANK(T315:AF315)&lt;10.5,AVERAGE(T315:AF315),IF(COUNTBLANK(S315:AF315)&lt;11.5,AVERAGE(S315:AF315),IF(COUNTBLANK(R315:AF315)&lt;12.5,AVERAGE(R315:AF315),IF(COUNTBLANK(Q315:AF315)&lt;13.5,AVERAGE(Q315:AF315),IF(COUNTBLANK(P315:AF315)&lt;14.5,AVERAGE(P315:AF315),IF(COUNTBLANK(O315:AF315)&lt;15.5,AVERAGE(O315:AF315),IF(COUNTBLANK(N315:AF315)&lt;16.5,AVERAGE(N315:AF315),IF(COUNTBLANK(M315:AF315)&lt;17.5,AVERAGE(M315:AF315),IF(COUNTBLANK(L315:AF315)&lt;18.5,AVERAGE(L315:AF315),AVERAGE(K315:AF315)))))))))))))))))))))</f>
        <v>68</v>
      </c>
      <c r="AJ315" s="22">
        <f>IF(AH315=0,"",IF(COUNTBLANK(AE315:AF315)=0,AVERAGE(AE315:AF315),IF(COUNTBLANK(AD315:AF315)&lt;1.5,AVERAGE(AD315:AF315),IF(COUNTBLANK(AC315:AF315)&lt;2.5,AVERAGE(AC315:AF315),IF(COUNTBLANK(AB315:AF315)&lt;3.5,AVERAGE(AB315:AF315),IF(COUNTBLANK(AA315:AF315)&lt;4.5,AVERAGE(AA315:AF315),IF(COUNTBLANK(Z315:AF315)&lt;5.5,AVERAGE(Z315:AF315),IF(COUNTBLANK(Y315:AF315)&lt;6.5,AVERAGE(Y315:AF315),IF(COUNTBLANK(X315:AF315)&lt;7.5,AVERAGE(X315:AF315),IF(COUNTBLANK(W315:AF315)&lt;8.5,AVERAGE(W315:AF315),IF(COUNTBLANK(V315:AF315)&lt;9.5,AVERAGE(V315:AF315),IF(COUNTBLANK(U315:AF315)&lt;10.5,AVERAGE(U315:AF315),IF(COUNTBLANK(T315:AF315)&lt;11.5,AVERAGE(T315:AF315),IF(COUNTBLANK(S315:AF315)&lt;12.5,AVERAGE(S315:AF315),IF(COUNTBLANK(R315:AF315)&lt;13.5,AVERAGE(R315:AF315),IF(COUNTBLANK(Q315:AF315)&lt;14.5,AVERAGE(Q315:AF315),IF(COUNTBLANK(P315:AF315)&lt;15.5,AVERAGE(P315:AF315),IF(COUNTBLANK(O315:AF315)&lt;16.5,AVERAGE(O315:AF315),IF(COUNTBLANK(N315:AF315)&lt;17.5,AVERAGE(N315:AF315),IF(COUNTBLANK(M315:AF315)&lt;18.5,AVERAGE(M315:AF315),IF(COUNTBLANK(L315:AF315)&lt;19.5,AVERAGE(L315:AF315),AVERAGE(K315:AF315))))))))))))))))))))))</f>
        <v>68</v>
      </c>
      <c r="AK315" s="23">
        <f>IF(AH315&lt;1.5,J315,(0.75*J315)+(0.25*(AI315*$AS$1)))</f>
        <v>227743.17115418013</v>
      </c>
      <c r="AL315" s="24">
        <f>AK315-J315</f>
        <v>16843.171154180134</v>
      </c>
      <c r="AM315" s="22">
        <f>IF(AH315&lt;1.5,"N/A",3*((J315/$AS$1)-(AJ315*2/3)))</f>
        <v>18.609497727952132</v>
      </c>
      <c r="AN315" s="20">
        <f t="shared" si="11"/>
        <v>269032.72678635595</v>
      </c>
      <c r="AO315" s="20">
        <f t="shared" si="12"/>
        <v>269032.72678635595</v>
      </c>
    </row>
    <row r="316" spans="1:41" s="2" customFormat="1">
      <c r="A316" s="19" t="s">
        <v>42</v>
      </c>
      <c r="B316" s="23" t="str">
        <f>IF(COUNTBLANK(K316:AF316)&lt;20.5,"Yes","No")</f>
        <v>Yes</v>
      </c>
      <c r="C316" s="23" t="str">
        <f>IF(COUNTBLANK(K316:AF316)&lt;21.5,"Yes","No")</f>
        <v>Yes</v>
      </c>
      <c r="D316" s="34" t="str">
        <f>IF(J316&gt;300000,IF(J316&lt;((AG316*$AR$1)*0.9),IF(J316&lt;((AG316*$AR$1)*0.8),IF(J316&lt;((AG316*$AR$1)*0.7),"B","C"),"V"),IF(AM316&gt;AG316,IF(AM316&gt;AJ316,"P",""),"")),IF(AM316&gt;AG316,IF(AM316&gt;AJ316,"P",""),""))</f>
        <v/>
      </c>
      <c r="E316" s="19" t="s">
        <v>50</v>
      </c>
      <c r="F316" s="21" t="s">
        <v>48</v>
      </c>
      <c r="G316" s="20">
        <v>89500</v>
      </c>
      <c r="H316" s="20">
        <f>J316-G316</f>
        <v>86600</v>
      </c>
      <c r="I316" s="80">
        <v>42600</v>
      </c>
      <c r="J316" s="20">
        <v>176100</v>
      </c>
      <c r="K316" s="21">
        <v>49</v>
      </c>
      <c r="L316" s="21">
        <v>68</v>
      </c>
      <c r="M316" s="21">
        <v>70</v>
      </c>
      <c r="N316" s="21">
        <v>78</v>
      </c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39">
        <f>IF(AH316=0,"",AVERAGE(K316:AF316))</f>
        <v>66.25</v>
      </c>
      <c r="AH316" s="39">
        <f>IF(COUNTBLANK(K316:AF316)=0,22,IF(COUNTBLANK(K316:AF316)=1,21,IF(COUNTBLANK(K316:AF316)=2,20,IF(COUNTBLANK(K316:AF316)=3,19,IF(COUNTBLANK(K316:AF316)=4,18,IF(COUNTBLANK(K316:AF316)=5,17,IF(COUNTBLANK(K316:AF316)=6,16,IF(COUNTBLANK(K316:AF316)=7,15,IF(COUNTBLANK(K316:AF316)=8,14,IF(COUNTBLANK(K316:AF316)=9,13,IF(COUNTBLANK(K316:AF316)=10,12,IF(COUNTBLANK(K316:AF316)=11,11,IF(COUNTBLANK(K316:AF316)=12,10,IF(COUNTBLANK(K316:AF316)=13,9,IF(COUNTBLANK(K316:AF316)=14,8,IF(COUNTBLANK(K316:AF316)=15,7,IF(COUNTBLANK(K316:AF316)=16,6,IF(COUNTBLANK(K316:AF316)=17,5,IF(COUNTBLANK(K316:AF316)=18,4,IF(COUNTBLANK(K316:AF316)=19,3,IF(COUNTBLANK(K316:AF316)=20,2,IF(COUNTBLANK(K316:AF316)=21,1,IF(COUNTBLANK(K316:AF316)=22,0,"Error")))))))))))))))))))))))</f>
        <v>4</v>
      </c>
      <c r="AI316" s="39">
        <f>IF(AH316=0,"",IF(COUNTBLANK(AD316:AF316)=0,AVERAGE(AD316:AF316),IF(COUNTBLANK(AC316:AF316)&lt;1.5,AVERAGE(AC316:AF316),IF(COUNTBLANK(AB316:AF316)&lt;2.5,AVERAGE(AB316:AF316),IF(COUNTBLANK(AA316:AF316)&lt;3.5,AVERAGE(AA316:AF316),IF(COUNTBLANK(Z316:AF316)&lt;4.5,AVERAGE(Z316:AF316),IF(COUNTBLANK(Y316:AF316)&lt;5.5,AVERAGE(Y316:AF316),IF(COUNTBLANK(X316:AF316)&lt;6.5,AVERAGE(X316:AF316),IF(COUNTBLANK(W316:AF316)&lt;7.5,AVERAGE(W316:AF316),IF(COUNTBLANK(V316:AF316)&lt;8.5,AVERAGE(V316:AF316),IF(COUNTBLANK(U316:AF316)&lt;9.5,AVERAGE(U316:AF316),IF(COUNTBLANK(T316:AF316)&lt;10.5,AVERAGE(T316:AF316),IF(COUNTBLANK(S316:AF316)&lt;11.5,AVERAGE(S316:AF316),IF(COUNTBLANK(R316:AF316)&lt;12.5,AVERAGE(R316:AF316),IF(COUNTBLANK(Q316:AF316)&lt;13.5,AVERAGE(Q316:AF316),IF(COUNTBLANK(P316:AF316)&lt;14.5,AVERAGE(P316:AF316),IF(COUNTBLANK(O316:AF316)&lt;15.5,AVERAGE(O316:AF316),IF(COUNTBLANK(N316:AF316)&lt;16.5,AVERAGE(N316:AF316),IF(COUNTBLANK(M316:AF316)&lt;17.5,AVERAGE(M316:AF316),IF(COUNTBLANK(L316:AF316)&lt;18.5,AVERAGE(L316:AF316),AVERAGE(K316:AF316)))))))))))))))))))))</f>
        <v>72</v>
      </c>
      <c r="AJ316" s="22">
        <f>IF(AH316=0,"",IF(COUNTBLANK(AE316:AF316)=0,AVERAGE(AE316:AF316),IF(COUNTBLANK(AD316:AF316)&lt;1.5,AVERAGE(AD316:AF316),IF(COUNTBLANK(AC316:AF316)&lt;2.5,AVERAGE(AC316:AF316),IF(COUNTBLANK(AB316:AF316)&lt;3.5,AVERAGE(AB316:AF316),IF(COUNTBLANK(AA316:AF316)&lt;4.5,AVERAGE(AA316:AF316),IF(COUNTBLANK(Z316:AF316)&lt;5.5,AVERAGE(Z316:AF316),IF(COUNTBLANK(Y316:AF316)&lt;6.5,AVERAGE(Y316:AF316),IF(COUNTBLANK(X316:AF316)&lt;7.5,AVERAGE(X316:AF316),IF(COUNTBLANK(W316:AF316)&lt;8.5,AVERAGE(W316:AF316),IF(COUNTBLANK(V316:AF316)&lt;9.5,AVERAGE(V316:AF316),IF(COUNTBLANK(U316:AF316)&lt;10.5,AVERAGE(U316:AF316),IF(COUNTBLANK(T316:AF316)&lt;11.5,AVERAGE(T316:AF316),IF(COUNTBLANK(S316:AF316)&lt;12.5,AVERAGE(S316:AF316),IF(COUNTBLANK(R316:AF316)&lt;13.5,AVERAGE(R316:AF316),IF(COUNTBLANK(Q316:AF316)&lt;14.5,AVERAGE(Q316:AF316),IF(COUNTBLANK(P316:AF316)&lt;15.5,AVERAGE(P316:AF316),IF(COUNTBLANK(O316:AF316)&lt;16.5,AVERAGE(O316:AF316),IF(COUNTBLANK(N316:AF316)&lt;17.5,AVERAGE(N316:AF316),IF(COUNTBLANK(M316:AF316)&lt;18.5,AVERAGE(M316:AF316),IF(COUNTBLANK(L316:AF316)&lt;19.5,AVERAGE(L316:AF316),AVERAGE(K316:AF316))))))))))))))))))))))</f>
        <v>74</v>
      </c>
      <c r="AK316" s="23">
        <f>IF(AH316&lt;1.5,J316,(0.75*J316)+(0.25*(AI316*$AS$1)))</f>
        <v>205735.41651619074</v>
      </c>
      <c r="AL316" s="24">
        <f>AK316-J316</f>
        <v>29635.416516190744</v>
      </c>
      <c r="AM316" s="22">
        <f>IF(AH316&lt;1.5,"N/A",3*((J316/$AS$1)-(AJ316*2/3)))</f>
        <v>-18.902169037968854</v>
      </c>
      <c r="AN316" s="20">
        <f t="shared" si="11"/>
        <v>284858.18130320043</v>
      </c>
      <c r="AO316" s="20">
        <f t="shared" si="12"/>
        <v>262109.09043523652</v>
      </c>
    </row>
    <row r="317" spans="1:41" s="2" customFormat="1">
      <c r="A317" s="19" t="s">
        <v>42</v>
      </c>
      <c r="B317" s="23" t="str">
        <f>IF(COUNTBLANK(K317:AF317)&lt;20.5,"Yes","No")</f>
        <v>Yes</v>
      </c>
      <c r="C317" s="23" t="str">
        <f>IF(COUNTBLANK(K317:AF317)&lt;21.5,"Yes","No")</f>
        <v>Yes</v>
      </c>
      <c r="D317" s="34" t="str">
        <f>IF(J317&gt;300000,IF(J317&lt;((AG317*$AR$1)*0.9),IF(J317&lt;((AG317*$AR$1)*0.8),IF(J317&lt;((AG317*$AR$1)*0.7),"B","C"),"V"),IF(AM317&gt;AG317,IF(AM317&gt;AJ317,"P",""),"")),IF(AM317&gt;AG317,IF(AM317&gt;AJ317,"P",""),""))</f>
        <v>P</v>
      </c>
      <c r="E317" s="19" t="s">
        <v>114</v>
      </c>
      <c r="F317" s="21" t="s">
        <v>37</v>
      </c>
      <c r="G317" s="20">
        <v>352100</v>
      </c>
      <c r="H317" s="20">
        <f>J317-G317</f>
        <v>0</v>
      </c>
      <c r="I317" s="80">
        <v>0</v>
      </c>
      <c r="J317" s="20">
        <v>352100</v>
      </c>
      <c r="K317" s="21">
        <v>65</v>
      </c>
      <c r="L317" s="21"/>
      <c r="M317" s="21">
        <v>64</v>
      </c>
      <c r="N317" s="21" t="s">
        <v>535</v>
      </c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39">
        <f>IF(AH317=0,"",AVERAGE(K317:AF317))</f>
        <v>64.5</v>
      </c>
      <c r="AH317" s="39">
        <f>IF(COUNTBLANK(K317:AF317)=0,22,IF(COUNTBLANK(K317:AF317)=1,21,IF(COUNTBLANK(K317:AF317)=2,20,IF(COUNTBLANK(K317:AF317)=3,19,IF(COUNTBLANK(K317:AF317)=4,18,IF(COUNTBLANK(K317:AF317)=5,17,IF(COUNTBLANK(K317:AF317)=6,16,IF(COUNTBLANK(K317:AF317)=7,15,IF(COUNTBLANK(K317:AF317)=8,14,IF(COUNTBLANK(K317:AF317)=9,13,IF(COUNTBLANK(K317:AF317)=10,12,IF(COUNTBLANK(K317:AF317)=11,11,IF(COUNTBLANK(K317:AF317)=12,10,IF(COUNTBLANK(K317:AF317)=13,9,IF(COUNTBLANK(K317:AF317)=14,8,IF(COUNTBLANK(K317:AF317)=15,7,IF(COUNTBLANK(K317:AF317)=16,6,IF(COUNTBLANK(K317:AF317)=17,5,IF(COUNTBLANK(K317:AF317)=18,4,IF(COUNTBLANK(K317:AF317)=19,3,IF(COUNTBLANK(K317:AF317)=20,2,IF(COUNTBLANK(K317:AF317)=21,1,IF(COUNTBLANK(K317:AF317)=22,0,"Error")))))))))))))))))))))))</f>
        <v>2</v>
      </c>
      <c r="AI317" s="39">
        <f>IF(AH317=0,"",IF(COUNTBLANK(AD317:AF317)=0,AVERAGE(AD317:AF317),IF(COUNTBLANK(AC317:AF317)&lt;1.5,AVERAGE(AC317:AF317),IF(COUNTBLANK(AB317:AF317)&lt;2.5,AVERAGE(AB317:AF317),IF(COUNTBLANK(AA317:AF317)&lt;3.5,AVERAGE(AA317:AF317),IF(COUNTBLANK(Z317:AF317)&lt;4.5,AVERAGE(Z317:AF317),IF(COUNTBLANK(Y317:AF317)&lt;5.5,AVERAGE(Y317:AF317),IF(COUNTBLANK(X317:AF317)&lt;6.5,AVERAGE(X317:AF317),IF(COUNTBLANK(W317:AF317)&lt;7.5,AVERAGE(W317:AF317),IF(COUNTBLANK(V317:AF317)&lt;8.5,AVERAGE(V317:AF317),IF(COUNTBLANK(U317:AF317)&lt;9.5,AVERAGE(U317:AF317),IF(COUNTBLANK(T317:AF317)&lt;10.5,AVERAGE(T317:AF317),IF(COUNTBLANK(S317:AF317)&lt;11.5,AVERAGE(S317:AF317),IF(COUNTBLANK(R317:AF317)&lt;12.5,AVERAGE(R317:AF317),IF(COUNTBLANK(Q317:AF317)&lt;13.5,AVERAGE(Q317:AF317),IF(COUNTBLANK(P317:AF317)&lt;14.5,AVERAGE(P317:AF317),IF(COUNTBLANK(O317:AF317)&lt;15.5,AVERAGE(O317:AF317),IF(COUNTBLANK(N317:AF317)&lt;16.5,AVERAGE(N317:AF317),IF(COUNTBLANK(M317:AF317)&lt;17.5,AVERAGE(M317:AF317),IF(COUNTBLANK(L317:AF317)&lt;18.5,AVERAGE(L317:AF317),AVERAGE(K317:AF317)))))))))))))))))))))</f>
        <v>64.5</v>
      </c>
      <c r="AJ317" s="22">
        <f>IF(AH317=0,"",IF(COUNTBLANK(AE317:AF317)=0,AVERAGE(AE317:AF317),IF(COUNTBLANK(AD317:AF317)&lt;1.5,AVERAGE(AD317:AF317),IF(COUNTBLANK(AC317:AF317)&lt;2.5,AVERAGE(AC317:AF317),IF(COUNTBLANK(AB317:AF317)&lt;3.5,AVERAGE(AB317:AF317),IF(COUNTBLANK(AA317:AF317)&lt;4.5,AVERAGE(AA317:AF317),IF(COUNTBLANK(Z317:AF317)&lt;5.5,AVERAGE(Z317:AF317),IF(COUNTBLANK(Y317:AF317)&lt;6.5,AVERAGE(Y317:AF317),IF(COUNTBLANK(X317:AF317)&lt;7.5,AVERAGE(X317:AF317),IF(COUNTBLANK(W317:AF317)&lt;8.5,AVERAGE(W317:AF317),IF(COUNTBLANK(V317:AF317)&lt;9.5,AVERAGE(V317:AF317),IF(COUNTBLANK(U317:AF317)&lt;10.5,AVERAGE(U317:AF317),IF(COUNTBLANK(T317:AF317)&lt;11.5,AVERAGE(T317:AF317),IF(COUNTBLANK(S317:AF317)&lt;12.5,AVERAGE(S317:AF317),IF(COUNTBLANK(R317:AF317)&lt;13.5,AVERAGE(R317:AF317),IF(COUNTBLANK(Q317:AF317)&lt;14.5,AVERAGE(Q317:AF317),IF(COUNTBLANK(P317:AF317)&lt;15.5,AVERAGE(P317:AF317),IF(COUNTBLANK(O317:AF317)&lt;16.5,AVERAGE(O317:AF317),IF(COUNTBLANK(N317:AF317)&lt;17.5,AVERAGE(N317:AF317),IF(COUNTBLANK(M317:AF317)&lt;18.5,AVERAGE(M317:AF317),IF(COUNTBLANK(L317:AF317)&lt;19.5,AVERAGE(L317:AF317),AVERAGE(K317:AF317))))))))))))))))))))))</f>
        <v>64.5</v>
      </c>
      <c r="AK317" s="23">
        <f>IF(AH317&lt;1.5,J317,(0.75*J317)+(0.25*(AI317*$AS$1)))</f>
        <v>330062.45646242087</v>
      </c>
      <c r="AL317" s="24">
        <f>AK317-J317</f>
        <v>-22037.543537579128</v>
      </c>
      <c r="AM317" s="22">
        <f>IF(AH317&lt;1.5,"N/A",3*((J317/$AS$1)-(AJ317*2/3)))</f>
        <v>129.12235253680393</v>
      </c>
      <c r="AN317" s="20">
        <f t="shared" si="11"/>
        <v>255185.45408411705</v>
      </c>
      <c r="AO317" s="20">
        <f t="shared" si="12"/>
        <v>255185.45408411705</v>
      </c>
    </row>
    <row r="318" spans="1:41" s="2" customFormat="1">
      <c r="A318" s="19" t="s">
        <v>42</v>
      </c>
      <c r="B318" s="23" t="str">
        <f>IF(COUNTBLANK(K318:AF318)&lt;20.5,"Yes","No")</f>
        <v>Yes</v>
      </c>
      <c r="C318" s="23" t="str">
        <f>IF(COUNTBLANK(K318:AF318)&lt;21.5,"Yes","No")</f>
        <v>Yes</v>
      </c>
      <c r="D318" s="34" t="str">
        <f>IF(J318&gt;300000,IF(J318&lt;((AG318*$AR$1)*0.9),IF(J318&lt;((AG318*$AR$1)*0.8),IF(J318&lt;((AG318*$AR$1)*0.7),"B","C"),"V"),IF(AM318&gt;AG318,IF(AM318&gt;AJ318,"P",""),"")),IF(AM318&gt;AG318,IF(AM318&gt;AJ318,"P",""),""))</f>
        <v>P</v>
      </c>
      <c r="E318" s="19" t="s">
        <v>113</v>
      </c>
      <c r="F318" s="21" t="s">
        <v>37</v>
      </c>
      <c r="G318" s="20">
        <v>296200</v>
      </c>
      <c r="H318" s="20">
        <f>J318-G318</f>
        <v>-12700</v>
      </c>
      <c r="I318" s="80">
        <v>-9200</v>
      </c>
      <c r="J318" s="20">
        <v>283500</v>
      </c>
      <c r="K318" s="21">
        <v>65</v>
      </c>
      <c r="L318" s="21">
        <v>99</v>
      </c>
      <c r="M318" s="21">
        <v>41</v>
      </c>
      <c r="N318" s="21">
        <v>48</v>
      </c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39">
        <f>IF(AH318=0,"",AVERAGE(K318:AF318))</f>
        <v>63.25</v>
      </c>
      <c r="AH318" s="39">
        <f>IF(COUNTBLANK(K318:AF318)=0,22,IF(COUNTBLANK(K318:AF318)=1,21,IF(COUNTBLANK(K318:AF318)=2,20,IF(COUNTBLANK(K318:AF318)=3,19,IF(COUNTBLANK(K318:AF318)=4,18,IF(COUNTBLANK(K318:AF318)=5,17,IF(COUNTBLANK(K318:AF318)=6,16,IF(COUNTBLANK(K318:AF318)=7,15,IF(COUNTBLANK(K318:AF318)=8,14,IF(COUNTBLANK(K318:AF318)=9,13,IF(COUNTBLANK(K318:AF318)=10,12,IF(COUNTBLANK(K318:AF318)=11,11,IF(COUNTBLANK(K318:AF318)=12,10,IF(COUNTBLANK(K318:AF318)=13,9,IF(COUNTBLANK(K318:AF318)=14,8,IF(COUNTBLANK(K318:AF318)=15,7,IF(COUNTBLANK(K318:AF318)=16,6,IF(COUNTBLANK(K318:AF318)=17,5,IF(COUNTBLANK(K318:AF318)=18,4,IF(COUNTBLANK(K318:AF318)=19,3,IF(COUNTBLANK(K318:AF318)=20,2,IF(COUNTBLANK(K318:AF318)=21,1,IF(COUNTBLANK(K318:AF318)=22,0,"Error")))))))))))))))))))))))</f>
        <v>4</v>
      </c>
      <c r="AI318" s="39">
        <f>IF(AH318=0,"",IF(COUNTBLANK(AD318:AF318)=0,AVERAGE(AD318:AF318),IF(COUNTBLANK(AC318:AF318)&lt;1.5,AVERAGE(AC318:AF318),IF(COUNTBLANK(AB318:AF318)&lt;2.5,AVERAGE(AB318:AF318),IF(COUNTBLANK(AA318:AF318)&lt;3.5,AVERAGE(AA318:AF318),IF(COUNTBLANK(Z318:AF318)&lt;4.5,AVERAGE(Z318:AF318),IF(COUNTBLANK(Y318:AF318)&lt;5.5,AVERAGE(Y318:AF318),IF(COUNTBLANK(X318:AF318)&lt;6.5,AVERAGE(X318:AF318),IF(COUNTBLANK(W318:AF318)&lt;7.5,AVERAGE(W318:AF318),IF(COUNTBLANK(V318:AF318)&lt;8.5,AVERAGE(V318:AF318),IF(COUNTBLANK(U318:AF318)&lt;9.5,AVERAGE(U318:AF318),IF(COUNTBLANK(T318:AF318)&lt;10.5,AVERAGE(T318:AF318),IF(COUNTBLANK(S318:AF318)&lt;11.5,AVERAGE(S318:AF318),IF(COUNTBLANK(R318:AF318)&lt;12.5,AVERAGE(R318:AF318),IF(COUNTBLANK(Q318:AF318)&lt;13.5,AVERAGE(Q318:AF318),IF(COUNTBLANK(P318:AF318)&lt;14.5,AVERAGE(P318:AF318),IF(COUNTBLANK(O318:AF318)&lt;15.5,AVERAGE(O318:AF318),IF(COUNTBLANK(N318:AF318)&lt;16.5,AVERAGE(N318:AF318),IF(COUNTBLANK(M318:AF318)&lt;17.5,AVERAGE(M318:AF318),IF(COUNTBLANK(L318:AF318)&lt;18.5,AVERAGE(L318:AF318),AVERAGE(K318:AF318)))))))))))))))))))))</f>
        <v>62.666666666666664</v>
      </c>
      <c r="AJ318" s="22">
        <f>IF(AH318=0,"",IF(COUNTBLANK(AE318:AF318)=0,AVERAGE(AE318:AF318),IF(COUNTBLANK(AD318:AF318)&lt;1.5,AVERAGE(AD318:AF318),IF(COUNTBLANK(AC318:AF318)&lt;2.5,AVERAGE(AC318:AF318),IF(COUNTBLANK(AB318:AF318)&lt;3.5,AVERAGE(AB318:AF318),IF(COUNTBLANK(AA318:AF318)&lt;4.5,AVERAGE(AA318:AF318),IF(COUNTBLANK(Z318:AF318)&lt;5.5,AVERAGE(Z318:AF318),IF(COUNTBLANK(Y318:AF318)&lt;6.5,AVERAGE(Y318:AF318),IF(COUNTBLANK(X318:AF318)&lt;7.5,AVERAGE(X318:AF318),IF(COUNTBLANK(W318:AF318)&lt;8.5,AVERAGE(W318:AF318),IF(COUNTBLANK(V318:AF318)&lt;9.5,AVERAGE(V318:AF318),IF(COUNTBLANK(U318:AF318)&lt;10.5,AVERAGE(U318:AF318),IF(COUNTBLANK(T318:AF318)&lt;11.5,AVERAGE(T318:AF318),IF(COUNTBLANK(S318:AF318)&lt;12.5,AVERAGE(S318:AF318),IF(COUNTBLANK(R318:AF318)&lt;13.5,AVERAGE(R318:AF318),IF(COUNTBLANK(Q318:AF318)&lt;14.5,AVERAGE(Q318:AF318),IF(COUNTBLANK(P318:AF318)&lt;15.5,AVERAGE(P318:AF318),IF(COUNTBLANK(O318:AF318)&lt;16.5,AVERAGE(O318:AF318),IF(COUNTBLANK(N318:AF318)&lt;17.5,AVERAGE(N318:AF318),IF(COUNTBLANK(M318:AF318)&lt;18.5,AVERAGE(M318:AF318),IF(COUNTBLANK(L318:AF318)&lt;19.5,AVERAGE(L318:AF318),AVERAGE(K318:AF318))))))))))))))))))))))</f>
        <v>44.5</v>
      </c>
      <c r="AK318" s="23">
        <f>IF(AH318&lt;1.5,J318,(0.75*J318)+(0.25*(AI318*$AS$1)))</f>
        <v>276736.84400483267</v>
      </c>
      <c r="AL318" s="24">
        <f>AK318-J318</f>
        <v>-6763.1559951673262</v>
      </c>
      <c r="AM318" s="22">
        <f>IF(AH318&lt;1.5,"N/A",3*((J318/$AS$1)-(AJ318*2/3)))</f>
        <v>118.83211287754588</v>
      </c>
      <c r="AN318" s="20">
        <f t="shared" si="11"/>
        <v>247932.12076389667</v>
      </c>
      <c r="AO318" s="20">
        <f t="shared" si="12"/>
        <v>250239.99954760316</v>
      </c>
    </row>
    <row r="319" spans="1:41" s="2" customFormat="1">
      <c r="A319" s="25" t="s">
        <v>42</v>
      </c>
      <c r="B319" s="23" t="str">
        <f>IF(COUNTBLANK(K319:AF319)&lt;20.5,"Yes","No")</f>
        <v>No</v>
      </c>
      <c r="C319" s="23" t="str">
        <f>IF(COUNTBLANK(K319:AF319)&lt;21.5,"Yes","No")</f>
        <v>Yes</v>
      </c>
      <c r="D319" s="34" t="str">
        <f>IF(J319&gt;300000,IF(J319&lt;((AG319*$AR$1)*0.9),IF(J319&lt;((AG319*$AR$1)*0.8),IF(J319&lt;((AG319*$AR$1)*0.7),"B","C"),"V"),IF(AM319&gt;AG319,IF(AM319&gt;AJ319,"P",""),"")),IF(AM319&gt;AG319,IF(AM319&gt;AJ319,"P",""),""))</f>
        <v>P</v>
      </c>
      <c r="E319" s="25" t="s">
        <v>428</v>
      </c>
      <c r="F319" s="27" t="s">
        <v>48</v>
      </c>
      <c r="G319" s="20">
        <v>288500</v>
      </c>
      <c r="H319" s="20">
        <f>J319-G319</f>
        <v>0</v>
      </c>
      <c r="I319" s="80">
        <v>0</v>
      </c>
      <c r="J319" s="20">
        <v>288500</v>
      </c>
      <c r="K319" s="21"/>
      <c r="L319" s="21" t="s">
        <v>535</v>
      </c>
      <c r="M319" s="21">
        <v>62</v>
      </c>
      <c r="N319" s="21" t="s">
        <v>535</v>
      </c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39">
        <f>IF(AH319=0,"",AVERAGE(K319:AF319))</f>
        <v>62</v>
      </c>
      <c r="AH319" s="39">
        <f>IF(COUNTBLANK(K319:AF319)=0,22,IF(COUNTBLANK(K319:AF319)=1,21,IF(COUNTBLANK(K319:AF319)=2,20,IF(COUNTBLANK(K319:AF319)=3,19,IF(COUNTBLANK(K319:AF319)=4,18,IF(COUNTBLANK(K319:AF319)=5,17,IF(COUNTBLANK(K319:AF319)=6,16,IF(COUNTBLANK(K319:AF319)=7,15,IF(COUNTBLANK(K319:AF319)=8,14,IF(COUNTBLANK(K319:AF319)=9,13,IF(COUNTBLANK(K319:AF319)=10,12,IF(COUNTBLANK(K319:AF319)=11,11,IF(COUNTBLANK(K319:AF319)=12,10,IF(COUNTBLANK(K319:AF319)=13,9,IF(COUNTBLANK(K319:AF319)=14,8,IF(COUNTBLANK(K319:AF319)=15,7,IF(COUNTBLANK(K319:AF319)=16,6,IF(COUNTBLANK(K319:AF319)=17,5,IF(COUNTBLANK(K319:AF319)=18,4,IF(COUNTBLANK(K319:AF319)=19,3,IF(COUNTBLANK(K319:AF319)=20,2,IF(COUNTBLANK(K319:AF319)=21,1,IF(COUNTBLANK(K319:AF319)=22,0,"Error")))))))))))))))))))))))</f>
        <v>1</v>
      </c>
      <c r="AI319" s="39">
        <f>IF(AH319=0,"",IF(COUNTBLANK(AD319:AF319)=0,AVERAGE(AD319:AF319),IF(COUNTBLANK(AC319:AF319)&lt;1.5,AVERAGE(AC319:AF319),IF(COUNTBLANK(AB319:AF319)&lt;2.5,AVERAGE(AB319:AF319),IF(COUNTBLANK(AA319:AF319)&lt;3.5,AVERAGE(AA319:AF319),IF(COUNTBLANK(Z319:AF319)&lt;4.5,AVERAGE(Z319:AF319),IF(COUNTBLANK(Y319:AF319)&lt;5.5,AVERAGE(Y319:AF319),IF(COUNTBLANK(X319:AF319)&lt;6.5,AVERAGE(X319:AF319),IF(COUNTBLANK(W319:AF319)&lt;7.5,AVERAGE(W319:AF319),IF(COUNTBLANK(V319:AF319)&lt;8.5,AVERAGE(V319:AF319),IF(COUNTBLANK(U319:AF319)&lt;9.5,AVERAGE(U319:AF319),IF(COUNTBLANK(T319:AF319)&lt;10.5,AVERAGE(T319:AF319),IF(COUNTBLANK(S319:AF319)&lt;11.5,AVERAGE(S319:AF319),IF(COUNTBLANK(R319:AF319)&lt;12.5,AVERAGE(R319:AF319),IF(COUNTBLANK(Q319:AF319)&lt;13.5,AVERAGE(Q319:AF319),IF(COUNTBLANK(P319:AF319)&lt;14.5,AVERAGE(P319:AF319),IF(COUNTBLANK(O319:AF319)&lt;15.5,AVERAGE(O319:AF319),IF(COUNTBLANK(N319:AF319)&lt;16.5,AVERAGE(N319:AF319),IF(COUNTBLANK(M319:AF319)&lt;17.5,AVERAGE(M319:AF319),IF(COUNTBLANK(L319:AF319)&lt;18.5,AVERAGE(L319:AF319),AVERAGE(K319:AF319)))))))))))))))))))))</f>
        <v>62</v>
      </c>
      <c r="AJ319" s="22">
        <f>IF(AH319=0,"",IF(COUNTBLANK(AE319:AF319)=0,AVERAGE(AE319:AF319),IF(COUNTBLANK(AD319:AF319)&lt;1.5,AVERAGE(AD319:AF319),IF(COUNTBLANK(AC319:AF319)&lt;2.5,AVERAGE(AC319:AF319),IF(COUNTBLANK(AB319:AF319)&lt;3.5,AVERAGE(AB319:AF319),IF(COUNTBLANK(AA319:AF319)&lt;4.5,AVERAGE(AA319:AF319),IF(COUNTBLANK(Z319:AF319)&lt;5.5,AVERAGE(Z319:AF319),IF(COUNTBLANK(Y319:AF319)&lt;6.5,AVERAGE(Y319:AF319),IF(COUNTBLANK(X319:AF319)&lt;7.5,AVERAGE(X319:AF319),IF(COUNTBLANK(W319:AF319)&lt;8.5,AVERAGE(W319:AF319),IF(COUNTBLANK(V319:AF319)&lt;9.5,AVERAGE(V319:AF319),IF(COUNTBLANK(U319:AF319)&lt;10.5,AVERAGE(U319:AF319),IF(COUNTBLANK(T319:AF319)&lt;11.5,AVERAGE(T319:AF319),IF(COUNTBLANK(S319:AF319)&lt;12.5,AVERAGE(S319:AF319),IF(COUNTBLANK(R319:AF319)&lt;13.5,AVERAGE(R319:AF319),IF(COUNTBLANK(Q319:AF319)&lt;14.5,AVERAGE(Q319:AF319),IF(COUNTBLANK(P319:AF319)&lt;15.5,AVERAGE(P319:AF319),IF(COUNTBLANK(O319:AF319)&lt;16.5,AVERAGE(O319:AF319),IF(COUNTBLANK(N319:AF319)&lt;17.5,AVERAGE(N319:AF319),IF(COUNTBLANK(M319:AF319)&lt;18.5,AVERAGE(M319:AF319),IF(COUNTBLANK(L319:AF319)&lt;19.5,AVERAGE(L319:AF319),AVERAGE(K319:AF319))))))))))))))))))))))</f>
        <v>62</v>
      </c>
      <c r="AK319" s="23">
        <f>IF(AH319&lt;1.5,J319,(0.75*J319)+(0.25*(AI319*$AS$1)))</f>
        <v>288500</v>
      </c>
      <c r="AL319" s="24">
        <f>AK319-J319</f>
        <v>0</v>
      </c>
      <c r="AM319" s="22" t="str">
        <f>IF(AH319&lt;1.5,"N/A",3*((J319/$AS$1)-(AJ319*2/3)))</f>
        <v>N/A</v>
      </c>
      <c r="AN319" s="20">
        <f t="shared" si="11"/>
        <v>245294.54501108927</v>
      </c>
      <c r="AO319" s="20">
        <f t="shared" si="12"/>
        <v>245294.54501108927</v>
      </c>
    </row>
    <row r="320" spans="1:41" s="2" customFormat="1">
      <c r="A320" s="19" t="s">
        <v>42</v>
      </c>
      <c r="B320" s="23" t="str">
        <f>IF(COUNTBLANK(K320:AF320)&lt;20.5,"Yes","No")</f>
        <v>Yes</v>
      </c>
      <c r="C320" s="23" t="str">
        <f>IF(COUNTBLANK(K320:AF320)&lt;21.5,"Yes","No")</f>
        <v>Yes</v>
      </c>
      <c r="D320" s="34" t="str">
        <f>IF(J320&gt;300000,IF(J320&lt;((AG320*$AR$1)*0.9),IF(J320&lt;((AG320*$AR$1)*0.8),IF(J320&lt;((AG320*$AR$1)*0.7),"B","C"),"V"),IF(AM320&gt;AG320,IF(AM320&gt;AJ320,"P",""),"")),IF(AM320&gt;AG320,IF(AM320&gt;AJ320,"P",""),""))</f>
        <v/>
      </c>
      <c r="E320" s="19" t="s">
        <v>41</v>
      </c>
      <c r="F320" s="21" t="s">
        <v>37</v>
      </c>
      <c r="G320" s="20">
        <v>149500</v>
      </c>
      <c r="H320" s="20">
        <f>J320-G320</f>
        <v>47000</v>
      </c>
      <c r="I320" s="80">
        <v>16900</v>
      </c>
      <c r="J320" s="20">
        <v>196500</v>
      </c>
      <c r="K320" s="21">
        <v>62</v>
      </c>
      <c r="L320" s="21">
        <v>66</v>
      </c>
      <c r="M320" s="21">
        <v>64</v>
      </c>
      <c r="N320" s="21">
        <v>48</v>
      </c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39">
        <f>IF(AH320=0,"",AVERAGE(K320:AF320))</f>
        <v>60</v>
      </c>
      <c r="AH320" s="39">
        <f>IF(COUNTBLANK(K320:AF320)=0,22,IF(COUNTBLANK(K320:AF320)=1,21,IF(COUNTBLANK(K320:AF320)=2,20,IF(COUNTBLANK(K320:AF320)=3,19,IF(COUNTBLANK(K320:AF320)=4,18,IF(COUNTBLANK(K320:AF320)=5,17,IF(COUNTBLANK(K320:AF320)=6,16,IF(COUNTBLANK(K320:AF320)=7,15,IF(COUNTBLANK(K320:AF320)=8,14,IF(COUNTBLANK(K320:AF320)=9,13,IF(COUNTBLANK(K320:AF320)=10,12,IF(COUNTBLANK(K320:AF320)=11,11,IF(COUNTBLANK(K320:AF320)=12,10,IF(COUNTBLANK(K320:AF320)=13,9,IF(COUNTBLANK(K320:AF320)=14,8,IF(COUNTBLANK(K320:AF320)=15,7,IF(COUNTBLANK(K320:AF320)=16,6,IF(COUNTBLANK(K320:AF320)=17,5,IF(COUNTBLANK(K320:AF320)=18,4,IF(COUNTBLANK(K320:AF320)=19,3,IF(COUNTBLANK(K320:AF320)=20,2,IF(COUNTBLANK(K320:AF320)=21,1,IF(COUNTBLANK(K320:AF320)=22,0,"Error")))))))))))))))))))))))</f>
        <v>4</v>
      </c>
      <c r="AI320" s="39">
        <f>IF(AH320=0,"",IF(COUNTBLANK(AD320:AF320)=0,AVERAGE(AD320:AF320),IF(COUNTBLANK(AC320:AF320)&lt;1.5,AVERAGE(AC320:AF320),IF(COUNTBLANK(AB320:AF320)&lt;2.5,AVERAGE(AB320:AF320),IF(COUNTBLANK(AA320:AF320)&lt;3.5,AVERAGE(AA320:AF320),IF(COUNTBLANK(Z320:AF320)&lt;4.5,AVERAGE(Z320:AF320),IF(COUNTBLANK(Y320:AF320)&lt;5.5,AVERAGE(Y320:AF320),IF(COUNTBLANK(X320:AF320)&lt;6.5,AVERAGE(X320:AF320),IF(COUNTBLANK(W320:AF320)&lt;7.5,AVERAGE(W320:AF320),IF(COUNTBLANK(V320:AF320)&lt;8.5,AVERAGE(V320:AF320),IF(COUNTBLANK(U320:AF320)&lt;9.5,AVERAGE(U320:AF320),IF(COUNTBLANK(T320:AF320)&lt;10.5,AVERAGE(T320:AF320),IF(COUNTBLANK(S320:AF320)&lt;11.5,AVERAGE(S320:AF320),IF(COUNTBLANK(R320:AF320)&lt;12.5,AVERAGE(R320:AF320),IF(COUNTBLANK(Q320:AF320)&lt;13.5,AVERAGE(Q320:AF320),IF(COUNTBLANK(P320:AF320)&lt;14.5,AVERAGE(P320:AF320),IF(COUNTBLANK(O320:AF320)&lt;15.5,AVERAGE(O320:AF320),IF(COUNTBLANK(N320:AF320)&lt;16.5,AVERAGE(N320:AF320),IF(COUNTBLANK(M320:AF320)&lt;17.5,AVERAGE(M320:AF320),IF(COUNTBLANK(L320:AF320)&lt;18.5,AVERAGE(L320:AF320),AVERAGE(K320:AF320)))))))))))))))))))))</f>
        <v>59.333333333333336</v>
      </c>
      <c r="AJ320" s="22">
        <f>IF(AH320=0,"",IF(COUNTBLANK(AE320:AF320)=0,AVERAGE(AE320:AF320),IF(COUNTBLANK(AD320:AF320)&lt;1.5,AVERAGE(AD320:AF320),IF(COUNTBLANK(AC320:AF320)&lt;2.5,AVERAGE(AC320:AF320),IF(COUNTBLANK(AB320:AF320)&lt;3.5,AVERAGE(AB320:AF320),IF(COUNTBLANK(AA320:AF320)&lt;4.5,AVERAGE(AA320:AF320),IF(COUNTBLANK(Z320:AF320)&lt;5.5,AVERAGE(Z320:AF320),IF(COUNTBLANK(Y320:AF320)&lt;6.5,AVERAGE(Y320:AF320),IF(COUNTBLANK(X320:AF320)&lt;7.5,AVERAGE(X320:AF320),IF(COUNTBLANK(W320:AF320)&lt;8.5,AVERAGE(W320:AF320),IF(COUNTBLANK(V320:AF320)&lt;9.5,AVERAGE(V320:AF320),IF(COUNTBLANK(U320:AF320)&lt;10.5,AVERAGE(U320:AF320),IF(COUNTBLANK(T320:AF320)&lt;11.5,AVERAGE(T320:AF320),IF(COUNTBLANK(S320:AF320)&lt;12.5,AVERAGE(S320:AF320),IF(COUNTBLANK(R320:AF320)&lt;13.5,AVERAGE(R320:AF320),IF(COUNTBLANK(Q320:AF320)&lt;14.5,AVERAGE(Q320:AF320),IF(COUNTBLANK(P320:AF320)&lt;15.5,AVERAGE(P320:AF320),IF(COUNTBLANK(O320:AF320)&lt;16.5,AVERAGE(O320:AF320),IF(COUNTBLANK(N320:AF320)&lt;17.5,AVERAGE(N320:AF320),IF(COUNTBLANK(M320:AF320)&lt;18.5,AVERAGE(M320:AF320),IF(COUNTBLANK(L320:AF320)&lt;19.5,AVERAGE(L320:AF320),AVERAGE(K320:AF320))))))))))))))))))))))</f>
        <v>56</v>
      </c>
      <c r="AK320" s="23">
        <f>IF(AH320&lt;1.5,J320,(0.75*J320)+(0.25*(AI320*$AS$1)))</f>
        <v>208076.63953649052</v>
      </c>
      <c r="AL320" s="24">
        <f>AK320-J320</f>
        <v>11576.639536490518</v>
      </c>
      <c r="AM320" s="22">
        <f>IF(AH320&lt;1.5,"N/A",3*((J320/$AS$1)-(AJ320*2/3)))</f>
        <v>32.052945962743436</v>
      </c>
      <c r="AN320" s="20">
        <f t="shared" si="11"/>
        <v>234744.24199985963</v>
      </c>
      <c r="AO320" s="20">
        <f t="shared" si="12"/>
        <v>237381.81775266703</v>
      </c>
    </row>
    <row r="321" spans="1:44" s="2" customFormat="1">
      <c r="A321" s="19" t="s">
        <v>42</v>
      </c>
      <c r="B321" s="23" t="str">
        <f>IF(COUNTBLANK(K321:AF321)&lt;20.5,"Yes","No")</f>
        <v>Yes</v>
      </c>
      <c r="C321" s="23" t="str">
        <f>IF(COUNTBLANK(K321:AF321)&lt;21.5,"Yes","No")</f>
        <v>Yes</v>
      </c>
      <c r="D321" s="34" t="str">
        <f>IF(J321&gt;300000,IF(J321&lt;((AG321*$AR$1)*0.9),IF(J321&lt;((AG321*$AR$1)*0.8),IF(J321&lt;((AG321*$AR$1)*0.7),"B","C"),"V"),IF(AM321&gt;AG321,IF(AM321&gt;AJ321,"P",""),"")),IF(AM321&gt;AG321,IF(AM321&gt;AJ321,"P",""),""))</f>
        <v>P</v>
      </c>
      <c r="E321" s="19" t="s">
        <v>123</v>
      </c>
      <c r="F321" s="21" t="s">
        <v>48</v>
      </c>
      <c r="G321" s="20">
        <v>349800</v>
      </c>
      <c r="H321" s="20">
        <f>J321-G321</f>
        <v>-27300</v>
      </c>
      <c r="I321" s="80">
        <v>0</v>
      </c>
      <c r="J321" s="20">
        <v>322500</v>
      </c>
      <c r="K321" s="21">
        <v>37</v>
      </c>
      <c r="L321" s="21">
        <v>93</v>
      </c>
      <c r="M321" s="21">
        <v>48</v>
      </c>
      <c r="N321" s="21" t="s">
        <v>535</v>
      </c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39">
        <f>IF(AH321=0,"",AVERAGE(K321:AF321))</f>
        <v>59.333333333333336</v>
      </c>
      <c r="AH321" s="39">
        <f>IF(COUNTBLANK(K321:AF321)=0,22,IF(COUNTBLANK(K321:AF321)=1,21,IF(COUNTBLANK(K321:AF321)=2,20,IF(COUNTBLANK(K321:AF321)=3,19,IF(COUNTBLANK(K321:AF321)=4,18,IF(COUNTBLANK(K321:AF321)=5,17,IF(COUNTBLANK(K321:AF321)=6,16,IF(COUNTBLANK(K321:AF321)=7,15,IF(COUNTBLANK(K321:AF321)=8,14,IF(COUNTBLANK(K321:AF321)=9,13,IF(COUNTBLANK(K321:AF321)=10,12,IF(COUNTBLANK(K321:AF321)=11,11,IF(COUNTBLANK(K321:AF321)=12,10,IF(COUNTBLANK(K321:AF321)=13,9,IF(COUNTBLANK(K321:AF321)=14,8,IF(COUNTBLANK(K321:AF321)=15,7,IF(COUNTBLANK(K321:AF321)=16,6,IF(COUNTBLANK(K321:AF321)=17,5,IF(COUNTBLANK(K321:AF321)=18,4,IF(COUNTBLANK(K321:AF321)=19,3,IF(COUNTBLANK(K321:AF321)=20,2,IF(COUNTBLANK(K321:AF321)=21,1,IF(COUNTBLANK(K321:AF321)=22,0,"Error")))))))))))))))))))))))</f>
        <v>3</v>
      </c>
      <c r="AI321" s="39">
        <f>IF(AH321=0,"",IF(COUNTBLANK(AD321:AF321)=0,AVERAGE(AD321:AF321),IF(COUNTBLANK(AC321:AF321)&lt;1.5,AVERAGE(AC321:AF321),IF(COUNTBLANK(AB321:AF321)&lt;2.5,AVERAGE(AB321:AF321),IF(COUNTBLANK(AA321:AF321)&lt;3.5,AVERAGE(AA321:AF321),IF(COUNTBLANK(Z321:AF321)&lt;4.5,AVERAGE(Z321:AF321),IF(COUNTBLANK(Y321:AF321)&lt;5.5,AVERAGE(Y321:AF321),IF(COUNTBLANK(X321:AF321)&lt;6.5,AVERAGE(X321:AF321),IF(COUNTBLANK(W321:AF321)&lt;7.5,AVERAGE(W321:AF321),IF(COUNTBLANK(V321:AF321)&lt;8.5,AVERAGE(V321:AF321),IF(COUNTBLANK(U321:AF321)&lt;9.5,AVERAGE(U321:AF321),IF(COUNTBLANK(T321:AF321)&lt;10.5,AVERAGE(T321:AF321),IF(COUNTBLANK(S321:AF321)&lt;11.5,AVERAGE(S321:AF321),IF(COUNTBLANK(R321:AF321)&lt;12.5,AVERAGE(R321:AF321),IF(COUNTBLANK(Q321:AF321)&lt;13.5,AVERAGE(Q321:AF321),IF(COUNTBLANK(P321:AF321)&lt;14.5,AVERAGE(P321:AF321),IF(COUNTBLANK(O321:AF321)&lt;15.5,AVERAGE(O321:AF321),IF(COUNTBLANK(N321:AF321)&lt;16.5,AVERAGE(N321:AF321),IF(COUNTBLANK(M321:AF321)&lt;17.5,AVERAGE(M321:AF321),IF(COUNTBLANK(L321:AF321)&lt;18.5,AVERAGE(L321:AF321),AVERAGE(K321:AF321)))))))))))))))))))))</f>
        <v>59.333333333333336</v>
      </c>
      <c r="AJ321" s="22">
        <f>IF(AH321=0,"",IF(COUNTBLANK(AE321:AF321)=0,AVERAGE(AE321:AF321),IF(COUNTBLANK(AD321:AF321)&lt;1.5,AVERAGE(AD321:AF321),IF(COUNTBLANK(AC321:AF321)&lt;2.5,AVERAGE(AC321:AF321),IF(COUNTBLANK(AB321:AF321)&lt;3.5,AVERAGE(AB321:AF321),IF(COUNTBLANK(AA321:AF321)&lt;4.5,AVERAGE(AA321:AF321),IF(COUNTBLANK(Z321:AF321)&lt;5.5,AVERAGE(Z321:AF321),IF(COUNTBLANK(Y321:AF321)&lt;6.5,AVERAGE(Y321:AF321),IF(COUNTBLANK(X321:AF321)&lt;7.5,AVERAGE(X321:AF321),IF(COUNTBLANK(W321:AF321)&lt;8.5,AVERAGE(W321:AF321),IF(COUNTBLANK(V321:AF321)&lt;9.5,AVERAGE(V321:AF321),IF(COUNTBLANK(U321:AF321)&lt;10.5,AVERAGE(U321:AF321),IF(COUNTBLANK(T321:AF321)&lt;11.5,AVERAGE(T321:AF321),IF(COUNTBLANK(S321:AF321)&lt;12.5,AVERAGE(S321:AF321),IF(COUNTBLANK(R321:AF321)&lt;13.5,AVERAGE(R321:AF321),IF(COUNTBLANK(Q321:AF321)&lt;14.5,AVERAGE(Q321:AF321),IF(COUNTBLANK(P321:AF321)&lt;15.5,AVERAGE(P321:AF321),IF(COUNTBLANK(O321:AF321)&lt;16.5,AVERAGE(O321:AF321),IF(COUNTBLANK(N321:AF321)&lt;17.5,AVERAGE(N321:AF321),IF(COUNTBLANK(M321:AF321)&lt;18.5,AVERAGE(M321:AF321),IF(COUNTBLANK(L321:AF321)&lt;19.5,AVERAGE(L321:AF321),AVERAGE(K321:AF321))))))))))))))))))))))</f>
        <v>70.5</v>
      </c>
      <c r="AK321" s="23">
        <f>IF(AH321&lt;1.5,J321,(0.75*J321)+(0.25*(AI321*$AS$1)))</f>
        <v>302576.63953649055</v>
      </c>
      <c r="AL321" s="24">
        <f>AK321-J321</f>
        <v>-19923.360463509453</v>
      </c>
      <c r="AM321" s="22">
        <f>IF(AH321&lt;1.5,"N/A",3*((J321/$AS$1)-(AJ321*2/3)))</f>
        <v>95.4227739083194</v>
      </c>
      <c r="AN321" s="20">
        <f t="shared" si="11"/>
        <v>234744.24199985963</v>
      </c>
      <c r="AO321" s="20">
        <f t="shared" si="12"/>
        <v>234744.24199985963</v>
      </c>
    </row>
    <row r="322" spans="1:44" s="2" customFormat="1">
      <c r="A322" s="19" t="s">
        <v>42</v>
      </c>
      <c r="B322" s="23" t="str">
        <f>IF(COUNTBLANK(K322:AF322)&lt;20.5,"Yes","No")</f>
        <v>Yes</v>
      </c>
      <c r="C322" s="23" t="str">
        <f>IF(COUNTBLANK(K322:AF322)&lt;21.5,"Yes","No")</f>
        <v>Yes</v>
      </c>
      <c r="D322" s="34" t="str">
        <f>IF(J322&gt;300000,IF(J322&lt;((AG322*$AR$1)*0.9),IF(J322&lt;((AG322*$AR$1)*0.8),IF(J322&lt;((AG322*$AR$1)*0.7),"B","C"),"V"),IF(AM322&gt;AG322,IF(AM322&gt;AJ322,"P",""),"")),IF(AM322&gt;AG322,IF(AM322&gt;AJ322,"P",""),""))</f>
        <v>P</v>
      </c>
      <c r="E322" s="19" t="s">
        <v>118</v>
      </c>
      <c r="F322" s="21" t="s">
        <v>62</v>
      </c>
      <c r="G322" s="20">
        <v>343600</v>
      </c>
      <c r="H322" s="20">
        <f>J322-G322</f>
        <v>-45900</v>
      </c>
      <c r="I322" s="80">
        <v>-19200</v>
      </c>
      <c r="J322" s="20">
        <v>297700</v>
      </c>
      <c r="K322" s="21">
        <v>52</v>
      </c>
      <c r="L322" s="21">
        <v>69</v>
      </c>
      <c r="M322" s="21">
        <v>54</v>
      </c>
      <c r="N322" s="21">
        <v>55</v>
      </c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39">
        <f>IF(AH322=0,"",AVERAGE(K322:AF322))</f>
        <v>57.5</v>
      </c>
      <c r="AH322" s="39">
        <f>IF(COUNTBLANK(K322:AF322)=0,22,IF(COUNTBLANK(K322:AF322)=1,21,IF(COUNTBLANK(K322:AF322)=2,20,IF(COUNTBLANK(K322:AF322)=3,19,IF(COUNTBLANK(K322:AF322)=4,18,IF(COUNTBLANK(K322:AF322)=5,17,IF(COUNTBLANK(K322:AF322)=6,16,IF(COUNTBLANK(K322:AF322)=7,15,IF(COUNTBLANK(K322:AF322)=8,14,IF(COUNTBLANK(K322:AF322)=9,13,IF(COUNTBLANK(K322:AF322)=10,12,IF(COUNTBLANK(K322:AF322)=11,11,IF(COUNTBLANK(K322:AF322)=12,10,IF(COUNTBLANK(K322:AF322)=13,9,IF(COUNTBLANK(K322:AF322)=14,8,IF(COUNTBLANK(K322:AF322)=15,7,IF(COUNTBLANK(K322:AF322)=16,6,IF(COUNTBLANK(K322:AF322)=17,5,IF(COUNTBLANK(K322:AF322)=18,4,IF(COUNTBLANK(K322:AF322)=19,3,IF(COUNTBLANK(K322:AF322)=20,2,IF(COUNTBLANK(K322:AF322)=21,1,IF(COUNTBLANK(K322:AF322)=22,0,"Error")))))))))))))))))))))))</f>
        <v>4</v>
      </c>
      <c r="AI322" s="39">
        <f>IF(AH322=0,"",IF(COUNTBLANK(AD322:AF322)=0,AVERAGE(AD322:AF322),IF(COUNTBLANK(AC322:AF322)&lt;1.5,AVERAGE(AC322:AF322),IF(COUNTBLANK(AB322:AF322)&lt;2.5,AVERAGE(AB322:AF322),IF(COUNTBLANK(AA322:AF322)&lt;3.5,AVERAGE(AA322:AF322),IF(COUNTBLANK(Z322:AF322)&lt;4.5,AVERAGE(Z322:AF322),IF(COUNTBLANK(Y322:AF322)&lt;5.5,AVERAGE(Y322:AF322),IF(COUNTBLANK(X322:AF322)&lt;6.5,AVERAGE(X322:AF322),IF(COUNTBLANK(W322:AF322)&lt;7.5,AVERAGE(W322:AF322),IF(COUNTBLANK(V322:AF322)&lt;8.5,AVERAGE(V322:AF322),IF(COUNTBLANK(U322:AF322)&lt;9.5,AVERAGE(U322:AF322),IF(COUNTBLANK(T322:AF322)&lt;10.5,AVERAGE(T322:AF322),IF(COUNTBLANK(S322:AF322)&lt;11.5,AVERAGE(S322:AF322),IF(COUNTBLANK(R322:AF322)&lt;12.5,AVERAGE(R322:AF322),IF(COUNTBLANK(Q322:AF322)&lt;13.5,AVERAGE(Q322:AF322),IF(COUNTBLANK(P322:AF322)&lt;14.5,AVERAGE(P322:AF322),IF(COUNTBLANK(O322:AF322)&lt;15.5,AVERAGE(O322:AF322),IF(COUNTBLANK(N322:AF322)&lt;16.5,AVERAGE(N322:AF322),IF(COUNTBLANK(M322:AF322)&lt;17.5,AVERAGE(M322:AF322),IF(COUNTBLANK(L322:AF322)&lt;18.5,AVERAGE(L322:AF322),AVERAGE(K322:AF322)))))))))))))))))))))</f>
        <v>59.333333333333336</v>
      </c>
      <c r="AJ322" s="22">
        <f>IF(AH322=0,"",IF(COUNTBLANK(AE322:AF322)=0,AVERAGE(AE322:AF322),IF(COUNTBLANK(AD322:AF322)&lt;1.5,AVERAGE(AD322:AF322),IF(COUNTBLANK(AC322:AF322)&lt;2.5,AVERAGE(AC322:AF322),IF(COUNTBLANK(AB322:AF322)&lt;3.5,AVERAGE(AB322:AF322),IF(COUNTBLANK(AA322:AF322)&lt;4.5,AVERAGE(AA322:AF322),IF(COUNTBLANK(Z322:AF322)&lt;5.5,AVERAGE(Z322:AF322),IF(COUNTBLANK(Y322:AF322)&lt;6.5,AVERAGE(Y322:AF322),IF(COUNTBLANK(X322:AF322)&lt;7.5,AVERAGE(X322:AF322),IF(COUNTBLANK(W322:AF322)&lt;8.5,AVERAGE(W322:AF322),IF(COUNTBLANK(V322:AF322)&lt;9.5,AVERAGE(V322:AF322),IF(COUNTBLANK(U322:AF322)&lt;10.5,AVERAGE(U322:AF322),IF(COUNTBLANK(T322:AF322)&lt;11.5,AVERAGE(T322:AF322),IF(COUNTBLANK(S322:AF322)&lt;12.5,AVERAGE(S322:AF322),IF(COUNTBLANK(R322:AF322)&lt;13.5,AVERAGE(R322:AF322),IF(COUNTBLANK(Q322:AF322)&lt;14.5,AVERAGE(Q322:AF322),IF(COUNTBLANK(P322:AF322)&lt;15.5,AVERAGE(P322:AF322),IF(COUNTBLANK(O322:AF322)&lt;16.5,AVERAGE(O322:AF322),IF(COUNTBLANK(N322:AF322)&lt;17.5,AVERAGE(N322:AF322),IF(COUNTBLANK(M322:AF322)&lt;18.5,AVERAGE(M322:AF322),IF(COUNTBLANK(L322:AF322)&lt;19.5,AVERAGE(L322:AF322),AVERAGE(K322:AF322))))))))))))))))))))))</f>
        <v>54.5</v>
      </c>
      <c r="AK322" s="23">
        <f>IF(AH322&lt;1.5,J322,(0.75*J322)+(0.25*(AI322*$AS$1)))</f>
        <v>283976.63953649055</v>
      </c>
      <c r="AL322" s="24">
        <f>AK322-J322</f>
        <v>-13723.360463509453</v>
      </c>
      <c r="AM322" s="22">
        <f>IF(AH322&lt;1.5,"N/A",3*((J322/$AS$1)-(AJ322*2/3)))</f>
        <v>109.2420458682378</v>
      </c>
      <c r="AN322" s="20">
        <f t="shared" si="11"/>
        <v>234744.24199985963</v>
      </c>
      <c r="AO322" s="20">
        <f t="shared" si="12"/>
        <v>227490.90867963925</v>
      </c>
    </row>
    <row r="323" spans="1:44" s="2" customFormat="1">
      <c r="A323" s="19" t="s">
        <v>42</v>
      </c>
      <c r="B323" s="23" t="str">
        <f>IF(COUNTBLANK(K323:AF323)&lt;20.5,"Yes","No")</f>
        <v>Yes</v>
      </c>
      <c r="C323" s="23" t="str">
        <f>IF(COUNTBLANK(K323:AF323)&lt;21.5,"Yes","No")</f>
        <v>Yes</v>
      </c>
      <c r="D323" s="34" t="str">
        <f>IF(J323&gt;300000,IF(J323&lt;((AG323*$AR$1)*0.9),IF(J323&lt;((AG323*$AR$1)*0.8),IF(J323&lt;((AG323*$AR$1)*0.7),"B","C"),"V"),IF(AM323&gt;AG323,IF(AM323&gt;AJ323,"P",""),"")),IF(AM323&gt;AG323,IF(AM323&gt;AJ323,"P",""),""))</f>
        <v>P</v>
      </c>
      <c r="E323" s="19" t="s">
        <v>116</v>
      </c>
      <c r="F323" s="21" t="s">
        <v>62</v>
      </c>
      <c r="G323" s="20">
        <v>313100</v>
      </c>
      <c r="H323" s="20">
        <f>J323-G323</f>
        <v>0</v>
      </c>
      <c r="I323" s="80">
        <v>0</v>
      </c>
      <c r="J323" s="20">
        <v>313100</v>
      </c>
      <c r="K323" s="21">
        <v>56</v>
      </c>
      <c r="L323" s="21">
        <v>58</v>
      </c>
      <c r="M323" s="21"/>
      <c r="N323" s="21" t="s">
        <v>535</v>
      </c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39">
        <f>IF(AH323=0,"",AVERAGE(K323:AF323))</f>
        <v>57</v>
      </c>
      <c r="AH323" s="39">
        <f>IF(COUNTBLANK(K323:AF323)=0,22,IF(COUNTBLANK(K323:AF323)=1,21,IF(COUNTBLANK(K323:AF323)=2,20,IF(COUNTBLANK(K323:AF323)=3,19,IF(COUNTBLANK(K323:AF323)=4,18,IF(COUNTBLANK(K323:AF323)=5,17,IF(COUNTBLANK(K323:AF323)=6,16,IF(COUNTBLANK(K323:AF323)=7,15,IF(COUNTBLANK(K323:AF323)=8,14,IF(COUNTBLANK(K323:AF323)=9,13,IF(COUNTBLANK(K323:AF323)=10,12,IF(COUNTBLANK(K323:AF323)=11,11,IF(COUNTBLANK(K323:AF323)=12,10,IF(COUNTBLANK(K323:AF323)=13,9,IF(COUNTBLANK(K323:AF323)=14,8,IF(COUNTBLANK(K323:AF323)=15,7,IF(COUNTBLANK(K323:AF323)=16,6,IF(COUNTBLANK(K323:AF323)=17,5,IF(COUNTBLANK(K323:AF323)=18,4,IF(COUNTBLANK(K323:AF323)=19,3,IF(COUNTBLANK(K323:AF323)=20,2,IF(COUNTBLANK(K323:AF323)=21,1,IF(COUNTBLANK(K323:AF323)=22,0,"Error")))))))))))))))))))))))</f>
        <v>2</v>
      </c>
      <c r="AI323" s="39">
        <f>IF(AH323=0,"",IF(COUNTBLANK(AD323:AF323)=0,AVERAGE(AD323:AF323),IF(COUNTBLANK(AC323:AF323)&lt;1.5,AVERAGE(AC323:AF323),IF(COUNTBLANK(AB323:AF323)&lt;2.5,AVERAGE(AB323:AF323),IF(COUNTBLANK(AA323:AF323)&lt;3.5,AVERAGE(AA323:AF323),IF(COUNTBLANK(Z323:AF323)&lt;4.5,AVERAGE(Z323:AF323),IF(COUNTBLANK(Y323:AF323)&lt;5.5,AVERAGE(Y323:AF323),IF(COUNTBLANK(X323:AF323)&lt;6.5,AVERAGE(X323:AF323),IF(COUNTBLANK(W323:AF323)&lt;7.5,AVERAGE(W323:AF323),IF(COUNTBLANK(V323:AF323)&lt;8.5,AVERAGE(V323:AF323),IF(COUNTBLANK(U323:AF323)&lt;9.5,AVERAGE(U323:AF323),IF(COUNTBLANK(T323:AF323)&lt;10.5,AVERAGE(T323:AF323),IF(COUNTBLANK(S323:AF323)&lt;11.5,AVERAGE(S323:AF323),IF(COUNTBLANK(R323:AF323)&lt;12.5,AVERAGE(R323:AF323),IF(COUNTBLANK(Q323:AF323)&lt;13.5,AVERAGE(Q323:AF323),IF(COUNTBLANK(P323:AF323)&lt;14.5,AVERAGE(P323:AF323),IF(COUNTBLANK(O323:AF323)&lt;15.5,AVERAGE(O323:AF323),IF(COUNTBLANK(N323:AF323)&lt;16.5,AVERAGE(N323:AF323),IF(COUNTBLANK(M323:AF323)&lt;17.5,AVERAGE(M323:AF323),IF(COUNTBLANK(L323:AF323)&lt;18.5,AVERAGE(L323:AF323),AVERAGE(K323:AF323)))))))))))))))))))))</f>
        <v>57</v>
      </c>
      <c r="AJ323" s="22">
        <f>IF(AH323=0,"",IF(COUNTBLANK(AE323:AF323)=0,AVERAGE(AE323:AF323),IF(COUNTBLANK(AD323:AF323)&lt;1.5,AVERAGE(AD323:AF323),IF(COUNTBLANK(AC323:AF323)&lt;2.5,AVERAGE(AC323:AF323),IF(COUNTBLANK(AB323:AF323)&lt;3.5,AVERAGE(AB323:AF323),IF(COUNTBLANK(AA323:AF323)&lt;4.5,AVERAGE(AA323:AF323),IF(COUNTBLANK(Z323:AF323)&lt;5.5,AVERAGE(Z323:AF323),IF(COUNTBLANK(Y323:AF323)&lt;6.5,AVERAGE(Y323:AF323),IF(COUNTBLANK(X323:AF323)&lt;7.5,AVERAGE(X323:AF323),IF(COUNTBLANK(W323:AF323)&lt;8.5,AVERAGE(W323:AF323),IF(COUNTBLANK(V323:AF323)&lt;9.5,AVERAGE(V323:AF323),IF(COUNTBLANK(U323:AF323)&lt;10.5,AVERAGE(U323:AF323),IF(COUNTBLANK(T323:AF323)&lt;11.5,AVERAGE(T323:AF323),IF(COUNTBLANK(S323:AF323)&lt;12.5,AVERAGE(S323:AF323),IF(COUNTBLANK(R323:AF323)&lt;13.5,AVERAGE(R323:AF323),IF(COUNTBLANK(Q323:AF323)&lt;14.5,AVERAGE(Q323:AF323),IF(COUNTBLANK(P323:AF323)&lt;15.5,AVERAGE(P323:AF323),IF(COUNTBLANK(O323:AF323)&lt;16.5,AVERAGE(O323:AF323),IF(COUNTBLANK(N323:AF323)&lt;17.5,AVERAGE(N323:AF323),IF(COUNTBLANK(M323:AF323)&lt;18.5,AVERAGE(M323:AF323),IF(COUNTBLANK(L323:AF323)&lt;19.5,AVERAGE(L323:AF323),AVERAGE(K323:AF323))))))))))))))))))))))</f>
        <v>57</v>
      </c>
      <c r="AK323" s="23">
        <f>IF(AH323&lt;1.5,J323,(0.75*J323)+(0.25*(AI323*$AS$1)))</f>
        <v>293139.496408651</v>
      </c>
      <c r="AL323" s="24">
        <f>AK323-J323</f>
        <v>-19960.503591348999</v>
      </c>
      <c r="AM323" s="22">
        <f>IF(AH323&lt;1.5,"N/A",3*((J323/$AS$1)-(AJ323*2/3)))</f>
        <v>115.53169150603043</v>
      </c>
      <c r="AN323" s="20">
        <f t="shared" si="11"/>
        <v>225512.72686503368</v>
      </c>
      <c r="AO323" s="20">
        <f t="shared" si="12"/>
        <v>225512.72686503368</v>
      </c>
    </row>
    <row r="324" spans="1:44" s="2" customFormat="1">
      <c r="A324" s="19" t="s">
        <v>42</v>
      </c>
      <c r="B324" s="23" t="str">
        <f>IF(COUNTBLANK(K324:AF324)&lt;20.5,"Yes","No")</f>
        <v>Yes</v>
      </c>
      <c r="C324" s="23" t="str">
        <f>IF(COUNTBLANK(K324:AF324)&lt;21.5,"Yes","No")</f>
        <v>Yes</v>
      </c>
      <c r="D324" s="34" t="str">
        <f>IF(J324&gt;300000,IF(J324&lt;((AG324*$AR$1)*0.9),IF(J324&lt;((AG324*$AR$1)*0.8),IF(J324&lt;((AG324*$AR$1)*0.7),"B","C"),"V"),IF(AM324&gt;AG324,IF(AM324&gt;AJ324,"P",""),"")),IF(AM324&gt;AG324,IF(AM324&gt;AJ324,"P",""),""))</f>
        <v>P</v>
      </c>
      <c r="E324" s="19" t="s">
        <v>120</v>
      </c>
      <c r="F324" s="21" t="s">
        <v>48</v>
      </c>
      <c r="G324" s="20">
        <v>219200</v>
      </c>
      <c r="H324" s="20">
        <f>J324-G324</f>
        <v>10000</v>
      </c>
      <c r="I324" s="80">
        <v>9600</v>
      </c>
      <c r="J324" s="20">
        <v>229200</v>
      </c>
      <c r="K324" s="21">
        <v>41</v>
      </c>
      <c r="L324" s="21">
        <v>93</v>
      </c>
      <c r="M324" s="21">
        <v>26</v>
      </c>
      <c r="N324" s="21">
        <v>68</v>
      </c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39">
        <f>IF(AH324=0,"",AVERAGE(K324:AF324))</f>
        <v>57</v>
      </c>
      <c r="AH324" s="39">
        <f>IF(COUNTBLANK(K324:AF324)=0,22,IF(COUNTBLANK(K324:AF324)=1,21,IF(COUNTBLANK(K324:AF324)=2,20,IF(COUNTBLANK(K324:AF324)=3,19,IF(COUNTBLANK(K324:AF324)=4,18,IF(COUNTBLANK(K324:AF324)=5,17,IF(COUNTBLANK(K324:AF324)=6,16,IF(COUNTBLANK(K324:AF324)=7,15,IF(COUNTBLANK(K324:AF324)=8,14,IF(COUNTBLANK(K324:AF324)=9,13,IF(COUNTBLANK(K324:AF324)=10,12,IF(COUNTBLANK(K324:AF324)=11,11,IF(COUNTBLANK(K324:AF324)=12,10,IF(COUNTBLANK(K324:AF324)=13,9,IF(COUNTBLANK(K324:AF324)=14,8,IF(COUNTBLANK(K324:AF324)=15,7,IF(COUNTBLANK(K324:AF324)=16,6,IF(COUNTBLANK(K324:AF324)=17,5,IF(COUNTBLANK(K324:AF324)=18,4,IF(COUNTBLANK(K324:AF324)=19,3,IF(COUNTBLANK(K324:AF324)=20,2,IF(COUNTBLANK(K324:AF324)=21,1,IF(COUNTBLANK(K324:AF324)=22,0,"Error")))))))))))))))))))))))</f>
        <v>4</v>
      </c>
      <c r="AI324" s="39">
        <f>IF(AH324=0,"",IF(COUNTBLANK(AD324:AF324)=0,AVERAGE(AD324:AF324),IF(COUNTBLANK(AC324:AF324)&lt;1.5,AVERAGE(AC324:AF324),IF(COUNTBLANK(AB324:AF324)&lt;2.5,AVERAGE(AB324:AF324),IF(COUNTBLANK(AA324:AF324)&lt;3.5,AVERAGE(AA324:AF324),IF(COUNTBLANK(Z324:AF324)&lt;4.5,AVERAGE(Z324:AF324),IF(COUNTBLANK(Y324:AF324)&lt;5.5,AVERAGE(Y324:AF324),IF(COUNTBLANK(X324:AF324)&lt;6.5,AVERAGE(X324:AF324),IF(COUNTBLANK(W324:AF324)&lt;7.5,AVERAGE(W324:AF324),IF(COUNTBLANK(V324:AF324)&lt;8.5,AVERAGE(V324:AF324),IF(COUNTBLANK(U324:AF324)&lt;9.5,AVERAGE(U324:AF324),IF(COUNTBLANK(T324:AF324)&lt;10.5,AVERAGE(T324:AF324),IF(COUNTBLANK(S324:AF324)&lt;11.5,AVERAGE(S324:AF324),IF(COUNTBLANK(R324:AF324)&lt;12.5,AVERAGE(R324:AF324),IF(COUNTBLANK(Q324:AF324)&lt;13.5,AVERAGE(Q324:AF324),IF(COUNTBLANK(P324:AF324)&lt;14.5,AVERAGE(P324:AF324),IF(COUNTBLANK(O324:AF324)&lt;15.5,AVERAGE(O324:AF324),IF(COUNTBLANK(N324:AF324)&lt;16.5,AVERAGE(N324:AF324),IF(COUNTBLANK(M324:AF324)&lt;17.5,AVERAGE(M324:AF324),IF(COUNTBLANK(L324:AF324)&lt;18.5,AVERAGE(L324:AF324),AVERAGE(K324:AF324)))))))))))))))))))))</f>
        <v>62.333333333333336</v>
      </c>
      <c r="AJ324" s="22">
        <f>IF(AH324=0,"",IF(COUNTBLANK(AE324:AF324)=0,AVERAGE(AE324:AF324),IF(COUNTBLANK(AD324:AF324)&lt;1.5,AVERAGE(AD324:AF324),IF(COUNTBLANK(AC324:AF324)&lt;2.5,AVERAGE(AC324:AF324),IF(COUNTBLANK(AB324:AF324)&lt;3.5,AVERAGE(AB324:AF324),IF(COUNTBLANK(AA324:AF324)&lt;4.5,AVERAGE(AA324:AF324),IF(COUNTBLANK(Z324:AF324)&lt;5.5,AVERAGE(Z324:AF324),IF(COUNTBLANK(Y324:AF324)&lt;6.5,AVERAGE(Y324:AF324),IF(COUNTBLANK(X324:AF324)&lt;7.5,AVERAGE(X324:AF324),IF(COUNTBLANK(W324:AF324)&lt;8.5,AVERAGE(W324:AF324),IF(COUNTBLANK(V324:AF324)&lt;9.5,AVERAGE(V324:AF324),IF(COUNTBLANK(U324:AF324)&lt;10.5,AVERAGE(U324:AF324),IF(COUNTBLANK(T324:AF324)&lt;11.5,AVERAGE(T324:AF324),IF(COUNTBLANK(S324:AF324)&lt;12.5,AVERAGE(S324:AF324),IF(COUNTBLANK(R324:AF324)&lt;13.5,AVERAGE(R324:AF324),IF(COUNTBLANK(Q324:AF324)&lt;14.5,AVERAGE(Q324:AF324),IF(COUNTBLANK(P324:AF324)&lt;15.5,AVERAGE(P324:AF324),IF(COUNTBLANK(O324:AF324)&lt;16.5,AVERAGE(O324:AF324),IF(COUNTBLANK(N324:AF324)&lt;17.5,AVERAGE(N324:AF324),IF(COUNTBLANK(M324:AF324)&lt;18.5,AVERAGE(M324:AF324),IF(COUNTBLANK(L324:AF324)&lt;19.5,AVERAGE(L324:AF324),AVERAGE(K324:AF324))))))))))))))))))))))</f>
        <v>47</v>
      </c>
      <c r="AK324" s="23">
        <f>IF(AH324&lt;1.5,J324,(0.75*J324)+(0.25*(AI324*$AS$1)))</f>
        <v>235670.82355799846</v>
      </c>
      <c r="AL324" s="24">
        <f>AK324-J324</f>
        <v>6470.8235579984612</v>
      </c>
      <c r="AM324" s="22">
        <f>IF(AH324&lt;1.5,"N/A",3*((J324/$AS$1)-(AJ324*2/3)))</f>
        <v>74.025115596238166</v>
      </c>
      <c r="AN324" s="20">
        <f t="shared" ref="AN324:AN387" si="13">IF(AH324=0,"",AI324*$AR$1)</f>
        <v>246613.33288749299</v>
      </c>
      <c r="AO324" s="20">
        <f t="shared" ref="AO324:AO387" si="14">IF(AH324=0,"",AG324*$AR$1)</f>
        <v>225512.72686503368</v>
      </c>
    </row>
    <row r="325" spans="1:44" s="2" customFormat="1">
      <c r="A325" s="19" t="s">
        <v>42</v>
      </c>
      <c r="B325" s="23" t="str">
        <f>IF(COUNTBLANK(K325:AF325)&lt;20.5,"Yes","No")</f>
        <v>Yes</v>
      </c>
      <c r="C325" s="23" t="str">
        <f>IF(COUNTBLANK(K325:AF325)&lt;21.5,"Yes","No")</f>
        <v>Yes</v>
      </c>
      <c r="D325" s="34" t="str">
        <f>IF(J325&gt;300000,IF(J325&lt;((AG325*$AR$1)*0.9),IF(J325&lt;((AG325*$AR$1)*0.8),IF(J325&lt;((AG325*$AR$1)*0.7),"B","C"),"V"),IF(AM325&gt;AG325,IF(AM325&gt;AJ325,"P",""),"")),IF(AM325&gt;AG325,IF(AM325&gt;AJ325,"P",""),""))</f>
        <v>P</v>
      </c>
      <c r="E325" s="19" t="s">
        <v>115</v>
      </c>
      <c r="F325" s="21" t="s">
        <v>48</v>
      </c>
      <c r="G325" s="20">
        <v>242300</v>
      </c>
      <c r="H325" s="20">
        <f>J325-G325</f>
        <v>-2800</v>
      </c>
      <c r="I325" s="80">
        <v>0</v>
      </c>
      <c r="J325" s="20">
        <v>239500</v>
      </c>
      <c r="K325" s="21">
        <v>61</v>
      </c>
      <c r="L325" s="21">
        <v>66</v>
      </c>
      <c r="M325" s="21">
        <v>41</v>
      </c>
      <c r="N325" s="21" t="s">
        <v>535</v>
      </c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39">
        <f>IF(AH325=0,"",AVERAGE(K325:AF325))</f>
        <v>56</v>
      </c>
      <c r="AH325" s="39">
        <f>IF(COUNTBLANK(K325:AF325)=0,22,IF(COUNTBLANK(K325:AF325)=1,21,IF(COUNTBLANK(K325:AF325)=2,20,IF(COUNTBLANK(K325:AF325)=3,19,IF(COUNTBLANK(K325:AF325)=4,18,IF(COUNTBLANK(K325:AF325)=5,17,IF(COUNTBLANK(K325:AF325)=6,16,IF(COUNTBLANK(K325:AF325)=7,15,IF(COUNTBLANK(K325:AF325)=8,14,IF(COUNTBLANK(K325:AF325)=9,13,IF(COUNTBLANK(K325:AF325)=10,12,IF(COUNTBLANK(K325:AF325)=11,11,IF(COUNTBLANK(K325:AF325)=12,10,IF(COUNTBLANK(K325:AF325)=13,9,IF(COUNTBLANK(K325:AF325)=14,8,IF(COUNTBLANK(K325:AF325)=15,7,IF(COUNTBLANK(K325:AF325)=16,6,IF(COUNTBLANK(K325:AF325)=17,5,IF(COUNTBLANK(K325:AF325)=18,4,IF(COUNTBLANK(K325:AF325)=19,3,IF(COUNTBLANK(K325:AF325)=20,2,IF(COUNTBLANK(K325:AF325)=21,1,IF(COUNTBLANK(K325:AF325)=22,0,"Error")))))))))))))))))))))))</f>
        <v>3</v>
      </c>
      <c r="AI325" s="39">
        <f>IF(AH325=0,"",IF(COUNTBLANK(AD325:AF325)=0,AVERAGE(AD325:AF325),IF(COUNTBLANK(AC325:AF325)&lt;1.5,AVERAGE(AC325:AF325),IF(COUNTBLANK(AB325:AF325)&lt;2.5,AVERAGE(AB325:AF325),IF(COUNTBLANK(AA325:AF325)&lt;3.5,AVERAGE(AA325:AF325),IF(COUNTBLANK(Z325:AF325)&lt;4.5,AVERAGE(Z325:AF325),IF(COUNTBLANK(Y325:AF325)&lt;5.5,AVERAGE(Y325:AF325),IF(COUNTBLANK(X325:AF325)&lt;6.5,AVERAGE(X325:AF325),IF(COUNTBLANK(W325:AF325)&lt;7.5,AVERAGE(W325:AF325),IF(COUNTBLANK(V325:AF325)&lt;8.5,AVERAGE(V325:AF325),IF(COUNTBLANK(U325:AF325)&lt;9.5,AVERAGE(U325:AF325),IF(COUNTBLANK(T325:AF325)&lt;10.5,AVERAGE(T325:AF325),IF(COUNTBLANK(S325:AF325)&lt;11.5,AVERAGE(S325:AF325),IF(COUNTBLANK(R325:AF325)&lt;12.5,AVERAGE(R325:AF325),IF(COUNTBLANK(Q325:AF325)&lt;13.5,AVERAGE(Q325:AF325),IF(COUNTBLANK(P325:AF325)&lt;14.5,AVERAGE(P325:AF325),IF(COUNTBLANK(O325:AF325)&lt;15.5,AVERAGE(O325:AF325),IF(COUNTBLANK(N325:AF325)&lt;16.5,AVERAGE(N325:AF325),IF(COUNTBLANK(M325:AF325)&lt;17.5,AVERAGE(M325:AF325),IF(COUNTBLANK(L325:AF325)&lt;18.5,AVERAGE(L325:AF325),AVERAGE(K325:AF325)))))))))))))))))))))</f>
        <v>56</v>
      </c>
      <c r="AJ325" s="22">
        <f>IF(AH325=0,"",IF(COUNTBLANK(AE325:AF325)=0,AVERAGE(AE325:AF325),IF(COUNTBLANK(AD325:AF325)&lt;1.5,AVERAGE(AD325:AF325),IF(COUNTBLANK(AC325:AF325)&lt;2.5,AVERAGE(AC325:AF325),IF(COUNTBLANK(AB325:AF325)&lt;3.5,AVERAGE(AB325:AF325),IF(COUNTBLANK(AA325:AF325)&lt;4.5,AVERAGE(AA325:AF325),IF(COUNTBLANK(Z325:AF325)&lt;5.5,AVERAGE(Z325:AF325),IF(COUNTBLANK(Y325:AF325)&lt;6.5,AVERAGE(Y325:AF325),IF(COUNTBLANK(X325:AF325)&lt;7.5,AVERAGE(X325:AF325),IF(COUNTBLANK(W325:AF325)&lt;8.5,AVERAGE(W325:AF325),IF(COUNTBLANK(V325:AF325)&lt;9.5,AVERAGE(V325:AF325),IF(COUNTBLANK(U325:AF325)&lt;10.5,AVERAGE(U325:AF325),IF(COUNTBLANK(T325:AF325)&lt;11.5,AVERAGE(T325:AF325),IF(COUNTBLANK(S325:AF325)&lt;12.5,AVERAGE(S325:AF325),IF(COUNTBLANK(R325:AF325)&lt;13.5,AVERAGE(R325:AF325),IF(COUNTBLANK(Q325:AF325)&lt;14.5,AVERAGE(Q325:AF325),IF(COUNTBLANK(P325:AF325)&lt;15.5,AVERAGE(P325:AF325),IF(COUNTBLANK(O325:AF325)&lt;16.5,AVERAGE(O325:AF325),IF(COUNTBLANK(N325:AF325)&lt;17.5,AVERAGE(N325:AF325),IF(COUNTBLANK(M325:AF325)&lt;18.5,AVERAGE(M325:AF325),IF(COUNTBLANK(L325:AF325)&lt;19.5,AVERAGE(L325:AF325),AVERAGE(K325:AF325))))))))))))))))))))))</f>
        <v>53.5</v>
      </c>
      <c r="AK325" s="23">
        <f>IF(AH325&lt;1.5,J325,(0.75*J325)+(0.25*(AI325*$AS$1)))</f>
        <v>236916.43506814836</v>
      </c>
      <c r="AL325" s="24">
        <f>AK325-J325</f>
        <v>-2583.5649318516371</v>
      </c>
      <c r="AM325" s="22">
        <f>IF(AH325&lt;1.5,"N/A",3*((J325/$AS$1)-(AJ325*2/3)))</f>
        <v>68.575982483852727</v>
      </c>
      <c r="AN325" s="20">
        <f t="shared" si="13"/>
        <v>221556.36323582256</v>
      </c>
      <c r="AO325" s="20">
        <f t="shared" si="14"/>
        <v>221556.36323582256</v>
      </c>
    </row>
    <row r="326" spans="1:44" s="2" customFormat="1">
      <c r="A326" s="19" t="s">
        <v>42</v>
      </c>
      <c r="B326" s="23" t="str">
        <f>IF(COUNTBLANK(K326:AF326)&lt;20.5,"Yes","No")</f>
        <v>Yes</v>
      </c>
      <c r="C326" s="23" t="str">
        <f>IF(COUNTBLANK(K326:AF326)&lt;21.5,"Yes","No")</f>
        <v>Yes</v>
      </c>
      <c r="D326" s="34" t="str">
        <f>IF(J326&gt;300000,IF(J326&lt;((AG326*$AR$1)*0.9),IF(J326&lt;((AG326*$AR$1)*0.8),IF(J326&lt;((AG326*$AR$1)*0.7),"B","C"),"V"),IF(AM326&gt;AG326,IF(AM326&gt;AJ326,"P",""),"")),IF(AM326&gt;AG326,IF(AM326&gt;AJ326,"P",""),""))</f>
        <v>P</v>
      </c>
      <c r="E326" s="19" t="s">
        <v>111</v>
      </c>
      <c r="F326" s="21" t="s">
        <v>37</v>
      </c>
      <c r="G326" s="20">
        <v>390200</v>
      </c>
      <c r="H326" s="20">
        <f>J326-G326</f>
        <v>-85400</v>
      </c>
      <c r="I326" s="80">
        <v>-39300</v>
      </c>
      <c r="J326" s="20">
        <v>304800</v>
      </c>
      <c r="K326" s="21">
        <v>76</v>
      </c>
      <c r="L326" s="21">
        <v>49</v>
      </c>
      <c r="M326" s="21">
        <v>30</v>
      </c>
      <c r="N326" s="21">
        <v>63</v>
      </c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39">
        <f>IF(AH326=0,"",AVERAGE(K326:AF326))</f>
        <v>54.5</v>
      </c>
      <c r="AH326" s="39">
        <f>IF(COUNTBLANK(K326:AF326)=0,22,IF(COUNTBLANK(K326:AF326)=1,21,IF(COUNTBLANK(K326:AF326)=2,20,IF(COUNTBLANK(K326:AF326)=3,19,IF(COUNTBLANK(K326:AF326)=4,18,IF(COUNTBLANK(K326:AF326)=5,17,IF(COUNTBLANK(K326:AF326)=6,16,IF(COUNTBLANK(K326:AF326)=7,15,IF(COUNTBLANK(K326:AF326)=8,14,IF(COUNTBLANK(K326:AF326)=9,13,IF(COUNTBLANK(K326:AF326)=10,12,IF(COUNTBLANK(K326:AF326)=11,11,IF(COUNTBLANK(K326:AF326)=12,10,IF(COUNTBLANK(K326:AF326)=13,9,IF(COUNTBLANK(K326:AF326)=14,8,IF(COUNTBLANK(K326:AF326)=15,7,IF(COUNTBLANK(K326:AF326)=16,6,IF(COUNTBLANK(K326:AF326)=17,5,IF(COUNTBLANK(K326:AF326)=18,4,IF(COUNTBLANK(K326:AF326)=19,3,IF(COUNTBLANK(K326:AF326)=20,2,IF(COUNTBLANK(K326:AF326)=21,1,IF(COUNTBLANK(K326:AF326)=22,0,"Error")))))))))))))))))))))))</f>
        <v>4</v>
      </c>
      <c r="AI326" s="39">
        <f>IF(AH326=0,"",IF(COUNTBLANK(AD326:AF326)=0,AVERAGE(AD326:AF326),IF(COUNTBLANK(AC326:AF326)&lt;1.5,AVERAGE(AC326:AF326),IF(COUNTBLANK(AB326:AF326)&lt;2.5,AVERAGE(AB326:AF326),IF(COUNTBLANK(AA326:AF326)&lt;3.5,AVERAGE(AA326:AF326),IF(COUNTBLANK(Z326:AF326)&lt;4.5,AVERAGE(Z326:AF326),IF(COUNTBLANK(Y326:AF326)&lt;5.5,AVERAGE(Y326:AF326),IF(COUNTBLANK(X326:AF326)&lt;6.5,AVERAGE(X326:AF326),IF(COUNTBLANK(W326:AF326)&lt;7.5,AVERAGE(W326:AF326),IF(COUNTBLANK(V326:AF326)&lt;8.5,AVERAGE(V326:AF326),IF(COUNTBLANK(U326:AF326)&lt;9.5,AVERAGE(U326:AF326),IF(COUNTBLANK(T326:AF326)&lt;10.5,AVERAGE(T326:AF326),IF(COUNTBLANK(S326:AF326)&lt;11.5,AVERAGE(S326:AF326),IF(COUNTBLANK(R326:AF326)&lt;12.5,AVERAGE(R326:AF326),IF(COUNTBLANK(Q326:AF326)&lt;13.5,AVERAGE(Q326:AF326),IF(COUNTBLANK(P326:AF326)&lt;14.5,AVERAGE(P326:AF326),IF(COUNTBLANK(O326:AF326)&lt;15.5,AVERAGE(O326:AF326),IF(COUNTBLANK(N326:AF326)&lt;16.5,AVERAGE(N326:AF326),IF(COUNTBLANK(M326:AF326)&lt;17.5,AVERAGE(M326:AF326),IF(COUNTBLANK(L326:AF326)&lt;18.5,AVERAGE(L326:AF326),AVERAGE(K326:AF326)))))))))))))))))))))</f>
        <v>47.333333333333336</v>
      </c>
      <c r="AJ326" s="22">
        <f>IF(AH326=0,"",IF(COUNTBLANK(AE326:AF326)=0,AVERAGE(AE326:AF326),IF(COUNTBLANK(AD326:AF326)&lt;1.5,AVERAGE(AD326:AF326),IF(COUNTBLANK(AC326:AF326)&lt;2.5,AVERAGE(AC326:AF326),IF(COUNTBLANK(AB326:AF326)&lt;3.5,AVERAGE(AB326:AF326),IF(COUNTBLANK(AA326:AF326)&lt;4.5,AVERAGE(AA326:AF326),IF(COUNTBLANK(Z326:AF326)&lt;5.5,AVERAGE(Z326:AF326),IF(COUNTBLANK(Y326:AF326)&lt;6.5,AVERAGE(Y326:AF326),IF(COUNTBLANK(X326:AF326)&lt;7.5,AVERAGE(X326:AF326),IF(COUNTBLANK(W326:AF326)&lt;8.5,AVERAGE(W326:AF326),IF(COUNTBLANK(V326:AF326)&lt;9.5,AVERAGE(V326:AF326),IF(COUNTBLANK(U326:AF326)&lt;10.5,AVERAGE(U326:AF326),IF(COUNTBLANK(T326:AF326)&lt;11.5,AVERAGE(T326:AF326),IF(COUNTBLANK(S326:AF326)&lt;12.5,AVERAGE(S326:AF326),IF(COUNTBLANK(R326:AF326)&lt;13.5,AVERAGE(R326:AF326),IF(COUNTBLANK(Q326:AF326)&lt;14.5,AVERAGE(Q326:AF326),IF(COUNTBLANK(P326:AF326)&lt;15.5,AVERAGE(P326:AF326),IF(COUNTBLANK(O326:AF326)&lt;16.5,AVERAGE(O326:AF326),IF(COUNTBLANK(N326:AF326)&lt;17.5,AVERAGE(N326:AF326),IF(COUNTBLANK(M326:AF326)&lt;18.5,AVERAGE(M326:AF326),IF(COUNTBLANK(L326:AF326)&lt;19.5,AVERAGE(L326:AF326),AVERAGE(K326:AF326))))))))))))))))))))))</f>
        <v>46.5</v>
      </c>
      <c r="AK326" s="23">
        <f>IF(AH326&lt;1.5,J326,(0.75*J326)+(0.25*(AI326*$AS$1)))</f>
        <v>277024.90345045872</v>
      </c>
      <c r="AL326" s="24">
        <f>AK326-J326</f>
        <v>-27775.096549541282</v>
      </c>
      <c r="AM326" s="22">
        <f>IF(AH326&lt;1.5,"N/A",3*((J326/$AS$1)-(AJ326*2/3)))</f>
        <v>130.44701236358372</v>
      </c>
      <c r="AN326" s="20">
        <f t="shared" si="13"/>
        <v>187267.87844932624</v>
      </c>
      <c r="AO326" s="20">
        <f t="shared" si="14"/>
        <v>215621.8177920059</v>
      </c>
    </row>
    <row r="327" spans="1:44" s="2" customFormat="1">
      <c r="A327" s="19" t="s">
        <v>42</v>
      </c>
      <c r="B327" s="23" t="str">
        <f>IF(COUNTBLANK(K327:AF327)&lt;20.5,"Yes","No")</f>
        <v>No</v>
      </c>
      <c r="C327" s="23" t="str">
        <f>IF(COUNTBLANK(K327:AF327)&lt;21.5,"Yes","No")</f>
        <v>Yes</v>
      </c>
      <c r="D327" s="34" t="str">
        <f>IF(J327&gt;300000,IF(J327&lt;((AG327*$AR$1)*0.9),IF(J327&lt;((AG327*$AR$1)*0.8),IF(J327&lt;((AG327*$AR$1)*0.7),"B","C"),"V"),IF(AM327&gt;AG327,IF(AM327&gt;AJ327,"P",""),"")),IF(AM327&gt;AG327,IF(AM327&gt;AJ327,"P",""),""))</f>
        <v>P</v>
      </c>
      <c r="E327" s="19" t="s">
        <v>522</v>
      </c>
      <c r="F327" s="21" t="s">
        <v>62</v>
      </c>
      <c r="G327" s="20">
        <v>89500</v>
      </c>
      <c r="H327" s="20">
        <f>J327-G327</f>
        <v>0</v>
      </c>
      <c r="I327" s="80">
        <v>0</v>
      </c>
      <c r="J327" s="20">
        <v>89500</v>
      </c>
      <c r="K327" s="21"/>
      <c r="L327" s="21"/>
      <c r="M327" s="21"/>
      <c r="N327" s="21">
        <v>51</v>
      </c>
      <c r="O327" s="40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9">
        <f>IF(AH327=0,"",AVERAGE(K327:AF327))</f>
        <v>51</v>
      </c>
      <c r="AH327" s="39">
        <f>IF(COUNTBLANK(K327:AF327)=0,22,IF(COUNTBLANK(K327:AF327)=1,21,IF(COUNTBLANK(K327:AF327)=2,20,IF(COUNTBLANK(K327:AF327)=3,19,IF(COUNTBLANK(K327:AF327)=4,18,IF(COUNTBLANK(K327:AF327)=5,17,IF(COUNTBLANK(K327:AF327)=6,16,IF(COUNTBLANK(K327:AF327)=7,15,IF(COUNTBLANK(K327:AF327)=8,14,IF(COUNTBLANK(K327:AF327)=9,13,IF(COUNTBLANK(K327:AF327)=10,12,IF(COUNTBLANK(K327:AF327)=11,11,IF(COUNTBLANK(K327:AF327)=12,10,IF(COUNTBLANK(K327:AF327)=13,9,IF(COUNTBLANK(K327:AF327)=14,8,IF(COUNTBLANK(K327:AF327)=15,7,IF(COUNTBLANK(K327:AF327)=16,6,IF(COUNTBLANK(K327:AF327)=17,5,IF(COUNTBLANK(K327:AF327)=18,4,IF(COUNTBLANK(K327:AF327)=19,3,IF(COUNTBLANK(K327:AF327)=20,2,IF(COUNTBLANK(K327:AF327)=21,1,IF(COUNTBLANK(K327:AF327)=22,0,"Error")))))))))))))))))))))))</f>
        <v>1</v>
      </c>
      <c r="AI327" s="39">
        <f>IF(AH327=0,"",IF(COUNTBLANK(AD327:AF327)=0,AVERAGE(AD327:AF327),IF(COUNTBLANK(AC327:AF327)&lt;1.5,AVERAGE(AC327:AF327),IF(COUNTBLANK(AB327:AF327)&lt;2.5,AVERAGE(AB327:AF327),IF(COUNTBLANK(AA327:AF327)&lt;3.5,AVERAGE(AA327:AF327),IF(COUNTBLANK(Z327:AF327)&lt;4.5,AVERAGE(Z327:AF327),IF(COUNTBLANK(Y327:AF327)&lt;5.5,AVERAGE(Y327:AF327),IF(COUNTBLANK(X327:AF327)&lt;6.5,AVERAGE(X327:AF327),IF(COUNTBLANK(W327:AF327)&lt;7.5,AVERAGE(W327:AF327),IF(COUNTBLANK(V327:AF327)&lt;8.5,AVERAGE(V327:AF327),IF(COUNTBLANK(U327:AF327)&lt;9.5,AVERAGE(U327:AF327),IF(COUNTBLANK(T327:AF327)&lt;10.5,AVERAGE(T327:AF327),IF(COUNTBLANK(S327:AF327)&lt;11.5,AVERAGE(S327:AF327),IF(COUNTBLANK(R327:AF327)&lt;12.5,AVERAGE(R327:AF327),IF(COUNTBLANK(Q327:AF327)&lt;13.5,AVERAGE(Q327:AF327),IF(COUNTBLANK(P327:AF327)&lt;14.5,AVERAGE(P327:AF327),IF(COUNTBLANK(O327:AF327)&lt;15.5,AVERAGE(O327:AF327),IF(COUNTBLANK(N327:AF327)&lt;16.5,AVERAGE(N327:AF327),IF(COUNTBLANK(M327:AF327)&lt;17.5,AVERAGE(M327:AF327),IF(COUNTBLANK(L327:AF327)&lt;18.5,AVERAGE(L327:AF327),AVERAGE(K327:AF327)))))))))))))))))))))</f>
        <v>51</v>
      </c>
      <c r="AJ327" s="22">
        <f>IF(AH327=0,"",IF(COUNTBLANK(AE327:AF327)=0,AVERAGE(AE327:AF327),IF(COUNTBLANK(AD327:AF327)&lt;1.5,AVERAGE(AD327:AF327),IF(COUNTBLANK(AC327:AF327)&lt;2.5,AVERAGE(AC327:AF327),IF(COUNTBLANK(AB327:AF327)&lt;3.5,AVERAGE(AB327:AF327),IF(COUNTBLANK(AA327:AF327)&lt;4.5,AVERAGE(AA327:AF327),IF(COUNTBLANK(Z327:AF327)&lt;5.5,AVERAGE(Z327:AF327),IF(COUNTBLANK(Y327:AF327)&lt;6.5,AVERAGE(Y327:AF327),IF(COUNTBLANK(X327:AF327)&lt;7.5,AVERAGE(X327:AF327),IF(COUNTBLANK(W327:AF327)&lt;8.5,AVERAGE(W327:AF327),IF(COUNTBLANK(V327:AF327)&lt;9.5,AVERAGE(V327:AF327),IF(COUNTBLANK(U327:AF327)&lt;10.5,AVERAGE(U327:AF327),IF(COUNTBLANK(T327:AF327)&lt;11.5,AVERAGE(T327:AF327),IF(COUNTBLANK(S327:AF327)&lt;12.5,AVERAGE(S327:AF327),IF(COUNTBLANK(R327:AF327)&lt;13.5,AVERAGE(R327:AF327),IF(COUNTBLANK(Q327:AF327)&lt;14.5,AVERAGE(Q327:AF327),IF(COUNTBLANK(P327:AF327)&lt;15.5,AVERAGE(P327:AF327),IF(COUNTBLANK(O327:AF327)&lt;16.5,AVERAGE(O327:AF327),IF(COUNTBLANK(N327:AF327)&lt;17.5,AVERAGE(N327:AF327),IF(COUNTBLANK(M327:AF327)&lt;18.5,AVERAGE(M327:AF327),IF(COUNTBLANK(L327:AF327)&lt;19.5,AVERAGE(L327:AF327),AVERAGE(K327:AF327))))))))))))))))))))))</f>
        <v>51</v>
      </c>
      <c r="AK327" s="23">
        <f>IF(AH327&lt;1.5,J327,(0.75*J327)+(0.25*(AI327*$AS$1)))</f>
        <v>89500</v>
      </c>
      <c r="AL327" s="24">
        <f>AK327-J327</f>
        <v>0</v>
      </c>
      <c r="AM327" s="22" t="str">
        <f>IF(AH327&lt;1.5,"N/A",3*((J327/$AS$1)-(AJ327*2/3)))</f>
        <v>N/A</v>
      </c>
      <c r="AN327" s="20">
        <f t="shared" si="13"/>
        <v>201774.54508976699</v>
      </c>
      <c r="AO327" s="20">
        <f t="shared" si="14"/>
        <v>201774.54508976699</v>
      </c>
    </row>
    <row r="328" spans="1:44" s="2" customFormat="1">
      <c r="A328" s="19" t="s">
        <v>42</v>
      </c>
      <c r="B328" s="23" t="str">
        <f>IF(COUNTBLANK(K328:AF328)&lt;20.5,"Yes","No")</f>
        <v>Yes</v>
      </c>
      <c r="C328" s="23" t="str">
        <f>IF(COUNTBLANK(K328:AF328)&lt;21.5,"Yes","No")</f>
        <v>Yes</v>
      </c>
      <c r="D328" s="34" t="str">
        <f>IF(J328&gt;300000,IF(J328&lt;((AG328*$AR$1)*0.9),IF(J328&lt;((AG328*$AR$1)*0.8),IF(J328&lt;((AG328*$AR$1)*0.7),"B","C"),"V"),IF(AM328&gt;AG328,IF(AM328&gt;AJ328,"P",""),"")),IF(AM328&gt;AG328,IF(AM328&gt;AJ328,"P",""),""))</f>
        <v>P</v>
      </c>
      <c r="E328" s="19" t="s">
        <v>119</v>
      </c>
      <c r="F328" s="21" t="s">
        <v>37</v>
      </c>
      <c r="G328" s="20">
        <v>221200</v>
      </c>
      <c r="H328" s="20">
        <f>J328-G328</f>
        <v>-3800</v>
      </c>
      <c r="I328" s="80">
        <v>-3800</v>
      </c>
      <c r="J328" s="20">
        <v>217400</v>
      </c>
      <c r="K328" s="21">
        <v>49</v>
      </c>
      <c r="L328" s="21">
        <v>39</v>
      </c>
      <c r="M328" s="21"/>
      <c r="N328" s="21">
        <v>63</v>
      </c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39">
        <f>IF(AH328=0,"",AVERAGE(K328:AF328))</f>
        <v>50.333333333333336</v>
      </c>
      <c r="AH328" s="39">
        <f>IF(COUNTBLANK(K328:AF328)=0,22,IF(COUNTBLANK(K328:AF328)=1,21,IF(COUNTBLANK(K328:AF328)=2,20,IF(COUNTBLANK(K328:AF328)=3,19,IF(COUNTBLANK(K328:AF328)=4,18,IF(COUNTBLANK(K328:AF328)=5,17,IF(COUNTBLANK(K328:AF328)=6,16,IF(COUNTBLANK(K328:AF328)=7,15,IF(COUNTBLANK(K328:AF328)=8,14,IF(COUNTBLANK(K328:AF328)=9,13,IF(COUNTBLANK(K328:AF328)=10,12,IF(COUNTBLANK(K328:AF328)=11,11,IF(COUNTBLANK(K328:AF328)=12,10,IF(COUNTBLANK(K328:AF328)=13,9,IF(COUNTBLANK(K328:AF328)=14,8,IF(COUNTBLANK(K328:AF328)=15,7,IF(COUNTBLANK(K328:AF328)=16,6,IF(COUNTBLANK(K328:AF328)=17,5,IF(COUNTBLANK(K328:AF328)=18,4,IF(COUNTBLANK(K328:AF328)=19,3,IF(COUNTBLANK(K328:AF328)=20,2,IF(COUNTBLANK(K328:AF328)=21,1,IF(COUNTBLANK(K328:AF328)=22,0,"Error")))))))))))))))))))))))</f>
        <v>3</v>
      </c>
      <c r="AI328" s="39">
        <f>IF(AH328=0,"",IF(COUNTBLANK(AD328:AF328)=0,AVERAGE(AD328:AF328),IF(COUNTBLANK(AC328:AF328)&lt;1.5,AVERAGE(AC328:AF328),IF(COUNTBLANK(AB328:AF328)&lt;2.5,AVERAGE(AB328:AF328),IF(COUNTBLANK(AA328:AF328)&lt;3.5,AVERAGE(AA328:AF328),IF(COUNTBLANK(Z328:AF328)&lt;4.5,AVERAGE(Z328:AF328),IF(COUNTBLANK(Y328:AF328)&lt;5.5,AVERAGE(Y328:AF328),IF(COUNTBLANK(X328:AF328)&lt;6.5,AVERAGE(X328:AF328),IF(COUNTBLANK(W328:AF328)&lt;7.5,AVERAGE(W328:AF328),IF(COUNTBLANK(V328:AF328)&lt;8.5,AVERAGE(V328:AF328),IF(COUNTBLANK(U328:AF328)&lt;9.5,AVERAGE(U328:AF328),IF(COUNTBLANK(T328:AF328)&lt;10.5,AVERAGE(T328:AF328),IF(COUNTBLANK(S328:AF328)&lt;11.5,AVERAGE(S328:AF328),IF(COUNTBLANK(R328:AF328)&lt;12.5,AVERAGE(R328:AF328),IF(COUNTBLANK(Q328:AF328)&lt;13.5,AVERAGE(Q328:AF328),IF(COUNTBLANK(P328:AF328)&lt;14.5,AVERAGE(P328:AF328),IF(COUNTBLANK(O328:AF328)&lt;15.5,AVERAGE(O328:AF328),IF(COUNTBLANK(N328:AF328)&lt;16.5,AVERAGE(N328:AF328),IF(COUNTBLANK(M328:AF328)&lt;17.5,AVERAGE(M328:AF328),IF(COUNTBLANK(L328:AF328)&lt;18.5,AVERAGE(L328:AF328),AVERAGE(K328:AF328)))))))))))))))))))))</f>
        <v>50.333333333333336</v>
      </c>
      <c r="AJ328" s="22">
        <f>IF(AH328=0,"",IF(COUNTBLANK(AE328:AF328)=0,AVERAGE(AE328:AF328),IF(COUNTBLANK(AD328:AF328)&lt;1.5,AVERAGE(AD328:AF328),IF(COUNTBLANK(AC328:AF328)&lt;2.5,AVERAGE(AC328:AF328),IF(COUNTBLANK(AB328:AF328)&lt;3.5,AVERAGE(AB328:AF328),IF(COUNTBLANK(AA328:AF328)&lt;4.5,AVERAGE(AA328:AF328),IF(COUNTBLANK(Z328:AF328)&lt;5.5,AVERAGE(Z328:AF328),IF(COUNTBLANK(Y328:AF328)&lt;6.5,AVERAGE(Y328:AF328),IF(COUNTBLANK(X328:AF328)&lt;7.5,AVERAGE(X328:AF328),IF(COUNTBLANK(W328:AF328)&lt;8.5,AVERAGE(W328:AF328),IF(COUNTBLANK(V328:AF328)&lt;9.5,AVERAGE(V328:AF328),IF(COUNTBLANK(U328:AF328)&lt;10.5,AVERAGE(U328:AF328),IF(COUNTBLANK(T328:AF328)&lt;11.5,AVERAGE(T328:AF328),IF(COUNTBLANK(S328:AF328)&lt;12.5,AVERAGE(S328:AF328),IF(COUNTBLANK(R328:AF328)&lt;13.5,AVERAGE(R328:AF328),IF(COUNTBLANK(Q328:AF328)&lt;14.5,AVERAGE(Q328:AF328),IF(COUNTBLANK(P328:AF328)&lt;15.5,AVERAGE(P328:AF328),IF(COUNTBLANK(O328:AF328)&lt;16.5,AVERAGE(O328:AF328),IF(COUNTBLANK(N328:AF328)&lt;17.5,AVERAGE(N328:AF328),IF(COUNTBLANK(M328:AF328)&lt;18.5,AVERAGE(M328:AF328),IF(COUNTBLANK(L328:AF328)&lt;19.5,AVERAGE(L328:AF328),AVERAGE(K328:AF328))))))))))))))))))))))</f>
        <v>51</v>
      </c>
      <c r="AK328" s="23">
        <f>IF(AH328&lt;1.5,J328,(0.75*J328)+(0.25*(AI328*$AS$1)))</f>
        <v>214544.08747196669</v>
      </c>
      <c r="AL328" s="24">
        <f>AK328-J328</f>
        <v>-2855.9125280333101</v>
      </c>
      <c r="AM328" s="22">
        <f>IF(AH328&lt;1.5,"N/A",3*((J328/$AS$1)-(AJ328*2/3)))</f>
        <v>57.374607899747723</v>
      </c>
      <c r="AN328" s="20">
        <f t="shared" si="13"/>
        <v>199136.96933695959</v>
      </c>
      <c r="AO328" s="20">
        <f t="shared" si="14"/>
        <v>199136.96933695959</v>
      </c>
    </row>
    <row r="329" spans="1:44" s="2" customFormat="1">
      <c r="A329" s="19" t="s">
        <v>42</v>
      </c>
      <c r="B329" s="23" t="str">
        <f>IF(COUNTBLANK(K329:AF329)&lt;20.5,"Yes","No")</f>
        <v>Yes</v>
      </c>
      <c r="C329" s="23" t="str">
        <f>IF(COUNTBLANK(K329:AF329)&lt;21.5,"Yes","No")</f>
        <v>Yes</v>
      </c>
      <c r="D329" s="34" t="str">
        <f>IF(J329&gt;300000,IF(J329&lt;((AG329*$AR$1)*0.9),IF(J329&lt;((AG329*$AR$1)*0.8),IF(J329&lt;((AG329*$AR$1)*0.7),"B","C"),"V"),IF(AM329&gt;AG329,IF(AM329&gt;AJ329,"P",""),"")),IF(AM329&gt;AG329,IF(AM329&gt;AJ329,"P",""),""))</f>
        <v>P</v>
      </c>
      <c r="E329" s="19" t="s">
        <v>497</v>
      </c>
      <c r="F329" s="21" t="s">
        <v>37</v>
      </c>
      <c r="G329" s="20"/>
      <c r="H329" s="20">
        <f>J329-G329</f>
        <v>270000</v>
      </c>
      <c r="I329" s="80">
        <v>0</v>
      </c>
      <c r="J329" s="20">
        <v>270000</v>
      </c>
      <c r="K329" s="21"/>
      <c r="L329" s="21"/>
      <c r="M329" s="21">
        <v>53</v>
      </c>
      <c r="N329" s="21">
        <v>47</v>
      </c>
      <c r="O329" s="40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9">
        <f>IF(AH329=0,"",AVERAGE(K329:AF329))</f>
        <v>50</v>
      </c>
      <c r="AH329" s="39">
        <f>IF(COUNTBLANK(K329:AF329)=0,22,IF(COUNTBLANK(K329:AF329)=1,21,IF(COUNTBLANK(K329:AF329)=2,20,IF(COUNTBLANK(K329:AF329)=3,19,IF(COUNTBLANK(K329:AF329)=4,18,IF(COUNTBLANK(K329:AF329)=5,17,IF(COUNTBLANK(K329:AF329)=6,16,IF(COUNTBLANK(K329:AF329)=7,15,IF(COUNTBLANK(K329:AF329)=8,14,IF(COUNTBLANK(K329:AF329)=9,13,IF(COUNTBLANK(K329:AF329)=10,12,IF(COUNTBLANK(K329:AF329)=11,11,IF(COUNTBLANK(K329:AF329)=12,10,IF(COUNTBLANK(K329:AF329)=13,9,IF(COUNTBLANK(K329:AF329)=14,8,IF(COUNTBLANK(K329:AF329)=15,7,IF(COUNTBLANK(K329:AF329)=16,6,IF(COUNTBLANK(K329:AF329)=17,5,IF(COUNTBLANK(K329:AF329)=18,4,IF(COUNTBLANK(K329:AF329)=19,3,IF(COUNTBLANK(K329:AF329)=20,2,IF(COUNTBLANK(K329:AF329)=21,1,IF(COUNTBLANK(K329:AF329)=22,0,"Error")))))))))))))))))))))))</f>
        <v>2</v>
      </c>
      <c r="AI329" s="39">
        <f>IF(AH329=0,"",IF(COUNTBLANK(AD329:AF329)=0,AVERAGE(AD329:AF329),IF(COUNTBLANK(AC329:AF329)&lt;1.5,AVERAGE(AC329:AF329),IF(COUNTBLANK(AB329:AF329)&lt;2.5,AVERAGE(AB329:AF329),IF(COUNTBLANK(AA329:AF329)&lt;3.5,AVERAGE(AA329:AF329),IF(COUNTBLANK(Z329:AF329)&lt;4.5,AVERAGE(Z329:AF329),IF(COUNTBLANK(Y329:AF329)&lt;5.5,AVERAGE(Y329:AF329),IF(COUNTBLANK(X329:AF329)&lt;6.5,AVERAGE(X329:AF329),IF(COUNTBLANK(W329:AF329)&lt;7.5,AVERAGE(W329:AF329),IF(COUNTBLANK(V329:AF329)&lt;8.5,AVERAGE(V329:AF329),IF(COUNTBLANK(U329:AF329)&lt;9.5,AVERAGE(U329:AF329),IF(COUNTBLANK(T329:AF329)&lt;10.5,AVERAGE(T329:AF329),IF(COUNTBLANK(S329:AF329)&lt;11.5,AVERAGE(S329:AF329),IF(COUNTBLANK(R329:AF329)&lt;12.5,AVERAGE(R329:AF329),IF(COUNTBLANK(Q329:AF329)&lt;13.5,AVERAGE(Q329:AF329),IF(COUNTBLANK(P329:AF329)&lt;14.5,AVERAGE(P329:AF329),IF(COUNTBLANK(O329:AF329)&lt;15.5,AVERAGE(O329:AF329),IF(COUNTBLANK(N329:AF329)&lt;16.5,AVERAGE(N329:AF329),IF(COUNTBLANK(M329:AF329)&lt;17.5,AVERAGE(M329:AF329),IF(COUNTBLANK(L329:AF329)&lt;18.5,AVERAGE(L329:AF329),AVERAGE(K329:AF329)))))))))))))))))))))</f>
        <v>50</v>
      </c>
      <c r="AJ329" s="22">
        <f>IF(AH329=0,"",IF(COUNTBLANK(AE329:AF329)=0,AVERAGE(AE329:AF329),IF(COUNTBLANK(AD329:AF329)&lt;1.5,AVERAGE(AD329:AF329),IF(COUNTBLANK(AC329:AF329)&lt;2.5,AVERAGE(AC329:AF329),IF(COUNTBLANK(AB329:AF329)&lt;3.5,AVERAGE(AB329:AF329),IF(COUNTBLANK(AA329:AF329)&lt;4.5,AVERAGE(AA329:AF329),IF(COUNTBLANK(Z329:AF329)&lt;5.5,AVERAGE(Z329:AF329),IF(COUNTBLANK(Y329:AF329)&lt;6.5,AVERAGE(Y329:AF329),IF(COUNTBLANK(X329:AF329)&lt;7.5,AVERAGE(X329:AF329),IF(COUNTBLANK(W329:AF329)&lt;8.5,AVERAGE(W329:AF329),IF(COUNTBLANK(V329:AF329)&lt;9.5,AVERAGE(V329:AF329),IF(COUNTBLANK(U329:AF329)&lt;10.5,AVERAGE(U329:AF329),IF(COUNTBLANK(T329:AF329)&lt;11.5,AVERAGE(T329:AF329),IF(COUNTBLANK(S329:AF329)&lt;12.5,AVERAGE(S329:AF329),IF(COUNTBLANK(R329:AF329)&lt;13.5,AVERAGE(R329:AF329),IF(COUNTBLANK(Q329:AF329)&lt;14.5,AVERAGE(Q329:AF329),IF(COUNTBLANK(P329:AF329)&lt;15.5,AVERAGE(P329:AF329),IF(COUNTBLANK(O329:AF329)&lt;16.5,AVERAGE(O329:AF329),IF(COUNTBLANK(N329:AF329)&lt;17.5,AVERAGE(N329:AF329),IF(COUNTBLANK(M329:AF329)&lt;18.5,AVERAGE(M329:AF329),IF(COUNTBLANK(L329:AF329)&lt;19.5,AVERAGE(L329:AF329),AVERAGE(K329:AF329))))))))))))))))))))))</f>
        <v>50</v>
      </c>
      <c r="AK329" s="23">
        <f>IF(AH329&lt;1.5,J329,(0.75*J329)+(0.25*(AI329*$AS$1)))</f>
        <v>253653.06702513245</v>
      </c>
      <c r="AL329" s="24">
        <f>AK329-J329</f>
        <v>-16346.932974867552</v>
      </c>
      <c r="AM329" s="22">
        <f>IF(AH329&lt;1.5,"N/A",3*((J329/$AS$1)-(AJ329*2/3)))</f>
        <v>97.935345597662746</v>
      </c>
      <c r="AN329" s="20">
        <f t="shared" si="13"/>
        <v>197818.18146055588</v>
      </c>
      <c r="AO329" s="20">
        <f t="shared" si="14"/>
        <v>197818.18146055588</v>
      </c>
    </row>
    <row r="330" spans="1:44" s="2" customFormat="1">
      <c r="A330" s="19" t="s">
        <v>42</v>
      </c>
      <c r="B330" s="23" t="str">
        <f>IF(COUNTBLANK(K330:AF330)&lt;20.5,"Yes","No")</f>
        <v>No</v>
      </c>
      <c r="C330" s="23" t="str">
        <f>IF(COUNTBLANK(K330:AF330)&lt;21.5,"Yes","No")</f>
        <v>Yes</v>
      </c>
      <c r="D330" s="34" t="str">
        <f>IF(J330&gt;300000,IF(J330&lt;((AG330*$AR$1)*0.9),IF(J330&lt;((AG330*$AR$1)*0.8),IF(J330&lt;((AG330*$AR$1)*0.7),"B","C"),"V"),IF(AM330&gt;AG330,IF(AM330&gt;AJ330,"P",""),"")),IF(AM330&gt;AG330,IF(AM330&gt;AJ330,"P",""),""))</f>
        <v>P</v>
      </c>
      <c r="E330" s="19" t="s">
        <v>525</v>
      </c>
      <c r="F330" s="21" t="s">
        <v>62</v>
      </c>
      <c r="G330" s="20">
        <v>89500</v>
      </c>
      <c r="H330" s="20">
        <f>J330-G330</f>
        <v>0</v>
      </c>
      <c r="I330" s="80">
        <v>0</v>
      </c>
      <c r="J330" s="20">
        <v>89500</v>
      </c>
      <c r="K330" s="21"/>
      <c r="L330" s="21"/>
      <c r="M330" s="21"/>
      <c r="N330" s="21">
        <v>46</v>
      </c>
      <c r="O330" s="40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9">
        <f>IF(AH330=0,"",AVERAGE(K330:AF330))</f>
        <v>46</v>
      </c>
      <c r="AH330" s="39">
        <f>IF(COUNTBLANK(K330:AF330)=0,22,IF(COUNTBLANK(K330:AF330)=1,21,IF(COUNTBLANK(K330:AF330)=2,20,IF(COUNTBLANK(K330:AF330)=3,19,IF(COUNTBLANK(K330:AF330)=4,18,IF(COUNTBLANK(K330:AF330)=5,17,IF(COUNTBLANK(K330:AF330)=6,16,IF(COUNTBLANK(K330:AF330)=7,15,IF(COUNTBLANK(K330:AF330)=8,14,IF(COUNTBLANK(K330:AF330)=9,13,IF(COUNTBLANK(K330:AF330)=10,12,IF(COUNTBLANK(K330:AF330)=11,11,IF(COUNTBLANK(K330:AF330)=12,10,IF(COUNTBLANK(K330:AF330)=13,9,IF(COUNTBLANK(K330:AF330)=14,8,IF(COUNTBLANK(K330:AF330)=15,7,IF(COUNTBLANK(K330:AF330)=16,6,IF(COUNTBLANK(K330:AF330)=17,5,IF(COUNTBLANK(K330:AF330)=18,4,IF(COUNTBLANK(K330:AF330)=19,3,IF(COUNTBLANK(K330:AF330)=20,2,IF(COUNTBLANK(K330:AF330)=21,1,IF(COUNTBLANK(K330:AF330)=22,0,"Error")))))))))))))))))))))))</f>
        <v>1</v>
      </c>
      <c r="AI330" s="39">
        <f>IF(AH330=0,"",IF(COUNTBLANK(AD330:AF330)=0,AVERAGE(AD330:AF330),IF(COUNTBLANK(AC330:AF330)&lt;1.5,AVERAGE(AC330:AF330),IF(COUNTBLANK(AB330:AF330)&lt;2.5,AVERAGE(AB330:AF330),IF(COUNTBLANK(AA330:AF330)&lt;3.5,AVERAGE(AA330:AF330),IF(COUNTBLANK(Z330:AF330)&lt;4.5,AVERAGE(Z330:AF330),IF(COUNTBLANK(Y330:AF330)&lt;5.5,AVERAGE(Y330:AF330),IF(COUNTBLANK(X330:AF330)&lt;6.5,AVERAGE(X330:AF330),IF(COUNTBLANK(W330:AF330)&lt;7.5,AVERAGE(W330:AF330),IF(COUNTBLANK(V330:AF330)&lt;8.5,AVERAGE(V330:AF330),IF(COUNTBLANK(U330:AF330)&lt;9.5,AVERAGE(U330:AF330),IF(COUNTBLANK(T330:AF330)&lt;10.5,AVERAGE(T330:AF330),IF(COUNTBLANK(S330:AF330)&lt;11.5,AVERAGE(S330:AF330),IF(COUNTBLANK(R330:AF330)&lt;12.5,AVERAGE(R330:AF330),IF(COUNTBLANK(Q330:AF330)&lt;13.5,AVERAGE(Q330:AF330),IF(COUNTBLANK(P330:AF330)&lt;14.5,AVERAGE(P330:AF330),IF(COUNTBLANK(O330:AF330)&lt;15.5,AVERAGE(O330:AF330),IF(COUNTBLANK(N330:AF330)&lt;16.5,AVERAGE(N330:AF330),IF(COUNTBLANK(M330:AF330)&lt;17.5,AVERAGE(M330:AF330),IF(COUNTBLANK(L330:AF330)&lt;18.5,AVERAGE(L330:AF330),AVERAGE(K330:AF330)))))))))))))))))))))</f>
        <v>46</v>
      </c>
      <c r="AJ330" s="22">
        <f>IF(AH330=0,"",IF(COUNTBLANK(AE330:AF330)=0,AVERAGE(AE330:AF330),IF(COUNTBLANK(AD330:AF330)&lt;1.5,AVERAGE(AD330:AF330),IF(COUNTBLANK(AC330:AF330)&lt;2.5,AVERAGE(AC330:AF330),IF(COUNTBLANK(AB330:AF330)&lt;3.5,AVERAGE(AB330:AF330),IF(COUNTBLANK(AA330:AF330)&lt;4.5,AVERAGE(AA330:AF330),IF(COUNTBLANK(Z330:AF330)&lt;5.5,AVERAGE(Z330:AF330),IF(COUNTBLANK(Y330:AF330)&lt;6.5,AVERAGE(Y330:AF330),IF(COUNTBLANK(X330:AF330)&lt;7.5,AVERAGE(X330:AF330),IF(COUNTBLANK(W330:AF330)&lt;8.5,AVERAGE(W330:AF330),IF(COUNTBLANK(V330:AF330)&lt;9.5,AVERAGE(V330:AF330),IF(COUNTBLANK(U330:AF330)&lt;10.5,AVERAGE(U330:AF330),IF(COUNTBLANK(T330:AF330)&lt;11.5,AVERAGE(T330:AF330),IF(COUNTBLANK(S330:AF330)&lt;12.5,AVERAGE(S330:AF330),IF(COUNTBLANK(R330:AF330)&lt;13.5,AVERAGE(R330:AF330),IF(COUNTBLANK(Q330:AF330)&lt;14.5,AVERAGE(Q330:AF330),IF(COUNTBLANK(P330:AF330)&lt;15.5,AVERAGE(P330:AF330),IF(COUNTBLANK(O330:AF330)&lt;16.5,AVERAGE(O330:AF330),IF(COUNTBLANK(N330:AF330)&lt;17.5,AVERAGE(N330:AF330),IF(COUNTBLANK(M330:AF330)&lt;18.5,AVERAGE(M330:AF330),IF(COUNTBLANK(L330:AF330)&lt;19.5,AVERAGE(L330:AF330),AVERAGE(K330:AF330))))))))))))))))))))))</f>
        <v>46</v>
      </c>
      <c r="AK330" s="23">
        <f>IF(AH330&lt;1.5,J330,(0.75*J330)+(0.25*(AI330*$AS$1)))</f>
        <v>89500</v>
      </c>
      <c r="AL330" s="24">
        <f>AK330-J330</f>
        <v>0</v>
      </c>
      <c r="AM330" s="22" t="str">
        <f>IF(AH330&lt;1.5,"N/A",3*((J330/$AS$1)-(AJ330*2/3)))</f>
        <v>N/A</v>
      </c>
      <c r="AN330" s="20">
        <f t="shared" si="13"/>
        <v>181992.7269437114</v>
      </c>
      <c r="AO330" s="20">
        <f t="shared" si="14"/>
        <v>181992.7269437114</v>
      </c>
    </row>
    <row r="331" spans="1:44" s="2" customFormat="1">
      <c r="A331" s="19" t="s">
        <v>42</v>
      </c>
      <c r="B331" s="23" t="str">
        <f>IF(COUNTBLANK(K331:AF331)&lt;20.5,"Yes","No")</f>
        <v>Yes</v>
      </c>
      <c r="C331" s="23" t="str">
        <f>IF(COUNTBLANK(K331:AF331)&lt;21.5,"Yes","No")</f>
        <v>Yes</v>
      </c>
      <c r="D331" s="34" t="str">
        <f>IF(J331&gt;300000,IF(J331&lt;((AG331*$AR$1)*0.9),IF(J331&lt;((AG331*$AR$1)*0.8),IF(J331&lt;((AG331*$AR$1)*0.7),"B","C"),"V"),IF(AM331&gt;AG331,IF(AM331&gt;AJ331,"P",""),"")),IF(AM331&gt;AG331,IF(AM331&gt;AJ331,"P",""),""))</f>
        <v>P</v>
      </c>
      <c r="E331" s="19" t="s">
        <v>121</v>
      </c>
      <c r="F331" s="21" t="s">
        <v>388</v>
      </c>
      <c r="G331" s="20">
        <v>299600</v>
      </c>
      <c r="H331" s="20">
        <f>J331-G331</f>
        <v>-51000</v>
      </c>
      <c r="I331" s="80">
        <v>-20300</v>
      </c>
      <c r="J331" s="20">
        <v>248600</v>
      </c>
      <c r="K331" s="21">
        <v>41</v>
      </c>
      <c r="L331" s="21">
        <v>32</v>
      </c>
      <c r="M331" s="21">
        <v>59</v>
      </c>
      <c r="N331" s="21">
        <v>49</v>
      </c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39">
        <f>IF(AH331=0,"",AVERAGE(K331:AF331))</f>
        <v>45.25</v>
      </c>
      <c r="AH331" s="39">
        <f>IF(COUNTBLANK(K331:AF331)=0,22,IF(COUNTBLANK(K331:AF331)=1,21,IF(COUNTBLANK(K331:AF331)=2,20,IF(COUNTBLANK(K331:AF331)=3,19,IF(COUNTBLANK(K331:AF331)=4,18,IF(COUNTBLANK(K331:AF331)=5,17,IF(COUNTBLANK(K331:AF331)=6,16,IF(COUNTBLANK(K331:AF331)=7,15,IF(COUNTBLANK(K331:AF331)=8,14,IF(COUNTBLANK(K331:AF331)=9,13,IF(COUNTBLANK(K331:AF331)=10,12,IF(COUNTBLANK(K331:AF331)=11,11,IF(COUNTBLANK(K331:AF331)=12,10,IF(COUNTBLANK(K331:AF331)=13,9,IF(COUNTBLANK(K331:AF331)=14,8,IF(COUNTBLANK(K331:AF331)=15,7,IF(COUNTBLANK(K331:AF331)=16,6,IF(COUNTBLANK(K331:AF331)=17,5,IF(COUNTBLANK(K331:AF331)=18,4,IF(COUNTBLANK(K331:AF331)=19,3,IF(COUNTBLANK(K331:AF331)=20,2,IF(COUNTBLANK(K331:AF331)=21,1,IF(COUNTBLANK(K331:AF331)=22,0,"Error")))))))))))))))))))))))</f>
        <v>4</v>
      </c>
      <c r="AI331" s="39">
        <f>IF(AH331=0,"",IF(COUNTBLANK(AD331:AF331)=0,AVERAGE(AD331:AF331),IF(COUNTBLANK(AC331:AF331)&lt;1.5,AVERAGE(AC331:AF331),IF(COUNTBLANK(AB331:AF331)&lt;2.5,AVERAGE(AB331:AF331),IF(COUNTBLANK(AA331:AF331)&lt;3.5,AVERAGE(AA331:AF331),IF(COUNTBLANK(Z331:AF331)&lt;4.5,AVERAGE(Z331:AF331),IF(COUNTBLANK(Y331:AF331)&lt;5.5,AVERAGE(Y331:AF331),IF(COUNTBLANK(X331:AF331)&lt;6.5,AVERAGE(X331:AF331),IF(COUNTBLANK(W331:AF331)&lt;7.5,AVERAGE(W331:AF331),IF(COUNTBLANK(V331:AF331)&lt;8.5,AVERAGE(V331:AF331),IF(COUNTBLANK(U331:AF331)&lt;9.5,AVERAGE(U331:AF331),IF(COUNTBLANK(T331:AF331)&lt;10.5,AVERAGE(T331:AF331),IF(COUNTBLANK(S331:AF331)&lt;11.5,AVERAGE(S331:AF331),IF(COUNTBLANK(R331:AF331)&lt;12.5,AVERAGE(R331:AF331),IF(COUNTBLANK(Q331:AF331)&lt;13.5,AVERAGE(Q331:AF331),IF(COUNTBLANK(P331:AF331)&lt;14.5,AVERAGE(P331:AF331),IF(COUNTBLANK(O331:AF331)&lt;15.5,AVERAGE(O331:AF331),IF(COUNTBLANK(N331:AF331)&lt;16.5,AVERAGE(N331:AF331),IF(COUNTBLANK(M331:AF331)&lt;17.5,AVERAGE(M331:AF331),IF(COUNTBLANK(L331:AF331)&lt;18.5,AVERAGE(L331:AF331),AVERAGE(K331:AF331)))))))))))))))))))))</f>
        <v>46.666666666666664</v>
      </c>
      <c r="AJ331" s="22">
        <f>IF(AH331=0,"",IF(COUNTBLANK(AE331:AF331)=0,AVERAGE(AE331:AF331),IF(COUNTBLANK(AD331:AF331)&lt;1.5,AVERAGE(AD331:AF331),IF(COUNTBLANK(AC331:AF331)&lt;2.5,AVERAGE(AC331:AF331),IF(COUNTBLANK(AB331:AF331)&lt;3.5,AVERAGE(AB331:AF331),IF(COUNTBLANK(AA331:AF331)&lt;4.5,AVERAGE(AA331:AF331),IF(COUNTBLANK(Z331:AF331)&lt;5.5,AVERAGE(Z331:AF331),IF(COUNTBLANK(Y331:AF331)&lt;6.5,AVERAGE(Y331:AF331),IF(COUNTBLANK(X331:AF331)&lt;7.5,AVERAGE(X331:AF331),IF(COUNTBLANK(W331:AF331)&lt;8.5,AVERAGE(W331:AF331),IF(COUNTBLANK(V331:AF331)&lt;9.5,AVERAGE(V331:AF331),IF(COUNTBLANK(U331:AF331)&lt;10.5,AVERAGE(U331:AF331),IF(COUNTBLANK(T331:AF331)&lt;11.5,AVERAGE(T331:AF331),IF(COUNTBLANK(S331:AF331)&lt;12.5,AVERAGE(S331:AF331),IF(COUNTBLANK(R331:AF331)&lt;13.5,AVERAGE(R331:AF331),IF(COUNTBLANK(Q331:AF331)&lt;14.5,AVERAGE(Q331:AF331),IF(COUNTBLANK(P331:AF331)&lt;15.5,AVERAGE(P331:AF331),IF(COUNTBLANK(O331:AF331)&lt;16.5,AVERAGE(O331:AF331),IF(COUNTBLANK(N331:AF331)&lt;17.5,AVERAGE(N331:AF331),IF(COUNTBLANK(M331:AF331)&lt;18.5,AVERAGE(M331:AF331),IF(COUNTBLANK(L331:AF331)&lt;19.5,AVERAGE(L331:AF331),AVERAGE(K331:AF331))))))))))))))))))))))</f>
        <v>54</v>
      </c>
      <c r="AK331" s="23">
        <f>IF(AH331&lt;1.5,J331,(0.75*J331)+(0.25*(AI331*$AS$1)))</f>
        <v>234192.86255679029</v>
      </c>
      <c r="AL331" s="24">
        <f>AK331-J331</f>
        <v>-14407.137443209707</v>
      </c>
      <c r="AM331" s="22">
        <f>IF(AH331&lt;1.5,"N/A",3*((J331/$AS$1)-(AJ331*2/3)))</f>
        <v>74.247136724366527</v>
      </c>
      <c r="AN331" s="20">
        <f t="shared" si="13"/>
        <v>184630.3026965188</v>
      </c>
      <c r="AO331" s="20">
        <f t="shared" si="14"/>
        <v>179025.45422180305</v>
      </c>
    </row>
    <row r="332" spans="1:44" s="2" customFormat="1">
      <c r="A332" s="19" t="s">
        <v>42</v>
      </c>
      <c r="B332" s="23" t="str">
        <f>IF(COUNTBLANK(K332:AF332)&lt;20.5,"Yes","No")</f>
        <v>Yes</v>
      </c>
      <c r="C332" s="23" t="str">
        <f>IF(COUNTBLANK(K332:AF332)&lt;21.5,"Yes","No")</f>
        <v>Yes</v>
      </c>
      <c r="D332" s="34" t="str">
        <f>IF(J332&gt;300000,IF(J332&lt;((AG332*$AR$1)*0.9),IF(J332&lt;((AG332*$AR$1)*0.8),IF(J332&lt;((AG332*$AR$1)*0.7),"B","C"),"V"),IF(AM332&gt;AG332,IF(AM332&gt;AJ332,"P",""),"")),IF(AM332&gt;AG332,IF(AM332&gt;AJ332,"P",""),""))</f>
        <v/>
      </c>
      <c r="E332" s="19" t="s">
        <v>125</v>
      </c>
      <c r="F332" s="21" t="s">
        <v>392</v>
      </c>
      <c r="G332" s="20">
        <v>115000</v>
      </c>
      <c r="H332" s="20">
        <f>J332-G332</f>
        <v>18400</v>
      </c>
      <c r="I332" s="80">
        <v>18400</v>
      </c>
      <c r="J332" s="20">
        <v>133400</v>
      </c>
      <c r="K332" s="21">
        <v>33</v>
      </c>
      <c r="L332" s="21">
        <v>42</v>
      </c>
      <c r="M332" s="21"/>
      <c r="N332" s="21">
        <v>60</v>
      </c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39">
        <f>IF(AH332=0,"",AVERAGE(K332:AF332))</f>
        <v>45</v>
      </c>
      <c r="AH332" s="39">
        <f>IF(COUNTBLANK(K332:AF332)=0,22,IF(COUNTBLANK(K332:AF332)=1,21,IF(COUNTBLANK(K332:AF332)=2,20,IF(COUNTBLANK(K332:AF332)=3,19,IF(COUNTBLANK(K332:AF332)=4,18,IF(COUNTBLANK(K332:AF332)=5,17,IF(COUNTBLANK(K332:AF332)=6,16,IF(COUNTBLANK(K332:AF332)=7,15,IF(COUNTBLANK(K332:AF332)=8,14,IF(COUNTBLANK(K332:AF332)=9,13,IF(COUNTBLANK(K332:AF332)=10,12,IF(COUNTBLANK(K332:AF332)=11,11,IF(COUNTBLANK(K332:AF332)=12,10,IF(COUNTBLANK(K332:AF332)=13,9,IF(COUNTBLANK(K332:AF332)=14,8,IF(COUNTBLANK(K332:AF332)=15,7,IF(COUNTBLANK(K332:AF332)=16,6,IF(COUNTBLANK(K332:AF332)=17,5,IF(COUNTBLANK(K332:AF332)=18,4,IF(COUNTBLANK(K332:AF332)=19,3,IF(COUNTBLANK(K332:AF332)=20,2,IF(COUNTBLANK(K332:AF332)=21,1,IF(COUNTBLANK(K332:AF332)=22,0,"Error")))))))))))))))))))))))</f>
        <v>3</v>
      </c>
      <c r="AI332" s="39">
        <f>IF(AH332=0,"",IF(COUNTBLANK(AD332:AF332)=0,AVERAGE(AD332:AF332),IF(COUNTBLANK(AC332:AF332)&lt;1.5,AVERAGE(AC332:AF332),IF(COUNTBLANK(AB332:AF332)&lt;2.5,AVERAGE(AB332:AF332),IF(COUNTBLANK(AA332:AF332)&lt;3.5,AVERAGE(AA332:AF332),IF(COUNTBLANK(Z332:AF332)&lt;4.5,AVERAGE(Z332:AF332),IF(COUNTBLANK(Y332:AF332)&lt;5.5,AVERAGE(Y332:AF332),IF(COUNTBLANK(X332:AF332)&lt;6.5,AVERAGE(X332:AF332),IF(COUNTBLANK(W332:AF332)&lt;7.5,AVERAGE(W332:AF332),IF(COUNTBLANK(V332:AF332)&lt;8.5,AVERAGE(V332:AF332),IF(COUNTBLANK(U332:AF332)&lt;9.5,AVERAGE(U332:AF332),IF(COUNTBLANK(T332:AF332)&lt;10.5,AVERAGE(T332:AF332),IF(COUNTBLANK(S332:AF332)&lt;11.5,AVERAGE(S332:AF332),IF(COUNTBLANK(R332:AF332)&lt;12.5,AVERAGE(R332:AF332),IF(COUNTBLANK(Q332:AF332)&lt;13.5,AVERAGE(Q332:AF332),IF(COUNTBLANK(P332:AF332)&lt;14.5,AVERAGE(P332:AF332),IF(COUNTBLANK(O332:AF332)&lt;15.5,AVERAGE(O332:AF332),IF(COUNTBLANK(N332:AF332)&lt;16.5,AVERAGE(N332:AF332),IF(COUNTBLANK(M332:AF332)&lt;17.5,AVERAGE(M332:AF332),IF(COUNTBLANK(L332:AF332)&lt;18.5,AVERAGE(L332:AF332),AVERAGE(K332:AF332)))))))))))))))))))))</f>
        <v>45</v>
      </c>
      <c r="AJ332" s="22">
        <f>IF(AH332=0,"",IF(COUNTBLANK(AE332:AF332)=0,AVERAGE(AE332:AF332),IF(COUNTBLANK(AD332:AF332)&lt;1.5,AVERAGE(AD332:AF332),IF(COUNTBLANK(AC332:AF332)&lt;2.5,AVERAGE(AC332:AF332),IF(COUNTBLANK(AB332:AF332)&lt;3.5,AVERAGE(AB332:AF332),IF(COUNTBLANK(AA332:AF332)&lt;4.5,AVERAGE(AA332:AF332),IF(COUNTBLANK(Z332:AF332)&lt;5.5,AVERAGE(Z332:AF332),IF(COUNTBLANK(Y332:AF332)&lt;6.5,AVERAGE(Y332:AF332),IF(COUNTBLANK(X332:AF332)&lt;7.5,AVERAGE(X332:AF332),IF(COUNTBLANK(W332:AF332)&lt;8.5,AVERAGE(W332:AF332),IF(COUNTBLANK(V332:AF332)&lt;9.5,AVERAGE(V332:AF332),IF(COUNTBLANK(U332:AF332)&lt;10.5,AVERAGE(U332:AF332),IF(COUNTBLANK(T332:AF332)&lt;11.5,AVERAGE(T332:AF332),IF(COUNTBLANK(S332:AF332)&lt;12.5,AVERAGE(S332:AF332),IF(COUNTBLANK(R332:AF332)&lt;13.5,AVERAGE(R332:AF332),IF(COUNTBLANK(Q332:AF332)&lt;14.5,AVERAGE(Q332:AF332),IF(COUNTBLANK(P332:AF332)&lt;15.5,AVERAGE(P332:AF332),IF(COUNTBLANK(O332:AF332)&lt;16.5,AVERAGE(O332:AF332),IF(COUNTBLANK(N332:AF332)&lt;17.5,AVERAGE(N332:AF332),IF(COUNTBLANK(M332:AF332)&lt;18.5,AVERAGE(M332:AF332),IF(COUNTBLANK(L332:AF332)&lt;19.5,AVERAGE(L332:AF332),AVERAGE(K332:AF332))))))))))))))))))))))</f>
        <v>51</v>
      </c>
      <c r="AK332" s="23">
        <f>IF(AH332&lt;1.5,J332,(0.75*J332)+(0.25*(AI332*$AS$1)))</f>
        <v>146087.76032261923</v>
      </c>
      <c r="AL332" s="24">
        <f>AK332-J332</f>
        <v>12687.76032261923</v>
      </c>
      <c r="AM332" s="22">
        <f>IF(AH332&lt;1.5,"N/A",3*((J332/$AS$1)-(AJ332*2/3)))</f>
        <v>-4.2052773973029218</v>
      </c>
      <c r="AN332" s="20">
        <f t="shared" si="13"/>
        <v>178036.36331450028</v>
      </c>
      <c r="AO332" s="20">
        <f t="shared" si="14"/>
        <v>178036.36331450028</v>
      </c>
      <c r="AQ332" s="3"/>
      <c r="AR332" s="26"/>
    </row>
    <row r="333" spans="1:44" s="2" customFormat="1">
      <c r="A333" s="19" t="s">
        <v>42</v>
      </c>
      <c r="B333" s="23" t="str">
        <f>IF(COUNTBLANK(K333:AF333)&lt;20.5,"Yes","No")</f>
        <v>Yes</v>
      </c>
      <c r="C333" s="23" t="str">
        <f>IF(COUNTBLANK(K333:AF333)&lt;21.5,"Yes","No")</f>
        <v>Yes</v>
      </c>
      <c r="D333" s="34" t="str">
        <f>IF(J333&gt;300000,IF(J333&lt;((AG333*$AR$1)*0.9),IF(J333&lt;((AG333*$AR$1)*0.8),IF(J333&lt;((AG333*$AR$1)*0.7),"B","C"),"V"),IF(AM333&gt;AG333,IF(AM333&gt;AJ333,"P",""),"")),IF(AM333&gt;AG333,IF(AM333&gt;AJ333,"P",""),""))</f>
        <v/>
      </c>
      <c r="E333" s="19" t="s">
        <v>126</v>
      </c>
      <c r="F333" s="21" t="s">
        <v>388</v>
      </c>
      <c r="G333" s="20">
        <v>197200</v>
      </c>
      <c r="H333" s="20">
        <f>J333-G333</f>
        <v>-15200</v>
      </c>
      <c r="I333" s="80">
        <v>-3400</v>
      </c>
      <c r="J333" s="20">
        <v>182000</v>
      </c>
      <c r="K333" s="21">
        <v>28</v>
      </c>
      <c r="L333" s="21">
        <v>23</v>
      </c>
      <c r="M333" s="21">
        <v>59</v>
      </c>
      <c r="N333" s="21">
        <v>44</v>
      </c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39">
        <f>IF(AH333=0,"",AVERAGE(K333:AF333))</f>
        <v>38.5</v>
      </c>
      <c r="AH333" s="39">
        <f>IF(COUNTBLANK(K333:AF333)=0,22,IF(COUNTBLANK(K333:AF333)=1,21,IF(COUNTBLANK(K333:AF333)=2,20,IF(COUNTBLANK(K333:AF333)=3,19,IF(COUNTBLANK(K333:AF333)=4,18,IF(COUNTBLANK(K333:AF333)=5,17,IF(COUNTBLANK(K333:AF333)=6,16,IF(COUNTBLANK(K333:AF333)=7,15,IF(COUNTBLANK(K333:AF333)=8,14,IF(COUNTBLANK(K333:AF333)=9,13,IF(COUNTBLANK(K333:AF333)=10,12,IF(COUNTBLANK(K333:AF333)=11,11,IF(COUNTBLANK(K333:AF333)=12,10,IF(COUNTBLANK(K333:AF333)=13,9,IF(COUNTBLANK(K333:AF333)=14,8,IF(COUNTBLANK(K333:AF333)=15,7,IF(COUNTBLANK(K333:AF333)=16,6,IF(COUNTBLANK(K333:AF333)=17,5,IF(COUNTBLANK(K333:AF333)=18,4,IF(COUNTBLANK(K333:AF333)=19,3,IF(COUNTBLANK(K333:AF333)=20,2,IF(COUNTBLANK(K333:AF333)=21,1,IF(COUNTBLANK(K333:AF333)=22,0,"Error")))))))))))))))))))))))</f>
        <v>4</v>
      </c>
      <c r="AI333" s="39">
        <f>IF(AH333=0,"",IF(COUNTBLANK(AD333:AF333)=0,AVERAGE(AD333:AF333),IF(COUNTBLANK(AC333:AF333)&lt;1.5,AVERAGE(AC333:AF333),IF(COUNTBLANK(AB333:AF333)&lt;2.5,AVERAGE(AB333:AF333),IF(COUNTBLANK(AA333:AF333)&lt;3.5,AVERAGE(AA333:AF333),IF(COUNTBLANK(Z333:AF333)&lt;4.5,AVERAGE(Z333:AF333),IF(COUNTBLANK(Y333:AF333)&lt;5.5,AVERAGE(Y333:AF333),IF(COUNTBLANK(X333:AF333)&lt;6.5,AVERAGE(X333:AF333),IF(COUNTBLANK(W333:AF333)&lt;7.5,AVERAGE(W333:AF333),IF(COUNTBLANK(V333:AF333)&lt;8.5,AVERAGE(V333:AF333),IF(COUNTBLANK(U333:AF333)&lt;9.5,AVERAGE(U333:AF333),IF(COUNTBLANK(T333:AF333)&lt;10.5,AVERAGE(T333:AF333),IF(COUNTBLANK(S333:AF333)&lt;11.5,AVERAGE(S333:AF333),IF(COUNTBLANK(R333:AF333)&lt;12.5,AVERAGE(R333:AF333),IF(COUNTBLANK(Q333:AF333)&lt;13.5,AVERAGE(Q333:AF333),IF(COUNTBLANK(P333:AF333)&lt;14.5,AVERAGE(P333:AF333),IF(COUNTBLANK(O333:AF333)&lt;15.5,AVERAGE(O333:AF333),IF(COUNTBLANK(N333:AF333)&lt;16.5,AVERAGE(N333:AF333),IF(COUNTBLANK(M333:AF333)&lt;17.5,AVERAGE(M333:AF333),IF(COUNTBLANK(L333:AF333)&lt;18.5,AVERAGE(L333:AF333),AVERAGE(K333:AF333)))))))))))))))))))))</f>
        <v>42</v>
      </c>
      <c r="AJ333" s="22">
        <f>IF(AH333=0,"",IF(COUNTBLANK(AE333:AF333)=0,AVERAGE(AE333:AF333),IF(COUNTBLANK(AD333:AF333)&lt;1.5,AVERAGE(AD333:AF333),IF(COUNTBLANK(AC333:AF333)&lt;2.5,AVERAGE(AC333:AF333),IF(COUNTBLANK(AB333:AF333)&lt;3.5,AVERAGE(AB333:AF333),IF(COUNTBLANK(AA333:AF333)&lt;4.5,AVERAGE(AA333:AF333),IF(COUNTBLANK(Z333:AF333)&lt;5.5,AVERAGE(Z333:AF333),IF(COUNTBLANK(Y333:AF333)&lt;6.5,AVERAGE(Y333:AF333),IF(COUNTBLANK(X333:AF333)&lt;7.5,AVERAGE(X333:AF333),IF(COUNTBLANK(W333:AF333)&lt;8.5,AVERAGE(W333:AF333),IF(COUNTBLANK(V333:AF333)&lt;9.5,AVERAGE(V333:AF333),IF(COUNTBLANK(U333:AF333)&lt;10.5,AVERAGE(U333:AF333),IF(COUNTBLANK(T333:AF333)&lt;11.5,AVERAGE(T333:AF333),IF(COUNTBLANK(S333:AF333)&lt;12.5,AVERAGE(S333:AF333),IF(COUNTBLANK(R333:AF333)&lt;13.5,AVERAGE(R333:AF333),IF(COUNTBLANK(Q333:AF333)&lt;14.5,AVERAGE(Q333:AF333),IF(COUNTBLANK(P333:AF333)&lt;15.5,AVERAGE(P333:AF333),IF(COUNTBLANK(O333:AF333)&lt;16.5,AVERAGE(O333:AF333),IF(COUNTBLANK(N333:AF333)&lt;17.5,AVERAGE(N333:AF333),IF(COUNTBLANK(M333:AF333)&lt;18.5,AVERAGE(M333:AF333),IF(COUNTBLANK(L333:AF333)&lt;19.5,AVERAGE(L333:AF333),AVERAGE(K333:AF333))))))))))))))))))))))</f>
        <v>51.5</v>
      </c>
      <c r="AK333" s="23">
        <f>IF(AH333&lt;1.5,J333,(0.75*J333)+(0.25*(AI333*$AS$1)))</f>
        <v>179468.57630111126</v>
      </c>
      <c r="AL333" s="24">
        <f>AK333-J333</f>
        <v>-2531.4236988887424</v>
      </c>
      <c r="AM333" s="22">
        <f>IF(AH333&lt;1.5,"N/A",3*((J333/$AS$1)-(AJ333*2/3)))</f>
        <v>30.423084810276364</v>
      </c>
      <c r="AN333" s="20">
        <f t="shared" si="13"/>
        <v>166167.27242686693</v>
      </c>
      <c r="AO333" s="20">
        <f t="shared" si="14"/>
        <v>152319.99972462803</v>
      </c>
      <c r="AQ333" s="3"/>
      <c r="AR333" s="26"/>
    </row>
    <row r="334" spans="1:44" s="2" customFormat="1">
      <c r="A334" s="25" t="s">
        <v>42</v>
      </c>
      <c r="B334" s="23" t="str">
        <f>IF(COUNTBLANK(K334:AF334)&lt;20.5,"Yes","No")</f>
        <v>Yes</v>
      </c>
      <c r="C334" s="23" t="str">
        <f>IF(COUNTBLANK(K334:AF334)&lt;21.5,"Yes","No")</f>
        <v>Yes</v>
      </c>
      <c r="D334" s="34" t="str">
        <f>IF(J334&gt;300000,IF(J334&lt;((AG334*$AR$1)*0.9),IF(J334&lt;((AG334*$AR$1)*0.8),IF(J334&lt;((AG334*$AR$1)*0.7),"B","C"),"V"),IF(AM334&gt;AG334,IF(AM334&gt;AJ334,"P",""),"")),IF(AM334&gt;AG334,IF(AM334&gt;AJ334,"P",""),""))</f>
        <v>P</v>
      </c>
      <c r="E334" s="25" t="s">
        <v>429</v>
      </c>
      <c r="F334" s="27" t="s">
        <v>48</v>
      </c>
      <c r="G334" s="20">
        <v>214000</v>
      </c>
      <c r="H334" s="20">
        <f>J334-G334</f>
        <v>-19200</v>
      </c>
      <c r="I334" s="80">
        <v>-19200</v>
      </c>
      <c r="J334" s="20">
        <v>194800</v>
      </c>
      <c r="K334" s="21"/>
      <c r="L334" s="21">
        <v>37</v>
      </c>
      <c r="M334" s="21">
        <v>32</v>
      </c>
      <c r="N334" s="21">
        <v>34</v>
      </c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39">
        <f>IF(AH334=0,"",AVERAGE(K334:AF334))</f>
        <v>34.333333333333336</v>
      </c>
      <c r="AH334" s="39">
        <f>IF(COUNTBLANK(K334:AF334)=0,22,IF(COUNTBLANK(K334:AF334)=1,21,IF(COUNTBLANK(K334:AF334)=2,20,IF(COUNTBLANK(K334:AF334)=3,19,IF(COUNTBLANK(K334:AF334)=4,18,IF(COUNTBLANK(K334:AF334)=5,17,IF(COUNTBLANK(K334:AF334)=6,16,IF(COUNTBLANK(K334:AF334)=7,15,IF(COUNTBLANK(K334:AF334)=8,14,IF(COUNTBLANK(K334:AF334)=9,13,IF(COUNTBLANK(K334:AF334)=10,12,IF(COUNTBLANK(K334:AF334)=11,11,IF(COUNTBLANK(K334:AF334)=12,10,IF(COUNTBLANK(K334:AF334)=13,9,IF(COUNTBLANK(K334:AF334)=14,8,IF(COUNTBLANK(K334:AF334)=15,7,IF(COUNTBLANK(K334:AF334)=16,6,IF(COUNTBLANK(K334:AF334)=17,5,IF(COUNTBLANK(K334:AF334)=18,4,IF(COUNTBLANK(K334:AF334)=19,3,IF(COUNTBLANK(K334:AF334)=20,2,IF(COUNTBLANK(K334:AF334)=21,1,IF(COUNTBLANK(K334:AF334)=22,0,"Error")))))))))))))))))))))))</f>
        <v>3</v>
      </c>
      <c r="AI334" s="39">
        <f>IF(AH334=0,"",IF(COUNTBLANK(AD334:AF334)=0,AVERAGE(AD334:AF334),IF(COUNTBLANK(AC334:AF334)&lt;1.5,AVERAGE(AC334:AF334),IF(COUNTBLANK(AB334:AF334)&lt;2.5,AVERAGE(AB334:AF334),IF(COUNTBLANK(AA334:AF334)&lt;3.5,AVERAGE(AA334:AF334),IF(COUNTBLANK(Z334:AF334)&lt;4.5,AVERAGE(Z334:AF334),IF(COUNTBLANK(Y334:AF334)&lt;5.5,AVERAGE(Y334:AF334),IF(COUNTBLANK(X334:AF334)&lt;6.5,AVERAGE(X334:AF334),IF(COUNTBLANK(W334:AF334)&lt;7.5,AVERAGE(W334:AF334),IF(COUNTBLANK(V334:AF334)&lt;8.5,AVERAGE(V334:AF334),IF(COUNTBLANK(U334:AF334)&lt;9.5,AVERAGE(U334:AF334),IF(COUNTBLANK(T334:AF334)&lt;10.5,AVERAGE(T334:AF334),IF(COUNTBLANK(S334:AF334)&lt;11.5,AVERAGE(S334:AF334),IF(COUNTBLANK(R334:AF334)&lt;12.5,AVERAGE(R334:AF334),IF(COUNTBLANK(Q334:AF334)&lt;13.5,AVERAGE(Q334:AF334),IF(COUNTBLANK(P334:AF334)&lt;14.5,AVERAGE(P334:AF334),IF(COUNTBLANK(O334:AF334)&lt;15.5,AVERAGE(O334:AF334),IF(COUNTBLANK(N334:AF334)&lt;16.5,AVERAGE(N334:AF334),IF(COUNTBLANK(M334:AF334)&lt;17.5,AVERAGE(M334:AF334),IF(COUNTBLANK(L334:AF334)&lt;18.5,AVERAGE(L334:AF334),AVERAGE(K334:AF334)))))))))))))))))))))</f>
        <v>34.333333333333336</v>
      </c>
      <c r="AJ334" s="22">
        <f>IF(AH334=0,"",IF(COUNTBLANK(AE334:AF334)=0,AVERAGE(AE334:AF334),IF(COUNTBLANK(AD334:AF334)&lt;1.5,AVERAGE(AD334:AF334),IF(COUNTBLANK(AC334:AF334)&lt;2.5,AVERAGE(AC334:AF334),IF(COUNTBLANK(AB334:AF334)&lt;3.5,AVERAGE(AB334:AF334),IF(COUNTBLANK(AA334:AF334)&lt;4.5,AVERAGE(AA334:AF334),IF(COUNTBLANK(Z334:AF334)&lt;5.5,AVERAGE(Z334:AF334),IF(COUNTBLANK(Y334:AF334)&lt;6.5,AVERAGE(Y334:AF334),IF(COUNTBLANK(X334:AF334)&lt;7.5,AVERAGE(X334:AF334),IF(COUNTBLANK(W334:AF334)&lt;8.5,AVERAGE(W334:AF334),IF(COUNTBLANK(V334:AF334)&lt;9.5,AVERAGE(V334:AF334),IF(COUNTBLANK(U334:AF334)&lt;10.5,AVERAGE(U334:AF334),IF(COUNTBLANK(T334:AF334)&lt;11.5,AVERAGE(T334:AF334),IF(COUNTBLANK(S334:AF334)&lt;12.5,AVERAGE(S334:AF334),IF(COUNTBLANK(R334:AF334)&lt;13.5,AVERAGE(R334:AF334),IF(COUNTBLANK(Q334:AF334)&lt;14.5,AVERAGE(Q334:AF334),IF(COUNTBLANK(P334:AF334)&lt;15.5,AVERAGE(P334:AF334),IF(COUNTBLANK(O334:AF334)&lt;16.5,AVERAGE(O334:AF334),IF(COUNTBLANK(N334:AF334)&lt;17.5,AVERAGE(N334:AF334),IF(COUNTBLANK(M334:AF334)&lt;18.5,AVERAGE(M334:AF334),IF(COUNTBLANK(L334:AF334)&lt;19.5,AVERAGE(L334:AF334),AVERAGE(K334:AF334))))))))))))))))))))))</f>
        <v>33</v>
      </c>
      <c r="AK334" s="23">
        <f>IF(AH334&lt;1.5,J334,(0.75*J334)+(0.25*(AI334*$AS$1)))</f>
        <v>181225.10602392428</v>
      </c>
      <c r="AL334" s="24">
        <f>AK334-J334</f>
        <v>-13574.89397607572</v>
      </c>
      <c r="AM334" s="22">
        <f>IF(AH334&lt;1.5,"N/A",3*((J334/$AS$1)-(AJ334*2/3)))</f>
        <v>76.806686379350765</v>
      </c>
      <c r="AN334" s="20">
        <f t="shared" si="13"/>
        <v>135835.15126958169</v>
      </c>
      <c r="AO334" s="20">
        <f t="shared" si="14"/>
        <v>135835.15126958169</v>
      </c>
      <c r="AQ334" s="3"/>
      <c r="AR334" s="26"/>
    </row>
    <row r="335" spans="1:44" s="2" customFormat="1">
      <c r="A335" s="19" t="s">
        <v>42</v>
      </c>
      <c r="B335" s="23" t="str">
        <f>IF(COUNTBLANK(K335:AF335)&lt;20.5,"Yes","No")</f>
        <v>Yes</v>
      </c>
      <c r="C335" s="23" t="str">
        <f>IF(COUNTBLANK(K335:AF335)&lt;21.5,"Yes","No")</f>
        <v>Yes</v>
      </c>
      <c r="D335" s="34" t="str">
        <f>IF(J335&gt;300000,IF(J335&lt;((AG335*$AR$1)*0.9),IF(J335&lt;((AG335*$AR$1)*0.8),IF(J335&lt;((AG335*$AR$1)*0.7),"B","C"),"V"),IF(AM335&gt;AG335,IF(AM335&gt;AJ335,"P",""),"")),IF(AM335&gt;AG335,IF(AM335&gt;AJ335,"P",""),""))</f>
        <v/>
      </c>
      <c r="E335" s="19" t="s">
        <v>124</v>
      </c>
      <c r="F335" s="21" t="s">
        <v>48</v>
      </c>
      <c r="G335" s="20">
        <v>124000</v>
      </c>
      <c r="H335" s="20">
        <f>J335-G335</f>
        <v>0</v>
      </c>
      <c r="I335" s="80">
        <v>0</v>
      </c>
      <c r="J335" s="20">
        <v>124000</v>
      </c>
      <c r="K335" s="21">
        <v>37</v>
      </c>
      <c r="L335" s="21">
        <v>26</v>
      </c>
      <c r="M335" s="21"/>
      <c r="N335" s="21" t="s">
        <v>535</v>
      </c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39">
        <f>IF(AH335=0,"",AVERAGE(K335:AF335))</f>
        <v>31.5</v>
      </c>
      <c r="AH335" s="39">
        <f>IF(COUNTBLANK(K335:AF335)=0,22,IF(COUNTBLANK(K335:AF335)=1,21,IF(COUNTBLANK(K335:AF335)=2,20,IF(COUNTBLANK(K335:AF335)=3,19,IF(COUNTBLANK(K335:AF335)=4,18,IF(COUNTBLANK(K335:AF335)=5,17,IF(COUNTBLANK(K335:AF335)=6,16,IF(COUNTBLANK(K335:AF335)=7,15,IF(COUNTBLANK(K335:AF335)=8,14,IF(COUNTBLANK(K335:AF335)=9,13,IF(COUNTBLANK(K335:AF335)=10,12,IF(COUNTBLANK(K335:AF335)=11,11,IF(COUNTBLANK(K335:AF335)=12,10,IF(COUNTBLANK(K335:AF335)=13,9,IF(COUNTBLANK(K335:AF335)=14,8,IF(COUNTBLANK(K335:AF335)=15,7,IF(COUNTBLANK(K335:AF335)=16,6,IF(COUNTBLANK(K335:AF335)=17,5,IF(COUNTBLANK(K335:AF335)=18,4,IF(COUNTBLANK(K335:AF335)=19,3,IF(COUNTBLANK(K335:AF335)=20,2,IF(COUNTBLANK(K335:AF335)=21,1,IF(COUNTBLANK(K335:AF335)=22,0,"Error")))))))))))))))))))))))</f>
        <v>2</v>
      </c>
      <c r="AI335" s="39">
        <f>IF(AH335=0,"",IF(COUNTBLANK(AD335:AF335)=0,AVERAGE(AD335:AF335),IF(COUNTBLANK(AC335:AF335)&lt;1.5,AVERAGE(AC335:AF335),IF(COUNTBLANK(AB335:AF335)&lt;2.5,AVERAGE(AB335:AF335),IF(COUNTBLANK(AA335:AF335)&lt;3.5,AVERAGE(AA335:AF335),IF(COUNTBLANK(Z335:AF335)&lt;4.5,AVERAGE(Z335:AF335),IF(COUNTBLANK(Y335:AF335)&lt;5.5,AVERAGE(Y335:AF335),IF(COUNTBLANK(X335:AF335)&lt;6.5,AVERAGE(X335:AF335),IF(COUNTBLANK(W335:AF335)&lt;7.5,AVERAGE(W335:AF335),IF(COUNTBLANK(V335:AF335)&lt;8.5,AVERAGE(V335:AF335),IF(COUNTBLANK(U335:AF335)&lt;9.5,AVERAGE(U335:AF335),IF(COUNTBLANK(T335:AF335)&lt;10.5,AVERAGE(T335:AF335),IF(COUNTBLANK(S335:AF335)&lt;11.5,AVERAGE(S335:AF335),IF(COUNTBLANK(R335:AF335)&lt;12.5,AVERAGE(R335:AF335),IF(COUNTBLANK(Q335:AF335)&lt;13.5,AVERAGE(Q335:AF335),IF(COUNTBLANK(P335:AF335)&lt;14.5,AVERAGE(P335:AF335),IF(COUNTBLANK(O335:AF335)&lt;15.5,AVERAGE(O335:AF335),IF(COUNTBLANK(N335:AF335)&lt;16.5,AVERAGE(N335:AF335),IF(COUNTBLANK(M335:AF335)&lt;17.5,AVERAGE(M335:AF335),IF(COUNTBLANK(L335:AF335)&lt;18.5,AVERAGE(L335:AF335),AVERAGE(K335:AF335)))))))))))))))))))))</f>
        <v>31.5</v>
      </c>
      <c r="AJ335" s="22">
        <f>IF(AH335=0,"",IF(COUNTBLANK(AE335:AF335)=0,AVERAGE(AE335:AF335),IF(COUNTBLANK(AD335:AF335)&lt;1.5,AVERAGE(AD335:AF335),IF(COUNTBLANK(AC335:AF335)&lt;2.5,AVERAGE(AC335:AF335),IF(COUNTBLANK(AB335:AF335)&lt;3.5,AVERAGE(AB335:AF335),IF(COUNTBLANK(AA335:AF335)&lt;4.5,AVERAGE(AA335:AF335),IF(COUNTBLANK(Z335:AF335)&lt;5.5,AVERAGE(Z335:AF335),IF(COUNTBLANK(Y335:AF335)&lt;6.5,AVERAGE(Y335:AF335),IF(COUNTBLANK(X335:AF335)&lt;7.5,AVERAGE(X335:AF335),IF(COUNTBLANK(W335:AF335)&lt;8.5,AVERAGE(W335:AF335),IF(COUNTBLANK(V335:AF335)&lt;9.5,AVERAGE(V335:AF335),IF(COUNTBLANK(U335:AF335)&lt;10.5,AVERAGE(U335:AF335),IF(COUNTBLANK(T335:AF335)&lt;11.5,AVERAGE(T335:AF335),IF(COUNTBLANK(S335:AF335)&lt;12.5,AVERAGE(S335:AF335),IF(COUNTBLANK(R335:AF335)&lt;13.5,AVERAGE(R335:AF335),IF(COUNTBLANK(Q335:AF335)&lt;14.5,AVERAGE(Q335:AF335),IF(COUNTBLANK(P335:AF335)&lt;15.5,AVERAGE(P335:AF335),IF(COUNTBLANK(O335:AF335)&lt;16.5,AVERAGE(O335:AF335),IF(COUNTBLANK(N335:AF335)&lt;17.5,AVERAGE(N335:AF335),IF(COUNTBLANK(M335:AF335)&lt;18.5,AVERAGE(M335:AF335),IF(COUNTBLANK(L335:AF335)&lt;19.5,AVERAGE(L335:AF335),AVERAGE(K335:AF335))))))))))))))))))))))</f>
        <v>31.5</v>
      </c>
      <c r="AK335" s="23">
        <f>IF(AH335&lt;1.5,J335,(0.75*J335)+(0.25*(AI335*$AS$1)))</f>
        <v>125226.43222583344</v>
      </c>
      <c r="AL335" s="24">
        <f>AK335-J335</f>
        <v>1226.4322258334432</v>
      </c>
      <c r="AM335" s="22">
        <f>IF(AH335&lt;1.5,"N/A",3*((J335/$AS$1)-(AJ335*2/3)))</f>
        <v>27.903640200408084</v>
      </c>
      <c r="AN335" s="20">
        <f t="shared" si="13"/>
        <v>124625.45432015019</v>
      </c>
      <c r="AO335" s="20">
        <f t="shared" si="14"/>
        <v>124625.45432015019</v>
      </c>
      <c r="AQ335" s="3"/>
      <c r="AR335" s="26"/>
    </row>
    <row r="336" spans="1:44" s="2" customFormat="1">
      <c r="A336" s="25" t="s">
        <v>42</v>
      </c>
      <c r="B336" s="23" t="str">
        <f>IF(COUNTBLANK(K336:AF336)&lt;20.5,"Yes","No")</f>
        <v>No</v>
      </c>
      <c r="C336" s="23" t="str">
        <f>IF(COUNTBLANK(K336:AF336)&lt;21.5,"Yes","No")</f>
        <v>Yes</v>
      </c>
      <c r="D336" s="34" t="str">
        <f>IF(J336&gt;300000,IF(J336&lt;((AG336*$AR$1)*0.9),IF(J336&lt;((AG336*$AR$1)*0.8),IF(J336&lt;((AG336*$AR$1)*0.7),"B","C"),"V"),IF(AM336&gt;AG336,IF(AM336&gt;AJ336,"P",""),"")),IF(AM336&gt;AG336,IF(AM336&gt;AJ336,"P",""),""))</f>
        <v>P</v>
      </c>
      <c r="E336" s="25" t="s">
        <v>427</v>
      </c>
      <c r="F336" s="27" t="s">
        <v>48</v>
      </c>
      <c r="G336" s="20">
        <v>242700</v>
      </c>
      <c r="H336" s="20">
        <f>J336-G336</f>
        <v>0</v>
      </c>
      <c r="I336" s="80">
        <v>0</v>
      </c>
      <c r="J336" s="20">
        <v>242700</v>
      </c>
      <c r="K336" s="21"/>
      <c r="L336" s="21">
        <v>30</v>
      </c>
      <c r="M336" s="21"/>
      <c r="N336" s="21" t="s">
        <v>535</v>
      </c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39">
        <f>IF(AH336=0,"",AVERAGE(K336:AF336))</f>
        <v>30</v>
      </c>
      <c r="AH336" s="39">
        <f>IF(COUNTBLANK(K336:AF336)=0,22,IF(COUNTBLANK(K336:AF336)=1,21,IF(COUNTBLANK(K336:AF336)=2,20,IF(COUNTBLANK(K336:AF336)=3,19,IF(COUNTBLANK(K336:AF336)=4,18,IF(COUNTBLANK(K336:AF336)=5,17,IF(COUNTBLANK(K336:AF336)=6,16,IF(COUNTBLANK(K336:AF336)=7,15,IF(COUNTBLANK(K336:AF336)=8,14,IF(COUNTBLANK(K336:AF336)=9,13,IF(COUNTBLANK(K336:AF336)=10,12,IF(COUNTBLANK(K336:AF336)=11,11,IF(COUNTBLANK(K336:AF336)=12,10,IF(COUNTBLANK(K336:AF336)=13,9,IF(COUNTBLANK(K336:AF336)=14,8,IF(COUNTBLANK(K336:AF336)=15,7,IF(COUNTBLANK(K336:AF336)=16,6,IF(COUNTBLANK(K336:AF336)=17,5,IF(COUNTBLANK(K336:AF336)=18,4,IF(COUNTBLANK(K336:AF336)=19,3,IF(COUNTBLANK(K336:AF336)=20,2,IF(COUNTBLANK(K336:AF336)=21,1,IF(COUNTBLANK(K336:AF336)=22,0,"Error")))))))))))))))))))))))</f>
        <v>1</v>
      </c>
      <c r="AI336" s="39">
        <f>IF(AH336=0,"",IF(COUNTBLANK(AD336:AF336)=0,AVERAGE(AD336:AF336),IF(COUNTBLANK(AC336:AF336)&lt;1.5,AVERAGE(AC336:AF336),IF(COUNTBLANK(AB336:AF336)&lt;2.5,AVERAGE(AB336:AF336),IF(COUNTBLANK(AA336:AF336)&lt;3.5,AVERAGE(AA336:AF336),IF(COUNTBLANK(Z336:AF336)&lt;4.5,AVERAGE(Z336:AF336),IF(COUNTBLANK(Y336:AF336)&lt;5.5,AVERAGE(Y336:AF336),IF(COUNTBLANK(X336:AF336)&lt;6.5,AVERAGE(X336:AF336),IF(COUNTBLANK(W336:AF336)&lt;7.5,AVERAGE(W336:AF336),IF(COUNTBLANK(V336:AF336)&lt;8.5,AVERAGE(V336:AF336),IF(COUNTBLANK(U336:AF336)&lt;9.5,AVERAGE(U336:AF336),IF(COUNTBLANK(T336:AF336)&lt;10.5,AVERAGE(T336:AF336),IF(COUNTBLANK(S336:AF336)&lt;11.5,AVERAGE(S336:AF336),IF(COUNTBLANK(R336:AF336)&lt;12.5,AVERAGE(R336:AF336),IF(COUNTBLANK(Q336:AF336)&lt;13.5,AVERAGE(Q336:AF336),IF(COUNTBLANK(P336:AF336)&lt;14.5,AVERAGE(P336:AF336),IF(COUNTBLANK(O336:AF336)&lt;15.5,AVERAGE(O336:AF336),IF(COUNTBLANK(N336:AF336)&lt;16.5,AVERAGE(N336:AF336),IF(COUNTBLANK(M336:AF336)&lt;17.5,AVERAGE(M336:AF336),IF(COUNTBLANK(L336:AF336)&lt;18.5,AVERAGE(L336:AF336),AVERAGE(K336:AF336)))))))))))))))))))))</f>
        <v>30</v>
      </c>
      <c r="AJ336" s="22">
        <f>IF(AH336=0,"",IF(COUNTBLANK(AE336:AF336)=0,AVERAGE(AE336:AF336),IF(COUNTBLANK(AD336:AF336)&lt;1.5,AVERAGE(AD336:AF336),IF(COUNTBLANK(AC336:AF336)&lt;2.5,AVERAGE(AC336:AF336),IF(COUNTBLANK(AB336:AF336)&lt;3.5,AVERAGE(AB336:AF336),IF(COUNTBLANK(AA336:AF336)&lt;4.5,AVERAGE(AA336:AF336),IF(COUNTBLANK(Z336:AF336)&lt;5.5,AVERAGE(Z336:AF336),IF(COUNTBLANK(Y336:AF336)&lt;6.5,AVERAGE(Y336:AF336),IF(COUNTBLANK(X336:AF336)&lt;7.5,AVERAGE(X336:AF336),IF(COUNTBLANK(W336:AF336)&lt;8.5,AVERAGE(W336:AF336),IF(COUNTBLANK(V336:AF336)&lt;9.5,AVERAGE(V336:AF336),IF(COUNTBLANK(U336:AF336)&lt;10.5,AVERAGE(U336:AF336),IF(COUNTBLANK(T336:AF336)&lt;11.5,AVERAGE(T336:AF336),IF(COUNTBLANK(S336:AF336)&lt;12.5,AVERAGE(S336:AF336),IF(COUNTBLANK(R336:AF336)&lt;13.5,AVERAGE(R336:AF336),IF(COUNTBLANK(Q336:AF336)&lt;14.5,AVERAGE(Q336:AF336),IF(COUNTBLANK(P336:AF336)&lt;15.5,AVERAGE(P336:AF336),IF(COUNTBLANK(O336:AF336)&lt;16.5,AVERAGE(O336:AF336),IF(COUNTBLANK(N336:AF336)&lt;17.5,AVERAGE(N336:AF336),IF(COUNTBLANK(M336:AF336)&lt;18.5,AVERAGE(M336:AF336),IF(COUNTBLANK(L336:AF336)&lt;19.5,AVERAGE(L336:AF336),AVERAGE(K336:AF336))))))))))))))))))))))</f>
        <v>30</v>
      </c>
      <c r="AK336" s="23">
        <f>IF(AH336&lt;1.5,J336,(0.75*J336)+(0.25*(AI336*$AS$1)))</f>
        <v>242700</v>
      </c>
      <c r="AL336" s="24">
        <f>AK336-J336</f>
        <v>0</v>
      </c>
      <c r="AM336" s="22" t="str">
        <f>IF(AH336&lt;1.5,"N/A",3*((J336/$AS$1)-(AJ336*2/3)))</f>
        <v>N/A</v>
      </c>
      <c r="AN336" s="20">
        <f t="shared" si="13"/>
        <v>118690.90887633352</v>
      </c>
      <c r="AO336" s="20">
        <f t="shared" si="14"/>
        <v>118690.90887633352</v>
      </c>
      <c r="AQ336" s="3"/>
      <c r="AR336" s="26"/>
    </row>
    <row r="337" spans="1:44" s="2" customFormat="1">
      <c r="A337" s="25" t="s">
        <v>42</v>
      </c>
      <c r="B337" s="23" t="str">
        <f>IF(COUNTBLANK(K337:AF337)&lt;20.5,"Yes","No")</f>
        <v>Yes</v>
      </c>
      <c r="C337" s="23" t="str">
        <f>IF(COUNTBLANK(K337:AF337)&lt;21.5,"Yes","No")</f>
        <v>Yes</v>
      </c>
      <c r="D337" s="34" t="str">
        <f>IF(J337&gt;300000,IF(J337&lt;((AG337*$AR$1)*0.9),IF(J337&lt;((AG337*$AR$1)*0.8),IF(J337&lt;((AG337*$AR$1)*0.7),"B","C"),"V"),IF(AM337&gt;AG337,IF(AM337&gt;AJ337,"P",""),"")),IF(AM337&gt;AG337,IF(AM337&gt;AJ337,"P",""),""))</f>
        <v>P</v>
      </c>
      <c r="E337" s="25" t="s">
        <v>430</v>
      </c>
      <c r="F337" s="27" t="s">
        <v>48</v>
      </c>
      <c r="G337" s="20">
        <v>227600</v>
      </c>
      <c r="H337" s="20">
        <f>J337-G337</f>
        <v>0</v>
      </c>
      <c r="I337" s="80">
        <v>0</v>
      </c>
      <c r="J337" s="20">
        <v>227600</v>
      </c>
      <c r="K337" s="21"/>
      <c r="L337" s="21" t="s">
        <v>535</v>
      </c>
      <c r="M337" s="21">
        <v>24</v>
      </c>
      <c r="N337" s="21">
        <v>36</v>
      </c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39">
        <f>IF(AH337=0,"",AVERAGE(K337:AF337))</f>
        <v>30</v>
      </c>
      <c r="AH337" s="39">
        <f>IF(COUNTBLANK(K337:AF337)=0,22,IF(COUNTBLANK(K337:AF337)=1,21,IF(COUNTBLANK(K337:AF337)=2,20,IF(COUNTBLANK(K337:AF337)=3,19,IF(COUNTBLANK(K337:AF337)=4,18,IF(COUNTBLANK(K337:AF337)=5,17,IF(COUNTBLANK(K337:AF337)=6,16,IF(COUNTBLANK(K337:AF337)=7,15,IF(COUNTBLANK(K337:AF337)=8,14,IF(COUNTBLANK(K337:AF337)=9,13,IF(COUNTBLANK(K337:AF337)=10,12,IF(COUNTBLANK(K337:AF337)=11,11,IF(COUNTBLANK(K337:AF337)=12,10,IF(COUNTBLANK(K337:AF337)=13,9,IF(COUNTBLANK(K337:AF337)=14,8,IF(COUNTBLANK(K337:AF337)=15,7,IF(COUNTBLANK(K337:AF337)=16,6,IF(COUNTBLANK(K337:AF337)=17,5,IF(COUNTBLANK(K337:AF337)=18,4,IF(COUNTBLANK(K337:AF337)=19,3,IF(COUNTBLANK(K337:AF337)=20,2,IF(COUNTBLANK(K337:AF337)=21,1,IF(COUNTBLANK(K337:AF337)=22,0,"Error")))))))))))))))))))))))</f>
        <v>2</v>
      </c>
      <c r="AI337" s="39">
        <f>IF(AH337=0,"",IF(COUNTBLANK(AD337:AF337)=0,AVERAGE(AD337:AF337),IF(COUNTBLANK(AC337:AF337)&lt;1.5,AVERAGE(AC337:AF337),IF(COUNTBLANK(AB337:AF337)&lt;2.5,AVERAGE(AB337:AF337),IF(COUNTBLANK(AA337:AF337)&lt;3.5,AVERAGE(AA337:AF337),IF(COUNTBLANK(Z337:AF337)&lt;4.5,AVERAGE(Z337:AF337),IF(COUNTBLANK(Y337:AF337)&lt;5.5,AVERAGE(Y337:AF337),IF(COUNTBLANK(X337:AF337)&lt;6.5,AVERAGE(X337:AF337),IF(COUNTBLANK(W337:AF337)&lt;7.5,AVERAGE(W337:AF337),IF(COUNTBLANK(V337:AF337)&lt;8.5,AVERAGE(V337:AF337),IF(COUNTBLANK(U337:AF337)&lt;9.5,AVERAGE(U337:AF337),IF(COUNTBLANK(T337:AF337)&lt;10.5,AVERAGE(T337:AF337),IF(COUNTBLANK(S337:AF337)&lt;11.5,AVERAGE(S337:AF337),IF(COUNTBLANK(R337:AF337)&lt;12.5,AVERAGE(R337:AF337),IF(COUNTBLANK(Q337:AF337)&lt;13.5,AVERAGE(Q337:AF337),IF(COUNTBLANK(P337:AF337)&lt;14.5,AVERAGE(P337:AF337),IF(COUNTBLANK(O337:AF337)&lt;15.5,AVERAGE(O337:AF337),IF(COUNTBLANK(N337:AF337)&lt;16.5,AVERAGE(N337:AF337),IF(COUNTBLANK(M337:AF337)&lt;17.5,AVERAGE(M337:AF337),IF(COUNTBLANK(L337:AF337)&lt;18.5,AVERAGE(L337:AF337),AVERAGE(K337:AF337)))))))))))))))))))))</f>
        <v>30</v>
      </c>
      <c r="AJ337" s="22">
        <f>IF(AH337=0,"",IF(COUNTBLANK(AE337:AF337)=0,AVERAGE(AE337:AF337),IF(COUNTBLANK(AD337:AF337)&lt;1.5,AVERAGE(AD337:AF337),IF(COUNTBLANK(AC337:AF337)&lt;2.5,AVERAGE(AC337:AF337),IF(COUNTBLANK(AB337:AF337)&lt;3.5,AVERAGE(AB337:AF337),IF(COUNTBLANK(AA337:AF337)&lt;4.5,AVERAGE(AA337:AF337),IF(COUNTBLANK(Z337:AF337)&lt;5.5,AVERAGE(Z337:AF337),IF(COUNTBLANK(Y337:AF337)&lt;6.5,AVERAGE(Y337:AF337),IF(COUNTBLANK(X337:AF337)&lt;7.5,AVERAGE(X337:AF337),IF(COUNTBLANK(W337:AF337)&lt;8.5,AVERAGE(W337:AF337),IF(COUNTBLANK(V337:AF337)&lt;9.5,AVERAGE(V337:AF337),IF(COUNTBLANK(U337:AF337)&lt;10.5,AVERAGE(U337:AF337),IF(COUNTBLANK(T337:AF337)&lt;11.5,AVERAGE(T337:AF337),IF(COUNTBLANK(S337:AF337)&lt;12.5,AVERAGE(S337:AF337),IF(COUNTBLANK(R337:AF337)&lt;13.5,AVERAGE(R337:AF337),IF(COUNTBLANK(Q337:AF337)&lt;14.5,AVERAGE(Q337:AF337),IF(COUNTBLANK(P337:AF337)&lt;15.5,AVERAGE(P337:AF337),IF(COUNTBLANK(O337:AF337)&lt;16.5,AVERAGE(O337:AF337),IF(COUNTBLANK(N337:AF337)&lt;17.5,AVERAGE(N337:AF337),IF(COUNTBLANK(M337:AF337)&lt;18.5,AVERAGE(M337:AF337),IF(COUNTBLANK(L337:AF337)&lt;19.5,AVERAGE(L337:AF337),AVERAGE(K337:AF337))))))))))))))))))))))</f>
        <v>30</v>
      </c>
      <c r="AK337" s="23">
        <f>IF(AH337&lt;1.5,J337,(0.75*J337)+(0.25*(AI337*$AS$1)))</f>
        <v>201391.84021507949</v>
      </c>
      <c r="AL337" s="24">
        <f>AK337-J337</f>
        <v>-26208.159784920514</v>
      </c>
      <c r="AM337" s="22">
        <f>IF(AH337&lt;1.5,"N/A",3*((J337/$AS$1)-(AJ337*2/3)))</f>
        <v>106.85216540010387</v>
      </c>
      <c r="AN337" s="20">
        <f t="shared" si="13"/>
        <v>118690.90887633352</v>
      </c>
      <c r="AO337" s="20">
        <f t="shared" si="14"/>
        <v>118690.90887633352</v>
      </c>
      <c r="AQ337" s="3"/>
      <c r="AR337" s="26"/>
    </row>
    <row r="338" spans="1:44" s="2" customFormat="1">
      <c r="A338" s="19" t="s">
        <v>42</v>
      </c>
      <c r="B338" s="23" t="str">
        <f>IF(COUNTBLANK(K338:AF338)&lt;20.5,"Yes","No")</f>
        <v>No</v>
      </c>
      <c r="C338" s="23" t="str">
        <f>IF(COUNTBLANK(K338:AF338)&lt;21.5,"Yes","No")</f>
        <v>Yes</v>
      </c>
      <c r="D338" s="34" t="str">
        <f>IF(J338&gt;300000,IF(J338&lt;((AG338*$AR$1)*0.9),IF(J338&lt;((AG338*$AR$1)*0.8),IF(J338&lt;((AG338*$AR$1)*0.7),"B","C"),"V"),IF(AM338&gt;AG338,IF(AM338&gt;AJ338,"P",""),"")),IF(AM338&gt;AG338,IF(AM338&gt;AJ338,"P",""),""))</f>
        <v>P</v>
      </c>
      <c r="E338" s="19" t="s">
        <v>529</v>
      </c>
      <c r="F338" s="21" t="s">
        <v>62</v>
      </c>
      <c r="G338" s="20">
        <v>89500</v>
      </c>
      <c r="H338" s="20">
        <f>J338-G338</f>
        <v>0</v>
      </c>
      <c r="I338" s="80">
        <v>0</v>
      </c>
      <c r="J338" s="20">
        <v>89500</v>
      </c>
      <c r="K338" s="21"/>
      <c r="L338" s="21"/>
      <c r="M338" s="21"/>
      <c r="N338" s="21">
        <v>30</v>
      </c>
      <c r="O338" s="40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9">
        <f>IF(AH338=0,"",AVERAGE(K338:AF338))</f>
        <v>30</v>
      </c>
      <c r="AH338" s="39">
        <f>IF(COUNTBLANK(K338:AF338)=0,22,IF(COUNTBLANK(K338:AF338)=1,21,IF(COUNTBLANK(K338:AF338)=2,20,IF(COUNTBLANK(K338:AF338)=3,19,IF(COUNTBLANK(K338:AF338)=4,18,IF(COUNTBLANK(K338:AF338)=5,17,IF(COUNTBLANK(K338:AF338)=6,16,IF(COUNTBLANK(K338:AF338)=7,15,IF(COUNTBLANK(K338:AF338)=8,14,IF(COUNTBLANK(K338:AF338)=9,13,IF(COUNTBLANK(K338:AF338)=10,12,IF(COUNTBLANK(K338:AF338)=11,11,IF(COUNTBLANK(K338:AF338)=12,10,IF(COUNTBLANK(K338:AF338)=13,9,IF(COUNTBLANK(K338:AF338)=14,8,IF(COUNTBLANK(K338:AF338)=15,7,IF(COUNTBLANK(K338:AF338)=16,6,IF(COUNTBLANK(K338:AF338)=17,5,IF(COUNTBLANK(K338:AF338)=18,4,IF(COUNTBLANK(K338:AF338)=19,3,IF(COUNTBLANK(K338:AF338)=20,2,IF(COUNTBLANK(K338:AF338)=21,1,IF(COUNTBLANK(K338:AF338)=22,0,"Error")))))))))))))))))))))))</f>
        <v>1</v>
      </c>
      <c r="AI338" s="39">
        <f>IF(AH338=0,"",IF(COUNTBLANK(AD338:AF338)=0,AVERAGE(AD338:AF338),IF(COUNTBLANK(AC338:AF338)&lt;1.5,AVERAGE(AC338:AF338),IF(COUNTBLANK(AB338:AF338)&lt;2.5,AVERAGE(AB338:AF338),IF(COUNTBLANK(AA338:AF338)&lt;3.5,AVERAGE(AA338:AF338),IF(COUNTBLANK(Z338:AF338)&lt;4.5,AVERAGE(Z338:AF338),IF(COUNTBLANK(Y338:AF338)&lt;5.5,AVERAGE(Y338:AF338),IF(COUNTBLANK(X338:AF338)&lt;6.5,AVERAGE(X338:AF338),IF(COUNTBLANK(W338:AF338)&lt;7.5,AVERAGE(W338:AF338),IF(COUNTBLANK(V338:AF338)&lt;8.5,AVERAGE(V338:AF338),IF(COUNTBLANK(U338:AF338)&lt;9.5,AVERAGE(U338:AF338),IF(COUNTBLANK(T338:AF338)&lt;10.5,AVERAGE(T338:AF338),IF(COUNTBLANK(S338:AF338)&lt;11.5,AVERAGE(S338:AF338),IF(COUNTBLANK(R338:AF338)&lt;12.5,AVERAGE(R338:AF338),IF(COUNTBLANK(Q338:AF338)&lt;13.5,AVERAGE(Q338:AF338),IF(COUNTBLANK(P338:AF338)&lt;14.5,AVERAGE(P338:AF338),IF(COUNTBLANK(O338:AF338)&lt;15.5,AVERAGE(O338:AF338),IF(COUNTBLANK(N338:AF338)&lt;16.5,AVERAGE(N338:AF338),IF(COUNTBLANK(M338:AF338)&lt;17.5,AVERAGE(M338:AF338),IF(COUNTBLANK(L338:AF338)&lt;18.5,AVERAGE(L338:AF338),AVERAGE(K338:AF338)))))))))))))))))))))</f>
        <v>30</v>
      </c>
      <c r="AJ338" s="22">
        <f>IF(AH338=0,"",IF(COUNTBLANK(AE338:AF338)=0,AVERAGE(AE338:AF338),IF(COUNTBLANK(AD338:AF338)&lt;1.5,AVERAGE(AD338:AF338),IF(COUNTBLANK(AC338:AF338)&lt;2.5,AVERAGE(AC338:AF338),IF(COUNTBLANK(AB338:AF338)&lt;3.5,AVERAGE(AB338:AF338),IF(COUNTBLANK(AA338:AF338)&lt;4.5,AVERAGE(AA338:AF338),IF(COUNTBLANK(Z338:AF338)&lt;5.5,AVERAGE(Z338:AF338),IF(COUNTBLANK(Y338:AF338)&lt;6.5,AVERAGE(Y338:AF338),IF(COUNTBLANK(X338:AF338)&lt;7.5,AVERAGE(X338:AF338),IF(COUNTBLANK(W338:AF338)&lt;8.5,AVERAGE(W338:AF338),IF(COUNTBLANK(V338:AF338)&lt;9.5,AVERAGE(V338:AF338),IF(COUNTBLANK(U338:AF338)&lt;10.5,AVERAGE(U338:AF338),IF(COUNTBLANK(T338:AF338)&lt;11.5,AVERAGE(T338:AF338),IF(COUNTBLANK(S338:AF338)&lt;12.5,AVERAGE(S338:AF338),IF(COUNTBLANK(R338:AF338)&lt;13.5,AVERAGE(R338:AF338),IF(COUNTBLANK(Q338:AF338)&lt;14.5,AVERAGE(Q338:AF338),IF(COUNTBLANK(P338:AF338)&lt;15.5,AVERAGE(P338:AF338),IF(COUNTBLANK(O338:AF338)&lt;16.5,AVERAGE(O338:AF338),IF(COUNTBLANK(N338:AF338)&lt;17.5,AVERAGE(N338:AF338),IF(COUNTBLANK(M338:AF338)&lt;18.5,AVERAGE(M338:AF338),IF(COUNTBLANK(L338:AF338)&lt;19.5,AVERAGE(L338:AF338),AVERAGE(K338:AF338))))))))))))))))))))))</f>
        <v>30</v>
      </c>
      <c r="AK338" s="23">
        <f>IF(AH338&lt;1.5,J338,(0.75*J338)+(0.25*(AI338*$AS$1)))</f>
        <v>89500</v>
      </c>
      <c r="AL338" s="24">
        <f>AK338-J338</f>
        <v>0</v>
      </c>
      <c r="AM338" s="22" t="str">
        <f>IF(AH338&lt;1.5,"N/A",3*((J338/$AS$1)-(AJ338*2/3)))</f>
        <v>N/A</v>
      </c>
      <c r="AN338" s="20">
        <f t="shared" si="13"/>
        <v>118690.90887633352</v>
      </c>
      <c r="AO338" s="20">
        <f t="shared" si="14"/>
        <v>118690.90887633352</v>
      </c>
      <c r="AQ338" s="3"/>
      <c r="AR338" s="26"/>
    </row>
    <row r="339" spans="1:44" s="2" customFormat="1">
      <c r="A339" s="19" t="s">
        <v>42</v>
      </c>
      <c r="B339" s="23" t="str">
        <f>IF(COUNTBLANK(K339:AF339)&lt;20.5,"Yes","No")</f>
        <v>Yes</v>
      </c>
      <c r="C339" s="23" t="str">
        <f>IF(COUNTBLANK(K339:AF339)&lt;21.5,"Yes","No")</f>
        <v>Yes</v>
      </c>
      <c r="D339" s="34" t="str">
        <f>IF(J339&gt;300000,IF(J339&lt;((AG339*$AR$1)*0.9),IF(J339&lt;((AG339*$AR$1)*0.8),IF(J339&lt;((AG339*$AR$1)*0.7),"B","C"),"V"),IF(AM339&gt;AG339,IF(AM339&gt;AJ339,"P",""),"")),IF(AM339&gt;AG339,IF(AM339&gt;AJ339,"P",""),""))</f>
        <v/>
      </c>
      <c r="E339" s="19" t="s">
        <v>122</v>
      </c>
      <c r="F339" s="21" t="s">
        <v>62</v>
      </c>
      <c r="G339" s="20">
        <v>77800</v>
      </c>
      <c r="H339" s="20">
        <f>J339-G339</f>
        <v>0</v>
      </c>
      <c r="I339" s="80">
        <v>0</v>
      </c>
      <c r="J339" s="20">
        <v>77800</v>
      </c>
      <c r="K339" s="21">
        <v>38</v>
      </c>
      <c r="L339" s="21"/>
      <c r="M339" s="21">
        <v>18</v>
      </c>
      <c r="N339" s="21" t="s">
        <v>535</v>
      </c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39">
        <f>IF(AH339=0,"",AVERAGE(K339:AF339))</f>
        <v>28</v>
      </c>
      <c r="AH339" s="39">
        <f>IF(COUNTBLANK(K339:AF339)=0,22,IF(COUNTBLANK(K339:AF339)=1,21,IF(COUNTBLANK(K339:AF339)=2,20,IF(COUNTBLANK(K339:AF339)=3,19,IF(COUNTBLANK(K339:AF339)=4,18,IF(COUNTBLANK(K339:AF339)=5,17,IF(COUNTBLANK(K339:AF339)=6,16,IF(COUNTBLANK(K339:AF339)=7,15,IF(COUNTBLANK(K339:AF339)=8,14,IF(COUNTBLANK(K339:AF339)=9,13,IF(COUNTBLANK(K339:AF339)=10,12,IF(COUNTBLANK(K339:AF339)=11,11,IF(COUNTBLANK(K339:AF339)=12,10,IF(COUNTBLANK(K339:AF339)=13,9,IF(COUNTBLANK(K339:AF339)=14,8,IF(COUNTBLANK(K339:AF339)=15,7,IF(COUNTBLANK(K339:AF339)=16,6,IF(COUNTBLANK(K339:AF339)=17,5,IF(COUNTBLANK(K339:AF339)=18,4,IF(COUNTBLANK(K339:AF339)=19,3,IF(COUNTBLANK(K339:AF339)=20,2,IF(COUNTBLANK(K339:AF339)=21,1,IF(COUNTBLANK(K339:AF339)=22,0,"Error")))))))))))))))))))))))</f>
        <v>2</v>
      </c>
      <c r="AI339" s="39">
        <f>IF(AH339=0,"",IF(COUNTBLANK(AD339:AF339)=0,AVERAGE(AD339:AF339),IF(COUNTBLANK(AC339:AF339)&lt;1.5,AVERAGE(AC339:AF339),IF(COUNTBLANK(AB339:AF339)&lt;2.5,AVERAGE(AB339:AF339),IF(COUNTBLANK(AA339:AF339)&lt;3.5,AVERAGE(AA339:AF339),IF(COUNTBLANK(Z339:AF339)&lt;4.5,AVERAGE(Z339:AF339),IF(COUNTBLANK(Y339:AF339)&lt;5.5,AVERAGE(Y339:AF339),IF(COUNTBLANK(X339:AF339)&lt;6.5,AVERAGE(X339:AF339),IF(COUNTBLANK(W339:AF339)&lt;7.5,AVERAGE(W339:AF339),IF(COUNTBLANK(V339:AF339)&lt;8.5,AVERAGE(V339:AF339),IF(COUNTBLANK(U339:AF339)&lt;9.5,AVERAGE(U339:AF339),IF(COUNTBLANK(T339:AF339)&lt;10.5,AVERAGE(T339:AF339),IF(COUNTBLANK(S339:AF339)&lt;11.5,AVERAGE(S339:AF339),IF(COUNTBLANK(R339:AF339)&lt;12.5,AVERAGE(R339:AF339),IF(COUNTBLANK(Q339:AF339)&lt;13.5,AVERAGE(Q339:AF339),IF(COUNTBLANK(P339:AF339)&lt;14.5,AVERAGE(P339:AF339),IF(COUNTBLANK(O339:AF339)&lt;15.5,AVERAGE(O339:AF339),IF(COUNTBLANK(N339:AF339)&lt;16.5,AVERAGE(N339:AF339),IF(COUNTBLANK(M339:AF339)&lt;17.5,AVERAGE(M339:AF339),IF(COUNTBLANK(L339:AF339)&lt;18.5,AVERAGE(L339:AF339),AVERAGE(K339:AF339)))))))))))))))))))))</f>
        <v>28</v>
      </c>
      <c r="AJ339" s="22">
        <f>IF(AH339=0,"",IF(COUNTBLANK(AE339:AF339)=0,AVERAGE(AE339:AF339),IF(COUNTBLANK(AD339:AF339)&lt;1.5,AVERAGE(AD339:AF339),IF(COUNTBLANK(AC339:AF339)&lt;2.5,AVERAGE(AC339:AF339),IF(COUNTBLANK(AB339:AF339)&lt;3.5,AVERAGE(AB339:AF339),IF(COUNTBLANK(AA339:AF339)&lt;4.5,AVERAGE(AA339:AF339),IF(COUNTBLANK(Z339:AF339)&lt;5.5,AVERAGE(Z339:AF339),IF(COUNTBLANK(Y339:AF339)&lt;6.5,AVERAGE(Y339:AF339),IF(COUNTBLANK(X339:AF339)&lt;7.5,AVERAGE(X339:AF339),IF(COUNTBLANK(W339:AF339)&lt;8.5,AVERAGE(W339:AF339),IF(COUNTBLANK(V339:AF339)&lt;9.5,AVERAGE(V339:AF339),IF(COUNTBLANK(U339:AF339)&lt;10.5,AVERAGE(U339:AF339),IF(COUNTBLANK(T339:AF339)&lt;11.5,AVERAGE(T339:AF339),IF(COUNTBLANK(S339:AF339)&lt;12.5,AVERAGE(S339:AF339),IF(COUNTBLANK(R339:AF339)&lt;13.5,AVERAGE(R339:AF339),IF(COUNTBLANK(Q339:AF339)&lt;14.5,AVERAGE(Q339:AF339),IF(COUNTBLANK(P339:AF339)&lt;15.5,AVERAGE(P339:AF339),IF(COUNTBLANK(O339:AF339)&lt;16.5,AVERAGE(O339:AF339),IF(COUNTBLANK(N339:AF339)&lt;17.5,AVERAGE(N339:AF339),IF(COUNTBLANK(M339:AF339)&lt;18.5,AVERAGE(M339:AF339),IF(COUNTBLANK(L339:AF339)&lt;19.5,AVERAGE(L339:AF339),AVERAGE(K339:AF339))))))))))))))))))))))</f>
        <v>28</v>
      </c>
      <c r="AK339" s="23">
        <f>IF(AH339&lt;1.5,J339,(0.75*J339)+(0.25*(AI339*$AS$1)))</f>
        <v>86995.717534074181</v>
      </c>
      <c r="AL339" s="24">
        <f>AK339-J339</f>
        <v>9195.7175340741815</v>
      </c>
      <c r="AM339" s="22">
        <f>IF(AH339&lt;1.5,"N/A",3*((J339/$AS$1)-(AJ339*2/3)))</f>
        <v>1.0347032870302293</v>
      </c>
      <c r="AN339" s="20">
        <f t="shared" si="13"/>
        <v>110778.18161791128</v>
      </c>
      <c r="AO339" s="20">
        <f t="shared" si="14"/>
        <v>110778.18161791128</v>
      </c>
      <c r="AQ339" s="3"/>
      <c r="AR339" s="26"/>
    </row>
    <row r="340" spans="1:44" s="2" customFormat="1">
      <c r="A340" s="19" t="s">
        <v>267</v>
      </c>
      <c r="B340" s="23" t="str">
        <f>IF(COUNTBLANK(K340:AF340)&lt;20.5,"Yes","No")</f>
        <v>Yes</v>
      </c>
      <c r="C340" s="23" t="str">
        <f>IF(COUNTBLANK(K340:AF340)&lt;21.5,"Yes","No")</f>
        <v>Yes</v>
      </c>
      <c r="D340" s="34" t="str">
        <f>IF(J340&gt;300000,IF(J340&lt;((AG340*$AR$1)*0.9),IF(J340&lt;((AG340*$AR$1)*0.8),IF(J340&lt;((AG340*$AR$1)*0.7),"B","C"),"V"),IF(AM340&gt;AG340,IF(AM340&gt;AJ340,"P",""),"")),IF(AM340&gt;AG340,IF(AM340&gt;AJ340,"P",""),""))</f>
        <v/>
      </c>
      <c r="E340" s="19" t="s">
        <v>251</v>
      </c>
      <c r="F340" s="21" t="s">
        <v>37</v>
      </c>
      <c r="G340" s="20">
        <v>457200</v>
      </c>
      <c r="H340" s="20">
        <f>J340-G340</f>
        <v>19200</v>
      </c>
      <c r="I340" s="80">
        <v>18600</v>
      </c>
      <c r="J340" s="20">
        <v>476400</v>
      </c>
      <c r="K340" s="21">
        <v>77</v>
      </c>
      <c r="L340" s="21">
        <v>144</v>
      </c>
      <c r="M340" s="21">
        <v>112</v>
      </c>
      <c r="N340" s="21">
        <v>130</v>
      </c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39">
        <f>IF(AH340=0,"",AVERAGE(K340:AF340))</f>
        <v>115.75</v>
      </c>
      <c r="AH340" s="39">
        <f>IF(COUNTBLANK(K340:AF340)=0,22,IF(COUNTBLANK(K340:AF340)=1,21,IF(COUNTBLANK(K340:AF340)=2,20,IF(COUNTBLANK(K340:AF340)=3,19,IF(COUNTBLANK(K340:AF340)=4,18,IF(COUNTBLANK(K340:AF340)=5,17,IF(COUNTBLANK(K340:AF340)=6,16,IF(COUNTBLANK(K340:AF340)=7,15,IF(COUNTBLANK(K340:AF340)=8,14,IF(COUNTBLANK(K340:AF340)=9,13,IF(COUNTBLANK(K340:AF340)=10,12,IF(COUNTBLANK(K340:AF340)=11,11,IF(COUNTBLANK(K340:AF340)=12,10,IF(COUNTBLANK(K340:AF340)=13,9,IF(COUNTBLANK(K340:AF340)=14,8,IF(COUNTBLANK(K340:AF340)=15,7,IF(COUNTBLANK(K340:AF340)=16,6,IF(COUNTBLANK(K340:AF340)=17,5,IF(COUNTBLANK(K340:AF340)=18,4,IF(COUNTBLANK(K340:AF340)=19,3,IF(COUNTBLANK(K340:AF340)=20,2,IF(COUNTBLANK(K340:AF340)=21,1,IF(COUNTBLANK(K340:AF340)=22,0,"Error")))))))))))))))))))))))</f>
        <v>4</v>
      </c>
      <c r="AI340" s="39">
        <f>IF(AH340=0,"",IF(COUNTBLANK(AD340:AF340)=0,AVERAGE(AD340:AF340),IF(COUNTBLANK(AC340:AF340)&lt;1.5,AVERAGE(AC340:AF340),IF(COUNTBLANK(AB340:AF340)&lt;2.5,AVERAGE(AB340:AF340),IF(COUNTBLANK(AA340:AF340)&lt;3.5,AVERAGE(AA340:AF340),IF(COUNTBLANK(Z340:AF340)&lt;4.5,AVERAGE(Z340:AF340),IF(COUNTBLANK(Y340:AF340)&lt;5.5,AVERAGE(Y340:AF340),IF(COUNTBLANK(X340:AF340)&lt;6.5,AVERAGE(X340:AF340),IF(COUNTBLANK(W340:AF340)&lt;7.5,AVERAGE(W340:AF340),IF(COUNTBLANK(V340:AF340)&lt;8.5,AVERAGE(V340:AF340),IF(COUNTBLANK(U340:AF340)&lt;9.5,AVERAGE(U340:AF340),IF(COUNTBLANK(T340:AF340)&lt;10.5,AVERAGE(T340:AF340),IF(COUNTBLANK(S340:AF340)&lt;11.5,AVERAGE(S340:AF340),IF(COUNTBLANK(R340:AF340)&lt;12.5,AVERAGE(R340:AF340),IF(COUNTBLANK(Q340:AF340)&lt;13.5,AVERAGE(Q340:AF340),IF(COUNTBLANK(P340:AF340)&lt;14.5,AVERAGE(P340:AF340),IF(COUNTBLANK(O340:AF340)&lt;15.5,AVERAGE(O340:AF340),IF(COUNTBLANK(N340:AF340)&lt;16.5,AVERAGE(N340:AF340),IF(COUNTBLANK(M340:AF340)&lt;17.5,AVERAGE(M340:AF340),IF(COUNTBLANK(L340:AF340)&lt;18.5,AVERAGE(L340:AF340),AVERAGE(K340:AF340)))))))))))))))))))))</f>
        <v>128.66666666666666</v>
      </c>
      <c r="AJ340" s="22">
        <f>IF(AH340=0,"",IF(COUNTBLANK(AE340:AF340)=0,AVERAGE(AE340:AF340),IF(COUNTBLANK(AD340:AF340)&lt;1.5,AVERAGE(AD340:AF340),IF(COUNTBLANK(AC340:AF340)&lt;2.5,AVERAGE(AC340:AF340),IF(COUNTBLANK(AB340:AF340)&lt;3.5,AVERAGE(AB340:AF340),IF(COUNTBLANK(AA340:AF340)&lt;4.5,AVERAGE(AA340:AF340),IF(COUNTBLANK(Z340:AF340)&lt;5.5,AVERAGE(Z340:AF340),IF(COUNTBLANK(Y340:AF340)&lt;6.5,AVERAGE(Y340:AF340),IF(COUNTBLANK(X340:AF340)&lt;7.5,AVERAGE(X340:AF340),IF(COUNTBLANK(W340:AF340)&lt;8.5,AVERAGE(W340:AF340),IF(COUNTBLANK(V340:AF340)&lt;9.5,AVERAGE(V340:AF340),IF(COUNTBLANK(U340:AF340)&lt;10.5,AVERAGE(U340:AF340),IF(COUNTBLANK(T340:AF340)&lt;11.5,AVERAGE(T340:AF340),IF(COUNTBLANK(S340:AF340)&lt;12.5,AVERAGE(S340:AF340),IF(COUNTBLANK(R340:AF340)&lt;13.5,AVERAGE(R340:AF340),IF(COUNTBLANK(Q340:AF340)&lt;14.5,AVERAGE(Q340:AF340),IF(COUNTBLANK(P340:AF340)&lt;15.5,AVERAGE(P340:AF340),IF(COUNTBLANK(O340:AF340)&lt;16.5,AVERAGE(O340:AF340),IF(COUNTBLANK(N340:AF340)&lt;17.5,AVERAGE(N340:AF340),IF(COUNTBLANK(M340:AF340)&lt;18.5,AVERAGE(M340:AF340),IF(COUNTBLANK(L340:AF340)&lt;19.5,AVERAGE(L340:AF340),AVERAGE(K340:AF340))))))))))))))))))))))</f>
        <v>121</v>
      </c>
      <c r="AK340" s="23">
        <f>IF(AH340&lt;1.5,J340,(0.75*J340)+(0.25*(AI340*$AS$1)))</f>
        <v>488933.89247800747</v>
      </c>
      <c r="AL340" s="24">
        <f>AK340-J340</f>
        <v>12533.892478007474</v>
      </c>
      <c r="AM340" s="22">
        <f>IF(AH340&lt;1.5,"N/A",3*((J340/$AS$1)-(AJ340*2/3)))</f>
        <v>107.24592089898715</v>
      </c>
      <c r="AN340" s="20">
        <f t="shared" si="13"/>
        <v>509052.12029183039</v>
      </c>
      <c r="AO340" s="20">
        <f t="shared" si="14"/>
        <v>457949.09008118685</v>
      </c>
      <c r="AQ340" s="3"/>
      <c r="AR340" s="26"/>
    </row>
    <row r="341" spans="1:44" s="2" customFormat="1">
      <c r="A341" s="19" t="s">
        <v>267</v>
      </c>
      <c r="B341" s="23" t="str">
        <f>IF(COUNTBLANK(K341:AF341)&lt;20.5,"Yes","No")</f>
        <v>Yes</v>
      </c>
      <c r="C341" s="23" t="str">
        <f>IF(COUNTBLANK(K341:AF341)&lt;21.5,"Yes","No")</f>
        <v>Yes</v>
      </c>
      <c r="D341" s="34" t="str">
        <f>IF(J341&gt;300000,IF(J341&lt;((AG341*$AR$1)*0.9),IF(J341&lt;((AG341*$AR$1)*0.8),IF(J341&lt;((AG341*$AR$1)*0.7),"B","C"),"V"),IF(AM341&gt;AG341,IF(AM341&gt;AJ341,"P",""),"")),IF(AM341&gt;AG341,IF(AM341&gt;AJ341,"P",""),""))</f>
        <v>P</v>
      </c>
      <c r="E341" s="19" t="s">
        <v>250</v>
      </c>
      <c r="F341" s="21" t="s">
        <v>392</v>
      </c>
      <c r="G341" s="20">
        <v>455700</v>
      </c>
      <c r="H341" s="20">
        <f>J341-G341</f>
        <v>9000</v>
      </c>
      <c r="I341" s="80">
        <v>12000</v>
      </c>
      <c r="J341" s="20">
        <v>464700</v>
      </c>
      <c r="K341" s="21">
        <v>88</v>
      </c>
      <c r="L341" s="21">
        <v>137</v>
      </c>
      <c r="M341" s="21">
        <v>97</v>
      </c>
      <c r="N341" s="21">
        <v>130</v>
      </c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39">
        <f>IF(AH341=0,"",AVERAGE(K341:AF341))</f>
        <v>113</v>
      </c>
      <c r="AH341" s="39">
        <f>IF(COUNTBLANK(K341:AF341)=0,22,IF(COUNTBLANK(K341:AF341)=1,21,IF(COUNTBLANK(K341:AF341)=2,20,IF(COUNTBLANK(K341:AF341)=3,19,IF(COUNTBLANK(K341:AF341)=4,18,IF(COUNTBLANK(K341:AF341)=5,17,IF(COUNTBLANK(K341:AF341)=6,16,IF(COUNTBLANK(K341:AF341)=7,15,IF(COUNTBLANK(K341:AF341)=8,14,IF(COUNTBLANK(K341:AF341)=9,13,IF(COUNTBLANK(K341:AF341)=10,12,IF(COUNTBLANK(K341:AF341)=11,11,IF(COUNTBLANK(K341:AF341)=12,10,IF(COUNTBLANK(K341:AF341)=13,9,IF(COUNTBLANK(K341:AF341)=14,8,IF(COUNTBLANK(K341:AF341)=15,7,IF(COUNTBLANK(K341:AF341)=16,6,IF(COUNTBLANK(K341:AF341)=17,5,IF(COUNTBLANK(K341:AF341)=18,4,IF(COUNTBLANK(K341:AF341)=19,3,IF(COUNTBLANK(K341:AF341)=20,2,IF(COUNTBLANK(K341:AF341)=21,1,IF(COUNTBLANK(K341:AF341)=22,0,"Error")))))))))))))))))))))))</f>
        <v>4</v>
      </c>
      <c r="AI341" s="39">
        <f>IF(AH341=0,"",IF(COUNTBLANK(AD341:AF341)=0,AVERAGE(AD341:AF341),IF(COUNTBLANK(AC341:AF341)&lt;1.5,AVERAGE(AC341:AF341),IF(COUNTBLANK(AB341:AF341)&lt;2.5,AVERAGE(AB341:AF341),IF(COUNTBLANK(AA341:AF341)&lt;3.5,AVERAGE(AA341:AF341),IF(COUNTBLANK(Z341:AF341)&lt;4.5,AVERAGE(Z341:AF341),IF(COUNTBLANK(Y341:AF341)&lt;5.5,AVERAGE(Y341:AF341),IF(COUNTBLANK(X341:AF341)&lt;6.5,AVERAGE(X341:AF341),IF(COUNTBLANK(W341:AF341)&lt;7.5,AVERAGE(W341:AF341),IF(COUNTBLANK(V341:AF341)&lt;8.5,AVERAGE(V341:AF341),IF(COUNTBLANK(U341:AF341)&lt;9.5,AVERAGE(U341:AF341),IF(COUNTBLANK(T341:AF341)&lt;10.5,AVERAGE(T341:AF341),IF(COUNTBLANK(S341:AF341)&lt;11.5,AVERAGE(S341:AF341),IF(COUNTBLANK(R341:AF341)&lt;12.5,AVERAGE(R341:AF341),IF(COUNTBLANK(Q341:AF341)&lt;13.5,AVERAGE(Q341:AF341),IF(COUNTBLANK(P341:AF341)&lt;14.5,AVERAGE(P341:AF341),IF(COUNTBLANK(O341:AF341)&lt;15.5,AVERAGE(O341:AF341),IF(COUNTBLANK(N341:AF341)&lt;16.5,AVERAGE(N341:AF341),IF(COUNTBLANK(M341:AF341)&lt;17.5,AVERAGE(M341:AF341),IF(COUNTBLANK(L341:AF341)&lt;18.5,AVERAGE(L341:AF341),AVERAGE(K341:AF341)))))))))))))))))))))</f>
        <v>121.33333333333333</v>
      </c>
      <c r="AJ341" s="22">
        <f>IF(AH341=0,"",IF(COUNTBLANK(AE341:AF341)=0,AVERAGE(AE341:AF341),IF(COUNTBLANK(AD341:AF341)&lt;1.5,AVERAGE(AD341:AF341),IF(COUNTBLANK(AC341:AF341)&lt;2.5,AVERAGE(AC341:AF341),IF(COUNTBLANK(AB341:AF341)&lt;3.5,AVERAGE(AB341:AF341),IF(COUNTBLANK(AA341:AF341)&lt;4.5,AVERAGE(AA341:AF341),IF(COUNTBLANK(Z341:AF341)&lt;5.5,AVERAGE(Z341:AF341),IF(COUNTBLANK(Y341:AF341)&lt;6.5,AVERAGE(Y341:AF341),IF(COUNTBLANK(X341:AF341)&lt;7.5,AVERAGE(X341:AF341),IF(COUNTBLANK(W341:AF341)&lt;8.5,AVERAGE(W341:AF341),IF(COUNTBLANK(V341:AF341)&lt;9.5,AVERAGE(V341:AF341),IF(COUNTBLANK(U341:AF341)&lt;10.5,AVERAGE(U341:AF341),IF(COUNTBLANK(T341:AF341)&lt;11.5,AVERAGE(T341:AF341),IF(COUNTBLANK(S341:AF341)&lt;12.5,AVERAGE(S341:AF341),IF(COUNTBLANK(R341:AF341)&lt;13.5,AVERAGE(R341:AF341),IF(COUNTBLANK(Q341:AF341)&lt;14.5,AVERAGE(Q341:AF341),IF(COUNTBLANK(P341:AF341)&lt;15.5,AVERAGE(P341:AF341),IF(COUNTBLANK(O341:AF341)&lt;16.5,AVERAGE(O341:AF341),IF(COUNTBLANK(N341:AF341)&lt;17.5,AVERAGE(N341:AF341),IF(COUNTBLANK(M341:AF341)&lt;18.5,AVERAGE(M341:AF341),IF(COUNTBLANK(L341:AF341)&lt;19.5,AVERAGE(L341:AF341),AVERAGE(K341:AF341))))))))))))))))))))))</f>
        <v>113.5</v>
      </c>
      <c r="AK341" s="23">
        <f>IF(AH341&lt;1.5,J341,(0.75*J341)+(0.25*(AI341*$AS$1)))</f>
        <v>472656.4426476548</v>
      </c>
      <c r="AL341" s="24">
        <f>AK341-J341</f>
        <v>7956.442647654796</v>
      </c>
      <c r="AM341" s="22">
        <f>IF(AH341&lt;1.5,"N/A",3*((J341/$AS$1)-(AJ341*2/3)))</f>
        <v>113.66872258975513</v>
      </c>
      <c r="AN341" s="20">
        <f t="shared" si="13"/>
        <v>480038.78701094887</v>
      </c>
      <c r="AO341" s="20">
        <f t="shared" si="14"/>
        <v>447069.09010085627</v>
      </c>
      <c r="AQ341" s="3"/>
      <c r="AR341" s="26"/>
    </row>
    <row r="342" spans="1:44" s="2" customFormat="1">
      <c r="A342" s="19" t="s">
        <v>267</v>
      </c>
      <c r="B342" s="23" t="str">
        <f>IF(COUNTBLANK(K342:AF342)&lt;20.5,"Yes","No")</f>
        <v>Yes</v>
      </c>
      <c r="C342" s="23" t="str">
        <f>IF(COUNTBLANK(K342:AF342)&lt;21.5,"Yes","No")</f>
        <v>Yes</v>
      </c>
      <c r="D342" s="34" t="str">
        <f>IF(J342&gt;300000,IF(J342&lt;((AG342*$AR$1)*0.9),IF(J342&lt;((AG342*$AR$1)*0.8),IF(J342&lt;((AG342*$AR$1)*0.7),"B","C"),"V"),IF(AM342&gt;AG342,IF(AM342&gt;AJ342,"P",""),"")),IF(AM342&gt;AG342,IF(AM342&gt;AJ342,"P",""),""))</f>
        <v>P</v>
      </c>
      <c r="E342" s="19" t="s">
        <v>247</v>
      </c>
      <c r="F342" s="21" t="s">
        <v>37</v>
      </c>
      <c r="G342" s="20">
        <v>509100</v>
      </c>
      <c r="H342" s="20">
        <f>J342-G342</f>
        <v>-21000</v>
      </c>
      <c r="I342" s="80">
        <v>-10500</v>
      </c>
      <c r="J342" s="20">
        <v>488100</v>
      </c>
      <c r="K342" s="21">
        <v>100</v>
      </c>
      <c r="L342" s="21">
        <v>134</v>
      </c>
      <c r="M342" s="21">
        <v>106</v>
      </c>
      <c r="N342" s="21">
        <v>95</v>
      </c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39">
        <f>IF(AH342=0,"",AVERAGE(K342:AF342))</f>
        <v>108.75</v>
      </c>
      <c r="AH342" s="39">
        <f>IF(COUNTBLANK(K342:AF342)=0,22,IF(COUNTBLANK(K342:AF342)=1,21,IF(COUNTBLANK(K342:AF342)=2,20,IF(COUNTBLANK(K342:AF342)=3,19,IF(COUNTBLANK(K342:AF342)=4,18,IF(COUNTBLANK(K342:AF342)=5,17,IF(COUNTBLANK(K342:AF342)=6,16,IF(COUNTBLANK(K342:AF342)=7,15,IF(COUNTBLANK(K342:AF342)=8,14,IF(COUNTBLANK(K342:AF342)=9,13,IF(COUNTBLANK(K342:AF342)=10,12,IF(COUNTBLANK(K342:AF342)=11,11,IF(COUNTBLANK(K342:AF342)=12,10,IF(COUNTBLANK(K342:AF342)=13,9,IF(COUNTBLANK(K342:AF342)=14,8,IF(COUNTBLANK(K342:AF342)=15,7,IF(COUNTBLANK(K342:AF342)=16,6,IF(COUNTBLANK(K342:AF342)=17,5,IF(COUNTBLANK(K342:AF342)=18,4,IF(COUNTBLANK(K342:AF342)=19,3,IF(COUNTBLANK(K342:AF342)=20,2,IF(COUNTBLANK(K342:AF342)=21,1,IF(COUNTBLANK(K342:AF342)=22,0,"Error")))))))))))))))))))))))</f>
        <v>4</v>
      </c>
      <c r="AI342" s="39">
        <f>IF(AH342=0,"",IF(COUNTBLANK(AD342:AF342)=0,AVERAGE(AD342:AF342),IF(COUNTBLANK(AC342:AF342)&lt;1.5,AVERAGE(AC342:AF342),IF(COUNTBLANK(AB342:AF342)&lt;2.5,AVERAGE(AB342:AF342),IF(COUNTBLANK(AA342:AF342)&lt;3.5,AVERAGE(AA342:AF342),IF(COUNTBLANK(Z342:AF342)&lt;4.5,AVERAGE(Z342:AF342),IF(COUNTBLANK(Y342:AF342)&lt;5.5,AVERAGE(Y342:AF342),IF(COUNTBLANK(X342:AF342)&lt;6.5,AVERAGE(X342:AF342),IF(COUNTBLANK(W342:AF342)&lt;7.5,AVERAGE(W342:AF342),IF(COUNTBLANK(V342:AF342)&lt;8.5,AVERAGE(V342:AF342),IF(COUNTBLANK(U342:AF342)&lt;9.5,AVERAGE(U342:AF342),IF(COUNTBLANK(T342:AF342)&lt;10.5,AVERAGE(T342:AF342),IF(COUNTBLANK(S342:AF342)&lt;11.5,AVERAGE(S342:AF342),IF(COUNTBLANK(R342:AF342)&lt;12.5,AVERAGE(R342:AF342),IF(COUNTBLANK(Q342:AF342)&lt;13.5,AVERAGE(Q342:AF342),IF(COUNTBLANK(P342:AF342)&lt;14.5,AVERAGE(P342:AF342),IF(COUNTBLANK(O342:AF342)&lt;15.5,AVERAGE(O342:AF342),IF(COUNTBLANK(N342:AF342)&lt;16.5,AVERAGE(N342:AF342),IF(COUNTBLANK(M342:AF342)&lt;17.5,AVERAGE(M342:AF342),IF(COUNTBLANK(L342:AF342)&lt;18.5,AVERAGE(L342:AF342),AVERAGE(K342:AF342)))))))))))))))))))))</f>
        <v>111.66666666666667</v>
      </c>
      <c r="AJ342" s="22">
        <f>IF(AH342=0,"",IF(COUNTBLANK(AE342:AF342)=0,AVERAGE(AE342:AF342),IF(COUNTBLANK(AD342:AF342)&lt;1.5,AVERAGE(AD342:AF342),IF(COUNTBLANK(AC342:AF342)&lt;2.5,AVERAGE(AC342:AF342),IF(COUNTBLANK(AB342:AF342)&lt;3.5,AVERAGE(AB342:AF342),IF(COUNTBLANK(AA342:AF342)&lt;4.5,AVERAGE(AA342:AF342),IF(COUNTBLANK(Z342:AF342)&lt;5.5,AVERAGE(Z342:AF342),IF(COUNTBLANK(Y342:AF342)&lt;6.5,AVERAGE(Y342:AF342),IF(COUNTBLANK(X342:AF342)&lt;7.5,AVERAGE(X342:AF342),IF(COUNTBLANK(W342:AF342)&lt;8.5,AVERAGE(W342:AF342),IF(COUNTBLANK(V342:AF342)&lt;9.5,AVERAGE(V342:AF342),IF(COUNTBLANK(U342:AF342)&lt;10.5,AVERAGE(U342:AF342),IF(COUNTBLANK(T342:AF342)&lt;11.5,AVERAGE(T342:AF342),IF(COUNTBLANK(S342:AF342)&lt;12.5,AVERAGE(S342:AF342),IF(COUNTBLANK(R342:AF342)&lt;13.5,AVERAGE(R342:AF342),IF(COUNTBLANK(Q342:AF342)&lt;14.5,AVERAGE(Q342:AF342),IF(COUNTBLANK(P342:AF342)&lt;15.5,AVERAGE(P342:AF342),IF(COUNTBLANK(O342:AF342)&lt;16.5,AVERAGE(O342:AF342),IF(COUNTBLANK(N342:AF342)&lt;17.5,AVERAGE(N342:AF342),IF(COUNTBLANK(M342:AF342)&lt;18.5,AVERAGE(M342:AF342),IF(COUNTBLANK(L342:AF342)&lt;19.5,AVERAGE(L342:AF342),AVERAGE(K342:AF342))))))))))))))))))))))</f>
        <v>100.5</v>
      </c>
      <c r="AK342" s="23">
        <f>IF(AH342&lt;1.5,J342,(0.75*J342)+(0.25*(AI342*$AS$1)))</f>
        <v>480316.84968946251</v>
      </c>
      <c r="AL342" s="24">
        <f>AK342-J342</f>
        <v>-7783.1503105374868</v>
      </c>
      <c r="AM342" s="22">
        <f>IF(AH342&lt;1.5,"N/A",3*((J342/$AS$1)-(AJ342*2/3)))</f>
        <v>156.82311920821923</v>
      </c>
      <c r="AN342" s="20">
        <f t="shared" si="13"/>
        <v>441793.93859524146</v>
      </c>
      <c r="AO342" s="20">
        <f t="shared" si="14"/>
        <v>430254.54467670899</v>
      </c>
      <c r="AQ342" s="3"/>
      <c r="AR342" s="26"/>
    </row>
    <row r="343" spans="1:44" s="2" customFormat="1">
      <c r="A343" s="19" t="s">
        <v>267</v>
      </c>
      <c r="B343" s="23" t="str">
        <f>IF(COUNTBLANK(K343:AF343)&lt;20.5,"Yes","No")</f>
        <v>Yes</v>
      </c>
      <c r="C343" s="23" t="str">
        <f>IF(COUNTBLANK(K343:AF343)&lt;21.5,"Yes","No")</f>
        <v>Yes</v>
      </c>
      <c r="D343" s="34" t="str">
        <f>IF(J343&gt;300000,IF(J343&lt;((AG343*$AR$1)*0.9),IF(J343&lt;((AG343*$AR$1)*0.8),IF(J343&lt;((AG343*$AR$1)*0.7),"B","C"),"V"),IF(AM343&gt;AG343,IF(AM343&gt;AJ343,"P",""),"")),IF(AM343&gt;AG343,IF(AM343&gt;AJ343,"P",""),""))</f>
        <v/>
      </c>
      <c r="E343" s="19" t="s">
        <v>246</v>
      </c>
      <c r="F343" s="21" t="s">
        <v>48</v>
      </c>
      <c r="G343" s="20">
        <v>391500</v>
      </c>
      <c r="H343" s="20">
        <f>J343-G343</f>
        <v>30300</v>
      </c>
      <c r="I343" s="80">
        <v>3900</v>
      </c>
      <c r="J343" s="20">
        <v>421800</v>
      </c>
      <c r="K343" s="21">
        <v>103</v>
      </c>
      <c r="L343" s="21">
        <v>102</v>
      </c>
      <c r="M343" s="21">
        <v>152</v>
      </c>
      <c r="N343" s="21">
        <v>62</v>
      </c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39">
        <f>IF(AH343=0,"",AVERAGE(K343:AF343))</f>
        <v>104.75</v>
      </c>
      <c r="AH343" s="39">
        <f>IF(COUNTBLANK(K343:AF343)=0,22,IF(COUNTBLANK(K343:AF343)=1,21,IF(COUNTBLANK(K343:AF343)=2,20,IF(COUNTBLANK(K343:AF343)=3,19,IF(COUNTBLANK(K343:AF343)=4,18,IF(COUNTBLANK(K343:AF343)=5,17,IF(COUNTBLANK(K343:AF343)=6,16,IF(COUNTBLANK(K343:AF343)=7,15,IF(COUNTBLANK(K343:AF343)=8,14,IF(COUNTBLANK(K343:AF343)=9,13,IF(COUNTBLANK(K343:AF343)=10,12,IF(COUNTBLANK(K343:AF343)=11,11,IF(COUNTBLANK(K343:AF343)=12,10,IF(COUNTBLANK(K343:AF343)=13,9,IF(COUNTBLANK(K343:AF343)=14,8,IF(COUNTBLANK(K343:AF343)=15,7,IF(COUNTBLANK(K343:AF343)=16,6,IF(COUNTBLANK(K343:AF343)=17,5,IF(COUNTBLANK(K343:AF343)=18,4,IF(COUNTBLANK(K343:AF343)=19,3,IF(COUNTBLANK(K343:AF343)=20,2,IF(COUNTBLANK(K343:AF343)=21,1,IF(COUNTBLANK(K343:AF343)=22,0,"Error")))))))))))))))))))))))</f>
        <v>4</v>
      </c>
      <c r="AI343" s="39">
        <f>IF(AH343=0,"",IF(COUNTBLANK(AD343:AF343)=0,AVERAGE(AD343:AF343),IF(COUNTBLANK(AC343:AF343)&lt;1.5,AVERAGE(AC343:AF343),IF(COUNTBLANK(AB343:AF343)&lt;2.5,AVERAGE(AB343:AF343),IF(COUNTBLANK(AA343:AF343)&lt;3.5,AVERAGE(AA343:AF343),IF(COUNTBLANK(Z343:AF343)&lt;4.5,AVERAGE(Z343:AF343),IF(COUNTBLANK(Y343:AF343)&lt;5.5,AVERAGE(Y343:AF343),IF(COUNTBLANK(X343:AF343)&lt;6.5,AVERAGE(X343:AF343),IF(COUNTBLANK(W343:AF343)&lt;7.5,AVERAGE(W343:AF343),IF(COUNTBLANK(V343:AF343)&lt;8.5,AVERAGE(V343:AF343),IF(COUNTBLANK(U343:AF343)&lt;9.5,AVERAGE(U343:AF343),IF(COUNTBLANK(T343:AF343)&lt;10.5,AVERAGE(T343:AF343),IF(COUNTBLANK(S343:AF343)&lt;11.5,AVERAGE(S343:AF343),IF(COUNTBLANK(R343:AF343)&lt;12.5,AVERAGE(R343:AF343),IF(COUNTBLANK(Q343:AF343)&lt;13.5,AVERAGE(Q343:AF343),IF(COUNTBLANK(P343:AF343)&lt;14.5,AVERAGE(P343:AF343),IF(COUNTBLANK(O343:AF343)&lt;15.5,AVERAGE(O343:AF343),IF(COUNTBLANK(N343:AF343)&lt;16.5,AVERAGE(N343:AF343),IF(COUNTBLANK(M343:AF343)&lt;17.5,AVERAGE(M343:AF343),IF(COUNTBLANK(L343:AF343)&lt;18.5,AVERAGE(L343:AF343),AVERAGE(K343:AF343)))))))))))))))))))))</f>
        <v>105.33333333333333</v>
      </c>
      <c r="AJ343" s="22">
        <f>IF(AH343=0,"",IF(COUNTBLANK(AE343:AF343)=0,AVERAGE(AE343:AF343),IF(COUNTBLANK(AD343:AF343)&lt;1.5,AVERAGE(AD343:AF343),IF(COUNTBLANK(AC343:AF343)&lt;2.5,AVERAGE(AC343:AF343),IF(COUNTBLANK(AB343:AF343)&lt;3.5,AVERAGE(AB343:AF343),IF(COUNTBLANK(AA343:AF343)&lt;4.5,AVERAGE(AA343:AF343),IF(COUNTBLANK(Z343:AF343)&lt;5.5,AVERAGE(Z343:AF343),IF(COUNTBLANK(Y343:AF343)&lt;6.5,AVERAGE(Y343:AF343),IF(COUNTBLANK(X343:AF343)&lt;7.5,AVERAGE(X343:AF343),IF(COUNTBLANK(W343:AF343)&lt;8.5,AVERAGE(W343:AF343),IF(COUNTBLANK(V343:AF343)&lt;9.5,AVERAGE(V343:AF343),IF(COUNTBLANK(U343:AF343)&lt;10.5,AVERAGE(U343:AF343),IF(COUNTBLANK(T343:AF343)&lt;11.5,AVERAGE(T343:AF343),IF(COUNTBLANK(S343:AF343)&lt;12.5,AVERAGE(S343:AF343),IF(COUNTBLANK(R343:AF343)&lt;13.5,AVERAGE(R343:AF343),IF(COUNTBLANK(Q343:AF343)&lt;14.5,AVERAGE(Q343:AF343),IF(COUNTBLANK(P343:AF343)&lt;15.5,AVERAGE(P343:AF343),IF(COUNTBLANK(O343:AF343)&lt;16.5,AVERAGE(O343:AF343),IF(COUNTBLANK(N343:AF343)&lt;17.5,AVERAGE(N343:AF343),IF(COUNTBLANK(M343:AF343)&lt;18.5,AVERAGE(M343:AF343),IF(COUNTBLANK(L343:AF343)&lt;19.5,AVERAGE(L343:AF343),AVERAGE(K343:AF343))))))))))))))))))))))</f>
        <v>107</v>
      </c>
      <c r="AK343" s="23">
        <f>IF(AH343&lt;1.5,J343,(0.75*J343)+(0.25*(AI343*$AS$1)))</f>
        <v>424112.46119961236</v>
      </c>
      <c r="AL343" s="24">
        <f>AK343-J343</f>
        <v>2312.4611996123567</v>
      </c>
      <c r="AM343" s="22">
        <f>IF(AH343&lt;1.5,"N/A",3*((J343/$AS$1)-(AJ343*2/3)))</f>
        <v>95.218995455904292</v>
      </c>
      <c r="AN343" s="20">
        <f t="shared" si="13"/>
        <v>416736.96894357103</v>
      </c>
      <c r="AO343" s="20">
        <f t="shared" si="14"/>
        <v>414429.09015986451</v>
      </c>
      <c r="AQ343" s="3"/>
      <c r="AR343" s="26"/>
    </row>
    <row r="344" spans="1:44" s="2" customFormat="1">
      <c r="A344" s="19" t="s">
        <v>267</v>
      </c>
      <c r="B344" s="23" t="str">
        <f>IF(COUNTBLANK(K344:AF344)&lt;20.5,"Yes","No")</f>
        <v>Yes</v>
      </c>
      <c r="C344" s="23" t="str">
        <f>IF(COUNTBLANK(K344:AF344)&lt;21.5,"Yes","No")</f>
        <v>Yes</v>
      </c>
      <c r="D344" s="34" t="str">
        <f>IF(J344&gt;300000,IF(J344&lt;((AG344*$AR$1)*0.9),IF(J344&lt;((AG344*$AR$1)*0.8),IF(J344&lt;((AG344*$AR$1)*0.7),"B","C"),"V"),IF(AM344&gt;AG344,IF(AM344&gt;AJ344,"P",""),"")),IF(AM344&gt;AG344,IF(AM344&gt;AJ344,"P",""),""))</f>
        <v/>
      </c>
      <c r="E344" s="19" t="s">
        <v>255</v>
      </c>
      <c r="F344" s="21" t="s">
        <v>392</v>
      </c>
      <c r="G344" s="20">
        <v>403600</v>
      </c>
      <c r="H344" s="20">
        <f>J344-G344</f>
        <v>-3800</v>
      </c>
      <c r="I344" s="80">
        <v>5400</v>
      </c>
      <c r="J344" s="20">
        <v>399800</v>
      </c>
      <c r="K344" s="21">
        <v>68</v>
      </c>
      <c r="L344" s="21">
        <v>98</v>
      </c>
      <c r="M344" s="21">
        <v>101</v>
      </c>
      <c r="N344" s="21">
        <v>104</v>
      </c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39">
        <f>IF(AH344=0,"",AVERAGE(K344:AF344))</f>
        <v>92.75</v>
      </c>
      <c r="AH344" s="39">
        <f>IF(COUNTBLANK(K344:AF344)=0,22,IF(COUNTBLANK(K344:AF344)=1,21,IF(COUNTBLANK(K344:AF344)=2,20,IF(COUNTBLANK(K344:AF344)=3,19,IF(COUNTBLANK(K344:AF344)=4,18,IF(COUNTBLANK(K344:AF344)=5,17,IF(COUNTBLANK(K344:AF344)=6,16,IF(COUNTBLANK(K344:AF344)=7,15,IF(COUNTBLANK(K344:AF344)=8,14,IF(COUNTBLANK(K344:AF344)=9,13,IF(COUNTBLANK(K344:AF344)=10,12,IF(COUNTBLANK(K344:AF344)=11,11,IF(COUNTBLANK(K344:AF344)=12,10,IF(COUNTBLANK(K344:AF344)=13,9,IF(COUNTBLANK(K344:AF344)=14,8,IF(COUNTBLANK(K344:AF344)=15,7,IF(COUNTBLANK(K344:AF344)=16,6,IF(COUNTBLANK(K344:AF344)=17,5,IF(COUNTBLANK(K344:AF344)=18,4,IF(COUNTBLANK(K344:AF344)=19,3,IF(COUNTBLANK(K344:AF344)=20,2,IF(COUNTBLANK(K344:AF344)=21,1,IF(COUNTBLANK(K344:AF344)=22,0,"Error")))))))))))))))))))))))</f>
        <v>4</v>
      </c>
      <c r="AI344" s="39">
        <f>IF(AH344=0,"",IF(COUNTBLANK(AD344:AF344)=0,AVERAGE(AD344:AF344),IF(COUNTBLANK(AC344:AF344)&lt;1.5,AVERAGE(AC344:AF344),IF(COUNTBLANK(AB344:AF344)&lt;2.5,AVERAGE(AB344:AF344),IF(COUNTBLANK(AA344:AF344)&lt;3.5,AVERAGE(AA344:AF344),IF(COUNTBLANK(Z344:AF344)&lt;4.5,AVERAGE(Z344:AF344),IF(COUNTBLANK(Y344:AF344)&lt;5.5,AVERAGE(Y344:AF344),IF(COUNTBLANK(X344:AF344)&lt;6.5,AVERAGE(X344:AF344),IF(COUNTBLANK(W344:AF344)&lt;7.5,AVERAGE(W344:AF344),IF(COUNTBLANK(V344:AF344)&lt;8.5,AVERAGE(V344:AF344),IF(COUNTBLANK(U344:AF344)&lt;9.5,AVERAGE(U344:AF344),IF(COUNTBLANK(T344:AF344)&lt;10.5,AVERAGE(T344:AF344),IF(COUNTBLANK(S344:AF344)&lt;11.5,AVERAGE(S344:AF344),IF(COUNTBLANK(R344:AF344)&lt;12.5,AVERAGE(R344:AF344),IF(COUNTBLANK(Q344:AF344)&lt;13.5,AVERAGE(Q344:AF344),IF(COUNTBLANK(P344:AF344)&lt;14.5,AVERAGE(P344:AF344),IF(COUNTBLANK(O344:AF344)&lt;15.5,AVERAGE(O344:AF344),IF(COUNTBLANK(N344:AF344)&lt;16.5,AVERAGE(N344:AF344),IF(COUNTBLANK(M344:AF344)&lt;17.5,AVERAGE(M344:AF344),IF(COUNTBLANK(L344:AF344)&lt;18.5,AVERAGE(L344:AF344),AVERAGE(K344:AF344)))))))))))))))))))))</f>
        <v>101</v>
      </c>
      <c r="AJ344" s="22">
        <f>IF(AH344=0,"",IF(COUNTBLANK(AE344:AF344)=0,AVERAGE(AE344:AF344),IF(COUNTBLANK(AD344:AF344)&lt;1.5,AVERAGE(AD344:AF344),IF(COUNTBLANK(AC344:AF344)&lt;2.5,AVERAGE(AC344:AF344),IF(COUNTBLANK(AB344:AF344)&lt;3.5,AVERAGE(AB344:AF344),IF(COUNTBLANK(AA344:AF344)&lt;4.5,AVERAGE(AA344:AF344),IF(COUNTBLANK(Z344:AF344)&lt;5.5,AVERAGE(Z344:AF344),IF(COUNTBLANK(Y344:AF344)&lt;6.5,AVERAGE(Y344:AF344),IF(COUNTBLANK(X344:AF344)&lt;7.5,AVERAGE(X344:AF344),IF(COUNTBLANK(W344:AF344)&lt;8.5,AVERAGE(W344:AF344),IF(COUNTBLANK(V344:AF344)&lt;9.5,AVERAGE(V344:AF344),IF(COUNTBLANK(U344:AF344)&lt;10.5,AVERAGE(U344:AF344),IF(COUNTBLANK(T344:AF344)&lt;11.5,AVERAGE(T344:AF344),IF(COUNTBLANK(S344:AF344)&lt;12.5,AVERAGE(S344:AF344),IF(COUNTBLANK(R344:AF344)&lt;13.5,AVERAGE(R344:AF344),IF(COUNTBLANK(Q344:AF344)&lt;14.5,AVERAGE(Q344:AF344),IF(COUNTBLANK(P344:AF344)&lt;15.5,AVERAGE(P344:AF344),IF(COUNTBLANK(O344:AF344)&lt;16.5,AVERAGE(O344:AF344),IF(COUNTBLANK(N344:AF344)&lt;17.5,AVERAGE(N344:AF344),IF(COUNTBLANK(M344:AF344)&lt;18.5,AVERAGE(M344:AF344),IF(COUNTBLANK(L344:AF344)&lt;19.5,AVERAGE(L344:AF344),AVERAGE(K344:AF344))))))))))))))))))))))</f>
        <v>102.5</v>
      </c>
      <c r="AK344" s="23">
        <f>IF(AH344&lt;1.5,J344,(0.75*J344)+(0.25*(AI344*$AS$1)))</f>
        <v>403179.19539076753</v>
      </c>
      <c r="AL344" s="24">
        <f>AK344-J344</f>
        <v>3379.1953907675343</v>
      </c>
      <c r="AM344" s="22">
        <f>IF(AH344&lt;1.5,"N/A",3*((J344/$AS$1)-(AJ344*2/3)))</f>
        <v>88.0909302590577</v>
      </c>
      <c r="AN344" s="20">
        <f t="shared" si="13"/>
        <v>399592.72655032284</v>
      </c>
      <c r="AO344" s="20">
        <f t="shared" si="14"/>
        <v>366952.72660933115</v>
      </c>
      <c r="AQ344" s="3"/>
      <c r="AR344" s="26"/>
    </row>
    <row r="345" spans="1:44" s="2" customFormat="1">
      <c r="A345" s="19" t="s">
        <v>267</v>
      </c>
      <c r="B345" s="23" t="str">
        <f>IF(COUNTBLANK(K345:AF345)&lt;20.5,"Yes","No")</f>
        <v>Yes</v>
      </c>
      <c r="C345" s="23" t="str">
        <f>IF(COUNTBLANK(K345:AF345)&lt;21.5,"Yes","No")</f>
        <v>Yes</v>
      </c>
      <c r="D345" s="34" t="str">
        <f>IF(J345&gt;300000,IF(J345&lt;((AG345*$AR$1)*0.9),IF(J345&lt;((AG345*$AR$1)*0.8),IF(J345&lt;((AG345*$AR$1)*0.7),"B","C"),"V"),IF(AM345&gt;AG345,IF(AM345&gt;AJ345,"P",""),"")),IF(AM345&gt;AG345,IF(AM345&gt;AJ345,"P",""),""))</f>
        <v>P</v>
      </c>
      <c r="E345" s="19" t="s">
        <v>245</v>
      </c>
      <c r="F345" s="21" t="s">
        <v>62</v>
      </c>
      <c r="G345" s="20">
        <v>468100</v>
      </c>
      <c r="H345" s="20">
        <f>J345-G345</f>
        <v>-23100</v>
      </c>
      <c r="I345" s="80">
        <v>0</v>
      </c>
      <c r="J345" s="20">
        <v>445000</v>
      </c>
      <c r="K345" s="21">
        <v>108</v>
      </c>
      <c r="L345" s="21">
        <v>147</v>
      </c>
      <c r="M345" s="21">
        <v>20</v>
      </c>
      <c r="N345" s="21" t="s">
        <v>535</v>
      </c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39">
        <f>IF(AH345=0,"",AVERAGE(K345:AF345))</f>
        <v>91.666666666666671</v>
      </c>
      <c r="AH345" s="39">
        <f>IF(COUNTBLANK(K345:AF345)=0,22,IF(COUNTBLANK(K345:AF345)=1,21,IF(COUNTBLANK(K345:AF345)=2,20,IF(COUNTBLANK(K345:AF345)=3,19,IF(COUNTBLANK(K345:AF345)=4,18,IF(COUNTBLANK(K345:AF345)=5,17,IF(COUNTBLANK(K345:AF345)=6,16,IF(COUNTBLANK(K345:AF345)=7,15,IF(COUNTBLANK(K345:AF345)=8,14,IF(COUNTBLANK(K345:AF345)=9,13,IF(COUNTBLANK(K345:AF345)=10,12,IF(COUNTBLANK(K345:AF345)=11,11,IF(COUNTBLANK(K345:AF345)=12,10,IF(COUNTBLANK(K345:AF345)=13,9,IF(COUNTBLANK(K345:AF345)=14,8,IF(COUNTBLANK(K345:AF345)=15,7,IF(COUNTBLANK(K345:AF345)=16,6,IF(COUNTBLANK(K345:AF345)=17,5,IF(COUNTBLANK(K345:AF345)=18,4,IF(COUNTBLANK(K345:AF345)=19,3,IF(COUNTBLANK(K345:AF345)=20,2,IF(COUNTBLANK(K345:AF345)=21,1,IF(COUNTBLANK(K345:AF345)=22,0,"Error")))))))))))))))))))))))</f>
        <v>3</v>
      </c>
      <c r="AI345" s="39">
        <f>IF(AH345=0,"",IF(COUNTBLANK(AD345:AF345)=0,AVERAGE(AD345:AF345),IF(COUNTBLANK(AC345:AF345)&lt;1.5,AVERAGE(AC345:AF345),IF(COUNTBLANK(AB345:AF345)&lt;2.5,AVERAGE(AB345:AF345),IF(COUNTBLANK(AA345:AF345)&lt;3.5,AVERAGE(AA345:AF345),IF(COUNTBLANK(Z345:AF345)&lt;4.5,AVERAGE(Z345:AF345),IF(COUNTBLANK(Y345:AF345)&lt;5.5,AVERAGE(Y345:AF345),IF(COUNTBLANK(X345:AF345)&lt;6.5,AVERAGE(X345:AF345),IF(COUNTBLANK(W345:AF345)&lt;7.5,AVERAGE(W345:AF345),IF(COUNTBLANK(V345:AF345)&lt;8.5,AVERAGE(V345:AF345),IF(COUNTBLANK(U345:AF345)&lt;9.5,AVERAGE(U345:AF345),IF(COUNTBLANK(T345:AF345)&lt;10.5,AVERAGE(T345:AF345),IF(COUNTBLANK(S345:AF345)&lt;11.5,AVERAGE(S345:AF345),IF(COUNTBLANK(R345:AF345)&lt;12.5,AVERAGE(R345:AF345),IF(COUNTBLANK(Q345:AF345)&lt;13.5,AVERAGE(Q345:AF345),IF(COUNTBLANK(P345:AF345)&lt;14.5,AVERAGE(P345:AF345),IF(COUNTBLANK(O345:AF345)&lt;15.5,AVERAGE(O345:AF345),IF(COUNTBLANK(N345:AF345)&lt;16.5,AVERAGE(N345:AF345),IF(COUNTBLANK(M345:AF345)&lt;17.5,AVERAGE(M345:AF345),IF(COUNTBLANK(L345:AF345)&lt;18.5,AVERAGE(L345:AF345),AVERAGE(K345:AF345)))))))))))))))))))))</f>
        <v>91.666666666666671</v>
      </c>
      <c r="AJ345" s="22">
        <f>IF(AH345=0,"",IF(COUNTBLANK(AE345:AF345)=0,AVERAGE(AE345:AF345),IF(COUNTBLANK(AD345:AF345)&lt;1.5,AVERAGE(AD345:AF345),IF(COUNTBLANK(AC345:AF345)&lt;2.5,AVERAGE(AC345:AF345),IF(COUNTBLANK(AB345:AF345)&lt;3.5,AVERAGE(AB345:AF345),IF(COUNTBLANK(AA345:AF345)&lt;4.5,AVERAGE(AA345:AF345),IF(COUNTBLANK(Z345:AF345)&lt;5.5,AVERAGE(Z345:AF345),IF(COUNTBLANK(Y345:AF345)&lt;6.5,AVERAGE(Y345:AF345),IF(COUNTBLANK(X345:AF345)&lt;7.5,AVERAGE(X345:AF345),IF(COUNTBLANK(W345:AF345)&lt;8.5,AVERAGE(W345:AF345),IF(COUNTBLANK(V345:AF345)&lt;9.5,AVERAGE(V345:AF345),IF(COUNTBLANK(U345:AF345)&lt;10.5,AVERAGE(U345:AF345),IF(COUNTBLANK(T345:AF345)&lt;11.5,AVERAGE(T345:AF345),IF(COUNTBLANK(S345:AF345)&lt;12.5,AVERAGE(S345:AF345),IF(COUNTBLANK(R345:AF345)&lt;13.5,AVERAGE(R345:AF345),IF(COUNTBLANK(Q345:AF345)&lt;14.5,AVERAGE(Q345:AF345),IF(COUNTBLANK(P345:AF345)&lt;15.5,AVERAGE(P345:AF345),IF(COUNTBLANK(O345:AF345)&lt;16.5,AVERAGE(O345:AF345),IF(COUNTBLANK(N345:AF345)&lt;17.5,AVERAGE(N345:AF345),IF(COUNTBLANK(M345:AF345)&lt;18.5,AVERAGE(M345:AF345),IF(COUNTBLANK(L345:AF345)&lt;19.5,AVERAGE(L345:AF345),AVERAGE(K345:AF345))))))))))))))))))))))</f>
        <v>83.5</v>
      </c>
      <c r="AK345" s="23">
        <f>IF(AH345&lt;1.5,J345,(0.75*J345)+(0.25*(AI345*$AS$1)))</f>
        <v>427530.62287940952</v>
      </c>
      <c r="AL345" s="24">
        <f>AK345-J345</f>
        <v>-17469.377120590478</v>
      </c>
      <c r="AM345" s="22">
        <f>IF(AH345&lt;1.5,"N/A",3*((J345/$AS$1)-(AJ345*2/3)))</f>
        <v>159.2267732998516</v>
      </c>
      <c r="AN345" s="20">
        <f t="shared" si="13"/>
        <v>362666.66601101909</v>
      </c>
      <c r="AO345" s="20">
        <f t="shared" si="14"/>
        <v>362666.66601101909</v>
      </c>
      <c r="AQ345" s="3"/>
      <c r="AR345" s="26"/>
    </row>
    <row r="346" spans="1:44" s="2" customFormat="1">
      <c r="A346" s="19" t="s">
        <v>267</v>
      </c>
      <c r="B346" s="23" t="str">
        <f>IF(COUNTBLANK(K346:AF346)&lt;20.5,"Yes","No")</f>
        <v>Yes</v>
      </c>
      <c r="C346" s="23" t="str">
        <f>IF(COUNTBLANK(K346:AF346)&lt;21.5,"Yes","No")</f>
        <v>Yes</v>
      </c>
      <c r="D346" s="34" t="str">
        <f>IF(J346&gt;300000,IF(J346&lt;((AG346*$AR$1)*0.9),IF(J346&lt;((AG346*$AR$1)*0.8),IF(J346&lt;((AG346*$AR$1)*0.7),"B","C"),"V"),IF(AM346&gt;AG346,IF(AM346&gt;AJ346,"P",""),"")),IF(AM346&gt;AG346,IF(AM346&gt;AJ346,"P",""),""))</f>
        <v>P</v>
      </c>
      <c r="E346" s="19" t="s">
        <v>248</v>
      </c>
      <c r="F346" s="21" t="s">
        <v>37</v>
      </c>
      <c r="G346" s="20">
        <v>478500</v>
      </c>
      <c r="H346" s="20">
        <f>J346-G346</f>
        <v>-54000</v>
      </c>
      <c r="I346" s="80">
        <v>-23400</v>
      </c>
      <c r="J346" s="20">
        <v>424500</v>
      </c>
      <c r="K346" s="21">
        <v>99</v>
      </c>
      <c r="L346" s="21">
        <v>75</v>
      </c>
      <c r="M346" s="21">
        <v>88</v>
      </c>
      <c r="N346" s="21">
        <v>99</v>
      </c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39">
        <f>IF(AH346=0,"",AVERAGE(K346:AF346))</f>
        <v>90.25</v>
      </c>
      <c r="AH346" s="39">
        <f>IF(COUNTBLANK(K346:AF346)=0,22,IF(COUNTBLANK(K346:AF346)=1,21,IF(COUNTBLANK(K346:AF346)=2,20,IF(COUNTBLANK(K346:AF346)=3,19,IF(COUNTBLANK(K346:AF346)=4,18,IF(COUNTBLANK(K346:AF346)=5,17,IF(COUNTBLANK(K346:AF346)=6,16,IF(COUNTBLANK(K346:AF346)=7,15,IF(COUNTBLANK(K346:AF346)=8,14,IF(COUNTBLANK(K346:AF346)=9,13,IF(COUNTBLANK(K346:AF346)=10,12,IF(COUNTBLANK(K346:AF346)=11,11,IF(COUNTBLANK(K346:AF346)=12,10,IF(COUNTBLANK(K346:AF346)=13,9,IF(COUNTBLANK(K346:AF346)=14,8,IF(COUNTBLANK(K346:AF346)=15,7,IF(COUNTBLANK(K346:AF346)=16,6,IF(COUNTBLANK(K346:AF346)=17,5,IF(COUNTBLANK(K346:AF346)=18,4,IF(COUNTBLANK(K346:AF346)=19,3,IF(COUNTBLANK(K346:AF346)=20,2,IF(COUNTBLANK(K346:AF346)=21,1,IF(COUNTBLANK(K346:AF346)=22,0,"Error")))))))))))))))))))))))</f>
        <v>4</v>
      </c>
      <c r="AI346" s="39">
        <f>IF(AH346=0,"",IF(COUNTBLANK(AD346:AF346)=0,AVERAGE(AD346:AF346),IF(COUNTBLANK(AC346:AF346)&lt;1.5,AVERAGE(AC346:AF346),IF(COUNTBLANK(AB346:AF346)&lt;2.5,AVERAGE(AB346:AF346),IF(COUNTBLANK(AA346:AF346)&lt;3.5,AVERAGE(AA346:AF346),IF(COUNTBLANK(Z346:AF346)&lt;4.5,AVERAGE(Z346:AF346),IF(COUNTBLANK(Y346:AF346)&lt;5.5,AVERAGE(Y346:AF346),IF(COUNTBLANK(X346:AF346)&lt;6.5,AVERAGE(X346:AF346),IF(COUNTBLANK(W346:AF346)&lt;7.5,AVERAGE(W346:AF346),IF(COUNTBLANK(V346:AF346)&lt;8.5,AVERAGE(V346:AF346),IF(COUNTBLANK(U346:AF346)&lt;9.5,AVERAGE(U346:AF346),IF(COUNTBLANK(T346:AF346)&lt;10.5,AVERAGE(T346:AF346),IF(COUNTBLANK(S346:AF346)&lt;11.5,AVERAGE(S346:AF346),IF(COUNTBLANK(R346:AF346)&lt;12.5,AVERAGE(R346:AF346),IF(COUNTBLANK(Q346:AF346)&lt;13.5,AVERAGE(Q346:AF346),IF(COUNTBLANK(P346:AF346)&lt;14.5,AVERAGE(P346:AF346),IF(COUNTBLANK(O346:AF346)&lt;15.5,AVERAGE(O346:AF346),IF(COUNTBLANK(N346:AF346)&lt;16.5,AVERAGE(N346:AF346),IF(COUNTBLANK(M346:AF346)&lt;17.5,AVERAGE(M346:AF346),IF(COUNTBLANK(L346:AF346)&lt;18.5,AVERAGE(L346:AF346),AVERAGE(K346:AF346)))))))))))))))))))))</f>
        <v>87.333333333333329</v>
      </c>
      <c r="AJ346" s="22">
        <f>IF(AH346=0,"",IF(COUNTBLANK(AE346:AF346)=0,AVERAGE(AE346:AF346),IF(COUNTBLANK(AD346:AF346)&lt;1.5,AVERAGE(AD346:AF346),IF(COUNTBLANK(AC346:AF346)&lt;2.5,AVERAGE(AC346:AF346),IF(COUNTBLANK(AB346:AF346)&lt;3.5,AVERAGE(AB346:AF346),IF(COUNTBLANK(AA346:AF346)&lt;4.5,AVERAGE(AA346:AF346),IF(COUNTBLANK(Z346:AF346)&lt;5.5,AVERAGE(Z346:AF346),IF(COUNTBLANK(Y346:AF346)&lt;6.5,AVERAGE(Y346:AF346),IF(COUNTBLANK(X346:AF346)&lt;7.5,AVERAGE(X346:AF346),IF(COUNTBLANK(W346:AF346)&lt;8.5,AVERAGE(W346:AF346),IF(COUNTBLANK(V346:AF346)&lt;9.5,AVERAGE(V346:AF346),IF(COUNTBLANK(U346:AF346)&lt;10.5,AVERAGE(U346:AF346),IF(COUNTBLANK(T346:AF346)&lt;11.5,AVERAGE(T346:AF346),IF(COUNTBLANK(S346:AF346)&lt;12.5,AVERAGE(S346:AF346),IF(COUNTBLANK(R346:AF346)&lt;13.5,AVERAGE(R346:AF346),IF(COUNTBLANK(Q346:AF346)&lt;14.5,AVERAGE(Q346:AF346),IF(COUNTBLANK(P346:AF346)&lt;15.5,AVERAGE(P346:AF346),IF(COUNTBLANK(O346:AF346)&lt;16.5,AVERAGE(O346:AF346),IF(COUNTBLANK(N346:AF346)&lt;17.5,AVERAGE(N346:AF346),IF(COUNTBLANK(M346:AF346)&lt;18.5,AVERAGE(M346:AF346),IF(COUNTBLANK(L346:AF346)&lt;19.5,AVERAGE(L346:AF346),AVERAGE(K346:AF346))))))))))))))))))))))</f>
        <v>93.5</v>
      </c>
      <c r="AK346" s="23">
        <f>IF(AH346&lt;1.5,J346,(0.75*J346)+(0.25*(AI346*$AS$1)))</f>
        <v>407722.3570705647</v>
      </c>
      <c r="AL346" s="24">
        <f>AK346-J346</f>
        <v>-16777.6429294353</v>
      </c>
      <c r="AM346" s="22">
        <f>IF(AH346&lt;1.5,"N/A",3*((J346/$AS$1)-(AJ346*2/3)))</f>
        <v>124.19834891188091</v>
      </c>
      <c r="AN346" s="20">
        <f t="shared" si="13"/>
        <v>345522.4236177709</v>
      </c>
      <c r="AO346" s="20">
        <f t="shared" si="14"/>
        <v>357061.81753630337</v>
      </c>
      <c r="AQ346" s="3"/>
      <c r="AR346" s="26"/>
    </row>
    <row r="347" spans="1:44" s="2" customFormat="1">
      <c r="A347" s="19" t="s">
        <v>267</v>
      </c>
      <c r="B347" s="23" t="str">
        <f>IF(COUNTBLANK(K347:AF347)&lt;20.5,"Yes","No")</f>
        <v>Yes</v>
      </c>
      <c r="C347" s="23" t="str">
        <f>IF(COUNTBLANK(K347:AF347)&lt;21.5,"Yes","No")</f>
        <v>Yes</v>
      </c>
      <c r="D347" s="34" t="str">
        <f>IF(J347&gt;300000,IF(J347&lt;((AG347*$AR$1)*0.9),IF(J347&lt;((AG347*$AR$1)*0.8),IF(J347&lt;((AG347*$AR$1)*0.7),"B","C"),"V"),IF(AM347&gt;AG347,IF(AM347&gt;AJ347,"P",""),"")),IF(AM347&gt;AG347,IF(AM347&gt;AJ347,"P",""),""))</f>
        <v>P</v>
      </c>
      <c r="E347" s="19" t="s">
        <v>479</v>
      </c>
      <c r="F347" s="21" t="s">
        <v>48</v>
      </c>
      <c r="G347" s="20"/>
      <c r="H347" s="20">
        <f>J347-G347</f>
        <v>373300</v>
      </c>
      <c r="I347" s="80">
        <v>0</v>
      </c>
      <c r="J347" s="20">
        <v>373300</v>
      </c>
      <c r="K347" s="21"/>
      <c r="L347" s="21"/>
      <c r="M347" s="21">
        <v>106</v>
      </c>
      <c r="N347" s="21">
        <v>71</v>
      </c>
      <c r="O347" s="40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9">
        <f>IF(AH347=0,"",AVERAGE(K347:AF347))</f>
        <v>88.5</v>
      </c>
      <c r="AH347" s="39">
        <f>IF(COUNTBLANK(K347:AF347)=0,22,IF(COUNTBLANK(K347:AF347)=1,21,IF(COUNTBLANK(K347:AF347)=2,20,IF(COUNTBLANK(K347:AF347)=3,19,IF(COUNTBLANK(K347:AF347)=4,18,IF(COUNTBLANK(K347:AF347)=5,17,IF(COUNTBLANK(K347:AF347)=6,16,IF(COUNTBLANK(K347:AF347)=7,15,IF(COUNTBLANK(K347:AF347)=8,14,IF(COUNTBLANK(K347:AF347)=9,13,IF(COUNTBLANK(K347:AF347)=10,12,IF(COUNTBLANK(K347:AF347)=11,11,IF(COUNTBLANK(K347:AF347)=12,10,IF(COUNTBLANK(K347:AF347)=13,9,IF(COUNTBLANK(K347:AF347)=14,8,IF(COUNTBLANK(K347:AF347)=15,7,IF(COUNTBLANK(K347:AF347)=16,6,IF(COUNTBLANK(K347:AF347)=17,5,IF(COUNTBLANK(K347:AF347)=18,4,IF(COUNTBLANK(K347:AF347)=19,3,IF(COUNTBLANK(K347:AF347)=20,2,IF(COUNTBLANK(K347:AF347)=21,1,IF(COUNTBLANK(K347:AF347)=22,0,"Error")))))))))))))))))))))))</f>
        <v>2</v>
      </c>
      <c r="AI347" s="39">
        <f>IF(AH347=0,"",IF(COUNTBLANK(AD347:AF347)=0,AVERAGE(AD347:AF347),IF(COUNTBLANK(AC347:AF347)&lt;1.5,AVERAGE(AC347:AF347),IF(COUNTBLANK(AB347:AF347)&lt;2.5,AVERAGE(AB347:AF347),IF(COUNTBLANK(AA347:AF347)&lt;3.5,AVERAGE(AA347:AF347),IF(COUNTBLANK(Z347:AF347)&lt;4.5,AVERAGE(Z347:AF347),IF(COUNTBLANK(Y347:AF347)&lt;5.5,AVERAGE(Y347:AF347),IF(COUNTBLANK(X347:AF347)&lt;6.5,AVERAGE(X347:AF347),IF(COUNTBLANK(W347:AF347)&lt;7.5,AVERAGE(W347:AF347),IF(COUNTBLANK(V347:AF347)&lt;8.5,AVERAGE(V347:AF347),IF(COUNTBLANK(U347:AF347)&lt;9.5,AVERAGE(U347:AF347),IF(COUNTBLANK(T347:AF347)&lt;10.5,AVERAGE(T347:AF347),IF(COUNTBLANK(S347:AF347)&lt;11.5,AVERAGE(S347:AF347),IF(COUNTBLANK(R347:AF347)&lt;12.5,AVERAGE(R347:AF347),IF(COUNTBLANK(Q347:AF347)&lt;13.5,AVERAGE(Q347:AF347),IF(COUNTBLANK(P347:AF347)&lt;14.5,AVERAGE(P347:AF347),IF(COUNTBLANK(O347:AF347)&lt;15.5,AVERAGE(O347:AF347),IF(COUNTBLANK(N347:AF347)&lt;16.5,AVERAGE(N347:AF347),IF(COUNTBLANK(M347:AF347)&lt;17.5,AVERAGE(M347:AF347),IF(COUNTBLANK(L347:AF347)&lt;18.5,AVERAGE(L347:AF347),AVERAGE(K347:AF347)))))))))))))))))))))</f>
        <v>88.5</v>
      </c>
      <c r="AJ347" s="22">
        <f>IF(AH347=0,"",IF(COUNTBLANK(AE347:AF347)=0,AVERAGE(AE347:AF347),IF(COUNTBLANK(AD347:AF347)&lt;1.5,AVERAGE(AD347:AF347),IF(COUNTBLANK(AC347:AF347)&lt;2.5,AVERAGE(AC347:AF347),IF(COUNTBLANK(AB347:AF347)&lt;3.5,AVERAGE(AB347:AF347),IF(COUNTBLANK(AA347:AF347)&lt;4.5,AVERAGE(AA347:AF347),IF(COUNTBLANK(Z347:AF347)&lt;5.5,AVERAGE(Z347:AF347),IF(COUNTBLANK(Y347:AF347)&lt;6.5,AVERAGE(Y347:AF347),IF(COUNTBLANK(X347:AF347)&lt;7.5,AVERAGE(X347:AF347),IF(COUNTBLANK(W347:AF347)&lt;8.5,AVERAGE(W347:AF347),IF(COUNTBLANK(V347:AF347)&lt;9.5,AVERAGE(V347:AF347),IF(COUNTBLANK(U347:AF347)&lt;10.5,AVERAGE(U347:AF347),IF(COUNTBLANK(T347:AF347)&lt;11.5,AVERAGE(T347:AF347),IF(COUNTBLANK(S347:AF347)&lt;12.5,AVERAGE(S347:AF347),IF(COUNTBLANK(R347:AF347)&lt;13.5,AVERAGE(R347:AF347),IF(COUNTBLANK(Q347:AF347)&lt;14.5,AVERAGE(Q347:AF347),IF(COUNTBLANK(P347:AF347)&lt;15.5,AVERAGE(P347:AF347),IF(COUNTBLANK(O347:AF347)&lt;16.5,AVERAGE(O347:AF347),IF(COUNTBLANK(N347:AF347)&lt;17.5,AVERAGE(N347:AF347),IF(COUNTBLANK(M347:AF347)&lt;18.5,AVERAGE(M347:AF347),IF(COUNTBLANK(L347:AF347)&lt;19.5,AVERAGE(L347:AF347),AVERAGE(K347:AF347))))))))))))))))))))))</f>
        <v>88.5</v>
      </c>
      <c r="AK347" s="23">
        <f>IF(AH347&lt;1.5,J347,(0.75*J347)+(0.25*(AI347*$AS$1)))</f>
        <v>370515.92863448441</v>
      </c>
      <c r="AL347" s="24">
        <f>AK347-J347</f>
        <v>-2784.0713655155851</v>
      </c>
      <c r="AM347" s="22">
        <f>IF(AH347&lt;1.5,"N/A",3*((J347/$AS$1)-(AJ347*2/3)))</f>
        <v>96.663942635583382</v>
      </c>
      <c r="AN347" s="20">
        <f t="shared" si="13"/>
        <v>350138.18118518387</v>
      </c>
      <c r="AO347" s="20">
        <f t="shared" si="14"/>
        <v>350138.18118518387</v>
      </c>
      <c r="AQ347" s="3"/>
      <c r="AR347" s="26"/>
    </row>
    <row r="348" spans="1:44" s="2" customFormat="1">
      <c r="A348" s="19" t="s">
        <v>267</v>
      </c>
      <c r="B348" s="23" t="str">
        <f>IF(COUNTBLANK(K348:AF348)&lt;20.5,"Yes","No")</f>
        <v>Yes</v>
      </c>
      <c r="C348" s="23" t="str">
        <f>IF(COUNTBLANK(K348:AF348)&lt;21.5,"Yes","No")</f>
        <v>Yes</v>
      </c>
      <c r="D348" s="34" t="str">
        <f>IF(J348&gt;300000,IF(J348&lt;((AG348*$AR$1)*0.9),IF(J348&lt;((AG348*$AR$1)*0.8),IF(J348&lt;((AG348*$AR$1)*0.7),"B","C"),"V"),IF(AM348&gt;AG348,IF(AM348&gt;AJ348,"P",""),"")),IF(AM348&gt;AG348,IF(AM348&gt;AJ348,"P",""),""))</f>
        <v/>
      </c>
      <c r="E348" s="19" t="s">
        <v>260</v>
      </c>
      <c r="F348" s="21" t="s">
        <v>62</v>
      </c>
      <c r="G348" s="20">
        <v>326500</v>
      </c>
      <c r="H348" s="20">
        <f>J348-G348</f>
        <v>19400</v>
      </c>
      <c r="I348" s="80">
        <v>19200</v>
      </c>
      <c r="J348" s="20">
        <v>345900</v>
      </c>
      <c r="K348" s="21">
        <v>53</v>
      </c>
      <c r="L348" s="21">
        <v>109</v>
      </c>
      <c r="M348" s="21">
        <v>75</v>
      </c>
      <c r="N348" s="21">
        <v>108</v>
      </c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39">
        <f>IF(AH348=0,"",AVERAGE(K348:AF348))</f>
        <v>86.25</v>
      </c>
      <c r="AH348" s="39">
        <f>IF(COUNTBLANK(K348:AF348)=0,22,IF(COUNTBLANK(K348:AF348)=1,21,IF(COUNTBLANK(K348:AF348)=2,20,IF(COUNTBLANK(K348:AF348)=3,19,IF(COUNTBLANK(K348:AF348)=4,18,IF(COUNTBLANK(K348:AF348)=5,17,IF(COUNTBLANK(K348:AF348)=6,16,IF(COUNTBLANK(K348:AF348)=7,15,IF(COUNTBLANK(K348:AF348)=8,14,IF(COUNTBLANK(K348:AF348)=9,13,IF(COUNTBLANK(K348:AF348)=10,12,IF(COUNTBLANK(K348:AF348)=11,11,IF(COUNTBLANK(K348:AF348)=12,10,IF(COUNTBLANK(K348:AF348)=13,9,IF(COUNTBLANK(K348:AF348)=14,8,IF(COUNTBLANK(K348:AF348)=15,7,IF(COUNTBLANK(K348:AF348)=16,6,IF(COUNTBLANK(K348:AF348)=17,5,IF(COUNTBLANK(K348:AF348)=18,4,IF(COUNTBLANK(K348:AF348)=19,3,IF(COUNTBLANK(K348:AF348)=20,2,IF(COUNTBLANK(K348:AF348)=21,1,IF(COUNTBLANK(K348:AF348)=22,0,"Error")))))))))))))))))))))))</f>
        <v>4</v>
      </c>
      <c r="AI348" s="39">
        <f>IF(AH348=0,"",IF(COUNTBLANK(AD348:AF348)=0,AVERAGE(AD348:AF348),IF(COUNTBLANK(AC348:AF348)&lt;1.5,AVERAGE(AC348:AF348),IF(COUNTBLANK(AB348:AF348)&lt;2.5,AVERAGE(AB348:AF348),IF(COUNTBLANK(AA348:AF348)&lt;3.5,AVERAGE(AA348:AF348),IF(COUNTBLANK(Z348:AF348)&lt;4.5,AVERAGE(Z348:AF348),IF(COUNTBLANK(Y348:AF348)&lt;5.5,AVERAGE(Y348:AF348),IF(COUNTBLANK(X348:AF348)&lt;6.5,AVERAGE(X348:AF348),IF(COUNTBLANK(W348:AF348)&lt;7.5,AVERAGE(W348:AF348),IF(COUNTBLANK(V348:AF348)&lt;8.5,AVERAGE(V348:AF348),IF(COUNTBLANK(U348:AF348)&lt;9.5,AVERAGE(U348:AF348),IF(COUNTBLANK(T348:AF348)&lt;10.5,AVERAGE(T348:AF348),IF(COUNTBLANK(S348:AF348)&lt;11.5,AVERAGE(S348:AF348),IF(COUNTBLANK(R348:AF348)&lt;12.5,AVERAGE(R348:AF348),IF(COUNTBLANK(Q348:AF348)&lt;13.5,AVERAGE(Q348:AF348),IF(COUNTBLANK(P348:AF348)&lt;14.5,AVERAGE(P348:AF348),IF(COUNTBLANK(O348:AF348)&lt;15.5,AVERAGE(O348:AF348),IF(COUNTBLANK(N348:AF348)&lt;16.5,AVERAGE(N348:AF348),IF(COUNTBLANK(M348:AF348)&lt;17.5,AVERAGE(M348:AF348),IF(COUNTBLANK(L348:AF348)&lt;18.5,AVERAGE(L348:AF348),AVERAGE(K348:AF348)))))))))))))))))))))</f>
        <v>97.333333333333329</v>
      </c>
      <c r="AJ348" s="22">
        <f>IF(AH348=0,"",IF(COUNTBLANK(AE348:AF348)=0,AVERAGE(AE348:AF348),IF(COUNTBLANK(AD348:AF348)&lt;1.5,AVERAGE(AD348:AF348),IF(COUNTBLANK(AC348:AF348)&lt;2.5,AVERAGE(AC348:AF348),IF(COUNTBLANK(AB348:AF348)&lt;3.5,AVERAGE(AB348:AF348),IF(COUNTBLANK(AA348:AF348)&lt;4.5,AVERAGE(AA348:AF348),IF(COUNTBLANK(Z348:AF348)&lt;5.5,AVERAGE(Z348:AF348),IF(COUNTBLANK(Y348:AF348)&lt;6.5,AVERAGE(Y348:AF348),IF(COUNTBLANK(X348:AF348)&lt;7.5,AVERAGE(X348:AF348),IF(COUNTBLANK(W348:AF348)&lt;8.5,AVERAGE(W348:AF348),IF(COUNTBLANK(V348:AF348)&lt;9.5,AVERAGE(V348:AF348),IF(COUNTBLANK(U348:AF348)&lt;10.5,AVERAGE(U348:AF348),IF(COUNTBLANK(T348:AF348)&lt;11.5,AVERAGE(T348:AF348),IF(COUNTBLANK(S348:AF348)&lt;12.5,AVERAGE(S348:AF348),IF(COUNTBLANK(R348:AF348)&lt;13.5,AVERAGE(R348:AF348),IF(COUNTBLANK(Q348:AF348)&lt;14.5,AVERAGE(Q348:AF348),IF(COUNTBLANK(P348:AF348)&lt;15.5,AVERAGE(P348:AF348),IF(COUNTBLANK(O348:AF348)&lt;16.5,AVERAGE(O348:AF348),IF(COUNTBLANK(N348:AF348)&lt;17.5,AVERAGE(N348:AF348),IF(COUNTBLANK(M348:AF348)&lt;18.5,AVERAGE(M348:AF348),IF(COUNTBLANK(L348:AF348)&lt;19.5,AVERAGE(L348:AF348),AVERAGE(K348:AF348))))))))))))))))))))))</f>
        <v>91.5</v>
      </c>
      <c r="AK348" s="23">
        <f>IF(AH348&lt;1.5,J348,(0.75*J348)+(0.25*(AI348*$AS$1)))</f>
        <v>359002.9704755912</v>
      </c>
      <c r="AL348" s="24">
        <f>AK348-J348</f>
        <v>13102.970475591195</v>
      </c>
      <c r="AM348" s="22">
        <f>IF(AH348&lt;1.5,"N/A",3*((J348/$AS$1)-(AJ348*2/3)))</f>
        <v>70.577170526783519</v>
      </c>
      <c r="AN348" s="20">
        <f t="shared" si="13"/>
        <v>385086.05990988208</v>
      </c>
      <c r="AO348" s="20">
        <f t="shared" si="14"/>
        <v>341236.36301945889</v>
      </c>
      <c r="AQ348" s="3"/>
      <c r="AR348" s="26"/>
    </row>
    <row r="349" spans="1:44" s="2" customFormat="1">
      <c r="A349" s="19" t="s">
        <v>267</v>
      </c>
      <c r="B349" s="23" t="str">
        <f>IF(COUNTBLANK(K349:AF349)&lt;20.5,"Yes","No")</f>
        <v>Yes</v>
      </c>
      <c r="C349" s="23" t="str">
        <f>IF(COUNTBLANK(K349:AF349)&lt;21.5,"Yes","No")</f>
        <v>Yes</v>
      </c>
      <c r="D349" s="34" t="str">
        <f>IF(J349&gt;300000,IF(J349&lt;((AG349*$AR$1)*0.9),IF(J349&lt;((AG349*$AR$1)*0.8),IF(J349&lt;((AG349*$AR$1)*0.7),"B","C"),"V"),IF(AM349&gt;AG349,IF(AM349&gt;AJ349,"P",""),"")),IF(AM349&gt;AG349,IF(AM349&gt;AJ349,"P",""),""))</f>
        <v/>
      </c>
      <c r="E349" s="19" t="s">
        <v>254</v>
      </c>
      <c r="F349" s="21" t="s">
        <v>37</v>
      </c>
      <c r="G349" s="20">
        <v>323700</v>
      </c>
      <c r="H349" s="20">
        <f>J349-G349</f>
        <v>12600</v>
      </c>
      <c r="I349" s="80">
        <v>11000</v>
      </c>
      <c r="J349" s="20">
        <v>336300</v>
      </c>
      <c r="K349" s="21">
        <v>70</v>
      </c>
      <c r="L349" s="21">
        <v>78</v>
      </c>
      <c r="M349" s="21">
        <v>91</v>
      </c>
      <c r="N349" s="21">
        <v>99</v>
      </c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39">
        <f>IF(AH349=0,"",AVERAGE(K349:AF349))</f>
        <v>84.5</v>
      </c>
      <c r="AH349" s="39">
        <f>IF(COUNTBLANK(K349:AF349)=0,22,IF(COUNTBLANK(K349:AF349)=1,21,IF(COUNTBLANK(K349:AF349)=2,20,IF(COUNTBLANK(K349:AF349)=3,19,IF(COUNTBLANK(K349:AF349)=4,18,IF(COUNTBLANK(K349:AF349)=5,17,IF(COUNTBLANK(K349:AF349)=6,16,IF(COUNTBLANK(K349:AF349)=7,15,IF(COUNTBLANK(K349:AF349)=8,14,IF(COUNTBLANK(K349:AF349)=9,13,IF(COUNTBLANK(K349:AF349)=10,12,IF(COUNTBLANK(K349:AF349)=11,11,IF(COUNTBLANK(K349:AF349)=12,10,IF(COUNTBLANK(K349:AF349)=13,9,IF(COUNTBLANK(K349:AF349)=14,8,IF(COUNTBLANK(K349:AF349)=15,7,IF(COUNTBLANK(K349:AF349)=16,6,IF(COUNTBLANK(K349:AF349)=17,5,IF(COUNTBLANK(K349:AF349)=18,4,IF(COUNTBLANK(K349:AF349)=19,3,IF(COUNTBLANK(K349:AF349)=20,2,IF(COUNTBLANK(K349:AF349)=21,1,IF(COUNTBLANK(K349:AF349)=22,0,"Error")))))))))))))))))))))))</f>
        <v>4</v>
      </c>
      <c r="AI349" s="39">
        <f>IF(AH349=0,"",IF(COUNTBLANK(AD349:AF349)=0,AVERAGE(AD349:AF349),IF(COUNTBLANK(AC349:AF349)&lt;1.5,AVERAGE(AC349:AF349),IF(COUNTBLANK(AB349:AF349)&lt;2.5,AVERAGE(AB349:AF349),IF(COUNTBLANK(AA349:AF349)&lt;3.5,AVERAGE(AA349:AF349),IF(COUNTBLANK(Z349:AF349)&lt;4.5,AVERAGE(Z349:AF349),IF(COUNTBLANK(Y349:AF349)&lt;5.5,AVERAGE(Y349:AF349),IF(COUNTBLANK(X349:AF349)&lt;6.5,AVERAGE(X349:AF349),IF(COUNTBLANK(W349:AF349)&lt;7.5,AVERAGE(W349:AF349),IF(COUNTBLANK(V349:AF349)&lt;8.5,AVERAGE(V349:AF349),IF(COUNTBLANK(U349:AF349)&lt;9.5,AVERAGE(U349:AF349),IF(COUNTBLANK(T349:AF349)&lt;10.5,AVERAGE(T349:AF349),IF(COUNTBLANK(S349:AF349)&lt;11.5,AVERAGE(S349:AF349),IF(COUNTBLANK(R349:AF349)&lt;12.5,AVERAGE(R349:AF349),IF(COUNTBLANK(Q349:AF349)&lt;13.5,AVERAGE(Q349:AF349),IF(COUNTBLANK(P349:AF349)&lt;14.5,AVERAGE(P349:AF349),IF(COUNTBLANK(O349:AF349)&lt;15.5,AVERAGE(O349:AF349),IF(COUNTBLANK(N349:AF349)&lt;16.5,AVERAGE(N349:AF349),IF(COUNTBLANK(M349:AF349)&lt;17.5,AVERAGE(M349:AF349),IF(COUNTBLANK(L349:AF349)&lt;18.5,AVERAGE(L349:AF349),AVERAGE(K349:AF349)))))))))))))))))))))</f>
        <v>89.333333333333329</v>
      </c>
      <c r="AJ349" s="22">
        <f>IF(AH349=0,"",IF(COUNTBLANK(AE349:AF349)=0,AVERAGE(AE349:AF349),IF(COUNTBLANK(AD349:AF349)&lt;1.5,AVERAGE(AD349:AF349),IF(COUNTBLANK(AC349:AF349)&lt;2.5,AVERAGE(AC349:AF349),IF(COUNTBLANK(AB349:AF349)&lt;3.5,AVERAGE(AB349:AF349),IF(COUNTBLANK(AA349:AF349)&lt;4.5,AVERAGE(AA349:AF349),IF(COUNTBLANK(Z349:AF349)&lt;5.5,AVERAGE(Z349:AF349),IF(COUNTBLANK(Y349:AF349)&lt;6.5,AVERAGE(Y349:AF349),IF(COUNTBLANK(X349:AF349)&lt;7.5,AVERAGE(X349:AF349),IF(COUNTBLANK(W349:AF349)&lt;8.5,AVERAGE(W349:AF349),IF(COUNTBLANK(V349:AF349)&lt;9.5,AVERAGE(V349:AF349),IF(COUNTBLANK(U349:AF349)&lt;10.5,AVERAGE(U349:AF349),IF(COUNTBLANK(T349:AF349)&lt;11.5,AVERAGE(T349:AF349),IF(COUNTBLANK(S349:AF349)&lt;12.5,AVERAGE(S349:AF349),IF(COUNTBLANK(R349:AF349)&lt;13.5,AVERAGE(R349:AF349),IF(COUNTBLANK(Q349:AF349)&lt;14.5,AVERAGE(Q349:AF349),IF(COUNTBLANK(P349:AF349)&lt;15.5,AVERAGE(P349:AF349),IF(COUNTBLANK(O349:AF349)&lt;16.5,AVERAGE(O349:AF349),IF(COUNTBLANK(N349:AF349)&lt;17.5,AVERAGE(N349:AF349),IF(COUNTBLANK(M349:AF349)&lt;18.5,AVERAGE(M349:AF349),IF(COUNTBLANK(L349:AF349)&lt;19.5,AVERAGE(L349:AF349),AVERAGE(K349:AF349))))))))))))))))))))))</f>
        <v>95</v>
      </c>
      <c r="AK349" s="23">
        <f>IF(AH349&lt;1.5,J349,(0.75*J349)+(0.25*(AI349*$AS$1)))</f>
        <v>343618.47975156998</v>
      </c>
      <c r="AL349" s="24">
        <f>AK349-J349</f>
        <v>7318.4797515699756</v>
      </c>
      <c r="AM349" s="22">
        <f>IF(AH349&lt;1.5,"N/A",3*((J349/$AS$1)-(AJ349*2/3)))</f>
        <v>56.539469349977701</v>
      </c>
      <c r="AN349" s="20">
        <f t="shared" si="13"/>
        <v>353435.15087619313</v>
      </c>
      <c r="AO349" s="20">
        <f t="shared" si="14"/>
        <v>334312.7266683394</v>
      </c>
      <c r="AQ349" s="3"/>
      <c r="AR349" s="26"/>
    </row>
    <row r="350" spans="1:44" s="2" customFormat="1">
      <c r="A350" s="19" t="s">
        <v>267</v>
      </c>
      <c r="B350" s="23" t="str">
        <f>IF(COUNTBLANK(K350:AF350)&lt;20.5,"Yes","No")</f>
        <v>Yes</v>
      </c>
      <c r="C350" s="23" t="str">
        <f>IF(COUNTBLANK(K350:AF350)&lt;21.5,"Yes","No")</f>
        <v>Yes</v>
      </c>
      <c r="D350" s="34" t="str">
        <f>IF(J350&gt;300000,IF(J350&lt;((AG350*$AR$1)*0.9),IF(J350&lt;((AG350*$AR$1)*0.8),IF(J350&lt;((AG350*$AR$1)*0.7),"B","C"),"V"),IF(AM350&gt;AG350,IF(AM350&gt;AJ350,"P",""),"")),IF(AM350&gt;AG350,IF(AM350&gt;AJ350,"P",""),""))</f>
        <v/>
      </c>
      <c r="E350" s="19" t="s">
        <v>249</v>
      </c>
      <c r="F350" s="21" t="s">
        <v>48</v>
      </c>
      <c r="G350" s="20">
        <v>320600</v>
      </c>
      <c r="H350" s="20">
        <f>J350-G350</f>
        <v>10700</v>
      </c>
      <c r="I350" s="80">
        <v>1500</v>
      </c>
      <c r="J350" s="20">
        <v>331300</v>
      </c>
      <c r="K350" s="21">
        <v>92</v>
      </c>
      <c r="L350" s="21">
        <v>68</v>
      </c>
      <c r="M350" s="21">
        <v>98</v>
      </c>
      <c r="N350" s="21">
        <v>79</v>
      </c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39">
        <f>IF(AH350=0,"",AVERAGE(K350:AF350))</f>
        <v>84.25</v>
      </c>
      <c r="AH350" s="39">
        <f>IF(COUNTBLANK(K350:AF350)=0,22,IF(COUNTBLANK(K350:AF350)=1,21,IF(COUNTBLANK(K350:AF350)=2,20,IF(COUNTBLANK(K350:AF350)=3,19,IF(COUNTBLANK(K350:AF350)=4,18,IF(COUNTBLANK(K350:AF350)=5,17,IF(COUNTBLANK(K350:AF350)=6,16,IF(COUNTBLANK(K350:AF350)=7,15,IF(COUNTBLANK(K350:AF350)=8,14,IF(COUNTBLANK(K350:AF350)=9,13,IF(COUNTBLANK(K350:AF350)=10,12,IF(COUNTBLANK(K350:AF350)=11,11,IF(COUNTBLANK(K350:AF350)=12,10,IF(COUNTBLANK(K350:AF350)=13,9,IF(COUNTBLANK(K350:AF350)=14,8,IF(COUNTBLANK(K350:AF350)=15,7,IF(COUNTBLANK(K350:AF350)=16,6,IF(COUNTBLANK(K350:AF350)=17,5,IF(COUNTBLANK(K350:AF350)=18,4,IF(COUNTBLANK(K350:AF350)=19,3,IF(COUNTBLANK(K350:AF350)=20,2,IF(COUNTBLANK(K350:AF350)=21,1,IF(COUNTBLANK(K350:AF350)=22,0,"Error")))))))))))))))))))))))</f>
        <v>4</v>
      </c>
      <c r="AI350" s="39">
        <f>IF(AH350=0,"",IF(COUNTBLANK(AD350:AF350)=0,AVERAGE(AD350:AF350),IF(COUNTBLANK(AC350:AF350)&lt;1.5,AVERAGE(AC350:AF350),IF(COUNTBLANK(AB350:AF350)&lt;2.5,AVERAGE(AB350:AF350),IF(COUNTBLANK(AA350:AF350)&lt;3.5,AVERAGE(AA350:AF350),IF(COUNTBLANK(Z350:AF350)&lt;4.5,AVERAGE(Z350:AF350),IF(COUNTBLANK(Y350:AF350)&lt;5.5,AVERAGE(Y350:AF350),IF(COUNTBLANK(X350:AF350)&lt;6.5,AVERAGE(X350:AF350),IF(COUNTBLANK(W350:AF350)&lt;7.5,AVERAGE(W350:AF350),IF(COUNTBLANK(V350:AF350)&lt;8.5,AVERAGE(V350:AF350),IF(COUNTBLANK(U350:AF350)&lt;9.5,AVERAGE(U350:AF350),IF(COUNTBLANK(T350:AF350)&lt;10.5,AVERAGE(T350:AF350),IF(COUNTBLANK(S350:AF350)&lt;11.5,AVERAGE(S350:AF350),IF(COUNTBLANK(R350:AF350)&lt;12.5,AVERAGE(R350:AF350),IF(COUNTBLANK(Q350:AF350)&lt;13.5,AVERAGE(Q350:AF350),IF(COUNTBLANK(P350:AF350)&lt;14.5,AVERAGE(P350:AF350),IF(COUNTBLANK(O350:AF350)&lt;15.5,AVERAGE(O350:AF350),IF(COUNTBLANK(N350:AF350)&lt;16.5,AVERAGE(N350:AF350),IF(COUNTBLANK(M350:AF350)&lt;17.5,AVERAGE(M350:AF350),IF(COUNTBLANK(L350:AF350)&lt;18.5,AVERAGE(L350:AF350),AVERAGE(K350:AF350)))))))))))))))))))))</f>
        <v>81.666666666666671</v>
      </c>
      <c r="AJ350" s="22">
        <f>IF(AH350=0,"",IF(COUNTBLANK(AE350:AF350)=0,AVERAGE(AE350:AF350),IF(COUNTBLANK(AD350:AF350)&lt;1.5,AVERAGE(AD350:AF350),IF(COUNTBLANK(AC350:AF350)&lt;2.5,AVERAGE(AC350:AF350),IF(COUNTBLANK(AB350:AF350)&lt;3.5,AVERAGE(AB350:AF350),IF(COUNTBLANK(AA350:AF350)&lt;4.5,AVERAGE(AA350:AF350),IF(COUNTBLANK(Z350:AF350)&lt;5.5,AVERAGE(Z350:AF350),IF(COUNTBLANK(Y350:AF350)&lt;6.5,AVERAGE(Y350:AF350),IF(COUNTBLANK(X350:AF350)&lt;7.5,AVERAGE(X350:AF350),IF(COUNTBLANK(W350:AF350)&lt;8.5,AVERAGE(W350:AF350),IF(COUNTBLANK(V350:AF350)&lt;9.5,AVERAGE(V350:AF350),IF(COUNTBLANK(U350:AF350)&lt;10.5,AVERAGE(U350:AF350),IF(COUNTBLANK(T350:AF350)&lt;11.5,AVERAGE(T350:AF350),IF(COUNTBLANK(S350:AF350)&lt;12.5,AVERAGE(S350:AF350),IF(COUNTBLANK(R350:AF350)&lt;13.5,AVERAGE(R350:AF350),IF(COUNTBLANK(Q350:AF350)&lt;14.5,AVERAGE(Q350:AF350),IF(COUNTBLANK(P350:AF350)&lt;15.5,AVERAGE(P350:AF350),IF(COUNTBLANK(O350:AF350)&lt;16.5,AVERAGE(O350:AF350),IF(COUNTBLANK(N350:AF350)&lt;17.5,AVERAGE(N350:AF350),IF(COUNTBLANK(M350:AF350)&lt;18.5,AVERAGE(M350:AF350),IF(COUNTBLANK(L350:AF350)&lt;19.5,AVERAGE(L350:AF350),AVERAGE(K350:AF350))))))))))))))))))))))</f>
        <v>88.5</v>
      </c>
      <c r="AK350" s="23">
        <f>IF(AH350&lt;1.5,J350,(0.75*J350)+(0.25*(AI350*$AS$1)))</f>
        <v>332025.00947438303</v>
      </c>
      <c r="AL350" s="24">
        <f>AK350-J350</f>
        <v>725.00947438302683</v>
      </c>
      <c r="AM350" s="22">
        <f>IF(AH350&lt;1.5,"N/A",3*((J350/$AS$1)-(AJ350*2/3)))</f>
        <v>65.873999987058028</v>
      </c>
      <c r="AN350" s="20">
        <f t="shared" si="13"/>
        <v>323103.02971890796</v>
      </c>
      <c r="AO350" s="20">
        <f t="shared" si="14"/>
        <v>333323.63576103665</v>
      </c>
      <c r="AQ350" s="3"/>
      <c r="AR350" s="26"/>
    </row>
    <row r="351" spans="1:44" s="2" customFormat="1">
      <c r="A351" s="19" t="s">
        <v>267</v>
      </c>
      <c r="B351" s="23" t="str">
        <f>IF(COUNTBLANK(K351:AF351)&lt;20.5,"Yes","No")</f>
        <v>Yes</v>
      </c>
      <c r="C351" s="23" t="str">
        <f>IF(COUNTBLANK(K351:AF351)&lt;21.5,"Yes","No")</f>
        <v>Yes</v>
      </c>
      <c r="D351" s="34" t="str">
        <f>IF(J351&gt;300000,IF(J351&lt;((AG351*$AR$1)*0.9),IF(J351&lt;((AG351*$AR$1)*0.8),IF(J351&lt;((AG351*$AR$1)*0.7),"B","C"),"V"),IF(AM351&gt;AG351,IF(AM351&gt;AJ351,"P",""),"")),IF(AM351&gt;AG351,IF(AM351&gt;AJ351,"P",""),""))</f>
        <v/>
      </c>
      <c r="E351" s="19" t="s">
        <v>259</v>
      </c>
      <c r="F351" s="21" t="s">
        <v>391</v>
      </c>
      <c r="G351" s="20">
        <v>249600</v>
      </c>
      <c r="H351" s="20">
        <f>J351-G351</f>
        <v>55600</v>
      </c>
      <c r="I351" s="80">
        <v>26400</v>
      </c>
      <c r="J351" s="20">
        <v>305200</v>
      </c>
      <c r="K351" s="21">
        <v>55</v>
      </c>
      <c r="L351" s="21">
        <v>104</v>
      </c>
      <c r="M351" s="21">
        <v>103</v>
      </c>
      <c r="N351" s="21">
        <v>70</v>
      </c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39">
        <f>IF(AH351=0,"",AVERAGE(K351:AF351))</f>
        <v>83</v>
      </c>
      <c r="AH351" s="39">
        <f>IF(COUNTBLANK(K351:AF351)=0,22,IF(COUNTBLANK(K351:AF351)=1,21,IF(COUNTBLANK(K351:AF351)=2,20,IF(COUNTBLANK(K351:AF351)=3,19,IF(COUNTBLANK(K351:AF351)=4,18,IF(COUNTBLANK(K351:AF351)=5,17,IF(COUNTBLANK(K351:AF351)=6,16,IF(COUNTBLANK(K351:AF351)=7,15,IF(COUNTBLANK(K351:AF351)=8,14,IF(COUNTBLANK(K351:AF351)=9,13,IF(COUNTBLANK(K351:AF351)=10,12,IF(COUNTBLANK(K351:AF351)=11,11,IF(COUNTBLANK(K351:AF351)=12,10,IF(COUNTBLANK(K351:AF351)=13,9,IF(COUNTBLANK(K351:AF351)=14,8,IF(COUNTBLANK(K351:AF351)=15,7,IF(COUNTBLANK(K351:AF351)=16,6,IF(COUNTBLANK(K351:AF351)=17,5,IF(COUNTBLANK(K351:AF351)=18,4,IF(COUNTBLANK(K351:AF351)=19,3,IF(COUNTBLANK(K351:AF351)=20,2,IF(COUNTBLANK(K351:AF351)=21,1,IF(COUNTBLANK(K351:AF351)=22,0,"Error")))))))))))))))))))))))</f>
        <v>4</v>
      </c>
      <c r="AI351" s="39">
        <f>IF(AH351=0,"",IF(COUNTBLANK(AD351:AF351)=0,AVERAGE(AD351:AF351),IF(COUNTBLANK(AC351:AF351)&lt;1.5,AVERAGE(AC351:AF351),IF(COUNTBLANK(AB351:AF351)&lt;2.5,AVERAGE(AB351:AF351),IF(COUNTBLANK(AA351:AF351)&lt;3.5,AVERAGE(AA351:AF351),IF(COUNTBLANK(Z351:AF351)&lt;4.5,AVERAGE(Z351:AF351),IF(COUNTBLANK(Y351:AF351)&lt;5.5,AVERAGE(Y351:AF351),IF(COUNTBLANK(X351:AF351)&lt;6.5,AVERAGE(X351:AF351),IF(COUNTBLANK(W351:AF351)&lt;7.5,AVERAGE(W351:AF351),IF(COUNTBLANK(V351:AF351)&lt;8.5,AVERAGE(V351:AF351),IF(COUNTBLANK(U351:AF351)&lt;9.5,AVERAGE(U351:AF351),IF(COUNTBLANK(T351:AF351)&lt;10.5,AVERAGE(T351:AF351),IF(COUNTBLANK(S351:AF351)&lt;11.5,AVERAGE(S351:AF351),IF(COUNTBLANK(R351:AF351)&lt;12.5,AVERAGE(R351:AF351),IF(COUNTBLANK(Q351:AF351)&lt;13.5,AVERAGE(Q351:AF351),IF(COUNTBLANK(P351:AF351)&lt;14.5,AVERAGE(P351:AF351),IF(COUNTBLANK(O351:AF351)&lt;15.5,AVERAGE(O351:AF351),IF(COUNTBLANK(N351:AF351)&lt;16.5,AVERAGE(N351:AF351),IF(COUNTBLANK(M351:AF351)&lt;17.5,AVERAGE(M351:AF351),IF(COUNTBLANK(L351:AF351)&lt;18.5,AVERAGE(L351:AF351),AVERAGE(K351:AF351)))))))))))))))))))))</f>
        <v>92.333333333333329</v>
      </c>
      <c r="AJ351" s="22">
        <f>IF(AH351=0,"",IF(COUNTBLANK(AE351:AF351)=0,AVERAGE(AE351:AF351),IF(COUNTBLANK(AD351:AF351)&lt;1.5,AVERAGE(AD351:AF351),IF(COUNTBLANK(AC351:AF351)&lt;2.5,AVERAGE(AC351:AF351),IF(COUNTBLANK(AB351:AF351)&lt;3.5,AVERAGE(AB351:AF351),IF(COUNTBLANK(AA351:AF351)&lt;4.5,AVERAGE(AA351:AF351),IF(COUNTBLANK(Z351:AF351)&lt;5.5,AVERAGE(Z351:AF351),IF(COUNTBLANK(Y351:AF351)&lt;6.5,AVERAGE(Y351:AF351),IF(COUNTBLANK(X351:AF351)&lt;7.5,AVERAGE(X351:AF351),IF(COUNTBLANK(W351:AF351)&lt;8.5,AVERAGE(W351:AF351),IF(COUNTBLANK(V351:AF351)&lt;9.5,AVERAGE(V351:AF351),IF(COUNTBLANK(U351:AF351)&lt;10.5,AVERAGE(U351:AF351),IF(COUNTBLANK(T351:AF351)&lt;11.5,AVERAGE(T351:AF351),IF(COUNTBLANK(S351:AF351)&lt;12.5,AVERAGE(S351:AF351),IF(COUNTBLANK(R351:AF351)&lt;13.5,AVERAGE(R351:AF351),IF(COUNTBLANK(Q351:AF351)&lt;14.5,AVERAGE(Q351:AF351),IF(COUNTBLANK(P351:AF351)&lt;15.5,AVERAGE(P351:AF351),IF(COUNTBLANK(O351:AF351)&lt;16.5,AVERAGE(O351:AF351),IF(COUNTBLANK(N351:AF351)&lt;17.5,AVERAGE(N351:AF351),IF(COUNTBLANK(M351:AF351)&lt;18.5,AVERAGE(M351:AF351),IF(COUNTBLANK(L351:AF351)&lt;19.5,AVERAGE(L351:AF351),AVERAGE(K351:AF351))))))))))))))))))))))</f>
        <v>86.5</v>
      </c>
      <c r="AK351" s="23">
        <f>IF(AH351&lt;1.5,J351,(0.75*J351)+(0.25*(AI351*$AS$1)))</f>
        <v>323362.66377307795</v>
      </c>
      <c r="AL351" s="24">
        <f>AK351-J351</f>
        <v>18162.663773077948</v>
      </c>
      <c r="AM351" s="22">
        <f>IF(AH351&lt;1.5,"N/A",3*((J351/$AS$1)-(AJ351*2/3)))</f>
        <v>50.740249912617323</v>
      </c>
      <c r="AN351" s="20">
        <f t="shared" si="13"/>
        <v>365304.24176382646</v>
      </c>
      <c r="AO351" s="20">
        <f t="shared" si="14"/>
        <v>328378.18122452276</v>
      </c>
      <c r="AQ351" s="3"/>
      <c r="AR351" s="26"/>
    </row>
    <row r="352" spans="1:44" s="2" customFormat="1">
      <c r="A352" s="19" t="s">
        <v>267</v>
      </c>
      <c r="B352" s="23" t="str">
        <f>IF(COUNTBLANK(K352:AF352)&lt;20.5,"Yes","No")</f>
        <v>Yes</v>
      </c>
      <c r="C352" s="23" t="str">
        <f>IF(COUNTBLANK(K352:AF352)&lt;21.5,"Yes","No")</f>
        <v>Yes</v>
      </c>
      <c r="D352" s="34" t="str">
        <f>IF(J352&gt;300000,IF(J352&lt;((AG352*$AR$1)*0.9),IF(J352&lt;((AG352*$AR$1)*0.8),IF(J352&lt;((AG352*$AR$1)*0.7),"B","C"),"V"),IF(AM352&gt;AG352,IF(AM352&gt;AJ352,"P",""),"")),IF(AM352&gt;AG352,IF(AM352&gt;AJ352,"P",""),""))</f>
        <v/>
      </c>
      <c r="E352" s="19" t="s">
        <v>263</v>
      </c>
      <c r="F352" s="21" t="s">
        <v>48</v>
      </c>
      <c r="G352" s="20">
        <v>263000</v>
      </c>
      <c r="H352" s="20">
        <f>J352-G352</f>
        <v>45000</v>
      </c>
      <c r="I352" s="80">
        <v>27900</v>
      </c>
      <c r="J352" s="20">
        <v>308000</v>
      </c>
      <c r="K352" s="21">
        <v>41</v>
      </c>
      <c r="L352" s="21">
        <v>82</v>
      </c>
      <c r="M352" s="21">
        <v>115</v>
      </c>
      <c r="N352" s="21">
        <v>85</v>
      </c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39">
        <f>IF(AH352=0,"",AVERAGE(K352:AF352))</f>
        <v>80.75</v>
      </c>
      <c r="AH352" s="39">
        <f>IF(COUNTBLANK(K352:AF352)=0,22,IF(COUNTBLANK(K352:AF352)=1,21,IF(COUNTBLANK(K352:AF352)=2,20,IF(COUNTBLANK(K352:AF352)=3,19,IF(COUNTBLANK(K352:AF352)=4,18,IF(COUNTBLANK(K352:AF352)=5,17,IF(COUNTBLANK(K352:AF352)=6,16,IF(COUNTBLANK(K352:AF352)=7,15,IF(COUNTBLANK(K352:AF352)=8,14,IF(COUNTBLANK(K352:AF352)=9,13,IF(COUNTBLANK(K352:AF352)=10,12,IF(COUNTBLANK(K352:AF352)=11,11,IF(COUNTBLANK(K352:AF352)=12,10,IF(COUNTBLANK(K352:AF352)=13,9,IF(COUNTBLANK(K352:AF352)=14,8,IF(COUNTBLANK(K352:AF352)=15,7,IF(COUNTBLANK(K352:AF352)=16,6,IF(COUNTBLANK(K352:AF352)=17,5,IF(COUNTBLANK(K352:AF352)=18,4,IF(COUNTBLANK(K352:AF352)=19,3,IF(COUNTBLANK(K352:AF352)=20,2,IF(COUNTBLANK(K352:AF352)=21,1,IF(COUNTBLANK(K352:AF352)=22,0,"Error")))))))))))))))))))))))</f>
        <v>4</v>
      </c>
      <c r="AI352" s="39">
        <f>IF(AH352=0,"",IF(COUNTBLANK(AD352:AF352)=0,AVERAGE(AD352:AF352),IF(COUNTBLANK(AC352:AF352)&lt;1.5,AVERAGE(AC352:AF352),IF(COUNTBLANK(AB352:AF352)&lt;2.5,AVERAGE(AB352:AF352),IF(COUNTBLANK(AA352:AF352)&lt;3.5,AVERAGE(AA352:AF352),IF(COUNTBLANK(Z352:AF352)&lt;4.5,AVERAGE(Z352:AF352),IF(COUNTBLANK(Y352:AF352)&lt;5.5,AVERAGE(Y352:AF352),IF(COUNTBLANK(X352:AF352)&lt;6.5,AVERAGE(X352:AF352),IF(COUNTBLANK(W352:AF352)&lt;7.5,AVERAGE(W352:AF352),IF(COUNTBLANK(V352:AF352)&lt;8.5,AVERAGE(V352:AF352),IF(COUNTBLANK(U352:AF352)&lt;9.5,AVERAGE(U352:AF352),IF(COUNTBLANK(T352:AF352)&lt;10.5,AVERAGE(T352:AF352),IF(COUNTBLANK(S352:AF352)&lt;11.5,AVERAGE(S352:AF352),IF(COUNTBLANK(R352:AF352)&lt;12.5,AVERAGE(R352:AF352),IF(COUNTBLANK(Q352:AF352)&lt;13.5,AVERAGE(Q352:AF352),IF(COUNTBLANK(P352:AF352)&lt;14.5,AVERAGE(P352:AF352),IF(COUNTBLANK(O352:AF352)&lt;15.5,AVERAGE(O352:AF352),IF(COUNTBLANK(N352:AF352)&lt;16.5,AVERAGE(N352:AF352),IF(COUNTBLANK(M352:AF352)&lt;17.5,AVERAGE(M352:AF352),IF(COUNTBLANK(L352:AF352)&lt;18.5,AVERAGE(L352:AF352),AVERAGE(K352:AF352)))))))))))))))))))))</f>
        <v>94</v>
      </c>
      <c r="AJ352" s="22">
        <f>IF(AH352=0,"",IF(COUNTBLANK(AE352:AF352)=0,AVERAGE(AE352:AF352),IF(COUNTBLANK(AD352:AF352)&lt;1.5,AVERAGE(AD352:AF352),IF(COUNTBLANK(AC352:AF352)&lt;2.5,AVERAGE(AC352:AF352),IF(COUNTBLANK(AB352:AF352)&lt;3.5,AVERAGE(AB352:AF352),IF(COUNTBLANK(AA352:AF352)&lt;4.5,AVERAGE(AA352:AF352),IF(COUNTBLANK(Z352:AF352)&lt;5.5,AVERAGE(Z352:AF352),IF(COUNTBLANK(Y352:AF352)&lt;6.5,AVERAGE(Y352:AF352),IF(COUNTBLANK(X352:AF352)&lt;7.5,AVERAGE(X352:AF352),IF(COUNTBLANK(W352:AF352)&lt;8.5,AVERAGE(W352:AF352),IF(COUNTBLANK(V352:AF352)&lt;9.5,AVERAGE(V352:AF352),IF(COUNTBLANK(U352:AF352)&lt;10.5,AVERAGE(U352:AF352),IF(COUNTBLANK(T352:AF352)&lt;11.5,AVERAGE(T352:AF352),IF(COUNTBLANK(S352:AF352)&lt;12.5,AVERAGE(S352:AF352),IF(COUNTBLANK(R352:AF352)&lt;13.5,AVERAGE(R352:AF352),IF(COUNTBLANK(Q352:AF352)&lt;14.5,AVERAGE(Q352:AF352),IF(COUNTBLANK(P352:AF352)&lt;15.5,AVERAGE(P352:AF352),IF(COUNTBLANK(O352:AF352)&lt;16.5,AVERAGE(O352:AF352),IF(COUNTBLANK(N352:AF352)&lt;17.5,AVERAGE(N352:AF352),IF(COUNTBLANK(M352:AF352)&lt;18.5,AVERAGE(M352:AF352),IF(COUNTBLANK(L352:AF352)&lt;19.5,AVERAGE(L352:AF352),AVERAGE(K352:AF352))))))))))))))))))))))</f>
        <v>100</v>
      </c>
      <c r="AK352" s="23">
        <f>IF(AH352&lt;1.5,J352,(0.75*J352)+(0.25*(AI352*$AS$1)))</f>
        <v>327167.76600724901</v>
      </c>
      <c r="AL352" s="24">
        <f>AK352-J352</f>
        <v>19167.766007249011</v>
      </c>
      <c r="AM352" s="22">
        <f>IF(AH352&lt;1.5,"N/A",3*((J352/$AS$1)-(AJ352*2/3)))</f>
        <v>25.792912755852313</v>
      </c>
      <c r="AN352" s="20">
        <f t="shared" si="13"/>
        <v>371898.18114584504</v>
      </c>
      <c r="AO352" s="20">
        <f t="shared" si="14"/>
        <v>319476.36305879772</v>
      </c>
      <c r="AQ352" s="3"/>
      <c r="AR352" s="26"/>
    </row>
    <row r="353" spans="1:44" s="2" customFormat="1">
      <c r="A353" s="19" t="s">
        <v>267</v>
      </c>
      <c r="B353" s="23" t="str">
        <f>IF(COUNTBLANK(K353:AF353)&lt;20.5,"Yes","No")</f>
        <v>Yes</v>
      </c>
      <c r="C353" s="23" t="str">
        <f>IF(COUNTBLANK(K353:AF353)&lt;21.5,"Yes","No")</f>
        <v>Yes</v>
      </c>
      <c r="D353" s="34" t="str">
        <f>IF(J353&gt;300000,IF(J353&lt;((AG353*$AR$1)*0.9),IF(J353&lt;((AG353*$AR$1)*0.8),IF(J353&lt;((AG353*$AR$1)*0.7),"B","C"),"V"),IF(AM353&gt;AG353,IF(AM353&gt;AJ353,"P",""),"")),IF(AM353&gt;AG353,IF(AM353&gt;AJ353,"P",""),""))</f>
        <v>P</v>
      </c>
      <c r="E353" s="19" t="s">
        <v>262</v>
      </c>
      <c r="F353" s="21" t="s">
        <v>37</v>
      </c>
      <c r="G353" s="20">
        <v>321100</v>
      </c>
      <c r="H353" s="20">
        <f>J353-G353</f>
        <v>700</v>
      </c>
      <c r="I353" s="80">
        <v>10300</v>
      </c>
      <c r="J353" s="20">
        <v>321800</v>
      </c>
      <c r="K353" s="21">
        <v>49</v>
      </c>
      <c r="L353" s="21">
        <v>103</v>
      </c>
      <c r="M353" s="21">
        <v>54</v>
      </c>
      <c r="N353" s="21">
        <v>99</v>
      </c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39">
        <f>IF(AH353=0,"",AVERAGE(K353:AF353))</f>
        <v>76.25</v>
      </c>
      <c r="AH353" s="39">
        <f>IF(COUNTBLANK(K353:AF353)=0,22,IF(COUNTBLANK(K353:AF353)=1,21,IF(COUNTBLANK(K353:AF353)=2,20,IF(COUNTBLANK(K353:AF353)=3,19,IF(COUNTBLANK(K353:AF353)=4,18,IF(COUNTBLANK(K353:AF353)=5,17,IF(COUNTBLANK(K353:AF353)=6,16,IF(COUNTBLANK(K353:AF353)=7,15,IF(COUNTBLANK(K353:AF353)=8,14,IF(COUNTBLANK(K353:AF353)=9,13,IF(COUNTBLANK(K353:AF353)=10,12,IF(COUNTBLANK(K353:AF353)=11,11,IF(COUNTBLANK(K353:AF353)=12,10,IF(COUNTBLANK(K353:AF353)=13,9,IF(COUNTBLANK(K353:AF353)=14,8,IF(COUNTBLANK(K353:AF353)=15,7,IF(COUNTBLANK(K353:AF353)=16,6,IF(COUNTBLANK(K353:AF353)=17,5,IF(COUNTBLANK(K353:AF353)=18,4,IF(COUNTBLANK(K353:AF353)=19,3,IF(COUNTBLANK(K353:AF353)=20,2,IF(COUNTBLANK(K353:AF353)=21,1,IF(COUNTBLANK(K353:AF353)=22,0,"Error")))))))))))))))))))))))</f>
        <v>4</v>
      </c>
      <c r="AI353" s="39">
        <f>IF(AH353=0,"",IF(COUNTBLANK(AD353:AF353)=0,AVERAGE(AD353:AF353),IF(COUNTBLANK(AC353:AF353)&lt;1.5,AVERAGE(AC353:AF353),IF(COUNTBLANK(AB353:AF353)&lt;2.5,AVERAGE(AB353:AF353),IF(COUNTBLANK(AA353:AF353)&lt;3.5,AVERAGE(AA353:AF353),IF(COUNTBLANK(Z353:AF353)&lt;4.5,AVERAGE(Z353:AF353),IF(COUNTBLANK(Y353:AF353)&lt;5.5,AVERAGE(Y353:AF353),IF(COUNTBLANK(X353:AF353)&lt;6.5,AVERAGE(X353:AF353),IF(COUNTBLANK(W353:AF353)&lt;7.5,AVERAGE(W353:AF353),IF(COUNTBLANK(V353:AF353)&lt;8.5,AVERAGE(V353:AF353),IF(COUNTBLANK(U353:AF353)&lt;9.5,AVERAGE(U353:AF353),IF(COUNTBLANK(T353:AF353)&lt;10.5,AVERAGE(T353:AF353),IF(COUNTBLANK(S353:AF353)&lt;11.5,AVERAGE(S353:AF353),IF(COUNTBLANK(R353:AF353)&lt;12.5,AVERAGE(R353:AF353),IF(COUNTBLANK(Q353:AF353)&lt;13.5,AVERAGE(Q353:AF353),IF(COUNTBLANK(P353:AF353)&lt;14.5,AVERAGE(P353:AF353),IF(COUNTBLANK(O353:AF353)&lt;15.5,AVERAGE(O353:AF353),IF(COUNTBLANK(N353:AF353)&lt;16.5,AVERAGE(N353:AF353),IF(COUNTBLANK(M353:AF353)&lt;17.5,AVERAGE(M353:AF353),IF(COUNTBLANK(L353:AF353)&lt;18.5,AVERAGE(L353:AF353),AVERAGE(K353:AF353)))))))))))))))))))))</f>
        <v>85.333333333333329</v>
      </c>
      <c r="AJ353" s="22">
        <f>IF(AH353=0,"",IF(COUNTBLANK(AE353:AF353)=0,AVERAGE(AE353:AF353),IF(COUNTBLANK(AD353:AF353)&lt;1.5,AVERAGE(AD353:AF353),IF(COUNTBLANK(AC353:AF353)&lt;2.5,AVERAGE(AC353:AF353),IF(COUNTBLANK(AB353:AF353)&lt;3.5,AVERAGE(AB353:AF353),IF(COUNTBLANK(AA353:AF353)&lt;4.5,AVERAGE(AA353:AF353),IF(COUNTBLANK(Z353:AF353)&lt;5.5,AVERAGE(Z353:AF353),IF(COUNTBLANK(Y353:AF353)&lt;6.5,AVERAGE(Y353:AF353),IF(COUNTBLANK(X353:AF353)&lt;7.5,AVERAGE(X353:AF353),IF(COUNTBLANK(W353:AF353)&lt;8.5,AVERAGE(W353:AF353),IF(COUNTBLANK(V353:AF353)&lt;9.5,AVERAGE(V353:AF353),IF(COUNTBLANK(U353:AF353)&lt;10.5,AVERAGE(U353:AF353),IF(COUNTBLANK(T353:AF353)&lt;11.5,AVERAGE(T353:AF353),IF(COUNTBLANK(S353:AF353)&lt;12.5,AVERAGE(S353:AF353),IF(COUNTBLANK(R353:AF353)&lt;13.5,AVERAGE(R353:AF353),IF(COUNTBLANK(Q353:AF353)&lt;14.5,AVERAGE(Q353:AF353),IF(COUNTBLANK(P353:AF353)&lt;15.5,AVERAGE(P353:AF353),IF(COUNTBLANK(O353:AF353)&lt;16.5,AVERAGE(O353:AF353),IF(COUNTBLANK(N353:AF353)&lt;17.5,AVERAGE(N353:AF353),IF(COUNTBLANK(M353:AF353)&lt;18.5,AVERAGE(M353:AF353),IF(COUNTBLANK(L353:AF353)&lt;19.5,AVERAGE(L353:AF353),AVERAGE(K353:AF353))))))))))))))))))))))</f>
        <v>76.5</v>
      </c>
      <c r="AK353" s="23">
        <f>IF(AH353&lt;1.5,J353,(0.75*J353)+(0.25*(AI353*$AS$1)))</f>
        <v>328651.23438955937</v>
      </c>
      <c r="AL353" s="24">
        <f>AK353-J353</f>
        <v>6851.2343895593658</v>
      </c>
      <c r="AM353" s="22">
        <f>IF(AH353&lt;1.5,"N/A",3*((J353/$AS$1)-(AJ353*2/3)))</f>
        <v>82.909608197510636</v>
      </c>
      <c r="AN353" s="20">
        <f t="shared" si="13"/>
        <v>337609.69635934866</v>
      </c>
      <c r="AO353" s="20">
        <f t="shared" si="14"/>
        <v>301672.7267273477</v>
      </c>
      <c r="AQ353" s="3"/>
      <c r="AR353" s="26"/>
    </row>
    <row r="354" spans="1:44" s="2" customFormat="1">
      <c r="A354" s="19" t="s">
        <v>267</v>
      </c>
      <c r="B354" s="23" t="str">
        <f>IF(COUNTBLANK(K354:AF354)&lt;20.5,"Yes","No")</f>
        <v>Yes</v>
      </c>
      <c r="C354" s="23" t="str">
        <f>IF(COUNTBLANK(K354:AF354)&lt;21.5,"Yes","No")</f>
        <v>Yes</v>
      </c>
      <c r="D354" s="34" t="str">
        <f>IF(J354&gt;300000,IF(J354&lt;((AG354*$AR$1)*0.9),IF(J354&lt;((AG354*$AR$1)*0.8),IF(J354&lt;((AG354*$AR$1)*0.7),"B","C"),"V"),IF(AM354&gt;AG354,IF(AM354&gt;AJ354,"P",""),"")),IF(AM354&gt;AG354,IF(AM354&gt;AJ354,"P",""),""))</f>
        <v>P</v>
      </c>
      <c r="E354" s="19" t="s">
        <v>252</v>
      </c>
      <c r="F354" s="21" t="s">
        <v>37</v>
      </c>
      <c r="G354" s="20">
        <v>393500</v>
      </c>
      <c r="H354" s="20">
        <f>J354-G354</f>
        <v>-34400</v>
      </c>
      <c r="I354" s="80">
        <v>-19600</v>
      </c>
      <c r="J354" s="20">
        <v>359100</v>
      </c>
      <c r="K354" s="21">
        <v>76</v>
      </c>
      <c r="L354" s="21">
        <v>88</v>
      </c>
      <c r="M354" s="21">
        <v>80</v>
      </c>
      <c r="N354" s="21">
        <v>54</v>
      </c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39">
        <f>IF(AH354=0,"",AVERAGE(K354:AF354))</f>
        <v>74.5</v>
      </c>
      <c r="AH354" s="39">
        <f>IF(COUNTBLANK(K354:AF354)=0,22,IF(COUNTBLANK(K354:AF354)=1,21,IF(COUNTBLANK(K354:AF354)=2,20,IF(COUNTBLANK(K354:AF354)=3,19,IF(COUNTBLANK(K354:AF354)=4,18,IF(COUNTBLANK(K354:AF354)=5,17,IF(COUNTBLANK(K354:AF354)=6,16,IF(COUNTBLANK(K354:AF354)=7,15,IF(COUNTBLANK(K354:AF354)=8,14,IF(COUNTBLANK(K354:AF354)=9,13,IF(COUNTBLANK(K354:AF354)=10,12,IF(COUNTBLANK(K354:AF354)=11,11,IF(COUNTBLANK(K354:AF354)=12,10,IF(COUNTBLANK(K354:AF354)=13,9,IF(COUNTBLANK(K354:AF354)=14,8,IF(COUNTBLANK(K354:AF354)=15,7,IF(COUNTBLANK(K354:AF354)=16,6,IF(COUNTBLANK(K354:AF354)=17,5,IF(COUNTBLANK(K354:AF354)=18,4,IF(COUNTBLANK(K354:AF354)=19,3,IF(COUNTBLANK(K354:AF354)=20,2,IF(COUNTBLANK(K354:AF354)=21,1,IF(COUNTBLANK(K354:AF354)=22,0,"Error")))))))))))))))))))))))</f>
        <v>4</v>
      </c>
      <c r="AI354" s="39">
        <f>IF(AH354=0,"",IF(COUNTBLANK(AD354:AF354)=0,AVERAGE(AD354:AF354),IF(COUNTBLANK(AC354:AF354)&lt;1.5,AVERAGE(AC354:AF354),IF(COUNTBLANK(AB354:AF354)&lt;2.5,AVERAGE(AB354:AF354),IF(COUNTBLANK(AA354:AF354)&lt;3.5,AVERAGE(AA354:AF354),IF(COUNTBLANK(Z354:AF354)&lt;4.5,AVERAGE(Z354:AF354),IF(COUNTBLANK(Y354:AF354)&lt;5.5,AVERAGE(Y354:AF354),IF(COUNTBLANK(X354:AF354)&lt;6.5,AVERAGE(X354:AF354),IF(COUNTBLANK(W354:AF354)&lt;7.5,AVERAGE(W354:AF354),IF(COUNTBLANK(V354:AF354)&lt;8.5,AVERAGE(V354:AF354),IF(COUNTBLANK(U354:AF354)&lt;9.5,AVERAGE(U354:AF354),IF(COUNTBLANK(T354:AF354)&lt;10.5,AVERAGE(T354:AF354),IF(COUNTBLANK(S354:AF354)&lt;11.5,AVERAGE(S354:AF354),IF(COUNTBLANK(R354:AF354)&lt;12.5,AVERAGE(R354:AF354),IF(COUNTBLANK(Q354:AF354)&lt;13.5,AVERAGE(Q354:AF354),IF(COUNTBLANK(P354:AF354)&lt;14.5,AVERAGE(P354:AF354),IF(COUNTBLANK(O354:AF354)&lt;15.5,AVERAGE(O354:AF354),IF(COUNTBLANK(N354:AF354)&lt;16.5,AVERAGE(N354:AF354),IF(COUNTBLANK(M354:AF354)&lt;17.5,AVERAGE(M354:AF354),IF(COUNTBLANK(L354:AF354)&lt;18.5,AVERAGE(L354:AF354),AVERAGE(K354:AF354)))))))))))))))))))))</f>
        <v>74</v>
      </c>
      <c r="AJ354" s="22">
        <f>IF(AH354=0,"",IF(COUNTBLANK(AE354:AF354)=0,AVERAGE(AE354:AF354),IF(COUNTBLANK(AD354:AF354)&lt;1.5,AVERAGE(AD354:AF354),IF(COUNTBLANK(AC354:AF354)&lt;2.5,AVERAGE(AC354:AF354),IF(COUNTBLANK(AB354:AF354)&lt;3.5,AVERAGE(AB354:AF354),IF(COUNTBLANK(AA354:AF354)&lt;4.5,AVERAGE(AA354:AF354),IF(COUNTBLANK(Z354:AF354)&lt;5.5,AVERAGE(Z354:AF354),IF(COUNTBLANK(Y354:AF354)&lt;6.5,AVERAGE(Y354:AF354),IF(COUNTBLANK(X354:AF354)&lt;7.5,AVERAGE(X354:AF354),IF(COUNTBLANK(W354:AF354)&lt;8.5,AVERAGE(W354:AF354),IF(COUNTBLANK(V354:AF354)&lt;9.5,AVERAGE(V354:AF354),IF(COUNTBLANK(U354:AF354)&lt;10.5,AVERAGE(U354:AF354),IF(COUNTBLANK(T354:AF354)&lt;11.5,AVERAGE(T354:AF354),IF(COUNTBLANK(S354:AF354)&lt;12.5,AVERAGE(S354:AF354),IF(COUNTBLANK(R354:AF354)&lt;13.5,AVERAGE(R354:AF354),IF(COUNTBLANK(Q354:AF354)&lt;14.5,AVERAGE(Q354:AF354),IF(COUNTBLANK(P354:AF354)&lt;15.5,AVERAGE(P354:AF354),IF(COUNTBLANK(O354:AF354)&lt;16.5,AVERAGE(O354:AF354),IF(COUNTBLANK(N354:AF354)&lt;17.5,AVERAGE(N354:AF354),IF(COUNTBLANK(M354:AF354)&lt;18.5,AVERAGE(M354:AF354),IF(COUNTBLANK(L354:AF354)&lt;19.5,AVERAGE(L354:AF354),AVERAGE(K354:AF354))))))))))))))))))))))</f>
        <v>67</v>
      </c>
      <c r="AK354" s="23">
        <f>IF(AH354&lt;1.5,J354,(0.75*J354)+(0.25*(AI354*$AS$1)))</f>
        <v>345031.53919719602</v>
      </c>
      <c r="AL354" s="24">
        <f>AK354-J354</f>
        <v>-14068.46080280398</v>
      </c>
      <c r="AM354" s="22">
        <f>IF(AH354&lt;1.5,"N/A",3*((J354/$AS$1)-(AJ354*2/3)))</f>
        <v>129.25400964489148</v>
      </c>
      <c r="AN354" s="20">
        <f t="shared" si="13"/>
        <v>292770.90856162267</v>
      </c>
      <c r="AO354" s="20">
        <f t="shared" si="14"/>
        <v>294749.09037622827</v>
      </c>
    </row>
    <row r="355" spans="1:44" s="2" customFormat="1">
      <c r="A355" s="19" t="s">
        <v>267</v>
      </c>
      <c r="B355" s="23" t="str">
        <f>IF(COUNTBLANK(K355:AF355)&lt;20.5,"Yes","No")</f>
        <v>Yes</v>
      </c>
      <c r="C355" s="23" t="str">
        <f>IF(COUNTBLANK(K355:AF355)&lt;21.5,"Yes","No")</f>
        <v>Yes</v>
      </c>
      <c r="D355" s="34" t="str">
        <f>IF(J355&gt;300000,IF(J355&lt;((AG355*$AR$1)*0.9),IF(J355&lt;((AG355*$AR$1)*0.8),IF(J355&lt;((AG355*$AR$1)*0.7),"B","C"),"V"),IF(AM355&gt;AG355,IF(AM355&gt;AJ355,"P",""),"")),IF(AM355&gt;AG355,IF(AM355&gt;AJ355,"P",""),""))</f>
        <v/>
      </c>
      <c r="E355" s="19" t="s">
        <v>253</v>
      </c>
      <c r="F355" s="21" t="s">
        <v>62</v>
      </c>
      <c r="G355" s="20">
        <v>283900</v>
      </c>
      <c r="H355" s="20">
        <f>J355-G355</f>
        <v>-5300</v>
      </c>
      <c r="I355" s="80">
        <v>-700</v>
      </c>
      <c r="J355" s="20">
        <v>278600</v>
      </c>
      <c r="K355" s="21">
        <v>75</v>
      </c>
      <c r="L355" s="21">
        <v>66</v>
      </c>
      <c r="M355" s="21">
        <v>52</v>
      </c>
      <c r="N355" s="21">
        <v>84</v>
      </c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39">
        <f>IF(AH355=0,"",AVERAGE(K355:AF355))</f>
        <v>69.25</v>
      </c>
      <c r="AH355" s="39">
        <f>IF(COUNTBLANK(K355:AF355)=0,22,IF(COUNTBLANK(K355:AF355)=1,21,IF(COUNTBLANK(K355:AF355)=2,20,IF(COUNTBLANK(K355:AF355)=3,19,IF(COUNTBLANK(K355:AF355)=4,18,IF(COUNTBLANK(K355:AF355)=5,17,IF(COUNTBLANK(K355:AF355)=6,16,IF(COUNTBLANK(K355:AF355)=7,15,IF(COUNTBLANK(K355:AF355)=8,14,IF(COUNTBLANK(K355:AF355)=9,13,IF(COUNTBLANK(K355:AF355)=10,12,IF(COUNTBLANK(K355:AF355)=11,11,IF(COUNTBLANK(K355:AF355)=12,10,IF(COUNTBLANK(K355:AF355)=13,9,IF(COUNTBLANK(K355:AF355)=14,8,IF(COUNTBLANK(K355:AF355)=15,7,IF(COUNTBLANK(K355:AF355)=16,6,IF(COUNTBLANK(K355:AF355)=17,5,IF(COUNTBLANK(K355:AF355)=18,4,IF(COUNTBLANK(K355:AF355)=19,3,IF(COUNTBLANK(K355:AF355)=20,2,IF(COUNTBLANK(K355:AF355)=21,1,IF(COUNTBLANK(K355:AF355)=22,0,"Error")))))))))))))))))))))))</f>
        <v>4</v>
      </c>
      <c r="AI355" s="39">
        <f>IF(AH355=0,"",IF(COUNTBLANK(AD355:AF355)=0,AVERAGE(AD355:AF355),IF(COUNTBLANK(AC355:AF355)&lt;1.5,AVERAGE(AC355:AF355),IF(COUNTBLANK(AB355:AF355)&lt;2.5,AVERAGE(AB355:AF355),IF(COUNTBLANK(AA355:AF355)&lt;3.5,AVERAGE(AA355:AF355),IF(COUNTBLANK(Z355:AF355)&lt;4.5,AVERAGE(Z355:AF355),IF(COUNTBLANK(Y355:AF355)&lt;5.5,AVERAGE(Y355:AF355),IF(COUNTBLANK(X355:AF355)&lt;6.5,AVERAGE(X355:AF355),IF(COUNTBLANK(W355:AF355)&lt;7.5,AVERAGE(W355:AF355),IF(COUNTBLANK(V355:AF355)&lt;8.5,AVERAGE(V355:AF355),IF(COUNTBLANK(U355:AF355)&lt;9.5,AVERAGE(U355:AF355),IF(COUNTBLANK(T355:AF355)&lt;10.5,AVERAGE(T355:AF355),IF(COUNTBLANK(S355:AF355)&lt;11.5,AVERAGE(S355:AF355),IF(COUNTBLANK(R355:AF355)&lt;12.5,AVERAGE(R355:AF355),IF(COUNTBLANK(Q355:AF355)&lt;13.5,AVERAGE(Q355:AF355),IF(COUNTBLANK(P355:AF355)&lt;14.5,AVERAGE(P355:AF355),IF(COUNTBLANK(O355:AF355)&lt;15.5,AVERAGE(O355:AF355),IF(COUNTBLANK(N355:AF355)&lt;16.5,AVERAGE(N355:AF355),IF(COUNTBLANK(M355:AF355)&lt;17.5,AVERAGE(M355:AF355),IF(COUNTBLANK(L355:AF355)&lt;18.5,AVERAGE(L355:AF355),AVERAGE(K355:AF355)))))))))))))))))))))</f>
        <v>67.333333333333329</v>
      </c>
      <c r="AJ355" s="22">
        <f>IF(AH355=0,"",IF(COUNTBLANK(AE355:AF355)=0,AVERAGE(AE355:AF355),IF(COUNTBLANK(AD355:AF355)&lt;1.5,AVERAGE(AD355:AF355),IF(COUNTBLANK(AC355:AF355)&lt;2.5,AVERAGE(AC355:AF355),IF(COUNTBLANK(AB355:AF355)&lt;3.5,AVERAGE(AB355:AF355),IF(COUNTBLANK(AA355:AF355)&lt;4.5,AVERAGE(AA355:AF355),IF(COUNTBLANK(Z355:AF355)&lt;5.5,AVERAGE(Z355:AF355),IF(COUNTBLANK(Y355:AF355)&lt;6.5,AVERAGE(Y355:AF355),IF(COUNTBLANK(X355:AF355)&lt;7.5,AVERAGE(X355:AF355),IF(COUNTBLANK(W355:AF355)&lt;8.5,AVERAGE(W355:AF355),IF(COUNTBLANK(V355:AF355)&lt;9.5,AVERAGE(V355:AF355),IF(COUNTBLANK(U355:AF355)&lt;10.5,AVERAGE(U355:AF355),IF(COUNTBLANK(T355:AF355)&lt;11.5,AVERAGE(T355:AF355),IF(COUNTBLANK(S355:AF355)&lt;12.5,AVERAGE(S355:AF355),IF(COUNTBLANK(R355:AF355)&lt;13.5,AVERAGE(R355:AF355),IF(COUNTBLANK(Q355:AF355)&lt;14.5,AVERAGE(Q355:AF355),IF(COUNTBLANK(P355:AF355)&lt;15.5,AVERAGE(P355:AF355),IF(COUNTBLANK(O355:AF355)&lt;16.5,AVERAGE(O355:AF355),IF(COUNTBLANK(N355:AF355)&lt;17.5,AVERAGE(N355:AF355),IF(COUNTBLANK(M355:AF355)&lt;18.5,AVERAGE(M355:AF355),IF(COUNTBLANK(L355:AF355)&lt;19.5,AVERAGE(L355:AF355),AVERAGE(K355:AF355))))))))))))))))))))))</f>
        <v>68</v>
      </c>
      <c r="AK355" s="23">
        <f>IF(AH355&lt;1.5,J355,(0.75*J355)+(0.25*(AI355*$AS$1)))</f>
        <v>277836.13026051171</v>
      </c>
      <c r="AL355" s="24">
        <f>AK355-J355</f>
        <v>-763.86973948829109</v>
      </c>
      <c r="AM355" s="22">
        <f>IF(AH355&lt;1.5,"N/A",3*((J355/$AS$1)-(AJ355*2/3)))</f>
        <v>68.239952901884578</v>
      </c>
      <c r="AN355" s="20">
        <f t="shared" si="13"/>
        <v>266395.15103354852</v>
      </c>
      <c r="AO355" s="20">
        <f t="shared" si="14"/>
        <v>273978.1813228699</v>
      </c>
    </row>
    <row r="356" spans="1:44" s="2" customFormat="1">
      <c r="A356" s="19" t="s">
        <v>267</v>
      </c>
      <c r="B356" s="23" t="str">
        <f>IF(COUNTBLANK(K356:AF356)&lt;20.5,"Yes","No")</f>
        <v>Yes</v>
      </c>
      <c r="C356" s="23" t="str">
        <f>IF(COUNTBLANK(K356:AF356)&lt;21.5,"Yes","No")</f>
        <v>Yes</v>
      </c>
      <c r="D356" s="34" t="str">
        <f>IF(J356&gt;300000,IF(J356&lt;((AG356*$AR$1)*0.9),IF(J356&lt;((AG356*$AR$1)*0.8),IF(J356&lt;((AG356*$AR$1)*0.7),"B","C"),"V"),IF(AM356&gt;AG356,IF(AM356&gt;AJ356,"P",""),"")),IF(AM356&gt;AG356,IF(AM356&gt;AJ356,"P",""),""))</f>
        <v/>
      </c>
      <c r="E356" s="19" t="s">
        <v>256</v>
      </c>
      <c r="F356" s="21" t="s">
        <v>48</v>
      </c>
      <c r="G356" s="20">
        <v>315500</v>
      </c>
      <c r="H356" s="20">
        <f>J356-G356</f>
        <v>-22200</v>
      </c>
      <c r="I356" s="80">
        <v>-2500</v>
      </c>
      <c r="J356" s="20">
        <v>293300</v>
      </c>
      <c r="K356" s="21">
        <v>60</v>
      </c>
      <c r="L356" s="21">
        <v>51</v>
      </c>
      <c r="M356" s="21">
        <v>63</v>
      </c>
      <c r="N356" s="21">
        <v>95</v>
      </c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39">
        <f>IF(AH356=0,"",AVERAGE(K356:AF356))</f>
        <v>67.25</v>
      </c>
      <c r="AH356" s="39">
        <f>IF(COUNTBLANK(K356:AF356)=0,22,IF(COUNTBLANK(K356:AF356)=1,21,IF(COUNTBLANK(K356:AF356)=2,20,IF(COUNTBLANK(K356:AF356)=3,19,IF(COUNTBLANK(K356:AF356)=4,18,IF(COUNTBLANK(K356:AF356)=5,17,IF(COUNTBLANK(K356:AF356)=6,16,IF(COUNTBLANK(K356:AF356)=7,15,IF(COUNTBLANK(K356:AF356)=8,14,IF(COUNTBLANK(K356:AF356)=9,13,IF(COUNTBLANK(K356:AF356)=10,12,IF(COUNTBLANK(K356:AF356)=11,11,IF(COUNTBLANK(K356:AF356)=12,10,IF(COUNTBLANK(K356:AF356)=13,9,IF(COUNTBLANK(K356:AF356)=14,8,IF(COUNTBLANK(K356:AF356)=15,7,IF(COUNTBLANK(K356:AF356)=16,6,IF(COUNTBLANK(K356:AF356)=17,5,IF(COUNTBLANK(K356:AF356)=18,4,IF(COUNTBLANK(K356:AF356)=19,3,IF(COUNTBLANK(K356:AF356)=20,2,IF(COUNTBLANK(K356:AF356)=21,1,IF(COUNTBLANK(K356:AF356)=22,0,"Error")))))))))))))))))))))))</f>
        <v>4</v>
      </c>
      <c r="AI356" s="39">
        <f>IF(AH356=0,"",IF(COUNTBLANK(AD356:AF356)=0,AVERAGE(AD356:AF356),IF(COUNTBLANK(AC356:AF356)&lt;1.5,AVERAGE(AC356:AF356),IF(COUNTBLANK(AB356:AF356)&lt;2.5,AVERAGE(AB356:AF356),IF(COUNTBLANK(AA356:AF356)&lt;3.5,AVERAGE(AA356:AF356),IF(COUNTBLANK(Z356:AF356)&lt;4.5,AVERAGE(Z356:AF356),IF(COUNTBLANK(Y356:AF356)&lt;5.5,AVERAGE(Y356:AF356),IF(COUNTBLANK(X356:AF356)&lt;6.5,AVERAGE(X356:AF356),IF(COUNTBLANK(W356:AF356)&lt;7.5,AVERAGE(W356:AF356),IF(COUNTBLANK(V356:AF356)&lt;8.5,AVERAGE(V356:AF356),IF(COUNTBLANK(U356:AF356)&lt;9.5,AVERAGE(U356:AF356),IF(COUNTBLANK(T356:AF356)&lt;10.5,AVERAGE(T356:AF356),IF(COUNTBLANK(S356:AF356)&lt;11.5,AVERAGE(S356:AF356),IF(COUNTBLANK(R356:AF356)&lt;12.5,AVERAGE(R356:AF356),IF(COUNTBLANK(Q356:AF356)&lt;13.5,AVERAGE(Q356:AF356),IF(COUNTBLANK(P356:AF356)&lt;14.5,AVERAGE(P356:AF356),IF(COUNTBLANK(O356:AF356)&lt;15.5,AVERAGE(O356:AF356),IF(COUNTBLANK(N356:AF356)&lt;16.5,AVERAGE(N356:AF356),IF(COUNTBLANK(M356:AF356)&lt;17.5,AVERAGE(M356:AF356),IF(COUNTBLANK(L356:AF356)&lt;18.5,AVERAGE(L356:AF356),AVERAGE(K356:AF356)))))))))))))))))))))</f>
        <v>69.666666666666671</v>
      </c>
      <c r="AJ356" s="22">
        <f>IF(AH356=0,"",IF(COUNTBLANK(AE356:AF356)=0,AVERAGE(AE356:AF356),IF(COUNTBLANK(AD356:AF356)&lt;1.5,AVERAGE(AD356:AF356),IF(COUNTBLANK(AC356:AF356)&lt;2.5,AVERAGE(AC356:AF356),IF(COUNTBLANK(AB356:AF356)&lt;3.5,AVERAGE(AB356:AF356),IF(COUNTBLANK(AA356:AF356)&lt;4.5,AVERAGE(AA356:AF356),IF(COUNTBLANK(Z356:AF356)&lt;5.5,AVERAGE(Z356:AF356),IF(COUNTBLANK(Y356:AF356)&lt;6.5,AVERAGE(Y356:AF356),IF(COUNTBLANK(X356:AF356)&lt;7.5,AVERAGE(X356:AF356),IF(COUNTBLANK(W356:AF356)&lt;8.5,AVERAGE(W356:AF356),IF(COUNTBLANK(V356:AF356)&lt;9.5,AVERAGE(V356:AF356),IF(COUNTBLANK(U356:AF356)&lt;10.5,AVERAGE(U356:AF356),IF(COUNTBLANK(T356:AF356)&lt;11.5,AVERAGE(T356:AF356),IF(COUNTBLANK(S356:AF356)&lt;12.5,AVERAGE(S356:AF356),IF(COUNTBLANK(R356:AF356)&lt;13.5,AVERAGE(R356:AF356),IF(COUNTBLANK(Q356:AF356)&lt;14.5,AVERAGE(Q356:AF356),IF(COUNTBLANK(P356:AF356)&lt;15.5,AVERAGE(P356:AF356),IF(COUNTBLANK(O356:AF356)&lt;16.5,AVERAGE(O356:AF356),IF(COUNTBLANK(N356:AF356)&lt;17.5,AVERAGE(N356:AF356),IF(COUNTBLANK(M356:AF356)&lt;18.5,AVERAGE(M356:AF356),IF(COUNTBLANK(L356:AF356)&lt;19.5,AVERAGE(L356:AF356),AVERAGE(K356:AF356))))))))))))))))))))))</f>
        <v>79</v>
      </c>
      <c r="AK356" s="23">
        <f>IF(AH356&lt;1.5,J356,(0.75*J356)+(0.25*(AI356*$AS$1)))</f>
        <v>291248.2733883512</v>
      </c>
      <c r="AL356" s="24">
        <f>AK356-J356</f>
        <v>-2051.7266116488026</v>
      </c>
      <c r="AM356" s="22">
        <f>IF(AH356&lt;1.5,"N/A",3*((J356/$AS$1)-(AJ356*2/3)))</f>
        <v>57.016432828868467</v>
      </c>
      <c r="AN356" s="20">
        <f t="shared" si="13"/>
        <v>275626.66616837453</v>
      </c>
      <c r="AO356" s="20">
        <f t="shared" si="14"/>
        <v>266065.45406444767</v>
      </c>
    </row>
    <row r="357" spans="1:44" s="2" customFormat="1">
      <c r="A357" s="19" t="s">
        <v>267</v>
      </c>
      <c r="B357" s="23" t="str">
        <f>IF(COUNTBLANK(K357:AF357)&lt;20.5,"Yes","No")</f>
        <v>Yes</v>
      </c>
      <c r="C357" s="23" t="str">
        <f>IF(COUNTBLANK(K357:AF357)&lt;21.5,"Yes","No")</f>
        <v>Yes</v>
      </c>
      <c r="D357" s="34" t="str">
        <f>IF(J357&gt;300000,IF(J357&lt;((AG357*$AR$1)*0.9),IF(J357&lt;((AG357*$AR$1)*0.8),IF(J357&lt;((AG357*$AR$1)*0.7),"B","C"),"V"),IF(AM357&gt;AG357,IF(AM357&gt;AJ357,"P",""),"")),IF(AM357&gt;AG357,IF(AM357&gt;AJ357,"P",""),""))</f>
        <v>P</v>
      </c>
      <c r="E357" s="19" t="s">
        <v>257</v>
      </c>
      <c r="F357" s="21" t="s">
        <v>62</v>
      </c>
      <c r="G357" s="20">
        <v>348000</v>
      </c>
      <c r="H357" s="20">
        <f>J357-G357</f>
        <v>-36500</v>
      </c>
      <c r="I357" s="80">
        <v>-11900</v>
      </c>
      <c r="J357" s="20">
        <v>311500</v>
      </c>
      <c r="K357" s="21">
        <v>57</v>
      </c>
      <c r="L357" s="21">
        <v>78</v>
      </c>
      <c r="M357" s="21">
        <v>49</v>
      </c>
      <c r="N357" s="21">
        <v>76</v>
      </c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39">
        <f>IF(AH357=0,"",AVERAGE(K357:AF357))</f>
        <v>65</v>
      </c>
      <c r="AH357" s="39">
        <f>IF(COUNTBLANK(K357:AF357)=0,22,IF(COUNTBLANK(K357:AF357)=1,21,IF(COUNTBLANK(K357:AF357)=2,20,IF(COUNTBLANK(K357:AF357)=3,19,IF(COUNTBLANK(K357:AF357)=4,18,IF(COUNTBLANK(K357:AF357)=5,17,IF(COUNTBLANK(K357:AF357)=6,16,IF(COUNTBLANK(K357:AF357)=7,15,IF(COUNTBLANK(K357:AF357)=8,14,IF(COUNTBLANK(K357:AF357)=9,13,IF(COUNTBLANK(K357:AF357)=10,12,IF(COUNTBLANK(K357:AF357)=11,11,IF(COUNTBLANK(K357:AF357)=12,10,IF(COUNTBLANK(K357:AF357)=13,9,IF(COUNTBLANK(K357:AF357)=14,8,IF(COUNTBLANK(K357:AF357)=15,7,IF(COUNTBLANK(K357:AF357)=16,6,IF(COUNTBLANK(K357:AF357)=17,5,IF(COUNTBLANK(K357:AF357)=18,4,IF(COUNTBLANK(K357:AF357)=19,3,IF(COUNTBLANK(K357:AF357)=20,2,IF(COUNTBLANK(K357:AF357)=21,1,IF(COUNTBLANK(K357:AF357)=22,0,"Error")))))))))))))))))))))))</f>
        <v>4</v>
      </c>
      <c r="AI357" s="39">
        <f>IF(AH357=0,"",IF(COUNTBLANK(AD357:AF357)=0,AVERAGE(AD357:AF357),IF(COUNTBLANK(AC357:AF357)&lt;1.5,AVERAGE(AC357:AF357),IF(COUNTBLANK(AB357:AF357)&lt;2.5,AVERAGE(AB357:AF357),IF(COUNTBLANK(AA357:AF357)&lt;3.5,AVERAGE(AA357:AF357),IF(COUNTBLANK(Z357:AF357)&lt;4.5,AVERAGE(Z357:AF357),IF(COUNTBLANK(Y357:AF357)&lt;5.5,AVERAGE(Y357:AF357),IF(COUNTBLANK(X357:AF357)&lt;6.5,AVERAGE(X357:AF357),IF(COUNTBLANK(W357:AF357)&lt;7.5,AVERAGE(W357:AF357),IF(COUNTBLANK(V357:AF357)&lt;8.5,AVERAGE(V357:AF357),IF(COUNTBLANK(U357:AF357)&lt;9.5,AVERAGE(U357:AF357),IF(COUNTBLANK(T357:AF357)&lt;10.5,AVERAGE(T357:AF357),IF(COUNTBLANK(S357:AF357)&lt;11.5,AVERAGE(S357:AF357),IF(COUNTBLANK(R357:AF357)&lt;12.5,AVERAGE(R357:AF357),IF(COUNTBLANK(Q357:AF357)&lt;13.5,AVERAGE(Q357:AF357),IF(COUNTBLANK(P357:AF357)&lt;14.5,AVERAGE(P357:AF357),IF(COUNTBLANK(O357:AF357)&lt;15.5,AVERAGE(O357:AF357),IF(COUNTBLANK(N357:AF357)&lt;16.5,AVERAGE(N357:AF357),IF(COUNTBLANK(M357:AF357)&lt;17.5,AVERAGE(M357:AF357),IF(COUNTBLANK(L357:AF357)&lt;18.5,AVERAGE(L357:AF357),AVERAGE(K357:AF357)))))))))))))))))))))</f>
        <v>67.666666666666671</v>
      </c>
      <c r="AJ357" s="22">
        <f>IF(AH357=0,"",IF(COUNTBLANK(AE357:AF357)=0,AVERAGE(AE357:AF357),IF(COUNTBLANK(AD357:AF357)&lt;1.5,AVERAGE(AD357:AF357),IF(COUNTBLANK(AC357:AF357)&lt;2.5,AVERAGE(AC357:AF357),IF(COUNTBLANK(AB357:AF357)&lt;3.5,AVERAGE(AB357:AF357),IF(COUNTBLANK(AA357:AF357)&lt;4.5,AVERAGE(AA357:AF357),IF(COUNTBLANK(Z357:AF357)&lt;5.5,AVERAGE(Z357:AF357),IF(COUNTBLANK(Y357:AF357)&lt;6.5,AVERAGE(Y357:AF357),IF(COUNTBLANK(X357:AF357)&lt;7.5,AVERAGE(X357:AF357),IF(COUNTBLANK(W357:AF357)&lt;8.5,AVERAGE(W357:AF357),IF(COUNTBLANK(V357:AF357)&lt;9.5,AVERAGE(V357:AF357),IF(COUNTBLANK(U357:AF357)&lt;10.5,AVERAGE(U357:AF357),IF(COUNTBLANK(T357:AF357)&lt;11.5,AVERAGE(T357:AF357),IF(COUNTBLANK(S357:AF357)&lt;12.5,AVERAGE(S357:AF357),IF(COUNTBLANK(R357:AF357)&lt;13.5,AVERAGE(R357:AF357),IF(COUNTBLANK(Q357:AF357)&lt;14.5,AVERAGE(Q357:AF357),IF(COUNTBLANK(P357:AF357)&lt;15.5,AVERAGE(P357:AF357),IF(COUNTBLANK(O357:AF357)&lt;16.5,AVERAGE(O357:AF357),IF(COUNTBLANK(N357:AF357)&lt;17.5,AVERAGE(N357:AF357),IF(COUNTBLANK(M357:AF357)&lt;18.5,AVERAGE(M357:AF357),IF(COUNTBLANK(L357:AF357)&lt;19.5,AVERAGE(L357:AF357),AVERAGE(K357:AF357))))))))))))))))))))))</f>
        <v>62.5</v>
      </c>
      <c r="AK357" s="23">
        <f>IF(AH357&lt;1.5,J357,(0.75*J357)+(0.25*(AI357*$AS$1)))</f>
        <v>302852.15070734592</v>
      </c>
      <c r="AL357" s="24">
        <f>AK357-J357</f>
        <v>-8647.8492926540785</v>
      </c>
      <c r="AM357" s="22">
        <f>IF(AH357&lt;1.5,"N/A",3*((J357/$AS$1)-(AJ357*2/3)))</f>
        <v>103.35874130989612</v>
      </c>
      <c r="AN357" s="20">
        <f t="shared" si="13"/>
        <v>267713.9389099523</v>
      </c>
      <c r="AO357" s="20">
        <f t="shared" si="14"/>
        <v>257163.63589872263</v>
      </c>
    </row>
    <row r="358" spans="1:44" ht="13.5">
      <c r="A358" s="19" t="s">
        <v>267</v>
      </c>
      <c r="B358" s="23" t="str">
        <f>IF(COUNTBLANK(K358:AF358)&lt;20.5,"Yes","No")</f>
        <v>Yes</v>
      </c>
      <c r="C358" s="23" t="str">
        <f>IF(COUNTBLANK(K358:AF358)&lt;21.5,"Yes","No")</f>
        <v>Yes</v>
      </c>
      <c r="D358" s="34" t="str">
        <f>IF(J358&gt;300000,IF(J358&lt;((AG358*$AR$1)*0.9),IF(J358&lt;((AG358*$AR$1)*0.8),IF(J358&lt;((AG358*$AR$1)*0.7),"B","C"),"V"),IF(AM358&gt;AG358,IF(AM358&gt;AJ358,"P",""),"")),IF(AM358&gt;AG358,IF(AM358&gt;AJ358,"P",""),""))</f>
        <v>P</v>
      </c>
      <c r="E358" s="19" t="s">
        <v>258</v>
      </c>
      <c r="F358" s="21" t="s">
        <v>37</v>
      </c>
      <c r="G358" s="20">
        <v>278500</v>
      </c>
      <c r="H358" s="20">
        <f>J358-G358</f>
        <v>-5800</v>
      </c>
      <c r="I358" s="80">
        <v>-4400</v>
      </c>
      <c r="J358" s="20">
        <v>272700</v>
      </c>
      <c r="K358" s="21">
        <v>57</v>
      </c>
      <c r="L358" s="21">
        <v>78</v>
      </c>
      <c r="M358" s="21">
        <v>63</v>
      </c>
      <c r="N358" s="21">
        <v>49</v>
      </c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39">
        <f>IF(AH358=0,"",AVERAGE(K358:AF358))</f>
        <v>61.75</v>
      </c>
      <c r="AH358" s="39">
        <f>IF(COUNTBLANK(K358:AF358)=0,22,IF(COUNTBLANK(K358:AF358)=1,21,IF(COUNTBLANK(K358:AF358)=2,20,IF(COUNTBLANK(K358:AF358)=3,19,IF(COUNTBLANK(K358:AF358)=4,18,IF(COUNTBLANK(K358:AF358)=5,17,IF(COUNTBLANK(K358:AF358)=6,16,IF(COUNTBLANK(K358:AF358)=7,15,IF(COUNTBLANK(K358:AF358)=8,14,IF(COUNTBLANK(K358:AF358)=9,13,IF(COUNTBLANK(K358:AF358)=10,12,IF(COUNTBLANK(K358:AF358)=11,11,IF(COUNTBLANK(K358:AF358)=12,10,IF(COUNTBLANK(K358:AF358)=13,9,IF(COUNTBLANK(K358:AF358)=14,8,IF(COUNTBLANK(K358:AF358)=15,7,IF(COUNTBLANK(K358:AF358)=16,6,IF(COUNTBLANK(K358:AF358)=17,5,IF(COUNTBLANK(K358:AF358)=18,4,IF(COUNTBLANK(K358:AF358)=19,3,IF(COUNTBLANK(K358:AF358)=20,2,IF(COUNTBLANK(K358:AF358)=21,1,IF(COUNTBLANK(K358:AF358)=22,0,"Error")))))))))))))))))))))))</f>
        <v>4</v>
      </c>
      <c r="AI358" s="39">
        <f>IF(AH358=0,"",IF(COUNTBLANK(AD358:AF358)=0,AVERAGE(AD358:AF358),IF(COUNTBLANK(AC358:AF358)&lt;1.5,AVERAGE(AC358:AF358),IF(COUNTBLANK(AB358:AF358)&lt;2.5,AVERAGE(AB358:AF358),IF(COUNTBLANK(AA358:AF358)&lt;3.5,AVERAGE(AA358:AF358),IF(COUNTBLANK(Z358:AF358)&lt;4.5,AVERAGE(Z358:AF358),IF(COUNTBLANK(Y358:AF358)&lt;5.5,AVERAGE(Y358:AF358),IF(COUNTBLANK(X358:AF358)&lt;6.5,AVERAGE(X358:AF358),IF(COUNTBLANK(W358:AF358)&lt;7.5,AVERAGE(W358:AF358),IF(COUNTBLANK(V358:AF358)&lt;8.5,AVERAGE(V358:AF358),IF(COUNTBLANK(U358:AF358)&lt;9.5,AVERAGE(U358:AF358),IF(COUNTBLANK(T358:AF358)&lt;10.5,AVERAGE(T358:AF358),IF(COUNTBLANK(S358:AF358)&lt;11.5,AVERAGE(S358:AF358),IF(COUNTBLANK(R358:AF358)&lt;12.5,AVERAGE(R358:AF358),IF(COUNTBLANK(Q358:AF358)&lt;13.5,AVERAGE(Q358:AF358),IF(COUNTBLANK(P358:AF358)&lt;14.5,AVERAGE(P358:AF358),IF(COUNTBLANK(O358:AF358)&lt;15.5,AVERAGE(O358:AF358),IF(COUNTBLANK(N358:AF358)&lt;16.5,AVERAGE(N358:AF358),IF(COUNTBLANK(M358:AF358)&lt;17.5,AVERAGE(M358:AF358),IF(COUNTBLANK(L358:AF358)&lt;18.5,AVERAGE(L358:AF358),AVERAGE(K358:AF358)))))))))))))))))))))</f>
        <v>63.333333333333336</v>
      </c>
      <c r="AJ358" s="22">
        <f>IF(AH358=0,"",IF(COUNTBLANK(AE358:AF358)=0,AVERAGE(AE358:AF358),IF(COUNTBLANK(AD358:AF358)&lt;1.5,AVERAGE(AD358:AF358),IF(COUNTBLANK(AC358:AF358)&lt;2.5,AVERAGE(AC358:AF358),IF(COUNTBLANK(AB358:AF358)&lt;3.5,AVERAGE(AB358:AF358),IF(COUNTBLANK(AA358:AF358)&lt;4.5,AVERAGE(AA358:AF358),IF(COUNTBLANK(Z358:AF358)&lt;5.5,AVERAGE(Z358:AF358),IF(COUNTBLANK(Y358:AF358)&lt;6.5,AVERAGE(Y358:AF358),IF(COUNTBLANK(X358:AF358)&lt;7.5,AVERAGE(X358:AF358),IF(COUNTBLANK(W358:AF358)&lt;8.5,AVERAGE(W358:AF358),IF(COUNTBLANK(V358:AF358)&lt;9.5,AVERAGE(V358:AF358),IF(COUNTBLANK(U358:AF358)&lt;10.5,AVERAGE(U358:AF358),IF(COUNTBLANK(T358:AF358)&lt;11.5,AVERAGE(T358:AF358),IF(COUNTBLANK(S358:AF358)&lt;12.5,AVERAGE(S358:AF358),IF(COUNTBLANK(R358:AF358)&lt;13.5,AVERAGE(R358:AF358),IF(COUNTBLANK(Q358:AF358)&lt;14.5,AVERAGE(Q358:AF358),IF(COUNTBLANK(P358:AF358)&lt;15.5,AVERAGE(P358:AF358),IF(COUNTBLANK(O358:AF358)&lt;16.5,AVERAGE(O358:AF358),IF(COUNTBLANK(N358:AF358)&lt;17.5,AVERAGE(N358:AF358),IF(COUNTBLANK(M358:AF358)&lt;18.5,AVERAGE(M358:AF358),IF(COUNTBLANK(L358:AF358)&lt;19.5,AVERAGE(L358:AF358),AVERAGE(K358:AF358))))))))))))))))))))))</f>
        <v>56</v>
      </c>
      <c r="AK358" s="23">
        <f>IF(AH358&lt;1.5,J358,(0.75*J358)+(0.25*(AI358*$AS$1)))</f>
        <v>269318.8848985011</v>
      </c>
      <c r="AL358" s="24">
        <f>AK358-J358</f>
        <v>-3381.1151014989009</v>
      </c>
      <c r="AM358" s="22">
        <f>IF(AH358&lt;1.5,"N/A",3*((J358/$AS$1)-(AJ358*2/3)))</f>
        <v>87.914699053639396</v>
      </c>
      <c r="AN358" s="20">
        <f t="shared" si="13"/>
        <v>250569.69651670411</v>
      </c>
      <c r="AO358" s="20">
        <f t="shared" si="14"/>
        <v>244305.4541037865</v>
      </c>
    </row>
    <row r="359" spans="1:44" ht="13.5">
      <c r="A359" s="25" t="s">
        <v>267</v>
      </c>
      <c r="B359" s="23" t="str">
        <f>IF(COUNTBLANK(K359:AF359)&lt;20.5,"Yes","No")</f>
        <v>Yes</v>
      </c>
      <c r="C359" s="23" t="str">
        <f>IF(COUNTBLANK(K359:AF359)&lt;21.5,"Yes","No")</f>
        <v>Yes</v>
      </c>
      <c r="D359" s="34" t="str">
        <f>IF(J359&gt;300000,IF(J359&lt;((AG359*$AR$1)*0.9),IF(J359&lt;((AG359*$AR$1)*0.8),IF(J359&lt;((AG359*$AR$1)*0.7),"B","C"),"V"),IF(AM359&gt;AG359,IF(AM359&gt;AJ359,"P",""),"")),IF(AM359&gt;AG359,IF(AM359&gt;AJ359,"P",""),""))</f>
        <v>P</v>
      </c>
      <c r="E359" s="25" t="s">
        <v>434</v>
      </c>
      <c r="F359" s="27" t="s">
        <v>388</v>
      </c>
      <c r="G359" s="20">
        <v>279900</v>
      </c>
      <c r="H359" s="20">
        <f>J359-G359</f>
        <v>-13100</v>
      </c>
      <c r="I359" s="80">
        <v>-13100</v>
      </c>
      <c r="J359" s="20">
        <v>266800</v>
      </c>
      <c r="K359" s="21"/>
      <c r="L359" s="21">
        <v>59</v>
      </c>
      <c r="M359" s="21">
        <v>62</v>
      </c>
      <c r="N359" s="21">
        <v>47</v>
      </c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39">
        <f>IF(AH359=0,"",AVERAGE(K359:AF359))</f>
        <v>56</v>
      </c>
      <c r="AH359" s="39">
        <f>IF(COUNTBLANK(K359:AF359)=0,22,IF(COUNTBLANK(K359:AF359)=1,21,IF(COUNTBLANK(K359:AF359)=2,20,IF(COUNTBLANK(K359:AF359)=3,19,IF(COUNTBLANK(K359:AF359)=4,18,IF(COUNTBLANK(K359:AF359)=5,17,IF(COUNTBLANK(K359:AF359)=6,16,IF(COUNTBLANK(K359:AF359)=7,15,IF(COUNTBLANK(K359:AF359)=8,14,IF(COUNTBLANK(K359:AF359)=9,13,IF(COUNTBLANK(K359:AF359)=10,12,IF(COUNTBLANK(K359:AF359)=11,11,IF(COUNTBLANK(K359:AF359)=12,10,IF(COUNTBLANK(K359:AF359)=13,9,IF(COUNTBLANK(K359:AF359)=14,8,IF(COUNTBLANK(K359:AF359)=15,7,IF(COUNTBLANK(K359:AF359)=16,6,IF(COUNTBLANK(K359:AF359)=17,5,IF(COUNTBLANK(K359:AF359)=18,4,IF(COUNTBLANK(K359:AF359)=19,3,IF(COUNTBLANK(K359:AF359)=20,2,IF(COUNTBLANK(K359:AF359)=21,1,IF(COUNTBLANK(K359:AF359)=22,0,"Error")))))))))))))))))))))))</f>
        <v>3</v>
      </c>
      <c r="AI359" s="39">
        <f>IF(AH359=0,"",IF(COUNTBLANK(AD359:AF359)=0,AVERAGE(AD359:AF359),IF(COUNTBLANK(AC359:AF359)&lt;1.5,AVERAGE(AC359:AF359),IF(COUNTBLANK(AB359:AF359)&lt;2.5,AVERAGE(AB359:AF359),IF(COUNTBLANK(AA359:AF359)&lt;3.5,AVERAGE(AA359:AF359),IF(COUNTBLANK(Z359:AF359)&lt;4.5,AVERAGE(Z359:AF359),IF(COUNTBLANK(Y359:AF359)&lt;5.5,AVERAGE(Y359:AF359),IF(COUNTBLANK(X359:AF359)&lt;6.5,AVERAGE(X359:AF359),IF(COUNTBLANK(W359:AF359)&lt;7.5,AVERAGE(W359:AF359),IF(COUNTBLANK(V359:AF359)&lt;8.5,AVERAGE(V359:AF359),IF(COUNTBLANK(U359:AF359)&lt;9.5,AVERAGE(U359:AF359),IF(COUNTBLANK(T359:AF359)&lt;10.5,AVERAGE(T359:AF359),IF(COUNTBLANK(S359:AF359)&lt;11.5,AVERAGE(S359:AF359),IF(COUNTBLANK(R359:AF359)&lt;12.5,AVERAGE(R359:AF359),IF(COUNTBLANK(Q359:AF359)&lt;13.5,AVERAGE(Q359:AF359),IF(COUNTBLANK(P359:AF359)&lt;14.5,AVERAGE(P359:AF359),IF(COUNTBLANK(O359:AF359)&lt;15.5,AVERAGE(O359:AF359),IF(COUNTBLANK(N359:AF359)&lt;16.5,AVERAGE(N359:AF359),IF(COUNTBLANK(M359:AF359)&lt;17.5,AVERAGE(M359:AF359),IF(COUNTBLANK(L359:AF359)&lt;18.5,AVERAGE(L359:AF359),AVERAGE(K359:AF359)))))))))))))))))))))</f>
        <v>56</v>
      </c>
      <c r="AJ359" s="22">
        <f>IF(AH359=0,"",IF(COUNTBLANK(AE359:AF359)=0,AVERAGE(AE359:AF359),IF(COUNTBLANK(AD359:AF359)&lt;1.5,AVERAGE(AD359:AF359),IF(COUNTBLANK(AC359:AF359)&lt;2.5,AVERAGE(AC359:AF359),IF(COUNTBLANK(AB359:AF359)&lt;3.5,AVERAGE(AB359:AF359),IF(COUNTBLANK(AA359:AF359)&lt;4.5,AVERAGE(AA359:AF359),IF(COUNTBLANK(Z359:AF359)&lt;5.5,AVERAGE(Z359:AF359),IF(COUNTBLANK(Y359:AF359)&lt;6.5,AVERAGE(Y359:AF359),IF(COUNTBLANK(X359:AF359)&lt;7.5,AVERAGE(X359:AF359),IF(COUNTBLANK(W359:AF359)&lt;8.5,AVERAGE(W359:AF359),IF(COUNTBLANK(V359:AF359)&lt;9.5,AVERAGE(V359:AF359),IF(COUNTBLANK(U359:AF359)&lt;10.5,AVERAGE(U359:AF359),IF(COUNTBLANK(T359:AF359)&lt;11.5,AVERAGE(T359:AF359),IF(COUNTBLANK(S359:AF359)&lt;12.5,AVERAGE(S359:AF359),IF(COUNTBLANK(R359:AF359)&lt;13.5,AVERAGE(R359:AF359),IF(COUNTBLANK(Q359:AF359)&lt;14.5,AVERAGE(Q359:AF359),IF(COUNTBLANK(P359:AF359)&lt;15.5,AVERAGE(P359:AF359),IF(COUNTBLANK(O359:AF359)&lt;16.5,AVERAGE(O359:AF359),IF(COUNTBLANK(N359:AF359)&lt;17.5,AVERAGE(N359:AF359),IF(COUNTBLANK(M359:AF359)&lt;18.5,AVERAGE(M359:AF359),IF(COUNTBLANK(L359:AF359)&lt;19.5,AVERAGE(L359:AF359),AVERAGE(K359:AF359))))))))))))))))))))))</f>
        <v>54.5</v>
      </c>
      <c r="AK359" s="23">
        <f>IF(AH359&lt;1.5,J359,(0.75*J359)+(0.25*(AI359*$AS$1)))</f>
        <v>257391.43506814836</v>
      </c>
      <c r="AL359" s="24">
        <f>AK359-J359</f>
        <v>-9408.5649318516371</v>
      </c>
      <c r="AM359" s="22">
        <f>IF(AH359&lt;1.5,"N/A",3*((J359/$AS$1)-(AJ359*2/3)))</f>
        <v>86.589445205394156</v>
      </c>
      <c r="AN359" s="20">
        <f t="shared" si="13"/>
        <v>221556.36323582256</v>
      </c>
      <c r="AO359" s="20">
        <f t="shared" si="14"/>
        <v>221556.36323582256</v>
      </c>
    </row>
    <row r="360" spans="1:44" ht="13.5">
      <c r="A360" s="19" t="s">
        <v>267</v>
      </c>
      <c r="B360" s="23" t="str">
        <f>IF(COUNTBLANK(K360:AF360)&lt;20.5,"Yes","No")</f>
        <v>No</v>
      </c>
      <c r="C360" s="23" t="str">
        <f>IF(COUNTBLANK(K360:AF360)&lt;21.5,"Yes","No")</f>
        <v>Yes</v>
      </c>
      <c r="D360" s="34" t="str">
        <f>IF(J360&gt;300000,IF(J360&lt;((AG360*$AR$1)*0.9),IF(J360&lt;((AG360*$AR$1)*0.8),IF(J360&lt;((AG360*$AR$1)*0.7),"B","C"),"V"),IF(AM360&gt;AG360,IF(AM360&gt;AJ360,"P",""),"")),IF(AM360&gt;AG360,IF(AM360&gt;AJ360,"P",""),""))</f>
        <v>P</v>
      </c>
      <c r="E360" s="19" t="s">
        <v>261</v>
      </c>
      <c r="F360" s="21" t="s">
        <v>62</v>
      </c>
      <c r="G360" s="20">
        <v>306300</v>
      </c>
      <c r="H360" s="20">
        <f>J360-G360</f>
        <v>0</v>
      </c>
      <c r="I360" s="80">
        <v>0</v>
      </c>
      <c r="J360" s="20">
        <v>306300</v>
      </c>
      <c r="K360" s="21">
        <v>52</v>
      </c>
      <c r="L360" s="21"/>
      <c r="M360" s="21"/>
      <c r="N360" s="21" t="s">
        <v>535</v>
      </c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39">
        <f>IF(AH360=0,"",AVERAGE(K360:AF360))</f>
        <v>52</v>
      </c>
      <c r="AH360" s="39">
        <f>IF(COUNTBLANK(K360:AF360)=0,22,IF(COUNTBLANK(K360:AF360)=1,21,IF(COUNTBLANK(K360:AF360)=2,20,IF(COUNTBLANK(K360:AF360)=3,19,IF(COUNTBLANK(K360:AF360)=4,18,IF(COUNTBLANK(K360:AF360)=5,17,IF(COUNTBLANK(K360:AF360)=6,16,IF(COUNTBLANK(K360:AF360)=7,15,IF(COUNTBLANK(K360:AF360)=8,14,IF(COUNTBLANK(K360:AF360)=9,13,IF(COUNTBLANK(K360:AF360)=10,12,IF(COUNTBLANK(K360:AF360)=11,11,IF(COUNTBLANK(K360:AF360)=12,10,IF(COUNTBLANK(K360:AF360)=13,9,IF(COUNTBLANK(K360:AF360)=14,8,IF(COUNTBLANK(K360:AF360)=15,7,IF(COUNTBLANK(K360:AF360)=16,6,IF(COUNTBLANK(K360:AF360)=17,5,IF(COUNTBLANK(K360:AF360)=18,4,IF(COUNTBLANK(K360:AF360)=19,3,IF(COUNTBLANK(K360:AF360)=20,2,IF(COUNTBLANK(K360:AF360)=21,1,IF(COUNTBLANK(K360:AF360)=22,0,"Error")))))))))))))))))))))))</f>
        <v>1</v>
      </c>
      <c r="AI360" s="39">
        <f>IF(AH360=0,"",IF(COUNTBLANK(AD360:AF360)=0,AVERAGE(AD360:AF360),IF(COUNTBLANK(AC360:AF360)&lt;1.5,AVERAGE(AC360:AF360),IF(COUNTBLANK(AB360:AF360)&lt;2.5,AVERAGE(AB360:AF360),IF(COUNTBLANK(AA360:AF360)&lt;3.5,AVERAGE(AA360:AF360),IF(COUNTBLANK(Z360:AF360)&lt;4.5,AVERAGE(Z360:AF360),IF(COUNTBLANK(Y360:AF360)&lt;5.5,AVERAGE(Y360:AF360),IF(COUNTBLANK(X360:AF360)&lt;6.5,AVERAGE(X360:AF360),IF(COUNTBLANK(W360:AF360)&lt;7.5,AVERAGE(W360:AF360),IF(COUNTBLANK(V360:AF360)&lt;8.5,AVERAGE(V360:AF360),IF(COUNTBLANK(U360:AF360)&lt;9.5,AVERAGE(U360:AF360),IF(COUNTBLANK(T360:AF360)&lt;10.5,AVERAGE(T360:AF360),IF(COUNTBLANK(S360:AF360)&lt;11.5,AVERAGE(S360:AF360),IF(COUNTBLANK(R360:AF360)&lt;12.5,AVERAGE(R360:AF360),IF(COUNTBLANK(Q360:AF360)&lt;13.5,AVERAGE(Q360:AF360),IF(COUNTBLANK(P360:AF360)&lt;14.5,AVERAGE(P360:AF360),IF(COUNTBLANK(O360:AF360)&lt;15.5,AVERAGE(O360:AF360),IF(COUNTBLANK(N360:AF360)&lt;16.5,AVERAGE(N360:AF360),IF(COUNTBLANK(M360:AF360)&lt;17.5,AVERAGE(M360:AF360),IF(COUNTBLANK(L360:AF360)&lt;18.5,AVERAGE(L360:AF360),AVERAGE(K360:AF360)))))))))))))))))))))</f>
        <v>52</v>
      </c>
      <c r="AJ360" s="22">
        <f>IF(AH360=0,"",IF(COUNTBLANK(AE360:AF360)=0,AVERAGE(AE360:AF360),IF(COUNTBLANK(AD360:AF360)&lt;1.5,AVERAGE(AD360:AF360),IF(COUNTBLANK(AC360:AF360)&lt;2.5,AVERAGE(AC360:AF360),IF(COUNTBLANK(AB360:AF360)&lt;3.5,AVERAGE(AB360:AF360),IF(COUNTBLANK(AA360:AF360)&lt;4.5,AVERAGE(AA360:AF360),IF(COUNTBLANK(Z360:AF360)&lt;5.5,AVERAGE(Z360:AF360),IF(COUNTBLANK(Y360:AF360)&lt;6.5,AVERAGE(Y360:AF360),IF(COUNTBLANK(X360:AF360)&lt;7.5,AVERAGE(X360:AF360),IF(COUNTBLANK(W360:AF360)&lt;8.5,AVERAGE(W360:AF360),IF(COUNTBLANK(V360:AF360)&lt;9.5,AVERAGE(V360:AF360),IF(COUNTBLANK(U360:AF360)&lt;10.5,AVERAGE(U360:AF360),IF(COUNTBLANK(T360:AF360)&lt;11.5,AVERAGE(T360:AF360),IF(COUNTBLANK(S360:AF360)&lt;12.5,AVERAGE(S360:AF360),IF(COUNTBLANK(R360:AF360)&lt;13.5,AVERAGE(R360:AF360),IF(COUNTBLANK(Q360:AF360)&lt;14.5,AVERAGE(Q360:AF360),IF(COUNTBLANK(P360:AF360)&lt;15.5,AVERAGE(P360:AF360),IF(COUNTBLANK(O360:AF360)&lt;16.5,AVERAGE(O360:AF360),IF(COUNTBLANK(N360:AF360)&lt;17.5,AVERAGE(N360:AF360),IF(COUNTBLANK(M360:AF360)&lt;18.5,AVERAGE(M360:AF360),IF(COUNTBLANK(L360:AF360)&lt;19.5,AVERAGE(L360:AF360),AVERAGE(K360:AF360))))))))))))))))))))))</f>
        <v>52</v>
      </c>
      <c r="AK360" s="23">
        <f>IF(AH360&lt;1.5,J360,(0.75*J360)+(0.25*(AI360*$AS$1)))</f>
        <v>306300</v>
      </c>
      <c r="AL360" s="24">
        <f>AK360-J360</f>
        <v>0</v>
      </c>
      <c r="AM360" s="22" t="str">
        <f>IF(AH360&lt;1.5,"N/A",3*((J360/$AS$1)-(AJ360*2/3)))</f>
        <v>N/A</v>
      </c>
      <c r="AN360" s="20">
        <f t="shared" si="13"/>
        <v>205730.90871897811</v>
      </c>
      <c r="AO360" s="20">
        <f t="shared" si="14"/>
        <v>205730.90871897811</v>
      </c>
    </row>
    <row r="361" spans="1:44" ht="13.5">
      <c r="A361" s="19" t="s">
        <v>267</v>
      </c>
      <c r="B361" s="23" t="str">
        <f>IF(COUNTBLANK(K361:AF361)&lt;20.5,"Yes","No")</f>
        <v>Yes</v>
      </c>
      <c r="C361" s="23" t="str">
        <f>IF(COUNTBLANK(K361:AF361)&lt;21.5,"Yes","No")</f>
        <v>Yes</v>
      </c>
      <c r="D361" s="34" t="str">
        <f>IF(J361&gt;300000,IF(J361&lt;((AG361*$AR$1)*0.9),IF(J361&lt;((AG361*$AR$1)*0.8),IF(J361&lt;((AG361*$AR$1)*0.7),"B","C"),"V"),IF(AM361&gt;AG361,IF(AM361&gt;AJ361,"P",""),"")),IF(AM361&gt;AG361,IF(AM361&gt;AJ361,"P",""),""))</f>
        <v>P</v>
      </c>
      <c r="E361" s="19" t="s">
        <v>264</v>
      </c>
      <c r="F361" s="21" t="s">
        <v>388</v>
      </c>
      <c r="G361" s="20">
        <v>235600</v>
      </c>
      <c r="H361" s="20">
        <f>J361-G361</f>
        <v>-14700</v>
      </c>
      <c r="I361" s="80">
        <v>-14700</v>
      </c>
      <c r="J361" s="20">
        <v>220900</v>
      </c>
      <c r="K361" s="21">
        <v>39</v>
      </c>
      <c r="L361" s="21" t="s">
        <v>535</v>
      </c>
      <c r="M361" s="21">
        <v>63</v>
      </c>
      <c r="N361" s="21">
        <v>29</v>
      </c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39">
        <f>IF(AH361=0,"",AVERAGE(K361:AF361))</f>
        <v>43.666666666666664</v>
      </c>
      <c r="AH361" s="39">
        <f>IF(COUNTBLANK(K361:AF361)=0,22,IF(COUNTBLANK(K361:AF361)=1,21,IF(COUNTBLANK(K361:AF361)=2,20,IF(COUNTBLANK(K361:AF361)=3,19,IF(COUNTBLANK(K361:AF361)=4,18,IF(COUNTBLANK(K361:AF361)=5,17,IF(COUNTBLANK(K361:AF361)=6,16,IF(COUNTBLANK(K361:AF361)=7,15,IF(COUNTBLANK(K361:AF361)=8,14,IF(COUNTBLANK(K361:AF361)=9,13,IF(COUNTBLANK(K361:AF361)=10,12,IF(COUNTBLANK(K361:AF361)=11,11,IF(COUNTBLANK(K361:AF361)=12,10,IF(COUNTBLANK(K361:AF361)=13,9,IF(COUNTBLANK(K361:AF361)=14,8,IF(COUNTBLANK(K361:AF361)=15,7,IF(COUNTBLANK(K361:AF361)=16,6,IF(COUNTBLANK(K361:AF361)=17,5,IF(COUNTBLANK(K361:AF361)=18,4,IF(COUNTBLANK(K361:AF361)=19,3,IF(COUNTBLANK(K361:AF361)=20,2,IF(COUNTBLANK(K361:AF361)=21,1,IF(COUNTBLANK(K361:AF361)=22,0,"Error")))))))))))))))))))))))</f>
        <v>3</v>
      </c>
      <c r="AI361" s="39">
        <f>IF(AH361=0,"",IF(COUNTBLANK(AD361:AF361)=0,AVERAGE(AD361:AF361),IF(COUNTBLANK(AC361:AF361)&lt;1.5,AVERAGE(AC361:AF361),IF(COUNTBLANK(AB361:AF361)&lt;2.5,AVERAGE(AB361:AF361),IF(COUNTBLANK(AA361:AF361)&lt;3.5,AVERAGE(AA361:AF361),IF(COUNTBLANK(Z361:AF361)&lt;4.5,AVERAGE(Z361:AF361),IF(COUNTBLANK(Y361:AF361)&lt;5.5,AVERAGE(Y361:AF361),IF(COUNTBLANK(X361:AF361)&lt;6.5,AVERAGE(X361:AF361),IF(COUNTBLANK(W361:AF361)&lt;7.5,AVERAGE(W361:AF361),IF(COUNTBLANK(V361:AF361)&lt;8.5,AVERAGE(V361:AF361),IF(COUNTBLANK(U361:AF361)&lt;9.5,AVERAGE(U361:AF361),IF(COUNTBLANK(T361:AF361)&lt;10.5,AVERAGE(T361:AF361),IF(COUNTBLANK(S361:AF361)&lt;11.5,AVERAGE(S361:AF361),IF(COUNTBLANK(R361:AF361)&lt;12.5,AVERAGE(R361:AF361),IF(COUNTBLANK(Q361:AF361)&lt;13.5,AVERAGE(Q361:AF361),IF(COUNTBLANK(P361:AF361)&lt;14.5,AVERAGE(P361:AF361),IF(COUNTBLANK(O361:AF361)&lt;15.5,AVERAGE(O361:AF361),IF(COUNTBLANK(N361:AF361)&lt;16.5,AVERAGE(N361:AF361),IF(COUNTBLANK(M361:AF361)&lt;17.5,AVERAGE(M361:AF361),IF(COUNTBLANK(L361:AF361)&lt;18.5,AVERAGE(L361:AF361),AVERAGE(K361:AF361)))))))))))))))))))))</f>
        <v>43.666666666666664</v>
      </c>
      <c r="AJ361" s="22">
        <f>IF(AH361=0,"",IF(COUNTBLANK(AE361:AF361)=0,AVERAGE(AE361:AF361),IF(COUNTBLANK(AD361:AF361)&lt;1.5,AVERAGE(AD361:AF361),IF(COUNTBLANK(AC361:AF361)&lt;2.5,AVERAGE(AC361:AF361),IF(COUNTBLANK(AB361:AF361)&lt;3.5,AVERAGE(AB361:AF361),IF(COUNTBLANK(AA361:AF361)&lt;4.5,AVERAGE(AA361:AF361),IF(COUNTBLANK(Z361:AF361)&lt;5.5,AVERAGE(Z361:AF361),IF(COUNTBLANK(Y361:AF361)&lt;6.5,AVERAGE(Y361:AF361),IF(COUNTBLANK(X361:AF361)&lt;7.5,AVERAGE(X361:AF361),IF(COUNTBLANK(W361:AF361)&lt;8.5,AVERAGE(W361:AF361),IF(COUNTBLANK(V361:AF361)&lt;9.5,AVERAGE(V361:AF361),IF(COUNTBLANK(U361:AF361)&lt;10.5,AVERAGE(U361:AF361),IF(COUNTBLANK(T361:AF361)&lt;11.5,AVERAGE(T361:AF361),IF(COUNTBLANK(S361:AF361)&lt;12.5,AVERAGE(S361:AF361),IF(COUNTBLANK(R361:AF361)&lt;13.5,AVERAGE(R361:AF361),IF(COUNTBLANK(Q361:AF361)&lt;14.5,AVERAGE(Q361:AF361),IF(COUNTBLANK(P361:AF361)&lt;15.5,AVERAGE(P361:AF361),IF(COUNTBLANK(O361:AF361)&lt;16.5,AVERAGE(O361:AF361),IF(COUNTBLANK(N361:AF361)&lt;17.5,AVERAGE(N361:AF361),IF(COUNTBLANK(M361:AF361)&lt;18.5,AVERAGE(M361:AF361),IF(COUNTBLANK(L361:AF361)&lt;19.5,AVERAGE(L361:AF361),AVERAGE(K361:AF361))))))))))))))))))))))</f>
        <v>46</v>
      </c>
      <c r="AK361" s="23">
        <f>IF(AH361&lt;1.5,J361,(0.75*J361)+(0.25*(AI361*$AS$1)))</f>
        <v>210348.67853528235</v>
      </c>
      <c r="AL361" s="24">
        <f>AK361-J361</f>
        <v>-10551.32146471765</v>
      </c>
      <c r="AM361" s="22">
        <f>IF(AH361&lt;1.5,"N/A",3*((J361/$AS$1)-(AJ361*2/3)))</f>
        <v>69.940436453791492</v>
      </c>
      <c r="AN361" s="20">
        <f t="shared" si="13"/>
        <v>172761.21180888545</v>
      </c>
      <c r="AO361" s="20">
        <f t="shared" si="14"/>
        <v>172761.21180888545</v>
      </c>
    </row>
    <row r="362" spans="1:44">
      <c r="A362" s="19" t="s">
        <v>267</v>
      </c>
      <c r="B362" s="23" t="str">
        <f>IF(COUNTBLANK(K362:AF362)&lt;20.5,"Yes","No")</f>
        <v>No</v>
      </c>
      <c r="C362" s="23" t="str">
        <f>IF(COUNTBLANK(K362:AF362)&lt;21.5,"Yes","No")</f>
        <v>Yes</v>
      </c>
      <c r="D362" s="34" t="str">
        <f>IF(J362&gt;300000,IF(J362&lt;((AG362*$AR$1)*0.9),IF(J362&lt;((AG362*$AR$1)*0.8),IF(J362&lt;((AG362*$AR$1)*0.7),"B","C"),"V"),IF(AM362&gt;AG362,IF(AM362&gt;AJ362,"P",""),"")),IF(AM362&gt;AG362,IF(AM362&gt;AJ362,"P",""),""))</f>
        <v>P</v>
      </c>
      <c r="E362" s="19" t="s">
        <v>527</v>
      </c>
      <c r="F362" s="21" t="s">
        <v>48</v>
      </c>
      <c r="G362" s="20">
        <v>250100</v>
      </c>
      <c r="H362" s="20">
        <f>J362-G362</f>
        <v>0</v>
      </c>
      <c r="I362" s="80">
        <v>0</v>
      </c>
      <c r="J362" s="20">
        <v>250100</v>
      </c>
      <c r="K362" s="21"/>
      <c r="L362" s="21"/>
      <c r="M362" s="21"/>
      <c r="N362" s="21">
        <v>43</v>
      </c>
      <c r="O362" s="40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9">
        <f>IF(AH362=0,"",AVERAGE(K362:AF362))</f>
        <v>43</v>
      </c>
      <c r="AH362" s="39">
        <f>IF(COUNTBLANK(K362:AF362)=0,22,IF(COUNTBLANK(K362:AF362)=1,21,IF(COUNTBLANK(K362:AF362)=2,20,IF(COUNTBLANK(K362:AF362)=3,19,IF(COUNTBLANK(K362:AF362)=4,18,IF(COUNTBLANK(K362:AF362)=5,17,IF(COUNTBLANK(K362:AF362)=6,16,IF(COUNTBLANK(K362:AF362)=7,15,IF(COUNTBLANK(K362:AF362)=8,14,IF(COUNTBLANK(K362:AF362)=9,13,IF(COUNTBLANK(K362:AF362)=10,12,IF(COUNTBLANK(K362:AF362)=11,11,IF(COUNTBLANK(K362:AF362)=12,10,IF(COUNTBLANK(K362:AF362)=13,9,IF(COUNTBLANK(K362:AF362)=14,8,IF(COUNTBLANK(K362:AF362)=15,7,IF(COUNTBLANK(K362:AF362)=16,6,IF(COUNTBLANK(K362:AF362)=17,5,IF(COUNTBLANK(K362:AF362)=18,4,IF(COUNTBLANK(K362:AF362)=19,3,IF(COUNTBLANK(K362:AF362)=20,2,IF(COUNTBLANK(K362:AF362)=21,1,IF(COUNTBLANK(K362:AF362)=22,0,"Error")))))))))))))))))))))))</f>
        <v>1</v>
      </c>
      <c r="AI362" s="39">
        <f>IF(AH362=0,"",IF(COUNTBLANK(AD362:AF362)=0,AVERAGE(AD362:AF362),IF(COUNTBLANK(AC362:AF362)&lt;1.5,AVERAGE(AC362:AF362),IF(COUNTBLANK(AB362:AF362)&lt;2.5,AVERAGE(AB362:AF362),IF(COUNTBLANK(AA362:AF362)&lt;3.5,AVERAGE(AA362:AF362),IF(COUNTBLANK(Z362:AF362)&lt;4.5,AVERAGE(Z362:AF362),IF(COUNTBLANK(Y362:AF362)&lt;5.5,AVERAGE(Y362:AF362),IF(COUNTBLANK(X362:AF362)&lt;6.5,AVERAGE(X362:AF362),IF(COUNTBLANK(W362:AF362)&lt;7.5,AVERAGE(W362:AF362),IF(COUNTBLANK(V362:AF362)&lt;8.5,AVERAGE(V362:AF362),IF(COUNTBLANK(U362:AF362)&lt;9.5,AVERAGE(U362:AF362),IF(COUNTBLANK(T362:AF362)&lt;10.5,AVERAGE(T362:AF362),IF(COUNTBLANK(S362:AF362)&lt;11.5,AVERAGE(S362:AF362),IF(COUNTBLANK(R362:AF362)&lt;12.5,AVERAGE(R362:AF362),IF(COUNTBLANK(Q362:AF362)&lt;13.5,AVERAGE(Q362:AF362),IF(COUNTBLANK(P362:AF362)&lt;14.5,AVERAGE(P362:AF362),IF(COUNTBLANK(O362:AF362)&lt;15.5,AVERAGE(O362:AF362),IF(COUNTBLANK(N362:AF362)&lt;16.5,AVERAGE(N362:AF362),IF(COUNTBLANK(M362:AF362)&lt;17.5,AVERAGE(M362:AF362),IF(COUNTBLANK(L362:AF362)&lt;18.5,AVERAGE(L362:AF362),AVERAGE(K362:AF362)))))))))))))))))))))</f>
        <v>43</v>
      </c>
      <c r="AJ362" s="22">
        <f>IF(AH362=0,"",IF(COUNTBLANK(AE362:AF362)=0,AVERAGE(AE362:AF362),IF(COUNTBLANK(AD362:AF362)&lt;1.5,AVERAGE(AD362:AF362),IF(COUNTBLANK(AC362:AF362)&lt;2.5,AVERAGE(AC362:AF362),IF(COUNTBLANK(AB362:AF362)&lt;3.5,AVERAGE(AB362:AF362),IF(COUNTBLANK(AA362:AF362)&lt;4.5,AVERAGE(AA362:AF362),IF(COUNTBLANK(Z362:AF362)&lt;5.5,AVERAGE(Z362:AF362),IF(COUNTBLANK(Y362:AF362)&lt;6.5,AVERAGE(Y362:AF362),IF(COUNTBLANK(X362:AF362)&lt;7.5,AVERAGE(X362:AF362),IF(COUNTBLANK(W362:AF362)&lt;8.5,AVERAGE(W362:AF362),IF(COUNTBLANK(V362:AF362)&lt;9.5,AVERAGE(V362:AF362),IF(COUNTBLANK(U362:AF362)&lt;10.5,AVERAGE(U362:AF362),IF(COUNTBLANK(T362:AF362)&lt;11.5,AVERAGE(T362:AF362),IF(COUNTBLANK(S362:AF362)&lt;12.5,AVERAGE(S362:AF362),IF(COUNTBLANK(R362:AF362)&lt;13.5,AVERAGE(R362:AF362),IF(COUNTBLANK(Q362:AF362)&lt;14.5,AVERAGE(Q362:AF362),IF(COUNTBLANK(P362:AF362)&lt;15.5,AVERAGE(P362:AF362),IF(COUNTBLANK(O362:AF362)&lt;16.5,AVERAGE(O362:AF362),IF(COUNTBLANK(N362:AF362)&lt;17.5,AVERAGE(N362:AF362),IF(COUNTBLANK(M362:AF362)&lt;18.5,AVERAGE(M362:AF362),IF(COUNTBLANK(L362:AF362)&lt;19.5,AVERAGE(L362:AF362),AVERAGE(K362:AF362))))))))))))))))))))))</f>
        <v>43</v>
      </c>
      <c r="AK362" s="23">
        <f>IF(AH362&lt;1.5,J362,(0.75*J362)+(0.25*(AI362*$AS$1)))</f>
        <v>250100</v>
      </c>
      <c r="AL362" s="24">
        <f>AK362-J362</f>
        <v>0</v>
      </c>
      <c r="AM362" s="22" t="str">
        <f>IF(AH362&lt;1.5,"N/A",3*((J362/$AS$1)-(AJ362*2/3)))</f>
        <v>N/A</v>
      </c>
      <c r="AN362" s="20">
        <f t="shared" si="13"/>
        <v>170123.63605607804</v>
      </c>
      <c r="AO362" s="20">
        <f t="shared" si="14"/>
        <v>170123.63605607804</v>
      </c>
    </row>
    <row r="363" spans="1:44" ht="13.5">
      <c r="A363" s="19" t="s">
        <v>267</v>
      </c>
      <c r="B363" s="23" t="str">
        <f>IF(COUNTBLANK(K363:AF363)&lt;20.5,"Yes","No")</f>
        <v>Yes</v>
      </c>
      <c r="C363" s="23" t="str">
        <f>IF(COUNTBLANK(K363:AF363)&lt;21.5,"Yes","No")</f>
        <v>Yes</v>
      </c>
      <c r="D363" s="34" t="str">
        <f>IF(J363&gt;300000,IF(J363&lt;((AG363*$AR$1)*0.9),IF(J363&lt;((AG363*$AR$1)*0.8),IF(J363&lt;((AG363*$AR$1)*0.7),"B","C"),"V"),IF(AM363&gt;AG363,IF(AM363&gt;AJ363,"P",""),"")),IF(AM363&gt;AG363,IF(AM363&gt;AJ363,"P",""),""))</f>
        <v>P</v>
      </c>
      <c r="E363" s="19" t="s">
        <v>265</v>
      </c>
      <c r="F363" s="21" t="s">
        <v>48</v>
      </c>
      <c r="G363" s="20">
        <v>225900</v>
      </c>
      <c r="H363" s="20">
        <f>J363-G363</f>
        <v>-24700</v>
      </c>
      <c r="I363" s="80">
        <v>-8200</v>
      </c>
      <c r="J363" s="20">
        <v>201200</v>
      </c>
      <c r="K363" s="21">
        <v>37</v>
      </c>
      <c r="L363" s="21">
        <v>60</v>
      </c>
      <c r="M363" s="21">
        <v>21</v>
      </c>
      <c r="N363" s="21">
        <v>49</v>
      </c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39">
        <f>IF(AH363=0,"",AVERAGE(K363:AF363))</f>
        <v>41.75</v>
      </c>
      <c r="AH363" s="39">
        <f>IF(COUNTBLANK(K363:AF363)=0,22,IF(COUNTBLANK(K363:AF363)=1,21,IF(COUNTBLANK(K363:AF363)=2,20,IF(COUNTBLANK(K363:AF363)=3,19,IF(COUNTBLANK(K363:AF363)=4,18,IF(COUNTBLANK(K363:AF363)=5,17,IF(COUNTBLANK(K363:AF363)=6,16,IF(COUNTBLANK(K363:AF363)=7,15,IF(COUNTBLANK(K363:AF363)=8,14,IF(COUNTBLANK(K363:AF363)=9,13,IF(COUNTBLANK(K363:AF363)=10,12,IF(COUNTBLANK(K363:AF363)=11,11,IF(COUNTBLANK(K363:AF363)=12,10,IF(COUNTBLANK(K363:AF363)=13,9,IF(COUNTBLANK(K363:AF363)=14,8,IF(COUNTBLANK(K363:AF363)=15,7,IF(COUNTBLANK(K363:AF363)=16,6,IF(COUNTBLANK(K363:AF363)=17,5,IF(COUNTBLANK(K363:AF363)=18,4,IF(COUNTBLANK(K363:AF363)=19,3,IF(COUNTBLANK(K363:AF363)=20,2,IF(COUNTBLANK(K363:AF363)=21,1,IF(COUNTBLANK(K363:AF363)=22,0,"Error")))))))))))))))))))))))</f>
        <v>4</v>
      </c>
      <c r="AI363" s="39">
        <f>IF(AH363=0,"",IF(COUNTBLANK(AD363:AF363)=0,AVERAGE(AD363:AF363),IF(COUNTBLANK(AC363:AF363)&lt;1.5,AVERAGE(AC363:AF363),IF(COUNTBLANK(AB363:AF363)&lt;2.5,AVERAGE(AB363:AF363),IF(COUNTBLANK(AA363:AF363)&lt;3.5,AVERAGE(AA363:AF363),IF(COUNTBLANK(Z363:AF363)&lt;4.5,AVERAGE(Z363:AF363),IF(COUNTBLANK(Y363:AF363)&lt;5.5,AVERAGE(Y363:AF363),IF(COUNTBLANK(X363:AF363)&lt;6.5,AVERAGE(X363:AF363),IF(COUNTBLANK(W363:AF363)&lt;7.5,AVERAGE(W363:AF363),IF(COUNTBLANK(V363:AF363)&lt;8.5,AVERAGE(V363:AF363),IF(COUNTBLANK(U363:AF363)&lt;9.5,AVERAGE(U363:AF363),IF(COUNTBLANK(T363:AF363)&lt;10.5,AVERAGE(T363:AF363),IF(COUNTBLANK(S363:AF363)&lt;11.5,AVERAGE(S363:AF363),IF(COUNTBLANK(R363:AF363)&lt;12.5,AVERAGE(R363:AF363),IF(COUNTBLANK(Q363:AF363)&lt;13.5,AVERAGE(Q363:AF363),IF(COUNTBLANK(P363:AF363)&lt;14.5,AVERAGE(P363:AF363),IF(COUNTBLANK(O363:AF363)&lt;15.5,AVERAGE(O363:AF363),IF(COUNTBLANK(N363:AF363)&lt;16.5,AVERAGE(N363:AF363),IF(COUNTBLANK(M363:AF363)&lt;17.5,AVERAGE(M363:AF363),IF(COUNTBLANK(L363:AF363)&lt;18.5,AVERAGE(L363:AF363),AVERAGE(K363:AF363)))))))))))))))))))))</f>
        <v>43.333333333333336</v>
      </c>
      <c r="AJ363" s="22">
        <f>IF(AH363=0,"",IF(COUNTBLANK(AE363:AF363)=0,AVERAGE(AE363:AF363),IF(COUNTBLANK(AD363:AF363)&lt;1.5,AVERAGE(AD363:AF363),IF(COUNTBLANK(AC363:AF363)&lt;2.5,AVERAGE(AC363:AF363),IF(COUNTBLANK(AB363:AF363)&lt;3.5,AVERAGE(AB363:AF363),IF(COUNTBLANK(AA363:AF363)&lt;4.5,AVERAGE(AA363:AF363),IF(COUNTBLANK(Z363:AF363)&lt;5.5,AVERAGE(Z363:AF363),IF(COUNTBLANK(Y363:AF363)&lt;6.5,AVERAGE(Y363:AF363),IF(COUNTBLANK(X363:AF363)&lt;7.5,AVERAGE(X363:AF363),IF(COUNTBLANK(W363:AF363)&lt;8.5,AVERAGE(W363:AF363),IF(COUNTBLANK(V363:AF363)&lt;9.5,AVERAGE(V363:AF363),IF(COUNTBLANK(U363:AF363)&lt;10.5,AVERAGE(U363:AF363),IF(COUNTBLANK(T363:AF363)&lt;11.5,AVERAGE(T363:AF363),IF(COUNTBLANK(S363:AF363)&lt;12.5,AVERAGE(S363:AF363),IF(COUNTBLANK(R363:AF363)&lt;13.5,AVERAGE(R363:AF363),IF(COUNTBLANK(Q363:AF363)&lt;14.5,AVERAGE(Q363:AF363),IF(COUNTBLANK(P363:AF363)&lt;15.5,AVERAGE(P363:AF363),IF(COUNTBLANK(O363:AF363)&lt;16.5,AVERAGE(O363:AF363),IF(COUNTBLANK(N363:AF363)&lt;17.5,AVERAGE(N363:AF363),IF(COUNTBLANK(M363:AF363)&lt;18.5,AVERAGE(M363:AF363),IF(COUNTBLANK(L363:AF363)&lt;19.5,AVERAGE(L363:AF363),AVERAGE(K363:AF363))))))))))))))))))))))</f>
        <v>35</v>
      </c>
      <c r="AK363" s="23">
        <f>IF(AH363&lt;1.5,J363,(0.75*J363)+(0.25*(AI363*$AS$1)))</f>
        <v>195232.65808844814</v>
      </c>
      <c r="AL363" s="24">
        <f>AK363-J363</f>
        <v>-5967.3419115518627</v>
      </c>
      <c r="AM363" s="22">
        <f>IF(AH363&lt;1.5,"N/A",3*((J363/$AS$1)-(AJ363*2/3)))</f>
        <v>77.498487163887958</v>
      </c>
      <c r="AN363" s="20">
        <f t="shared" si="13"/>
        <v>171442.42393248176</v>
      </c>
      <c r="AO363" s="20">
        <f t="shared" si="14"/>
        <v>165178.18151956415</v>
      </c>
    </row>
    <row r="364" spans="1:44" ht="13.5">
      <c r="A364" s="19" t="s">
        <v>267</v>
      </c>
      <c r="B364" s="23" t="str">
        <f>IF(COUNTBLANK(K364:AF364)&lt;20.5,"Yes","No")</f>
        <v>Yes</v>
      </c>
      <c r="C364" s="23" t="str">
        <f>IF(COUNTBLANK(K364:AF364)&lt;21.5,"Yes","No")</f>
        <v>Yes</v>
      </c>
      <c r="D364" s="34" t="str">
        <f>IF(J364&gt;300000,IF(J364&lt;((AG364*$AR$1)*0.9),IF(J364&lt;((AG364*$AR$1)*0.8),IF(J364&lt;((AG364*$AR$1)*0.7),"B","C"),"V"),IF(AM364&gt;AG364,IF(AM364&gt;AJ364,"P",""),"")),IF(AM364&gt;AG364,IF(AM364&gt;AJ364,"P",""),""))</f>
        <v>P</v>
      </c>
      <c r="E364" s="19" t="s">
        <v>266</v>
      </c>
      <c r="F364" s="21" t="s">
        <v>388</v>
      </c>
      <c r="G364" s="20">
        <v>194100</v>
      </c>
      <c r="H364" s="20">
        <f>J364-G364</f>
        <v>0</v>
      </c>
      <c r="I364" s="80">
        <v>0</v>
      </c>
      <c r="J364" s="20">
        <v>194100</v>
      </c>
      <c r="K364" s="21">
        <v>34</v>
      </c>
      <c r="L364" s="21">
        <v>28</v>
      </c>
      <c r="M364" s="21"/>
      <c r="N364" s="21" t="s">
        <v>535</v>
      </c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39">
        <f>IF(AH364=0,"",AVERAGE(K364:AF364))</f>
        <v>31</v>
      </c>
      <c r="AH364" s="39">
        <f>IF(COUNTBLANK(K364:AF364)=0,22,IF(COUNTBLANK(K364:AF364)=1,21,IF(COUNTBLANK(K364:AF364)=2,20,IF(COUNTBLANK(K364:AF364)=3,19,IF(COUNTBLANK(K364:AF364)=4,18,IF(COUNTBLANK(K364:AF364)=5,17,IF(COUNTBLANK(K364:AF364)=6,16,IF(COUNTBLANK(K364:AF364)=7,15,IF(COUNTBLANK(K364:AF364)=8,14,IF(COUNTBLANK(K364:AF364)=9,13,IF(COUNTBLANK(K364:AF364)=10,12,IF(COUNTBLANK(K364:AF364)=11,11,IF(COUNTBLANK(K364:AF364)=12,10,IF(COUNTBLANK(K364:AF364)=13,9,IF(COUNTBLANK(K364:AF364)=14,8,IF(COUNTBLANK(K364:AF364)=15,7,IF(COUNTBLANK(K364:AF364)=16,6,IF(COUNTBLANK(K364:AF364)=17,5,IF(COUNTBLANK(K364:AF364)=18,4,IF(COUNTBLANK(K364:AF364)=19,3,IF(COUNTBLANK(K364:AF364)=20,2,IF(COUNTBLANK(K364:AF364)=21,1,IF(COUNTBLANK(K364:AF364)=22,0,"Error")))))))))))))))))))))))</f>
        <v>2</v>
      </c>
      <c r="AI364" s="39">
        <f>IF(AH364=0,"",IF(COUNTBLANK(AD364:AF364)=0,AVERAGE(AD364:AF364),IF(COUNTBLANK(AC364:AF364)&lt;1.5,AVERAGE(AC364:AF364),IF(COUNTBLANK(AB364:AF364)&lt;2.5,AVERAGE(AB364:AF364),IF(COUNTBLANK(AA364:AF364)&lt;3.5,AVERAGE(AA364:AF364),IF(COUNTBLANK(Z364:AF364)&lt;4.5,AVERAGE(Z364:AF364),IF(COUNTBLANK(Y364:AF364)&lt;5.5,AVERAGE(Y364:AF364),IF(COUNTBLANK(X364:AF364)&lt;6.5,AVERAGE(X364:AF364),IF(COUNTBLANK(W364:AF364)&lt;7.5,AVERAGE(W364:AF364),IF(COUNTBLANK(V364:AF364)&lt;8.5,AVERAGE(V364:AF364),IF(COUNTBLANK(U364:AF364)&lt;9.5,AVERAGE(U364:AF364),IF(COUNTBLANK(T364:AF364)&lt;10.5,AVERAGE(T364:AF364),IF(COUNTBLANK(S364:AF364)&lt;11.5,AVERAGE(S364:AF364),IF(COUNTBLANK(R364:AF364)&lt;12.5,AVERAGE(R364:AF364),IF(COUNTBLANK(Q364:AF364)&lt;13.5,AVERAGE(Q364:AF364),IF(COUNTBLANK(P364:AF364)&lt;14.5,AVERAGE(P364:AF364),IF(COUNTBLANK(O364:AF364)&lt;15.5,AVERAGE(O364:AF364),IF(COUNTBLANK(N364:AF364)&lt;16.5,AVERAGE(N364:AF364),IF(COUNTBLANK(M364:AF364)&lt;17.5,AVERAGE(M364:AF364),IF(COUNTBLANK(L364:AF364)&lt;18.5,AVERAGE(L364:AF364),AVERAGE(K364:AF364)))))))))))))))))))))</f>
        <v>31</v>
      </c>
      <c r="AJ364" s="22">
        <f>IF(AH364=0,"",IF(COUNTBLANK(AE364:AF364)=0,AVERAGE(AE364:AF364),IF(COUNTBLANK(AD364:AF364)&lt;1.5,AVERAGE(AD364:AF364),IF(COUNTBLANK(AC364:AF364)&lt;2.5,AVERAGE(AC364:AF364),IF(COUNTBLANK(AB364:AF364)&lt;3.5,AVERAGE(AB364:AF364),IF(COUNTBLANK(AA364:AF364)&lt;4.5,AVERAGE(AA364:AF364),IF(COUNTBLANK(Z364:AF364)&lt;5.5,AVERAGE(Z364:AF364),IF(COUNTBLANK(Y364:AF364)&lt;6.5,AVERAGE(Y364:AF364),IF(COUNTBLANK(X364:AF364)&lt;7.5,AVERAGE(X364:AF364),IF(COUNTBLANK(W364:AF364)&lt;8.5,AVERAGE(W364:AF364),IF(COUNTBLANK(V364:AF364)&lt;9.5,AVERAGE(V364:AF364),IF(COUNTBLANK(U364:AF364)&lt;10.5,AVERAGE(U364:AF364),IF(COUNTBLANK(T364:AF364)&lt;11.5,AVERAGE(T364:AF364),IF(COUNTBLANK(S364:AF364)&lt;12.5,AVERAGE(S364:AF364),IF(COUNTBLANK(R364:AF364)&lt;13.5,AVERAGE(R364:AF364),IF(COUNTBLANK(Q364:AF364)&lt;14.5,AVERAGE(Q364:AF364),IF(COUNTBLANK(P364:AF364)&lt;15.5,AVERAGE(P364:AF364),IF(COUNTBLANK(O364:AF364)&lt;16.5,AVERAGE(O364:AF364),IF(COUNTBLANK(N364:AF364)&lt;17.5,AVERAGE(N364:AF364),IF(COUNTBLANK(M364:AF364)&lt;18.5,AVERAGE(M364:AF364),IF(COUNTBLANK(L364:AF364)&lt;19.5,AVERAGE(L364:AF364),AVERAGE(K364:AF364))))))))))))))))))))))</f>
        <v>31</v>
      </c>
      <c r="AK364" s="23">
        <f>IF(AH364&lt;1.5,J364,(0.75*J364)+(0.25*(AI364*$AS$1)))</f>
        <v>177289.90155558212</v>
      </c>
      <c r="AL364" s="24">
        <f>AK364-J364</f>
        <v>-16810.098444417876</v>
      </c>
      <c r="AM364" s="22">
        <f>IF(AH364&lt;1.5,"N/A",3*((J364/$AS$1)-(AJ364*2/3)))</f>
        <v>80.293520668542001</v>
      </c>
      <c r="AN364" s="20">
        <f t="shared" si="13"/>
        <v>122647.27250554464</v>
      </c>
      <c r="AO364" s="20">
        <f t="shared" si="14"/>
        <v>122647.27250554464</v>
      </c>
    </row>
    <row r="365" spans="1:44" ht="13.5">
      <c r="A365" s="25" t="s">
        <v>267</v>
      </c>
      <c r="B365" s="23" t="str">
        <f>IF(COUNTBLANK(K365:AF365)&lt;20.5,"Yes","No")</f>
        <v>No</v>
      </c>
      <c r="C365" s="23" t="str">
        <f>IF(COUNTBLANK(K365:AF365)&lt;21.5,"Yes","No")</f>
        <v>Yes</v>
      </c>
      <c r="D365" s="34" t="str">
        <f>IF(J365&gt;300000,IF(J365&lt;((AG365*$AR$1)*0.9),IF(J365&lt;((AG365*$AR$1)*0.8),IF(J365&lt;((AG365*$AR$1)*0.7),"B","C"),"V"),IF(AM365&gt;AG365,IF(AM365&gt;AJ365,"P",""),"")),IF(AM365&gt;AG365,IF(AM365&gt;AJ365,"P",""),""))</f>
        <v>P</v>
      </c>
      <c r="E365" s="25" t="s">
        <v>435</v>
      </c>
      <c r="F365" s="27" t="s">
        <v>388</v>
      </c>
      <c r="G365" s="20">
        <v>238800</v>
      </c>
      <c r="H365" s="20">
        <f>J365-G365</f>
        <v>0</v>
      </c>
      <c r="I365" s="80">
        <v>0</v>
      </c>
      <c r="J365" s="20">
        <v>238800</v>
      </c>
      <c r="K365" s="21"/>
      <c r="L365" s="21">
        <v>21</v>
      </c>
      <c r="M365" s="21"/>
      <c r="N365" s="21" t="s">
        <v>535</v>
      </c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39">
        <f>IF(AH365=0,"",AVERAGE(K365:AF365))</f>
        <v>21</v>
      </c>
      <c r="AH365" s="39">
        <f>IF(COUNTBLANK(K365:AF365)=0,22,IF(COUNTBLANK(K365:AF365)=1,21,IF(COUNTBLANK(K365:AF365)=2,20,IF(COUNTBLANK(K365:AF365)=3,19,IF(COUNTBLANK(K365:AF365)=4,18,IF(COUNTBLANK(K365:AF365)=5,17,IF(COUNTBLANK(K365:AF365)=6,16,IF(COUNTBLANK(K365:AF365)=7,15,IF(COUNTBLANK(K365:AF365)=8,14,IF(COUNTBLANK(K365:AF365)=9,13,IF(COUNTBLANK(K365:AF365)=10,12,IF(COUNTBLANK(K365:AF365)=11,11,IF(COUNTBLANK(K365:AF365)=12,10,IF(COUNTBLANK(K365:AF365)=13,9,IF(COUNTBLANK(K365:AF365)=14,8,IF(COUNTBLANK(K365:AF365)=15,7,IF(COUNTBLANK(K365:AF365)=16,6,IF(COUNTBLANK(K365:AF365)=17,5,IF(COUNTBLANK(K365:AF365)=18,4,IF(COUNTBLANK(K365:AF365)=19,3,IF(COUNTBLANK(K365:AF365)=20,2,IF(COUNTBLANK(K365:AF365)=21,1,IF(COUNTBLANK(K365:AF365)=22,0,"Error")))))))))))))))))))))))</f>
        <v>1</v>
      </c>
      <c r="AI365" s="39">
        <f>IF(AH365=0,"",IF(COUNTBLANK(AD365:AF365)=0,AVERAGE(AD365:AF365),IF(COUNTBLANK(AC365:AF365)&lt;1.5,AVERAGE(AC365:AF365),IF(COUNTBLANK(AB365:AF365)&lt;2.5,AVERAGE(AB365:AF365),IF(COUNTBLANK(AA365:AF365)&lt;3.5,AVERAGE(AA365:AF365),IF(COUNTBLANK(Z365:AF365)&lt;4.5,AVERAGE(Z365:AF365),IF(COUNTBLANK(Y365:AF365)&lt;5.5,AVERAGE(Y365:AF365),IF(COUNTBLANK(X365:AF365)&lt;6.5,AVERAGE(X365:AF365),IF(COUNTBLANK(W365:AF365)&lt;7.5,AVERAGE(W365:AF365),IF(COUNTBLANK(V365:AF365)&lt;8.5,AVERAGE(V365:AF365),IF(COUNTBLANK(U365:AF365)&lt;9.5,AVERAGE(U365:AF365),IF(COUNTBLANK(T365:AF365)&lt;10.5,AVERAGE(T365:AF365),IF(COUNTBLANK(S365:AF365)&lt;11.5,AVERAGE(S365:AF365),IF(COUNTBLANK(R365:AF365)&lt;12.5,AVERAGE(R365:AF365),IF(COUNTBLANK(Q365:AF365)&lt;13.5,AVERAGE(Q365:AF365),IF(COUNTBLANK(P365:AF365)&lt;14.5,AVERAGE(P365:AF365),IF(COUNTBLANK(O365:AF365)&lt;15.5,AVERAGE(O365:AF365),IF(COUNTBLANK(N365:AF365)&lt;16.5,AVERAGE(N365:AF365),IF(COUNTBLANK(M365:AF365)&lt;17.5,AVERAGE(M365:AF365),IF(COUNTBLANK(L365:AF365)&lt;18.5,AVERAGE(L365:AF365),AVERAGE(K365:AF365)))))))))))))))))))))</f>
        <v>21</v>
      </c>
      <c r="AJ365" s="22">
        <f>IF(AH365=0,"",IF(COUNTBLANK(AE365:AF365)=0,AVERAGE(AE365:AF365),IF(COUNTBLANK(AD365:AF365)&lt;1.5,AVERAGE(AD365:AF365),IF(COUNTBLANK(AC365:AF365)&lt;2.5,AVERAGE(AC365:AF365),IF(COUNTBLANK(AB365:AF365)&lt;3.5,AVERAGE(AB365:AF365),IF(COUNTBLANK(AA365:AF365)&lt;4.5,AVERAGE(AA365:AF365),IF(COUNTBLANK(Z365:AF365)&lt;5.5,AVERAGE(Z365:AF365),IF(COUNTBLANK(Y365:AF365)&lt;6.5,AVERAGE(Y365:AF365),IF(COUNTBLANK(X365:AF365)&lt;7.5,AVERAGE(X365:AF365),IF(COUNTBLANK(W365:AF365)&lt;8.5,AVERAGE(W365:AF365),IF(COUNTBLANK(V365:AF365)&lt;9.5,AVERAGE(V365:AF365),IF(COUNTBLANK(U365:AF365)&lt;10.5,AVERAGE(U365:AF365),IF(COUNTBLANK(T365:AF365)&lt;11.5,AVERAGE(T365:AF365),IF(COUNTBLANK(S365:AF365)&lt;12.5,AVERAGE(S365:AF365),IF(COUNTBLANK(R365:AF365)&lt;13.5,AVERAGE(R365:AF365),IF(COUNTBLANK(Q365:AF365)&lt;14.5,AVERAGE(Q365:AF365),IF(COUNTBLANK(P365:AF365)&lt;15.5,AVERAGE(P365:AF365),IF(COUNTBLANK(O365:AF365)&lt;16.5,AVERAGE(O365:AF365),IF(COUNTBLANK(N365:AF365)&lt;17.5,AVERAGE(N365:AF365),IF(COUNTBLANK(M365:AF365)&lt;18.5,AVERAGE(M365:AF365),IF(COUNTBLANK(L365:AF365)&lt;19.5,AVERAGE(L365:AF365),AVERAGE(K365:AF365))))))))))))))))))))))</f>
        <v>21</v>
      </c>
      <c r="AK365" s="23">
        <f>IF(AH365&lt;1.5,J365,(0.75*J365)+(0.25*(AI365*$AS$1)))</f>
        <v>238800</v>
      </c>
      <c r="AL365" s="24">
        <f>AK365-J365</f>
        <v>0</v>
      </c>
      <c r="AM365" s="22" t="str">
        <f>IF(AH365&lt;1.5,"N/A",3*((J365/$AS$1)-(AJ365*2/3)))</f>
        <v>N/A</v>
      </c>
      <c r="AN365" s="20">
        <f t="shared" si="13"/>
        <v>83083.636213433463</v>
      </c>
      <c r="AO365" s="20">
        <f t="shared" si="14"/>
        <v>83083.636213433463</v>
      </c>
    </row>
    <row r="366" spans="1:44" ht="13.5">
      <c r="A366" s="25" t="s">
        <v>57</v>
      </c>
      <c r="B366" s="23" t="str">
        <f>IF(COUNTBLANK(K366:AF366)&lt;20.5,"Yes","No")</f>
        <v>No</v>
      </c>
      <c r="C366" s="23" t="str">
        <f>IF(COUNTBLANK(K366:AF366)&lt;21.5,"Yes","No")</f>
        <v>No</v>
      </c>
      <c r="D366" s="34" t="str">
        <f>IF(J366&gt;300000,IF(J366&lt;((AG366*$AR$1)*0.9),IF(J366&lt;((AG366*$AR$1)*0.8),IF(J366&lt;((AG366*$AR$1)*0.7),"B","C"),"V"),IF(AM366&gt;AG366,IF(AM366&gt;AJ366,"P",""),"")),IF(AM366&gt;AG366,IF(AM366&gt;AJ366,"P",""),""))</f>
        <v>P</v>
      </c>
      <c r="E366" s="25" t="s">
        <v>448</v>
      </c>
      <c r="F366" s="27" t="s">
        <v>48</v>
      </c>
      <c r="G366" s="20">
        <v>270100</v>
      </c>
      <c r="H366" s="20">
        <f>J366-G366</f>
        <v>-270100</v>
      </c>
      <c r="I366" s="80" t="e">
        <v>#N/A</v>
      </c>
      <c r="J366" s="20"/>
      <c r="K366" s="21"/>
      <c r="L366" s="21" t="s">
        <v>535</v>
      </c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39" t="str">
        <f>IF(AH366=0,"",AVERAGE(K366:AF366))</f>
        <v/>
      </c>
      <c r="AH366" s="39">
        <f>IF(COUNTBLANK(K366:AF366)=0,22,IF(COUNTBLANK(K366:AF366)=1,21,IF(COUNTBLANK(K366:AF366)=2,20,IF(COUNTBLANK(K366:AF366)=3,19,IF(COUNTBLANK(K366:AF366)=4,18,IF(COUNTBLANK(K366:AF366)=5,17,IF(COUNTBLANK(K366:AF366)=6,16,IF(COUNTBLANK(K366:AF366)=7,15,IF(COUNTBLANK(K366:AF366)=8,14,IF(COUNTBLANK(K366:AF366)=9,13,IF(COUNTBLANK(K366:AF366)=10,12,IF(COUNTBLANK(K366:AF366)=11,11,IF(COUNTBLANK(K366:AF366)=12,10,IF(COUNTBLANK(K366:AF366)=13,9,IF(COUNTBLANK(K366:AF366)=14,8,IF(COUNTBLANK(K366:AF366)=15,7,IF(COUNTBLANK(K366:AF366)=16,6,IF(COUNTBLANK(K366:AF366)=17,5,IF(COUNTBLANK(K366:AF366)=18,4,IF(COUNTBLANK(K366:AF366)=19,3,IF(COUNTBLANK(K366:AF366)=20,2,IF(COUNTBLANK(K366:AF366)=21,1,IF(COUNTBLANK(K366:AF366)=22,0,"Error")))))))))))))))))))))))</f>
        <v>0</v>
      </c>
      <c r="AI366" s="39" t="str">
        <f>IF(AH366=0,"",IF(COUNTBLANK(AD366:AF366)=0,AVERAGE(AD366:AF366),IF(COUNTBLANK(AC366:AF366)&lt;1.5,AVERAGE(AC366:AF366),IF(COUNTBLANK(AB366:AF366)&lt;2.5,AVERAGE(AB366:AF366),IF(COUNTBLANK(AA366:AF366)&lt;3.5,AVERAGE(AA366:AF366),IF(COUNTBLANK(Z366:AF366)&lt;4.5,AVERAGE(Z366:AF366),IF(COUNTBLANK(Y366:AF366)&lt;5.5,AVERAGE(Y366:AF366),IF(COUNTBLANK(X366:AF366)&lt;6.5,AVERAGE(X366:AF366),IF(COUNTBLANK(W366:AF366)&lt;7.5,AVERAGE(W366:AF366),IF(COUNTBLANK(V366:AF366)&lt;8.5,AVERAGE(V366:AF366),IF(COUNTBLANK(U366:AF366)&lt;9.5,AVERAGE(U366:AF366),IF(COUNTBLANK(T366:AF366)&lt;10.5,AVERAGE(T366:AF366),IF(COUNTBLANK(S366:AF366)&lt;11.5,AVERAGE(S366:AF366),IF(COUNTBLANK(R366:AF366)&lt;12.5,AVERAGE(R366:AF366),IF(COUNTBLANK(Q366:AF366)&lt;13.5,AVERAGE(Q366:AF366),IF(COUNTBLANK(P366:AF366)&lt;14.5,AVERAGE(P366:AF366),IF(COUNTBLANK(O366:AF366)&lt;15.5,AVERAGE(O366:AF366),IF(COUNTBLANK(N366:AF366)&lt;16.5,AVERAGE(N366:AF366),IF(COUNTBLANK(M366:AF366)&lt;17.5,AVERAGE(M366:AF366),IF(COUNTBLANK(L366:AF366)&lt;18.5,AVERAGE(L366:AF366),AVERAGE(K366:AF366)))))))))))))))))))))</f>
        <v/>
      </c>
      <c r="AJ366" s="22" t="str">
        <f>IF(AH366=0,"",IF(COUNTBLANK(AE366:AF366)=0,AVERAGE(AE366:AF366),IF(COUNTBLANK(AD366:AF366)&lt;1.5,AVERAGE(AD366:AF366),IF(COUNTBLANK(AC366:AF366)&lt;2.5,AVERAGE(AC366:AF366),IF(COUNTBLANK(AB366:AF366)&lt;3.5,AVERAGE(AB366:AF366),IF(COUNTBLANK(AA366:AF366)&lt;4.5,AVERAGE(AA366:AF366),IF(COUNTBLANK(Z366:AF366)&lt;5.5,AVERAGE(Z366:AF366),IF(COUNTBLANK(Y366:AF366)&lt;6.5,AVERAGE(Y366:AF366),IF(COUNTBLANK(X366:AF366)&lt;7.5,AVERAGE(X366:AF366),IF(COUNTBLANK(W366:AF366)&lt;8.5,AVERAGE(W366:AF366),IF(COUNTBLANK(V366:AF366)&lt;9.5,AVERAGE(V366:AF366),IF(COUNTBLANK(U366:AF366)&lt;10.5,AVERAGE(U366:AF366),IF(COUNTBLANK(T366:AF366)&lt;11.5,AVERAGE(T366:AF366),IF(COUNTBLANK(S366:AF366)&lt;12.5,AVERAGE(S366:AF366),IF(COUNTBLANK(R366:AF366)&lt;13.5,AVERAGE(R366:AF366),IF(COUNTBLANK(Q366:AF366)&lt;14.5,AVERAGE(Q366:AF366),IF(COUNTBLANK(P366:AF366)&lt;15.5,AVERAGE(P366:AF366),IF(COUNTBLANK(O366:AF366)&lt;16.5,AVERAGE(O366:AF366),IF(COUNTBLANK(N366:AF366)&lt;17.5,AVERAGE(N366:AF366),IF(COUNTBLANK(M366:AF366)&lt;18.5,AVERAGE(M366:AF366),IF(COUNTBLANK(L366:AF366)&lt;19.5,AVERAGE(L366:AF366),AVERAGE(K366:AF366))))))))))))))))))))))</f>
        <v/>
      </c>
      <c r="AK366" s="23">
        <f>IF(AH366&lt;1.5,J366,(0.75*J366)+(0.25*(AI366*$AS$1)))</f>
        <v>0</v>
      </c>
      <c r="AL366" s="24">
        <f>AK366-J366</f>
        <v>0</v>
      </c>
      <c r="AM366" s="22" t="str">
        <f>IF(AH366&lt;1.5,"N/A",3*((J366/$AS$1)-(AJ366*2/3)))</f>
        <v>N/A</v>
      </c>
      <c r="AN366" s="20" t="str">
        <f t="shared" si="13"/>
        <v/>
      </c>
      <c r="AO366" s="20" t="str">
        <f t="shared" si="14"/>
        <v/>
      </c>
    </row>
    <row r="367" spans="1:44" ht="13.5">
      <c r="A367" s="25" t="s">
        <v>57</v>
      </c>
      <c r="B367" s="23" t="str">
        <f>IF(COUNTBLANK(K367:AF367)&lt;20.5,"Yes","No")</f>
        <v>No</v>
      </c>
      <c r="C367" s="23" t="str">
        <f>IF(COUNTBLANK(K367:AF367)&lt;21.5,"Yes","No")</f>
        <v>No</v>
      </c>
      <c r="D367" s="34" t="str">
        <f>IF(J367&gt;300000,IF(J367&lt;((AG367*$AR$1)*0.9),IF(J367&lt;((AG367*$AR$1)*0.8),IF(J367&lt;((AG367*$AR$1)*0.7),"B","C"),"V"),IF(AM367&gt;AG367,IF(AM367&gt;AJ367,"P",""),"")),IF(AM367&gt;AG367,IF(AM367&gt;AJ367,"P",""),""))</f>
        <v>P</v>
      </c>
      <c r="E367" s="25" t="s">
        <v>449</v>
      </c>
      <c r="F367" s="27" t="s">
        <v>37</v>
      </c>
      <c r="G367" s="20">
        <v>233700</v>
      </c>
      <c r="H367" s="20">
        <f>J367-G367</f>
        <v>-233700</v>
      </c>
      <c r="I367" s="80" t="e">
        <v>#N/A</v>
      </c>
      <c r="J367" s="20"/>
      <c r="K367" s="21"/>
      <c r="L367" s="21" t="s">
        <v>535</v>
      </c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39" t="str">
        <f>IF(AH367=0,"",AVERAGE(K367:AF367))</f>
        <v/>
      </c>
      <c r="AH367" s="39">
        <f>IF(COUNTBLANK(K367:AF367)=0,22,IF(COUNTBLANK(K367:AF367)=1,21,IF(COUNTBLANK(K367:AF367)=2,20,IF(COUNTBLANK(K367:AF367)=3,19,IF(COUNTBLANK(K367:AF367)=4,18,IF(COUNTBLANK(K367:AF367)=5,17,IF(COUNTBLANK(K367:AF367)=6,16,IF(COUNTBLANK(K367:AF367)=7,15,IF(COUNTBLANK(K367:AF367)=8,14,IF(COUNTBLANK(K367:AF367)=9,13,IF(COUNTBLANK(K367:AF367)=10,12,IF(COUNTBLANK(K367:AF367)=11,11,IF(COUNTBLANK(K367:AF367)=12,10,IF(COUNTBLANK(K367:AF367)=13,9,IF(COUNTBLANK(K367:AF367)=14,8,IF(COUNTBLANK(K367:AF367)=15,7,IF(COUNTBLANK(K367:AF367)=16,6,IF(COUNTBLANK(K367:AF367)=17,5,IF(COUNTBLANK(K367:AF367)=18,4,IF(COUNTBLANK(K367:AF367)=19,3,IF(COUNTBLANK(K367:AF367)=20,2,IF(COUNTBLANK(K367:AF367)=21,1,IF(COUNTBLANK(K367:AF367)=22,0,"Error")))))))))))))))))))))))</f>
        <v>0</v>
      </c>
      <c r="AI367" s="39" t="str">
        <f>IF(AH367=0,"",IF(COUNTBLANK(AD367:AF367)=0,AVERAGE(AD367:AF367),IF(COUNTBLANK(AC367:AF367)&lt;1.5,AVERAGE(AC367:AF367),IF(COUNTBLANK(AB367:AF367)&lt;2.5,AVERAGE(AB367:AF367),IF(COUNTBLANK(AA367:AF367)&lt;3.5,AVERAGE(AA367:AF367),IF(COUNTBLANK(Z367:AF367)&lt;4.5,AVERAGE(Z367:AF367),IF(COUNTBLANK(Y367:AF367)&lt;5.5,AVERAGE(Y367:AF367),IF(COUNTBLANK(X367:AF367)&lt;6.5,AVERAGE(X367:AF367),IF(COUNTBLANK(W367:AF367)&lt;7.5,AVERAGE(W367:AF367),IF(COUNTBLANK(V367:AF367)&lt;8.5,AVERAGE(V367:AF367),IF(COUNTBLANK(U367:AF367)&lt;9.5,AVERAGE(U367:AF367),IF(COUNTBLANK(T367:AF367)&lt;10.5,AVERAGE(T367:AF367),IF(COUNTBLANK(S367:AF367)&lt;11.5,AVERAGE(S367:AF367),IF(COUNTBLANK(R367:AF367)&lt;12.5,AVERAGE(R367:AF367),IF(COUNTBLANK(Q367:AF367)&lt;13.5,AVERAGE(Q367:AF367),IF(COUNTBLANK(P367:AF367)&lt;14.5,AVERAGE(P367:AF367),IF(COUNTBLANK(O367:AF367)&lt;15.5,AVERAGE(O367:AF367),IF(COUNTBLANK(N367:AF367)&lt;16.5,AVERAGE(N367:AF367),IF(COUNTBLANK(M367:AF367)&lt;17.5,AVERAGE(M367:AF367),IF(COUNTBLANK(L367:AF367)&lt;18.5,AVERAGE(L367:AF367),AVERAGE(K367:AF367)))))))))))))))))))))</f>
        <v/>
      </c>
      <c r="AJ367" s="22" t="str">
        <f>IF(AH367=0,"",IF(COUNTBLANK(AE367:AF367)=0,AVERAGE(AE367:AF367),IF(COUNTBLANK(AD367:AF367)&lt;1.5,AVERAGE(AD367:AF367),IF(COUNTBLANK(AC367:AF367)&lt;2.5,AVERAGE(AC367:AF367),IF(COUNTBLANK(AB367:AF367)&lt;3.5,AVERAGE(AB367:AF367),IF(COUNTBLANK(AA367:AF367)&lt;4.5,AVERAGE(AA367:AF367),IF(COUNTBLANK(Z367:AF367)&lt;5.5,AVERAGE(Z367:AF367),IF(COUNTBLANK(Y367:AF367)&lt;6.5,AVERAGE(Y367:AF367),IF(COUNTBLANK(X367:AF367)&lt;7.5,AVERAGE(X367:AF367),IF(COUNTBLANK(W367:AF367)&lt;8.5,AVERAGE(W367:AF367),IF(COUNTBLANK(V367:AF367)&lt;9.5,AVERAGE(V367:AF367),IF(COUNTBLANK(U367:AF367)&lt;10.5,AVERAGE(U367:AF367),IF(COUNTBLANK(T367:AF367)&lt;11.5,AVERAGE(T367:AF367),IF(COUNTBLANK(S367:AF367)&lt;12.5,AVERAGE(S367:AF367),IF(COUNTBLANK(R367:AF367)&lt;13.5,AVERAGE(R367:AF367),IF(COUNTBLANK(Q367:AF367)&lt;14.5,AVERAGE(Q367:AF367),IF(COUNTBLANK(P367:AF367)&lt;15.5,AVERAGE(P367:AF367),IF(COUNTBLANK(O367:AF367)&lt;16.5,AVERAGE(O367:AF367),IF(COUNTBLANK(N367:AF367)&lt;17.5,AVERAGE(N367:AF367),IF(COUNTBLANK(M367:AF367)&lt;18.5,AVERAGE(M367:AF367),IF(COUNTBLANK(L367:AF367)&lt;19.5,AVERAGE(L367:AF367),AVERAGE(K367:AF367))))))))))))))))))))))</f>
        <v/>
      </c>
      <c r="AK367" s="23">
        <f>IF(AH367&lt;1.5,J367,(0.75*J367)+(0.25*(AI367*$AS$1)))</f>
        <v>0</v>
      </c>
      <c r="AL367" s="24">
        <f>AK367-J367</f>
        <v>0</v>
      </c>
      <c r="AM367" s="22" t="str">
        <f>IF(AH367&lt;1.5,"N/A",3*((J367/$AS$1)-(AJ367*2/3)))</f>
        <v>N/A</v>
      </c>
      <c r="AN367" s="20" t="str">
        <f t="shared" si="13"/>
        <v/>
      </c>
      <c r="AO367" s="20" t="str">
        <f t="shared" si="14"/>
        <v/>
      </c>
    </row>
    <row r="368" spans="1:44" ht="13.5">
      <c r="A368" s="19" t="s">
        <v>57</v>
      </c>
      <c r="B368" s="23" t="str">
        <f>IF(COUNTBLANK(K368:AF368)&lt;20.5,"Yes","No")</f>
        <v>Yes</v>
      </c>
      <c r="C368" s="23" t="str">
        <f>IF(COUNTBLANK(K368:AF368)&lt;21.5,"Yes","No")</f>
        <v>Yes</v>
      </c>
      <c r="D368" s="34" t="str">
        <f>IF(J368&gt;300000,IF(J368&lt;((AG368*$AR$1)*0.9),IF(J368&lt;((AG368*$AR$1)*0.8),IF(J368&lt;((AG368*$AR$1)*0.7),"B","C"),"V"),IF(AM368&gt;AG368,IF(AM368&gt;AJ368,"P",""),"")),IF(AM368&gt;AG368,IF(AM368&gt;AJ368,"P",""),""))</f>
        <v>P</v>
      </c>
      <c r="E368" s="19" t="s">
        <v>227</v>
      </c>
      <c r="F368" s="21" t="s">
        <v>390</v>
      </c>
      <c r="G368" s="20">
        <v>425400</v>
      </c>
      <c r="H368" s="20">
        <f>J368-G368</f>
        <v>10300</v>
      </c>
      <c r="I368" s="80">
        <v>-2600</v>
      </c>
      <c r="J368" s="20">
        <v>435700</v>
      </c>
      <c r="K368" s="21">
        <v>123</v>
      </c>
      <c r="L368" s="21">
        <v>130</v>
      </c>
      <c r="M368" s="21">
        <v>91</v>
      </c>
      <c r="N368" s="21">
        <v>92</v>
      </c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39">
        <f>IF(AH368=0,"",AVERAGE(K368:AF368))</f>
        <v>109</v>
      </c>
      <c r="AH368" s="39">
        <f>IF(COUNTBLANK(K368:AF368)=0,22,IF(COUNTBLANK(K368:AF368)=1,21,IF(COUNTBLANK(K368:AF368)=2,20,IF(COUNTBLANK(K368:AF368)=3,19,IF(COUNTBLANK(K368:AF368)=4,18,IF(COUNTBLANK(K368:AF368)=5,17,IF(COUNTBLANK(K368:AF368)=6,16,IF(COUNTBLANK(K368:AF368)=7,15,IF(COUNTBLANK(K368:AF368)=8,14,IF(COUNTBLANK(K368:AF368)=9,13,IF(COUNTBLANK(K368:AF368)=10,12,IF(COUNTBLANK(K368:AF368)=11,11,IF(COUNTBLANK(K368:AF368)=12,10,IF(COUNTBLANK(K368:AF368)=13,9,IF(COUNTBLANK(K368:AF368)=14,8,IF(COUNTBLANK(K368:AF368)=15,7,IF(COUNTBLANK(K368:AF368)=16,6,IF(COUNTBLANK(K368:AF368)=17,5,IF(COUNTBLANK(K368:AF368)=18,4,IF(COUNTBLANK(K368:AF368)=19,3,IF(COUNTBLANK(K368:AF368)=20,2,IF(COUNTBLANK(K368:AF368)=21,1,IF(COUNTBLANK(K368:AF368)=22,0,"Error")))))))))))))))))))))))</f>
        <v>4</v>
      </c>
      <c r="AI368" s="39">
        <f>IF(AH368=0,"",IF(COUNTBLANK(AD368:AF368)=0,AVERAGE(AD368:AF368),IF(COUNTBLANK(AC368:AF368)&lt;1.5,AVERAGE(AC368:AF368),IF(COUNTBLANK(AB368:AF368)&lt;2.5,AVERAGE(AB368:AF368),IF(COUNTBLANK(AA368:AF368)&lt;3.5,AVERAGE(AA368:AF368),IF(COUNTBLANK(Z368:AF368)&lt;4.5,AVERAGE(Z368:AF368),IF(COUNTBLANK(Y368:AF368)&lt;5.5,AVERAGE(Y368:AF368),IF(COUNTBLANK(X368:AF368)&lt;6.5,AVERAGE(X368:AF368),IF(COUNTBLANK(W368:AF368)&lt;7.5,AVERAGE(W368:AF368),IF(COUNTBLANK(V368:AF368)&lt;8.5,AVERAGE(V368:AF368),IF(COUNTBLANK(U368:AF368)&lt;9.5,AVERAGE(U368:AF368),IF(COUNTBLANK(T368:AF368)&lt;10.5,AVERAGE(T368:AF368),IF(COUNTBLANK(S368:AF368)&lt;11.5,AVERAGE(S368:AF368),IF(COUNTBLANK(R368:AF368)&lt;12.5,AVERAGE(R368:AF368),IF(COUNTBLANK(Q368:AF368)&lt;13.5,AVERAGE(Q368:AF368),IF(COUNTBLANK(P368:AF368)&lt;14.5,AVERAGE(P368:AF368),IF(COUNTBLANK(O368:AF368)&lt;15.5,AVERAGE(O368:AF368),IF(COUNTBLANK(N368:AF368)&lt;16.5,AVERAGE(N368:AF368),IF(COUNTBLANK(M368:AF368)&lt;17.5,AVERAGE(M368:AF368),IF(COUNTBLANK(L368:AF368)&lt;18.5,AVERAGE(L368:AF368),AVERAGE(K368:AF368)))))))))))))))))))))</f>
        <v>104.33333333333333</v>
      </c>
      <c r="AJ368" s="22">
        <f>IF(AH368=0,"",IF(COUNTBLANK(AE368:AF368)=0,AVERAGE(AE368:AF368),IF(COUNTBLANK(AD368:AF368)&lt;1.5,AVERAGE(AD368:AF368),IF(COUNTBLANK(AC368:AF368)&lt;2.5,AVERAGE(AC368:AF368),IF(COUNTBLANK(AB368:AF368)&lt;3.5,AVERAGE(AB368:AF368),IF(COUNTBLANK(AA368:AF368)&lt;4.5,AVERAGE(AA368:AF368),IF(COUNTBLANK(Z368:AF368)&lt;5.5,AVERAGE(Z368:AF368),IF(COUNTBLANK(Y368:AF368)&lt;6.5,AVERAGE(Y368:AF368),IF(COUNTBLANK(X368:AF368)&lt;7.5,AVERAGE(X368:AF368),IF(COUNTBLANK(W368:AF368)&lt;8.5,AVERAGE(W368:AF368),IF(COUNTBLANK(V368:AF368)&lt;9.5,AVERAGE(V368:AF368),IF(COUNTBLANK(U368:AF368)&lt;10.5,AVERAGE(U368:AF368),IF(COUNTBLANK(T368:AF368)&lt;11.5,AVERAGE(T368:AF368),IF(COUNTBLANK(S368:AF368)&lt;12.5,AVERAGE(S368:AF368),IF(COUNTBLANK(R368:AF368)&lt;13.5,AVERAGE(R368:AF368),IF(COUNTBLANK(Q368:AF368)&lt;14.5,AVERAGE(Q368:AF368),IF(COUNTBLANK(P368:AF368)&lt;15.5,AVERAGE(P368:AF368),IF(COUNTBLANK(O368:AF368)&lt;16.5,AVERAGE(O368:AF368),IF(COUNTBLANK(N368:AF368)&lt;17.5,AVERAGE(N368:AF368),IF(COUNTBLANK(M368:AF368)&lt;18.5,AVERAGE(M368:AF368),IF(COUNTBLANK(L368:AF368)&lt;19.5,AVERAGE(L368:AF368),AVERAGE(K368:AF368))))))))))))))))))))))</f>
        <v>91.5</v>
      </c>
      <c r="AK368" s="23">
        <f>IF(AH368&lt;1.5,J368,(0.75*J368)+(0.25*(AI368*$AS$1)))</f>
        <v>433514.39985910972</v>
      </c>
      <c r="AL368" s="24">
        <f>AK368-J368</f>
        <v>-2185.6001408902812</v>
      </c>
      <c r="AM368" s="22">
        <f>IF(AH368&lt;1.5,"N/A",3*((J368/$AS$1)-(AJ368*2/3)))</f>
        <v>136.40900028482096</v>
      </c>
      <c r="AN368" s="20">
        <f t="shared" si="13"/>
        <v>412780.60531435988</v>
      </c>
      <c r="AO368" s="20">
        <f t="shared" si="14"/>
        <v>431243.63558401179</v>
      </c>
    </row>
    <row r="369" spans="1:41" ht="13.5">
      <c r="A369" s="19" t="s">
        <v>57</v>
      </c>
      <c r="B369" s="23" t="str">
        <f>IF(COUNTBLANK(K369:AF369)&lt;20.5,"Yes","No")</f>
        <v>Yes</v>
      </c>
      <c r="C369" s="23" t="str">
        <f>IF(COUNTBLANK(K369:AF369)&lt;21.5,"Yes","No")</f>
        <v>Yes</v>
      </c>
      <c r="D369" s="34" t="str">
        <f>IF(J369&gt;300000,IF(J369&lt;((AG369*$AR$1)*0.9),IF(J369&lt;((AG369*$AR$1)*0.8),IF(J369&lt;((AG369*$AR$1)*0.7),"B","C"),"V"),IF(AM369&gt;AG369,IF(AM369&gt;AJ369,"P",""),"")),IF(AM369&gt;AG369,IF(AM369&gt;AJ369,"P",""),""))</f>
        <v>P</v>
      </c>
      <c r="E369" s="19" t="s">
        <v>230</v>
      </c>
      <c r="F369" s="21" t="s">
        <v>390</v>
      </c>
      <c r="G369" s="20">
        <v>434800</v>
      </c>
      <c r="H369" s="20">
        <f>J369-G369</f>
        <v>-13900</v>
      </c>
      <c r="I369" s="80">
        <v>-5500</v>
      </c>
      <c r="J369" s="20">
        <v>420900</v>
      </c>
      <c r="K369" s="21">
        <v>86</v>
      </c>
      <c r="L369" s="21">
        <v>100</v>
      </c>
      <c r="M369" s="21">
        <v>106</v>
      </c>
      <c r="N369" s="21">
        <v>90</v>
      </c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39">
        <f>IF(AH369=0,"",AVERAGE(K369:AF369))</f>
        <v>95.5</v>
      </c>
      <c r="AH369" s="39">
        <f>IF(COUNTBLANK(K369:AF369)=0,22,IF(COUNTBLANK(K369:AF369)=1,21,IF(COUNTBLANK(K369:AF369)=2,20,IF(COUNTBLANK(K369:AF369)=3,19,IF(COUNTBLANK(K369:AF369)=4,18,IF(COUNTBLANK(K369:AF369)=5,17,IF(COUNTBLANK(K369:AF369)=6,16,IF(COUNTBLANK(K369:AF369)=7,15,IF(COUNTBLANK(K369:AF369)=8,14,IF(COUNTBLANK(K369:AF369)=9,13,IF(COUNTBLANK(K369:AF369)=10,12,IF(COUNTBLANK(K369:AF369)=11,11,IF(COUNTBLANK(K369:AF369)=12,10,IF(COUNTBLANK(K369:AF369)=13,9,IF(COUNTBLANK(K369:AF369)=14,8,IF(COUNTBLANK(K369:AF369)=15,7,IF(COUNTBLANK(K369:AF369)=16,6,IF(COUNTBLANK(K369:AF369)=17,5,IF(COUNTBLANK(K369:AF369)=18,4,IF(COUNTBLANK(K369:AF369)=19,3,IF(COUNTBLANK(K369:AF369)=20,2,IF(COUNTBLANK(K369:AF369)=21,1,IF(COUNTBLANK(K369:AF369)=22,0,"Error")))))))))))))))))))))))</f>
        <v>4</v>
      </c>
      <c r="AI369" s="39">
        <f>IF(AH369=0,"",IF(COUNTBLANK(AD369:AF369)=0,AVERAGE(AD369:AF369),IF(COUNTBLANK(AC369:AF369)&lt;1.5,AVERAGE(AC369:AF369),IF(COUNTBLANK(AB369:AF369)&lt;2.5,AVERAGE(AB369:AF369),IF(COUNTBLANK(AA369:AF369)&lt;3.5,AVERAGE(AA369:AF369),IF(COUNTBLANK(Z369:AF369)&lt;4.5,AVERAGE(Z369:AF369),IF(COUNTBLANK(Y369:AF369)&lt;5.5,AVERAGE(Y369:AF369),IF(COUNTBLANK(X369:AF369)&lt;6.5,AVERAGE(X369:AF369),IF(COUNTBLANK(W369:AF369)&lt;7.5,AVERAGE(W369:AF369),IF(COUNTBLANK(V369:AF369)&lt;8.5,AVERAGE(V369:AF369),IF(COUNTBLANK(U369:AF369)&lt;9.5,AVERAGE(U369:AF369),IF(COUNTBLANK(T369:AF369)&lt;10.5,AVERAGE(T369:AF369),IF(COUNTBLANK(S369:AF369)&lt;11.5,AVERAGE(S369:AF369),IF(COUNTBLANK(R369:AF369)&lt;12.5,AVERAGE(R369:AF369),IF(COUNTBLANK(Q369:AF369)&lt;13.5,AVERAGE(Q369:AF369),IF(COUNTBLANK(P369:AF369)&lt;14.5,AVERAGE(P369:AF369),IF(COUNTBLANK(O369:AF369)&lt;15.5,AVERAGE(O369:AF369),IF(COUNTBLANK(N369:AF369)&lt;16.5,AVERAGE(N369:AF369),IF(COUNTBLANK(M369:AF369)&lt;17.5,AVERAGE(M369:AF369),IF(COUNTBLANK(L369:AF369)&lt;18.5,AVERAGE(L369:AF369),AVERAGE(K369:AF369)))))))))))))))))))))</f>
        <v>98.666666666666671</v>
      </c>
      <c r="AJ369" s="22">
        <f>IF(AH369=0,"",IF(COUNTBLANK(AE369:AF369)=0,AVERAGE(AE369:AF369),IF(COUNTBLANK(AD369:AF369)&lt;1.5,AVERAGE(AD369:AF369),IF(COUNTBLANK(AC369:AF369)&lt;2.5,AVERAGE(AC369:AF369),IF(COUNTBLANK(AB369:AF369)&lt;3.5,AVERAGE(AB369:AF369),IF(COUNTBLANK(AA369:AF369)&lt;4.5,AVERAGE(AA369:AF369),IF(COUNTBLANK(Z369:AF369)&lt;5.5,AVERAGE(Z369:AF369),IF(COUNTBLANK(Y369:AF369)&lt;6.5,AVERAGE(Y369:AF369),IF(COUNTBLANK(X369:AF369)&lt;7.5,AVERAGE(X369:AF369),IF(COUNTBLANK(W369:AF369)&lt;8.5,AVERAGE(W369:AF369),IF(COUNTBLANK(V369:AF369)&lt;9.5,AVERAGE(V369:AF369),IF(COUNTBLANK(U369:AF369)&lt;10.5,AVERAGE(U369:AF369),IF(COUNTBLANK(T369:AF369)&lt;11.5,AVERAGE(T369:AF369),IF(COUNTBLANK(S369:AF369)&lt;12.5,AVERAGE(S369:AF369),IF(COUNTBLANK(R369:AF369)&lt;13.5,AVERAGE(R369:AF369),IF(COUNTBLANK(Q369:AF369)&lt;14.5,AVERAGE(Q369:AF369),IF(COUNTBLANK(P369:AF369)&lt;15.5,AVERAGE(P369:AF369),IF(COUNTBLANK(O369:AF369)&lt;16.5,AVERAGE(O369:AF369),IF(COUNTBLANK(N369:AF369)&lt;17.5,AVERAGE(N369:AF369),IF(COUNTBLANK(M369:AF369)&lt;18.5,AVERAGE(M369:AF369),IF(COUNTBLANK(L369:AF369)&lt;19.5,AVERAGE(L369:AF369),AVERAGE(K369:AF369))))))))))))))))))))))</f>
        <v>98</v>
      </c>
      <c r="AK369" s="23">
        <f>IF(AH369&lt;1.5,J369,(0.75*J369)+(0.25*(AI369*$AS$1)))</f>
        <v>416617.05226292805</v>
      </c>
      <c r="AL369" s="24">
        <f>AK369-J369</f>
        <v>-4282.9477370719542</v>
      </c>
      <c r="AM369" s="22">
        <f>IF(AH369&lt;1.5,"N/A",3*((J369/$AS$1)-(AJ369*2/3)))</f>
        <v>112.55921097057873</v>
      </c>
      <c r="AN369" s="20">
        <f t="shared" si="13"/>
        <v>390361.21141549695</v>
      </c>
      <c r="AO369" s="20">
        <f t="shared" si="14"/>
        <v>377832.72658966173</v>
      </c>
    </row>
    <row r="370" spans="1:41" ht="13.5">
      <c r="A370" s="19" t="s">
        <v>57</v>
      </c>
      <c r="B370" s="23" t="str">
        <f>IF(COUNTBLANK(K370:AF370)&lt;20.5,"Yes","No")</f>
        <v>Yes</v>
      </c>
      <c r="C370" s="23" t="str">
        <f>IF(COUNTBLANK(K370:AF370)&lt;21.5,"Yes","No")</f>
        <v>Yes</v>
      </c>
      <c r="D370" s="34" t="str">
        <f>IF(J370&gt;300000,IF(J370&lt;((AG370*$AR$1)*0.9),IF(J370&lt;((AG370*$AR$1)*0.8),IF(J370&lt;((AG370*$AR$1)*0.7),"B","C"),"V"),IF(AM370&gt;AG370,IF(AM370&gt;AJ370,"P",""),"")),IF(AM370&gt;AG370,IF(AM370&gt;AJ370,"P",""),""))</f>
        <v/>
      </c>
      <c r="E370" s="19" t="s">
        <v>236</v>
      </c>
      <c r="F370" s="21" t="s">
        <v>391</v>
      </c>
      <c r="G370" s="20">
        <v>287400</v>
      </c>
      <c r="H370" s="20">
        <f>J370-G370</f>
        <v>51000</v>
      </c>
      <c r="I370" s="80">
        <v>21900</v>
      </c>
      <c r="J370" s="20">
        <v>338400</v>
      </c>
      <c r="K370" s="21">
        <v>65</v>
      </c>
      <c r="L370" s="21">
        <v>110</v>
      </c>
      <c r="M370" s="21">
        <v>114</v>
      </c>
      <c r="N370" s="21">
        <v>68</v>
      </c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39">
        <f>IF(AH370=0,"",AVERAGE(K370:AF370))</f>
        <v>89.25</v>
      </c>
      <c r="AH370" s="39">
        <f>IF(COUNTBLANK(K370:AF370)=0,22,IF(COUNTBLANK(K370:AF370)=1,21,IF(COUNTBLANK(K370:AF370)=2,20,IF(COUNTBLANK(K370:AF370)=3,19,IF(COUNTBLANK(K370:AF370)=4,18,IF(COUNTBLANK(K370:AF370)=5,17,IF(COUNTBLANK(K370:AF370)=6,16,IF(COUNTBLANK(K370:AF370)=7,15,IF(COUNTBLANK(K370:AF370)=8,14,IF(COUNTBLANK(K370:AF370)=9,13,IF(COUNTBLANK(K370:AF370)=10,12,IF(COUNTBLANK(K370:AF370)=11,11,IF(COUNTBLANK(K370:AF370)=12,10,IF(COUNTBLANK(K370:AF370)=13,9,IF(COUNTBLANK(K370:AF370)=14,8,IF(COUNTBLANK(K370:AF370)=15,7,IF(COUNTBLANK(K370:AF370)=16,6,IF(COUNTBLANK(K370:AF370)=17,5,IF(COUNTBLANK(K370:AF370)=18,4,IF(COUNTBLANK(K370:AF370)=19,3,IF(COUNTBLANK(K370:AF370)=20,2,IF(COUNTBLANK(K370:AF370)=21,1,IF(COUNTBLANK(K370:AF370)=22,0,"Error")))))))))))))))))))))))</f>
        <v>4</v>
      </c>
      <c r="AI370" s="39">
        <f>IF(AH370=0,"",IF(COUNTBLANK(AD370:AF370)=0,AVERAGE(AD370:AF370),IF(COUNTBLANK(AC370:AF370)&lt;1.5,AVERAGE(AC370:AF370),IF(COUNTBLANK(AB370:AF370)&lt;2.5,AVERAGE(AB370:AF370),IF(COUNTBLANK(AA370:AF370)&lt;3.5,AVERAGE(AA370:AF370),IF(COUNTBLANK(Z370:AF370)&lt;4.5,AVERAGE(Z370:AF370),IF(COUNTBLANK(Y370:AF370)&lt;5.5,AVERAGE(Y370:AF370),IF(COUNTBLANK(X370:AF370)&lt;6.5,AVERAGE(X370:AF370),IF(COUNTBLANK(W370:AF370)&lt;7.5,AVERAGE(W370:AF370),IF(COUNTBLANK(V370:AF370)&lt;8.5,AVERAGE(V370:AF370),IF(COUNTBLANK(U370:AF370)&lt;9.5,AVERAGE(U370:AF370),IF(COUNTBLANK(T370:AF370)&lt;10.5,AVERAGE(T370:AF370),IF(COUNTBLANK(S370:AF370)&lt;11.5,AVERAGE(S370:AF370),IF(COUNTBLANK(R370:AF370)&lt;12.5,AVERAGE(R370:AF370),IF(COUNTBLANK(Q370:AF370)&lt;13.5,AVERAGE(Q370:AF370),IF(COUNTBLANK(P370:AF370)&lt;14.5,AVERAGE(P370:AF370),IF(COUNTBLANK(O370:AF370)&lt;15.5,AVERAGE(O370:AF370),IF(COUNTBLANK(N370:AF370)&lt;16.5,AVERAGE(N370:AF370),IF(COUNTBLANK(M370:AF370)&lt;17.5,AVERAGE(M370:AF370),IF(COUNTBLANK(L370:AF370)&lt;18.5,AVERAGE(L370:AF370),AVERAGE(K370:AF370)))))))))))))))))))))</f>
        <v>97.333333333333329</v>
      </c>
      <c r="AJ370" s="22">
        <f>IF(AH370=0,"",IF(COUNTBLANK(AE370:AF370)=0,AVERAGE(AE370:AF370),IF(COUNTBLANK(AD370:AF370)&lt;1.5,AVERAGE(AD370:AF370),IF(COUNTBLANK(AC370:AF370)&lt;2.5,AVERAGE(AC370:AF370),IF(COUNTBLANK(AB370:AF370)&lt;3.5,AVERAGE(AB370:AF370),IF(COUNTBLANK(AA370:AF370)&lt;4.5,AVERAGE(AA370:AF370),IF(COUNTBLANK(Z370:AF370)&lt;5.5,AVERAGE(Z370:AF370),IF(COUNTBLANK(Y370:AF370)&lt;6.5,AVERAGE(Y370:AF370),IF(COUNTBLANK(X370:AF370)&lt;7.5,AVERAGE(X370:AF370),IF(COUNTBLANK(W370:AF370)&lt;8.5,AVERAGE(W370:AF370),IF(COUNTBLANK(V370:AF370)&lt;9.5,AVERAGE(V370:AF370),IF(COUNTBLANK(U370:AF370)&lt;10.5,AVERAGE(U370:AF370),IF(COUNTBLANK(T370:AF370)&lt;11.5,AVERAGE(T370:AF370),IF(COUNTBLANK(S370:AF370)&lt;12.5,AVERAGE(S370:AF370),IF(COUNTBLANK(R370:AF370)&lt;13.5,AVERAGE(R370:AF370),IF(COUNTBLANK(Q370:AF370)&lt;14.5,AVERAGE(Q370:AF370),IF(COUNTBLANK(P370:AF370)&lt;15.5,AVERAGE(P370:AF370),IF(COUNTBLANK(O370:AF370)&lt;16.5,AVERAGE(O370:AF370),IF(COUNTBLANK(N370:AF370)&lt;17.5,AVERAGE(N370:AF370),IF(COUNTBLANK(M370:AF370)&lt;18.5,AVERAGE(M370:AF370),IF(COUNTBLANK(L370:AF370)&lt;19.5,AVERAGE(L370:AF370),AVERAGE(K370:AF370))))))))))))))))))))))</f>
        <v>91</v>
      </c>
      <c r="AK370" s="23">
        <f>IF(AH370&lt;1.5,J370,(0.75*J370)+(0.25*(AI370*$AS$1)))</f>
        <v>353377.9704755912</v>
      </c>
      <c r="AL370" s="24">
        <f>AK370-J370</f>
        <v>14977.970475591195</v>
      </c>
      <c r="AM370" s="22">
        <f>IF(AH370&lt;1.5,"N/A",3*((J370/$AS$1)-(AJ370*2/3)))</f>
        <v>66.078966482404013</v>
      </c>
      <c r="AN370" s="20">
        <f t="shared" si="13"/>
        <v>385086.05990988208</v>
      </c>
      <c r="AO370" s="20">
        <f t="shared" si="14"/>
        <v>353105.45390709222</v>
      </c>
    </row>
    <row r="371" spans="1:41" ht="13.5">
      <c r="A371" s="19" t="s">
        <v>57</v>
      </c>
      <c r="B371" s="23" t="str">
        <f>IF(COUNTBLANK(K371:AF371)&lt;20.5,"Yes","No")</f>
        <v>Yes</v>
      </c>
      <c r="C371" s="23" t="str">
        <f>IF(COUNTBLANK(K371:AF371)&lt;21.5,"Yes","No")</f>
        <v>Yes</v>
      </c>
      <c r="D371" s="34" t="str">
        <f>IF(J371&gt;300000,IF(J371&lt;((AG371*$AR$1)*0.9),IF(J371&lt;((AG371*$AR$1)*0.8),IF(J371&lt;((AG371*$AR$1)*0.7),"B","C"),"V"),IF(AM371&gt;AG371,IF(AM371&gt;AJ371,"P",""),"")),IF(AM371&gt;AG371,IF(AM371&gt;AJ371,"P",""),""))</f>
        <v>P</v>
      </c>
      <c r="E371" s="19" t="s">
        <v>244</v>
      </c>
      <c r="F371" s="21" t="s">
        <v>37</v>
      </c>
      <c r="G371" s="20">
        <v>373500</v>
      </c>
      <c r="H371" s="20">
        <f>J371-G371</f>
        <v>27200</v>
      </c>
      <c r="I371" s="80">
        <v>14800</v>
      </c>
      <c r="J371" s="20">
        <v>400700</v>
      </c>
      <c r="K371" s="21">
        <v>29</v>
      </c>
      <c r="L371" s="21">
        <v>134</v>
      </c>
      <c r="M371" s="21">
        <v>142</v>
      </c>
      <c r="N371" s="21">
        <v>47</v>
      </c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39">
        <f>IF(AH371=0,"",AVERAGE(K371:AF371))</f>
        <v>88</v>
      </c>
      <c r="AH371" s="39">
        <f>IF(COUNTBLANK(K371:AF371)=0,22,IF(COUNTBLANK(K371:AF371)=1,21,IF(COUNTBLANK(K371:AF371)=2,20,IF(COUNTBLANK(K371:AF371)=3,19,IF(COUNTBLANK(K371:AF371)=4,18,IF(COUNTBLANK(K371:AF371)=5,17,IF(COUNTBLANK(K371:AF371)=6,16,IF(COUNTBLANK(K371:AF371)=7,15,IF(COUNTBLANK(K371:AF371)=8,14,IF(COUNTBLANK(K371:AF371)=9,13,IF(COUNTBLANK(K371:AF371)=10,12,IF(COUNTBLANK(K371:AF371)=11,11,IF(COUNTBLANK(K371:AF371)=12,10,IF(COUNTBLANK(K371:AF371)=13,9,IF(COUNTBLANK(K371:AF371)=14,8,IF(COUNTBLANK(K371:AF371)=15,7,IF(COUNTBLANK(K371:AF371)=16,6,IF(COUNTBLANK(K371:AF371)=17,5,IF(COUNTBLANK(K371:AF371)=18,4,IF(COUNTBLANK(K371:AF371)=19,3,IF(COUNTBLANK(K371:AF371)=20,2,IF(COUNTBLANK(K371:AF371)=21,1,IF(COUNTBLANK(K371:AF371)=22,0,"Error")))))))))))))))))))))))</f>
        <v>4</v>
      </c>
      <c r="AI371" s="39">
        <f>IF(AH371=0,"",IF(COUNTBLANK(AD371:AF371)=0,AVERAGE(AD371:AF371),IF(COUNTBLANK(AC371:AF371)&lt;1.5,AVERAGE(AC371:AF371),IF(COUNTBLANK(AB371:AF371)&lt;2.5,AVERAGE(AB371:AF371),IF(COUNTBLANK(AA371:AF371)&lt;3.5,AVERAGE(AA371:AF371),IF(COUNTBLANK(Z371:AF371)&lt;4.5,AVERAGE(Z371:AF371),IF(COUNTBLANK(Y371:AF371)&lt;5.5,AVERAGE(Y371:AF371),IF(COUNTBLANK(X371:AF371)&lt;6.5,AVERAGE(X371:AF371),IF(COUNTBLANK(W371:AF371)&lt;7.5,AVERAGE(W371:AF371),IF(COUNTBLANK(V371:AF371)&lt;8.5,AVERAGE(V371:AF371),IF(COUNTBLANK(U371:AF371)&lt;9.5,AVERAGE(U371:AF371),IF(COUNTBLANK(T371:AF371)&lt;10.5,AVERAGE(T371:AF371),IF(COUNTBLANK(S371:AF371)&lt;11.5,AVERAGE(S371:AF371),IF(COUNTBLANK(R371:AF371)&lt;12.5,AVERAGE(R371:AF371),IF(COUNTBLANK(Q371:AF371)&lt;13.5,AVERAGE(Q371:AF371),IF(COUNTBLANK(P371:AF371)&lt;14.5,AVERAGE(P371:AF371),IF(COUNTBLANK(O371:AF371)&lt;15.5,AVERAGE(O371:AF371),IF(COUNTBLANK(N371:AF371)&lt;16.5,AVERAGE(N371:AF371),IF(COUNTBLANK(M371:AF371)&lt;17.5,AVERAGE(M371:AF371),IF(COUNTBLANK(L371:AF371)&lt;18.5,AVERAGE(L371:AF371),AVERAGE(K371:AF371)))))))))))))))))))))</f>
        <v>107.66666666666667</v>
      </c>
      <c r="AJ371" s="22">
        <f>IF(AH371=0,"",IF(COUNTBLANK(AE371:AF371)=0,AVERAGE(AE371:AF371),IF(COUNTBLANK(AD371:AF371)&lt;1.5,AVERAGE(AD371:AF371),IF(COUNTBLANK(AC371:AF371)&lt;2.5,AVERAGE(AC371:AF371),IF(COUNTBLANK(AB371:AF371)&lt;3.5,AVERAGE(AB371:AF371),IF(COUNTBLANK(AA371:AF371)&lt;4.5,AVERAGE(AA371:AF371),IF(COUNTBLANK(Z371:AF371)&lt;5.5,AVERAGE(Z371:AF371),IF(COUNTBLANK(Y371:AF371)&lt;6.5,AVERAGE(Y371:AF371),IF(COUNTBLANK(X371:AF371)&lt;7.5,AVERAGE(X371:AF371),IF(COUNTBLANK(W371:AF371)&lt;8.5,AVERAGE(W371:AF371),IF(COUNTBLANK(V371:AF371)&lt;9.5,AVERAGE(V371:AF371),IF(COUNTBLANK(U371:AF371)&lt;10.5,AVERAGE(U371:AF371),IF(COUNTBLANK(T371:AF371)&lt;11.5,AVERAGE(T371:AF371),IF(COUNTBLANK(S371:AF371)&lt;12.5,AVERAGE(S371:AF371),IF(COUNTBLANK(R371:AF371)&lt;13.5,AVERAGE(R371:AF371),IF(COUNTBLANK(Q371:AF371)&lt;14.5,AVERAGE(Q371:AF371),IF(COUNTBLANK(P371:AF371)&lt;15.5,AVERAGE(P371:AF371),IF(COUNTBLANK(O371:AF371)&lt;16.5,AVERAGE(O371:AF371),IF(COUNTBLANK(N371:AF371)&lt;17.5,AVERAGE(N371:AF371),IF(COUNTBLANK(M371:AF371)&lt;18.5,AVERAGE(M371:AF371),IF(COUNTBLANK(L371:AF371)&lt;19.5,AVERAGE(L371:AF371),AVERAGE(K371:AF371))))))))))))))))))))))</f>
        <v>94.5</v>
      </c>
      <c r="AK371" s="23">
        <f>IF(AH371&lt;1.5,J371,(0.75*J371)+(0.25*(AI371*$AS$1)))</f>
        <v>410674.6043274519</v>
      </c>
      <c r="AL371" s="24">
        <f>AK371-J371</f>
        <v>9974.6043274519034</v>
      </c>
      <c r="AM371" s="22">
        <f>IF(AH371&lt;1.5,"N/A",3*((J371/$AS$1)-(AJ371*2/3)))</f>
        <v>104.7507147443832</v>
      </c>
      <c r="AN371" s="20">
        <f t="shared" si="13"/>
        <v>425968.48407839698</v>
      </c>
      <c r="AO371" s="20">
        <f t="shared" si="14"/>
        <v>348159.99937057833</v>
      </c>
    </row>
    <row r="372" spans="1:41" ht="13.5">
      <c r="A372" s="19" t="s">
        <v>57</v>
      </c>
      <c r="B372" s="23" t="str">
        <f>IF(COUNTBLANK(K372:AF372)&lt;20.5,"Yes","No")</f>
        <v>Yes</v>
      </c>
      <c r="C372" s="23" t="str">
        <f>IF(COUNTBLANK(K372:AF372)&lt;21.5,"Yes","No")</f>
        <v>Yes</v>
      </c>
      <c r="D372" s="34" t="str">
        <f>IF(J372&gt;300000,IF(J372&lt;((AG372*$AR$1)*0.9),IF(J372&lt;((AG372*$AR$1)*0.8),IF(J372&lt;((AG372*$AR$1)*0.7),"B","C"),"V"),IF(AM372&gt;AG372,IF(AM372&gt;AJ372,"P",""),"")),IF(AM372&gt;AG372,IF(AM372&gt;AJ372,"P",""),""))</f>
        <v/>
      </c>
      <c r="E372" s="19" t="s">
        <v>229</v>
      </c>
      <c r="F372" s="21" t="s">
        <v>37</v>
      </c>
      <c r="G372" s="20">
        <v>414200</v>
      </c>
      <c r="H372" s="20">
        <f>J372-G372</f>
        <v>-26900</v>
      </c>
      <c r="I372" s="80">
        <v>-13100</v>
      </c>
      <c r="J372" s="20">
        <v>387300</v>
      </c>
      <c r="K372" s="21">
        <v>94</v>
      </c>
      <c r="L372" s="21">
        <v>53</v>
      </c>
      <c r="M372" s="21">
        <v>115</v>
      </c>
      <c r="N372" s="21">
        <v>88</v>
      </c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39">
        <f>IF(AH372=0,"",AVERAGE(K372:AF372))</f>
        <v>87.5</v>
      </c>
      <c r="AH372" s="39">
        <f>IF(COUNTBLANK(K372:AF372)=0,22,IF(COUNTBLANK(K372:AF372)=1,21,IF(COUNTBLANK(K372:AF372)=2,20,IF(COUNTBLANK(K372:AF372)=3,19,IF(COUNTBLANK(K372:AF372)=4,18,IF(COUNTBLANK(K372:AF372)=5,17,IF(COUNTBLANK(K372:AF372)=6,16,IF(COUNTBLANK(K372:AF372)=7,15,IF(COUNTBLANK(K372:AF372)=8,14,IF(COUNTBLANK(K372:AF372)=9,13,IF(COUNTBLANK(K372:AF372)=10,12,IF(COUNTBLANK(K372:AF372)=11,11,IF(COUNTBLANK(K372:AF372)=12,10,IF(COUNTBLANK(K372:AF372)=13,9,IF(COUNTBLANK(K372:AF372)=14,8,IF(COUNTBLANK(K372:AF372)=15,7,IF(COUNTBLANK(K372:AF372)=16,6,IF(COUNTBLANK(K372:AF372)=17,5,IF(COUNTBLANK(K372:AF372)=18,4,IF(COUNTBLANK(K372:AF372)=19,3,IF(COUNTBLANK(K372:AF372)=20,2,IF(COUNTBLANK(K372:AF372)=21,1,IF(COUNTBLANK(K372:AF372)=22,0,"Error")))))))))))))))))))))))</f>
        <v>4</v>
      </c>
      <c r="AI372" s="39">
        <f>IF(AH372=0,"",IF(COUNTBLANK(AD372:AF372)=0,AVERAGE(AD372:AF372),IF(COUNTBLANK(AC372:AF372)&lt;1.5,AVERAGE(AC372:AF372),IF(COUNTBLANK(AB372:AF372)&lt;2.5,AVERAGE(AB372:AF372),IF(COUNTBLANK(AA372:AF372)&lt;3.5,AVERAGE(AA372:AF372),IF(COUNTBLANK(Z372:AF372)&lt;4.5,AVERAGE(Z372:AF372),IF(COUNTBLANK(Y372:AF372)&lt;5.5,AVERAGE(Y372:AF372),IF(COUNTBLANK(X372:AF372)&lt;6.5,AVERAGE(X372:AF372),IF(COUNTBLANK(W372:AF372)&lt;7.5,AVERAGE(W372:AF372),IF(COUNTBLANK(V372:AF372)&lt;8.5,AVERAGE(V372:AF372),IF(COUNTBLANK(U372:AF372)&lt;9.5,AVERAGE(U372:AF372),IF(COUNTBLANK(T372:AF372)&lt;10.5,AVERAGE(T372:AF372),IF(COUNTBLANK(S372:AF372)&lt;11.5,AVERAGE(S372:AF372),IF(COUNTBLANK(R372:AF372)&lt;12.5,AVERAGE(R372:AF372),IF(COUNTBLANK(Q372:AF372)&lt;13.5,AVERAGE(Q372:AF372),IF(COUNTBLANK(P372:AF372)&lt;14.5,AVERAGE(P372:AF372),IF(COUNTBLANK(O372:AF372)&lt;15.5,AVERAGE(O372:AF372),IF(COUNTBLANK(N372:AF372)&lt;16.5,AVERAGE(N372:AF372),IF(COUNTBLANK(M372:AF372)&lt;17.5,AVERAGE(M372:AF372),IF(COUNTBLANK(L372:AF372)&lt;18.5,AVERAGE(L372:AF372),AVERAGE(K372:AF372)))))))))))))))))))))</f>
        <v>85.333333333333329</v>
      </c>
      <c r="AJ372" s="22">
        <f>IF(AH372=0,"",IF(COUNTBLANK(AE372:AF372)=0,AVERAGE(AE372:AF372),IF(COUNTBLANK(AD372:AF372)&lt;1.5,AVERAGE(AD372:AF372),IF(COUNTBLANK(AC372:AF372)&lt;2.5,AVERAGE(AC372:AF372),IF(COUNTBLANK(AB372:AF372)&lt;3.5,AVERAGE(AB372:AF372),IF(COUNTBLANK(AA372:AF372)&lt;4.5,AVERAGE(AA372:AF372),IF(COUNTBLANK(Z372:AF372)&lt;5.5,AVERAGE(Z372:AF372),IF(COUNTBLANK(Y372:AF372)&lt;6.5,AVERAGE(Y372:AF372),IF(COUNTBLANK(X372:AF372)&lt;7.5,AVERAGE(X372:AF372),IF(COUNTBLANK(W372:AF372)&lt;8.5,AVERAGE(W372:AF372),IF(COUNTBLANK(V372:AF372)&lt;9.5,AVERAGE(V372:AF372),IF(COUNTBLANK(U372:AF372)&lt;10.5,AVERAGE(U372:AF372),IF(COUNTBLANK(T372:AF372)&lt;11.5,AVERAGE(T372:AF372),IF(COUNTBLANK(S372:AF372)&lt;12.5,AVERAGE(S372:AF372),IF(COUNTBLANK(R372:AF372)&lt;13.5,AVERAGE(R372:AF372),IF(COUNTBLANK(Q372:AF372)&lt;14.5,AVERAGE(Q372:AF372),IF(COUNTBLANK(P372:AF372)&lt;15.5,AVERAGE(P372:AF372),IF(COUNTBLANK(O372:AF372)&lt;16.5,AVERAGE(O372:AF372),IF(COUNTBLANK(N372:AF372)&lt;17.5,AVERAGE(N372:AF372),IF(COUNTBLANK(M372:AF372)&lt;18.5,AVERAGE(M372:AF372),IF(COUNTBLANK(L372:AF372)&lt;19.5,AVERAGE(L372:AF372),AVERAGE(K372:AF372))))))))))))))))))))))</f>
        <v>101.5</v>
      </c>
      <c r="AK372" s="23">
        <f>IF(AH372&lt;1.5,J372,(0.75*J372)+(0.25*(AI372*$AS$1)))</f>
        <v>377776.23438955937</v>
      </c>
      <c r="AL372" s="24">
        <f>AK372-J372</f>
        <v>-9523.7656104406342</v>
      </c>
      <c r="AM372" s="22">
        <f>IF(AH372&lt;1.5,"N/A",3*((J372/$AS$1)-(AJ372*2/3)))</f>
        <v>80.927256851758472</v>
      </c>
      <c r="AN372" s="20">
        <f t="shared" si="13"/>
        <v>337609.69635934866</v>
      </c>
      <c r="AO372" s="20">
        <f t="shared" si="14"/>
        <v>346181.81755597278</v>
      </c>
    </row>
    <row r="373" spans="1:41" ht="13.5">
      <c r="A373" s="25" t="s">
        <v>57</v>
      </c>
      <c r="B373" s="23" t="str">
        <f>IF(COUNTBLANK(K373:AF373)&lt;20.5,"Yes","No")</f>
        <v>Yes</v>
      </c>
      <c r="C373" s="23" t="str">
        <f>IF(COUNTBLANK(K373:AF373)&lt;21.5,"Yes","No")</f>
        <v>Yes</v>
      </c>
      <c r="D373" s="34" t="str">
        <f>IF(J373&gt;300000,IF(J373&lt;((AG373*$AR$1)*0.9),IF(J373&lt;((AG373*$AR$1)*0.8),IF(J373&lt;((AG373*$AR$1)*0.7),"B","C"),"V"),IF(AM373&gt;AG373,IF(AM373&gt;AJ373,"P",""),"")),IF(AM373&gt;AG373,IF(AM373&gt;AJ373,"P",""),""))</f>
        <v/>
      </c>
      <c r="E373" s="19" t="s">
        <v>58</v>
      </c>
      <c r="F373" s="21" t="s">
        <v>48</v>
      </c>
      <c r="G373" s="20">
        <v>204700</v>
      </c>
      <c r="H373" s="20">
        <f>J373-G373</f>
        <v>58200</v>
      </c>
      <c r="I373" s="80">
        <v>21900</v>
      </c>
      <c r="J373" s="20">
        <v>262900</v>
      </c>
      <c r="K373" s="21">
        <v>108</v>
      </c>
      <c r="L373" s="21">
        <v>59</v>
      </c>
      <c r="M373" s="21">
        <v>82</v>
      </c>
      <c r="N373" s="21">
        <v>96</v>
      </c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39">
        <f>IF(AH373=0,"",AVERAGE(K373:AF373))</f>
        <v>86.25</v>
      </c>
      <c r="AH373" s="39">
        <f>IF(COUNTBLANK(K373:AF373)=0,22,IF(COUNTBLANK(K373:AF373)=1,21,IF(COUNTBLANK(K373:AF373)=2,20,IF(COUNTBLANK(K373:AF373)=3,19,IF(COUNTBLANK(K373:AF373)=4,18,IF(COUNTBLANK(K373:AF373)=5,17,IF(COUNTBLANK(K373:AF373)=6,16,IF(COUNTBLANK(K373:AF373)=7,15,IF(COUNTBLANK(K373:AF373)=8,14,IF(COUNTBLANK(K373:AF373)=9,13,IF(COUNTBLANK(K373:AF373)=10,12,IF(COUNTBLANK(K373:AF373)=11,11,IF(COUNTBLANK(K373:AF373)=12,10,IF(COUNTBLANK(K373:AF373)=13,9,IF(COUNTBLANK(K373:AF373)=14,8,IF(COUNTBLANK(K373:AF373)=15,7,IF(COUNTBLANK(K373:AF373)=16,6,IF(COUNTBLANK(K373:AF373)=17,5,IF(COUNTBLANK(K373:AF373)=18,4,IF(COUNTBLANK(K373:AF373)=19,3,IF(COUNTBLANK(K373:AF373)=20,2,IF(COUNTBLANK(K373:AF373)=21,1,IF(COUNTBLANK(K373:AF373)=22,0,"Error")))))))))))))))))))))))</f>
        <v>4</v>
      </c>
      <c r="AI373" s="39">
        <f>IF(AH373=0,"",IF(COUNTBLANK(AD373:AF373)=0,AVERAGE(AD373:AF373),IF(COUNTBLANK(AC373:AF373)&lt;1.5,AVERAGE(AC373:AF373),IF(COUNTBLANK(AB373:AF373)&lt;2.5,AVERAGE(AB373:AF373),IF(COUNTBLANK(AA373:AF373)&lt;3.5,AVERAGE(AA373:AF373),IF(COUNTBLANK(Z373:AF373)&lt;4.5,AVERAGE(Z373:AF373),IF(COUNTBLANK(Y373:AF373)&lt;5.5,AVERAGE(Y373:AF373),IF(COUNTBLANK(X373:AF373)&lt;6.5,AVERAGE(X373:AF373),IF(COUNTBLANK(W373:AF373)&lt;7.5,AVERAGE(W373:AF373),IF(COUNTBLANK(V373:AF373)&lt;8.5,AVERAGE(V373:AF373),IF(COUNTBLANK(U373:AF373)&lt;9.5,AVERAGE(U373:AF373),IF(COUNTBLANK(T373:AF373)&lt;10.5,AVERAGE(T373:AF373),IF(COUNTBLANK(S373:AF373)&lt;11.5,AVERAGE(S373:AF373),IF(COUNTBLANK(R373:AF373)&lt;12.5,AVERAGE(R373:AF373),IF(COUNTBLANK(Q373:AF373)&lt;13.5,AVERAGE(Q373:AF373),IF(COUNTBLANK(P373:AF373)&lt;14.5,AVERAGE(P373:AF373),IF(COUNTBLANK(O373:AF373)&lt;15.5,AVERAGE(O373:AF373),IF(COUNTBLANK(N373:AF373)&lt;16.5,AVERAGE(N373:AF373),IF(COUNTBLANK(M373:AF373)&lt;17.5,AVERAGE(M373:AF373),IF(COUNTBLANK(L373:AF373)&lt;18.5,AVERAGE(L373:AF373),AVERAGE(K373:AF373)))))))))))))))))))))</f>
        <v>79</v>
      </c>
      <c r="AJ373" s="22">
        <f>IF(AH373=0,"",IF(COUNTBLANK(AE373:AF373)=0,AVERAGE(AE373:AF373),IF(COUNTBLANK(AD373:AF373)&lt;1.5,AVERAGE(AD373:AF373),IF(COUNTBLANK(AC373:AF373)&lt;2.5,AVERAGE(AC373:AF373),IF(COUNTBLANK(AB373:AF373)&lt;3.5,AVERAGE(AB373:AF373),IF(COUNTBLANK(AA373:AF373)&lt;4.5,AVERAGE(AA373:AF373),IF(COUNTBLANK(Z373:AF373)&lt;5.5,AVERAGE(Z373:AF373),IF(COUNTBLANK(Y373:AF373)&lt;6.5,AVERAGE(Y373:AF373),IF(COUNTBLANK(X373:AF373)&lt;7.5,AVERAGE(X373:AF373),IF(COUNTBLANK(W373:AF373)&lt;8.5,AVERAGE(W373:AF373),IF(COUNTBLANK(V373:AF373)&lt;9.5,AVERAGE(V373:AF373),IF(COUNTBLANK(U373:AF373)&lt;10.5,AVERAGE(U373:AF373),IF(COUNTBLANK(T373:AF373)&lt;11.5,AVERAGE(T373:AF373),IF(COUNTBLANK(S373:AF373)&lt;12.5,AVERAGE(S373:AF373),IF(COUNTBLANK(R373:AF373)&lt;13.5,AVERAGE(R373:AF373),IF(COUNTBLANK(Q373:AF373)&lt;14.5,AVERAGE(Q373:AF373),IF(COUNTBLANK(P373:AF373)&lt;15.5,AVERAGE(P373:AF373),IF(COUNTBLANK(O373:AF373)&lt;16.5,AVERAGE(O373:AF373),IF(COUNTBLANK(N373:AF373)&lt;17.5,AVERAGE(N373:AF373),IF(COUNTBLANK(M373:AF373)&lt;18.5,AVERAGE(M373:AF373),IF(COUNTBLANK(L373:AF373)&lt;19.5,AVERAGE(L373:AF373),AVERAGE(K373:AF373))))))))))))))))))))))</f>
        <v>89</v>
      </c>
      <c r="AK373" s="23">
        <f>IF(AH373&lt;1.5,J373,(0.75*J373)+(0.25*(AI373*$AS$1)))</f>
        <v>277996.84589970927</v>
      </c>
      <c r="AL373" s="24">
        <f>AK373-J373</f>
        <v>15096.845899709268</v>
      </c>
      <c r="AM373" s="22">
        <f>IF(AH373&lt;1.5,"N/A",3*((J373/$AS$1)-(AJ373*2/3)))</f>
        <v>14.730379102316824</v>
      </c>
      <c r="AN373" s="20">
        <f t="shared" si="13"/>
        <v>312552.72670767829</v>
      </c>
      <c r="AO373" s="20">
        <f t="shared" si="14"/>
        <v>341236.36301945889</v>
      </c>
    </row>
    <row r="374" spans="1:41" ht="13.5">
      <c r="A374" s="25" t="s">
        <v>57</v>
      </c>
      <c r="B374" s="23" t="str">
        <f>IF(COUNTBLANK(K374:AF374)&lt;20.5,"Yes","No")</f>
        <v>Yes</v>
      </c>
      <c r="C374" s="23" t="str">
        <f>IF(COUNTBLANK(K374:AF374)&lt;21.5,"Yes","No")</f>
        <v>Yes</v>
      </c>
      <c r="D374" s="34" t="str">
        <f>IF(J374&gt;300000,IF(J374&lt;((AG374*$AR$1)*0.9),IF(J374&lt;((AG374*$AR$1)*0.8),IF(J374&lt;((AG374*$AR$1)*0.7),"B","C"),"V"),IF(AM374&gt;AG374,IF(AM374&gt;AJ374,"P",""),"")),IF(AM374&gt;AG374,IF(AM374&gt;AJ374,"P",""),""))</f>
        <v/>
      </c>
      <c r="E374" s="25" t="s">
        <v>466</v>
      </c>
      <c r="F374" s="27" t="s">
        <v>37</v>
      </c>
      <c r="G374" s="20">
        <v>202100</v>
      </c>
      <c r="H374" s="20">
        <f>J374-G374</f>
        <v>39700</v>
      </c>
      <c r="I374" s="80">
        <v>39700</v>
      </c>
      <c r="J374" s="20">
        <v>241800</v>
      </c>
      <c r="K374" s="21"/>
      <c r="L374" s="21">
        <v>84</v>
      </c>
      <c r="M374" s="21">
        <v>59</v>
      </c>
      <c r="N374" s="21">
        <v>115</v>
      </c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39">
        <f>IF(AH374=0,"",AVERAGE(K374:AF374))</f>
        <v>86</v>
      </c>
      <c r="AH374" s="39">
        <f>IF(COUNTBLANK(K374:AF374)=0,22,IF(COUNTBLANK(K374:AF374)=1,21,IF(COUNTBLANK(K374:AF374)=2,20,IF(COUNTBLANK(K374:AF374)=3,19,IF(COUNTBLANK(K374:AF374)=4,18,IF(COUNTBLANK(K374:AF374)=5,17,IF(COUNTBLANK(K374:AF374)=6,16,IF(COUNTBLANK(K374:AF374)=7,15,IF(COUNTBLANK(K374:AF374)=8,14,IF(COUNTBLANK(K374:AF374)=9,13,IF(COUNTBLANK(K374:AF374)=10,12,IF(COUNTBLANK(K374:AF374)=11,11,IF(COUNTBLANK(K374:AF374)=12,10,IF(COUNTBLANK(K374:AF374)=13,9,IF(COUNTBLANK(K374:AF374)=14,8,IF(COUNTBLANK(K374:AF374)=15,7,IF(COUNTBLANK(K374:AF374)=16,6,IF(COUNTBLANK(K374:AF374)=17,5,IF(COUNTBLANK(K374:AF374)=18,4,IF(COUNTBLANK(K374:AF374)=19,3,IF(COUNTBLANK(K374:AF374)=20,2,IF(COUNTBLANK(K374:AF374)=21,1,IF(COUNTBLANK(K374:AF374)=22,0,"Error")))))))))))))))))))))))</f>
        <v>3</v>
      </c>
      <c r="AI374" s="39">
        <f>IF(AH374=0,"",IF(COUNTBLANK(AD374:AF374)=0,AVERAGE(AD374:AF374),IF(COUNTBLANK(AC374:AF374)&lt;1.5,AVERAGE(AC374:AF374),IF(COUNTBLANK(AB374:AF374)&lt;2.5,AVERAGE(AB374:AF374),IF(COUNTBLANK(AA374:AF374)&lt;3.5,AVERAGE(AA374:AF374),IF(COUNTBLANK(Z374:AF374)&lt;4.5,AVERAGE(Z374:AF374),IF(COUNTBLANK(Y374:AF374)&lt;5.5,AVERAGE(Y374:AF374),IF(COUNTBLANK(X374:AF374)&lt;6.5,AVERAGE(X374:AF374),IF(COUNTBLANK(W374:AF374)&lt;7.5,AVERAGE(W374:AF374),IF(COUNTBLANK(V374:AF374)&lt;8.5,AVERAGE(V374:AF374),IF(COUNTBLANK(U374:AF374)&lt;9.5,AVERAGE(U374:AF374),IF(COUNTBLANK(T374:AF374)&lt;10.5,AVERAGE(T374:AF374),IF(COUNTBLANK(S374:AF374)&lt;11.5,AVERAGE(S374:AF374),IF(COUNTBLANK(R374:AF374)&lt;12.5,AVERAGE(R374:AF374),IF(COUNTBLANK(Q374:AF374)&lt;13.5,AVERAGE(Q374:AF374),IF(COUNTBLANK(P374:AF374)&lt;14.5,AVERAGE(P374:AF374),IF(COUNTBLANK(O374:AF374)&lt;15.5,AVERAGE(O374:AF374),IF(COUNTBLANK(N374:AF374)&lt;16.5,AVERAGE(N374:AF374),IF(COUNTBLANK(M374:AF374)&lt;17.5,AVERAGE(M374:AF374),IF(COUNTBLANK(L374:AF374)&lt;18.5,AVERAGE(L374:AF374),AVERAGE(K374:AF374)))))))))))))))))))))</f>
        <v>86</v>
      </c>
      <c r="AJ374" s="22">
        <f>IF(AH374=0,"",IF(COUNTBLANK(AE374:AF374)=0,AVERAGE(AE374:AF374),IF(COUNTBLANK(AD374:AF374)&lt;1.5,AVERAGE(AD374:AF374),IF(COUNTBLANK(AC374:AF374)&lt;2.5,AVERAGE(AC374:AF374),IF(COUNTBLANK(AB374:AF374)&lt;3.5,AVERAGE(AB374:AF374),IF(COUNTBLANK(AA374:AF374)&lt;4.5,AVERAGE(AA374:AF374),IF(COUNTBLANK(Z374:AF374)&lt;5.5,AVERAGE(Z374:AF374),IF(COUNTBLANK(Y374:AF374)&lt;6.5,AVERAGE(Y374:AF374),IF(COUNTBLANK(X374:AF374)&lt;7.5,AVERAGE(X374:AF374),IF(COUNTBLANK(W374:AF374)&lt;8.5,AVERAGE(W374:AF374),IF(COUNTBLANK(V374:AF374)&lt;9.5,AVERAGE(V374:AF374),IF(COUNTBLANK(U374:AF374)&lt;10.5,AVERAGE(U374:AF374),IF(COUNTBLANK(T374:AF374)&lt;11.5,AVERAGE(T374:AF374),IF(COUNTBLANK(S374:AF374)&lt;12.5,AVERAGE(S374:AF374),IF(COUNTBLANK(R374:AF374)&lt;13.5,AVERAGE(R374:AF374),IF(COUNTBLANK(Q374:AF374)&lt;14.5,AVERAGE(Q374:AF374),IF(COUNTBLANK(P374:AF374)&lt;15.5,AVERAGE(P374:AF374),IF(COUNTBLANK(O374:AF374)&lt;16.5,AVERAGE(O374:AF374),IF(COUNTBLANK(N374:AF374)&lt;17.5,AVERAGE(N374:AF374),IF(COUNTBLANK(M374:AF374)&lt;18.5,AVERAGE(M374:AF374),IF(COUNTBLANK(L374:AF374)&lt;19.5,AVERAGE(L374:AF374),AVERAGE(K374:AF374))))))))))))))))))))))</f>
        <v>87</v>
      </c>
      <c r="AK374" s="23">
        <f>IF(AH374&lt;1.5,J374,(0.75*J374)+(0.25*(AI374*$AS$1)))</f>
        <v>269333.27528322785</v>
      </c>
      <c r="AL374" s="24">
        <f>AK374-J374</f>
        <v>27533.275283227849</v>
      </c>
      <c r="AM374" s="22">
        <f>IF(AH374&lt;1.5,"N/A",3*((J374/$AS$1)-(AJ374*2/3)))</f>
        <v>3.2620983907957566</v>
      </c>
      <c r="AN374" s="20">
        <f t="shared" si="13"/>
        <v>340247.27211215609</v>
      </c>
      <c r="AO374" s="20">
        <f t="shared" si="14"/>
        <v>340247.27211215609</v>
      </c>
    </row>
    <row r="375" spans="1:41" ht="13.5">
      <c r="A375" s="19" t="s">
        <v>57</v>
      </c>
      <c r="B375" s="23" t="str">
        <f>IF(COUNTBLANK(K375:AF375)&lt;20.5,"Yes","No")</f>
        <v>Yes</v>
      </c>
      <c r="C375" s="23" t="str">
        <f>IF(COUNTBLANK(K375:AF375)&lt;21.5,"Yes","No")</f>
        <v>Yes</v>
      </c>
      <c r="D375" s="34" t="str">
        <f>IF(J375&gt;300000,IF(J375&lt;((AG375*$AR$1)*0.9),IF(J375&lt;((AG375*$AR$1)*0.8),IF(J375&lt;((AG375*$AR$1)*0.7),"B","C"),"V"),IF(AM375&gt;AG375,IF(AM375&gt;AJ375,"P",""),"")),IF(AM375&gt;AG375,IF(AM375&gt;AJ375,"P",""),""))</f>
        <v/>
      </c>
      <c r="E375" s="19" t="s">
        <v>56</v>
      </c>
      <c r="F375" s="21" t="s">
        <v>48</v>
      </c>
      <c r="G375" s="20">
        <v>242800</v>
      </c>
      <c r="H375" s="20">
        <f>J375-G375</f>
        <v>54500</v>
      </c>
      <c r="I375" s="80">
        <v>8700</v>
      </c>
      <c r="J375" s="20">
        <v>297300</v>
      </c>
      <c r="K375" s="21">
        <v>106</v>
      </c>
      <c r="L375" s="21">
        <v>78</v>
      </c>
      <c r="M375" s="21">
        <v>119</v>
      </c>
      <c r="N375" s="21">
        <v>38</v>
      </c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39">
        <f>IF(AH375=0,"",AVERAGE(K375:AF375))</f>
        <v>85.25</v>
      </c>
      <c r="AH375" s="39">
        <f>IF(COUNTBLANK(K375:AF375)=0,22,IF(COUNTBLANK(K375:AF375)=1,21,IF(COUNTBLANK(K375:AF375)=2,20,IF(COUNTBLANK(K375:AF375)=3,19,IF(COUNTBLANK(K375:AF375)=4,18,IF(COUNTBLANK(K375:AF375)=5,17,IF(COUNTBLANK(K375:AF375)=6,16,IF(COUNTBLANK(K375:AF375)=7,15,IF(COUNTBLANK(K375:AF375)=8,14,IF(COUNTBLANK(K375:AF375)=9,13,IF(COUNTBLANK(K375:AF375)=10,12,IF(COUNTBLANK(K375:AF375)=11,11,IF(COUNTBLANK(K375:AF375)=12,10,IF(COUNTBLANK(K375:AF375)=13,9,IF(COUNTBLANK(K375:AF375)=14,8,IF(COUNTBLANK(K375:AF375)=15,7,IF(COUNTBLANK(K375:AF375)=16,6,IF(COUNTBLANK(K375:AF375)=17,5,IF(COUNTBLANK(K375:AF375)=18,4,IF(COUNTBLANK(K375:AF375)=19,3,IF(COUNTBLANK(K375:AF375)=20,2,IF(COUNTBLANK(K375:AF375)=21,1,IF(COUNTBLANK(K375:AF375)=22,0,"Error")))))))))))))))))))))))</f>
        <v>4</v>
      </c>
      <c r="AI375" s="39">
        <f>IF(AH375=0,"",IF(COUNTBLANK(AD375:AF375)=0,AVERAGE(AD375:AF375),IF(COUNTBLANK(AC375:AF375)&lt;1.5,AVERAGE(AC375:AF375),IF(COUNTBLANK(AB375:AF375)&lt;2.5,AVERAGE(AB375:AF375),IF(COUNTBLANK(AA375:AF375)&lt;3.5,AVERAGE(AA375:AF375),IF(COUNTBLANK(Z375:AF375)&lt;4.5,AVERAGE(Z375:AF375),IF(COUNTBLANK(Y375:AF375)&lt;5.5,AVERAGE(Y375:AF375),IF(COUNTBLANK(X375:AF375)&lt;6.5,AVERAGE(X375:AF375),IF(COUNTBLANK(W375:AF375)&lt;7.5,AVERAGE(W375:AF375),IF(COUNTBLANK(V375:AF375)&lt;8.5,AVERAGE(V375:AF375),IF(COUNTBLANK(U375:AF375)&lt;9.5,AVERAGE(U375:AF375),IF(COUNTBLANK(T375:AF375)&lt;10.5,AVERAGE(T375:AF375),IF(COUNTBLANK(S375:AF375)&lt;11.5,AVERAGE(S375:AF375),IF(COUNTBLANK(R375:AF375)&lt;12.5,AVERAGE(R375:AF375),IF(COUNTBLANK(Q375:AF375)&lt;13.5,AVERAGE(Q375:AF375),IF(COUNTBLANK(P375:AF375)&lt;14.5,AVERAGE(P375:AF375),IF(COUNTBLANK(O375:AF375)&lt;15.5,AVERAGE(O375:AF375),IF(COUNTBLANK(N375:AF375)&lt;16.5,AVERAGE(N375:AF375),IF(COUNTBLANK(M375:AF375)&lt;17.5,AVERAGE(M375:AF375),IF(COUNTBLANK(L375:AF375)&lt;18.5,AVERAGE(L375:AF375),AVERAGE(K375:AF375)))))))))))))))))))))</f>
        <v>78.333333333333329</v>
      </c>
      <c r="AJ375" s="22">
        <f>IF(AH375=0,"",IF(COUNTBLANK(AE375:AF375)=0,AVERAGE(AE375:AF375),IF(COUNTBLANK(AD375:AF375)&lt;1.5,AVERAGE(AD375:AF375),IF(COUNTBLANK(AC375:AF375)&lt;2.5,AVERAGE(AC375:AF375),IF(COUNTBLANK(AB375:AF375)&lt;3.5,AVERAGE(AB375:AF375),IF(COUNTBLANK(AA375:AF375)&lt;4.5,AVERAGE(AA375:AF375),IF(COUNTBLANK(Z375:AF375)&lt;5.5,AVERAGE(Z375:AF375),IF(COUNTBLANK(Y375:AF375)&lt;6.5,AVERAGE(Y375:AF375),IF(COUNTBLANK(X375:AF375)&lt;7.5,AVERAGE(X375:AF375),IF(COUNTBLANK(W375:AF375)&lt;8.5,AVERAGE(W375:AF375),IF(COUNTBLANK(V375:AF375)&lt;9.5,AVERAGE(V375:AF375),IF(COUNTBLANK(U375:AF375)&lt;10.5,AVERAGE(U375:AF375),IF(COUNTBLANK(T375:AF375)&lt;11.5,AVERAGE(T375:AF375),IF(COUNTBLANK(S375:AF375)&lt;12.5,AVERAGE(S375:AF375),IF(COUNTBLANK(R375:AF375)&lt;13.5,AVERAGE(R375:AF375),IF(COUNTBLANK(Q375:AF375)&lt;14.5,AVERAGE(Q375:AF375),IF(COUNTBLANK(P375:AF375)&lt;15.5,AVERAGE(P375:AF375),IF(COUNTBLANK(O375:AF375)&lt;16.5,AVERAGE(O375:AF375),IF(COUNTBLANK(N375:AF375)&lt;17.5,AVERAGE(N375:AF375),IF(COUNTBLANK(M375:AF375)&lt;18.5,AVERAGE(M375:AF375),IF(COUNTBLANK(L375:AF375)&lt;19.5,AVERAGE(L375:AF375),AVERAGE(K375:AF375))))))))))))))))))))))</f>
        <v>78.5</v>
      </c>
      <c r="AK375" s="23">
        <f>IF(AH375&lt;1.5,J375,(0.75*J375)+(0.25*(AI375*$AS$1)))</f>
        <v>303114.80500604084</v>
      </c>
      <c r="AL375" s="24">
        <f>AK375-J375</f>
        <v>5814.8050060408423</v>
      </c>
      <c r="AM375" s="22">
        <f>IF(AH375&lt;1.5,"N/A",3*((J375/$AS$1)-(AJ375*2/3)))</f>
        <v>60.948808319204197</v>
      </c>
      <c r="AN375" s="20">
        <f t="shared" si="13"/>
        <v>309915.15095487086</v>
      </c>
      <c r="AO375" s="20">
        <f t="shared" si="14"/>
        <v>337279.99939024774</v>
      </c>
    </row>
    <row r="376" spans="1:41" ht="13.5">
      <c r="A376" s="19" t="s">
        <v>57</v>
      </c>
      <c r="B376" s="23" t="str">
        <f>IF(COUNTBLANK(K376:AF376)&lt;20.5,"Yes","No")</f>
        <v>Yes</v>
      </c>
      <c r="C376" s="23" t="str">
        <f>IF(COUNTBLANK(K376:AF376)&lt;21.5,"Yes","No")</f>
        <v>Yes</v>
      </c>
      <c r="D376" s="34" t="str">
        <f>IF(J376&gt;300000,IF(J376&lt;((AG376*$AR$1)*0.9),IF(J376&lt;((AG376*$AR$1)*0.8),IF(J376&lt;((AG376*$AR$1)*0.7),"B","C"),"V"),IF(AM376&gt;AG376,IF(AM376&gt;AJ376,"P",""),"")),IF(AM376&gt;AG376,IF(AM376&gt;AJ376,"P",""),""))</f>
        <v>P</v>
      </c>
      <c r="E376" s="19" t="s">
        <v>228</v>
      </c>
      <c r="F376" s="21" t="s">
        <v>37</v>
      </c>
      <c r="G376" s="20">
        <v>355200</v>
      </c>
      <c r="H376" s="20">
        <f>J376-G376</f>
        <v>-7700</v>
      </c>
      <c r="I376" s="80">
        <v>-15500</v>
      </c>
      <c r="J376" s="20">
        <v>347500</v>
      </c>
      <c r="K376" s="21">
        <v>108</v>
      </c>
      <c r="L376" s="21">
        <v>72</v>
      </c>
      <c r="M376" s="21">
        <v>99</v>
      </c>
      <c r="N376" s="21">
        <v>51</v>
      </c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39">
        <f>IF(AH376=0,"",AVERAGE(K376:AF376))</f>
        <v>82.5</v>
      </c>
      <c r="AH376" s="39">
        <f>IF(COUNTBLANK(K376:AF376)=0,22,IF(COUNTBLANK(K376:AF376)=1,21,IF(COUNTBLANK(K376:AF376)=2,20,IF(COUNTBLANK(K376:AF376)=3,19,IF(COUNTBLANK(K376:AF376)=4,18,IF(COUNTBLANK(K376:AF376)=5,17,IF(COUNTBLANK(K376:AF376)=6,16,IF(COUNTBLANK(K376:AF376)=7,15,IF(COUNTBLANK(K376:AF376)=8,14,IF(COUNTBLANK(K376:AF376)=9,13,IF(COUNTBLANK(K376:AF376)=10,12,IF(COUNTBLANK(K376:AF376)=11,11,IF(COUNTBLANK(K376:AF376)=12,10,IF(COUNTBLANK(K376:AF376)=13,9,IF(COUNTBLANK(K376:AF376)=14,8,IF(COUNTBLANK(K376:AF376)=15,7,IF(COUNTBLANK(K376:AF376)=16,6,IF(COUNTBLANK(K376:AF376)=17,5,IF(COUNTBLANK(K376:AF376)=18,4,IF(COUNTBLANK(K376:AF376)=19,3,IF(COUNTBLANK(K376:AF376)=20,2,IF(COUNTBLANK(K376:AF376)=21,1,IF(COUNTBLANK(K376:AF376)=22,0,"Error")))))))))))))))))))))))</f>
        <v>4</v>
      </c>
      <c r="AI376" s="39">
        <f>IF(AH376=0,"",IF(COUNTBLANK(AD376:AF376)=0,AVERAGE(AD376:AF376),IF(COUNTBLANK(AC376:AF376)&lt;1.5,AVERAGE(AC376:AF376),IF(COUNTBLANK(AB376:AF376)&lt;2.5,AVERAGE(AB376:AF376),IF(COUNTBLANK(AA376:AF376)&lt;3.5,AVERAGE(AA376:AF376),IF(COUNTBLANK(Z376:AF376)&lt;4.5,AVERAGE(Z376:AF376),IF(COUNTBLANK(Y376:AF376)&lt;5.5,AVERAGE(Y376:AF376),IF(COUNTBLANK(X376:AF376)&lt;6.5,AVERAGE(X376:AF376),IF(COUNTBLANK(W376:AF376)&lt;7.5,AVERAGE(W376:AF376),IF(COUNTBLANK(V376:AF376)&lt;8.5,AVERAGE(V376:AF376),IF(COUNTBLANK(U376:AF376)&lt;9.5,AVERAGE(U376:AF376),IF(COUNTBLANK(T376:AF376)&lt;10.5,AVERAGE(T376:AF376),IF(COUNTBLANK(S376:AF376)&lt;11.5,AVERAGE(S376:AF376),IF(COUNTBLANK(R376:AF376)&lt;12.5,AVERAGE(R376:AF376),IF(COUNTBLANK(Q376:AF376)&lt;13.5,AVERAGE(Q376:AF376),IF(COUNTBLANK(P376:AF376)&lt;14.5,AVERAGE(P376:AF376),IF(COUNTBLANK(O376:AF376)&lt;15.5,AVERAGE(O376:AF376),IF(COUNTBLANK(N376:AF376)&lt;16.5,AVERAGE(N376:AF376),IF(COUNTBLANK(M376:AF376)&lt;17.5,AVERAGE(M376:AF376),IF(COUNTBLANK(L376:AF376)&lt;18.5,AVERAGE(L376:AF376),AVERAGE(K376:AF376)))))))))))))))))))))</f>
        <v>74</v>
      </c>
      <c r="AJ376" s="22">
        <f>IF(AH376=0,"",IF(COUNTBLANK(AE376:AF376)=0,AVERAGE(AE376:AF376),IF(COUNTBLANK(AD376:AF376)&lt;1.5,AVERAGE(AD376:AF376),IF(COUNTBLANK(AC376:AF376)&lt;2.5,AVERAGE(AC376:AF376),IF(COUNTBLANK(AB376:AF376)&lt;3.5,AVERAGE(AB376:AF376),IF(COUNTBLANK(AA376:AF376)&lt;4.5,AVERAGE(AA376:AF376),IF(COUNTBLANK(Z376:AF376)&lt;5.5,AVERAGE(Z376:AF376),IF(COUNTBLANK(Y376:AF376)&lt;6.5,AVERAGE(Y376:AF376),IF(COUNTBLANK(X376:AF376)&lt;7.5,AVERAGE(X376:AF376),IF(COUNTBLANK(W376:AF376)&lt;8.5,AVERAGE(W376:AF376),IF(COUNTBLANK(V376:AF376)&lt;9.5,AVERAGE(V376:AF376),IF(COUNTBLANK(U376:AF376)&lt;10.5,AVERAGE(U376:AF376),IF(COUNTBLANK(T376:AF376)&lt;11.5,AVERAGE(T376:AF376),IF(COUNTBLANK(S376:AF376)&lt;12.5,AVERAGE(S376:AF376),IF(COUNTBLANK(R376:AF376)&lt;13.5,AVERAGE(R376:AF376),IF(COUNTBLANK(Q376:AF376)&lt;14.5,AVERAGE(Q376:AF376),IF(COUNTBLANK(P376:AF376)&lt;15.5,AVERAGE(P376:AF376),IF(COUNTBLANK(O376:AF376)&lt;16.5,AVERAGE(O376:AF376),IF(COUNTBLANK(N376:AF376)&lt;17.5,AVERAGE(N376:AF376),IF(COUNTBLANK(M376:AF376)&lt;18.5,AVERAGE(M376:AF376),IF(COUNTBLANK(L376:AF376)&lt;19.5,AVERAGE(L376:AF376),AVERAGE(K376:AF376))))))))))))))))))))))</f>
        <v>75</v>
      </c>
      <c r="AK376" s="23">
        <f>IF(AH376&lt;1.5,J376,(0.75*J376)+(0.25*(AI376*$AS$1)))</f>
        <v>336331.53919719602</v>
      </c>
      <c r="AL376" s="24">
        <f>AK376-J376</f>
        <v>-11168.46080280398</v>
      </c>
      <c r="AM376" s="22">
        <f>IF(AH376&lt;1.5,"N/A",3*((J376/$AS$1)-(AJ376*2/3)))</f>
        <v>104.7501207229178</v>
      </c>
      <c r="AN376" s="20">
        <f t="shared" si="13"/>
        <v>292770.90856162267</v>
      </c>
      <c r="AO376" s="20">
        <f t="shared" si="14"/>
        <v>326399.99940991716</v>
      </c>
    </row>
    <row r="377" spans="1:41" ht="13.5">
      <c r="A377" s="19" t="s">
        <v>57</v>
      </c>
      <c r="B377" s="23" t="str">
        <f>IF(COUNTBLANK(K377:AF377)&lt;20.5,"Yes","No")</f>
        <v>Yes</v>
      </c>
      <c r="C377" s="23" t="str">
        <f>IF(COUNTBLANK(K377:AF377)&lt;21.5,"Yes","No")</f>
        <v>Yes</v>
      </c>
      <c r="D377" s="34" t="str">
        <f>IF(J377&gt;300000,IF(J377&lt;((AG377*$AR$1)*0.9),IF(J377&lt;((AG377*$AR$1)*0.8),IF(J377&lt;((AG377*$AR$1)*0.7),"B","C"),"V"),IF(AM377&gt;AG377,IF(AM377&gt;AJ377,"P",""),"")),IF(AM377&gt;AG377,IF(AM377&gt;AJ377,"P",""),""))</f>
        <v/>
      </c>
      <c r="E377" s="19" t="s">
        <v>398</v>
      </c>
      <c r="F377" s="21" t="s">
        <v>37</v>
      </c>
      <c r="G377" s="20">
        <v>315500</v>
      </c>
      <c r="H377" s="20">
        <f>J377-G377</f>
        <v>18800</v>
      </c>
      <c r="I377" s="80">
        <v>9700</v>
      </c>
      <c r="J377" s="20">
        <v>334300</v>
      </c>
      <c r="K377" s="21">
        <v>61</v>
      </c>
      <c r="L377" s="21">
        <v>92</v>
      </c>
      <c r="M377" s="21">
        <v>101</v>
      </c>
      <c r="N377" s="21">
        <v>71</v>
      </c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39">
        <f>IF(AH377=0,"",AVERAGE(K377:AF377))</f>
        <v>81.25</v>
      </c>
      <c r="AH377" s="39">
        <f>IF(COUNTBLANK(K377:AF377)=0,22,IF(COUNTBLANK(K377:AF377)=1,21,IF(COUNTBLANK(K377:AF377)=2,20,IF(COUNTBLANK(K377:AF377)=3,19,IF(COUNTBLANK(K377:AF377)=4,18,IF(COUNTBLANK(K377:AF377)=5,17,IF(COUNTBLANK(K377:AF377)=6,16,IF(COUNTBLANK(K377:AF377)=7,15,IF(COUNTBLANK(K377:AF377)=8,14,IF(COUNTBLANK(K377:AF377)=9,13,IF(COUNTBLANK(K377:AF377)=10,12,IF(COUNTBLANK(K377:AF377)=11,11,IF(COUNTBLANK(K377:AF377)=12,10,IF(COUNTBLANK(K377:AF377)=13,9,IF(COUNTBLANK(K377:AF377)=14,8,IF(COUNTBLANK(K377:AF377)=15,7,IF(COUNTBLANK(K377:AF377)=16,6,IF(COUNTBLANK(K377:AF377)=17,5,IF(COUNTBLANK(K377:AF377)=18,4,IF(COUNTBLANK(K377:AF377)=19,3,IF(COUNTBLANK(K377:AF377)=20,2,IF(COUNTBLANK(K377:AF377)=21,1,IF(COUNTBLANK(K377:AF377)=22,0,"Error")))))))))))))))))))))))</f>
        <v>4</v>
      </c>
      <c r="AI377" s="39">
        <f>IF(AH377=0,"",IF(COUNTBLANK(AD377:AF377)=0,AVERAGE(AD377:AF377),IF(COUNTBLANK(AC377:AF377)&lt;1.5,AVERAGE(AC377:AF377),IF(COUNTBLANK(AB377:AF377)&lt;2.5,AVERAGE(AB377:AF377),IF(COUNTBLANK(AA377:AF377)&lt;3.5,AVERAGE(AA377:AF377),IF(COUNTBLANK(Z377:AF377)&lt;4.5,AVERAGE(Z377:AF377),IF(COUNTBLANK(Y377:AF377)&lt;5.5,AVERAGE(Y377:AF377),IF(COUNTBLANK(X377:AF377)&lt;6.5,AVERAGE(X377:AF377),IF(COUNTBLANK(W377:AF377)&lt;7.5,AVERAGE(W377:AF377),IF(COUNTBLANK(V377:AF377)&lt;8.5,AVERAGE(V377:AF377),IF(COUNTBLANK(U377:AF377)&lt;9.5,AVERAGE(U377:AF377),IF(COUNTBLANK(T377:AF377)&lt;10.5,AVERAGE(T377:AF377),IF(COUNTBLANK(S377:AF377)&lt;11.5,AVERAGE(S377:AF377),IF(COUNTBLANK(R377:AF377)&lt;12.5,AVERAGE(R377:AF377),IF(COUNTBLANK(Q377:AF377)&lt;13.5,AVERAGE(Q377:AF377),IF(COUNTBLANK(P377:AF377)&lt;14.5,AVERAGE(P377:AF377),IF(COUNTBLANK(O377:AF377)&lt;15.5,AVERAGE(O377:AF377),IF(COUNTBLANK(N377:AF377)&lt;16.5,AVERAGE(N377:AF377),IF(COUNTBLANK(M377:AF377)&lt;17.5,AVERAGE(M377:AF377),IF(COUNTBLANK(L377:AF377)&lt;18.5,AVERAGE(L377:AF377),AVERAGE(K377:AF377)))))))))))))))))))))</f>
        <v>88</v>
      </c>
      <c r="AJ377" s="22">
        <f>IF(AH377=0,"",IF(COUNTBLANK(AE377:AF377)=0,AVERAGE(AE377:AF377),IF(COUNTBLANK(AD377:AF377)&lt;1.5,AVERAGE(AD377:AF377),IF(COUNTBLANK(AC377:AF377)&lt;2.5,AVERAGE(AC377:AF377),IF(COUNTBLANK(AB377:AF377)&lt;3.5,AVERAGE(AB377:AF377),IF(COUNTBLANK(AA377:AF377)&lt;4.5,AVERAGE(AA377:AF377),IF(COUNTBLANK(Z377:AF377)&lt;5.5,AVERAGE(Z377:AF377),IF(COUNTBLANK(Y377:AF377)&lt;6.5,AVERAGE(Y377:AF377),IF(COUNTBLANK(X377:AF377)&lt;7.5,AVERAGE(X377:AF377),IF(COUNTBLANK(W377:AF377)&lt;8.5,AVERAGE(W377:AF377),IF(COUNTBLANK(V377:AF377)&lt;9.5,AVERAGE(V377:AF377),IF(COUNTBLANK(U377:AF377)&lt;10.5,AVERAGE(U377:AF377),IF(COUNTBLANK(T377:AF377)&lt;11.5,AVERAGE(T377:AF377),IF(COUNTBLANK(S377:AF377)&lt;12.5,AVERAGE(S377:AF377),IF(COUNTBLANK(R377:AF377)&lt;13.5,AVERAGE(R377:AF377),IF(COUNTBLANK(Q377:AF377)&lt;14.5,AVERAGE(Q377:AF377),IF(COUNTBLANK(P377:AF377)&lt;15.5,AVERAGE(P377:AF377),IF(COUNTBLANK(O377:AF377)&lt;16.5,AVERAGE(O377:AF377),IF(COUNTBLANK(N377:AF377)&lt;17.5,AVERAGE(N377:AF377),IF(COUNTBLANK(M377:AF377)&lt;18.5,AVERAGE(M377:AF377),IF(COUNTBLANK(L377:AF377)&lt;19.5,AVERAGE(L377:AF377),AVERAGE(K377:AF377))))))))))))))))))))))</f>
        <v>86</v>
      </c>
      <c r="AK377" s="23">
        <f>IF(AH377&lt;1.5,J377,(0.75*J377)+(0.25*(AI377*$AS$1)))</f>
        <v>340754.39796423313</v>
      </c>
      <c r="AL377" s="24">
        <f>AK377-J377</f>
        <v>6454.3979642331251</v>
      </c>
      <c r="AM377" s="22">
        <f>IF(AH377&lt;1.5,"N/A",3*((J377/$AS$1)-(AJ377*2/3)))</f>
        <v>73.073281604809836</v>
      </c>
      <c r="AN377" s="20">
        <f t="shared" si="13"/>
        <v>348159.99937057833</v>
      </c>
      <c r="AO377" s="20">
        <f t="shared" si="14"/>
        <v>321454.54487340327</v>
      </c>
    </row>
    <row r="378" spans="1:41" ht="13.5">
      <c r="A378" s="19" t="s">
        <v>57</v>
      </c>
      <c r="B378" s="23" t="str">
        <f>IF(COUNTBLANK(K378:AF378)&lt;20.5,"Yes","No")</f>
        <v>Yes</v>
      </c>
      <c r="C378" s="23" t="str">
        <f>IF(COUNTBLANK(K378:AF378)&lt;21.5,"Yes","No")</f>
        <v>Yes</v>
      </c>
      <c r="D378" s="34" t="str">
        <f>IF(J378&gt;300000,IF(J378&lt;((AG378*$AR$1)*0.9),IF(J378&lt;((AG378*$AR$1)*0.8),IF(J378&lt;((AG378*$AR$1)*0.7),"B","C"),"V"),IF(AM378&gt;AG378,IF(AM378&gt;AJ378,"P",""),"")),IF(AM378&gt;AG378,IF(AM378&gt;AJ378,"P",""),""))</f>
        <v/>
      </c>
      <c r="E378" s="19" t="s">
        <v>233</v>
      </c>
      <c r="F378" s="21" t="s">
        <v>37</v>
      </c>
      <c r="G378" s="20">
        <v>384900</v>
      </c>
      <c r="H378" s="20">
        <f>J378-G378</f>
        <v>-30500</v>
      </c>
      <c r="I378" s="80">
        <v>-5700</v>
      </c>
      <c r="J378" s="20">
        <v>354400</v>
      </c>
      <c r="K378" s="21">
        <v>74</v>
      </c>
      <c r="L378" s="21">
        <v>65</v>
      </c>
      <c r="M378" s="21">
        <v>71</v>
      </c>
      <c r="N378" s="21">
        <v>111</v>
      </c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39">
        <f>IF(AH378=0,"",AVERAGE(K378:AF378))</f>
        <v>80.25</v>
      </c>
      <c r="AH378" s="39">
        <f>IF(COUNTBLANK(K378:AF378)=0,22,IF(COUNTBLANK(K378:AF378)=1,21,IF(COUNTBLANK(K378:AF378)=2,20,IF(COUNTBLANK(K378:AF378)=3,19,IF(COUNTBLANK(K378:AF378)=4,18,IF(COUNTBLANK(K378:AF378)=5,17,IF(COUNTBLANK(K378:AF378)=6,16,IF(COUNTBLANK(K378:AF378)=7,15,IF(COUNTBLANK(K378:AF378)=8,14,IF(COUNTBLANK(K378:AF378)=9,13,IF(COUNTBLANK(K378:AF378)=10,12,IF(COUNTBLANK(K378:AF378)=11,11,IF(COUNTBLANK(K378:AF378)=12,10,IF(COUNTBLANK(K378:AF378)=13,9,IF(COUNTBLANK(K378:AF378)=14,8,IF(COUNTBLANK(K378:AF378)=15,7,IF(COUNTBLANK(K378:AF378)=16,6,IF(COUNTBLANK(K378:AF378)=17,5,IF(COUNTBLANK(K378:AF378)=18,4,IF(COUNTBLANK(K378:AF378)=19,3,IF(COUNTBLANK(K378:AF378)=20,2,IF(COUNTBLANK(K378:AF378)=21,1,IF(COUNTBLANK(K378:AF378)=22,0,"Error")))))))))))))))))))))))</f>
        <v>4</v>
      </c>
      <c r="AI378" s="39">
        <f>IF(AH378=0,"",IF(COUNTBLANK(AD378:AF378)=0,AVERAGE(AD378:AF378),IF(COUNTBLANK(AC378:AF378)&lt;1.5,AVERAGE(AC378:AF378),IF(COUNTBLANK(AB378:AF378)&lt;2.5,AVERAGE(AB378:AF378),IF(COUNTBLANK(AA378:AF378)&lt;3.5,AVERAGE(AA378:AF378),IF(COUNTBLANK(Z378:AF378)&lt;4.5,AVERAGE(Z378:AF378),IF(COUNTBLANK(Y378:AF378)&lt;5.5,AVERAGE(Y378:AF378),IF(COUNTBLANK(X378:AF378)&lt;6.5,AVERAGE(X378:AF378),IF(COUNTBLANK(W378:AF378)&lt;7.5,AVERAGE(W378:AF378),IF(COUNTBLANK(V378:AF378)&lt;8.5,AVERAGE(V378:AF378),IF(COUNTBLANK(U378:AF378)&lt;9.5,AVERAGE(U378:AF378),IF(COUNTBLANK(T378:AF378)&lt;10.5,AVERAGE(T378:AF378),IF(COUNTBLANK(S378:AF378)&lt;11.5,AVERAGE(S378:AF378),IF(COUNTBLANK(R378:AF378)&lt;12.5,AVERAGE(R378:AF378),IF(COUNTBLANK(Q378:AF378)&lt;13.5,AVERAGE(Q378:AF378),IF(COUNTBLANK(P378:AF378)&lt;14.5,AVERAGE(P378:AF378),IF(COUNTBLANK(O378:AF378)&lt;15.5,AVERAGE(O378:AF378),IF(COUNTBLANK(N378:AF378)&lt;16.5,AVERAGE(N378:AF378),IF(COUNTBLANK(M378:AF378)&lt;17.5,AVERAGE(M378:AF378),IF(COUNTBLANK(L378:AF378)&lt;18.5,AVERAGE(L378:AF378),AVERAGE(K378:AF378)))))))))))))))))))))</f>
        <v>82.333333333333329</v>
      </c>
      <c r="AJ378" s="22">
        <f>IF(AH378=0,"",IF(COUNTBLANK(AE378:AF378)=0,AVERAGE(AE378:AF378),IF(COUNTBLANK(AD378:AF378)&lt;1.5,AVERAGE(AD378:AF378),IF(COUNTBLANK(AC378:AF378)&lt;2.5,AVERAGE(AC378:AF378),IF(COUNTBLANK(AB378:AF378)&lt;3.5,AVERAGE(AB378:AF378),IF(COUNTBLANK(AA378:AF378)&lt;4.5,AVERAGE(AA378:AF378),IF(COUNTBLANK(Z378:AF378)&lt;5.5,AVERAGE(Z378:AF378),IF(COUNTBLANK(Y378:AF378)&lt;6.5,AVERAGE(Y378:AF378),IF(COUNTBLANK(X378:AF378)&lt;7.5,AVERAGE(X378:AF378),IF(COUNTBLANK(W378:AF378)&lt;8.5,AVERAGE(W378:AF378),IF(COUNTBLANK(V378:AF378)&lt;9.5,AVERAGE(V378:AF378),IF(COUNTBLANK(U378:AF378)&lt;10.5,AVERAGE(U378:AF378),IF(COUNTBLANK(T378:AF378)&lt;11.5,AVERAGE(T378:AF378),IF(COUNTBLANK(S378:AF378)&lt;12.5,AVERAGE(S378:AF378),IF(COUNTBLANK(R378:AF378)&lt;13.5,AVERAGE(R378:AF378),IF(COUNTBLANK(Q378:AF378)&lt;14.5,AVERAGE(Q378:AF378),IF(COUNTBLANK(P378:AF378)&lt;15.5,AVERAGE(P378:AF378),IF(COUNTBLANK(O378:AF378)&lt;16.5,AVERAGE(O378:AF378),IF(COUNTBLANK(N378:AF378)&lt;17.5,AVERAGE(N378:AF378),IF(COUNTBLANK(M378:AF378)&lt;18.5,AVERAGE(M378:AF378),IF(COUNTBLANK(L378:AF378)&lt;19.5,AVERAGE(L378:AF378),AVERAGE(K378:AF378))))))))))))))))))))))</f>
        <v>91</v>
      </c>
      <c r="AK378" s="23">
        <f>IF(AH378&lt;1.5,J378,(0.75*J378)+(0.25*(AI378*$AS$1)))</f>
        <v>350032.05036805145</v>
      </c>
      <c r="AL378" s="24">
        <f>AK378-J378</f>
        <v>-4367.9496319485479</v>
      </c>
      <c r="AM378" s="22">
        <f>IF(AH378&lt;1.5,"N/A",3*((J378/$AS$1)-(AJ378*2/3)))</f>
        <v>77.808468443746989</v>
      </c>
      <c r="AN378" s="20">
        <f t="shared" si="13"/>
        <v>325740.60547171533</v>
      </c>
      <c r="AO378" s="20">
        <f t="shared" si="14"/>
        <v>317498.18124419218</v>
      </c>
    </row>
    <row r="379" spans="1:41" ht="13.5">
      <c r="A379" s="19" t="s">
        <v>57</v>
      </c>
      <c r="B379" s="23" t="str">
        <f>IF(COUNTBLANK(K379:AF379)&lt;20.5,"Yes","No")</f>
        <v>Yes</v>
      </c>
      <c r="C379" s="23" t="str">
        <f>IF(COUNTBLANK(K379:AF379)&lt;21.5,"Yes","No")</f>
        <v>Yes</v>
      </c>
      <c r="D379" s="34" t="str">
        <f>IF(J379&gt;300000,IF(J379&lt;((AG379*$AR$1)*0.9),IF(J379&lt;((AG379*$AR$1)*0.8),IF(J379&lt;((AG379*$AR$1)*0.7),"B","C"),"V"),IF(AM379&gt;AG379,IF(AM379&gt;AJ379,"P",""),"")),IF(AM379&gt;AG379,IF(AM379&gt;AJ379,"P",""),""))</f>
        <v/>
      </c>
      <c r="E379" s="19" t="s">
        <v>232</v>
      </c>
      <c r="F379" s="21" t="s">
        <v>37</v>
      </c>
      <c r="G379" s="20">
        <v>272400</v>
      </c>
      <c r="H379" s="20">
        <f>J379-G379</f>
        <v>13900</v>
      </c>
      <c r="I379" s="80">
        <v>3900</v>
      </c>
      <c r="J379" s="20">
        <v>286300</v>
      </c>
      <c r="K379" s="21">
        <v>81</v>
      </c>
      <c r="L379" s="21">
        <v>73</v>
      </c>
      <c r="M379" s="21">
        <v>71</v>
      </c>
      <c r="N379" s="21">
        <v>73</v>
      </c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39">
        <f>IF(AH379=0,"",AVERAGE(K379:AF379))</f>
        <v>74.5</v>
      </c>
      <c r="AH379" s="39">
        <f>IF(COUNTBLANK(K379:AF379)=0,22,IF(COUNTBLANK(K379:AF379)=1,21,IF(COUNTBLANK(K379:AF379)=2,20,IF(COUNTBLANK(K379:AF379)=3,19,IF(COUNTBLANK(K379:AF379)=4,18,IF(COUNTBLANK(K379:AF379)=5,17,IF(COUNTBLANK(K379:AF379)=6,16,IF(COUNTBLANK(K379:AF379)=7,15,IF(COUNTBLANK(K379:AF379)=8,14,IF(COUNTBLANK(K379:AF379)=9,13,IF(COUNTBLANK(K379:AF379)=10,12,IF(COUNTBLANK(K379:AF379)=11,11,IF(COUNTBLANK(K379:AF379)=12,10,IF(COUNTBLANK(K379:AF379)=13,9,IF(COUNTBLANK(K379:AF379)=14,8,IF(COUNTBLANK(K379:AF379)=15,7,IF(COUNTBLANK(K379:AF379)=16,6,IF(COUNTBLANK(K379:AF379)=17,5,IF(COUNTBLANK(K379:AF379)=18,4,IF(COUNTBLANK(K379:AF379)=19,3,IF(COUNTBLANK(K379:AF379)=20,2,IF(COUNTBLANK(K379:AF379)=21,1,IF(COUNTBLANK(K379:AF379)=22,0,"Error")))))))))))))))))))))))</f>
        <v>4</v>
      </c>
      <c r="AI379" s="39">
        <f>IF(AH379=0,"",IF(COUNTBLANK(AD379:AF379)=0,AVERAGE(AD379:AF379),IF(COUNTBLANK(AC379:AF379)&lt;1.5,AVERAGE(AC379:AF379),IF(COUNTBLANK(AB379:AF379)&lt;2.5,AVERAGE(AB379:AF379),IF(COUNTBLANK(AA379:AF379)&lt;3.5,AVERAGE(AA379:AF379),IF(COUNTBLANK(Z379:AF379)&lt;4.5,AVERAGE(Z379:AF379),IF(COUNTBLANK(Y379:AF379)&lt;5.5,AVERAGE(Y379:AF379),IF(COUNTBLANK(X379:AF379)&lt;6.5,AVERAGE(X379:AF379),IF(COUNTBLANK(W379:AF379)&lt;7.5,AVERAGE(W379:AF379),IF(COUNTBLANK(V379:AF379)&lt;8.5,AVERAGE(V379:AF379),IF(COUNTBLANK(U379:AF379)&lt;9.5,AVERAGE(U379:AF379),IF(COUNTBLANK(T379:AF379)&lt;10.5,AVERAGE(T379:AF379),IF(COUNTBLANK(S379:AF379)&lt;11.5,AVERAGE(S379:AF379),IF(COUNTBLANK(R379:AF379)&lt;12.5,AVERAGE(R379:AF379),IF(COUNTBLANK(Q379:AF379)&lt;13.5,AVERAGE(Q379:AF379),IF(COUNTBLANK(P379:AF379)&lt;14.5,AVERAGE(P379:AF379),IF(COUNTBLANK(O379:AF379)&lt;15.5,AVERAGE(O379:AF379),IF(COUNTBLANK(N379:AF379)&lt;16.5,AVERAGE(N379:AF379),IF(COUNTBLANK(M379:AF379)&lt;17.5,AVERAGE(M379:AF379),IF(COUNTBLANK(L379:AF379)&lt;18.5,AVERAGE(L379:AF379),AVERAGE(K379:AF379)))))))))))))))))))))</f>
        <v>72.333333333333329</v>
      </c>
      <c r="AJ379" s="22">
        <f>IF(AH379=0,"",IF(COUNTBLANK(AE379:AF379)=0,AVERAGE(AE379:AF379),IF(COUNTBLANK(AD379:AF379)&lt;1.5,AVERAGE(AD379:AF379),IF(COUNTBLANK(AC379:AF379)&lt;2.5,AVERAGE(AC379:AF379),IF(COUNTBLANK(AB379:AF379)&lt;3.5,AVERAGE(AB379:AF379),IF(COUNTBLANK(AA379:AF379)&lt;4.5,AVERAGE(AA379:AF379),IF(COUNTBLANK(Z379:AF379)&lt;5.5,AVERAGE(Z379:AF379),IF(COUNTBLANK(Y379:AF379)&lt;6.5,AVERAGE(Y379:AF379),IF(COUNTBLANK(X379:AF379)&lt;7.5,AVERAGE(X379:AF379),IF(COUNTBLANK(W379:AF379)&lt;8.5,AVERAGE(W379:AF379),IF(COUNTBLANK(V379:AF379)&lt;9.5,AVERAGE(V379:AF379),IF(COUNTBLANK(U379:AF379)&lt;10.5,AVERAGE(U379:AF379),IF(COUNTBLANK(T379:AF379)&lt;11.5,AVERAGE(T379:AF379),IF(COUNTBLANK(S379:AF379)&lt;12.5,AVERAGE(S379:AF379),IF(COUNTBLANK(R379:AF379)&lt;13.5,AVERAGE(R379:AF379),IF(COUNTBLANK(Q379:AF379)&lt;14.5,AVERAGE(Q379:AF379),IF(COUNTBLANK(P379:AF379)&lt;15.5,AVERAGE(P379:AF379),IF(COUNTBLANK(O379:AF379)&lt;16.5,AVERAGE(O379:AF379),IF(COUNTBLANK(N379:AF379)&lt;17.5,AVERAGE(N379:AF379),IF(COUNTBLANK(M379:AF379)&lt;18.5,AVERAGE(M379:AF379),IF(COUNTBLANK(L379:AF379)&lt;19.5,AVERAGE(L379:AF379),AVERAGE(K379:AF379))))))))))))))))))))))</f>
        <v>72</v>
      </c>
      <c r="AK379" s="23">
        <f>IF(AH379&lt;1.5,J379,(0.75*J379)+(0.25*(AI379*$AS$1)))</f>
        <v>288726.43696302496</v>
      </c>
      <c r="AL379" s="24">
        <f>AK379-J379</f>
        <v>2426.4369630249566</v>
      </c>
      <c r="AM379" s="22">
        <f>IF(AH379&lt;1.5,"N/A",3*((J379/$AS$1)-(AJ379*2/3)))</f>
        <v>65.884775720780908</v>
      </c>
      <c r="AN379" s="20">
        <f t="shared" si="13"/>
        <v>286176.96917960414</v>
      </c>
      <c r="AO379" s="20">
        <f t="shared" si="14"/>
        <v>294749.09037622827</v>
      </c>
    </row>
    <row r="380" spans="1:41" ht="13.5">
      <c r="A380" s="19" t="s">
        <v>57</v>
      </c>
      <c r="B380" s="23" t="str">
        <f>IF(COUNTBLANK(K380:AF380)&lt;20.5,"Yes","No")</f>
        <v>Yes</v>
      </c>
      <c r="C380" s="23" t="str">
        <f>IF(COUNTBLANK(K380:AF380)&lt;21.5,"Yes","No")</f>
        <v>Yes</v>
      </c>
      <c r="D380" s="34" t="str">
        <f>IF(J380&gt;300000,IF(J380&lt;((AG380*$AR$1)*0.9),IF(J380&lt;((AG380*$AR$1)*0.8),IF(J380&lt;((AG380*$AR$1)*0.7),"B","C"),"V"),IF(AM380&gt;AG380,IF(AM380&gt;AJ380,"P",""),"")),IF(AM380&gt;AG380,IF(AM380&gt;AJ380,"P",""),""))</f>
        <v>P</v>
      </c>
      <c r="E380" s="19" t="s">
        <v>231</v>
      </c>
      <c r="F380" s="21" t="s">
        <v>388</v>
      </c>
      <c r="G380" s="20">
        <v>226700</v>
      </c>
      <c r="H380" s="20">
        <f>J380-G380</f>
        <v>36500</v>
      </c>
      <c r="I380" s="80">
        <v>9600</v>
      </c>
      <c r="J380" s="20">
        <v>263200</v>
      </c>
      <c r="K380" s="21">
        <v>82</v>
      </c>
      <c r="L380" s="21">
        <v>127</v>
      </c>
      <c r="M380" s="21">
        <v>30</v>
      </c>
      <c r="N380" s="21">
        <v>55</v>
      </c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39">
        <f>IF(AH380=0,"",AVERAGE(K380:AF380))</f>
        <v>73.5</v>
      </c>
      <c r="AH380" s="39">
        <f>IF(COUNTBLANK(K380:AF380)=0,22,IF(COUNTBLANK(K380:AF380)=1,21,IF(COUNTBLANK(K380:AF380)=2,20,IF(COUNTBLANK(K380:AF380)=3,19,IF(COUNTBLANK(K380:AF380)=4,18,IF(COUNTBLANK(K380:AF380)=5,17,IF(COUNTBLANK(K380:AF380)=6,16,IF(COUNTBLANK(K380:AF380)=7,15,IF(COUNTBLANK(K380:AF380)=8,14,IF(COUNTBLANK(K380:AF380)=9,13,IF(COUNTBLANK(K380:AF380)=10,12,IF(COUNTBLANK(K380:AF380)=11,11,IF(COUNTBLANK(K380:AF380)=12,10,IF(COUNTBLANK(K380:AF380)=13,9,IF(COUNTBLANK(K380:AF380)=14,8,IF(COUNTBLANK(K380:AF380)=15,7,IF(COUNTBLANK(K380:AF380)=16,6,IF(COUNTBLANK(K380:AF380)=17,5,IF(COUNTBLANK(K380:AF380)=18,4,IF(COUNTBLANK(K380:AF380)=19,3,IF(COUNTBLANK(K380:AF380)=20,2,IF(COUNTBLANK(K380:AF380)=21,1,IF(COUNTBLANK(K380:AF380)=22,0,"Error")))))))))))))))))))))))</f>
        <v>4</v>
      </c>
      <c r="AI380" s="39">
        <f>IF(AH380=0,"",IF(COUNTBLANK(AD380:AF380)=0,AVERAGE(AD380:AF380),IF(COUNTBLANK(AC380:AF380)&lt;1.5,AVERAGE(AC380:AF380),IF(COUNTBLANK(AB380:AF380)&lt;2.5,AVERAGE(AB380:AF380),IF(COUNTBLANK(AA380:AF380)&lt;3.5,AVERAGE(AA380:AF380),IF(COUNTBLANK(Z380:AF380)&lt;4.5,AVERAGE(Z380:AF380),IF(COUNTBLANK(Y380:AF380)&lt;5.5,AVERAGE(Y380:AF380),IF(COUNTBLANK(X380:AF380)&lt;6.5,AVERAGE(X380:AF380),IF(COUNTBLANK(W380:AF380)&lt;7.5,AVERAGE(W380:AF380),IF(COUNTBLANK(V380:AF380)&lt;8.5,AVERAGE(V380:AF380),IF(COUNTBLANK(U380:AF380)&lt;9.5,AVERAGE(U380:AF380),IF(COUNTBLANK(T380:AF380)&lt;10.5,AVERAGE(T380:AF380),IF(COUNTBLANK(S380:AF380)&lt;11.5,AVERAGE(S380:AF380),IF(COUNTBLANK(R380:AF380)&lt;12.5,AVERAGE(R380:AF380),IF(COUNTBLANK(Q380:AF380)&lt;13.5,AVERAGE(Q380:AF380),IF(COUNTBLANK(P380:AF380)&lt;14.5,AVERAGE(P380:AF380),IF(COUNTBLANK(O380:AF380)&lt;15.5,AVERAGE(O380:AF380),IF(COUNTBLANK(N380:AF380)&lt;16.5,AVERAGE(N380:AF380),IF(COUNTBLANK(M380:AF380)&lt;17.5,AVERAGE(M380:AF380),IF(COUNTBLANK(L380:AF380)&lt;18.5,AVERAGE(L380:AF380),AVERAGE(K380:AF380)))))))))))))))))))))</f>
        <v>70.666666666666671</v>
      </c>
      <c r="AJ380" s="22">
        <f>IF(AH380=0,"",IF(COUNTBLANK(AE380:AF380)=0,AVERAGE(AE380:AF380),IF(COUNTBLANK(AD380:AF380)&lt;1.5,AVERAGE(AD380:AF380),IF(COUNTBLANK(AC380:AF380)&lt;2.5,AVERAGE(AC380:AF380),IF(COUNTBLANK(AB380:AF380)&lt;3.5,AVERAGE(AB380:AF380),IF(COUNTBLANK(AA380:AF380)&lt;4.5,AVERAGE(AA380:AF380),IF(COUNTBLANK(Z380:AF380)&lt;5.5,AVERAGE(Z380:AF380),IF(COUNTBLANK(Y380:AF380)&lt;6.5,AVERAGE(Y380:AF380),IF(COUNTBLANK(X380:AF380)&lt;7.5,AVERAGE(X380:AF380),IF(COUNTBLANK(W380:AF380)&lt;8.5,AVERAGE(W380:AF380),IF(COUNTBLANK(V380:AF380)&lt;9.5,AVERAGE(V380:AF380),IF(COUNTBLANK(U380:AF380)&lt;10.5,AVERAGE(U380:AF380),IF(COUNTBLANK(T380:AF380)&lt;11.5,AVERAGE(T380:AF380),IF(COUNTBLANK(S380:AF380)&lt;12.5,AVERAGE(S380:AF380),IF(COUNTBLANK(R380:AF380)&lt;13.5,AVERAGE(R380:AF380),IF(COUNTBLANK(Q380:AF380)&lt;14.5,AVERAGE(Q380:AF380),IF(COUNTBLANK(P380:AF380)&lt;15.5,AVERAGE(P380:AF380),IF(COUNTBLANK(O380:AF380)&lt;16.5,AVERAGE(O380:AF380),IF(COUNTBLANK(N380:AF380)&lt;17.5,AVERAGE(N380:AF380),IF(COUNTBLANK(M380:AF380)&lt;18.5,AVERAGE(M380:AF380),IF(COUNTBLANK(L380:AF380)&lt;19.5,AVERAGE(L380:AF380),AVERAGE(K380:AF380))))))))))))))))))))))</f>
        <v>42.5</v>
      </c>
      <c r="AK380" s="23">
        <f>IF(AH380&lt;1.5,J380,(0.75*J380)+(0.25*(AI380*$AS$1)))</f>
        <v>269696.33472885389</v>
      </c>
      <c r="AL380" s="24">
        <f>AK380-J380</f>
        <v>6496.3347288538935</v>
      </c>
      <c r="AM380" s="22">
        <f>IF(AH380&lt;1.5,"N/A",3*((J380/$AS$1)-(AJ380*2/3)))</f>
        <v>107.95030726409202</v>
      </c>
      <c r="AN380" s="20">
        <f t="shared" si="13"/>
        <v>279583.02979758562</v>
      </c>
      <c r="AO380" s="20">
        <f t="shared" si="14"/>
        <v>290792.72674701712</v>
      </c>
    </row>
    <row r="381" spans="1:41" ht="13.5">
      <c r="A381" s="19" t="s">
        <v>57</v>
      </c>
      <c r="B381" s="23" t="str">
        <f>IF(COUNTBLANK(K381:AF381)&lt;20.5,"Yes","No")</f>
        <v>Yes</v>
      </c>
      <c r="C381" s="23" t="str">
        <f>IF(COUNTBLANK(K381:AF381)&lt;21.5,"Yes","No")</f>
        <v>Yes</v>
      </c>
      <c r="D381" s="34" t="str">
        <f>IF(J381&gt;300000,IF(J381&lt;((AG381*$AR$1)*0.9),IF(J381&lt;((AG381*$AR$1)*0.8),IF(J381&lt;((AG381*$AR$1)*0.7),"B","C"),"V"),IF(AM381&gt;AG381,IF(AM381&gt;AJ381,"P",""),"")),IF(AM381&gt;AG381,IF(AM381&gt;AJ381,"P",""),""))</f>
        <v/>
      </c>
      <c r="E381" s="19" t="s">
        <v>239</v>
      </c>
      <c r="F381" s="21" t="s">
        <v>62</v>
      </c>
      <c r="G381" s="20">
        <v>310100</v>
      </c>
      <c r="H381" s="20">
        <f>J381-G381</f>
        <v>-9800</v>
      </c>
      <c r="I381" s="80">
        <v>9200</v>
      </c>
      <c r="J381" s="20">
        <v>300300</v>
      </c>
      <c r="K381" s="21">
        <v>51</v>
      </c>
      <c r="L381" s="21">
        <v>41</v>
      </c>
      <c r="M381" s="21">
        <v>80</v>
      </c>
      <c r="N381" s="21">
        <v>117</v>
      </c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39">
        <f>IF(AH381=0,"",AVERAGE(K381:AF381))</f>
        <v>72.25</v>
      </c>
      <c r="AH381" s="39">
        <f>IF(COUNTBLANK(K381:AF381)=0,22,IF(COUNTBLANK(K381:AF381)=1,21,IF(COUNTBLANK(K381:AF381)=2,20,IF(COUNTBLANK(K381:AF381)=3,19,IF(COUNTBLANK(K381:AF381)=4,18,IF(COUNTBLANK(K381:AF381)=5,17,IF(COUNTBLANK(K381:AF381)=6,16,IF(COUNTBLANK(K381:AF381)=7,15,IF(COUNTBLANK(K381:AF381)=8,14,IF(COUNTBLANK(K381:AF381)=9,13,IF(COUNTBLANK(K381:AF381)=10,12,IF(COUNTBLANK(K381:AF381)=11,11,IF(COUNTBLANK(K381:AF381)=12,10,IF(COUNTBLANK(K381:AF381)=13,9,IF(COUNTBLANK(K381:AF381)=14,8,IF(COUNTBLANK(K381:AF381)=15,7,IF(COUNTBLANK(K381:AF381)=16,6,IF(COUNTBLANK(K381:AF381)=17,5,IF(COUNTBLANK(K381:AF381)=18,4,IF(COUNTBLANK(K381:AF381)=19,3,IF(COUNTBLANK(K381:AF381)=20,2,IF(COUNTBLANK(K381:AF381)=21,1,IF(COUNTBLANK(K381:AF381)=22,0,"Error")))))))))))))))))))))))</f>
        <v>4</v>
      </c>
      <c r="AI381" s="39">
        <f>IF(AH381=0,"",IF(COUNTBLANK(AD381:AF381)=0,AVERAGE(AD381:AF381),IF(COUNTBLANK(AC381:AF381)&lt;1.5,AVERAGE(AC381:AF381),IF(COUNTBLANK(AB381:AF381)&lt;2.5,AVERAGE(AB381:AF381),IF(COUNTBLANK(AA381:AF381)&lt;3.5,AVERAGE(AA381:AF381),IF(COUNTBLANK(Z381:AF381)&lt;4.5,AVERAGE(Z381:AF381),IF(COUNTBLANK(Y381:AF381)&lt;5.5,AVERAGE(Y381:AF381),IF(COUNTBLANK(X381:AF381)&lt;6.5,AVERAGE(X381:AF381),IF(COUNTBLANK(W381:AF381)&lt;7.5,AVERAGE(W381:AF381),IF(COUNTBLANK(V381:AF381)&lt;8.5,AVERAGE(V381:AF381),IF(COUNTBLANK(U381:AF381)&lt;9.5,AVERAGE(U381:AF381),IF(COUNTBLANK(T381:AF381)&lt;10.5,AVERAGE(T381:AF381),IF(COUNTBLANK(S381:AF381)&lt;11.5,AVERAGE(S381:AF381),IF(COUNTBLANK(R381:AF381)&lt;12.5,AVERAGE(R381:AF381),IF(COUNTBLANK(Q381:AF381)&lt;13.5,AVERAGE(Q381:AF381),IF(COUNTBLANK(P381:AF381)&lt;14.5,AVERAGE(P381:AF381),IF(COUNTBLANK(O381:AF381)&lt;15.5,AVERAGE(O381:AF381),IF(COUNTBLANK(N381:AF381)&lt;16.5,AVERAGE(N381:AF381),IF(COUNTBLANK(M381:AF381)&lt;17.5,AVERAGE(M381:AF381),IF(COUNTBLANK(L381:AF381)&lt;18.5,AVERAGE(L381:AF381),AVERAGE(K381:AF381)))))))))))))))))))))</f>
        <v>79.333333333333329</v>
      </c>
      <c r="AJ381" s="22">
        <f>IF(AH381=0,"",IF(COUNTBLANK(AE381:AF381)=0,AVERAGE(AE381:AF381),IF(COUNTBLANK(AD381:AF381)&lt;1.5,AVERAGE(AD381:AF381),IF(COUNTBLANK(AC381:AF381)&lt;2.5,AVERAGE(AC381:AF381),IF(COUNTBLANK(AB381:AF381)&lt;3.5,AVERAGE(AB381:AF381),IF(COUNTBLANK(AA381:AF381)&lt;4.5,AVERAGE(AA381:AF381),IF(COUNTBLANK(Z381:AF381)&lt;5.5,AVERAGE(Z381:AF381),IF(COUNTBLANK(Y381:AF381)&lt;6.5,AVERAGE(Y381:AF381),IF(COUNTBLANK(X381:AF381)&lt;7.5,AVERAGE(X381:AF381),IF(COUNTBLANK(W381:AF381)&lt;8.5,AVERAGE(W381:AF381),IF(COUNTBLANK(V381:AF381)&lt;9.5,AVERAGE(V381:AF381),IF(COUNTBLANK(U381:AF381)&lt;10.5,AVERAGE(U381:AF381),IF(COUNTBLANK(T381:AF381)&lt;11.5,AVERAGE(T381:AF381),IF(COUNTBLANK(S381:AF381)&lt;12.5,AVERAGE(S381:AF381),IF(COUNTBLANK(R381:AF381)&lt;13.5,AVERAGE(R381:AF381),IF(COUNTBLANK(Q381:AF381)&lt;14.5,AVERAGE(Q381:AF381),IF(COUNTBLANK(P381:AF381)&lt;15.5,AVERAGE(P381:AF381),IF(COUNTBLANK(O381:AF381)&lt;16.5,AVERAGE(O381:AF381),IF(COUNTBLANK(N381:AF381)&lt;17.5,AVERAGE(N381:AF381),IF(COUNTBLANK(M381:AF381)&lt;18.5,AVERAGE(M381:AF381),IF(COUNTBLANK(L381:AF381)&lt;19.5,AVERAGE(L381:AF381),AVERAGE(K381:AF381))))))))))))))))))))))</f>
        <v>98.5</v>
      </c>
      <c r="AK381" s="23">
        <f>IF(AH381&lt;1.5,J381,(0.75*J381)+(0.25*(AI381*$AS$1)))</f>
        <v>306387.86634654348</v>
      </c>
      <c r="AL381" s="24">
        <f>AK381-J381</f>
        <v>6087.8663465434802</v>
      </c>
      <c r="AM381" s="22">
        <f>IF(AH381&lt;1.5,"N/A",3*((J381/$AS$1)-(AJ381*2/3)))</f>
        <v>23.148089936955998</v>
      </c>
      <c r="AN381" s="20">
        <f t="shared" si="13"/>
        <v>313871.51458408195</v>
      </c>
      <c r="AO381" s="20">
        <f t="shared" si="14"/>
        <v>285847.27221050323</v>
      </c>
    </row>
    <row r="382" spans="1:41" ht="13.5">
      <c r="A382" s="19" t="s">
        <v>57</v>
      </c>
      <c r="B382" s="23" t="str">
        <f>IF(COUNTBLANK(K382:AF382)&lt;20.5,"Yes","No")</f>
        <v>Yes</v>
      </c>
      <c r="C382" s="23" t="str">
        <f>IF(COUNTBLANK(K382:AF382)&lt;21.5,"Yes","No")</f>
        <v>Yes</v>
      </c>
      <c r="D382" s="34" t="str">
        <f>IF(J382&gt;300000,IF(J382&lt;((AG382*$AR$1)*0.9),IF(J382&lt;((AG382*$AR$1)*0.8),IF(J382&lt;((AG382*$AR$1)*0.7),"B","C"),"V"),IF(AM382&gt;AG382,IF(AM382&gt;AJ382,"P",""),"")),IF(AM382&gt;AG382,IF(AM382&gt;AJ382,"P",""),""))</f>
        <v>P</v>
      </c>
      <c r="E382" s="19" t="s">
        <v>237</v>
      </c>
      <c r="F382" s="21" t="s">
        <v>48</v>
      </c>
      <c r="G382" s="20">
        <v>378500</v>
      </c>
      <c r="H382" s="20">
        <f>J382-G382</f>
        <v>-36400</v>
      </c>
      <c r="I382" s="80">
        <v>-13500</v>
      </c>
      <c r="J382" s="20">
        <v>342100</v>
      </c>
      <c r="K382" s="21">
        <v>64</v>
      </c>
      <c r="L382" s="21">
        <v>61</v>
      </c>
      <c r="M382" s="21">
        <v>86</v>
      </c>
      <c r="N382" s="21">
        <v>75</v>
      </c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39">
        <f>IF(AH382=0,"",AVERAGE(K382:AF382))</f>
        <v>71.5</v>
      </c>
      <c r="AH382" s="39">
        <f>IF(COUNTBLANK(K382:AF382)=0,22,IF(COUNTBLANK(K382:AF382)=1,21,IF(COUNTBLANK(K382:AF382)=2,20,IF(COUNTBLANK(K382:AF382)=3,19,IF(COUNTBLANK(K382:AF382)=4,18,IF(COUNTBLANK(K382:AF382)=5,17,IF(COUNTBLANK(K382:AF382)=6,16,IF(COUNTBLANK(K382:AF382)=7,15,IF(COUNTBLANK(K382:AF382)=8,14,IF(COUNTBLANK(K382:AF382)=9,13,IF(COUNTBLANK(K382:AF382)=10,12,IF(COUNTBLANK(K382:AF382)=11,11,IF(COUNTBLANK(K382:AF382)=12,10,IF(COUNTBLANK(K382:AF382)=13,9,IF(COUNTBLANK(K382:AF382)=14,8,IF(COUNTBLANK(K382:AF382)=15,7,IF(COUNTBLANK(K382:AF382)=16,6,IF(COUNTBLANK(K382:AF382)=17,5,IF(COUNTBLANK(K382:AF382)=18,4,IF(COUNTBLANK(K382:AF382)=19,3,IF(COUNTBLANK(K382:AF382)=20,2,IF(COUNTBLANK(K382:AF382)=21,1,IF(COUNTBLANK(K382:AF382)=22,0,"Error")))))))))))))))))))))))</f>
        <v>4</v>
      </c>
      <c r="AI382" s="39">
        <f>IF(AH382=0,"",IF(COUNTBLANK(AD382:AF382)=0,AVERAGE(AD382:AF382),IF(COUNTBLANK(AC382:AF382)&lt;1.5,AVERAGE(AC382:AF382),IF(COUNTBLANK(AB382:AF382)&lt;2.5,AVERAGE(AB382:AF382),IF(COUNTBLANK(AA382:AF382)&lt;3.5,AVERAGE(AA382:AF382),IF(COUNTBLANK(Z382:AF382)&lt;4.5,AVERAGE(Z382:AF382),IF(COUNTBLANK(Y382:AF382)&lt;5.5,AVERAGE(Y382:AF382),IF(COUNTBLANK(X382:AF382)&lt;6.5,AVERAGE(X382:AF382),IF(COUNTBLANK(W382:AF382)&lt;7.5,AVERAGE(W382:AF382),IF(COUNTBLANK(V382:AF382)&lt;8.5,AVERAGE(V382:AF382),IF(COUNTBLANK(U382:AF382)&lt;9.5,AVERAGE(U382:AF382),IF(COUNTBLANK(T382:AF382)&lt;10.5,AVERAGE(T382:AF382),IF(COUNTBLANK(S382:AF382)&lt;11.5,AVERAGE(S382:AF382),IF(COUNTBLANK(R382:AF382)&lt;12.5,AVERAGE(R382:AF382),IF(COUNTBLANK(Q382:AF382)&lt;13.5,AVERAGE(Q382:AF382),IF(COUNTBLANK(P382:AF382)&lt;14.5,AVERAGE(P382:AF382),IF(COUNTBLANK(O382:AF382)&lt;15.5,AVERAGE(O382:AF382),IF(COUNTBLANK(N382:AF382)&lt;16.5,AVERAGE(N382:AF382),IF(COUNTBLANK(M382:AF382)&lt;17.5,AVERAGE(M382:AF382),IF(COUNTBLANK(L382:AF382)&lt;18.5,AVERAGE(L382:AF382),AVERAGE(K382:AF382)))))))))))))))))))))</f>
        <v>74</v>
      </c>
      <c r="AJ382" s="22">
        <f>IF(AH382=0,"",IF(COUNTBLANK(AE382:AF382)=0,AVERAGE(AE382:AF382),IF(COUNTBLANK(AD382:AF382)&lt;1.5,AVERAGE(AD382:AF382),IF(COUNTBLANK(AC382:AF382)&lt;2.5,AVERAGE(AC382:AF382),IF(COUNTBLANK(AB382:AF382)&lt;3.5,AVERAGE(AB382:AF382),IF(COUNTBLANK(AA382:AF382)&lt;4.5,AVERAGE(AA382:AF382),IF(COUNTBLANK(Z382:AF382)&lt;5.5,AVERAGE(Z382:AF382),IF(COUNTBLANK(Y382:AF382)&lt;6.5,AVERAGE(Y382:AF382),IF(COUNTBLANK(X382:AF382)&lt;7.5,AVERAGE(X382:AF382),IF(COUNTBLANK(W382:AF382)&lt;8.5,AVERAGE(W382:AF382),IF(COUNTBLANK(V382:AF382)&lt;9.5,AVERAGE(V382:AF382),IF(COUNTBLANK(U382:AF382)&lt;10.5,AVERAGE(U382:AF382),IF(COUNTBLANK(T382:AF382)&lt;11.5,AVERAGE(T382:AF382),IF(COUNTBLANK(S382:AF382)&lt;12.5,AVERAGE(S382:AF382),IF(COUNTBLANK(R382:AF382)&lt;13.5,AVERAGE(R382:AF382),IF(COUNTBLANK(Q382:AF382)&lt;14.5,AVERAGE(Q382:AF382),IF(COUNTBLANK(P382:AF382)&lt;15.5,AVERAGE(P382:AF382),IF(COUNTBLANK(O382:AF382)&lt;16.5,AVERAGE(O382:AF382),IF(COUNTBLANK(N382:AF382)&lt;17.5,AVERAGE(N382:AF382),IF(COUNTBLANK(M382:AF382)&lt;18.5,AVERAGE(M382:AF382),IF(COUNTBLANK(L382:AF382)&lt;19.5,AVERAGE(L382:AF382),AVERAGE(K382:AF382))))))))))))))))))))))</f>
        <v>80.5</v>
      </c>
      <c r="AK382" s="23">
        <f>IF(AH382&lt;1.5,J382,(0.75*J382)+(0.25*(AI382*$AS$1)))</f>
        <v>332281.53919719602</v>
      </c>
      <c r="AL382" s="24">
        <f>AK382-J382</f>
        <v>-9818.4608028039802</v>
      </c>
      <c r="AM382" s="22">
        <f>IF(AH382&lt;1.5,"N/A",3*((J382/$AS$1)-(AJ382*2/3)))</f>
        <v>89.791413810964571</v>
      </c>
      <c r="AN382" s="20">
        <f t="shared" si="13"/>
        <v>292770.90856162267</v>
      </c>
      <c r="AO382" s="20">
        <f t="shared" si="14"/>
        <v>282879.99948859488</v>
      </c>
    </row>
    <row r="383" spans="1:41" ht="13.5">
      <c r="A383" s="19" t="s">
        <v>57</v>
      </c>
      <c r="B383" s="23" t="str">
        <f>IF(COUNTBLANK(K383:AF383)&lt;20.5,"Yes","No")</f>
        <v>Yes</v>
      </c>
      <c r="C383" s="23" t="str">
        <f>IF(COUNTBLANK(K383:AF383)&lt;21.5,"Yes","No")</f>
        <v>Yes</v>
      </c>
      <c r="D383" s="34" t="str">
        <f>IF(J383&gt;300000,IF(J383&lt;((AG383*$AR$1)*0.9),IF(J383&lt;((AG383*$AR$1)*0.8),IF(J383&lt;((AG383*$AR$1)*0.7),"B","C"),"V"),IF(AM383&gt;AG383,IF(AM383&gt;AJ383,"P",""),"")),IF(AM383&gt;AG383,IF(AM383&gt;AJ383,"P",""),""))</f>
        <v/>
      </c>
      <c r="E383" s="19" t="s">
        <v>235</v>
      </c>
      <c r="F383" s="21" t="s">
        <v>388</v>
      </c>
      <c r="G383" s="20">
        <v>242900</v>
      </c>
      <c r="H383" s="20">
        <f>J383-G383</f>
        <v>19900</v>
      </c>
      <c r="I383" s="80">
        <v>11700</v>
      </c>
      <c r="J383" s="20">
        <v>262800</v>
      </c>
      <c r="K383" s="21">
        <v>66</v>
      </c>
      <c r="L383" s="21">
        <v>55</v>
      </c>
      <c r="M383" s="21">
        <v>78</v>
      </c>
      <c r="N383" s="21">
        <v>83</v>
      </c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39">
        <f>IF(AH383=0,"",AVERAGE(K383:AF383))</f>
        <v>70.5</v>
      </c>
      <c r="AH383" s="39">
        <f>IF(COUNTBLANK(K383:AF383)=0,22,IF(COUNTBLANK(K383:AF383)=1,21,IF(COUNTBLANK(K383:AF383)=2,20,IF(COUNTBLANK(K383:AF383)=3,19,IF(COUNTBLANK(K383:AF383)=4,18,IF(COUNTBLANK(K383:AF383)=5,17,IF(COUNTBLANK(K383:AF383)=6,16,IF(COUNTBLANK(K383:AF383)=7,15,IF(COUNTBLANK(K383:AF383)=8,14,IF(COUNTBLANK(K383:AF383)=9,13,IF(COUNTBLANK(K383:AF383)=10,12,IF(COUNTBLANK(K383:AF383)=11,11,IF(COUNTBLANK(K383:AF383)=12,10,IF(COUNTBLANK(K383:AF383)=13,9,IF(COUNTBLANK(K383:AF383)=14,8,IF(COUNTBLANK(K383:AF383)=15,7,IF(COUNTBLANK(K383:AF383)=16,6,IF(COUNTBLANK(K383:AF383)=17,5,IF(COUNTBLANK(K383:AF383)=18,4,IF(COUNTBLANK(K383:AF383)=19,3,IF(COUNTBLANK(K383:AF383)=20,2,IF(COUNTBLANK(K383:AF383)=21,1,IF(COUNTBLANK(K383:AF383)=22,0,"Error")))))))))))))))))))))))</f>
        <v>4</v>
      </c>
      <c r="AI383" s="39">
        <f>IF(AH383=0,"",IF(COUNTBLANK(AD383:AF383)=0,AVERAGE(AD383:AF383),IF(COUNTBLANK(AC383:AF383)&lt;1.5,AVERAGE(AC383:AF383),IF(COUNTBLANK(AB383:AF383)&lt;2.5,AVERAGE(AB383:AF383),IF(COUNTBLANK(AA383:AF383)&lt;3.5,AVERAGE(AA383:AF383),IF(COUNTBLANK(Z383:AF383)&lt;4.5,AVERAGE(Z383:AF383),IF(COUNTBLANK(Y383:AF383)&lt;5.5,AVERAGE(Y383:AF383),IF(COUNTBLANK(X383:AF383)&lt;6.5,AVERAGE(X383:AF383),IF(COUNTBLANK(W383:AF383)&lt;7.5,AVERAGE(W383:AF383),IF(COUNTBLANK(V383:AF383)&lt;8.5,AVERAGE(V383:AF383),IF(COUNTBLANK(U383:AF383)&lt;9.5,AVERAGE(U383:AF383),IF(COUNTBLANK(T383:AF383)&lt;10.5,AVERAGE(T383:AF383),IF(COUNTBLANK(S383:AF383)&lt;11.5,AVERAGE(S383:AF383),IF(COUNTBLANK(R383:AF383)&lt;12.5,AVERAGE(R383:AF383),IF(COUNTBLANK(Q383:AF383)&lt;13.5,AVERAGE(Q383:AF383),IF(COUNTBLANK(P383:AF383)&lt;14.5,AVERAGE(P383:AF383),IF(COUNTBLANK(O383:AF383)&lt;15.5,AVERAGE(O383:AF383),IF(COUNTBLANK(N383:AF383)&lt;16.5,AVERAGE(N383:AF383),IF(COUNTBLANK(M383:AF383)&lt;17.5,AVERAGE(M383:AF383),IF(COUNTBLANK(L383:AF383)&lt;18.5,AVERAGE(L383:AF383),AVERAGE(K383:AF383)))))))))))))))))))))</f>
        <v>72</v>
      </c>
      <c r="AJ383" s="22">
        <f>IF(AH383=0,"",IF(COUNTBLANK(AE383:AF383)=0,AVERAGE(AE383:AF383),IF(COUNTBLANK(AD383:AF383)&lt;1.5,AVERAGE(AD383:AF383),IF(COUNTBLANK(AC383:AF383)&lt;2.5,AVERAGE(AC383:AF383),IF(COUNTBLANK(AB383:AF383)&lt;3.5,AVERAGE(AB383:AF383),IF(COUNTBLANK(AA383:AF383)&lt;4.5,AVERAGE(AA383:AF383),IF(COUNTBLANK(Z383:AF383)&lt;5.5,AVERAGE(Z383:AF383),IF(COUNTBLANK(Y383:AF383)&lt;6.5,AVERAGE(Y383:AF383),IF(COUNTBLANK(X383:AF383)&lt;7.5,AVERAGE(X383:AF383),IF(COUNTBLANK(W383:AF383)&lt;8.5,AVERAGE(W383:AF383),IF(COUNTBLANK(V383:AF383)&lt;9.5,AVERAGE(V383:AF383),IF(COUNTBLANK(U383:AF383)&lt;10.5,AVERAGE(U383:AF383),IF(COUNTBLANK(T383:AF383)&lt;11.5,AVERAGE(T383:AF383),IF(COUNTBLANK(S383:AF383)&lt;12.5,AVERAGE(S383:AF383),IF(COUNTBLANK(R383:AF383)&lt;13.5,AVERAGE(R383:AF383),IF(COUNTBLANK(Q383:AF383)&lt;14.5,AVERAGE(Q383:AF383),IF(COUNTBLANK(P383:AF383)&lt;15.5,AVERAGE(P383:AF383),IF(COUNTBLANK(O383:AF383)&lt;16.5,AVERAGE(O383:AF383),IF(COUNTBLANK(N383:AF383)&lt;17.5,AVERAGE(N383:AF383),IF(COUNTBLANK(M383:AF383)&lt;18.5,AVERAGE(M383:AF383),IF(COUNTBLANK(L383:AF383)&lt;19.5,AVERAGE(L383:AF383),AVERAGE(K383:AF383))))))))))))))))))))))</f>
        <v>80.5</v>
      </c>
      <c r="AK383" s="23">
        <f>IF(AH383&lt;1.5,J383,(0.75*J383)+(0.25*(AI383*$AS$1)))</f>
        <v>270760.41651619074</v>
      </c>
      <c r="AL383" s="24">
        <f>AK383-J383</f>
        <v>7960.416516190744</v>
      </c>
      <c r="AM383" s="22">
        <f>IF(AH383&lt;1.5,"N/A",3*((J383/$AS$1)-(AJ383*2/3)))</f>
        <v>31.657069715058419</v>
      </c>
      <c r="AN383" s="20">
        <f t="shared" si="13"/>
        <v>284858.18130320043</v>
      </c>
      <c r="AO383" s="20">
        <f t="shared" si="14"/>
        <v>278923.63585938379</v>
      </c>
    </row>
    <row r="384" spans="1:41" ht="13.5">
      <c r="A384" s="19" t="s">
        <v>57</v>
      </c>
      <c r="B384" s="23" t="str">
        <f>IF(COUNTBLANK(K384:AF384)&lt;20.5,"Yes","No")</f>
        <v>Yes</v>
      </c>
      <c r="C384" s="23" t="str">
        <f>IF(COUNTBLANK(K384:AF384)&lt;21.5,"Yes","No")</f>
        <v>Yes</v>
      </c>
      <c r="D384" s="34" t="str">
        <f>IF(J384&gt;300000,IF(J384&lt;((AG384*$AR$1)*0.9),IF(J384&lt;((AG384*$AR$1)*0.8),IF(J384&lt;((AG384*$AR$1)*0.7),"B","C"),"V"),IF(AM384&gt;AG384,IF(AM384&gt;AJ384,"P",""),"")),IF(AM384&gt;AG384,IF(AM384&gt;AJ384,"P",""),""))</f>
        <v/>
      </c>
      <c r="E384" s="19" t="s">
        <v>234</v>
      </c>
      <c r="F384" s="21" t="s">
        <v>62</v>
      </c>
      <c r="G384" s="20">
        <v>232300</v>
      </c>
      <c r="H384" s="20">
        <f>J384-G384</f>
        <v>24700</v>
      </c>
      <c r="I384" s="80">
        <v>8900</v>
      </c>
      <c r="J384" s="20">
        <v>257000</v>
      </c>
      <c r="K384" s="21">
        <v>70</v>
      </c>
      <c r="L384" s="21">
        <v>69</v>
      </c>
      <c r="M384" s="21">
        <v>73</v>
      </c>
      <c r="N384" s="21">
        <v>64</v>
      </c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39">
        <f>IF(AH384=0,"",AVERAGE(K384:AF384))</f>
        <v>69</v>
      </c>
      <c r="AH384" s="39">
        <f>IF(COUNTBLANK(K384:AF384)=0,22,IF(COUNTBLANK(K384:AF384)=1,21,IF(COUNTBLANK(K384:AF384)=2,20,IF(COUNTBLANK(K384:AF384)=3,19,IF(COUNTBLANK(K384:AF384)=4,18,IF(COUNTBLANK(K384:AF384)=5,17,IF(COUNTBLANK(K384:AF384)=6,16,IF(COUNTBLANK(K384:AF384)=7,15,IF(COUNTBLANK(K384:AF384)=8,14,IF(COUNTBLANK(K384:AF384)=9,13,IF(COUNTBLANK(K384:AF384)=10,12,IF(COUNTBLANK(K384:AF384)=11,11,IF(COUNTBLANK(K384:AF384)=12,10,IF(COUNTBLANK(K384:AF384)=13,9,IF(COUNTBLANK(K384:AF384)=14,8,IF(COUNTBLANK(K384:AF384)=15,7,IF(COUNTBLANK(K384:AF384)=16,6,IF(COUNTBLANK(K384:AF384)=17,5,IF(COUNTBLANK(K384:AF384)=18,4,IF(COUNTBLANK(K384:AF384)=19,3,IF(COUNTBLANK(K384:AF384)=20,2,IF(COUNTBLANK(K384:AF384)=21,1,IF(COUNTBLANK(K384:AF384)=22,0,"Error")))))))))))))))))))))))</f>
        <v>4</v>
      </c>
      <c r="AI384" s="39">
        <f>IF(AH384=0,"",IF(COUNTBLANK(AD384:AF384)=0,AVERAGE(AD384:AF384),IF(COUNTBLANK(AC384:AF384)&lt;1.5,AVERAGE(AC384:AF384),IF(COUNTBLANK(AB384:AF384)&lt;2.5,AVERAGE(AB384:AF384),IF(COUNTBLANK(AA384:AF384)&lt;3.5,AVERAGE(AA384:AF384),IF(COUNTBLANK(Z384:AF384)&lt;4.5,AVERAGE(Z384:AF384),IF(COUNTBLANK(Y384:AF384)&lt;5.5,AVERAGE(Y384:AF384),IF(COUNTBLANK(X384:AF384)&lt;6.5,AVERAGE(X384:AF384),IF(COUNTBLANK(W384:AF384)&lt;7.5,AVERAGE(W384:AF384),IF(COUNTBLANK(V384:AF384)&lt;8.5,AVERAGE(V384:AF384),IF(COUNTBLANK(U384:AF384)&lt;9.5,AVERAGE(U384:AF384),IF(COUNTBLANK(T384:AF384)&lt;10.5,AVERAGE(T384:AF384),IF(COUNTBLANK(S384:AF384)&lt;11.5,AVERAGE(S384:AF384),IF(COUNTBLANK(R384:AF384)&lt;12.5,AVERAGE(R384:AF384),IF(COUNTBLANK(Q384:AF384)&lt;13.5,AVERAGE(Q384:AF384),IF(COUNTBLANK(P384:AF384)&lt;14.5,AVERAGE(P384:AF384),IF(COUNTBLANK(O384:AF384)&lt;15.5,AVERAGE(O384:AF384),IF(COUNTBLANK(N384:AF384)&lt;16.5,AVERAGE(N384:AF384),IF(COUNTBLANK(M384:AF384)&lt;17.5,AVERAGE(M384:AF384),IF(COUNTBLANK(L384:AF384)&lt;18.5,AVERAGE(L384:AF384),AVERAGE(K384:AF384)))))))))))))))))))))</f>
        <v>68.666666666666671</v>
      </c>
      <c r="AJ384" s="22">
        <f>IF(AH384=0,"",IF(COUNTBLANK(AE384:AF384)=0,AVERAGE(AE384:AF384),IF(COUNTBLANK(AD384:AF384)&lt;1.5,AVERAGE(AD384:AF384),IF(COUNTBLANK(AC384:AF384)&lt;2.5,AVERAGE(AC384:AF384),IF(COUNTBLANK(AB384:AF384)&lt;3.5,AVERAGE(AB384:AF384),IF(COUNTBLANK(AA384:AF384)&lt;4.5,AVERAGE(AA384:AF384),IF(COUNTBLANK(Z384:AF384)&lt;5.5,AVERAGE(Z384:AF384),IF(COUNTBLANK(Y384:AF384)&lt;6.5,AVERAGE(Y384:AF384),IF(COUNTBLANK(X384:AF384)&lt;7.5,AVERAGE(X384:AF384),IF(COUNTBLANK(W384:AF384)&lt;8.5,AVERAGE(W384:AF384),IF(COUNTBLANK(V384:AF384)&lt;9.5,AVERAGE(V384:AF384),IF(COUNTBLANK(U384:AF384)&lt;10.5,AVERAGE(U384:AF384),IF(COUNTBLANK(T384:AF384)&lt;11.5,AVERAGE(T384:AF384),IF(COUNTBLANK(S384:AF384)&lt;12.5,AVERAGE(S384:AF384),IF(COUNTBLANK(R384:AF384)&lt;13.5,AVERAGE(R384:AF384),IF(COUNTBLANK(Q384:AF384)&lt;14.5,AVERAGE(Q384:AF384),IF(COUNTBLANK(P384:AF384)&lt;15.5,AVERAGE(P384:AF384),IF(COUNTBLANK(O384:AF384)&lt;16.5,AVERAGE(O384:AF384),IF(COUNTBLANK(N384:AF384)&lt;17.5,AVERAGE(N384:AF384),IF(COUNTBLANK(M384:AF384)&lt;18.5,AVERAGE(M384:AF384),IF(COUNTBLANK(L384:AF384)&lt;19.5,AVERAGE(L384:AF384),AVERAGE(K384:AF384))))))))))))))))))))))</f>
        <v>68.5</v>
      </c>
      <c r="AK384" s="23">
        <f>IF(AH384&lt;1.5,J384,(0.75*J384)+(0.25*(AI384*$AS$1)))</f>
        <v>263000.21204784856</v>
      </c>
      <c r="AL384" s="24">
        <f>AK384-J384</f>
        <v>6000.2120478485595</v>
      </c>
      <c r="AM384" s="22">
        <f>IF(AH384&lt;1.5,"N/A",3*((J384/$AS$1)-(AJ384*2/3)))</f>
        <v>51.405125254071599</v>
      </c>
      <c r="AN384" s="20">
        <f t="shared" si="13"/>
        <v>271670.30253916339</v>
      </c>
      <c r="AO384" s="20">
        <f t="shared" si="14"/>
        <v>272989.0904155671</v>
      </c>
    </row>
    <row r="385" spans="1:41" ht="13.5">
      <c r="A385" s="19" t="s">
        <v>57</v>
      </c>
      <c r="B385" s="23" t="str">
        <f>IF(COUNTBLANK(K385:AF385)&lt;20.5,"Yes","No")</f>
        <v>Yes</v>
      </c>
      <c r="C385" s="23" t="str">
        <f>IF(COUNTBLANK(K385:AF385)&lt;21.5,"Yes","No")</f>
        <v>Yes</v>
      </c>
      <c r="D385" s="34" t="str">
        <f>IF(J385&gt;300000,IF(J385&lt;((AG385*$AR$1)*0.9),IF(J385&lt;((AG385*$AR$1)*0.8),IF(J385&lt;((AG385*$AR$1)*0.7),"B","C"),"V"),IF(AM385&gt;AG385,IF(AM385&gt;AJ385,"P",""),"")),IF(AM385&gt;AG385,IF(AM385&gt;AJ385,"P",""),""))</f>
        <v/>
      </c>
      <c r="E385" s="19" t="s">
        <v>243</v>
      </c>
      <c r="F385" s="21" t="s">
        <v>48</v>
      </c>
      <c r="G385" s="20">
        <v>285000</v>
      </c>
      <c r="H385" s="20">
        <f>J385-G385</f>
        <v>-1800</v>
      </c>
      <c r="I385" s="80">
        <v>6000</v>
      </c>
      <c r="J385" s="20">
        <v>283200</v>
      </c>
      <c r="K385" s="21">
        <v>35</v>
      </c>
      <c r="L385" s="21">
        <v>64</v>
      </c>
      <c r="M385" s="21">
        <v>86</v>
      </c>
      <c r="N385" s="21">
        <v>69</v>
      </c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39">
        <f>IF(AH385=0,"",AVERAGE(K385:AF385))</f>
        <v>63.5</v>
      </c>
      <c r="AH385" s="39">
        <f>IF(COUNTBLANK(K385:AF385)=0,22,IF(COUNTBLANK(K385:AF385)=1,21,IF(COUNTBLANK(K385:AF385)=2,20,IF(COUNTBLANK(K385:AF385)=3,19,IF(COUNTBLANK(K385:AF385)=4,18,IF(COUNTBLANK(K385:AF385)=5,17,IF(COUNTBLANK(K385:AF385)=6,16,IF(COUNTBLANK(K385:AF385)=7,15,IF(COUNTBLANK(K385:AF385)=8,14,IF(COUNTBLANK(K385:AF385)=9,13,IF(COUNTBLANK(K385:AF385)=10,12,IF(COUNTBLANK(K385:AF385)=11,11,IF(COUNTBLANK(K385:AF385)=12,10,IF(COUNTBLANK(K385:AF385)=13,9,IF(COUNTBLANK(K385:AF385)=14,8,IF(COUNTBLANK(K385:AF385)=15,7,IF(COUNTBLANK(K385:AF385)=16,6,IF(COUNTBLANK(K385:AF385)=17,5,IF(COUNTBLANK(K385:AF385)=18,4,IF(COUNTBLANK(K385:AF385)=19,3,IF(COUNTBLANK(K385:AF385)=20,2,IF(COUNTBLANK(K385:AF385)=21,1,IF(COUNTBLANK(K385:AF385)=22,0,"Error")))))))))))))))))))))))</f>
        <v>4</v>
      </c>
      <c r="AI385" s="39">
        <f>IF(AH385=0,"",IF(COUNTBLANK(AD385:AF385)=0,AVERAGE(AD385:AF385),IF(COUNTBLANK(AC385:AF385)&lt;1.5,AVERAGE(AC385:AF385),IF(COUNTBLANK(AB385:AF385)&lt;2.5,AVERAGE(AB385:AF385),IF(COUNTBLANK(AA385:AF385)&lt;3.5,AVERAGE(AA385:AF385),IF(COUNTBLANK(Z385:AF385)&lt;4.5,AVERAGE(Z385:AF385),IF(COUNTBLANK(Y385:AF385)&lt;5.5,AVERAGE(Y385:AF385),IF(COUNTBLANK(X385:AF385)&lt;6.5,AVERAGE(X385:AF385),IF(COUNTBLANK(W385:AF385)&lt;7.5,AVERAGE(W385:AF385),IF(COUNTBLANK(V385:AF385)&lt;8.5,AVERAGE(V385:AF385),IF(COUNTBLANK(U385:AF385)&lt;9.5,AVERAGE(U385:AF385),IF(COUNTBLANK(T385:AF385)&lt;10.5,AVERAGE(T385:AF385),IF(COUNTBLANK(S385:AF385)&lt;11.5,AVERAGE(S385:AF385),IF(COUNTBLANK(R385:AF385)&lt;12.5,AVERAGE(R385:AF385),IF(COUNTBLANK(Q385:AF385)&lt;13.5,AVERAGE(Q385:AF385),IF(COUNTBLANK(P385:AF385)&lt;14.5,AVERAGE(P385:AF385),IF(COUNTBLANK(O385:AF385)&lt;15.5,AVERAGE(O385:AF385),IF(COUNTBLANK(N385:AF385)&lt;16.5,AVERAGE(N385:AF385),IF(COUNTBLANK(M385:AF385)&lt;17.5,AVERAGE(M385:AF385),IF(COUNTBLANK(L385:AF385)&lt;18.5,AVERAGE(L385:AF385),AVERAGE(K385:AF385)))))))))))))))))))))</f>
        <v>73</v>
      </c>
      <c r="AJ385" s="22">
        <f>IF(AH385=0,"",IF(COUNTBLANK(AE385:AF385)=0,AVERAGE(AE385:AF385),IF(COUNTBLANK(AD385:AF385)&lt;1.5,AVERAGE(AD385:AF385),IF(COUNTBLANK(AC385:AF385)&lt;2.5,AVERAGE(AC385:AF385),IF(COUNTBLANK(AB385:AF385)&lt;3.5,AVERAGE(AB385:AF385),IF(COUNTBLANK(AA385:AF385)&lt;4.5,AVERAGE(AA385:AF385),IF(COUNTBLANK(Z385:AF385)&lt;5.5,AVERAGE(Z385:AF385),IF(COUNTBLANK(Y385:AF385)&lt;6.5,AVERAGE(Y385:AF385),IF(COUNTBLANK(X385:AF385)&lt;7.5,AVERAGE(X385:AF385),IF(COUNTBLANK(W385:AF385)&lt;8.5,AVERAGE(W385:AF385),IF(COUNTBLANK(V385:AF385)&lt;9.5,AVERAGE(V385:AF385),IF(COUNTBLANK(U385:AF385)&lt;10.5,AVERAGE(U385:AF385),IF(COUNTBLANK(T385:AF385)&lt;11.5,AVERAGE(T385:AF385),IF(COUNTBLANK(S385:AF385)&lt;12.5,AVERAGE(S385:AF385),IF(COUNTBLANK(R385:AF385)&lt;13.5,AVERAGE(R385:AF385),IF(COUNTBLANK(Q385:AF385)&lt;14.5,AVERAGE(Q385:AF385),IF(COUNTBLANK(P385:AF385)&lt;15.5,AVERAGE(P385:AF385),IF(COUNTBLANK(O385:AF385)&lt;16.5,AVERAGE(O385:AF385),IF(COUNTBLANK(N385:AF385)&lt;17.5,AVERAGE(N385:AF385),IF(COUNTBLANK(M385:AF385)&lt;18.5,AVERAGE(M385:AF385),IF(COUNTBLANK(L385:AF385)&lt;19.5,AVERAGE(L385:AF385),AVERAGE(K385:AF385))))))))))))))))))))))</f>
        <v>77.5</v>
      </c>
      <c r="AK385" s="23">
        <f>IF(AH385&lt;1.5,J385,(0.75*J385)+(0.25*(AI385*$AS$1)))</f>
        <v>287083.47785669338</v>
      </c>
      <c r="AL385" s="24">
        <f>AK385-J385</f>
        <v>3883.4778566933819</v>
      </c>
      <c r="AM385" s="22">
        <f>IF(AH385&lt;1.5,"N/A",3*((J385/$AS$1)-(AJ385*2/3)))</f>
        <v>52.612184715770731</v>
      </c>
      <c r="AN385" s="20">
        <f t="shared" si="13"/>
        <v>288814.54493241158</v>
      </c>
      <c r="AO385" s="20">
        <f t="shared" si="14"/>
        <v>251229.09045490596</v>
      </c>
    </row>
    <row r="386" spans="1:41" ht="13.5">
      <c r="A386" s="19" t="s">
        <v>57</v>
      </c>
      <c r="B386" s="23" t="str">
        <f>IF(COUNTBLANK(K386:AF386)&lt;20.5,"Yes","No")</f>
        <v>Yes</v>
      </c>
      <c r="C386" s="23" t="str">
        <f>IF(COUNTBLANK(K386:AF386)&lt;21.5,"Yes","No")</f>
        <v>Yes</v>
      </c>
      <c r="D386" s="34" t="str">
        <f>IF(J386&gt;300000,IF(J386&lt;((AG386*$AR$1)*0.9),IF(J386&lt;((AG386*$AR$1)*0.8),IF(J386&lt;((AG386*$AR$1)*0.7),"B","C"),"V"),IF(AM386&gt;AG386,IF(AM386&gt;AJ386,"P",""),"")),IF(AM386&gt;AG386,IF(AM386&gt;AJ386,"P",""),""))</f>
        <v/>
      </c>
      <c r="E386" s="19" t="s">
        <v>241</v>
      </c>
      <c r="F386" s="21" t="s">
        <v>48</v>
      </c>
      <c r="G386" s="20">
        <v>317200</v>
      </c>
      <c r="H386" s="20">
        <f>J386-G386</f>
        <v>-25400</v>
      </c>
      <c r="I386" s="80">
        <v>-4500</v>
      </c>
      <c r="J386" s="20">
        <v>291800</v>
      </c>
      <c r="K386" s="21">
        <v>39</v>
      </c>
      <c r="L386" s="21">
        <v>55</v>
      </c>
      <c r="M386" s="21">
        <v>78</v>
      </c>
      <c r="N386" s="21">
        <v>71</v>
      </c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39">
        <f>IF(AH386=0,"",AVERAGE(K386:AF386))</f>
        <v>60.75</v>
      </c>
      <c r="AH386" s="39">
        <f>IF(COUNTBLANK(K386:AF386)=0,22,IF(COUNTBLANK(K386:AF386)=1,21,IF(COUNTBLANK(K386:AF386)=2,20,IF(COUNTBLANK(K386:AF386)=3,19,IF(COUNTBLANK(K386:AF386)=4,18,IF(COUNTBLANK(K386:AF386)=5,17,IF(COUNTBLANK(K386:AF386)=6,16,IF(COUNTBLANK(K386:AF386)=7,15,IF(COUNTBLANK(K386:AF386)=8,14,IF(COUNTBLANK(K386:AF386)=9,13,IF(COUNTBLANK(K386:AF386)=10,12,IF(COUNTBLANK(K386:AF386)=11,11,IF(COUNTBLANK(K386:AF386)=12,10,IF(COUNTBLANK(K386:AF386)=13,9,IF(COUNTBLANK(K386:AF386)=14,8,IF(COUNTBLANK(K386:AF386)=15,7,IF(COUNTBLANK(K386:AF386)=16,6,IF(COUNTBLANK(K386:AF386)=17,5,IF(COUNTBLANK(K386:AF386)=18,4,IF(COUNTBLANK(K386:AF386)=19,3,IF(COUNTBLANK(K386:AF386)=20,2,IF(COUNTBLANK(K386:AF386)=21,1,IF(COUNTBLANK(K386:AF386)=22,0,"Error")))))))))))))))))))))))</f>
        <v>4</v>
      </c>
      <c r="AI386" s="39">
        <f>IF(AH386=0,"",IF(COUNTBLANK(AD386:AF386)=0,AVERAGE(AD386:AF386),IF(COUNTBLANK(AC386:AF386)&lt;1.5,AVERAGE(AC386:AF386),IF(COUNTBLANK(AB386:AF386)&lt;2.5,AVERAGE(AB386:AF386),IF(COUNTBLANK(AA386:AF386)&lt;3.5,AVERAGE(AA386:AF386),IF(COUNTBLANK(Z386:AF386)&lt;4.5,AVERAGE(Z386:AF386),IF(COUNTBLANK(Y386:AF386)&lt;5.5,AVERAGE(Y386:AF386),IF(COUNTBLANK(X386:AF386)&lt;6.5,AVERAGE(X386:AF386),IF(COUNTBLANK(W386:AF386)&lt;7.5,AVERAGE(W386:AF386),IF(COUNTBLANK(V386:AF386)&lt;8.5,AVERAGE(V386:AF386),IF(COUNTBLANK(U386:AF386)&lt;9.5,AVERAGE(U386:AF386),IF(COUNTBLANK(T386:AF386)&lt;10.5,AVERAGE(T386:AF386),IF(COUNTBLANK(S386:AF386)&lt;11.5,AVERAGE(S386:AF386),IF(COUNTBLANK(R386:AF386)&lt;12.5,AVERAGE(R386:AF386),IF(COUNTBLANK(Q386:AF386)&lt;13.5,AVERAGE(Q386:AF386),IF(COUNTBLANK(P386:AF386)&lt;14.5,AVERAGE(P386:AF386),IF(COUNTBLANK(O386:AF386)&lt;15.5,AVERAGE(O386:AF386),IF(COUNTBLANK(N386:AF386)&lt;16.5,AVERAGE(N386:AF386),IF(COUNTBLANK(M386:AF386)&lt;17.5,AVERAGE(M386:AF386),IF(COUNTBLANK(L386:AF386)&lt;18.5,AVERAGE(L386:AF386),AVERAGE(K386:AF386)))))))))))))))))))))</f>
        <v>68</v>
      </c>
      <c r="AJ386" s="22">
        <f>IF(AH386=0,"",IF(COUNTBLANK(AE386:AF386)=0,AVERAGE(AE386:AF386),IF(COUNTBLANK(AD386:AF386)&lt;1.5,AVERAGE(AD386:AF386),IF(COUNTBLANK(AC386:AF386)&lt;2.5,AVERAGE(AC386:AF386),IF(COUNTBLANK(AB386:AF386)&lt;3.5,AVERAGE(AB386:AF386),IF(COUNTBLANK(AA386:AF386)&lt;4.5,AVERAGE(AA386:AF386),IF(COUNTBLANK(Z386:AF386)&lt;5.5,AVERAGE(Z386:AF386),IF(COUNTBLANK(Y386:AF386)&lt;6.5,AVERAGE(Y386:AF386),IF(COUNTBLANK(X386:AF386)&lt;7.5,AVERAGE(X386:AF386),IF(COUNTBLANK(W386:AF386)&lt;8.5,AVERAGE(W386:AF386),IF(COUNTBLANK(V386:AF386)&lt;9.5,AVERAGE(V386:AF386),IF(COUNTBLANK(U386:AF386)&lt;10.5,AVERAGE(U386:AF386),IF(COUNTBLANK(T386:AF386)&lt;11.5,AVERAGE(T386:AF386),IF(COUNTBLANK(S386:AF386)&lt;12.5,AVERAGE(S386:AF386),IF(COUNTBLANK(R386:AF386)&lt;13.5,AVERAGE(R386:AF386),IF(COUNTBLANK(Q386:AF386)&lt;14.5,AVERAGE(Q386:AF386),IF(COUNTBLANK(P386:AF386)&lt;15.5,AVERAGE(P386:AF386),IF(COUNTBLANK(O386:AF386)&lt;16.5,AVERAGE(O386:AF386),IF(COUNTBLANK(N386:AF386)&lt;17.5,AVERAGE(N386:AF386),IF(COUNTBLANK(M386:AF386)&lt;18.5,AVERAGE(M386:AF386),IF(COUNTBLANK(L386:AF386)&lt;19.5,AVERAGE(L386:AF386),AVERAGE(K386:AF386))))))))))))))))))))))</f>
        <v>74.5</v>
      </c>
      <c r="AK386" s="23">
        <f>IF(AH386&lt;1.5,J386,(0.75*J386)+(0.25*(AI386*$AS$1)))</f>
        <v>288418.17115418013</v>
      </c>
      <c r="AL386" s="24">
        <f>AK386-J386</f>
        <v>-3381.8288458198658</v>
      </c>
      <c r="AM386" s="22">
        <f>IF(AH386&lt;1.5,"N/A",3*((J386/$AS$1)-(AJ386*2/3)))</f>
        <v>64.916792019992556</v>
      </c>
      <c r="AN386" s="20">
        <f t="shared" si="13"/>
        <v>269032.72678635595</v>
      </c>
      <c r="AO386" s="20">
        <f t="shared" si="14"/>
        <v>240349.09047457538</v>
      </c>
    </row>
    <row r="387" spans="1:41" ht="13.5">
      <c r="A387" s="25" t="s">
        <v>57</v>
      </c>
      <c r="B387" s="23" t="str">
        <f>IF(COUNTBLANK(K387:AF387)&lt;20.5,"Yes","No")</f>
        <v>Yes</v>
      </c>
      <c r="C387" s="23" t="str">
        <f>IF(COUNTBLANK(K387:AF387)&lt;21.5,"Yes","No")</f>
        <v>Yes</v>
      </c>
      <c r="D387" s="34" t="str">
        <f>IF(J387&gt;300000,IF(J387&lt;((AG387*$AR$1)*0.9),IF(J387&lt;((AG387*$AR$1)*0.8),IF(J387&lt;((AG387*$AR$1)*0.7),"B","C"),"V"),IF(AM387&gt;AG387,IF(AM387&gt;AJ387,"P",""),"")),IF(AM387&gt;AG387,IF(AM387&gt;AJ387,"P",""),""))</f>
        <v/>
      </c>
      <c r="E387" s="19" t="s">
        <v>64</v>
      </c>
      <c r="F387" s="21" t="s">
        <v>37</v>
      </c>
      <c r="G387" s="20">
        <v>105500</v>
      </c>
      <c r="H387" s="20">
        <f>J387-G387</f>
        <v>64300</v>
      </c>
      <c r="I387" s="80">
        <v>29900</v>
      </c>
      <c r="J387" s="20">
        <v>169800</v>
      </c>
      <c r="K387" s="21">
        <v>52</v>
      </c>
      <c r="L387" s="21">
        <v>64</v>
      </c>
      <c r="M387" s="21">
        <v>56</v>
      </c>
      <c r="N387" s="21">
        <v>65</v>
      </c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39">
        <f>IF(AH387=0,"",AVERAGE(K387:AF387))</f>
        <v>59.25</v>
      </c>
      <c r="AH387" s="39">
        <f>IF(COUNTBLANK(K387:AF387)=0,22,IF(COUNTBLANK(K387:AF387)=1,21,IF(COUNTBLANK(K387:AF387)=2,20,IF(COUNTBLANK(K387:AF387)=3,19,IF(COUNTBLANK(K387:AF387)=4,18,IF(COUNTBLANK(K387:AF387)=5,17,IF(COUNTBLANK(K387:AF387)=6,16,IF(COUNTBLANK(K387:AF387)=7,15,IF(COUNTBLANK(K387:AF387)=8,14,IF(COUNTBLANK(K387:AF387)=9,13,IF(COUNTBLANK(K387:AF387)=10,12,IF(COUNTBLANK(K387:AF387)=11,11,IF(COUNTBLANK(K387:AF387)=12,10,IF(COUNTBLANK(K387:AF387)=13,9,IF(COUNTBLANK(K387:AF387)=14,8,IF(COUNTBLANK(K387:AF387)=15,7,IF(COUNTBLANK(K387:AF387)=16,6,IF(COUNTBLANK(K387:AF387)=17,5,IF(COUNTBLANK(K387:AF387)=18,4,IF(COUNTBLANK(K387:AF387)=19,3,IF(COUNTBLANK(K387:AF387)=20,2,IF(COUNTBLANK(K387:AF387)=21,1,IF(COUNTBLANK(K387:AF387)=22,0,"Error")))))))))))))))))))))))</f>
        <v>4</v>
      </c>
      <c r="AI387" s="39">
        <f>IF(AH387=0,"",IF(COUNTBLANK(AD387:AF387)=0,AVERAGE(AD387:AF387),IF(COUNTBLANK(AC387:AF387)&lt;1.5,AVERAGE(AC387:AF387),IF(COUNTBLANK(AB387:AF387)&lt;2.5,AVERAGE(AB387:AF387),IF(COUNTBLANK(AA387:AF387)&lt;3.5,AVERAGE(AA387:AF387),IF(COUNTBLANK(Z387:AF387)&lt;4.5,AVERAGE(Z387:AF387),IF(COUNTBLANK(Y387:AF387)&lt;5.5,AVERAGE(Y387:AF387),IF(COUNTBLANK(X387:AF387)&lt;6.5,AVERAGE(X387:AF387),IF(COUNTBLANK(W387:AF387)&lt;7.5,AVERAGE(W387:AF387),IF(COUNTBLANK(V387:AF387)&lt;8.5,AVERAGE(V387:AF387),IF(COUNTBLANK(U387:AF387)&lt;9.5,AVERAGE(U387:AF387),IF(COUNTBLANK(T387:AF387)&lt;10.5,AVERAGE(T387:AF387),IF(COUNTBLANK(S387:AF387)&lt;11.5,AVERAGE(S387:AF387),IF(COUNTBLANK(R387:AF387)&lt;12.5,AVERAGE(R387:AF387),IF(COUNTBLANK(Q387:AF387)&lt;13.5,AVERAGE(Q387:AF387),IF(COUNTBLANK(P387:AF387)&lt;14.5,AVERAGE(P387:AF387),IF(COUNTBLANK(O387:AF387)&lt;15.5,AVERAGE(O387:AF387),IF(COUNTBLANK(N387:AF387)&lt;16.5,AVERAGE(N387:AF387),IF(COUNTBLANK(M387:AF387)&lt;17.5,AVERAGE(M387:AF387),IF(COUNTBLANK(L387:AF387)&lt;18.5,AVERAGE(L387:AF387),AVERAGE(K387:AF387)))))))))))))))))))))</f>
        <v>61.666666666666664</v>
      </c>
      <c r="AJ387" s="22">
        <f>IF(AH387=0,"",IF(COUNTBLANK(AE387:AF387)=0,AVERAGE(AE387:AF387),IF(COUNTBLANK(AD387:AF387)&lt;1.5,AVERAGE(AD387:AF387),IF(COUNTBLANK(AC387:AF387)&lt;2.5,AVERAGE(AC387:AF387),IF(COUNTBLANK(AB387:AF387)&lt;3.5,AVERAGE(AB387:AF387),IF(COUNTBLANK(AA387:AF387)&lt;4.5,AVERAGE(AA387:AF387),IF(COUNTBLANK(Z387:AF387)&lt;5.5,AVERAGE(Z387:AF387),IF(COUNTBLANK(Y387:AF387)&lt;6.5,AVERAGE(Y387:AF387),IF(COUNTBLANK(X387:AF387)&lt;7.5,AVERAGE(X387:AF387),IF(COUNTBLANK(W387:AF387)&lt;8.5,AVERAGE(W387:AF387),IF(COUNTBLANK(V387:AF387)&lt;9.5,AVERAGE(V387:AF387),IF(COUNTBLANK(U387:AF387)&lt;10.5,AVERAGE(U387:AF387),IF(COUNTBLANK(T387:AF387)&lt;11.5,AVERAGE(T387:AF387),IF(COUNTBLANK(S387:AF387)&lt;12.5,AVERAGE(S387:AF387),IF(COUNTBLANK(R387:AF387)&lt;13.5,AVERAGE(R387:AF387),IF(COUNTBLANK(Q387:AF387)&lt;14.5,AVERAGE(Q387:AF387),IF(COUNTBLANK(P387:AF387)&lt;15.5,AVERAGE(P387:AF387),IF(COUNTBLANK(O387:AF387)&lt;16.5,AVERAGE(O387:AF387),IF(COUNTBLANK(N387:AF387)&lt;17.5,AVERAGE(N387:AF387),IF(COUNTBLANK(M387:AF387)&lt;18.5,AVERAGE(M387:AF387),IF(COUNTBLANK(L387:AF387)&lt;19.5,AVERAGE(L387:AF387),AVERAGE(K387:AF387))))))))))))))))))))))</f>
        <v>60.5</v>
      </c>
      <c r="AK387" s="23">
        <f>IF(AH387&lt;1.5,J387,(0.75*J387)+(0.25*(AI387*$AS$1)))</f>
        <v>190438.78266433004</v>
      </c>
      <c r="AL387" s="24">
        <f>AK387-J387</f>
        <v>20638.782664330036</v>
      </c>
      <c r="AM387" s="22">
        <f>IF(AH387&lt;1.5,"N/A",3*((J387/$AS$1)-(AJ387*2/3)))</f>
        <v>3.4793395647523582</v>
      </c>
      <c r="AN387" s="20">
        <f t="shared" si="13"/>
        <v>243975.75713468555</v>
      </c>
      <c r="AO387" s="20">
        <f t="shared" si="14"/>
        <v>234414.54503075869</v>
      </c>
    </row>
    <row r="388" spans="1:41" ht="13.5">
      <c r="A388" s="19" t="s">
        <v>57</v>
      </c>
      <c r="B388" s="23" t="str">
        <f>IF(COUNTBLANK(K388:AF388)&lt;20.5,"Yes","No")</f>
        <v>No</v>
      </c>
      <c r="C388" s="23" t="str">
        <f>IF(COUNTBLANK(K388:AF388)&lt;21.5,"Yes","No")</f>
        <v>Yes</v>
      </c>
      <c r="D388" s="34" t="str">
        <f>IF(J388&gt;300000,IF(J388&lt;((AG388*$AR$1)*0.9),IF(J388&lt;((AG388*$AR$1)*0.8),IF(J388&lt;((AG388*$AR$1)*0.7),"B","C"),"V"),IF(AM388&gt;AG388,IF(AM388&gt;AJ388,"P",""),"")),IF(AM388&gt;AG388,IF(AM388&gt;AJ388,"P",""),""))</f>
        <v>P</v>
      </c>
      <c r="E388" s="19" t="s">
        <v>238</v>
      </c>
      <c r="F388" s="21" t="s">
        <v>48</v>
      </c>
      <c r="G388" s="20">
        <v>296900</v>
      </c>
      <c r="H388" s="20">
        <f>J388-G388</f>
        <v>0</v>
      </c>
      <c r="I388" s="80">
        <v>0</v>
      </c>
      <c r="J388" s="20">
        <v>296900</v>
      </c>
      <c r="K388" s="21">
        <v>52</v>
      </c>
      <c r="L388" s="21" t="s">
        <v>535</v>
      </c>
      <c r="M388" s="21"/>
      <c r="N388" s="21" t="s">
        <v>535</v>
      </c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39">
        <f>IF(AH388=0,"",AVERAGE(K388:AF388))</f>
        <v>52</v>
      </c>
      <c r="AH388" s="39">
        <f>IF(COUNTBLANK(K388:AF388)=0,22,IF(COUNTBLANK(K388:AF388)=1,21,IF(COUNTBLANK(K388:AF388)=2,20,IF(COUNTBLANK(K388:AF388)=3,19,IF(COUNTBLANK(K388:AF388)=4,18,IF(COUNTBLANK(K388:AF388)=5,17,IF(COUNTBLANK(K388:AF388)=6,16,IF(COUNTBLANK(K388:AF388)=7,15,IF(COUNTBLANK(K388:AF388)=8,14,IF(COUNTBLANK(K388:AF388)=9,13,IF(COUNTBLANK(K388:AF388)=10,12,IF(COUNTBLANK(K388:AF388)=11,11,IF(COUNTBLANK(K388:AF388)=12,10,IF(COUNTBLANK(K388:AF388)=13,9,IF(COUNTBLANK(K388:AF388)=14,8,IF(COUNTBLANK(K388:AF388)=15,7,IF(COUNTBLANK(K388:AF388)=16,6,IF(COUNTBLANK(K388:AF388)=17,5,IF(COUNTBLANK(K388:AF388)=18,4,IF(COUNTBLANK(K388:AF388)=19,3,IF(COUNTBLANK(K388:AF388)=20,2,IF(COUNTBLANK(K388:AF388)=21,1,IF(COUNTBLANK(K388:AF388)=22,0,"Error")))))))))))))))))))))))</f>
        <v>1</v>
      </c>
      <c r="AI388" s="39">
        <f>IF(AH388=0,"",IF(COUNTBLANK(AD388:AF388)=0,AVERAGE(AD388:AF388),IF(COUNTBLANK(AC388:AF388)&lt;1.5,AVERAGE(AC388:AF388),IF(COUNTBLANK(AB388:AF388)&lt;2.5,AVERAGE(AB388:AF388),IF(COUNTBLANK(AA388:AF388)&lt;3.5,AVERAGE(AA388:AF388),IF(COUNTBLANK(Z388:AF388)&lt;4.5,AVERAGE(Z388:AF388),IF(COUNTBLANK(Y388:AF388)&lt;5.5,AVERAGE(Y388:AF388),IF(COUNTBLANK(X388:AF388)&lt;6.5,AVERAGE(X388:AF388),IF(COUNTBLANK(W388:AF388)&lt;7.5,AVERAGE(W388:AF388),IF(COUNTBLANK(V388:AF388)&lt;8.5,AVERAGE(V388:AF388),IF(COUNTBLANK(U388:AF388)&lt;9.5,AVERAGE(U388:AF388),IF(COUNTBLANK(T388:AF388)&lt;10.5,AVERAGE(T388:AF388),IF(COUNTBLANK(S388:AF388)&lt;11.5,AVERAGE(S388:AF388),IF(COUNTBLANK(R388:AF388)&lt;12.5,AVERAGE(R388:AF388),IF(COUNTBLANK(Q388:AF388)&lt;13.5,AVERAGE(Q388:AF388),IF(COUNTBLANK(P388:AF388)&lt;14.5,AVERAGE(P388:AF388),IF(COUNTBLANK(O388:AF388)&lt;15.5,AVERAGE(O388:AF388),IF(COUNTBLANK(N388:AF388)&lt;16.5,AVERAGE(N388:AF388),IF(COUNTBLANK(M388:AF388)&lt;17.5,AVERAGE(M388:AF388),IF(COUNTBLANK(L388:AF388)&lt;18.5,AVERAGE(L388:AF388),AVERAGE(K388:AF388)))))))))))))))))))))</f>
        <v>52</v>
      </c>
      <c r="AJ388" s="22">
        <f>IF(AH388=0,"",IF(COUNTBLANK(AE388:AF388)=0,AVERAGE(AE388:AF388),IF(COUNTBLANK(AD388:AF388)&lt;1.5,AVERAGE(AD388:AF388),IF(COUNTBLANK(AC388:AF388)&lt;2.5,AVERAGE(AC388:AF388),IF(COUNTBLANK(AB388:AF388)&lt;3.5,AVERAGE(AB388:AF388),IF(COUNTBLANK(AA388:AF388)&lt;4.5,AVERAGE(AA388:AF388),IF(COUNTBLANK(Z388:AF388)&lt;5.5,AVERAGE(Z388:AF388),IF(COUNTBLANK(Y388:AF388)&lt;6.5,AVERAGE(Y388:AF388),IF(COUNTBLANK(X388:AF388)&lt;7.5,AVERAGE(X388:AF388),IF(COUNTBLANK(W388:AF388)&lt;8.5,AVERAGE(W388:AF388),IF(COUNTBLANK(V388:AF388)&lt;9.5,AVERAGE(V388:AF388),IF(COUNTBLANK(U388:AF388)&lt;10.5,AVERAGE(U388:AF388),IF(COUNTBLANK(T388:AF388)&lt;11.5,AVERAGE(T388:AF388),IF(COUNTBLANK(S388:AF388)&lt;12.5,AVERAGE(S388:AF388),IF(COUNTBLANK(R388:AF388)&lt;13.5,AVERAGE(R388:AF388),IF(COUNTBLANK(Q388:AF388)&lt;14.5,AVERAGE(Q388:AF388),IF(COUNTBLANK(P388:AF388)&lt;15.5,AVERAGE(P388:AF388),IF(COUNTBLANK(O388:AF388)&lt;16.5,AVERAGE(O388:AF388),IF(COUNTBLANK(N388:AF388)&lt;17.5,AVERAGE(N388:AF388),IF(COUNTBLANK(M388:AF388)&lt;18.5,AVERAGE(M388:AF388),IF(COUNTBLANK(L388:AF388)&lt;19.5,AVERAGE(L388:AF388),AVERAGE(K388:AF388))))))))))))))))))))))</f>
        <v>52</v>
      </c>
      <c r="AK388" s="23">
        <f>IF(AH388&lt;1.5,J388,(0.75*J388)+(0.25*(AI388*$AS$1)))</f>
        <v>296900</v>
      </c>
      <c r="AL388" s="24">
        <f>AK388-J388</f>
        <v>0</v>
      </c>
      <c r="AM388" s="22" t="str">
        <f>IF(AH388&lt;1.5,"N/A",3*((J388/$AS$1)-(AJ388*2/3)))</f>
        <v>N/A</v>
      </c>
      <c r="AN388" s="20">
        <f t="shared" ref="AN388:AN445" si="15">IF(AH388=0,"",AI388*$AR$1)</f>
        <v>205730.90871897811</v>
      </c>
      <c r="AO388" s="20">
        <f t="shared" ref="AO388:AO445" si="16">IF(AH388=0,"",AG388*$AR$1)</f>
        <v>205730.90871897811</v>
      </c>
    </row>
    <row r="389" spans="1:41" ht="13.5">
      <c r="A389" s="19" t="s">
        <v>57</v>
      </c>
      <c r="B389" s="23" t="str">
        <f>IF(COUNTBLANK(K389:AF389)&lt;20.5,"Yes","No")</f>
        <v>Yes</v>
      </c>
      <c r="C389" s="23" t="str">
        <f>IF(COUNTBLANK(K389:AF389)&lt;21.5,"Yes","No")</f>
        <v>Yes</v>
      </c>
      <c r="D389" s="34" t="str">
        <f>IF(J389&gt;300000,IF(J389&lt;((AG389*$AR$1)*0.9),IF(J389&lt;((AG389*$AR$1)*0.8),IF(J389&lt;((AG389*$AR$1)*0.7),"B","C"),"V"),IF(AM389&gt;AG389,IF(AM389&gt;AJ389,"P",""),"")),IF(AM389&gt;AG389,IF(AM389&gt;AJ389,"P",""),""))</f>
        <v>P</v>
      </c>
      <c r="E389" s="19" t="s">
        <v>242</v>
      </c>
      <c r="F389" s="21" t="s">
        <v>388</v>
      </c>
      <c r="G389" s="20">
        <v>215100</v>
      </c>
      <c r="H389" s="20">
        <f>J389-G389</f>
        <v>-19800</v>
      </c>
      <c r="I389" s="80">
        <v>-10100</v>
      </c>
      <c r="J389" s="20">
        <v>195300</v>
      </c>
      <c r="K389" s="21">
        <v>37</v>
      </c>
      <c r="L389" s="21">
        <v>53</v>
      </c>
      <c r="M389" s="21">
        <v>39</v>
      </c>
      <c r="N389" s="21">
        <v>30</v>
      </c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39">
        <f>IF(AH389=0,"",AVERAGE(K389:AF389))</f>
        <v>39.75</v>
      </c>
      <c r="AH389" s="39">
        <f>IF(COUNTBLANK(K389:AF389)=0,22,IF(COUNTBLANK(K389:AF389)=1,21,IF(COUNTBLANK(K389:AF389)=2,20,IF(COUNTBLANK(K389:AF389)=3,19,IF(COUNTBLANK(K389:AF389)=4,18,IF(COUNTBLANK(K389:AF389)=5,17,IF(COUNTBLANK(K389:AF389)=6,16,IF(COUNTBLANK(K389:AF389)=7,15,IF(COUNTBLANK(K389:AF389)=8,14,IF(COUNTBLANK(K389:AF389)=9,13,IF(COUNTBLANK(K389:AF389)=10,12,IF(COUNTBLANK(K389:AF389)=11,11,IF(COUNTBLANK(K389:AF389)=12,10,IF(COUNTBLANK(K389:AF389)=13,9,IF(COUNTBLANK(K389:AF389)=14,8,IF(COUNTBLANK(K389:AF389)=15,7,IF(COUNTBLANK(K389:AF389)=16,6,IF(COUNTBLANK(K389:AF389)=17,5,IF(COUNTBLANK(K389:AF389)=18,4,IF(COUNTBLANK(K389:AF389)=19,3,IF(COUNTBLANK(K389:AF389)=20,2,IF(COUNTBLANK(K389:AF389)=21,1,IF(COUNTBLANK(K389:AF389)=22,0,"Error")))))))))))))))))))))))</f>
        <v>4</v>
      </c>
      <c r="AI389" s="39">
        <f>IF(AH389=0,"",IF(COUNTBLANK(AD389:AF389)=0,AVERAGE(AD389:AF389),IF(COUNTBLANK(AC389:AF389)&lt;1.5,AVERAGE(AC389:AF389),IF(COUNTBLANK(AB389:AF389)&lt;2.5,AVERAGE(AB389:AF389),IF(COUNTBLANK(AA389:AF389)&lt;3.5,AVERAGE(AA389:AF389),IF(COUNTBLANK(Z389:AF389)&lt;4.5,AVERAGE(Z389:AF389),IF(COUNTBLANK(Y389:AF389)&lt;5.5,AVERAGE(Y389:AF389),IF(COUNTBLANK(X389:AF389)&lt;6.5,AVERAGE(X389:AF389),IF(COUNTBLANK(W389:AF389)&lt;7.5,AVERAGE(W389:AF389),IF(COUNTBLANK(V389:AF389)&lt;8.5,AVERAGE(V389:AF389),IF(COUNTBLANK(U389:AF389)&lt;9.5,AVERAGE(U389:AF389),IF(COUNTBLANK(T389:AF389)&lt;10.5,AVERAGE(T389:AF389),IF(COUNTBLANK(S389:AF389)&lt;11.5,AVERAGE(S389:AF389),IF(COUNTBLANK(R389:AF389)&lt;12.5,AVERAGE(R389:AF389),IF(COUNTBLANK(Q389:AF389)&lt;13.5,AVERAGE(Q389:AF389),IF(COUNTBLANK(P389:AF389)&lt;14.5,AVERAGE(P389:AF389),IF(COUNTBLANK(O389:AF389)&lt;15.5,AVERAGE(O389:AF389),IF(COUNTBLANK(N389:AF389)&lt;16.5,AVERAGE(N389:AF389),IF(COUNTBLANK(M389:AF389)&lt;17.5,AVERAGE(M389:AF389),IF(COUNTBLANK(L389:AF389)&lt;18.5,AVERAGE(L389:AF389),AVERAGE(K389:AF389)))))))))))))))))))))</f>
        <v>40.666666666666664</v>
      </c>
      <c r="AJ389" s="22">
        <f>IF(AH389=0,"",IF(COUNTBLANK(AE389:AF389)=0,AVERAGE(AE389:AF389),IF(COUNTBLANK(AD389:AF389)&lt;1.5,AVERAGE(AD389:AF389),IF(COUNTBLANK(AC389:AF389)&lt;2.5,AVERAGE(AC389:AF389),IF(COUNTBLANK(AB389:AF389)&lt;3.5,AVERAGE(AB389:AF389),IF(COUNTBLANK(AA389:AF389)&lt;4.5,AVERAGE(AA389:AF389),IF(COUNTBLANK(Z389:AF389)&lt;5.5,AVERAGE(Z389:AF389),IF(COUNTBLANK(Y389:AF389)&lt;6.5,AVERAGE(Y389:AF389),IF(COUNTBLANK(X389:AF389)&lt;7.5,AVERAGE(X389:AF389),IF(COUNTBLANK(W389:AF389)&lt;8.5,AVERAGE(W389:AF389),IF(COUNTBLANK(V389:AF389)&lt;9.5,AVERAGE(V389:AF389),IF(COUNTBLANK(U389:AF389)&lt;10.5,AVERAGE(U389:AF389),IF(COUNTBLANK(T389:AF389)&lt;11.5,AVERAGE(T389:AF389),IF(COUNTBLANK(S389:AF389)&lt;12.5,AVERAGE(S389:AF389),IF(COUNTBLANK(R389:AF389)&lt;13.5,AVERAGE(R389:AF389),IF(COUNTBLANK(Q389:AF389)&lt;14.5,AVERAGE(Q389:AF389),IF(COUNTBLANK(P389:AF389)&lt;15.5,AVERAGE(P389:AF389),IF(COUNTBLANK(O389:AF389)&lt;16.5,AVERAGE(O389:AF389),IF(COUNTBLANK(N389:AF389)&lt;17.5,AVERAGE(N389:AF389),IF(COUNTBLANK(M389:AF389)&lt;18.5,AVERAGE(M389:AF389),IF(COUNTBLANK(L389:AF389)&lt;19.5,AVERAGE(L389:AF389),AVERAGE(K389:AF389))))))))))))))))))))))</f>
        <v>34.5</v>
      </c>
      <c r="AK389" s="23">
        <f>IF(AH389&lt;1.5,J389,(0.75*J389)+(0.25*(AI389*$AS$1)))</f>
        <v>188079.49451377441</v>
      </c>
      <c r="AL389" s="24">
        <f>AK389-J389</f>
        <v>-7220.5054862255929</v>
      </c>
      <c r="AM389" s="22">
        <f>IF(AH389&lt;1.5,"N/A",3*((J389/$AS$1)-(AJ389*2/3)))</f>
        <v>74.173233315642733</v>
      </c>
      <c r="AN389" s="20">
        <f t="shared" si="15"/>
        <v>160892.12092125209</v>
      </c>
      <c r="AO389" s="20">
        <f t="shared" si="16"/>
        <v>157265.45426114192</v>
      </c>
    </row>
    <row r="390" spans="1:41" ht="13.5">
      <c r="A390" s="19" t="s">
        <v>57</v>
      </c>
      <c r="B390" s="23" t="str">
        <f>IF(COUNTBLANK(K390:AF390)&lt;20.5,"Yes","No")</f>
        <v>Yes</v>
      </c>
      <c r="C390" s="23" t="str">
        <f>IF(COUNTBLANK(K390:AF390)&lt;21.5,"Yes","No")</f>
        <v>Yes</v>
      </c>
      <c r="D390" s="34" t="str">
        <f>IF(J390&gt;300000,IF(J390&lt;((AG390*$AR$1)*0.9),IF(J390&lt;((AG390*$AR$1)*0.8),IF(J390&lt;((AG390*$AR$1)*0.7),"B","C"),"V"),IF(AM390&gt;AG390,IF(AM390&gt;AJ390,"P",""),"")),IF(AM390&gt;AG390,IF(AM390&gt;AJ390,"P",""),""))</f>
        <v>P</v>
      </c>
      <c r="E390" s="19" t="s">
        <v>240</v>
      </c>
      <c r="F390" s="21" t="s">
        <v>48</v>
      </c>
      <c r="G390" s="20">
        <v>272900</v>
      </c>
      <c r="H390" s="20">
        <f>J390-G390</f>
        <v>-47900</v>
      </c>
      <c r="I390" s="80">
        <v>-28500</v>
      </c>
      <c r="J390" s="20">
        <v>225000</v>
      </c>
      <c r="K390" s="21">
        <v>49</v>
      </c>
      <c r="L390" s="21">
        <v>36</v>
      </c>
      <c r="M390" s="21">
        <v>59</v>
      </c>
      <c r="N390" s="21">
        <v>11</v>
      </c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39">
        <f>IF(AH390=0,"",AVERAGE(K390:AF390))</f>
        <v>38.75</v>
      </c>
      <c r="AH390" s="39">
        <f>IF(COUNTBLANK(K390:AF390)=0,22,IF(COUNTBLANK(K390:AF390)=1,21,IF(COUNTBLANK(K390:AF390)=2,20,IF(COUNTBLANK(K390:AF390)=3,19,IF(COUNTBLANK(K390:AF390)=4,18,IF(COUNTBLANK(K390:AF390)=5,17,IF(COUNTBLANK(K390:AF390)=6,16,IF(COUNTBLANK(K390:AF390)=7,15,IF(COUNTBLANK(K390:AF390)=8,14,IF(COUNTBLANK(K390:AF390)=9,13,IF(COUNTBLANK(K390:AF390)=10,12,IF(COUNTBLANK(K390:AF390)=11,11,IF(COUNTBLANK(K390:AF390)=12,10,IF(COUNTBLANK(K390:AF390)=13,9,IF(COUNTBLANK(K390:AF390)=14,8,IF(COUNTBLANK(K390:AF390)=15,7,IF(COUNTBLANK(K390:AF390)=16,6,IF(COUNTBLANK(K390:AF390)=17,5,IF(COUNTBLANK(K390:AF390)=18,4,IF(COUNTBLANK(K390:AF390)=19,3,IF(COUNTBLANK(K390:AF390)=20,2,IF(COUNTBLANK(K390:AF390)=21,1,IF(COUNTBLANK(K390:AF390)=22,0,"Error")))))))))))))))))))))))</f>
        <v>4</v>
      </c>
      <c r="AI390" s="39">
        <f>IF(AH390=0,"",IF(COUNTBLANK(AD390:AF390)=0,AVERAGE(AD390:AF390),IF(COUNTBLANK(AC390:AF390)&lt;1.5,AVERAGE(AC390:AF390),IF(COUNTBLANK(AB390:AF390)&lt;2.5,AVERAGE(AB390:AF390),IF(COUNTBLANK(AA390:AF390)&lt;3.5,AVERAGE(AA390:AF390),IF(COUNTBLANK(Z390:AF390)&lt;4.5,AVERAGE(Z390:AF390),IF(COUNTBLANK(Y390:AF390)&lt;5.5,AVERAGE(Y390:AF390),IF(COUNTBLANK(X390:AF390)&lt;6.5,AVERAGE(X390:AF390),IF(COUNTBLANK(W390:AF390)&lt;7.5,AVERAGE(W390:AF390),IF(COUNTBLANK(V390:AF390)&lt;8.5,AVERAGE(V390:AF390),IF(COUNTBLANK(U390:AF390)&lt;9.5,AVERAGE(U390:AF390),IF(COUNTBLANK(T390:AF390)&lt;10.5,AVERAGE(T390:AF390),IF(COUNTBLANK(S390:AF390)&lt;11.5,AVERAGE(S390:AF390),IF(COUNTBLANK(R390:AF390)&lt;12.5,AVERAGE(R390:AF390),IF(COUNTBLANK(Q390:AF390)&lt;13.5,AVERAGE(Q390:AF390),IF(COUNTBLANK(P390:AF390)&lt;14.5,AVERAGE(P390:AF390),IF(COUNTBLANK(O390:AF390)&lt;15.5,AVERAGE(O390:AF390),IF(COUNTBLANK(N390:AF390)&lt;16.5,AVERAGE(N390:AF390),IF(COUNTBLANK(M390:AF390)&lt;17.5,AVERAGE(M390:AF390),IF(COUNTBLANK(L390:AF390)&lt;18.5,AVERAGE(L390:AF390),AVERAGE(K390:AF390)))))))))))))))))))))</f>
        <v>35.333333333333336</v>
      </c>
      <c r="AJ390" s="22">
        <f>IF(AH390=0,"",IF(COUNTBLANK(AE390:AF390)=0,AVERAGE(AE390:AF390),IF(COUNTBLANK(AD390:AF390)&lt;1.5,AVERAGE(AD390:AF390),IF(COUNTBLANK(AC390:AF390)&lt;2.5,AVERAGE(AC390:AF390),IF(COUNTBLANK(AB390:AF390)&lt;3.5,AVERAGE(AB390:AF390),IF(COUNTBLANK(AA390:AF390)&lt;4.5,AVERAGE(AA390:AF390),IF(COUNTBLANK(Z390:AF390)&lt;5.5,AVERAGE(Z390:AF390),IF(COUNTBLANK(Y390:AF390)&lt;6.5,AVERAGE(Y390:AF390),IF(COUNTBLANK(X390:AF390)&lt;7.5,AVERAGE(X390:AF390),IF(COUNTBLANK(W390:AF390)&lt;8.5,AVERAGE(W390:AF390),IF(COUNTBLANK(V390:AF390)&lt;9.5,AVERAGE(V390:AF390),IF(COUNTBLANK(U390:AF390)&lt;10.5,AVERAGE(U390:AF390),IF(COUNTBLANK(T390:AF390)&lt;11.5,AVERAGE(T390:AF390),IF(COUNTBLANK(S390:AF390)&lt;12.5,AVERAGE(S390:AF390),IF(COUNTBLANK(R390:AF390)&lt;13.5,AVERAGE(R390:AF390),IF(COUNTBLANK(Q390:AF390)&lt;14.5,AVERAGE(Q390:AF390),IF(COUNTBLANK(P390:AF390)&lt;15.5,AVERAGE(P390:AF390),IF(COUNTBLANK(O390:AF390)&lt;16.5,AVERAGE(O390:AF390),IF(COUNTBLANK(N390:AF390)&lt;17.5,AVERAGE(N390:AF390),IF(COUNTBLANK(M390:AF390)&lt;18.5,AVERAGE(M390:AF390),IF(COUNTBLANK(L390:AF390)&lt;19.5,AVERAGE(L390:AF390),AVERAGE(K390:AF390))))))))))))))))))))))</f>
        <v>35</v>
      </c>
      <c r="AK390" s="23">
        <f>IF(AH390&lt;1.5,J390,(0.75*J390)+(0.25*(AI390*$AS$1)))</f>
        <v>204898.16736442695</v>
      </c>
      <c r="AL390" s="24">
        <f>AK390-J390</f>
        <v>-20101.832635573053</v>
      </c>
      <c r="AM390" s="22">
        <f>IF(AH390&lt;1.5,"N/A",3*((J390/$AS$1)-(AJ390*2/3)))</f>
        <v>94.94612133138564</v>
      </c>
      <c r="AN390" s="20">
        <f t="shared" si="15"/>
        <v>139791.51489879281</v>
      </c>
      <c r="AO390" s="20">
        <f t="shared" si="16"/>
        <v>153309.0906319308</v>
      </c>
    </row>
    <row r="391" spans="1:41" ht="13.5">
      <c r="A391" s="19" t="s">
        <v>505</v>
      </c>
      <c r="B391" s="23" t="str">
        <f>IF(COUNTBLANK(K391:AF391)&lt;20.5,"Yes","No")</f>
        <v>No</v>
      </c>
      <c r="C391" s="23" t="str">
        <f>IF(COUNTBLANK(K391:AF391)&lt;21.5,"Yes","No")</f>
        <v>No</v>
      </c>
      <c r="D391" s="34" t="str">
        <f>IF(J391&gt;300000,IF(J391&lt;((AG391*$AR$1)*0.9),IF(J391&lt;((AG391*$AR$1)*0.8),IF(J391&lt;((AG391*$AR$1)*0.7),"B","C"),"V"),IF(AM391&gt;AG391,IF(AM391&gt;AJ391,"P",""),"")),IF(AM391&gt;AG391,IF(AM391&gt;AJ391,"P",""),""))</f>
        <v>P</v>
      </c>
      <c r="E391" s="25" t="s">
        <v>423</v>
      </c>
      <c r="F391" s="27" t="s">
        <v>388</v>
      </c>
      <c r="G391" s="20">
        <v>94500</v>
      </c>
      <c r="H391" s="20">
        <f>J391-G391</f>
        <v>-94500</v>
      </c>
      <c r="I391" s="80" t="e">
        <v>#N/A</v>
      </c>
      <c r="J391" s="20"/>
      <c r="K391" s="21"/>
      <c r="L391" s="21" t="s">
        <v>535</v>
      </c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39" t="str">
        <f>IF(AH391=0,"",AVERAGE(K391:AF391))</f>
        <v/>
      </c>
      <c r="AH391" s="39">
        <f>IF(COUNTBLANK(K391:AF391)=0,22,IF(COUNTBLANK(K391:AF391)=1,21,IF(COUNTBLANK(K391:AF391)=2,20,IF(COUNTBLANK(K391:AF391)=3,19,IF(COUNTBLANK(K391:AF391)=4,18,IF(COUNTBLANK(K391:AF391)=5,17,IF(COUNTBLANK(K391:AF391)=6,16,IF(COUNTBLANK(K391:AF391)=7,15,IF(COUNTBLANK(K391:AF391)=8,14,IF(COUNTBLANK(K391:AF391)=9,13,IF(COUNTBLANK(K391:AF391)=10,12,IF(COUNTBLANK(K391:AF391)=11,11,IF(COUNTBLANK(K391:AF391)=12,10,IF(COUNTBLANK(K391:AF391)=13,9,IF(COUNTBLANK(K391:AF391)=14,8,IF(COUNTBLANK(K391:AF391)=15,7,IF(COUNTBLANK(K391:AF391)=16,6,IF(COUNTBLANK(K391:AF391)=17,5,IF(COUNTBLANK(K391:AF391)=18,4,IF(COUNTBLANK(K391:AF391)=19,3,IF(COUNTBLANK(K391:AF391)=20,2,IF(COUNTBLANK(K391:AF391)=21,1,IF(COUNTBLANK(K391:AF391)=22,0,"Error")))))))))))))))))))))))</f>
        <v>0</v>
      </c>
      <c r="AI391" s="39" t="str">
        <f>IF(AH391=0,"",IF(COUNTBLANK(AD391:AF391)=0,AVERAGE(AD391:AF391),IF(COUNTBLANK(AC391:AF391)&lt;1.5,AVERAGE(AC391:AF391),IF(COUNTBLANK(AB391:AF391)&lt;2.5,AVERAGE(AB391:AF391),IF(COUNTBLANK(AA391:AF391)&lt;3.5,AVERAGE(AA391:AF391),IF(COUNTBLANK(Z391:AF391)&lt;4.5,AVERAGE(Z391:AF391),IF(COUNTBLANK(Y391:AF391)&lt;5.5,AVERAGE(Y391:AF391),IF(COUNTBLANK(X391:AF391)&lt;6.5,AVERAGE(X391:AF391),IF(COUNTBLANK(W391:AF391)&lt;7.5,AVERAGE(W391:AF391),IF(COUNTBLANK(V391:AF391)&lt;8.5,AVERAGE(V391:AF391),IF(COUNTBLANK(U391:AF391)&lt;9.5,AVERAGE(U391:AF391),IF(COUNTBLANK(T391:AF391)&lt;10.5,AVERAGE(T391:AF391),IF(COUNTBLANK(S391:AF391)&lt;11.5,AVERAGE(S391:AF391),IF(COUNTBLANK(R391:AF391)&lt;12.5,AVERAGE(R391:AF391),IF(COUNTBLANK(Q391:AF391)&lt;13.5,AVERAGE(Q391:AF391),IF(COUNTBLANK(P391:AF391)&lt;14.5,AVERAGE(P391:AF391),IF(COUNTBLANK(O391:AF391)&lt;15.5,AVERAGE(O391:AF391),IF(COUNTBLANK(N391:AF391)&lt;16.5,AVERAGE(N391:AF391),IF(COUNTBLANK(M391:AF391)&lt;17.5,AVERAGE(M391:AF391),IF(COUNTBLANK(L391:AF391)&lt;18.5,AVERAGE(L391:AF391),AVERAGE(K391:AF391)))))))))))))))))))))</f>
        <v/>
      </c>
      <c r="AJ391" s="22" t="str">
        <f>IF(AH391=0,"",IF(COUNTBLANK(AE391:AF391)=0,AVERAGE(AE391:AF391),IF(COUNTBLANK(AD391:AF391)&lt;1.5,AVERAGE(AD391:AF391),IF(COUNTBLANK(AC391:AF391)&lt;2.5,AVERAGE(AC391:AF391),IF(COUNTBLANK(AB391:AF391)&lt;3.5,AVERAGE(AB391:AF391),IF(COUNTBLANK(AA391:AF391)&lt;4.5,AVERAGE(AA391:AF391),IF(COUNTBLANK(Z391:AF391)&lt;5.5,AVERAGE(Z391:AF391),IF(COUNTBLANK(Y391:AF391)&lt;6.5,AVERAGE(Y391:AF391),IF(COUNTBLANK(X391:AF391)&lt;7.5,AVERAGE(X391:AF391),IF(COUNTBLANK(W391:AF391)&lt;8.5,AVERAGE(W391:AF391),IF(COUNTBLANK(V391:AF391)&lt;9.5,AVERAGE(V391:AF391),IF(COUNTBLANK(U391:AF391)&lt;10.5,AVERAGE(U391:AF391),IF(COUNTBLANK(T391:AF391)&lt;11.5,AVERAGE(T391:AF391),IF(COUNTBLANK(S391:AF391)&lt;12.5,AVERAGE(S391:AF391),IF(COUNTBLANK(R391:AF391)&lt;13.5,AVERAGE(R391:AF391),IF(COUNTBLANK(Q391:AF391)&lt;14.5,AVERAGE(Q391:AF391),IF(COUNTBLANK(P391:AF391)&lt;15.5,AVERAGE(P391:AF391),IF(COUNTBLANK(O391:AF391)&lt;16.5,AVERAGE(O391:AF391),IF(COUNTBLANK(N391:AF391)&lt;17.5,AVERAGE(N391:AF391),IF(COUNTBLANK(M391:AF391)&lt;18.5,AVERAGE(M391:AF391),IF(COUNTBLANK(L391:AF391)&lt;19.5,AVERAGE(L391:AF391),AVERAGE(K391:AF391))))))))))))))))))))))</f>
        <v/>
      </c>
      <c r="AK391" s="23">
        <f>IF(AH391&lt;1.5,J391,(0.75*J391)+(0.25*(AI391*$AS$1)))</f>
        <v>0</v>
      </c>
      <c r="AL391" s="24">
        <f>AK391-J391</f>
        <v>0</v>
      </c>
      <c r="AM391" s="22" t="str">
        <f>IF(AH391&lt;1.5,"N/A",3*((J391/$AS$1)-(AJ391*2/3)))</f>
        <v>N/A</v>
      </c>
      <c r="AN391" s="20" t="str">
        <f t="shared" si="15"/>
        <v/>
      </c>
      <c r="AO391" s="20" t="str">
        <f t="shared" si="16"/>
        <v/>
      </c>
    </row>
    <row r="392" spans="1:41" ht="13.5">
      <c r="A392" s="19" t="s">
        <v>505</v>
      </c>
      <c r="B392" s="23" t="str">
        <f>IF(COUNTBLANK(K392:AF392)&lt;20.5,"Yes","No")</f>
        <v>Yes</v>
      </c>
      <c r="C392" s="23" t="str">
        <f>IF(COUNTBLANK(K392:AF392)&lt;21.5,"Yes","No")</f>
        <v>Yes</v>
      </c>
      <c r="D392" s="34" t="str">
        <f>IF(J392&gt;300000,IF(J392&lt;((AG392*$AR$1)*0.9),IF(J392&lt;((AG392*$AR$1)*0.8),IF(J392&lt;((AG392*$AR$1)*0.7),"B","C"),"V"),IF(AM392&gt;AG392,IF(AM392&gt;AJ392,"P",""),"")),IF(AM392&gt;AG392,IF(AM392&gt;AJ392,"P",""),""))</f>
        <v/>
      </c>
      <c r="E392" s="19" t="s">
        <v>307</v>
      </c>
      <c r="F392" s="21" t="s">
        <v>37</v>
      </c>
      <c r="G392" s="20">
        <v>456400</v>
      </c>
      <c r="H392" s="20">
        <f>J392-G392</f>
        <v>22400</v>
      </c>
      <c r="I392" s="80">
        <v>2100</v>
      </c>
      <c r="J392" s="20">
        <v>478800</v>
      </c>
      <c r="K392" s="21">
        <v>128</v>
      </c>
      <c r="L392" s="21">
        <v>105</v>
      </c>
      <c r="M392" s="21">
        <v>154</v>
      </c>
      <c r="N392" s="21">
        <v>95</v>
      </c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39">
        <f>IF(AH392=0,"",AVERAGE(K392:AF392))</f>
        <v>120.5</v>
      </c>
      <c r="AH392" s="39">
        <f>IF(COUNTBLANK(K392:AF392)=0,22,IF(COUNTBLANK(K392:AF392)=1,21,IF(COUNTBLANK(K392:AF392)=2,20,IF(COUNTBLANK(K392:AF392)=3,19,IF(COUNTBLANK(K392:AF392)=4,18,IF(COUNTBLANK(K392:AF392)=5,17,IF(COUNTBLANK(K392:AF392)=6,16,IF(COUNTBLANK(K392:AF392)=7,15,IF(COUNTBLANK(K392:AF392)=8,14,IF(COUNTBLANK(K392:AF392)=9,13,IF(COUNTBLANK(K392:AF392)=10,12,IF(COUNTBLANK(K392:AF392)=11,11,IF(COUNTBLANK(K392:AF392)=12,10,IF(COUNTBLANK(K392:AF392)=13,9,IF(COUNTBLANK(K392:AF392)=14,8,IF(COUNTBLANK(K392:AF392)=15,7,IF(COUNTBLANK(K392:AF392)=16,6,IF(COUNTBLANK(K392:AF392)=17,5,IF(COUNTBLANK(K392:AF392)=18,4,IF(COUNTBLANK(K392:AF392)=19,3,IF(COUNTBLANK(K392:AF392)=20,2,IF(COUNTBLANK(K392:AF392)=21,1,IF(COUNTBLANK(K392:AF392)=22,0,"Error")))))))))))))))))))))))</f>
        <v>4</v>
      </c>
      <c r="AI392" s="39">
        <f>IF(AH392=0,"",IF(COUNTBLANK(AD392:AF392)=0,AVERAGE(AD392:AF392),IF(COUNTBLANK(AC392:AF392)&lt;1.5,AVERAGE(AC392:AF392),IF(COUNTBLANK(AB392:AF392)&lt;2.5,AVERAGE(AB392:AF392),IF(COUNTBLANK(AA392:AF392)&lt;3.5,AVERAGE(AA392:AF392),IF(COUNTBLANK(Z392:AF392)&lt;4.5,AVERAGE(Z392:AF392),IF(COUNTBLANK(Y392:AF392)&lt;5.5,AVERAGE(Y392:AF392),IF(COUNTBLANK(X392:AF392)&lt;6.5,AVERAGE(X392:AF392),IF(COUNTBLANK(W392:AF392)&lt;7.5,AVERAGE(W392:AF392),IF(COUNTBLANK(V392:AF392)&lt;8.5,AVERAGE(V392:AF392),IF(COUNTBLANK(U392:AF392)&lt;9.5,AVERAGE(U392:AF392),IF(COUNTBLANK(T392:AF392)&lt;10.5,AVERAGE(T392:AF392),IF(COUNTBLANK(S392:AF392)&lt;11.5,AVERAGE(S392:AF392),IF(COUNTBLANK(R392:AF392)&lt;12.5,AVERAGE(R392:AF392),IF(COUNTBLANK(Q392:AF392)&lt;13.5,AVERAGE(Q392:AF392),IF(COUNTBLANK(P392:AF392)&lt;14.5,AVERAGE(P392:AF392),IF(COUNTBLANK(O392:AF392)&lt;15.5,AVERAGE(O392:AF392),IF(COUNTBLANK(N392:AF392)&lt;16.5,AVERAGE(N392:AF392),IF(COUNTBLANK(M392:AF392)&lt;17.5,AVERAGE(M392:AF392),IF(COUNTBLANK(L392:AF392)&lt;18.5,AVERAGE(L392:AF392),AVERAGE(K392:AF392)))))))))))))))))))))</f>
        <v>118</v>
      </c>
      <c r="AJ392" s="22">
        <f>IF(AH392=0,"",IF(COUNTBLANK(AE392:AF392)=0,AVERAGE(AE392:AF392),IF(COUNTBLANK(AD392:AF392)&lt;1.5,AVERAGE(AD392:AF392),IF(COUNTBLANK(AC392:AF392)&lt;2.5,AVERAGE(AC392:AF392),IF(COUNTBLANK(AB392:AF392)&lt;3.5,AVERAGE(AB392:AF392),IF(COUNTBLANK(AA392:AF392)&lt;4.5,AVERAGE(AA392:AF392),IF(COUNTBLANK(Z392:AF392)&lt;5.5,AVERAGE(Z392:AF392),IF(COUNTBLANK(Y392:AF392)&lt;6.5,AVERAGE(Y392:AF392),IF(COUNTBLANK(X392:AF392)&lt;7.5,AVERAGE(X392:AF392),IF(COUNTBLANK(W392:AF392)&lt;8.5,AVERAGE(W392:AF392),IF(COUNTBLANK(V392:AF392)&lt;9.5,AVERAGE(V392:AF392),IF(COUNTBLANK(U392:AF392)&lt;10.5,AVERAGE(U392:AF392),IF(COUNTBLANK(T392:AF392)&lt;11.5,AVERAGE(T392:AF392),IF(COUNTBLANK(S392:AF392)&lt;12.5,AVERAGE(S392:AF392),IF(COUNTBLANK(R392:AF392)&lt;13.5,AVERAGE(R392:AF392),IF(COUNTBLANK(Q392:AF392)&lt;14.5,AVERAGE(Q392:AF392),IF(COUNTBLANK(P392:AF392)&lt;15.5,AVERAGE(P392:AF392),IF(COUNTBLANK(O392:AF392)&lt;16.5,AVERAGE(O392:AF392),IF(COUNTBLANK(N392:AF392)&lt;17.5,AVERAGE(N392:AF392),IF(COUNTBLANK(M392:AF392)&lt;18.5,AVERAGE(M392:AF392),IF(COUNTBLANK(L392:AF392)&lt;19.5,AVERAGE(L392:AF392),AVERAGE(K392:AF392))))))))))))))))))))))</f>
        <v>124.5</v>
      </c>
      <c r="AK392" s="23">
        <f>IF(AH392&lt;1.5,J392,(0.75*J392)+(0.25*(AI392*$AS$1)))</f>
        <v>479821.23817931261</v>
      </c>
      <c r="AL392" s="24">
        <f>AK392-J392</f>
        <v>1021.2381793126115</v>
      </c>
      <c r="AM392" s="22">
        <f>IF(AH392&lt;1.5,"N/A",3*((J392/$AS$1)-(AJ392*2/3)))</f>
        <v>102.00534619318863</v>
      </c>
      <c r="AN392" s="20">
        <f t="shared" si="15"/>
        <v>466850.90824691183</v>
      </c>
      <c r="AO392" s="20">
        <f t="shared" si="16"/>
        <v>476741.81731993961</v>
      </c>
    </row>
    <row r="393" spans="1:41" ht="13.5">
      <c r="A393" s="19" t="s">
        <v>505</v>
      </c>
      <c r="B393" s="23" t="str">
        <f>IF(COUNTBLANK(K393:AF393)&lt;20.5,"Yes","No")</f>
        <v>Yes</v>
      </c>
      <c r="C393" s="23" t="str">
        <f>IF(COUNTBLANK(K393:AF393)&lt;21.5,"Yes","No")</f>
        <v>Yes</v>
      </c>
      <c r="D393" s="34" t="str">
        <f>IF(J393&gt;300000,IF(J393&lt;((AG393*$AR$1)*0.9),IF(J393&lt;((AG393*$AR$1)*0.8),IF(J393&lt;((AG393*$AR$1)*0.7),"B","C"),"V"),IF(AM393&gt;AG393,IF(AM393&gt;AJ393,"P",""),"")),IF(AM393&gt;AG393,IF(AM393&gt;AJ393,"P",""),""))</f>
        <v/>
      </c>
      <c r="E393" s="19" t="s">
        <v>310</v>
      </c>
      <c r="F393" s="21" t="s">
        <v>390</v>
      </c>
      <c r="G393" s="20">
        <v>389000</v>
      </c>
      <c r="H393" s="20">
        <f>J393-G393</f>
        <v>18300</v>
      </c>
      <c r="I393" s="80">
        <v>10000</v>
      </c>
      <c r="J393" s="20">
        <v>407300</v>
      </c>
      <c r="K393" s="21">
        <v>85</v>
      </c>
      <c r="L393" s="21">
        <v>114</v>
      </c>
      <c r="M393" s="21">
        <v>106</v>
      </c>
      <c r="N393" s="21">
        <v>98</v>
      </c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39">
        <f>IF(AH393=0,"",AVERAGE(K393:AF393))</f>
        <v>100.75</v>
      </c>
      <c r="AH393" s="39">
        <f>IF(COUNTBLANK(K393:AF393)=0,22,IF(COUNTBLANK(K393:AF393)=1,21,IF(COUNTBLANK(K393:AF393)=2,20,IF(COUNTBLANK(K393:AF393)=3,19,IF(COUNTBLANK(K393:AF393)=4,18,IF(COUNTBLANK(K393:AF393)=5,17,IF(COUNTBLANK(K393:AF393)=6,16,IF(COUNTBLANK(K393:AF393)=7,15,IF(COUNTBLANK(K393:AF393)=8,14,IF(COUNTBLANK(K393:AF393)=9,13,IF(COUNTBLANK(K393:AF393)=10,12,IF(COUNTBLANK(K393:AF393)=11,11,IF(COUNTBLANK(K393:AF393)=12,10,IF(COUNTBLANK(K393:AF393)=13,9,IF(COUNTBLANK(K393:AF393)=14,8,IF(COUNTBLANK(K393:AF393)=15,7,IF(COUNTBLANK(K393:AF393)=16,6,IF(COUNTBLANK(K393:AF393)=17,5,IF(COUNTBLANK(K393:AF393)=18,4,IF(COUNTBLANK(K393:AF393)=19,3,IF(COUNTBLANK(K393:AF393)=20,2,IF(COUNTBLANK(K393:AF393)=21,1,IF(COUNTBLANK(K393:AF393)=22,0,"Error")))))))))))))))))))))))</f>
        <v>4</v>
      </c>
      <c r="AI393" s="39">
        <f>IF(AH393=0,"",IF(COUNTBLANK(AD393:AF393)=0,AVERAGE(AD393:AF393),IF(COUNTBLANK(AC393:AF393)&lt;1.5,AVERAGE(AC393:AF393),IF(COUNTBLANK(AB393:AF393)&lt;2.5,AVERAGE(AB393:AF393),IF(COUNTBLANK(AA393:AF393)&lt;3.5,AVERAGE(AA393:AF393),IF(COUNTBLANK(Z393:AF393)&lt;4.5,AVERAGE(Z393:AF393),IF(COUNTBLANK(Y393:AF393)&lt;5.5,AVERAGE(Y393:AF393),IF(COUNTBLANK(X393:AF393)&lt;6.5,AVERAGE(X393:AF393),IF(COUNTBLANK(W393:AF393)&lt;7.5,AVERAGE(W393:AF393),IF(COUNTBLANK(V393:AF393)&lt;8.5,AVERAGE(V393:AF393),IF(COUNTBLANK(U393:AF393)&lt;9.5,AVERAGE(U393:AF393),IF(COUNTBLANK(T393:AF393)&lt;10.5,AVERAGE(T393:AF393),IF(COUNTBLANK(S393:AF393)&lt;11.5,AVERAGE(S393:AF393),IF(COUNTBLANK(R393:AF393)&lt;12.5,AVERAGE(R393:AF393),IF(COUNTBLANK(Q393:AF393)&lt;13.5,AVERAGE(Q393:AF393),IF(COUNTBLANK(P393:AF393)&lt;14.5,AVERAGE(P393:AF393),IF(COUNTBLANK(O393:AF393)&lt;15.5,AVERAGE(O393:AF393),IF(COUNTBLANK(N393:AF393)&lt;16.5,AVERAGE(N393:AF393),IF(COUNTBLANK(M393:AF393)&lt;17.5,AVERAGE(M393:AF393),IF(COUNTBLANK(L393:AF393)&lt;18.5,AVERAGE(L393:AF393),AVERAGE(K393:AF393)))))))))))))))))))))</f>
        <v>106</v>
      </c>
      <c r="AJ393" s="22">
        <f>IF(AH393=0,"",IF(COUNTBLANK(AE393:AF393)=0,AVERAGE(AE393:AF393),IF(COUNTBLANK(AD393:AF393)&lt;1.5,AVERAGE(AD393:AF393),IF(COUNTBLANK(AC393:AF393)&lt;2.5,AVERAGE(AC393:AF393),IF(COUNTBLANK(AB393:AF393)&lt;3.5,AVERAGE(AB393:AF393),IF(COUNTBLANK(AA393:AF393)&lt;4.5,AVERAGE(AA393:AF393),IF(COUNTBLANK(Z393:AF393)&lt;5.5,AVERAGE(Z393:AF393),IF(COUNTBLANK(Y393:AF393)&lt;6.5,AVERAGE(Y393:AF393),IF(COUNTBLANK(X393:AF393)&lt;7.5,AVERAGE(X393:AF393),IF(COUNTBLANK(W393:AF393)&lt;8.5,AVERAGE(W393:AF393),IF(COUNTBLANK(V393:AF393)&lt;9.5,AVERAGE(V393:AF393),IF(COUNTBLANK(U393:AF393)&lt;10.5,AVERAGE(U393:AF393),IF(COUNTBLANK(T393:AF393)&lt;11.5,AVERAGE(T393:AF393),IF(COUNTBLANK(S393:AF393)&lt;12.5,AVERAGE(S393:AF393),IF(COUNTBLANK(R393:AF393)&lt;13.5,AVERAGE(R393:AF393),IF(COUNTBLANK(Q393:AF393)&lt;14.5,AVERAGE(Q393:AF393),IF(COUNTBLANK(P393:AF393)&lt;15.5,AVERAGE(P393:AF393),IF(COUNTBLANK(O393:AF393)&lt;16.5,AVERAGE(O393:AF393),IF(COUNTBLANK(N393:AF393)&lt;17.5,AVERAGE(N393:AF393),IF(COUNTBLANK(M393:AF393)&lt;18.5,AVERAGE(M393:AF393),IF(COUNTBLANK(L393:AF393)&lt;19.5,AVERAGE(L393:AF393),AVERAGE(K393:AF393))))))))))))))))))))))</f>
        <v>102</v>
      </c>
      <c r="AK393" s="23">
        <f>IF(AH393&lt;1.5,J393,(0.75*J393)+(0.25*(AI393*$AS$1)))</f>
        <v>413919.50209328078</v>
      </c>
      <c r="AL393" s="24">
        <f>AK393-J393</f>
        <v>6619.502093280782</v>
      </c>
      <c r="AM393" s="22">
        <f>IF(AH393&lt;1.5,"N/A",3*((J393/$AS$1)-(AJ393*2/3)))</f>
        <v>94.589134303437206</v>
      </c>
      <c r="AN393" s="20">
        <f t="shared" si="15"/>
        <v>419374.54469637846</v>
      </c>
      <c r="AO393" s="20">
        <f t="shared" si="16"/>
        <v>398603.6356430201</v>
      </c>
    </row>
    <row r="394" spans="1:41" ht="13.5">
      <c r="A394" s="19" t="s">
        <v>505</v>
      </c>
      <c r="B394" s="23" t="str">
        <f>IF(COUNTBLANK(K394:AF394)&lt;20.5,"Yes","No")</f>
        <v>Yes</v>
      </c>
      <c r="C394" s="23" t="str">
        <f>IF(COUNTBLANK(K394:AF394)&lt;21.5,"Yes","No")</f>
        <v>Yes</v>
      </c>
      <c r="D394" s="23" t="str">
        <f>IF(J394&gt;300000,IF(J394&lt;((AG394*$AR$1)*0.9),IF(J394&lt;((AG394*$AR$1)*0.8),IF(J394&lt;((AG394*$AR$1)*0.7),"B","C"),"V"),IF(AM394&gt;AG394,IF(AM394&gt;AJ394,"P",""),"")),IF(AM394&gt;AG394,IF(AM394&gt;AJ394,"P",""),""))</f>
        <v/>
      </c>
      <c r="E394" s="19" t="s">
        <v>314</v>
      </c>
      <c r="F394" s="21" t="s">
        <v>37</v>
      </c>
      <c r="G394" s="20">
        <v>372300</v>
      </c>
      <c r="H394" s="20">
        <f>J394-G394</f>
        <v>20900</v>
      </c>
      <c r="I394" s="80">
        <v>13600</v>
      </c>
      <c r="J394" s="20">
        <v>393200</v>
      </c>
      <c r="K394" s="21">
        <v>72</v>
      </c>
      <c r="L394" s="21">
        <v>92</v>
      </c>
      <c r="M394" s="21">
        <v>126</v>
      </c>
      <c r="N394" s="21">
        <v>97</v>
      </c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39">
        <f>IF(AH394=0,"",AVERAGE(K394:AF394))</f>
        <v>96.75</v>
      </c>
      <c r="AH394" s="39">
        <f>IF(COUNTBLANK(K394:AF394)=0,22,IF(COUNTBLANK(K394:AF394)=1,21,IF(COUNTBLANK(K394:AF394)=2,20,IF(COUNTBLANK(K394:AF394)=3,19,IF(COUNTBLANK(K394:AF394)=4,18,IF(COUNTBLANK(K394:AF394)=5,17,IF(COUNTBLANK(K394:AF394)=6,16,IF(COUNTBLANK(K394:AF394)=7,15,IF(COUNTBLANK(K394:AF394)=8,14,IF(COUNTBLANK(K394:AF394)=9,13,IF(COUNTBLANK(K394:AF394)=10,12,IF(COUNTBLANK(K394:AF394)=11,11,IF(COUNTBLANK(K394:AF394)=12,10,IF(COUNTBLANK(K394:AF394)=13,9,IF(COUNTBLANK(K394:AF394)=14,8,IF(COUNTBLANK(K394:AF394)=15,7,IF(COUNTBLANK(K394:AF394)=16,6,IF(COUNTBLANK(K394:AF394)=17,5,IF(COUNTBLANK(K394:AF394)=18,4,IF(COUNTBLANK(K394:AF394)=19,3,IF(COUNTBLANK(K394:AF394)=20,2,IF(COUNTBLANK(K394:AF394)=21,1,IF(COUNTBLANK(K394:AF394)=22,0,"Error")))))))))))))))))))))))</f>
        <v>4</v>
      </c>
      <c r="AI394" s="39">
        <f>IF(AH394=0,"",IF(COUNTBLANK(AD394:AF394)=0,AVERAGE(AD394:AF394),IF(COUNTBLANK(AC394:AF394)&lt;1.5,AVERAGE(AC394:AF394),IF(COUNTBLANK(AB394:AF394)&lt;2.5,AVERAGE(AB394:AF394),IF(COUNTBLANK(AA394:AF394)&lt;3.5,AVERAGE(AA394:AF394),IF(COUNTBLANK(Z394:AF394)&lt;4.5,AVERAGE(Z394:AF394),IF(COUNTBLANK(Y394:AF394)&lt;5.5,AVERAGE(Y394:AF394),IF(COUNTBLANK(X394:AF394)&lt;6.5,AVERAGE(X394:AF394),IF(COUNTBLANK(W394:AF394)&lt;7.5,AVERAGE(W394:AF394),IF(COUNTBLANK(V394:AF394)&lt;8.5,AVERAGE(V394:AF394),IF(COUNTBLANK(U394:AF394)&lt;9.5,AVERAGE(U394:AF394),IF(COUNTBLANK(T394:AF394)&lt;10.5,AVERAGE(T394:AF394),IF(COUNTBLANK(S394:AF394)&lt;11.5,AVERAGE(S394:AF394),IF(COUNTBLANK(R394:AF394)&lt;12.5,AVERAGE(R394:AF394),IF(COUNTBLANK(Q394:AF394)&lt;13.5,AVERAGE(Q394:AF394),IF(COUNTBLANK(P394:AF394)&lt;14.5,AVERAGE(P394:AF394),IF(COUNTBLANK(O394:AF394)&lt;15.5,AVERAGE(O394:AF394),IF(COUNTBLANK(N394:AF394)&lt;16.5,AVERAGE(N394:AF394),IF(COUNTBLANK(M394:AF394)&lt;17.5,AVERAGE(M394:AF394),IF(COUNTBLANK(L394:AF394)&lt;18.5,AVERAGE(L394:AF394),AVERAGE(K394:AF394)))))))))))))))))))))</f>
        <v>105</v>
      </c>
      <c r="AJ394" s="22">
        <f>IF(AH394=0,"",IF(COUNTBLANK(AE394:AF394)=0,AVERAGE(AE394:AF394),IF(COUNTBLANK(AD394:AF394)&lt;1.5,AVERAGE(AD394:AF394),IF(COUNTBLANK(AC394:AF394)&lt;2.5,AVERAGE(AC394:AF394),IF(COUNTBLANK(AB394:AF394)&lt;3.5,AVERAGE(AB394:AF394),IF(COUNTBLANK(AA394:AF394)&lt;4.5,AVERAGE(AA394:AF394),IF(COUNTBLANK(Z394:AF394)&lt;5.5,AVERAGE(Z394:AF394),IF(COUNTBLANK(Y394:AF394)&lt;6.5,AVERAGE(Y394:AF394),IF(COUNTBLANK(X394:AF394)&lt;7.5,AVERAGE(X394:AF394),IF(COUNTBLANK(W394:AF394)&lt;8.5,AVERAGE(W394:AF394),IF(COUNTBLANK(V394:AF394)&lt;9.5,AVERAGE(V394:AF394),IF(COUNTBLANK(U394:AF394)&lt;10.5,AVERAGE(U394:AF394),IF(COUNTBLANK(T394:AF394)&lt;11.5,AVERAGE(T394:AF394),IF(COUNTBLANK(S394:AF394)&lt;12.5,AVERAGE(S394:AF394),IF(COUNTBLANK(R394:AF394)&lt;13.5,AVERAGE(R394:AF394),IF(COUNTBLANK(Q394:AF394)&lt;14.5,AVERAGE(Q394:AF394),IF(COUNTBLANK(P394:AF394)&lt;15.5,AVERAGE(P394:AF394),IF(COUNTBLANK(O394:AF394)&lt;16.5,AVERAGE(O394:AF394),IF(COUNTBLANK(N394:AF394)&lt;17.5,AVERAGE(N394:AF394),IF(COUNTBLANK(M394:AF394)&lt;18.5,AVERAGE(M394:AF394),IF(COUNTBLANK(L394:AF394)&lt;19.5,AVERAGE(L394:AF394),AVERAGE(K394:AF394))))))))))))))))))))))</f>
        <v>111.5</v>
      </c>
      <c r="AK394" s="23">
        <f>IF(AH394&lt;1.5,J394,(0.75*J394)+(0.25*(AI394*$AS$1)))</f>
        <v>402321.44075277814</v>
      </c>
      <c r="AL394" s="24">
        <f>AK394-J394</f>
        <v>9121.4407527781441</v>
      </c>
      <c r="AM394" s="22">
        <f>IF(AH394&lt;1.5,"N/A",3*((J394/$AS$1)-(AJ394*2/3)))</f>
        <v>65.252510700003697</v>
      </c>
      <c r="AN394" s="20">
        <f t="shared" si="15"/>
        <v>415418.18106716732</v>
      </c>
      <c r="AO394" s="20">
        <f t="shared" si="16"/>
        <v>382778.18112617562</v>
      </c>
    </row>
    <row r="395" spans="1:41" ht="13.5">
      <c r="A395" s="19" t="s">
        <v>505</v>
      </c>
      <c r="B395" s="23" t="str">
        <f>IF(COUNTBLANK(K395:AF395)&lt;20.5,"Yes","No")</f>
        <v>Yes</v>
      </c>
      <c r="C395" s="23" t="str">
        <f>IF(COUNTBLANK(K395:AF395)&lt;21.5,"Yes","No")</f>
        <v>Yes</v>
      </c>
      <c r="D395" s="23" t="str">
        <f>IF(J395&gt;300000,IF(J395&lt;((AG395*$AR$1)*0.9),IF(J395&lt;((AG395*$AR$1)*0.8),IF(J395&lt;((AG395*$AR$1)*0.7),"B","C"),"V"),IF(AM395&gt;AG395,IF(AM395&gt;AJ395,"P",""),"")),IF(AM395&gt;AG395,IF(AM395&gt;AJ395,"P",""),""))</f>
        <v>P</v>
      </c>
      <c r="E395" s="19" t="s">
        <v>311</v>
      </c>
      <c r="F395" s="21" t="s">
        <v>37</v>
      </c>
      <c r="G395" s="20">
        <v>396800</v>
      </c>
      <c r="H395" s="20">
        <f>J395-G395</f>
        <v>3300</v>
      </c>
      <c r="I395" s="80">
        <v>2400</v>
      </c>
      <c r="J395" s="20">
        <v>400100</v>
      </c>
      <c r="K395" s="21">
        <v>82</v>
      </c>
      <c r="L395" s="21">
        <v>115</v>
      </c>
      <c r="M395" s="21">
        <v>93</v>
      </c>
      <c r="N395" s="21">
        <v>89</v>
      </c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39">
        <f>IF(AH395=0,"",AVERAGE(K395:AF395))</f>
        <v>94.75</v>
      </c>
      <c r="AH395" s="39">
        <f>IF(COUNTBLANK(K395:AF395)=0,22,IF(COUNTBLANK(K395:AF395)=1,21,IF(COUNTBLANK(K395:AF395)=2,20,IF(COUNTBLANK(K395:AF395)=3,19,IF(COUNTBLANK(K395:AF395)=4,18,IF(COUNTBLANK(K395:AF395)=5,17,IF(COUNTBLANK(K395:AF395)=6,16,IF(COUNTBLANK(K395:AF395)=7,15,IF(COUNTBLANK(K395:AF395)=8,14,IF(COUNTBLANK(K395:AF395)=9,13,IF(COUNTBLANK(K395:AF395)=10,12,IF(COUNTBLANK(K395:AF395)=11,11,IF(COUNTBLANK(K395:AF395)=12,10,IF(COUNTBLANK(K395:AF395)=13,9,IF(COUNTBLANK(K395:AF395)=14,8,IF(COUNTBLANK(K395:AF395)=15,7,IF(COUNTBLANK(K395:AF395)=16,6,IF(COUNTBLANK(K395:AF395)=17,5,IF(COUNTBLANK(K395:AF395)=18,4,IF(COUNTBLANK(K395:AF395)=19,3,IF(COUNTBLANK(K395:AF395)=20,2,IF(COUNTBLANK(K395:AF395)=21,1,IF(COUNTBLANK(K395:AF395)=22,0,"Error")))))))))))))))))))))))</f>
        <v>4</v>
      </c>
      <c r="AI395" s="39">
        <f>IF(AH395=0,"",IF(COUNTBLANK(AD395:AF395)=0,AVERAGE(AD395:AF395),IF(COUNTBLANK(AC395:AF395)&lt;1.5,AVERAGE(AC395:AF395),IF(COUNTBLANK(AB395:AF395)&lt;2.5,AVERAGE(AB395:AF395),IF(COUNTBLANK(AA395:AF395)&lt;3.5,AVERAGE(AA395:AF395),IF(COUNTBLANK(Z395:AF395)&lt;4.5,AVERAGE(Z395:AF395),IF(COUNTBLANK(Y395:AF395)&lt;5.5,AVERAGE(Y395:AF395),IF(COUNTBLANK(X395:AF395)&lt;6.5,AVERAGE(X395:AF395),IF(COUNTBLANK(W395:AF395)&lt;7.5,AVERAGE(W395:AF395),IF(COUNTBLANK(V395:AF395)&lt;8.5,AVERAGE(V395:AF395),IF(COUNTBLANK(U395:AF395)&lt;9.5,AVERAGE(U395:AF395),IF(COUNTBLANK(T395:AF395)&lt;10.5,AVERAGE(T395:AF395),IF(COUNTBLANK(S395:AF395)&lt;11.5,AVERAGE(S395:AF395),IF(COUNTBLANK(R395:AF395)&lt;12.5,AVERAGE(R395:AF395),IF(COUNTBLANK(Q395:AF395)&lt;13.5,AVERAGE(Q395:AF395),IF(COUNTBLANK(P395:AF395)&lt;14.5,AVERAGE(P395:AF395),IF(COUNTBLANK(O395:AF395)&lt;15.5,AVERAGE(O395:AF395),IF(COUNTBLANK(N395:AF395)&lt;16.5,AVERAGE(N395:AF395),IF(COUNTBLANK(M395:AF395)&lt;17.5,AVERAGE(M395:AF395),IF(COUNTBLANK(L395:AF395)&lt;18.5,AVERAGE(L395:AF395),AVERAGE(K395:AF395)))))))))))))))))))))</f>
        <v>99</v>
      </c>
      <c r="AJ395" s="22">
        <f>IF(AH395=0,"",IF(COUNTBLANK(AE395:AF395)=0,AVERAGE(AE395:AF395),IF(COUNTBLANK(AD395:AF395)&lt;1.5,AVERAGE(AD395:AF395),IF(COUNTBLANK(AC395:AF395)&lt;2.5,AVERAGE(AC395:AF395),IF(COUNTBLANK(AB395:AF395)&lt;3.5,AVERAGE(AB395:AF395),IF(COUNTBLANK(AA395:AF395)&lt;4.5,AVERAGE(AA395:AF395),IF(COUNTBLANK(Z395:AF395)&lt;5.5,AVERAGE(Z395:AF395),IF(COUNTBLANK(Y395:AF395)&lt;6.5,AVERAGE(Y395:AF395),IF(COUNTBLANK(X395:AF395)&lt;7.5,AVERAGE(X395:AF395),IF(COUNTBLANK(W395:AF395)&lt;8.5,AVERAGE(W395:AF395),IF(COUNTBLANK(V395:AF395)&lt;9.5,AVERAGE(V395:AF395),IF(COUNTBLANK(U395:AF395)&lt;10.5,AVERAGE(U395:AF395),IF(COUNTBLANK(T395:AF395)&lt;11.5,AVERAGE(T395:AF395),IF(COUNTBLANK(S395:AF395)&lt;12.5,AVERAGE(S395:AF395),IF(COUNTBLANK(R395:AF395)&lt;13.5,AVERAGE(R395:AF395),IF(COUNTBLANK(Q395:AF395)&lt;14.5,AVERAGE(Q395:AF395),IF(COUNTBLANK(P395:AF395)&lt;15.5,AVERAGE(P395:AF395),IF(COUNTBLANK(O395:AF395)&lt;16.5,AVERAGE(O395:AF395),IF(COUNTBLANK(N395:AF395)&lt;17.5,AVERAGE(N395:AF395),IF(COUNTBLANK(M395:AF395)&lt;18.5,AVERAGE(M395:AF395),IF(COUNTBLANK(L395:AF395)&lt;19.5,AVERAGE(L395:AF395),AVERAGE(K395:AF395))))))))))))))))))))))</f>
        <v>91</v>
      </c>
      <c r="AK395" s="23">
        <f>IF(AH395&lt;1.5,J395,(0.75*J395)+(0.25*(AI395*$AS$1)))</f>
        <v>401358.07270976226</v>
      </c>
      <c r="AL395" s="24">
        <f>AK395-J395</f>
        <v>1258.0727097622585</v>
      </c>
      <c r="AM395" s="22">
        <f>IF(AH395&lt;1.5,"N/A",3*((J395/$AS$1)-(AJ395*2/3)))</f>
        <v>111.31085842083286</v>
      </c>
      <c r="AN395" s="20">
        <f t="shared" si="15"/>
        <v>391679.9992919006</v>
      </c>
      <c r="AO395" s="20">
        <f t="shared" si="16"/>
        <v>374865.45386775339</v>
      </c>
    </row>
    <row r="396" spans="1:41" ht="13.5">
      <c r="A396" s="19" t="s">
        <v>505</v>
      </c>
      <c r="B396" s="23" t="str">
        <f>IF(COUNTBLANK(K396:AF396)&lt;20.5,"Yes","No")</f>
        <v>Yes</v>
      </c>
      <c r="C396" s="23" t="str">
        <f>IF(COUNTBLANK(K396:AF396)&lt;21.5,"Yes","No")</f>
        <v>Yes</v>
      </c>
      <c r="D396" s="23" t="str">
        <f>IF(J396&gt;300000,IF(J396&lt;((AG396*$AR$1)*0.9),IF(J396&lt;((AG396*$AR$1)*0.8),IF(J396&lt;((AG396*$AR$1)*0.7),"B","C"),"V"),IF(AM396&gt;AG396,IF(AM396&gt;AJ396,"P",""),"")),IF(AM396&gt;AG396,IF(AM396&gt;AJ396,"P",""),""))</f>
        <v>P</v>
      </c>
      <c r="E396" s="19" t="s">
        <v>309</v>
      </c>
      <c r="F396" s="21" t="s">
        <v>37</v>
      </c>
      <c r="G396" s="20">
        <v>420900</v>
      </c>
      <c r="H396" s="20">
        <f>J396-G396</f>
        <v>-11600</v>
      </c>
      <c r="I396" s="80">
        <v>-14100</v>
      </c>
      <c r="J396" s="20">
        <v>409300</v>
      </c>
      <c r="K396" s="21">
        <v>107</v>
      </c>
      <c r="L396" s="21">
        <v>100</v>
      </c>
      <c r="M396" s="21">
        <v>105</v>
      </c>
      <c r="N396" s="21">
        <v>65</v>
      </c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39">
        <f>IF(AH396=0,"",AVERAGE(K396:AF396))</f>
        <v>94.25</v>
      </c>
      <c r="AH396" s="39">
        <f>IF(COUNTBLANK(K396:AF396)=0,22,IF(COUNTBLANK(K396:AF396)=1,21,IF(COUNTBLANK(K396:AF396)=2,20,IF(COUNTBLANK(K396:AF396)=3,19,IF(COUNTBLANK(K396:AF396)=4,18,IF(COUNTBLANK(K396:AF396)=5,17,IF(COUNTBLANK(K396:AF396)=6,16,IF(COUNTBLANK(K396:AF396)=7,15,IF(COUNTBLANK(K396:AF396)=8,14,IF(COUNTBLANK(K396:AF396)=9,13,IF(COUNTBLANK(K396:AF396)=10,12,IF(COUNTBLANK(K396:AF396)=11,11,IF(COUNTBLANK(K396:AF396)=12,10,IF(COUNTBLANK(K396:AF396)=13,9,IF(COUNTBLANK(K396:AF396)=14,8,IF(COUNTBLANK(K396:AF396)=15,7,IF(COUNTBLANK(K396:AF396)=16,6,IF(COUNTBLANK(K396:AF396)=17,5,IF(COUNTBLANK(K396:AF396)=18,4,IF(COUNTBLANK(K396:AF396)=19,3,IF(COUNTBLANK(K396:AF396)=20,2,IF(COUNTBLANK(K396:AF396)=21,1,IF(COUNTBLANK(K396:AF396)=22,0,"Error")))))))))))))))))))))))</f>
        <v>4</v>
      </c>
      <c r="AI396" s="39">
        <f>IF(AH396=0,"",IF(COUNTBLANK(AD396:AF396)=0,AVERAGE(AD396:AF396),IF(COUNTBLANK(AC396:AF396)&lt;1.5,AVERAGE(AC396:AF396),IF(COUNTBLANK(AB396:AF396)&lt;2.5,AVERAGE(AB396:AF396),IF(COUNTBLANK(AA396:AF396)&lt;3.5,AVERAGE(AA396:AF396),IF(COUNTBLANK(Z396:AF396)&lt;4.5,AVERAGE(Z396:AF396),IF(COUNTBLANK(Y396:AF396)&lt;5.5,AVERAGE(Y396:AF396),IF(COUNTBLANK(X396:AF396)&lt;6.5,AVERAGE(X396:AF396),IF(COUNTBLANK(W396:AF396)&lt;7.5,AVERAGE(W396:AF396),IF(COUNTBLANK(V396:AF396)&lt;8.5,AVERAGE(V396:AF396),IF(COUNTBLANK(U396:AF396)&lt;9.5,AVERAGE(U396:AF396),IF(COUNTBLANK(T396:AF396)&lt;10.5,AVERAGE(T396:AF396),IF(COUNTBLANK(S396:AF396)&lt;11.5,AVERAGE(S396:AF396),IF(COUNTBLANK(R396:AF396)&lt;12.5,AVERAGE(R396:AF396),IF(COUNTBLANK(Q396:AF396)&lt;13.5,AVERAGE(Q396:AF396),IF(COUNTBLANK(P396:AF396)&lt;14.5,AVERAGE(P396:AF396),IF(COUNTBLANK(O396:AF396)&lt;15.5,AVERAGE(O396:AF396),IF(COUNTBLANK(N396:AF396)&lt;16.5,AVERAGE(N396:AF396),IF(COUNTBLANK(M396:AF396)&lt;17.5,AVERAGE(M396:AF396),IF(COUNTBLANK(L396:AF396)&lt;18.5,AVERAGE(L396:AF396),AVERAGE(K396:AF396)))))))))))))))))))))</f>
        <v>90</v>
      </c>
      <c r="AJ396" s="22">
        <f>IF(AH396=0,"",IF(COUNTBLANK(AE396:AF396)=0,AVERAGE(AE396:AF396),IF(COUNTBLANK(AD396:AF396)&lt;1.5,AVERAGE(AD396:AF396),IF(COUNTBLANK(AC396:AF396)&lt;2.5,AVERAGE(AC396:AF396),IF(COUNTBLANK(AB396:AF396)&lt;3.5,AVERAGE(AB396:AF396),IF(COUNTBLANK(AA396:AF396)&lt;4.5,AVERAGE(AA396:AF396),IF(COUNTBLANK(Z396:AF396)&lt;5.5,AVERAGE(Z396:AF396),IF(COUNTBLANK(Y396:AF396)&lt;6.5,AVERAGE(Y396:AF396),IF(COUNTBLANK(X396:AF396)&lt;7.5,AVERAGE(X396:AF396),IF(COUNTBLANK(W396:AF396)&lt;8.5,AVERAGE(W396:AF396),IF(COUNTBLANK(V396:AF396)&lt;9.5,AVERAGE(V396:AF396),IF(COUNTBLANK(U396:AF396)&lt;10.5,AVERAGE(U396:AF396),IF(COUNTBLANK(T396:AF396)&lt;11.5,AVERAGE(T396:AF396),IF(COUNTBLANK(S396:AF396)&lt;12.5,AVERAGE(S396:AF396),IF(COUNTBLANK(R396:AF396)&lt;13.5,AVERAGE(R396:AF396),IF(COUNTBLANK(Q396:AF396)&lt;14.5,AVERAGE(Q396:AF396),IF(COUNTBLANK(P396:AF396)&lt;15.5,AVERAGE(P396:AF396),IF(COUNTBLANK(O396:AF396)&lt;16.5,AVERAGE(O396:AF396),IF(COUNTBLANK(N396:AF396)&lt;17.5,AVERAGE(N396:AF396),IF(COUNTBLANK(M396:AF396)&lt;18.5,AVERAGE(M396:AF396),IF(COUNTBLANK(L396:AF396)&lt;19.5,AVERAGE(L396:AF396),AVERAGE(K396:AF396))))))))))))))))))))))</f>
        <v>85</v>
      </c>
      <c r="AK396" s="23">
        <f>IF(AH396&lt;1.5,J396,(0.75*J396)+(0.25*(AI396*$AS$1)))</f>
        <v>399050.52064523846</v>
      </c>
      <c r="AL396" s="24">
        <f>AK396-J396</f>
        <v>-10249.479354761541</v>
      </c>
      <c r="AM396" s="22">
        <f>IF(AH396&lt;1.5,"N/A",3*((J396/$AS$1)-(AJ396*2/3)))</f>
        <v>130.05532204860509</v>
      </c>
      <c r="AN396" s="20">
        <f t="shared" si="15"/>
        <v>356072.72662900056</v>
      </c>
      <c r="AO396" s="20">
        <f t="shared" si="16"/>
        <v>372887.27205314778</v>
      </c>
    </row>
    <row r="397" spans="1:41" ht="13.5">
      <c r="A397" s="19" t="s">
        <v>505</v>
      </c>
      <c r="B397" s="23" t="str">
        <f>IF(COUNTBLANK(K397:AF397)&lt;20.5,"Yes","No")</f>
        <v>Yes</v>
      </c>
      <c r="C397" s="23" t="str">
        <f>IF(COUNTBLANK(K397:AF397)&lt;21.5,"Yes","No")</f>
        <v>Yes</v>
      </c>
      <c r="D397" s="23" t="str">
        <f>IF(J397&gt;300000,IF(J397&lt;((AG397*$AR$1)*0.9),IF(J397&lt;((AG397*$AR$1)*0.8),IF(J397&lt;((AG397*$AR$1)*0.7),"B","C"),"V"),IF(AM397&gt;AG397,IF(AM397&gt;AJ397,"P",""),"")),IF(AM397&gt;AG397,IF(AM397&gt;AJ397,"P",""),""))</f>
        <v>P</v>
      </c>
      <c r="E397" s="19" t="s">
        <v>316</v>
      </c>
      <c r="F397" s="21" t="s">
        <v>392</v>
      </c>
      <c r="G397" s="20">
        <v>360900</v>
      </c>
      <c r="H397" s="20">
        <f>J397-G397</f>
        <v>11500</v>
      </c>
      <c r="I397" s="80">
        <v>500</v>
      </c>
      <c r="J397" s="20">
        <v>372400</v>
      </c>
      <c r="K397" s="21">
        <v>65</v>
      </c>
      <c r="L397" s="21">
        <v>130</v>
      </c>
      <c r="M397" s="21">
        <v>97</v>
      </c>
      <c r="N397" s="21">
        <v>46</v>
      </c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39">
        <f>IF(AH397=0,"",AVERAGE(K397:AF397))</f>
        <v>84.5</v>
      </c>
      <c r="AH397" s="39">
        <f>IF(COUNTBLANK(K397:AF397)=0,22,IF(COUNTBLANK(K397:AF397)=1,21,IF(COUNTBLANK(K397:AF397)=2,20,IF(COUNTBLANK(K397:AF397)=3,19,IF(COUNTBLANK(K397:AF397)=4,18,IF(COUNTBLANK(K397:AF397)=5,17,IF(COUNTBLANK(K397:AF397)=6,16,IF(COUNTBLANK(K397:AF397)=7,15,IF(COUNTBLANK(K397:AF397)=8,14,IF(COUNTBLANK(K397:AF397)=9,13,IF(COUNTBLANK(K397:AF397)=10,12,IF(COUNTBLANK(K397:AF397)=11,11,IF(COUNTBLANK(K397:AF397)=12,10,IF(COUNTBLANK(K397:AF397)=13,9,IF(COUNTBLANK(K397:AF397)=14,8,IF(COUNTBLANK(K397:AF397)=15,7,IF(COUNTBLANK(K397:AF397)=16,6,IF(COUNTBLANK(K397:AF397)=17,5,IF(COUNTBLANK(K397:AF397)=18,4,IF(COUNTBLANK(K397:AF397)=19,3,IF(COUNTBLANK(K397:AF397)=20,2,IF(COUNTBLANK(K397:AF397)=21,1,IF(COUNTBLANK(K397:AF397)=22,0,"Error")))))))))))))))))))))))</f>
        <v>4</v>
      </c>
      <c r="AI397" s="39">
        <f>IF(AH397=0,"",IF(COUNTBLANK(AD397:AF397)=0,AVERAGE(AD397:AF397),IF(COUNTBLANK(AC397:AF397)&lt;1.5,AVERAGE(AC397:AF397),IF(COUNTBLANK(AB397:AF397)&lt;2.5,AVERAGE(AB397:AF397),IF(COUNTBLANK(AA397:AF397)&lt;3.5,AVERAGE(AA397:AF397),IF(COUNTBLANK(Z397:AF397)&lt;4.5,AVERAGE(Z397:AF397),IF(COUNTBLANK(Y397:AF397)&lt;5.5,AVERAGE(Y397:AF397),IF(COUNTBLANK(X397:AF397)&lt;6.5,AVERAGE(X397:AF397),IF(COUNTBLANK(W397:AF397)&lt;7.5,AVERAGE(W397:AF397),IF(COUNTBLANK(V397:AF397)&lt;8.5,AVERAGE(V397:AF397),IF(COUNTBLANK(U397:AF397)&lt;9.5,AVERAGE(U397:AF397),IF(COUNTBLANK(T397:AF397)&lt;10.5,AVERAGE(T397:AF397),IF(COUNTBLANK(S397:AF397)&lt;11.5,AVERAGE(S397:AF397),IF(COUNTBLANK(R397:AF397)&lt;12.5,AVERAGE(R397:AF397),IF(COUNTBLANK(Q397:AF397)&lt;13.5,AVERAGE(Q397:AF397),IF(COUNTBLANK(P397:AF397)&lt;14.5,AVERAGE(P397:AF397),IF(COUNTBLANK(O397:AF397)&lt;15.5,AVERAGE(O397:AF397),IF(COUNTBLANK(N397:AF397)&lt;16.5,AVERAGE(N397:AF397),IF(COUNTBLANK(M397:AF397)&lt;17.5,AVERAGE(M397:AF397),IF(COUNTBLANK(L397:AF397)&lt;18.5,AVERAGE(L397:AF397),AVERAGE(K397:AF397)))))))))))))))))))))</f>
        <v>91</v>
      </c>
      <c r="AJ397" s="22">
        <f>IF(AH397=0,"",IF(COUNTBLANK(AE397:AF397)=0,AVERAGE(AE397:AF397),IF(COUNTBLANK(AD397:AF397)&lt;1.5,AVERAGE(AD397:AF397),IF(COUNTBLANK(AC397:AF397)&lt;2.5,AVERAGE(AC397:AF397),IF(COUNTBLANK(AB397:AF397)&lt;3.5,AVERAGE(AB397:AF397),IF(COUNTBLANK(AA397:AF397)&lt;4.5,AVERAGE(AA397:AF397),IF(COUNTBLANK(Z397:AF397)&lt;5.5,AVERAGE(Z397:AF397),IF(COUNTBLANK(Y397:AF397)&lt;6.5,AVERAGE(Y397:AF397),IF(COUNTBLANK(X397:AF397)&lt;7.5,AVERAGE(X397:AF397),IF(COUNTBLANK(W397:AF397)&lt;8.5,AVERAGE(W397:AF397),IF(COUNTBLANK(V397:AF397)&lt;9.5,AVERAGE(V397:AF397),IF(COUNTBLANK(U397:AF397)&lt;10.5,AVERAGE(U397:AF397),IF(COUNTBLANK(T397:AF397)&lt;11.5,AVERAGE(T397:AF397),IF(COUNTBLANK(S397:AF397)&lt;12.5,AVERAGE(S397:AF397),IF(COUNTBLANK(R397:AF397)&lt;13.5,AVERAGE(R397:AF397),IF(COUNTBLANK(Q397:AF397)&lt;14.5,AVERAGE(Q397:AF397),IF(COUNTBLANK(P397:AF397)&lt;15.5,AVERAGE(P397:AF397),IF(COUNTBLANK(O397:AF397)&lt;16.5,AVERAGE(O397:AF397),IF(COUNTBLANK(N397:AF397)&lt;17.5,AVERAGE(N397:AF397),IF(COUNTBLANK(M397:AF397)&lt;18.5,AVERAGE(M397:AF397),IF(COUNTBLANK(L397:AF397)&lt;19.5,AVERAGE(L397:AF397),AVERAGE(K397:AF397))))))))))))))))))))))</f>
        <v>71.5</v>
      </c>
      <c r="AK397" s="23">
        <f>IF(AH397&lt;1.5,J397,(0.75*J397)+(0.25*(AI397*$AS$1)))</f>
        <v>372398.58198574104</v>
      </c>
      <c r="AL397" s="24">
        <f>AK397-J397</f>
        <v>-1.4180142589611933</v>
      </c>
      <c r="AM397" s="22">
        <f>IF(AH397&lt;1.5,"N/A",3*((J397/$AS$1)-(AJ397*2/3)))</f>
        <v>130.00415815025784</v>
      </c>
      <c r="AN397" s="20">
        <f t="shared" si="15"/>
        <v>360029.09025821165</v>
      </c>
      <c r="AO397" s="20">
        <f t="shared" si="16"/>
        <v>334312.7266683394</v>
      </c>
    </row>
    <row r="398" spans="1:41" ht="13.5">
      <c r="A398" s="19" t="s">
        <v>505</v>
      </c>
      <c r="B398" s="23" t="str">
        <f>IF(COUNTBLANK(K398:AF398)&lt;20.5,"Yes","No")</f>
        <v>Yes</v>
      </c>
      <c r="C398" s="23" t="str">
        <f>IF(COUNTBLANK(K398:AF398)&lt;21.5,"Yes","No")</f>
        <v>Yes</v>
      </c>
      <c r="D398" s="23" t="str">
        <f>IF(J398&gt;300000,IF(J398&lt;((AG398*$AR$1)*0.9),IF(J398&lt;((AG398*$AR$1)*0.8),IF(J398&lt;((AG398*$AR$1)*0.7),"B","C"),"V"),IF(AM398&gt;AG398,IF(AM398&gt;AJ398,"P",""),"")),IF(AM398&gt;AG398,IF(AM398&gt;AJ398,"P",""),""))</f>
        <v>P</v>
      </c>
      <c r="E398" s="19" t="s">
        <v>320</v>
      </c>
      <c r="F398" s="21" t="s">
        <v>48</v>
      </c>
      <c r="G398" s="20">
        <v>356900</v>
      </c>
      <c r="H398" s="20">
        <f>J398-G398</f>
        <v>4600</v>
      </c>
      <c r="I398" s="80">
        <v>3400</v>
      </c>
      <c r="J398" s="20">
        <v>361500</v>
      </c>
      <c r="K398" s="21">
        <v>55</v>
      </c>
      <c r="L398" s="21">
        <v>96</v>
      </c>
      <c r="M398" s="21">
        <v>111</v>
      </c>
      <c r="N398" s="21">
        <v>64</v>
      </c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39">
        <f>IF(AH398=0,"",AVERAGE(K398:AF398))</f>
        <v>81.5</v>
      </c>
      <c r="AH398" s="39">
        <f>IF(COUNTBLANK(K398:AF398)=0,22,IF(COUNTBLANK(K398:AF398)=1,21,IF(COUNTBLANK(K398:AF398)=2,20,IF(COUNTBLANK(K398:AF398)=3,19,IF(COUNTBLANK(K398:AF398)=4,18,IF(COUNTBLANK(K398:AF398)=5,17,IF(COUNTBLANK(K398:AF398)=6,16,IF(COUNTBLANK(K398:AF398)=7,15,IF(COUNTBLANK(K398:AF398)=8,14,IF(COUNTBLANK(K398:AF398)=9,13,IF(COUNTBLANK(K398:AF398)=10,12,IF(COUNTBLANK(K398:AF398)=11,11,IF(COUNTBLANK(K398:AF398)=12,10,IF(COUNTBLANK(K398:AF398)=13,9,IF(COUNTBLANK(K398:AF398)=14,8,IF(COUNTBLANK(K398:AF398)=15,7,IF(COUNTBLANK(K398:AF398)=16,6,IF(COUNTBLANK(K398:AF398)=17,5,IF(COUNTBLANK(K398:AF398)=18,4,IF(COUNTBLANK(K398:AF398)=19,3,IF(COUNTBLANK(K398:AF398)=20,2,IF(COUNTBLANK(K398:AF398)=21,1,IF(COUNTBLANK(K398:AF398)=22,0,"Error")))))))))))))))))))))))</f>
        <v>4</v>
      </c>
      <c r="AI398" s="39">
        <f>IF(AH398=0,"",IF(COUNTBLANK(AD398:AF398)=0,AVERAGE(AD398:AF398),IF(COUNTBLANK(AC398:AF398)&lt;1.5,AVERAGE(AC398:AF398),IF(COUNTBLANK(AB398:AF398)&lt;2.5,AVERAGE(AB398:AF398),IF(COUNTBLANK(AA398:AF398)&lt;3.5,AVERAGE(AA398:AF398),IF(COUNTBLANK(Z398:AF398)&lt;4.5,AVERAGE(Z398:AF398),IF(COUNTBLANK(Y398:AF398)&lt;5.5,AVERAGE(Y398:AF398),IF(COUNTBLANK(X398:AF398)&lt;6.5,AVERAGE(X398:AF398),IF(COUNTBLANK(W398:AF398)&lt;7.5,AVERAGE(W398:AF398),IF(COUNTBLANK(V398:AF398)&lt;8.5,AVERAGE(V398:AF398),IF(COUNTBLANK(U398:AF398)&lt;9.5,AVERAGE(U398:AF398),IF(COUNTBLANK(T398:AF398)&lt;10.5,AVERAGE(T398:AF398),IF(COUNTBLANK(S398:AF398)&lt;11.5,AVERAGE(S398:AF398),IF(COUNTBLANK(R398:AF398)&lt;12.5,AVERAGE(R398:AF398),IF(COUNTBLANK(Q398:AF398)&lt;13.5,AVERAGE(Q398:AF398),IF(COUNTBLANK(P398:AF398)&lt;14.5,AVERAGE(P398:AF398),IF(COUNTBLANK(O398:AF398)&lt;15.5,AVERAGE(O398:AF398),IF(COUNTBLANK(N398:AF398)&lt;16.5,AVERAGE(N398:AF398),IF(COUNTBLANK(M398:AF398)&lt;17.5,AVERAGE(M398:AF398),IF(COUNTBLANK(L398:AF398)&lt;18.5,AVERAGE(L398:AF398),AVERAGE(K398:AF398)))))))))))))))))))))</f>
        <v>90.333333333333329</v>
      </c>
      <c r="AJ398" s="22">
        <f>IF(AH398=0,"",IF(COUNTBLANK(AE398:AF398)=0,AVERAGE(AE398:AF398),IF(COUNTBLANK(AD398:AF398)&lt;1.5,AVERAGE(AD398:AF398),IF(COUNTBLANK(AC398:AF398)&lt;2.5,AVERAGE(AC398:AF398),IF(COUNTBLANK(AB398:AF398)&lt;3.5,AVERAGE(AB398:AF398),IF(COUNTBLANK(AA398:AF398)&lt;4.5,AVERAGE(AA398:AF398),IF(COUNTBLANK(Z398:AF398)&lt;5.5,AVERAGE(Z398:AF398),IF(COUNTBLANK(Y398:AF398)&lt;6.5,AVERAGE(Y398:AF398),IF(COUNTBLANK(X398:AF398)&lt;7.5,AVERAGE(X398:AF398),IF(COUNTBLANK(W398:AF398)&lt;8.5,AVERAGE(W398:AF398),IF(COUNTBLANK(V398:AF398)&lt;9.5,AVERAGE(V398:AF398),IF(COUNTBLANK(U398:AF398)&lt;10.5,AVERAGE(U398:AF398),IF(COUNTBLANK(T398:AF398)&lt;11.5,AVERAGE(T398:AF398),IF(COUNTBLANK(S398:AF398)&lt;12.5,AVERAGE(S398:AF398),IF(COUNTBLANK(R398:AF398)&lt;13.5,AVERAGE(R398:AF398),IF(COUNTBLANK(Q398:AF398)&lt;14.5,AVERAGE(Q398:AF398),IF(COUNTBLANK(P398:AF398)&lt;15.5,AVERAGE(P398:AF398),IF(COUNTBLANK(O398:AF398)&lt;16.5,AVERAGE(O398:AF398),IF(COUNTBLANK(N398:AF398)&lt;17.5,AVERAGE(N398:AF398),IF(COUNTBLANK(M398:AF398)&lt;18.5,AVERAGE(M398:AF398),IF(COUNTBLANK(L398:AF398)&lt;19.5,AVERAGE(L398:AF398),AVERAGE(K398:AF398))))))))))))))))))))))</f>
        <v>87.5</v>
      </c>
      <c r="AK398" s="23">
        <f>IF(AH398&lt;1.5,J398,(0.75*J398)+(0.25*(AI398*$AS$1)))</f>
        <v>363541.54109207261</v>
      </c>
      <c r="AL398" s="24">
        <f>AK398-J398</f>
        <v>2041.5410920726135</v>
      </c>
      <c r="AM398" s="22">
        <f>IF(AH398&lt;1.5,"N/A",3*((J398/$AS$1)-(AJ398*2/3)))</f>
        <v>90.013434939092889</v>
      </c>
      <c r="AN398" s="20">
        <f t="shared" si="15"/>
        <v>357391.51450540422</v>
      </c>
      <c r="AO398" s="20">
        <f t="shared" si="16"/>
        <v>322443.63578070607</v>
      </c>
    </row>
    <row r="399" spans="1:41" ht="13.5">
      <c r="A399" s="19" t="s">
        <v>505</v>
      </c>
      <c r="B399" s="23" t="str">
        <f>IF(COUNTBLANK(K399:AF399)&lt;20.5,"Yes","No")</f>
        <v>Yes</v>
      </c>
      <c r="C399" s="23" t="str">
        <f>IF(COUNTBLANK(K399:AF399)&lt;21.5,"Yes","No")</f>
        <v>Yes</v>
      </c>
      <c r="D399" s="23" t="str">
        <f>IF(J399&gt;300000,IF(J399&lt;((AG399*$AR$1)*0.9),IF(J399&lt;((AG399*$AR$1)*0.8),IF(J399&lt;((AG399*$AR$1)*0.7),"B","C"),"V"),IF(AM399&gt;AG399,IF(AM399&gt;AJ399,"P",""),"")),IF(AM399&gt;AG399,IF(AM399&gt;AJ399,"P",""),""))</f>
        <v/>
      </c>
      <c r="E399" s="19" t="s">
        <v>312</v>
      </c>
      <c r="F399" s="21" t="s">
        <v>48</v>
      </c>
      <c r="G399" s="20">
        <v>332400</v>
      </c>
      <c r="H399" s="20">
        <f>J399-G399</f>
        <v>4900</v>
      </c>
      <c r="I399" s="80">
        <v>2300</v>
      </c>
      <c r="J399" s="20">
        <v>337300</v>
      </c>
      <c r="K399" s="21">
        <v>74</v>
      </c>
      <c r="L399" s="21">
        <v>74</v>
      </c>
      <c r="M399" s="21">
        <v>100</v>
      </c>
      <c r="N399" s="21">
        <v>77</v>
      </c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39">
        <f>IF(AH399=0,"",AVERAGE(K399:AF399))</f>
        <v>81.25</v>
      </c>
      <c r="AH399" s="39">
        <f>IF(COUNTBLANK(K399:AF399)=0,22,IF(COUNTBLANK(K399:AF399)=1,21,IF(COUNTBLANK(K399:AF399)=2,20,IF(COUNTBLANK(K399:AF399)=3,19,IF(COUNTBLANK(K399:AF399)=4,18,IF(COUNTBLANK(K399:AF399)=5,17,IF(COUNTBLANK(K399:AF399)=6,16,IF(COUNTBLANK(K399:AF399)=7,15,IF(COUNTBLANK(K399:AF399)=8,14,IF(COUNTBLANK(K399:AF399)=9,13,IF(COUNTBLANK(K399:AF399)=10,12,IF(COUNTBLANK(K399:AF399)=11,11,IF(COUNTBLANK(K399:AF399)=12,10,IF(COUNTBLANK(K399:AF399)=13,9,IF(COUNTBLANK(K399:AF399)=14,8,IF(COUNTBLANK(K399:AF399)=15,7,IF(COUNTBLANK(K399:AF399)=16,6,IF(COUNTBLANK(K399:AF399)=17,5,IF(COUNTBLANK(K399:AF399)=18,4,IF(COUNTBLANK(K399:AF399)=19,3,IF(COUNTBLANK(K399:AF399)=20,2,IF(COUNTBLANK(K399:AF399)=21,1,IF(COUNTBLANK(K399:AF399)=22,0,"Error")))))))))))))))))))))))</f>
        <v>4</v>
      </c>
      <c r="AI399" s="39">
        <f>IF(AH399=0,"",IF(COUNTBLANK(AD399:AF399)=0,AVERAGE(AD399:AF399),IF(COUNTBLANK(AC399:AF399)&lt;1.5,AVERAGE(AC399:AF399),IF(COUNTBLANK(AB399:AF399)&lt;2.5,AVERAGE(AB399:AF399),IF(COUNTBLANK(AA399:AF399)&lt;3.5,AVERAGE(AA399:AF399),IF(COUNTBLANK(Z399:AF399)&lt;4.5,AVERAGE(Z399:AF399),IF(COUNTBLANK(Y399:AF399)&lt;5.5,AVERAGE(Y399:AF399),IF(COUNTBLANK(X399:AF399)&lt;6.5,AVERAGE(X399:AF399),IF(COUNTBLANK(W399:AF399)&lt;7.5,AVERAGE(W399:AF399),IF(COUNTBLANK(V399:AF399)&lt;8.5,AVERAGE(V399:AF399),IF(COUNTBLANK(U399:AF399)&lt;9.5,AVERAGE(U399:AF399),IF(COUNTBLANK(T399:AF399)&lt;10.5,AVERAGE(T399:AF399),IF(COUNTBLANK(S399:AF399)&lt;11.5,AVERAGE(S399:AF399),IF(COUNTBLANK(R399:AF399)&lt;12.5,AVERAGE(R399:AF399),IF(COUNTBLANK(Q399:AF399)&lt;13.5,AVERAGE(Q399:AF399),IF(COUNTBLANK(P399:AF399)&lt;14.5,AVERAGE(P399:AF399),IF(COUNTBLANK(O399:AF399)&lt;15.5,AVERAGE(O399:AF399),IF(COUNTBLANK(N399:AF399)&lt;16.5,AVERAGE(N399:AF399),IF(COUNTBLANK(M399:AF399)&lt;17.5,AVERAGE(M399:AF399),IF(COUNTBLANK(L399:AF399)&lt;18.5,AVERAGE(L399:AF399),AVERAGE(K399:AF399)))))))))))))))))))))</f>
        <v>83.666666666666671</v>
      </c>
      <c r="AJ399" s="22">
        <f>IF(AH399=0,"",IF(COUNTBLANK(AE399:AF399)=0,AVERAGE(AE399:AF399),IF(COUNTBLANK(AD399:AF399)&lt;1.5,AVERAGE(AD399:AF399),IF(COUNTBLANK(AC399:AF399)&lt;2.5,AVERAGE(AC399:AF399),IF(COUNTBLANK(AB399:AF399)&lt;3.5,AVERAGE(AB399:AF399),IF(COUNTBLANK(AA399:AF399)&lt;4.5,AVERAGE(AA399:AF399),IF(COUNTBLANK(Z399:AF399)&lt;5.5,AVERAGE(Z399:AF399),IF(COUNTBLANK(Y399:AF399)&lt;6.5,AVERAGE(Y399:AF399),IF(COUNTBLANK(X399:AF399)&lt;7.5,AVERAGE(X399:AF399),IF(COUNTBLANK(W399:AF399)&lt;8.5,AVERAGE(W399:AF399),IF(COUNTBLANK(V399:AF399)&lt;9.5,AVERAGE(V399:AF399),IF(COUNTBLANK(U399:AF399)&lt;10.5,AVERAGE(U399:AF399),IF(COUNTBLANK(T399:AF399)&lt;11.5,AVERAGE(T399:AF399),IF(COUNTBLANK(S399:AF399)&lt;12.5,AVERAGE(S399:AF399),IF(COUNTBLANK(R399:AF399)&lt;13.5,AVERAGE(R399:AF399),IF(COUNTBLANK(Q399:AF399)&lt;14.5,AVERAGE(Q399:AF399),IF(COUNTBLANK(P399:AF399)&lt;15.5,AVERAGE(P399:AF399),IF(COUNTBLANK(O399:AF399)&lt;16.5,AVERAGE(O399:AF399),IF(COUNTBLANK(N399:AF399)&lt;17.5,AVERAGE(N399:AF399),IF(COUNTBLANK(M399:AF399)&lt;18.5,AVERAGE(M399:AF399),IF(COUNTBLANK(L399:AF399)&lt;19.5,AVERAGE(L399:AF399),AVERAGE(K399:AF399))))))))))))))))))))))</f>
        <v>88.5</v>
      </c>
      <c r="AK399" s="23">
        <f>IF(AH399&lt;1.5,J399,(0.75*J399)+(0.25*(AI399*$AS$1)))</f>
        <v>338571.1321553883</v>
      </c>
      <c r="AL399" s="24">
        <f>AK399-J399</f>
        <v>1271.1321553883026</v>
      </c>
      <c r="AM399" s="22">
        <f>IF(AH399&lt;1.5,"N/A",3*((J399/$AS$1)-(AJ399*2/3)))</f>
        <v>70.272563222561644</v>
      </c>
      <c r="AN399" s="20">
        <f t="shared" si="15"/>
        <v>331015.75697733019</v>
      </c>
      <c r="AO399" s="20">
        <f t="shared" si="16"/>
        <v>321454.54487340327</v>
      </c>
    </row>
    <row r="400" spans="1:41" ht="13.5">
      <c r="A400" s="19" t="s">
        <v>505</v>
      </c>
      <c r="B400" s="23" t="str">
        <f>IF(COUNTBLANK(K400:AF400)&lt;20.5,"Yes","No")</f>
        <v>Yes</v>
      </c>
      <c r="C400" s="23" t="str">
        <f>IF(COUNTBLANK(K400:AF400)&lt;21.5,"Yes","No")</f>
        <v>Yes</v>
      </c>
      <c r="D400" s="23" t="str">
        <f>IF(J400&gt;300000,IF(J400&lt;((AG400*$AR$1)*0.9),IF(J400&lt;((AG400*$AR$1)*0.8),IF(J400&lt;((AG400*$AR$1)*0.7),"B","C"),"V"),IF(AM400&gt;AG400,IF(AM400&gt;AJ400,"P",""),"")),IF(AM400&gt;AG400,IF(AM400&gt;AJ400,"P",""),""))</f>
        <v>P</v>
      </c>
      <c r="E400" s="19" t="s">
        <v>409</v>
      </c>
      <c r="F400" s="21" t="s">
        <v>62</v>
      </c>
      <c r="G400" s="20">
        <v>378500</v>
      </c>
      <c r="H400" s="20">
        <f>J400-G400</f>
        <v>-24000</v>
      </c>
      <c r="I400" s="80">
        <v>-5900</v>
      </c>
      <c r="J400" s="20">
        <v>354500</v>
      </c>
      <c r="K400" s="21">
        <v>63</v>
      </c>
      <c r="L400" s="21">
        <v>89</v>
      </c>
      <c r="M400" s="21">
        <v>72</v>
      </c>
      <c r="N400" s="21">
        <v>86</v>
      </c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39">
        <f>IF(AH400=0,"",AVERAGE(K400:AF400))</f>
        <v>77.5</v>
      </c>
      <c r="AH400" s="39">
        <f>IF(COUNTBLANK(K400:AF400)=0,22,IF(COUNTBLANK(K400:AF400)=1,21,IF(COUNTBLANK(K400:AF400)=2,20,IF(COUNTBLANK(K400:AF400)=3,19,IF(COUNTBLANK(K400:AF400)=4,18,IF(COUNTBLANK(K400:AF400)=5,17,IF(COUNTBLANK(K400:AF400)=6,16,IF(COUNTBLANK(K400:AF400)=7,15,IF(COUNTBLANK(K400:AF400)=8,14,IF(COUNTBLANK(K400:AF400)=9,13,IF(COUNTBLANK(K400:AF400)=10,12,IF(COUNTBLANK(K400:AF400)=11,11,IF(COUNTBLANK(K400:AF400)=12,10,IF(COUNTBLANK(K400:AF400)=13,9,IF(COUNTBLANK(K400:AF400)=14,8,IF(COUNTBLANK(K400:AF400)=15,7,IF(COUNTBLANK(K400:AF400)=16,6,IF(COUNTBLANK(K400:AF400)=17,5,IF(COUNTBLANK(K400:AF400)=18,4,IF(COUNTBLANK(K400:AF400)=19,3,IF(COUNTBLANK(K400:AF400)=20,2,IF(COUNTBLANK(K400:AF400)=21,1,IF(COUNTBLANK(K400:AF400)=22,0,"Error")))))))))))))))))))))))</f>
        <v>4</v>
      </c>
      <c r="AI400" s="39">
        <f>IF(AH400=0,"",IF(COUNTBLANK(AD400:AF400)=0,AVERAGE(AD400:AF400),IF(COUNTBLANK(AC400:AF400)&lt;1.5,AVERAGE(AC400:AF400),IF(COUNTBLANK(AB400:AF400)&lt;2.5,AVERAGE(AB400:AF400),IF(COUNTBLANK(AA400:AF400)&lt;3.5,AVERAGE(AA400:AF400),IF(COUNTBLANK(Z400:AF400)&lt;4.5,AVERAGE(Z400:AF400),IF(COUNTBLANK(Y400:AF400)&lt;5.5,AVERAGE(Y400:AF400),IF(COUNTBLANK(X400:AF400)&lt;6.5,AVERAGE(X400:AF400),IF(COUNTBLANK(W400:AF400)&lt;7.5,AVERAGE(W400:AF400),IF(COUNTBLANK(V400:AF400)&lt;8.5,AVERAGE(V400:AF400),IF(COUNTBLANK(U400:AF400)&lt;9.5,AVERAGE(U400:AF400),IF(COUNTBLANK(T400:AF400)&lt;10.5,AVERAGE(T400:AF400),IF(COUNTBLANK(S400:AF400)&lt;11.5,AVERAGE(S400:AF400),IF(COUNTBLANK(R400:AF400)&lt;12.5,AVERAGE(R400:AF400),IF(COUNTBLANK(Q400:AF400)&lt;13.5,AVERAGE(Q400:AF400),IF(COUNTBLANK(P400:AF400)&lt;14.5,AVERAGE(P400:AF400),IF(COUNTBLANK(O400:AF400)&lt;15.5,AVERAGE(O400:AF400),IF(COUNTBLANK(N400:AF400)&lt;16.5,AVERAGE(N400:AF400),IF(COUNTBLANK(M400:AF400)&lt;17.5,AVERAGE(M400:AF400),IF(COUNTBLANK(L400:AF400)&lt;18.5,AVERAGE(L400:AF400),AVERAGE(K400:AF400)))))))))))))))))))))</f>
        <v>82.333333333333329</v>
      </c>
      <c r="AJ400" s="22">
        <f>IF(AH400=0,"",IF(COUNTBLANK(AE400:AF400)=0,AVERAGE(AE400:AF400),IF(COUNTBLANK(AD400:AF400)&lt;1.5,AVERAGE(AD400:AF400),IF(COUNTBLANK(AC400:AF400)&lt;2.5,AVERAGE(AC400:AF400),IF(COUNTBLANK(AB400:AF400)&lt;3.5,AVERAGE(AB400:AF400),IF(COUNTBLANK(AA400:AF400)&lt;4.5,AVERAGE(AA400:AF400),IF(COUNTBLANK(Z400:AF400)&lt;5.5,AVERAGE(Z400:AF400),IF(COUNTBLANK(Y400:AF400)&lt;6.5,AVERAGE(Y400:AF400),IF(COUNTBLANK(X400:AF400)&lt;7.5,AVERAGE(X400:AF400),IF(COUNTBLANK(W400:AF400)&lt;8.5,AVERAGE(W400:AF400),IF(COUNTBLANK(V400:AF400)&lt;9.5,AVERAGE(V400:AF400),IF(COUNTBLANK(U400:AF400)&lt;10.5,AVERAGE(U400:AF400),IF(COUNTBLANK(T400:AF400)&lt;11.5,AVERAGE(T400:AF400),IF(COUNTBLANK(S400:AF400)&lt;12.5,AVERAGE(S400:AF400),IF(COUNTBLANK(R400:AF400)&lt;13.5,AVERAGE(R400:AF400),IF(COUNTBLANK(Q400:AF400)&lt;14.5,AVERAGE(Q400:AF400),IF(COUNTBLANK(P400:AF400)&lt;15.5,AVERAGE(P400:AF400),IF(COUNTBLANK(O400:AF400)&lt;16.5,AVERAGE(O400:AF400),IF(COUNTBLANK(N400:AF400)&lt;17.5,AVERAGE(N400:AF400),IF(COUNTBLANK(M400:AF400)&lt;18.5,AVERAGE(M400:AF400),IF(COUNTBLANK(L400:AF400)&lt;19.5,AVERAGE(L400:AF400),AVERAGE(K400:AF400))))))))))))))))))))))</f>
        <v>79</v>
      </c>
      <c r="AK400" s="23">
        <f>IF(AH400&lt;1.5,J400,(0.75*J400)+(0.25*(AI400*$AS$1)))</f>
        <v>350107.05036805145</v>
      </c>
      <c r="AL400" s="24">
        <f>AK400-J400</f>
        <v>-4392.9496319485479</v>
      </c>
      <c r="AM400" s="22">
        <f>IF(AH400&lt;1.5,"N/A",3*((J400/$AS$1)-(AJ400*2/3)))</f>
        <v>101.88177783100537</v>
      </c>
      <c r="AN400" s="20">
        <f t="shared" si="15"/>
        <v>325740.60547171533</v>
      </c>
      <c r="AO400" s="20">
        <f t="shared" si="16"/>
        <v>306618.1812638616</v>
      </c>
    </row>
    <row r="401" spans="1:41" ht="13.5">
      <c r="A401" s="19" t="s">
        <v>505</v>
      </c>
      <c r="B401" s="23" t="str">
        <f>IF(COUNTBLANK(K401:AF401)&lt;20.5,"Yes","No")</f>
        <v>Yes</v>
      </c>
      <c r="C401" s="23" t="str">
        <f>IF(COUNTBLANK(K401:AF401)&lt;21.5,"Yes","No")</f>
        <v>Yes</v>
      </c>
      <c r="D401" s="23" t="str">
        <f>IF(J401&gt;300000,IF(J401&lt;((AG401*$AR$1)*0.9),IF(J401&lt;((AG401*$AR$1)*0.8),IF(J401&lt;((AG401*$AR$1)*0.7),"B","C"),"V"),IF(AM401&gt;AG401,IF(AM401&gt;AJ401,"P",""),"")),IF(AM401&gt;AG401,IF(AM401&gt;AJ401,"P",""),""))</f>
        <v>P</v>
      </c>
      <c r="E401" s="19" t="s">
        <v>308</v>
      </c>
      <c r="F401" s="21" t="s">
        <v>62</v>
      </c>
      <c r="G401" s="20">
        <v>350800</v>
      </c>
      <c r="H401" s="20">
        <f>J401-G401</f>
        <v>-17000</v>
      </c>
      <c r="I401" s="80">
        <v>-23800</v>
      </c>
      <c r="J401" s="20">
        <v>333800</v>
      </c>
      <c r="K401" s="21">
        <v>111</v>
      </c>
      <c r="L401" s="21">
        <v>93</v>
      </c>
      <c r="M401" s="21">
        <v>69</v>
      </c>
      <c r="N401" s="21">
        <v>33</v>
      </c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39">
        <f>IF(AH401=0,"",AVERAGE(K401:AF401))</f>
        <v>76.5</v>
      </c>
      <c r="AH401" s="39">
        <f>IF(COUNTBLANK(K401:AF401)=0,22,IF(COUNTBLANK(K401:AF401)=1,21,IF(COUNTBLANK(K401:AF401)=2,20,IF(COUNTBLANK(K401:AF401)=3,19,IF(COUNTBLANK(K401:AF401)=4,18,IF(COUNTBLANK(K401:AF401)=5,17,IF(COUNTBLANK(K401:AF401)=6,16,IF(COUNTBLANK(K401:AF401)=7,15,IF(COUNTBLANK(K401:AF401)=8,14,IF(COUNTBLANK(K401:AF401)=9,13,IF(COUNTBLANK(K401:AF401)=10,12,IF(COUNTBLANK(K401:AF401)=11,11,IF(COUNTBLANK(K401:AF401)=12,10,IF(COUNTBLANK(K401:AF401)=13,9,IF(COUNTBLANK(K401:AF401)=14,8,IF(COUNTBLANK(K401:AF401)=15,7,IF(COUNTBLANK(K401:AF401)=16,6,IF(COUNTBLANK(K401:AF401)=17,5,IF(COUNTBLANK(K401:AF401)=18,4,IF(COUNTBLANK(K401:AF401)=19,3,IF(COUNTBLANK(K401:AF401)=20,2,IF(COUNTBLANK(K401:AF401)=21,1,IF(COUNTBLANK(K401:AF401)=22,0,"Error")))))))))))))))))))))))</f>
        <v>4</v>
      </c>
      <c r="AI401" s="39">
        <f>IF(AH401=0,"",IF(COUNTBLANK(AD401:AF401)=0,AVERAGE(AD401:AF401),IF(COUNTBLANK(AC401:AF401)&lt;1.5,AVERAGE(AC401:AF401),IF(COUNTBLANK(AB401:AF401)&lt;2.5,AVERAGE(AB401:AF401),IF(COUNTBLANK(AA401:AF401)&lt;3.5,AVERAGE(AA401:AF401),IF(COUNTBLANK(Z401:AF401)&lt;4.5,AVERAGE(Z401:AF401),IF(COUNTBLANK(Y401:AF401)&lt;5.5,AVERAGE(Y401:AF401),IF(COUNTBLANK(X401:AF401)&lt;6.5,AVERAGE(X401:AF401),IF(COUNTBLANK(W401:AF401)&lt;7.5,AVERAGE(W401:AF401),IF(COUNTBLANK(V401:AF401)&lt;8.5,AVERAGE(V401:AF401),IF(COUNTBLANK(U401:AF401)&lt;9.5,AVERAGE(U401:AF401),IF(COUNTBLANK(T401:AF401)&lt;10.5,AVERAGE(T401:AF401),IF(COUNTBLANK(S401:AF401)&lt;11.5,AVERAGE(S401:AF401),IF(COUNTBLANK(R401:AF401)&lt;12.5,AVERAGE(R401:AF401),IF(COUNTBLANK(Q401:AF401)&lt;13.5,AVERAGE(Q401:AF401),IF(COUNTBLANK(P401:AF401)&lt;14.5,AVERAGE(P401:AF401),IF(COUNTBLANK(O401:AF401)&lt;15.5,AVERAGE(O401:AF401),IF(COUNTBLANK(N401:AF401)&lt;16.5,AVERAGE(N401:AF401),IF(COUNTBLANK(M401:AF401)&lt;17.5,AVERAGE(M401:AF401),IF(COUNTBLANK(L401:AF401)&lt;18.5,AVERAGE(L401:AF401),AVERAGE(K401:AF401)))))))))))))))))))))</f>
        <v>65</v>
      </c>
      <c r="AJ401" s="22">
        <f>IF(AH401=0,"",IF(COUNTBLANK(AE401:AF401)=0,AVERAGE(AE401:AF401),IF(COUNTBLANK(AD401:AF401)&lt;1.5,AVERAGE(AD401:AF401),IF(COUNTBLANK(AC401:AF401)&lt;2.5,AVERAGE(AC401:AF401),IF(COUNTBLANK(AB401:AF401)&lt;3.5,AVERAGE(AB401:AF401),IF(COUNTBLANK(AA401:AF401)&lt;4.5,AVERAGE(AA401:AF401),IF(COUNTBLANK(Z401:AF401)&lt;5.5,AVERAGE(Z401:AF401),IF(COUNTBLANK(Y401:AF401)&lt;6.5,AVERAGE(Y401:AF401),IF(COUNTBLANK(X401:AF401)&lt;7.5,AVERAGE(X401:AF401),IF(COUNTBLANK(W401:AF401)&lt;8.5,AVERAGE(W401:AF401),IF(COUNTBLANK(V401:AF401)&lt;9.5,AVERAGE(V401:AF401),IF(COUNTBLANK(U401:AF401)&lt;10.5,AVERAGE(U401:AF401),IF(COUNTBLANK(T401:AF401)&lt;11.5,AVERAGE(T401:AF401),IF(COUNTBLANK(S401:AF401)&lt;12.5,AVERAGE(S401:AF401),IF(COUNTBLANK(R401:AF401)&lt;13.5,AVERAGE(R401:AF401),IF(COUNTBLANK(Q401:AF401)&lt;14.5,AVERAGE(Q401:AF401),IF(COUNTBLANK(P401:AF401)&lt;15.5,AVERAGE(P401:AF401),IF(COUNTBLANK(O401:AF401)&lt;16.5,AVERAGE(O401:AF401),IF(COUNTBLANK(N401:AF401)&lt;17.5,AVERAGE(N401:AF401),IF(COUNTBLANK(M401:AF401)&lt;18.5,AVERAGE(M401:AF401),IF(COUNTBLANK(L401:AF401)&lt;19.5,AVERAGE(L401:AF401),AVERAGE(K401:AF401))))))))))))))))))))))</f>
        <v>51</v>
      </c>
      <c r="AK401" s="23">
        <f>IF(AH401&lt;1.5,J401,(0.75*J401)+(0.25*(AI401*$AS$1)))</f>
        <v>316848.98713267222</v>
      </c>
      <c r="AL401" s="24">
        <f>AK401-J401</f>
        <v>-16951.01286732778</v>
      </c>
      <c r="AM401" s="22">
        <f>IF(AH401&lt;1.5,"N/A",3*((J401/$AS$1)-(AJ401*2/3)))</f>
        <v>142.70673466851787</v>
      </c>
      <c r="AN401" s="20">
        <f t="shared" si="15"/>
        <v>257163.63589872263</v>
      </c>
      <c r="AO401" s="20">
        <f t="shared" si="16"/>
        <v>302661.81763465045</v>
      </c>
    </row>
    <row r="402" spans="1:41" ht="13.5">
      <c r="A402" s="19" t="s">
        <v>505</v>
      </c>
      <c r="B402" s="23" t="str">
        <f>IF(COUNTBLANK(K402:AF402)&lt;20.5,"Yes","No")</f>
        <v>Yes</v>
      </c>
      <c r="C402" s="23" t="str">
        <f>IF(COUNTBLANK(K402:AF402)&lt;21.5,"Yes","No")</f>
        <v>Yes</v>
      </c>
      <c r="D402" s="23" t="str">
        <f>IF(J402&gt;300000,IF(J402&lt;((AG402*$AR$1)*0.9),IF(J402&lt;((AG402*$AR$1)*0.8),IF(J402&lt;((AG402*$AR$1)*0.7),"B","C"),"V"),IF(AM402&gt;AG402,IF(AM402&gt;AJ402,"P",""),"")),IF(AM402&gt;AG402,IF(AM402&gt;AJ402,"P",""),""))</f>
        <v>P</v>
      </c>
      <c r="E402" s="19" t="s">
        <v>313</v>
      </c>
      <c r="F402" s="21" t="s">
        <v>62</v>
      </c>
      <c r="G402" s="20">
        <v>333500</v>
      </c>
      <c r="H402" s="20">
        <f>J402-G402</f>
        <v>-18600</v>
      </c>
      <c r="I402" s="80">
        <v>-12200</v>
      </c>
      <c r="J402" s="20">
        <v>314900</v>
      </c>
      <c r="K402" s="21">
        <v>73</v>
      </c>
      <c r="L402" s="21">
        <v>71</v>
      </c>
      <c r="M402" s="21">
        <v>80</v>
      </c>
      <c r="N402" s="21">
        <v>54</v>
      </c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39">
        <f>IF(AH402=0,"",AVERAGE(K402:AF402))</f>
        <v>69.5</v>
      </c>
      <c r="AH402" s="39">
        <f>IF(COUNTBLANK(K402:AF402)=0,22,IF(COUNTBLANK(K402:AF402)=1,21,IF(COUNTBLANK(K402:AF402)=2,20,IF(COUNTBLANK(K402:AF402)=3,19,IF(COUNTBLANK(K402:AF402)=4,18,IF(COUNTBLANK(K402:AF402)=5,17,IF(COUNTBLANK(K402:AF402)=6,16,IF(COUNTBLANK(K402:AF402)=7,15,IF(COUNTBLANK(K402:AF402)=8,14,IF(COUNTBLANK(K402:AF402)=9,13,IF(COUNTBLANK(K402:AF402)=10,12,IF(COUNTBLANK(K402:AF402)=11,11,IF(COUNTBLANK(K402:AF402)=12,10,IF(COUNTBLANK(K402:AF402)=13,9,IF(COUNTBLANK(K402:AF402)=14,8,IF(COUNTBLANK(K402:AF402)=15,7,IF(COUNTBLANK(K402:AF402)=16,6,IF(COUNTBLANK(K402:AF402)=17,5,IF(COUNTBLANK(K402:AF402)=18,4,IF(COUNTBLANK(K402:AF402)=19,3,IF(COUNTBLANK(K402:AF402)=20,2,IF(COUNTBLANK(K402:AF402)=21,1,IF(COUNTBLANK(K402:AF402)=22,0,"Error")))))))))))))))))))))))</f>
        <v>4</v>
      </c>
      <c r="AI402" s="39">
        <f>IF(AH402=0,"",IF(COUNTBLANK(AD402:AF402)=0,AVERAGE(AD402:AF402),IF(COUNTBLANK(AC402:AF402)&lt;1.5,AVERAGE(AC402:AF402),IF(COUNTBLANK(AB402:AF402)&lt;2.5,AVERAGE(AB402:AF402),IF(COUNTBLANK(AA402:AF402)&lt;3.5,AVERAGE(AA402:AF402),IF(COUNTBLANK(Z402:AF402)&lt;4.5,AVERAGE(Z402:AF402),IF(COUNTBLANK(Y402:AF402)&lt;5.5,AVERAGE(Y402:AF402),IF(COUNTBLANK(X402:AF402)&lt;6.5,AVERAGE(X402:AF402),IF(COUNTBLANK(W402:AF402)&lt;7.5,AVERAGE(W402:AF402),IF(COUNTBLANK(V402:AF402)&lt;8.5,AVERAGE(V402:AF402),IF(COUNTBLANK(U402:AF402)&lt;9.5,AVERAGE(U402:AF402),IF(COUNTBLANK(T402:AF402)&lt;10.5,AVERAGE(T402:AF402),IF(COUNTBLANK(S402:AF402)&lt;11.5,AVERAGE(S402:AF402),IF(COUNTBLANK(R402:AF402)&lt;12.5,AVERAGE(R402:AF402),IF(COUNTBLANK(Q402:AF402)&lt;13.5,AVERAGE(Q402:AF402),IF(COUNTBLANK(P402:AF402)&lt;14.5,AVERAGE(P402:AF402),IF(COUNTBLANK(O402:AF402)&lt;15.5,AVERAGE(O402:AF402),IF(COUNTBLANK(N402:AF402)&lt;16.5,AVERAGE(N402:AF402),IF(COUNTBLANK(M402:AF402)&lt;17.5,AVERAGE(M402:AF402),IF(COUNTBLANK(L402:AF402)&lt;18.5,AVERAGE(L402:AF402),AVERAGE(K402:AF402)))))))))))))))))))))</f>
        <v>68.333333333333329</v>
      </c>
      <c r="AJ402" s="22">
        <f>IF(AH402=0,"",IF(COUNTBLANK(AE402:AF402)=0,AVERAGE(AE402:AF402),IF(COUNTBLANK(AD402:AF402)&lt;1.5,AVERAGE(AD402:AF402),IF(COUNTBLANK(AC402:AF402)&lt;2.5,AVERAGE(AC402:AF402),IF(COUNTBLANK(AB402:AF402)&lt;3.5,AVERAGE(AB402:AF402),IF(COUNTBLANK(AA402:AF402)&lt;4.5,AVERAGE(AA402:AF402),IF(COUNTBLANK(Z402:AF402)&lt;5.5,AVERAGE(Z402:AF402),IF(COUNTBLANK(Y402:AF402)&lt;6.5,AVERAGE(Y402:AF402),IF(COUNTBLANK(X402:AF402)&lt;7.5,AVERAGE(X402:AF402),IF(COUNTBLANK(W402:AF402)&lt;8.5,AVERAGE(W402:AF402),IF(COUNTBLANK(V402:AF402)&lt;9.5,AVERAGE(V402:AF402),IF(COUNTBLANK(U402:AF402)&lt;10.5,AVERAGE(U402:AF402),IF(COUNTBLANK(T402:AF402)&lt;11.5,AVERAGE(T402:AF402),IF(COUNTBLANK(S402:AF402)&lt;12.5,AVERAGE(S402:AF402),IF(COUNTBLANK(R402:AF402)&lt;13.5,AVERAGE(R402:AF402),IF(COUNTBLANK(Q402:AF402)&lt;14.5,AVERAGE(Q402:AF402),IF(COUNTBLANK(P402:AF402)&lt;15.5,AVERAGE(P402:AF402),IF(COUNTBLANK(O402:AF402)&lt;16.5,AVERAGE(O402:AF402),IF(COUNTBLANK(N402:AF402)&lt;17.5,AVERAGE(N402:AF402),IF(COUNTBLANK(M402:AF402)&lt;18.5,AVERAGE(M402:AF402),IF(COUNTBLANK(L402:AF402)&lt;19.5,AVERAGE(L402:AF402),AVERAGE(K402:AF402))))))))))))))))))))))</f>
        <v>67</v>
      </c>
      <c r="AK402" s="23">
        <f>IF(AH402&lt;1.5,J402,(0.75*J402)+(0.25*(AI402*$AS$1)))</f>
        <v>306084.19160101435</v>
      </c>
      <c r="AL402" s="24">
        <f>AK402-J402</f>
        <v>-8815.8083989856532</v>
      </c>
      <c r="AM402" s="22">
        <f>IF(AH402&lt;1.5,"N/A",3*((J402/$AS$1)-(AJ402*2/3)))</f>
        <v>96.851260476681517</v>
      </c>
      <c r="AN402" s="20">
        <f t="shared" si="15"/>
        <v>270351.51466275967</v>
      </c>
      <c r="AO402" s="20">
        <f t="shared" si="16"/>
        <v>274967.27223017265</v>
      </c>
    </row>
    <row r="403" spans="1:41" ht="13.5">
      <c r="A403" s="19" t="s">
        <v>505</v>
      </c>
      <c r="B403" s="23" t="str">
        <f>IF(COUNTBLANK(K403:AF403)&lt;20.5,"Yes","No")</f>
        <v>Yes</v>
      </c>
      <c r="C403" s="23" t="str">
        <f>IF(COUNTBLANK(K403:AF403)&lt;21.5,"Yes","No")</f>
        <v>Yes</v>
      </c>
      <c r="D403" s="23" t="str">
        <f>IF(J403&gt;300000,IF(J403&lt;((AG403*$AR$1)*0.9),IF(J403&lt;((AG403*$AR$1)*0.8),IF(J403&lt;((AG403*$AR$1)*0.7),"B","C"),"V"),IF(AM403&gt;AG403,IF(AM403&gt;AJ403,"P",""),"")),IF(AM403&gt;AG403,IF(AM403&gt;AJ403,"P",""),""))</f>
        <v/>
      </c>
      <c r="E403" s="19" t="s">
        <v>321</v>
      </c>
      <c r="F403" s="21" t="s">
        <v>62</v>
      </c>
      <c r="G403" s="20">
        <v>281200</v>
      </c>
      <c r="H403" s="20">
        <f>J403-G403</f>
        <v>7100</v>
      </c>
      <c r="I403" s="80">
        <v>2700</v>
      </c>
      <c r="J403" s="20">
        <v>288300</v>
      </c>
      <c r="K403" s="21">
        <v>55</v>
      </c>
      <c r="L403" s="21">
        <v>52</v>
      </c>
      <c r="M403" s="21">
        <v>109</v>
      </c>
      <c r="N403" s="21">
        <v>55</v>
      </c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39">
        <f>IF(AH403=0,"",AVERAGE(K403:AF403))</f>
        <v>67.75</v>
      </c>
      <c r="AH403" s="39">
        <f>IF(COUNTBLANK(K403:AF403)=0,22,IF(COUNTBLANK(K403:AF403)=1,21,IF(COUNTBLANK(K403:AF403)=2,20,IF(COUNTBLANK(K403:AF403)=3,19,IF(COUNTBLANK(K403:AF403)=4,18,IF(COUNTBLANK(K403:AF403)=5,17,IF(COUNTBLANK(K403:AF403)=6,16,IF(COUNTBLANK(K403:AF403)=7,15,IF(COUNTBLANK(K403:AF403)=8,14,IF(COUNTBLANK(K403:AF403)=9,13,IF(COUNTBLANK(K403:AF403)=10,12,IF(COUNTBLANK(K403:AF403)=11,11,IF(COUNTBLANK(K403:AF403)=12,10,IF(COUNTBLANK(K403:AF403)=13,9,IF(COUNTBLANK(K403:AF403)=14,8,IF(COUNTBLANK(K403:AF403)=15,7,IF(COUNTBLANK(K403:AF403)=16,6,IF(COUNTBLANK(K403:AF403)=17,5,IF(COUNTBLANK(K403:AF403)=18,4,IF(COUNTBLANK(K403:AF403)=19,3,IF(COUNTBLANK(K403:AF403)=20,2,IF(COUNTBLANK(K403:AF403)=21,1,IF(COUNTBLANK(K403:AF403)=22,0,"Error")))))))))))))))))))))))</f>
        <v>4</v>
      </c>
      <c r="AI403" s="39">
        <f>IF(AH403=0,"",IF(COUNTBLANK(AD403:AF403)=0,AVERAGE(AD403:AF403),IF(COUNTBLANK(AC403:AF403)&lt;1.5,AVERAGE(AC403:AF403),IF(COUNTBLANK(AB403:AF403)&lt;2.5,AVERAGE(AB403:AF403),IF(COUNTBLANK(AA403:AF403)&lt;3.5,AVERAGE(AA403:AF403),IF(COUNTBLANK(Z403:AF403)&lt;4.5,AVERAGE(Z403:AF403),IF(COUNTBLANK(Y403:AF403)&lt;5.5,AVERAGE(Y403:AF403),IF(COUNTBLANK(X403:AF403)&lt;6.5,AVERAGE(X403:AF403),IF(COUNTBLANK(W403:AF403)&lt;7.5,AVERAGE(W403:AF403),IF(COUNTBLANK(V403:AF403)&lt;8.5,AVERAGE(V403:AF403),IF(COUNTBLANK(U403:AF403)&lt;9.5,AVERAGE(U403:AF403),IF(COUNTBLANK(T403:AF403)&lt;10.5,AVERAGE(T403:AF403),IF(COUNTBLANK(S403:AF403)&lt;11.5,AVERAGE(S403:AF403),IF(COUNTBLANK(R403:AF403)&lt;12.5,AVERAGE(R403:AF403),IF(COUNTBLANK(Q403:AF403)&lt;13.5,AVERAGE(Q403:AF403),IF(COUNTBLANK(P403:AF403)&lt;14.5,AVERAGE(P403:AF403),IF(COUNTBLANK(O403:AF403)&lt;15.5,AVERAGE(O403:AF403),IF(COUNTBLANK(N403:AF403)&lt;16.5,AVERAGE(N403:AF403),IF(COUNTBLANK(M403:AF403)&lt;17.5,AVERAGE(M403:AF403),IF(COUNTBLANK(L403:AF403)&lt;18.5,AVERAGE(L403:AF403),AVERAGE(K403:AF403)))))))))))))))))))))</f>
        <v>72</v>
      </c>
      <c r="AJ403" s="22">
        <f>IF(AH403=0,"",IF(COUNTBLANK(AE403:AF403)=0,AVERAGE(AE403:AF403),IF(COUNTBLANK(AD403:AF403)&lt;1.5,AVERAGE(AD403:AF403),IF(COUNTBLANK(AC403:AF403)&lt;2.5,AVERAGE(AC403:AF403),IF(COUNTBLANK(AB403:AF403)&lt;3.5,AVERAGE(AB403:AF403),IF(COUNTBLANK(AA403:AF403)&lt;4.5,AVERAGE(AA403:AF403),IF(COUNTBLANK(Z403:AF403)&lt;5.5,AVERAGE(Z403:AF403),IF(COUNTBLANK(Y403:AF403)&lt;6.5,AVERAGE(Y403:AF403),IF(COUNTBLANK(X403:AF403)&lt;7.5,AVERAGE(X403:AF403),IF(COUNTBLANK(W403:AF403)&lt;8.5,AVERAGE(W403:AF403),IF(COUNTBLANK(V403:AF403)&lt;9.5,AVERAGE(V403:AF403),IF(COUNTBLANK(U403:AF403)&lt;10.5,AVERAGE(U403:AF403),IF(COUNTBLANK(T403:AF403)&lt;11.5,AVERAGE(T403:AF403),IF(COUNTBLANK(S403:AF403)&lt;12.5,AVERAGE(S403:AF403),IF(COUNTBLANK(R403:AF403)&lt;13.5,AVERAGE(R403:AF403),IF(COUNTBLANK(Q403:AF403)&lt;14.5,AVERAGE(Q403:AF403),IF(COUNTBLANK(P403:AF403)&lt;15.5,AVERAGE(P403:AF403),IF(COUNTBLANK(O403:AF403)&lt;16.5,AVERAGE(O403:AF403),IF(COUNTBLANK(N403:AF403)&lt;17.5,AVERAGE(N403:AF403),IF(COUNTBLANK(M403:AF403)&lt;18.5,AVERAGE(M403:AF403),IF(COUNTBLANK(L403:AF403)&lt;19.5,AVERAGE(L403:AF403),AVERAGE(K403:AF403))))))))))))))))))))))</f>
        <v>82</v>
      </c>
      <c r="AK403" s="23">
        <f>IF(AH403&lt;1.5,J403,(0.75*J403)+(0.25*(AI403*$AS$1)))</f>
        <v>289885.41651619074</v>
      </c>
      <c r="AL403" s="24">
        <f>AK403-J403</f>
        <v>1585.416516190744</v>
      </c>
      <c r="AM403" s="22">
        <f>IF(AH403&lt;1.5,"N/A",3*((J403/$AS$1)-(AJ403*2/3)))</f>
        <v>47.350963465948787</v>
      </c>
      <c r="AN403" s="20">
        <f t="shared" si="15"/>
        <v>284858.18130320043</v>
      </c>
      <c r="AO403" s="20">
        <f t="shared" si="16"/>
        <v>268043.63587905321</v>
      </c>
    </row>
    <row r="404" spans="1:41" ht="13.5">
      <c r="A404" s="19" t="s">
        <v>505</v>
      </c>
      <c r="B404" s="23" t="str">
        <f>IF(COUNTBLANK(K404:AF404)&lt;20.5,"Yes","No")</f>
        <v>Yes</v>
      </c>
      <c r="C404" s="23" t="str">
        <f>IF(COUNTBLANK(K404:AF404)&lt;21.5,"Yes","No")</f>
        <v>Yes</v>
      </c>
      <c r="D404" s="23" t="str">
        <f>IF(J404&gt;300000,IF(J404&lt;((AG404*$AR$1)*0.9),IF(J404&lt;((AG404*$AR$1)*0.8),IF(J404&lt;((AG404*$AR$1)*0.7),"B","C"),"V"),IF(AM404&gt;AG404,IF(AM404&gt;AJ404,"P",""),"")),IF(AM404&gt;AG404,IF(AM404&gt;AJ404,"P",""),""))</f>
        <v>P</v>
      </c>
      <c r="E404" s="19" t="s">
        <v>317</v>
      </c>
      <c r="F404" s="21" t="s">
        <v>62</v>
      </c>
      <c r="G404" s="20">
        <v>309200</v>
      </c>
      <c r="H404" s="20">
        <f>J404-G404</f>
        <v>-5000</v>
      </c>
      <c r="I404" s="80">
        <v>-10400</v>
      </c>
      <c r="J404" s="20">
        <v>304200</v>
      </c>
      <c r="K404" s="21">
        <v>63</v>
      </c>
      <c r="L404" s="21">
        <v>123</v>
      </c>
      <c r="M404" s="21">
        <v>53</v>
      </c>
      <c r="N404" s="21">
        <v>25</v>
      </c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39">
        <f>IF(AH404=0,"",AVERAGE(K404:AF404))</f>
        <v>66</v>
      </c>
      <c r="AH404" s="39">
        <f>IF(COUNTBLANK(K404:AF404)=0,22,IF(COUNTBLANK(K404:AF404)=1,21,IF(COUNTBLANK(K404:AF404)=2,20,IF(COUNTBLANK(K404:AF404)=3,19,IF(COUNTBLANK(K404:AF404)=4,18,IF(COUNTBLANK(K404:AF404)=5,17,IF(COUNTBLANK(K404:AF404)=6,16,IF(COUNTBLANK(K404:AF404)=7,15,IF(COUNTBLANK(K404:AF404)=8,14,IF(COUNTBLANK(K404:AF404)=9,13,IF(COUNTBLANK(K404:AF404)=10,12,IF(COUNTBLANK(K404:AF404)=11,11,IF(COUNTBLANK(K404:AF404)=12,10,IF(COUNTBLANK(K404:AF404)=13,9,IF(COUNTBLANK(K404:AF404)=14,8,IF(COUNTBLANK(K404:AF404)=15,7,IF(COUNTBLANK(K404:AF404)=16,6,IF(COUNTBLANK(K404:AF404)=17,5,IF(COUNTBLANK(K404:AF404)=18,4,IF(COUNTBLANK(K404:AF404)=19,3,IF(COUNTBLANK(K404:AF404)=20,2,IF(COUNTBLANK(K404:AF404)=21,1,IF(COUNTBLANK(K404:AF404)=22,0,"Error")))))))))))))))))))))))</f>
        <v>4</v>
      </c>
      <c r="AI404" s="39">
        <f>IF(AH404=0,"",IF(COUNTBLANK(AD404:AF404)=0,AVERAGE(AD404:AF404),IF(COUNTBLANK(AC404:AF404)&lt;1.5,AVERAGE(AC404:AF404),IF(COUNTBLANK(AB404:AF404)&lt;2.5,AVERAGE(AB404:AF404),IF(COUNTBLANK(AA404:AF404)&lt;3.5,AVERAGE(AA404:AF404),IF(COUNTBLANK(Z404:AF404)&lt;4.5,AVERAGE(Z404:AF404),IF(COUNTBLANK(Y404:AF404)&lt;5.5,AVERAGE(Y404:AF404),IF(COUNTBLANK(X404:AF404)&lt;6.5,AVERAGE(X404:AF404),IF(COUNTBLANK(W404:AF404)&lt;7.5,AVERAGE(W404:AF404),IF(COUNTBLANK(V404:AF404)&lt;8.5,AVERAGE(V404:AF404),IF(COUNTBLANK(U404:AF404)&lt;9.5,AVERAGE(U404:AF404),IF(COUNTBLANK(T404:AF404)&lt;10.5,AVERAGE(T404:AF404),IF(COUNTBLANK(S404:AF404)&lt;11.5,AVERAGE(S404:AF404),IF(COUNTBLANK(R404:AF404)&lt;12.5,AVERAGE(R404:AF404),IF(COUNTBLANK(Q404:AF404)&lt;13.5,AVERAGE(Q404:AF404),IF(COUNTBLANK(P404:AF404)&lt;14.5,AVERAGE(P404:AF404),IF(COUNTBLANK(O404:AF404)&lt;15.5,AVERAGE(O404:AF404),IF(COUNTBLANK(N404:AF404)&lt;16.5,AVERAGE(N404:AF404),IF(COUNTBLANK(M404:AF404)&lt;17.5,AVERAGE(M404:AF404),IF(COUNTBLANK(L404:AF404)&lt;18.5,AVERAGE(L404:AF404),AVERAGE(K404:AF404)))))))))))))))))))))</f>
        <v>67</v>
      </c>
      <c r="AJ404" s="22">
        <f>IF(AH404=0,"",IF(COUNTBLANK(AE404:AF404)=0,AVERAGE(AE404:AF404),IF(COUNTBLANK(AD404:AF404)&lt;1.5,AVERAGE(AD404:AF404),IF(COUNTBLANK(AC404:AF404)&lt;2.5,AVERAGE(AC404:AF404),IF(COUNTBLANK(AB404:AF404)&lt;3.5,AVERAGE(AB404:AF404),IF(COUNTBLANK(AA404:AF404)&lt;4.5,AVERAGE(AA404:AF404),IF(COUNTBLANK(Z404:AF404)&lt;5.5,AVERAGE(Z404:AF404),IF(COUNTBLANK(Y404:AF404)&lt;6.5,AVERAGE(Y404:AF404),IF(COUNTBLANK(X404:AF404)&lt;7.5,AVERAGE(X404:AF404),IF(COUNTBLANK(W404:AF404)&lt;8.5,AVERAGE(W404:AF404),IF(COUNTBLANK(V404:AF404)&lt;9.5,AVERAGE(V404:AF404),IF(COUNTBLANK(U404:AF404)&lt;10.5,AVERAGE(U404:AF404),IF(COUNTBLANK(T404:AF404)&lt;11.5,AVERAGE(T404:AF404),IF(COUNTBLANK(S404:AF404)&lt;12.5,AVERAGE(S404:AF404),IF(COUNTBLANK(R404:AF404)&lt;13.5,AVERAGE(R404:AF404),IF(COUNTBLANK(Q404:AF404)&lt;14.5,AVERAGE(Q404:AF404),IF(COUNTBLANK(P404:AF404)&lt;15.5,AVERAGE(P404:AF404),IF(COUNTBLANK(O404:AF404)&lt;16.5,AVERAGE(O404:AF404),IF(COUNTBLANK(N404:AF404)&lt;17.5,AVERAGE(N404:AF404),IF(COUNTBLANK(M404:AF404)&lt;18.5,AVERAGE(M404:AF404),IF(COUNTBLANK(L404:AF404)&lt;19.5,AVERAGE(L404:AF404),AVERAGE(K404:AF404))))))))))))))))))))))</f>
        <v>39</v>
      </c>
      <c r="AK404" s="23">
        <f>IF(AH404&lt;1.5,J404,(0.75*J404)+(0.25*(AI404*$AS$1)))</f>
        <v>296695.1098136775</v>
      </c>
      <c r="AL404" s="24">
        <f>AK404-J404</f>
        <v>-7504.8901863225037</v>
      </c>
      <c r="AM404" s="22">
        <f>IF(AH404&lt;1.5,"N/A",3*((J404/$AS$1)-(AJ404*2/3)))</f>
        <v>145.00715604003338</v>
      </c>
      <c r="AN404" s="20">
        <f t="shared" si="15"/>
        <v>265076.36315714486</v>
      </c>
      <c r="AO404" s="20">
        <f t="shared" si="16"/>
        <v>261119.99952793375</v>
      </c>
    </row>
    <row r="405" spans="1:41" ht="13.5">
      <c r="A405" s="19" t="s">
        <v>505</v>
      </c>
      <c r="B405" s="23" t="str">
        <f>IF(COUNTBLANK(K405:AF405)&lt;20.5,"Yes","No")</f>
        <v>Yes</v>
      </c>
      <c r="C405" s="23" t="str">
        <f>IF(COUNTBLANK(K405:AF405)&lt;21.5,"Yes","No")</f>
        <v>Yes</v>
      </c>
      <c r="D405" s="23" t="str">
        <f>IF(J405&gt;300000,IF(J405&lt;((AG405*$AR$1)*0.9),IF(J405&lt;((AG405*$AR$1)*0.8),IF(J405&lt;((AG405*$AR$1)*0.7),"B","C"),"V"),IF(AM405&gt;AG405,IF(AM405&gt;AJ405,"P",""),"")),IF(AM405&gt;AG405,IF(AM405&gt;AJ405,"P",""),""))</f>
        <v/>
      </c>
      <c r="E405" s="25" t="s">
        <v>421</v>
      </c>
      <c r="F405" s="27" t="s">
        <v>37</v>
      </c>
      <c r="G405" s="20">
        <v>83800</v>
      </c>
      <c r="H405" s="20">
        <f>J405-G405</f>
        <v>47800</v>
      </c>
      <c r="I405" s="80">
        <v>47800</v>
      </c>
      <c r="J405" s="20">
        <v>131600</v>
      </c>
      <c r="K405" s="21"/>
      <c r="L405" s="21">
        <v>82</v>
      </c>
      <c r="M405" s="21">
        <v>63</v>
      </c>
      <c r="N405" s="21">
        <v>49</v>
      </c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39">
        <f>IF(AH405=0,"",AVERAGE(K405:AF405))</f>
        <v>64.666666666666671</v>
      </c>
      <c r="AH405" s="39">
        <f>IF(COUNTBLANK(K405:AF405)=0,22,IF(COUNTBLANK(K405:AF405)=1,21,IF(COUNTBLANK(K405:AF405)=2,20,IF(COUNTBLANK(K405:AF405)=3,19,IF(COUNTBLANK(K405:AF405)=4,18,IF(COUNTBLANK(K405:AF405)=5,17,IF(COUNTBLANK(K405:AF405)=6,16,IF(COUNTBLANK(K405:AF405)=7,15,IF(COUNTBLANK(K405:AF405)=8,14,IF(COUNTBLANK(K405:AF405)=9,13,IF(COUNTBLANK(K405:AF405)=10,12,IF(COUNTBLANK(K405:AF405)=11,11,IF(COUNTBLANK(K405:AF405)=12,10,IF(COUNTBLANK(K405:AF405)=13,9,IF(COUNTBLANK(K405:AF405)=14,8,IF(COUNTBLANK(K405:AF405)=15,7,IF(COUNTBLANK(K405:AF405)=16,6,IF(COUNTBLANK(K405:AF405)=17,5,IF(COUNTBLANK(K405:AF405)=18,4,IF(COUNTBLANK(K405:AF405)=19,3,IF(COUNTBLANK(K405:AF405)=20,2,IF(COUNTBLANK(K405:AF405)=21,1,IF(COUNTBLANK(K405:AF405)=22,0,"Error")))))))))))))))))))))))</f>
        <v>3</v>
      </c>
      <c r="AI405" s="39">
        <f>IF(AH405=0,"",IF(COUNTBLANK(AD405:AF405)=0,AVERAGE(AD405:AF405),IF(COUNTBLANK(AC405:AF405)&lt;1.5,AVERAGE(AC405:AF405),IF(COUNTBLANK(AB405:AF405)&lt;2.5,AVERAGE(AB405:AF405),IF(COUNTBLANK(AA405:AF405)&lt;3.5,AVERAGE(AA405:AF405),IF(COUNTBLANK(Z405:AF405)&lt;4.5,AVERAGE(Z405:AF405),IF(COUNTBLANK(Y405:AF405)&lt;5.5,AVERAGE(Y405:AF405),IF(COUNTBLANK(X405:AF405)&lt;6.5,AVERAGE(X405:AF405),IF(COUNTBLANK(W405:AF405)&lt;7.5,AVERAGE(W405:AF405),IF(COUNTBLANK(V405:AF405)&lt;8.5,AVERAGE(V405:AF405),IF(COUNTBLANK(U405:AF405)&lt;9.5,AVERAGE(U405:AF405),IF(COUNTBLANK(T405:AF405)&lt;10.5,AVERAGE(T405:AF405),IF(COUNTBLANK(S405:AF405)&lt;11.5,AVERAGE(S405:AF405),IF(COUNTBLANK(R405:AF405)&lt;12.5,AVERAGE(R405:AF405),IF(COUNTBLANK(Q405:AF405)&lt;13.5,AVERAGE(Q405:AF405),IF(COUNTBLANK(P405:AF405)&lt;14.5,AVERAGE(P405:AF405),IF(COUNTBLANK(O405:AF405)&lt;15.5,AVERAGE(O405:AF405),IF(COUNTBLANK(N405:AF405)&lt;16.5,AVERAGE(N405:AF405),IF(COUNTBLANK(M405:AF405)&lt;17.5,AVERAGE(M405:AF405),IF(COUNTBLANK(L405:AF405)&lt;18.5,AVERAGE(L405:AF405),AVERAGE(K405:AF405)))))))))))))))))))))</f>
        <v>64.666666666666671</v>
      </c>
      <c r="AJ405" s="22">
        <f>IF(AH405=0,"",IF(COUNTBLANK(AE405:AF405)=0,AVERAGE(AE405:AF405),IF(COUNTBLANK(AD405:AF405)&lt;1.5,AVERAGE(AD405:AF405),IF(COUNTBLANK(AC405:AF405)&lt;2.5,AVERAGE(AC405:AF405),IF(COUNTBLANK(AB405:AF405)&lt;3.5,AVERAGE(AB405:AF405),IF(COUNTBLANK(AA405:AF405)&lt;4.5,AVERAGE(AA405:AF405),IF(COUNTBLANK(Z405:AF405)&lt;5.5,AVERAGE(Z405:AF405),IF(COUNTBLANK(Y405:AF405)&lt;6.5,AVERAGE(Y405:AF405),IF(COUNTBLANK(X405:AF405)&lt;7.5,AVERAGE(X405:AF405),IF(COUNTBLANK(W405:AF405)&lt;8.5,AVERAGE(W405:AF405),IF(COUNTBLANK(V405:AF405)&lt;9.5,AVERAGE(V405:AF405),IF(COUNTBLANK(U405:AF405)&lt;10.5,AVERAGE(U405:AF405),IF(COUNTBLANK(T405:AF405)&lt;11.5,AVERAGE(T405:AF405),IF(COUNTBLANK(S405:AF405)&lt;12.5,AVERAGE(S405:AF405),IF(COUNTBLANK(R405:AF405)&lt;13.5,AVERAGE(R405:AF405),IF(COUNTBLANK(Q405:AF405)&lt;14.5,AVERAGE(Q405:AF405),IF(COUNTBLANK(P405:AF405)&lt;15.5,AVERAGE(P405:AF405),IF(COUNTBLANK(O405:AF405)&lt;16.5,AVERAGE(O405:AF405),IF(COUNTBLANK(N405:AF405)&lt;17.5,AVERAGE(N405:AF405),IF(COUNTBLANK(M405:AF405)&lt;18.5,AVERAGE(M405:AF405),IF(COUNTBLANK(L405:AF405)&lt;19.5,AVERAGE(L405:AF405),AVERAGE(K405:AF405))))))))))))))))))))))</f>
        <v>56</v>
      </c>
      <c r="AK405" s="23">
        <f>IF(AH405&lt;1.5,J405,(0.75*J405)+(0.25*(AI405*$AS$1)))</f>
        <v>164857.96668583798</v>
      </c>
      <c r="AL405" s="24">
        <f>AK405-J405</f>
        <v>33257.966685837979</v>
      </c>
      <c r="AM405" s="22">
        <f>IF(AH405&lt;1.5,"N/A",3*((J405/$AS$1)-(AJ405*2/3)))</f>
        <v>-15.524846367954005</v>
      </c>
      <c r="AN405" s="20">
        <f t="shared" si="15"/>
        <v>255844.84802231894</v>
      </c>
      <c r="AO405" s="20">
        <f t="shared" si="16"/>
        <v>255844.84802231894</v>
      </c>
    </row>
    <row r="406" spans="1:41" ht="13.5">
      <c r="A406" s="19" t="s">
        <v>505</v>
      </c>
      <c r="B406" s="23" t="str">
        <f>IF(COUNTBLANK(K406:AF406)&lt;20.5,"Yes","No")</f>
        <v>Yes</v>
      </c>
      <c r="C406" s="23" t="str">
        <f>IF(COUNTBLANK(K406:AF406)&lt;21.5,"Yes","No")</f>
        <v>Yes</v>
      </c>
      <c r="D406" s="23" t="str">
        <f>IF(J406&gt;300000,IF(J406&lt;((AG406*$AR$1)*0.9),IF(J406&lt;((AG406*$AR$1)*0.8),IF(J406&lt;((AG406*$AR$1)*0.7),"B","C"),"V"),IF(AM406&gt;AG406,IF(AM406&gt;AJ406,"P",""),"")),IF(AM406&gt;AG406,IF(AM406&gt;AJ406,"P",""),""))</f>
        <v/>
      </c>
      <c r="E406" s="19" t="s">
        <v>323</v>
      </c>
      <c r="F406" s="21" t="s">
        <v>388</v>
      </c>
      <c r="G406" s="20">
        <v>273500</v>
      </c>
      <c r="H406" s="20">
        <f>J406-G406</f>
        <v>-6700</v>
      </c>
      <c r="I406" s="80">
        <v>200</v>
      </c>
      <c r="J406" s="20">
        <v>266800</v>
      </c>
      <c r="K406" s="21">
        <v>52</v>
      </c>
      <c r="L406" s="21">
        <v>64</v>
      </c>
      <c r="M406" s="21">
        <v>63</v>
      </c>
      <c r="N406" s="21">
        <v>68</v>
      </c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39">
        <f>IF(AH406=0,"",AVERAGE(K406:AF406))</f>
        <v>61.75</v>
      </c>
      <c r="AH406" s="39">
        <f>IF(COUNTBLANK(K406:AF406)=0,22,IF(COUNTBLANK(K406:AF406)=1,21,IF(COUNTBLANK(K406:AF406)=2,20,IF(COUNTBLANK(K406:AF406)=3,19,IF(COUNTBLANK(K406:AF406)=4,18,IF(COUNTBLANK(K406:AF406)=5,17,IF(COUNTBLANK(K406:AF406)=6,16,IF(COUNTBLANK(K406:AF406)=7,15,IF(COUNTBLANK(K406:AF406)=8,14,IF(COUNTBLANK(K406:AF406)=9,13,IF(COUNTBLANK(K406:AF406)=10,12,IF(COUNTBLANK(K406:AF406)=11,11,IF(COUNTBLANK(K406:AF406)=12,10,IF(COUNTBLANK(K406:AF406)=13,9,IF(COUNTBLANK(K406:AF406)=14,8,IF(COUNTBLANK(K406:AF406)=15,7,IF(COUNTBLANK(K406:AF406)=16,6,IF(COUNTBLANK(K406:AF406)=17,5,IF(COUNTBLANK(K406:AF406)=18,4,IF(COUNTBLANK(K406:AF406)=19,3,IF(COUNTBLANK(K406:AF406)=20,2,IF(COUNTBLANK(K406:AF406)=21,1,IF(COUNTBLANK(K406:AF406)=22,0,"Error")))))))))))))))))))))))</f>
        <v>4</v>
      </c>
      <c r="AI406" s="39">
        <f>IF(AH406=0,"",IF(COUNTBLANK(AD406:AF406)=0,AVERAGE(AD406:AF406),IF(COUNTBLANK(AC406:AF406)&lt;1.5,AVERAGE(AC406:AF406),IF(COUNTBLANK(AB406:AF406)&lt;2.5,AVERAGE(AB406:AF406),IF(COUNTBLANK(AA406:AF406)&lt;3.5,AVERAGE(AA406:AF406),IF(COUNTBLANK(Z406:AF406)&lt;4.5,AVERAGE(Z406:AF406),IF(COUNTBLANK(Y406:AF406)&lt;5.5,AVERAGE(Y406:AF406),IF(COUNTBLANK(X406:AF406)&lt;6.5,AVERAGE(X406:AF406),IF(COUNTBLANK(W406:AF406)&lt;7.5,AVERAGE(W406:AF406),IF(COUNTBLANK(V406:AF406)&lt;8.5,AVERAGE(V406:AF406),IF(COUNTBLANK(U406:AF406)&lt;9.5,AVERAGE(U406:AF406),IF(COUNTBLANK(T406:AF406)&lt;10.5,AVERAGE(T406:AF406),IF(COUNTBLANK(S406:AF406)&lt;11.5,AVERAGE(S406:AF406),IF(COUNTBLANK(R406:AF406)&lt;12.5,AVERAGE(R406:AF406),IF(COUNTBLANK(Q406:AF406)&lt;13.5,AVERAGE(Q406:AF406),IF(COUNTBLANK(P406:AF406)&lt;14.5,AVERAGE(P406:AF406),IF(COUNTBLANK(O406:AF406)&lt;15.5,AVERAGE(O406:AF406),IF(COUNTBLANK(N406:AF406)&lt;16.5,AVERAGE(N406:AF406),IF(COUNTBLANK(M406:AF406)&lt;17.5,AVERAGE(M406:AF406),IF(COUNTBLANK(L406:AF406)&lt;18.5,AVERAGE(L406:AF406),AVERAGE(K406:AF406)))))))))))))))))))))</f>
        <v>65</v>
      </c>
      <c r="AJ406" s="22">
        <f>IF(AH406=0,"",IF(COUNTBLANK(AE406:AF406)=0,AVERAGE(AE406:AF406),IF(COUNTBLANK(AD406:AF406)&lt;1.5,AVERAGE(AD406:AF406),IF(COUNTBLANK(AC406:AF406)&lt;2.5,AVERAGE(AC406:AF406),IF(COUNTBLANK(AB406:AF406)&lt;3.5,AVERAGE(AB406:AF406),IF(COUNTBLANK(AA406:AF406)&lt;4.5,AVERAGE(AA406:AF406),IF(COUNTBLANK(Z406:AF406)&lt;5.5,AVERAGE(Z406:AF406),IF(COUNTBLANK(Y406:AF406)&lt;6.5,AVERAGE(Y406:AF406),IF(COUNTBLANK(X406:AF406)&lt;7.5,AVERAGE(X406:AF406),IF(COUNTBLANK(W406:AF406)&lt;8.5,AVERAGE(W406:AF406),IF(COUNTBLANK(V406:AF406)&lt;9.5,AVERAGE(V406:AF406),IF(COUNTBLANK(U406:AF406)&lt;10.5,AVERAGE(U406:AF406),IF(COUNTBLANK(T406:AF406)&lt;11.5,AVERAGE(T406:AF406),IF(COUNTBLANK(S406:AF406)&lt;12.5,AVERAGE(S406:AF406),IF(COUNTBLANK(R406:AF406)&lt;13.5,AVERAGE(R406:AF406),IF(COUNTBLANK(Q406:AF406)&lt;14.5,AVERAGE(Q406:AF406),IF(COUNTBLANK(P406:AF406)&lt;15.5,AVERAGE(P406:AF406),IF(COUNTBLANK(O406:AF406)&lt;16.5,AVERAGE(O406:AF406),IF(COUNTBLANK(N406:AF406)&lt;17.5,AVERAGE(N406:AF406),IF(COUNTBLANK(M406:AF406)&lt;18.5,AVERAGE(M406:AF406),IF(COUNTBLANK(L406:AF406)&lt;19.5,AVERAGE(L406:AF406),AVERAGE(K406:AF406))))))))))))))))))))))</f>
        <v>65.5</v>
      </c>
      <c r="AK406" s="23">
        <f>IF(AH406&lt;1.5,J406,(0.75*J406)+(0.25*(AI406*$AS$1)))</f>
        <v>266598.98713267222</v>
      </c>
      <c r="AL406" s="24">
        <f>AK406-J406</f>
        <v>-201.01286732777953</v>
      </c>
      <c r="AM406" s="22">
        <f>IF(AH406&lt;1.5,"N/A",3*((J406/$AS$1)-(AJ406*2/3)))</f>
        <v>64.589445205394156</v>
      </c>
      <c r="AN406" s="20">
        <f t="shared" si="15"/>
        <v>257163.63589872263</v>
      </c>
      <c r="AO406" s="20">
        <f t="shared" si="16"/>
        <v>244305.4541037865</v>
      </c>
    </row>
    <row r="407" spans="1:41" ht="13.5">
      <c r="A407" s="19" t="s">
        <v>505</v>
      </c>
      <c r="B407" s="23" t="str">
        <f>IF(COUNTBLANK(K407:AF407)&lt;20.5,"Yes","No")</f>
        <v>Yes</v>
      </c>
      <c r="C407" s="23" t="str">
        <f>IF(COUNTBLANK(K407:AF407)&lt;21.5,"Yes","No")</f>
        <v>Yes</v>
      </c>
      <c r="D407" s="23" t="str">
        <f>IF(J407&gt;300000,IF(J407&lt;((AG407*$AR$1)*0.9),IF(J407&lt;((AG407*$AR$1)*0.8),IF(J407&lt;((AG407*$AR$1)*0.7),"B","C"),"V"),IF(AM407&gt;AG407,IF(AM407&gt;AJ407,"P",""),"")),IF(AM407&gt;AG407,IF(AM407&gt;AJ407,"P",""),""))</f>
        <v>P</v>
      </c>
      <c r="E407" s="19" t="s">
        <v>318</v>
      </c>
      <c r="F407" s="21" t="s">
        <v>62</v>
      </c>
      <c r="G407" s="20">
        <v>413200</v>
      </c>
      <c r="H407" s="20">
        <f>J407-G407</f>
        <v>-41300</v>
      </c>
      <c r="I407" s="80">
        <v>0</v>
      </c>
      <c r="J407" s="20">
        <v>371900</v>
      </c>
      <c r="K407" s="21">
        <v>63</v>
      </c>
      <c r="L407" s="21">
        <v>83</v>
      </c>
      <c r="M407" s="21">
        <v>39</v>
      </c>
      <c r="N407" s="21" t="s">
        <v>535</v>
      </c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39">
        <f>IF(AH407=0,"",AVERAGE(K407:AF407))</f>
        <v>61.666666666666664</v>
      </c>
      <c r="AH407" s="39">
        <f>IF(COUNTBLANK(K407:AF407)=0,22,IF(COUNTBLANK(K407:AF407)=1,21,IF(COUNTBLANK(K407:AF407)=2,20,IF(COUNTBLANK(K407:AF407)=3,19,IF(COUNTBLANK(K407:AF407)=4,18,IF(COUNTBLANK(K407:AF407)=5,17,IF(COUNTBLANK(K407:AF407)=6,16,IF(COUNTBLANK(K407:AF407)=7,15,IF(COUNTBLANK(K407:AF407)=8,14,IF(COUNTBLANK(K407:AF407)=9,13,IF(COUNTBLANK(K407:AF407)=10,12,IF(COUNTBLANK(K407:AF407)=11,11,IF(COUNTBLANK(K407:AF407)=12,10,IF(COUNTBLANK(K407:AF407)=13,9,IF(COUNTBLANK(K407:AF407)=14,8,IF(COUNTBLANK(K407:AF407)=15,7,IF(COUNTBLANK(K407:AF407)=16,6,IF(COUNTBLANK(K407:AF407)=17,5,IF(COUNTBLANK(K407:AF407)=18,4,IF(COUNTBLANK(K407:AF407)=19,3,IF(COUNTBLANK(K407:AF407)=20,2,IF(COUNTBLANK(K407:AF407)=21,1,IF(COUNTBLANK(K407:AF407)=22,0,"Error")))))))))))))))))))))))</f>
        <v>3</v>
      </c>
      <c r="AI407" s="39">
        <f>IF(AH407=0,"",IF(COUNTBLANK(AD407:AF407)=0,AVERAGE(AD407:AF407),IF(COUNTBLANK(AC407:AF407)&lt;1.5,AVERAGE(AC407:AF407),IF(COUNTBLANK(AB407:AF407)&lt;2.5,AVERAGE(AB407:AF407),IF(COUNTBLANK(AA407:AF407)&lt;3.5,AVERAGE(AA407:AF407),IF(COUNTBLANK(Z407:AF407)&lt;4.5,AVERAGE(Z407:AF407),IF(COUNTBLANK(Y407:AF407)&lt;5.5,AVERAGE(Y407:AF407),IF(COUNTBLANK(X407:AF407)&lt;6.5,AVERAGE(X407:AF407),IF(COUNTBLANK(W407:AF407)&lt;7.5,AVERAGE(W407:AF407),IF(COUNTBLANK(V407:AF407)&lt;8.5,AVERAGE(V407:AF407),IF(COUNTBLANK(U407:AF407)&lt;9.5,AVERAGE(U407:AF407),IF(COUNTBLANK(T407:AF407)&lt;10.5,AVERAGE(T407:AF407),IF(COUNTBLANK(S407:AF407)&lt;11.5,AVERAGE(S407:AF407),IF(COUNTBLANK(R407:AF407)&lt;12.5,AVERAGE(R407:AF407),IF(COUNTBLANK(Q407:AF407)&lt;13.5,AVERAGE(Q407:AF407),IF(COUNTBLANK(P407:AF407)&lt;14.5,AVERAGE(P407:AF407),IF(COUNTBLANK(O407:AF407)&lt;15.5,AVERAGE(O407:AF407),IF(COUNTBLANK(N407:AF407)&lt;16.5,AVERAGE(N407:AF407),IF(COUNTBLANK(M407:AF407)&lt;17.5,AVERAGE(M407:AF407),IF(COUNTBLANK(L407:AF407)&lt;18.5,AVERAGE(L407:AF407),AVERAGE(K407:AF407)))))))))))))))))))))</f>
        <v>61.666666666666664</v>
      </c>
      <c r="AJ407" s="22">
        <f>IF(AH407=0,"",IF(COUNTBLANK(AE407:AF407)=0,AVERAGE(AE407:AF407),IF(COUNTBLANK(AD407:AF407)&lt;1.5,AVERAGE(AD407:AF407),IF(COUNTBLANK(AC407:AF407)&lt;2.5,AVERAGE(AC407:AF407),IF(COUNTBLANK(AB407:AF407)&lt;3.5,AVERAGE(AB407:AF407),IF(COUNTBLANK(AA407:AF407)&lt;4.5,AVERAGE(AA407:AF407),IF(COUNTBLANK(Z407:AF407)&lt;5.5,AVERAGE(Z407:AF407),IF(COUNTBLANK(Y407:AF407)&lt;6.5,AVERAGE(Y407:AF407),IF(COUNTBLANK(X407:AF407)&lt;7.5,AVERAGE(X407:AF407),IF(COUNTBLANK(W407:AF407)&lt;8.5,AVERAGE(W407:AF407),IF(COUNTBLANK(V407:AF407)&lt;9.5,AVERAGE(V407:AF407),IF(COUNTBLANK(U407:AF407)&lt;10.5,AVERAGE(U407:AF407),IF(COUNTBLANK(T407:AF407)&lt;11.5,AVERAGE(T407:AF407),IF(COUNTBLANK(S407:AF407)&lt;12.5,AVERAGE(S407:AF407),IF(COUNTBLANK(R407:AF407)&lt;13.5,AVERAGE(R407:AF407),IF(COUNTBLANK(Q407:AF407)&lt;14.5,AVERAGE(Q407:AF407),IF(COUNTBLANK(P407:AF407)&lt;15.5,AVERAGE(P407:AF407),IF(COUNTBLANK(O407:AF407)&lt;16.5,AVERAGE(O407:AF407),IF(COUNTBLANK(N407:AF407)&lt;17.5,AVERAGE(N407:AF407),IF(COUNTBLANK(M407:AF407)&lt;18.5,AVERAGE(M407:AF407),IF(COUNTBLANK(L407:AF407)&lt;19.5,AVERAGE(L407:AF407),AVERAGE(K407:AF407))))))))))))))))))))))</f>
        <v>61</v>
      </c>
      <c r="AK407" s="23">
        <f>IF(AH407&lt;1.5,J407,(0.75*J407)+(0.25*(AI407*$AS$1)))</f>
        <v>342013.78266433004</v>
      </c>
      <c r="AL407" s="24">
        <f>AK407-J407</f>
        <v>-29886.217335669964</v>
      </c>
      <c r="AM407" s="22">
        <f>IF(AH407&lt;1.5,"N/A",3*((J407/$AS$1)-(AJ407*2/3)))</f>
        <v>150.63761121396587</v>
      </c>
      <c r="AN407" s="20">
        <f t="shared" si="15"/>
        <v>243975.75713468555</v>
      </c>
      <c r="AO407" s="20">
        <f t="shared" si="16"/>
        <v>243975.75713468555</v>
      </c>
    </row>
    <row r="408" spans="1:41" ht="13.5">
      <c r="A408" s="19" t="s">
        <v>505</v>
      </c>
      <c r="B408" s="23" t="str">
        <f>IF(COUNTBLANK(K408:AF408)&lt;20.5,"Yes","No")</f>
        <v>No</v>
      </c>
      <c r="C408" s="23" t="str">
        <f>IF(COUNTBLANK(K408:AF408)&lt;21.5,"Yes","No")</f>
        <v>Yes</v>
      </c>
      <c r="D408" s="23" t="str">
        <f>IF(J408&gt;300000,IF(J408&lt;((AG408*$AR$1)*0.9),IF(J408&lt;((AG408*$AR$1)*0.8),IF(J408&lt;((AG408*$AR$1)*0.7),"B","C"),"V"),IF(AM408&gt;AG408,IF(AM408&gt;AJ408,"P",""),"")),IF(AM408&gt;AG408,IF(AM408&gt;AJ408,"P",""),""))</f>
        <v>P</v>
      </c>
      <c r="E408" s="19" t="s">
        <v>319</v>
      </c>
      <c r="F408" s="21" t="s">
        <v>62</v>
      </c>
      <c r="G408" s="20">
        <v>431400</v>
      </c>
      <c r="H408" s="20">
        <f>J408-G408</f>
        <v>0</v>
      </c>
      <c r="I408" s="80">
        <v>0</v>
      </c>
      <c r="J408" s="20">
        <v>431400</v>
      </c>
      <c r="K408" s="21">
        <v>59</v>
      </c>
      <c r="L408" s="21" t="s">
        <v>535</v>
      </c>
      <c r="M408" s="21"/>
      <c r="N408" s="21" t="s">
        <v>535</v>
      </c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39">
        <f>IF(AH408=0,"",AVERAGE(K408:AF408))</f>
        <v>59</v>
      </c>
      <c r="AH408" s="39">
        <f>IF(COUNTBLANK(K408:AF408)=0,22,IF(COUNTBLANK(K408:AF408)=1,21,IF(COUNTBLANK(K408:AF408)=2,20,IF(COUNTBLANK(K408:AF408)=3,19,IF(COUNTBLANK(K408:AF408)=4,18,IF(COUNTBLANK(K408:AF408)=5,17,IF(COUNTBLANK(K408:AF408)=6,16,IF(COUNTBLANK(K408:AF408)=7,15,IF(COUNTBLANK(K408:AF408)=8,14,IF(COUNTBLANK(K408:AF408)=9,13,IF(COUNTBLANK(K408:AF408)=10,12,IF(COUNTBLANK(K408:AF408)=11,11,IF(COUNTBLANK(K408:AF408)=12,10,IF(COUNTBLANK(K408:AF408)=13,9,IF(COUNTBLANK(K408:AF408)=14,8,IF(COUNTBLANK(K408:AF408)=15,7,IF(COUNTBLANK(K408:AF408)=16,6,IF(COUNTBLANK(K408:AF408)=17,5,IF(COUNTBLANK(K408:AF408)=18,4,IF(COUNTBLANK(K408:AF408)=19,3,IF(COUNTBLANK(K408:AF408)=20,2,IF(COUNTBLANK(K408:AF408)=21,1,IF(COUNTBLANK(K408:AF408)=22,0,"Error")))))))))))))))))))))))</f>
        <v>1</v>
      </c>
      <c r="AI408" s="39">
        <f>IF(AH408=0,"",IF(COUNTBLANK(AD408:AF408)=0,AVERAGE(AD408:AF408),IF(COUNTBLANK(AC408:AF408)&lt;1.5,AVERAGE(AC408:AF408),IF(COUNTBLANK(AB408:AF408)&lt;2.5,AVERAGE(AB408:AF408),IF(COUNTBLANK(AA408:AF408)&lt;3.5,AVERAGE(AA408:AF408),IF(COUNTBLANK(Z408:AF408)&lt;4.5,AVERAGE(Z408:AF408),IF(COUNTBLANK(Y408:AF408)&lt;5.5,AVERAGE(Y408:AF408),IF(COUNTBLANK(X408:AF408)&lt;6.5,AVERAGE(X408:AF408),IF(COUNTBLANK(W408:AF408)&lt;7.5,AVERAGE(W408:AF408),IF(COUNTBLANK(V408:AF408)&lt;8.5,AVERAGE(V408:AF408),IF(COUNTBLANK(U408:AF408)&lt;9.5,AVERAGE(U408:AF408),IF(COUNTBLANK(T408:AF408)&lt;10.5,AVERAGE(T408:AF408),IF(COUNTBLANK(S408:AF408)&lt;11.5,AVERAGE(S408:AF408),IF(COUNTBLANK(R408:AF408)&lt;12.5,AVERAGE(R408:AF408),IF(COUNTBLANK(Q408:AF408)&lt;13.5,AVERAGE(Q408:AF408),IF(COUNTBLANK(P408:AF408)&lt;14.5,AVERAGE(P408:AF408),IF(COUNTBLANK(O408:AF408)&lt;15.5,AVERAGE(O408:AF408),IF(COUNTBLANK(N408:AF408)&lt;16.5,AVERAGE(N408:AF408),IF(COUNTBLANK(M408:AF408)&lt;17.5,AVERAGE(M408:AF408),IF(COUNTBLANK(L408:AF408)&lt;18.5,AVERAGE(L408:AF408),AVERAGE(K408:AF408)))))))))))))))))))))</f>
        <v>59</v>
      </c>
      <c r="AJ408" s="22">
        <f>IF(AH408=0,"",IF(COUNTBLANK(AE408:AF408)=0,AVERAGE(AE408:AF408),IF(COUNTBLANK(AD408:AF408)&lt;1.5,AVERAGE(AD408:AF408),IF(COUNTBLANK(AC408:AF408)&lt;2.5,AVERAGE(AC408:AF408),IF(COUNTBLANK(AB408:AF408)&lt;3.5,AVERAGE(AB408:AF408),IF(COUNTBLANK(AA408:AF408)&lt;4.5,AVERAGE(AA408:AF408),IF(COUNTBLANK(Z408:AF408)&lt;5.5,AVERAGE(Z408:AF408),IF(COUNTBLANK(Y408:AF408)&lt;6.5,AVERAGE(Y408:AF408),IF(COUNTBLANK(X408:AF408)&lt;7.5,AVERAGE(X408:AF408),IF(COUNTBLANK(W408:AF408)&lt;8.5,AVERAGE(W408:AF408),IF(COUNTBLANK(V408:AF408)&lt;9.5,AVERAGE(V408:AF408),IF(COUNTBLANK(U408:AF408)&lt;10.5,AVERAGE(U408:AF408),IF(COUNTBLANK(T408:AF408)&lt;11.5,AVERAGE(T408:AF408),IF(COUNTBLANK(S408:AF408)&lt;12.5,AVERAGE(S408:AF408),IF(COUNTBLANK(R408:AF408)&lt;13.5,AVERAGE(R408:AF408),IF(COUNTBLANK(Q408:AF408)&lt;14.5,AVERAGE(Q408:AF408),IF(COUNTBLANK(P408:AF408)&lt;15.5,AVERAGE(P408:AF408),IF(COUNTBLANK(O408:AF408)&lt;16.5,AVERAGE(O408:AF408),IF(COUNTBLANK(N408:AF408)&lt;17.5,AVERAGE(N408:AF408),IF(COUNTBLANK(M408:AF408)&lt;18.5,AVERAGE(M408:AF408),IF(COUNTBLANK(L408:AF408)&lt;19.5,AVERAGE(L408:AF408),AVERAGE(K408:AF408))))))))))))))))))))))</f>
        <v>59</v>
      </c>
      <c r="AK408" s="23">
        <f>IF(AH408&lt;1.5,J408,(0.75*J408)+(0.25*(AI408*$AS$1)))</f>
        <v>431400</v>
      </c>
      <c r="AL408" s="24">
        <f>AK408-J408</f>
        <v>0</v>
      </c>
      <c r="AM408" s="22" t="str">
        <f>IF(AH408&lt;1.5,"N/A",3*((J408/$AS$1)-(AJ408*2/3)))</f>
        <v>N/A</v>
      </c>
      <c r="AN408" s="20">
        <f t="shared" si="15"/>
        <v>233425.45412345591</v>
      </c>
      <c r="AO408" s="20">
        <f t="shared" si="16"/>
        <v>233425.45412345591</v>
      </c>
    </row>
    <row r="409" spans="1:41">
      <c r="A409" s="19" t="s">
        <v>505</v>
      </c>
      <c r="B409" s="23" t="str">
        <f>IF(COUNTBLANK(K409:AF409)&lt;20.5,"Yes","No")</f>
        <v>No</v>
      </c>
      <c r="C409" s="23" t="str">
        <f>IF(COUNTBLANK(K409:AF409)&lt;21.5,"Yes","No")</f>
        <v>Yes</v>
      </c>
      <c r="D409" s="23" t="str">
        <f>IF(J409&gt;300000,IF(J409&lt;((AG409*$AR$1)*0.9),IF(J409&lt;((AG409*$AR$1)*0.8),IF(J409&lt;((AG409*$AR$1)*0.7),"B","C"),"V"),IF(AM409&gt;AG409,IF(AM409&gt;AJ409,"P",""),"")),IF(AM409&gt;AG409,IF(AM409&gt;AJ409,"P",""),""))</f>
        <v>P</v>
      </c>
      <c r="E409" s="19" t="s">
        <v>521</v>
      </c>
      <c r="F409" s="21" t="s">
        <v>37</v>
      </c>
      <c r="G409" s="20">
        <v>352900</v>
      </c>
      <c r="H409" s="20">
        <f>J409-G409</f>
        <v>0</v>
      </c>
      <c r="I409" s="80">
        <v>0</v>
      </c>
      <c r="J409" s="20">
        <v>352900</v>
      </c>
      <c r="K409" s="21"/>
      <c r="L409" s="21"/>
      <c r="M409" s="21"/>
      <c r="N409" s="21">
        <v>59</v>
      </c>
      <c r="O409" s="40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  <c r="AG409" s="39">
        <f>IF(AH409=0,"",AVERAGE(K409:AF409))</f>
        <v>59</v>
      </c>
      <c r="AH409" s="39">
        <f>IF(COUNTBLANK(K409:AF409)=0,22,IF(COUNTBLANK(K409:AF409)=1,21,IF(COUNTBLANK(K409:AF409)=2,20,IF(COUNTBLANK(K409:AF409)=3,19,IF(COUNTBLANK(K409:AF409)=4,18,IF(COUNTBLANK(K409:AF409)=5,17,IF(COUNTBLANK(K409:AF409)=6,16,IF(COUNTBLANK(K409:AF409)=7,15,IF(COUNTBLANK(K409:AF409)=8,14,IF(COUNTBLANK(K409:AF409)=9,13,IF(COUNTBLANK(K409:AF409)=10,12,IF(COUNTBLANK(K409:AF409)=11,11,IF(COUNTBLANK(K409:AF409)=12,10,IF(COUNTBLANK(K409:AF409)=13,9,IF(COUNTBLANK(K409:AF409)=14,8,IF(COUNTBLANK(K409:AF409)=15,7,IF(COUNTBLANK(K409:AF409)=16,6,IF(COUNTBLANK(K409:AF409)=17,5,IF(COUNTBLANK(K409:AF409)=18,4,IF(COUNTBLANK(K409:AF409)=19,3,IF(COUNTBLANK(K409:AF409)=20,2,IF(COUNTBLANK(K409:AF409)=21,1,IF(COUNTBLANK(K409:AF409)=22,0,"Error")))))))))))))))))))))))</f>
        <v>1</v>
      </c>
      <c r="AI409" s="39">
        <f>IF(AH409=0,"",IF(COUNTBLANK(AD409:AF409)=0,AVERAGE(AD409:AF409),IF(COUNTBLANK(AC409:AF409)&lt;1.5,AVERAGE(AC409:AF409),IF(COUNTBLANK(AB409:AF409)&lt;2.5,AVERAGE(AB409:AF409),IF(COUNTBLANK(AA409:AF409)&lt;3.5,AVERAGE(AA409:AF409),IF(COUNTBLANK(Z409:AF409)&lt;4.5,AVERAGE(Z409:AF409),IF(COUNTBLANK(Y409:AF409)&lt;5.5,AVERAGE(Y409:AF409),IF(COUNTBLANK(X409:AF409)&lt;6.5,AVERAGE(X409:AF409),IF(COUNTBLANK(W409:AF409)&lt;7.5,AVERAGE(W409:AF409),IF(COUNTBLANK(V409:AF409)&lt;8.5,AVERAGE(V409:AF409),IF(COUNTBLANK(U409:AF409)&lt;9.5,AVERAGE(U409:AF409),IF(COUNTBLANK(T409:AF409)&lt;10.5,AVERAGE(T409:AF409),IF(COUNTBLANK(S409:AF409)&lt;11.5,AVERAGE(S409:AF409),IF(COUNTBLANK(R409:AF409)&lt;12.5,AVERAGE(R409:AF409),IF(COUNTBLANK(Q409:AF409)&lt;13.5,AVERAGE(Q409:AF409),IF(COUNTBLANK(P409:AF409)&lt;14.5,AVERAGE(P409:AF409),IF(COUNTBLANK(O409:AF409)&lt;15.5,AVERAGE(O409:AF409),IF(COUNTBLANK(N409:AF409)&lt;16.5,AVERAGE(N409:AF409),IF(COUNTBLANK(M409:AF409)&lt;17.5,AVERAGE(M409:AF409),IF(COUNTBLANK(L409:AF409)&lt;18.5,AVERAGE(L409:AF409),AVERAGE(K409:AF409)))))))))))))))))))))</f>
        <v>59</v>
      </c>
      <c r="AJ409" s="22">
        <f>IF(AH409=0,"",IF(COUNTBLANK(AE409:AF409)=0,AVERAGE(AE409:AF409),IF(COUNTBLANK(AD409:AF409)&lt;1.5,AVERAGE(AD409:AF409),IF(COUNTBLANK(AC409:AF409)&lt;2.5,AVERAGE(AC409:AF409),IF(COUNTBLANK(AB409:AF409)&lt;3.5,AVERAGE(AB409:AF409),IF(COUNTBLANK(AA409:AF409)&lt;4.5,AVERAGE(AA409:AF409),IF(COUNTBLANK(Z409:AF409)&lt;5.5,AVERAGE(Z409:AF409),IF(COUNTBLANK(Y409:AF409)&lt;6.5,AVERAGE(Y409:AF409),IF(COUNTBLANK(X409:AF409)&lt;7.5,AVERAGE(X409:AF409),IF(COUNTBLANK(W409:AF409)&lt;8.5,AVERAGE(W409:AF409),IF(COUNTBLANK(V409:AF409)&lt;9.5,AVERAGE(V409:AF409),IF(COUNTBLANK(U409:AF409)&lt;10.5,AVERAGE(U409:AF409),IF(COUNTBLANK(T409:AF409)&lt;11.5,AVERAGE(T409:AF409),IF(COUNTBLANK(S409:AF409)&lt;12.5,AVERAGE(S409:AF409),IF(COUNTBLANK(R409:AF409)&lt;13.5,AVERAGE(R409:AF409),IF(COUNTBLANK(Q409:AF409)&lt;14.5,AVERAGE(Q409:AF409),IF(COUNTBLANK(P409:AF409)&lt;15.5,AVERAGE(P409:AF409),IF(COUNTBLANK(O409:AF409)&lt;16.5,AVERAGE(O409:AF409),IF(COUNTBLANK(N409:AF409)&lt;17.5,AVERAGE(N409:AF409),IF(COUNTBLANK(M409:AF409)&lt;18.5,AVERAGE(M409:AF409),IF(COUNTBLANK(L409:AF409)&lt;19.5,AVERAGE(L409:AF409),AVERAGE(K409:AF409))))))))))))))))))))))</f>
        <v>59</v>
      </c>
      <c r="AK409" s="23">
        <f>IF(AH409&lt;1.5,J409,(0.75*J409)+(0.25*(AI409*$AS$1)))</f>
        <v>352900</v>
      </c>
      <c r="AL409" s="24">
        <f>AK409-J409</f>
        <v>0</v>
      </c>
      <c r="AM409" s="22" t="str">
        <f>IF(AH409&lt;1.5,"N/A",3*((J409/$AS$1)-(AJ409*2/3)))</f>
        <v>N/A</v>
      </c>
      <c r="AN409" s="20">
        <f t="shared" si="15"/>
        <v>233425.45412345591</v>
      </c>
      <c r="AO409" s="20">
        <f t="shared" si="16"/>
        <v>233425.45412345591</v>
      </c>
    </row>
    <row r="410" spans="1:41" ht="13.5">
      <c r="A410" s="19" t="s">
        <v>505</v>
      </c>
      <c r="B410" s="23" t="str">
        <f>IF(COUNTBLANK(K410:AF410)&lt;20.5,"Yes","No")</f>
        <v>Yes</v>
      </c>
      <c r="C410" s="23" t="str">
        <f>IF(COUNTBLANK(K410:AF410)&lt;21.5,"Yes","No")</f>
        <v>Yes</v>
      </c>
      <c r="D410" s="23" t="str">
        <f>IF(J410&gt;300000,IF(J410&lt;((AG410*$AR$1)*0.9),IF(J410&lt;((AG410*$AR$1)*0.8),IF(J410&lt;((AG410*$AR$1)*0.7),"B","C"),"V"),IF(AM410&gt;AG410,IF(AM410&gt;AJ410,"P",""),"")),IF(AM410&gt;AG410,IF(AM410&gt;AJ410,"P",""),""))</f>
        <v>P</v>
      </c>
      <c r="E410" s="19" t="s">
        <v>315</v>
      </c>
      <c r="F410" s="21" t="s">
        <v>388</v>
      </c>
      <c r="G410" s="20">
        <v>296000</v>
      </c>
      <c r="H410" s="20">
        <f>J410-G410</f>
        <v>-26800</v>
      </c>
      <c r="I410" s="80">
        <v>-15400</v>
      </c>
      <c r="J410" s="20">
        <v>269200</v>
      </c>
      <c r="K410" s="21">
        <v>70</v>
      </c>
      <c r="L410" s="21">
        <v>49</v>
      </c>
      <c r="M410" s="21">
        <v>64</v>
      </c>
      <c r="N410" s="21">
        <v>52</v>
      </c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39">
        <f>IF(AH410=0,"",AVERAGE(K410:AF410))</f>
        <v>58.75</v>
      </c>
      <c r="AH410" s="39">
        <f>IF(COUNTBLANK(K410:AF410)=0,22,IF(COUNTBLANK(K410:AF410)=1,21,IF(COUNTBLANK(K410:AF410)=2,20,IF(COUNTBLANK(K410:AF410)=3,19,IF(COUNTBLANK(K410:AF410)=4,18,IF(COUNTBLANK(K410:AF410)=5,17,IF(COUNTBLANK(K410:AF410)=6,16,IF(COUNTBLANK(K410:AF410)=7,15,IF(COUNTBLANK(K410:AF410)=8,14,IF(COUNTBLANK(K410:AF410)=9,13,IF(COUNTBLANK(K410:AF410)=10,12,IF(COUNTBLANK(K410:AF410)=11,11,IF(COUNTBLANK(K410:AF410)=12,10,IF(COUNTBLANK(K410:AF410)=13,9,IF(COUNTBLANK(K410:AF410)=14,8,IF(COUNTBLANK(K410:AF410)=15,7,IF(COUNTBLANK(K410:AF410)=16,6,IF(COUNTBLANK(K410:AF410)=17,5,IF(COUNTBLANK(K410:AF410)=18,4,IF(COUNTBLANK(K410:AF410)=19,3,IF(COUNTBLANK(K410:AF410)=20,2,IF(COUNTBLANK(K410:AF410)=21,1,IF(COUNTBLANK(K410:AF410)=22,0,"Error")))))))))))))))))))))))</f>
        <v>4</v>
      </c>
      <c r="AI410" s="39">
        <f>IF(AH410=0,"",IF(COUNTBLANK(AD410:AF410)=0,AVERAGE(AD410:AF410),IF(COUNTBLANK(AC410:AF410)&lt;1.5,AVERAGE(AC410:AF410),IF(COUNTBLANK(AB410:AF410)&lt;2.5,AVERAGE(AB410:AF410),IF(COUNTBLANK(AA410:AF410)&lt;3.5,AVERAGE(AA410:AF410),IF(COUNTBLANK(Z410:AF410)&lt;4.5,AVERAGE(Z410:AF410),IF(COUNTBLANK(Y410:AF410)&lt;5.5,AVERAGE(Y410:AF410),IF(COUNTBLANK(X410:AF410)&lt;6.5,AVERAGE(X410:AF410),IF(COUNTBLANK(W410:AF410)&lt;7.5,AVERAGE(W410:AF410),IF(COUNTBLANK(V410:AF410)&lt;8.5,AVERAGE(V410:AF410),IF(COUNTBLANK(U410:AF410)&lt;9.5,AVERAGE(U410:AF410),IF(COUNTBLANK(T410:AF410)&lt;10.5,AVERAGE(T410:AF410),IF(COUNTBLANK(S410:AF410)&lt;11.5,AVERAGE(S410:AF410),IF(COUNTBLANK(R410:AF410)&lt;12.5,AVERAGE(R410:AF410),IF(COUNTBLANK(Q410:AF410)&lt;13.5,AVERAGE(Q410:AF410),IF(COUNTBLANK(P410:AF410)&lt;14.5,AVERAGE(P410:AF410),IF(COUNTBLANK(O410:AF410)&lt;15.5,AVERAGE(O410:AF410),IF(COUNTBLANK(N410:AF410)&lt;16.5,AVERAGE(N410:AF410),IF(COUNTBLANK(M410:AF410)&lt;17.5,AVERAGE(M410:AF410),IF(COUNTBLANK(L410:AF410)&lt;18.5,AVERAGE(L410:AF410),AVERAGE(K410:AF410)))))))))))))))))))))</f>
        <v>55</v>
      </c>
      <c r="AJ410" s="22">
        <f>IF(AH410=0,"",IF(COUNTBLANK(AE410:AF410)=0,AVERAGE(AE410:AF410),IF(COUNTBLANK(AD410:AF410)&lt;1.5,AVERAGE(AD410:AF410),IF(COUNTBLANK(AC410:AF410)&lt;2.5,AVERAGE(AC410:AF410),IF(COUNTBLANK(AB410:AF410)&lt;3.5,AVERAGE(AB410:AF410),IF(COUNTBLANK(AA410:AF410)&lt;4.5,AVERAGE(AA410:AF410),IF(COUNTBLANK(Z410:AF410)&lt;5.5,AVERAGE(Z410:AF410),IF(COUNTBLANK(Y410:AF410)&lt;6.5,AVERAGE(Y410:AF410),IF(COUNTBLANK(X410:AF410)&lt;7.5,AVERAGE(X410:AF410),IF(COUNTBLANK(W410:AF410)&lt;8.5,AVERAGE(W410:AF410),IF(COUNTBLANK(V410:AF410)&lt;9.5,AVERAGE(V410:AF410),IF(COUNTBLANK(U410:AF410)&lt;10.5,AVERAGE(U410:AF410),IF(COUNTBLANK(T410:AF410)&lt;11.5,AVERAGE(T410:AF410),IF(COUNTBLANK(S410:AF410)&lt;12.5,AVERAGE(S410:AF410),IF(COUNTBLANK(R410:AF410)&lt;13.5,AVERAGE(R410:AF410),IF(COUNTBLANK(Q410:AF410)&lt;14.5,AVERAGE(Q410:AF410),IF(COUNTBLANK(P410:AF410)&lt;15.5,AVERAGE(P410:AF410),IF(COUNTBLANK(O410:AF410)&lt;16.5,AVERAGE(O410:AF410),IF(COUNTBLANK(N410:AF410)&lt;17.5,AVERAGE(N410:AF410),IF(COUNTBLANK(M410:AF410)&lt;18.5,AVERAGE(M410:AF410),IF(COUNTBLANK(L410:AF410)&lt;19.5,AVERAGE(L410:AF410),AVERAGE(K410:AF410))))))))))))))))))))))</f>
        <v>58</v>
      </c>
      <c r="AK410" s="23">
        <f>IF(AH410&lt;1.5,J410,(0.75*J410)+(0.25*(AI410*$AS$1)))</f>
        <v>258168.3737276457</v>
      </c>
      <c r="AL410" s="24">
        <f>AK410-J410</f>
        <v>-11031.626272354304</v>
      </c>
      <c r="AM410" s="22">
        <f>IF(AH410&lt;1.5,"N/A",3*((J410/$AS$1)-(AJ410*2/3)))</f>
        <v>81.34887049959562</v>
      </c>
      <c r="AN410" s="20">
        <f t="shared" si="15"/>
        <v>217599.99960661144</v>
      </c>
      <c r="AO410" s="20">
        <f t="shared" si="16"/>
        <v>232436.36321615314</v>
      </c>
    </row>
    <row r="411" spans="1:41" ht="13.5">
      <c r="A411" s="19" t="s">
        <v>505</v>
      </c>
      <c r="B411" s="23" t="str">
        <f>IF(COUNTBLANK(K411:AF411)&lt;20.5,"Yes","No")</f>
        <v>Yes</v>
      </c>
      <c r="C411" s="23" t="str">
        <f>IF(COUNTBLANK(K411:AF411)&lt;21.5,"Yes","No")</f>
        <v>Yes</v>
      </c>
      <c r="D411" s="23" t="str">
        <f>IF(J411&gt;300000,IF(J411&lt;((AG411*$AR$1)*0.9),IF(J411&lt;((AG411*$AR$1)*0.8),IF(J411&lt;((AG411*$AR$1)*0.7),"B","C"),"V"),IF(AM411&gt;AG411,IF(AM411&gt;AJ411,"P",""),"")),IF(AM411&gt;AG411,IF(AM411&gt;AJ411,"P",""),""))</f>
        <v>P</v>
      </c>
      <c r="E411" s="19" t="s">
        <v>322</v>
      </c>
      <c r="F411" s="21" t="s">
        <v>48</v>
      </c>
      <c r="G411" s="20">
        <v>237300</v>
      </c>
      <c r="H411" s="20">
        <f>J411-G411</f>
        <v>7100</v>
      </c>
      <c r="I411" s="80">
        <v>300</v>
      </c>
      <c r="J411" s="20">
        <v>244400</v>
      </c>
      <c r="K411" s="21">
        <v>54</v>
      </c>
      <c r="L411" s="21">
        <v>70</v>
      </c>
      <c r="M411" s="21">
        <v>67</v>
      </c>
      <c r="N411" s="21">
        <v>42</v>
      </c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39">
        <f>IF(AH411=0,"",AVERAGE(K411:AF411))</f>
        <v>58.25</v>
      </c>
      <c r="AH411" s="39">
        <f>IF(COUNTBLANK(K411:AF411)=0,22,IF(COUNTBLANK(K411:AF411)=1,21,IF(COUNTBLANK(K411:AF411)=2,20,IF(COUNTBLANK(K411:AF411)=3,19,IF(COUNTBLANK(K411:AF411)=4,18,IF(COUNTBLANK(K411:AF411)=5,17,IF(COUNTBLANK(K411:AF411)=6,16,IF(COUNTBLANK(K411:AF411)=7,15,IF(COUNTBLANK(K411:AF411)=8,14,IF(COUNTBLANK(K411:AF411)=9,13,IF(COUNTBLANK(K411:AF411)=10,12,IF(COUNTBLANK(K411:AF411)=11,11,IF(COUNTBLANK(K411:AF411)=12,10,IF(COUNTBLANK(K411:AF411)=13,9,IF(COUNTBLANK(K411:AF411)=14,8,IF(COUNTBLANK(K411:AF411)=15,7,IF(COUNTBLANK(K411:AF411)=16,6,IF(COUNTBLANK(K411:AF411)=17,5,IF(COUNTBLANK(K411:AF411)=18,4,IF(COUNTBLANK(K411:AF411)=19,3,IF(COUNTBLANK(K411:AF411)=20,2,IF(COUNTBLANK(K411:AF411)=21,1,IF(COUNTBLANK(K411:AF411)=22,0,"Error")))))))))))))))))))))))</f>
        <v>4</v>
      </c>
      <c r="AI411" s="39">
        <f>IF(AH411=0,"",IF(COUNTBLANK(AD411:AF411)=0,AVERAGE(AD411:AF411),IF(COUNTBLANK(AC411:AF411)&lt;1.5,AVERAGE(AC411:AF411),IF(COUNTBLANK(AB411:AF411)&lt;2.5,AVERAGE(AB411:AF411),IF(COUNTBLANK(AA411:AF411)&lt;3.5,AVERAGE(AA411:AF411),IF(COUNTBLANK(Z411:AF411)&lt;4.5,AVERAGE(Z411:AF411),IF(COUNTBLANK(Y411:AF411)&lt;5.5,AVERAGE(Y411:AF411),IF(COUNTBLANK(X411:AF411)&lt;6.5,AVERAGE(X411:AF411),IF(COUNTBLANK(W411:AF411)&lt;7.5,AVERAGE(W411:AF411),IF(COUNTBLANK(V411:AF411)&lt;8.5,AVERAGE(V411:AF411),IF(COUNTBLANK(U411:AF411)&lt;9.5,AVERAGE(U411:AF411),IF(COUNTBLANK(T411:AF411)&lt;10.5,AVERAGE(T411:AF411),IF(COUNTBLANK(S411:AF411)&lt;11.5,AVERAGE(S411:AF411),IF(COUNTBLANK(R411:AF411)&lt;12.5,AVERAGE(R411:AF411),IF(COUNTBLANK(Q411:AF411)&lt;13.5,AVERAGE(Q411:AF411),IF(COUNTBLANK(P411:AF411)&lt;14.5,AVERAGE(P411:AF411),IF(COUNTBLANK(O411:AF411)&lt;15.5,AVERAGE(O411:AF411),IF(COUNTBLANK(N411:AF411)&lt;16.5,AVERAGE(N411:AF411),IF(COUNTBLANK(M411:AF411)&lt;17.5,AVERAGE(M411:AF411),IF(COUNTBLANK(L411:AF411)&lt;18.5,AVERAGE(L411:AF411),AVERAGE(K411:AF411)))))))))))))))))))))</f>
        <v>59.666666666666664</v>
      </c>
      <c r="AJ411" s="22">
        <f>IF(AH411=0,"",IF(COUNTBLANK(AE411:AF411)=0,AVERAGE(AE411:AF411),IF(COUNTBLANK(AD411:AF411)&lt;1.5,AVERAGE(AD411:AF411),IF(COUNTBLANK(AC411:AF411)&lt;2.5,AVERAGE(AC411:AF411),IF(COUNTBLANK(AB411:AF411)&lt;3.5,AVERAGE(AB411:AF411),IF(COUNTBLANK(AA411:AF411)&lt;4.5,AVERAGE(AA411:AF411),IF(COUNTBLANK(Z411:AF411)&lt;5.5,AVERAGE(Z411:AF411),IF(COUNTBLANK(Y411:AF411)&lt;6.5,AVERAGE(Y411:AF411),IF(COUNTBLANK(X411:AF411)&lt;7.5,AVERAGE(X411:AF411),IF(COUNTBLANK(W411:AF411)&lt;8.5,AVERAGE(W411:AF411),IF(COUNTBLANK(V411:AF411)&lt;9.5,AVERAGE(V411:AF411),IF(COUNTBLANK(U411:AF411)&lt;10.5,AVERAGE(U411:AF411),IF(COUNTBLANK(T411:AF411)&lt;11.5,AVERAGE(T411:AF411),IF(COUNTBLANK(S411:AF411)&lt;12.5,AVERAGE(S411:AF411),IF(COUNTBLANK(R411:AF411)&lt;13.5,AVERAGE(R411:AF411),IF(COUNTBLANK(Q411:AF411)&lt;14.5,AVERAGE(Q411:AF411),IF(COUNTBLANK(P411:AF411)&lt;15.5,AVERAGE(P411:AF411),IF(COUNTBLANK(O411:AF411)&lt;16.5,AVERAGE(O411:AF411),IF(COUNTBLANK(N411:AF411)&lt;17.5,AVERAGE(N411:AF411),IF(COUNTBLANK(M411:AF411)&lt;18.5,AVERAGE(M411:AF411),IF(COUNTBLANK(L411:AF411)&lt;19.5,AVERAGE(L411:AF411),AVERAGE(K411:AF411))))))))))))))))))))))</f>
        <v>54.5</v>
      </c>
      <c r="AK411" s="23">
        <f>IF(AH411&lt;1.5,J411,(0.75*J411)+(0.25*(AI411*$AS$1)))</f>
        <v>244342.65998332473</v>
      </c>
      <c r="AL411" s="24">
        <f>AK411-J411</f>
        <v>-57.340016675268998</v>
      </c>
      <c r="AM411" s="22">
        <f>IF(AH411&lt;1.5,"N/A",3*((J411/$AS$1)-(AJ411*2/3)))</f>
        <v>70.168142459513987</v>
      </c>
      <c r="AN411" s="20">
        <f t="shared" si="15"/>
        <v>236063.02987626332</v>
      </c>
      <c r="AO411" s="20">
        <f t="shared" si="16"/>
        <v>230458.1814015476</v>
      </c>
    </row>
    <row r="412" spans="1:41" ht="13.5">
      <c r="A412" s="19" t="s">
        <v>505</v>
      </c>
      <c r="B412" s="23" t="str">
        <f>IF(COUNTBLANK(K412:AF412)&lt;20.5,"Yes","No")</f>
        <v>Yes</v>
      </c>
      <c r="C412" s="23" t="str">
        <f>IF(COUNTBLANK(K412:AF412)&lt;21.5,"Yes","No")</f>
        <v>Yes</v>
      </c>
      <c r="D412" s="23" t="str">
        <f>IF(J412&gt;300000,IF(J412&lt;((AG412*$AR$1)*0.9),IF(J412&lt;((AG412*$AR$1)*0.8),IF(J412&lt;((AG412*$AR$1)*0.7),"B","C"),"V"),IF(AM412&gt;AG412,IF(AM412&gt;AJ412,"P",""),"")),IF(AM412&gt;AG412,IF(AM412&gt;AJ412,"P",""),""))</f>
        <v/>
      </c>
      <c r="E412" s="19" t="s">
        <v>327</v>
      </c>
      <c r="F412" s="21" t="s">
        <v>37</v>
      </c>
      <c r="G412" s="20">
        <v>209400</v>
      </c>
      <c r="H412" s="20">
        <f>J412-G412</f>
        <v>0</v>
      </c>
      <c r="I412" s="80">
        <v>0</v>
      </c>
      <c r="J412" s="20">
        <v>209400</v>
      </c>
      <c r="K412" s="21">
        <v>32</v>
      </c>
      <c r="L412" s="21" t="s">
        <v>535</v>
      </c>
      <c r="M412" s="21"/>
      <c r="N412" s="21">
        <v>73</v>
      </c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39">
        <f>IF(AH412=0,"",AVERAGE(K412:AF412))</f>
        <v>52.5</v>
      </c>
      <c r="AH412" s="39">
        <f>IF(COUNTBLANK(K412:AF412)=0,22,IF(COUNTBLANK(K412:AF412)=1,21,IF(COUNTBLANK(K412:AF412)=2,20,IF(COUNTBLANK(K412:AF412)=3,19,IF(COUNTBLANK(K412:AF412)=4,18,IF(COUNTBLANK(K412:AF412)=5,17,IF(COUNTBLANK(K412:AF412)=6,16,IF(COUNTBLANK(K412:AF412)=7,15,IF(COUNTBLANK(K412:AF412)=8,14,IF(COUNTBLANK(K412:AF412)=9,13,IF(COUNTBLANK(K412:AF412)=10,12,IF(COUNTBLANK(K412:AF412)=11,11,IF(COUNTBLANK(K412:AF412)=12,10,IF(COUNTBLANK(K412:AF412)=13,9,IF(COUNTBLANK(K412:AF412)=14,8,IF(COUNTBLANK(K412:AF412)=15,7,IF(COUNTBLANK(K412:AF412)=16,6,IF(COUNTBLANK(K412:AF412)=17,5,IF(COUNTBLANK(K412:AF412)=18,4,IF(COUNTBLANK(K412:AF412)=19,3,IF(COUNTBLANK(K412:AF412)=20,2,IF(COUNTBLANK(K412:AF412)=21,1,IF(COUNTBLANK(K412:AF412)=22,0,"Error")))))))))))))))))))))))</f>
        <v>2</v>
      </c>
      <c r="AI412" s="39">
        <f>IF(AH412=0,"",IF(COUNTBLANK(AD412:AF412)=0,AVERAGE(AD412:AF412),IF(COUNTBLANK(AC412:AF412)&lt;1.5,AVERAGE(AC412:AF412),IF(COUNTBLANK(AB412:AF412)&lt;2.5,AVERAGE(AB412:AF412),IF(COUNTBLANK(AA412:AF412)&lt;3.5,AVERAGE(AA412:AF412),IF(COUNTBLANK(Z412:AF412)&lt;4.5,AVERAGE(Z412:AF412),IF(COUNTBLANK(Y412:AF412)&lt;5.5,AVERAGE(Y412:AF412),IF(COUNTBLANK(X412:AF412)&lt;6.5,AVERAGE(X412:AF412),IF(COUNTBLANK(W412:AF412)&lt;7.5,AVERAGE(W412:AF412),IF(COUNTBLANK(V412:AF412)&lt;8.5,AVERAGE(V412:AF412),IF(COUNTBLANK(U412:AF412)&lt;9.5,AVERAGE(U412:AF412),IF(COUNTBLANK(T412:AF412)&lt;10.5,AVERAGE(T412:AF412),IF(COUNTBLANK(S412:AF412)&lt;11.5,AVERAGE(S412:AF412),IF(COUNTBLANK(R412:AF412)&lt;12.5,AVERAGE(R412:AF412),IF(COUNTBLANK(Q412:AF412)&lt;13.5,AVERAGE(Q412:AF412),IF(COUNTBLANK(P412:AF412)&lt;14.5,AVERAGE(P412:AF412),IF(COUNTBLANK(O412:AF412)&lt;15.5,AVERAGE(O412:AF412),IF(COUNTBLANK(N412:AF412)&lt;16.5,AVERAGE(N412:AF412),IF(COUNTBLANK(M412:AF412)&lt;17.5,AVERAGE(M412:AF412),IF(COUNTBLANK(L412:AF412)&lt;18.5,AVERAGE(L412:AF412),AVERAGE(K412:AF412)))))))))))))))))))))</f>
        <v>52.5</v>
      </c>
      <c r="AJ412" s="22">
        <f>IF(AH412=0,"",IF(COUNTBLANK(AE412:AF412)=0,AVERAGE(AE412:AF412),IF(COUNTBLANK(AD412:AF412)&lt;1.5,AVERAGE(AD412:AF412),IF(COUNTBLANK(AC412:AF412)&lt;2.5,AVERAGE(AC412:AF412),IF(COUNTBLANK(AB412:AF412)&lt;3.5,AVERAGE(AB412:AF412),IF(COUNTBLANK(AA412:AF412)&lt;4.5,AVERAGE(AA412:AF412),IF(COUNTBLANK(Z412:AF412)&lt;5.5,AVERAGE(Z412:AF412),IF(COUNTBLANK(Y412:AF412)&lt;6.5,AVERAGE(Y412:AF412),IF(COUNTBLANK(X412:AF412)&lt;7.5,AVERAGE(X412:AF412),IF(COUNTBLANK(W412:AF412)&lt;8.5,AVERAGE(W412:AF412),IF(COUNTBLANK(V412:AF412)&lt;9.5,AVERAGE(V412:AF412),IF(COUNTBLANK(U412:AF412)&lt;10.5,AVERAGE(U412:AF412),IF(COUNTBLANK(T412:AF412)&lt;11.5,AVERAGE(T412:AF412),IF(COUNTBLANK(S412:AF412)&lt;12.5,AVERAGE(S412:AF412),IF(COUNTBLANK(R412:AF412)&lt;13.5,AVERAGE(R412:AF412),IF(COUNTBLANK(Q412:AF412)&lt;14.5,AVERAGE(Q412:AF412),IF(COUNTBLANK(P412:AF412)&lt;15.5,AVERAGE(P412:AF412),IF(COUNTBLANK(O412:AF412)&lt;16.5,AVERAGE(O412:AF412),IF(COUNTBLANK(N412:AF412)&lt;17.5,AVERAGE(N412:AF412),IF(COUNTBLANK(M412:AF412)&lt;18.5,AVERAGE(M412:AF412),IF(COUNTBLANK(L412:AF412)&lt;19.5,AVERAGE(L412:AF412),AVERAGE(K412:AF412))))))))))))))))))))))</f>
        <v>52.5</v>
      </c>
      <c r="AK412" s="23">
        <f>IF(AH412&lt;1.5,J412,(0.75*J412)+(0.25*(AI412*$AS$1)))</f>
        <v>210760.72037638907</v>
      </c>
      <c r="AL412" s="24">
        <f>AK412-J412</f>
        <v>1360.720376389072</v>
      </c>
      <c r="AM412" s="22">
        <f>IF(AH412&lt;1.5,"N/A",3*((J412/$AS$1)-(AJ412*2/3)))</f>
        <v>48.509856919076235</v>
      </c>
      <c r="AN412" s="20">
        <f t="shared" si="15"/>
        <v>207709.09053358366</v>
      </c>
      <c r="AO412" s="20">
        <f t="shared" si="16"/>
        <v>207709.09053358366</v>
      </c>
    </row>
    <row r="413" spans="1:41" ht="13.5">
      <c r="A413" s="19" t="s">
        <v>505</v>
      </c>
      <c r="B413" s="23" t="str">
        <f>IF(COUNTBLANK(K413:AF413)&lt;20.5,"Yes","No")</f>
        <v>Yes</v>
      </c>
      <c r="C413" s="23" t="str">
        <f>IF(COUNTBLANK(K413:AF413)&lt;21.5,"Yes","No")</f>
        <v>Yes</v>
      </c>
      <c r="D413" s="23" t="str">
        <f>IF(J413&gt;300000,IF(J413&lt;((AG413*$AR$1)*0.9),IF(J413&lt;((AG413*$AR$1)*0.8),IF(J413&lt;((AG413*$AR$1)*0.7),"B","C"),"V"),IF(AM413&gt;AG413,IF(AM413&gt;AJ413,"P",""),"")),IF(AM413&gt;AG413,IF(AM413&gt;AJ413,"P",""),""))</f>
        <v>P</v>
      </c>
      <c r="E413" s="19" t="s">
        <v>325</v>
      </c>
      <c r="F413" s="21" t="s">
        <v>48</v>
      </c>
      <c r="G413" s="20">
        <v>409500</v>
      </c>
      <c r="H413" s="20">
        <f>J413-G413</f>
        <v>-101300</v>
      </c>
      <c r="I413" s="80">
        <v>-40000</v>
      </c>
      <c r="J413" s="20">
        <v>308200</v>
      </c>
      <c r="K413" s="21">
        <v>49</v>
      </c>
      <c r="L413" s="21">
        <v>69</v>
      </c>
      <c r="M413" s="21">
        <v>9</v>
      </c>
      <c r="N413" s="21">
        <v>65</v>
      </c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39">
        <f>IF(AH413=0,"",AVERAGE(K413:AF413))</f>
        <v>48</v>
      </c>
      <c r="AH413" s="39">
        <f>IF(COUNTBLANK(K413:AF413)=0,22,IF(COUNTBLANK(K413:AF413)=1,21,IF(COUNTBLANK(K413:AF413)=2,20,IF(COUNTBLANK(K413:AF413)=3,19,IF(COUNTBLANK(K413:AF413)=4,18,IF(COUNTBLANK(K413:AF413)=5,17,IF(COUNTBLANK(K413:AF413)=6,16,IF(COUNTBLANK(K413:AF413)=7,15,IF(COUNTBLANK(K413:AF413)=8,14,IF(COUNTBLANK(K413:AF413)=9,13,IF(COUNTBLANK(K413:AF413)=10,12,IF(COUNTBLANK(K413:AF413)=11,11,IF(COUNTBLANK(K413:AF413)=12,10,IF(COUNTBLANK(K413:AF413)=13,9,IF(COUNTBLANK(K413:AF413)=14,8,IF(COUNTBLANK(K413:AF413)=15,7,IF(COUNTBLANK(K413:AF413)=16,6,IF(COUNTBLANK(K413:AF413)=17,5,IF(COUNTBLANK(K413:AF413)=18,4,IF(COUNTBLANK(K413:AF413)=19,3,IF(COUNTBLANK(K413:AF413)=20,2,IF(COUNTBLANK(K413:AF413)=21,1,IF(COUNTBLANK(K413:AF413)=22,0,"Error")))))))))))))))))))))))</f>
        <v>4</v>
      </c>
      <c r="AI413" s="39">
        <f>IF(AH413=0,"",IF(COUNTBLANK(AD413:AF413)=0,AVERAGE(AD413:AF413),IF(COUNTBLANK(AC413:AF413)&lt;1.5,AVERAGE(AC413:AF413),IF(COUNTBLANK(AB413:AF413)&lt;2.5,AVERAGE(AB413:AF413),IF(COUNTBLANK(AA413:AF413)&lt;3.5,AVERAGE(AA413:AF413),IF(COUNTBLANK(Z413:AF413)&lt;4.5,AVERAGE(Z413:AF413),IF(COUNTBLANK(Y413:AF413)&lt;5.5,AVERAGE(Y413:AF413),IF(COUNTBLANK(X413:AF413)&lt;6.5,AVERAGE(X413:AF413),IF(COUNTBLANK(W413:AF413)&lt;7.5,AVERAGE(W413:AF413),IF(COUNTBLANK(V413:AF413)&lt;8.5,AVERAGE(V413:AF413),IF(COUNTBLANK(U413:AF413)&lt;9.5,AVERAGE(U413:AF413),IF(COUNTBLANK(T413:AF413)&lt;10.5,AVERAGE(T413:AF413),IF(COUNTBLANK(S413:AF413)&lt;11.5,AVERAGE(S413:AF413),IF(COUNTBLANK(R413:AF413)&lt;12.5,AVERAGE(R413:AF413),IF(COUNTBLANK(Q413:AF413)&lt;13.5,AVERAGE(Q413:AF413),IF(COUNTBLANK(P413:AF413)&lt;14.5,AVERAGE(P413:AF413),IF(COUNTBLANK(O413:AF413)&lt;15.5,AVERAGE(O413:AF413),IF(COUNTBLANK(N413:AF413)&lt;16.5,AVERAGE(N413:AF413),IF(COUNTBLANK(M413:AF413)&lt;17.5,AVERAGE(M413:AF413),IF(COUNTBLANK(L413:AF413)&lt;18.5,AVERAGE(L413:AF413),AVERAGE(K413:AF413)))))))))))))))))))))</f>
        <v>47.666666666666664</v>
      </c>
      <c r="AJ413" s="22">
        <f>IF(AH413=0,"",IF(COUNTBLANK(AE413:AF413)=0,AVERAGE(AE413:AF413),IF(COUNTBLANK(AD413:AF413)&lt;1.5,AVERAGE(AD413:AF413),IF(COUNTBLANK(AC413:AF413)&lt;2.5,AVERAGE(AC413:AF413),IF(COUNTBLANK(AB413:AF413)&lt;3.5,AVERAGE(AB413:AF413),IF(COUNTBLANK(AA413:AF413)&lt;4.5,AVERAGE(AA413:AF413),IF(COUNTBLANK(Z413:AF413)&lt;5.5,AVERAGE(Z413:AF413),IF(COUNTBLANK(Y413:AF413)&lt;6.5,AVERAGE(Y413:AF413),IF(COUNTBLANK(X413:AF413)&lt;7.5,AVERAGE(X413:AF413),IF(COUNTBLANK(W413:AF413)&lt;8.5,AVERAGE(W413:AF413),IF(COUNTBLANK(V413:AF413)&lt;9.5,AVERAGE(V413:AF413),IF(COUNTBLANK(U413:AF413)&lt;10.5,AVERAGE(U413:AF413),IF(COUNTBLANK(T413:AF413)&lt;11.5,AVERAGE(T413:AF413),IF(COUNTBLANK(S413:AF413)&lt;12.5,AVERAGE(S413:AF413),IF(COUNTBLANK(R413:AF413)&lt;13.5,AVERAGE(R413:AF413),IF(COUNTBLANK(Q413:AF413)&lt;14.5,AVERAGE(Q413:AF413),IF(COUNTBLANK(P413:AF413)&lt;15.5,AVERAGE(P413:AF413),IF(COUNTBLANK(O413:AF413)&lt;16.5,AVERAGE(O413:AF413),IF(COUNTBLANK(N413:AF413)&lt;17.5,AVERAGE(N413:AF413),IF(COUNTBLANK(M413:AF413)&lt;18.5,AVERAGE(M413:AF413),IF(COUNTBLANK(L413:AF413)&lt;19.5,AVERAGE(L413:AF413),AVERAGE(K413:AF413))))))))))))))))))))))</f>
        <v>37</v>
      </c>
      <c r="AK413" s="23">
        <f>IF(AH413&lt;1.5,J413,(0.75*J413)+(0.25*(AI413*$AS$1)))</f>
        <v>279915.92389729293</v>
      </c>
      <c r="AL413" s="24">
        <f>AK413-J413</f>
        <v>-28284.076102707069</v>
      </c>
      <c r="AM413" s="22">
        <f>IF(AH413&lt;1.5,"N/A",3*((J413/$AS$1)-(AJ413*2/3)))</f>
        <v>151.93953153036909</v>
      </c>
      <c r="AN413" s="20">
        <f t="shared" si="15"/>
        <v>188586.66632572992</v>
      </c>
      <c r="AO413" s="20">
        <f t="shared" si="16"/>
        <v>189905.45420213364</v>
      </c>
    </row>
    <row r="414" spans="1:41" ht="13.5">
      <c r="A414" s="19" t="s">
        <v>505</v>
      </c>
      <c r="B414" s="23" t="str">
        <f>IF(COUNTBLANK(K414:AF414)&lt;20.5,"Yes","No")</f>
        <v>Yes</v>
      </c>
      <c r="C414" s="23" t="str">
        <f>IF(COUNTBLANK(K414:AF414)&lt;21.5,"Yes","No")</f>
        <v>Yes</v>
      </c>
      <c r="D414" s="23" t="str">
        <f>IF(J414&gt;300000,IF(J414&lt;((AG414*$AR$1)*0.9),IF(J414&lt;((AG414*$AR$1)*0.8),IF(J414&lt;((AG414*$AR$1)*0.7),"B","C"),"V"),IF(AM414&gt;AG414,IF(AM414&gt;AJ414,"P",""),"")),IF(AM414&gt;AG414,IF(AM414&gt;AJ414,"P",""),""))</f>
        <v>P</v>
      </c>
      <c r="E414" s="25" t="s">
        <v>422</v>
      </c>
      <c r="F414" s="27" t="s">
        <v>48</v>
      </c>
      <c r="G414" s="20">
        <v>227100</v>
      </c>
      <c r="H414" s="20">
        <f>J414-G414</f>
        <v>-10400</v>
      </c>
      <c r="I414" s="80">
        <v>-10400</v>
      </c>
      <c r="J414" s="20">
        <v>216700</v>
      </c>
      <c r="K414" s="21"/>
      <c r="L414" s="21">
        <v>59</v>
      </c>
      <c r="M414" s="21">
        <v>32</v>
      </c>
      <c r="N414" s="21">
        <v>46</v>
      </c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39">
        <f>IF(AH414=0,"",AVERAGE(K414:AF414))</f>
        <v>45.666666666666664</v>
      </c>
      <c r="AH414" s="39">
        <f>IF(COUNTBLANK(K414:AF414)=0,22,IF(COUNTBLANK(K414:AF414)=1,21,IF(COUNTBLANK(K414:AF414)=2,20,IF(COUNTBLANK(K414:AF414)=3,19,IF(COUNTBLANK(K414:AF414)=4,18,IF(COUNTBLANK(K414:AF414)=5,17,IF(COUNTBLANK(K414:AF414)=6,16,IF(COUNTBLANK(K414:AF414)=7,15,IF(COUNTBLANK(K414:AF414)=8,14,IF(COUNTBLANK(K414:AF414)=9,13,IF(COUNTBLANK(K414:AF414)=10,12,IF(COUNTBLANK(K414:AF414)=11,11,IF(COUNTBLANK(K414:AF414)=12,10,IF(COUNTBLANK(K414:AF414)=13,9,IF(COUNTBLANK(K414:AF414)=14,8,IF(COUNTBLANK(K414:AF414)=15,7,IF(COUNTBLANK(K414:AF414)=16,6,IF(COUNTBLANK(K414:AF414)=17,5,IF(COUNTBLANK(K414:AF414)=18,4,IF(COUNTBLANK(K414:AF414)=19,3,IF(COUNTBLANK(K414:AF414)=20,2,IF(COUNTBLANK(K414:AF414)=21,1,IF(COUNTBLANK(K414:AF414)=22,0,"Error")))))))))))))))))))))))</f>
        <v>3</v>
      </c>
      <c r="AI414" s="39">
        <f>IF(AH414=0,"",IF(COUNTBLANK(AD414:AF414)=0,AVERAGE(AD414:AF414),IF(COUNTBLANK(AC414:AF414)&lt;1.5,AVERAGE(AC414:AF414),IF(COUNTBLANK(AB414:AF414)&lt;2.5,AVERAGE(AB414:AF414),IF(COUNTBLANK(AA414:AF414)&lt;3.5,AVERAGE(AA414:AF414),IF(COUNTBLANK(Z414:AF414)&lt;4.5,AVERAGE(Z414:AF414),IF(COUNTBLANK(Y414:AF414)&lt;5.5,AVERAGE(Y414:AF414),IF(COUNTBLANK(X414:AF414)&lt;6.5,AVERAGE(X414:AF414),IF(COUNTBLANK(W414:AF414)&lt;7.5,AVERAGE(W414:AF414),IF(COUNTBLANK(V414:AF414)&lt;8.5,AVERAGE(V414:AF414),IF(COUNTBLANK(U414:AF414)&lt;9.5,AVERAGE(U414:AF414),IF(COUNTBLANK(T414:AF414)&lt;10.5,AVERAGE(T414:AF414),IF(COUNTBLANK(S414:AF414)&lt;11.5,AVERAGE(S414:AF414),IF(COUNTBLANK(R414:AF414)&lt;12.5,AVERAGE(R414:AF414),IF(COUNTBLANK(Q414:AF414)&lt;13.5,AVERAGE(Q414:AF414),IF(COUNTBLANK(P414:AF414)&lt;14.5,AVERAGE(P414:AF414),IF(COUNTBLANK(O414:AF414)&lt;15.5,AVERAGE(O414:AF414),IF(COUNTBLANK(N414:AF414)&lt;16.5,AVERAGE(N414:AF414),IF(COUNTBLANK(M414:AF414)&lt;17.5,AVERAGE(M414:AF414),IF(COUNTBLANK(L414:AF414)&lt;18.5,AVERAGE(L414:AF414),AVERAGE(K414:AF414)))))))))))))))))))))</f>
        <v>45.666666666666664</v>
      </c>
      <c r="AJ414" s="22">
        <f>IF(AH414=0,"",IF(COUNTBLANK(AE414:AF414)=0,AVERAGE(AE414:AF414),IF(COUNTBLANK(AD414:AF414)&lt;1.5,AVERAGE(AD414:AF414),IF(COUNTBLANK(AC414:AF414)&lt;2.5,AVERAGE(AC414:AF414),IF(COUNTBLANK(AB414:AF414)&lt;3.5,AVERAGE(AB414:AF414),IF(COUNTBLANK(AA414:AF414)&lt;4.5,AVERAGE(AA414:AF414),IF(COUNTBLANK(Z414:AF414)&lt;5.5,AVERAGE(Z414:AF414),IF(COUNTBLANK(Y414:AF414)&lt;6.5,AVERAGE(Y414:AF414),IF(COUNTBLANK(X414:AF414)&lt;7.5,AVERAGE(X414:AF414),IF(COUNTBLANK(W414:AF414)&lt;8.5,AVERAGE(W414:AF414),IF(COUNTBLANK(V414:AF414)&lt;9.5,AVERAGE(V414:AF414),IF(COUNTBLANK(U414:AF414)&lt;10.5,AVERAGE(U414:AF414),IF(COUNTBLANK(T414:AF414)&lt;11.5,AVERAGE(T414:AF414),IF(COUNTBLANK(S414:AF414)&lt;12.5,AVERAGE(S414:AF414),IF(COUNTBLANK(R414:AF414)&lt;13.5,AVERAGE(R414:AF414),IF(COUNTBLANK(Q414:AF414)&lt;14.5,AVERAGE(Q414:AF414),IF(COUNTBLANK(P414:AF414)&lt;15.5,AVERAGE(P414:AF414),IF(COUNTBLANK(O414:AF414)&lt;16.5,AVERAGE(O414:AF414),IF(COUNTBLANK(N414:AF414)&lt;17.5,AVERAGE(N414:AF414),IF(COUNTBLANK(M414:AF414)&lt;18.5,AVERAGE(M414:AF414),IF(COUNTBLANK(L414:AF414)&lt;19.5,AVERAGE(L414:AF414),AVERAGE(K414:AF414))))))))))))))))))))))</f>
        <v>39</v>
      </c>
      <c r="AK414" s="23">
        <f>IF(AH414&lt;1.5,J414,(0.75*J414)+(0.25*(AI414*$AS$1)))</f>
        <v>209244.80121628765</v>
      </c>
      <c r="AL414" s="24">
        <f>AK414-J414</f>
        <v>-7455.1987837123452</v>
      </c>
      <c r="AM414" s="22">
        <f>IF(AH414&lt;1.5,"N/A",3*((J414/$AS$1)-(AJ414*2/3)))</f>
        <v>80.861442188938952</v>
      </c>
      <c r="AN414" s="20">
        <f t="shared" si="15"/>
        <v>180673.93906730769</v>
      </c>
      <c r="AO414" s="20">
        <f t="shared" si="16"/>
        <v>180673.93906730769</v>
      </c>
    </row>
    <row r="415" spans="1:41" ht="13.5">
      <c r="A415" s="19" t="s">
        <v>505</v>
      </c>
      <c r="B415" s="23" t="str">
        <f>IF(COUNTBLANK(K415:AF415)&lt;20.5,"Yes","No")</f>
        <v>Yes</v>
      </c>
      <c r="C415" s="23" t="str">
        <f>IF(COUNTBLANK(K415:AF415)&lt;21.5,"Yes","No")</f>
        <v>Yes</v>
      </c>
      <c r="D415" s="23" t="str">
        <f>IF(J415&gt;300000,IF(J415&lt;((AG415*$AR$1)*0.9),IF(J415&lt;((AG415*$AR$1)*0.8),IF(J415&lt;((AG415*$AR$1)*0.7),"B","C"),"V"),IF(AM415&gt;AG415,IF(AM415&gt;AJ415,"P",""),"")),IF(AM415&gt;AG415,IF(AM415&gt;AJ415,"P",""),""))</f>
        <v>P</v>
      </c>
      <c r="E415" s="19" t="s">
        <v>324</v>
      </c>
      <c r="F415" s="21" t="s">
        <v>48</v>
      </c>
      <c r="G415" s="20">
        <v>179800</v>
      </c>
      <c r="H415" s="20">
        <f>J415-G415</f>
        <v>3300</v>
      </c>
      <c r="I415" s="80">
        <v>-900</v>
      </c>
      <c r="J415" s="20">
        <v>183100</v>
      </c>
      <c r="K415" s="21">
        <v>50</v>
      </c>
      <c r="L415" s="21">
        <v>54</v>
      </c>
      <c r="M415" s="21">
        <v>38</v>
      </c>
      <c r="N415" s="21">
        <v>40</v>
      </c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39">
        <f>IF(AH415=0,"",AVERAGE(K415:AF415))</f>
        <v>45.5</v>
      </c>
      <c r="AH415" s="39">
        <f>IF(COUNTBLANK(K415:AF415)=0,22,IF(COUNTBLANK(K415:AF415)=1,21,IF(COUNTBLANK(K415:AF415)=2,20,IF(COUNTBLANK(K415:AF415)=3,19,IF(COUNTBLANK(K415:AF415)=4,18,IF(COUNTBLANK(K415:AF415)=5,17,IF(COUNTBLANK(K415:AF415)=6,16,IF(COUNTBLANK(K415:AF415)=7,15,IF(COUNTBLANK(K415:AF415)=8,14,IF(COUNTBLANK(K415:AF415)=9,13,IF(COUNTBLANK(K415:AF415)=10,12,IF(COUNTBLANK(K415:AF415)=11,11,IF(COUNTBLANK(K415:AF415)=12,10,IF(COUNTBLANK(K415:AF415)=13,9,IF(COUNTBLANK(K415:AF415)=14,8,IF(COUNTBLANK(K415:AF415)=15,7,IF(COUNTBLANK(K415:AF415)=16,6,IF(COUNTBLANK(K415:AF415)=17,5,IF(COUNTBLANK(K415:AF415)=18,4,IF(COUNTBLANK(K415:AF415)=19,3,IF(COUNTBLANK(K415:AF415)=20,2,IF(COUNTBLANK(K415:AF415)=21,1,IF(COUNTBLANK(K415:AF415)=22,0,"Error")))))))))))))))))))))))</f>
        <v>4</v>
      </c>
      <c r="AI415" s="39">
        <f>IF(AH415=0,"",IF(COUNTBLANK(AD415:AF415)=0,AVERAGE(AD415:AF415),IF(COUNTBLANK(AC415:AF415)&lt;1.5,AVERAGE(AC415:AF415),IF(COUNTBLANK(AB415:AF415)&lt;2.5,AVERAGE(AB415:AF415),IF(COUNTBLANK(AA415:AF415)&lt;3.5,AVERAGE(AA415:AF415),IF(COUNTBLANK(Z415:AF415)&lt;4.5,AVERAGE(Z415:AF415),IF(COUNTBLANK(Y415:AF415)&lt;5.5,AVERAGE(Y415:AF415),IF(COUNTBLANK(X415:AF415)&lt;6.5,AVERAGE(X415:AF415),IF(COUNTBLANK(W415:AF415)&lt;7.5,AVERAGE(W415:AF415),IF(COUNTBLANK(V415:AF415)&lt;8.5,AVERAGE(V415:AF415),IF(COUNTBLANK(U415:AF415)&lt;9.5,AVERAGE(U415:AF415),IF(COUNTBLANK(T415:AF415)&lt;10.5,AVERAGE(T415:AF415),IF(COUNTBLANK(S415:AF415)&lt;11.5,AVERAGE(S415:AF415),IF(COUNTBLANK(R415:AF415)&lt;12.5,AVERAGE(R415:AF415),IF(COUNTBLANK(Q415:AF415)&lt;13.5,AVERAGE(Q415:AF415),IF(COUNTBLANK(P415:AF415)&lt;14.5,AVERAGE(P415:AF415),IF(COUNTBLANK(O415:AF415)&lt;15.5,AVERAGE(O415:AF415),IF(COUNTBLANK(N415:AF415)&lt;16.5,AVERAGE(N415:AF415),IF(COUNTBLANK(M415:AF415)&lt;17.5,AVERAGE(M415:AF415),IF(COUNTBLANK(L415:AF415)&lt;18.5,AVERAGE(L415:AF415),AVERAGE(K415:AF415)))))))))))))))))))))</f>
        <v>44</v>
      </c>
      <c r="AJ415" s="22">
        <f>IF(AH415=0,"",IF(COUNTBLANK(AE415:AF415)=0,AVERAGE(AE415:AF415),IF(COUNTBLANK(AD415:AF415)&lt;1.5,AVERAGE(AD415:AF415),IF(COUNTBLANK(AC415:AF415)&lt;2.5,AVERAGE(AC415:AF415),IF(COUNTBLANK(AB415:AF415)&lt;3.5,AVERAGE(AB415:AF415),IF(COUNTBLANK(AA415:AF415)&lt;4.5,AVERAGE(AA415:AF415),IF(COUNTBLANK(Z415:AF415)&lt;5.5,AVERAGE(Z415:AF415),IF(COUNTBLANK(Y415:AF415)&lt;6.5,AVERAGE(Y415:AF415),IF(COUNTBLANK(X415:AF415)&lt;7.5,AVERAGE(X415:AF415),IF(COUNTBLANK(W415:AF415)&lt;8.5,AVERAGE(W415:AF415),IF(COUNTBLANK(V415:AF415)&lt;9.5,AVERAGE(V415:AF415),IF(COUNTBLANK(U415:AF415)&lt;10.5,AVERAGE(U415:AF415),IF(COUNTBLANK(T415:AF415)&lt;11.5,AVERAGE(T415:AF415),IF(COUNTBLANK(S415:AF415)&lt;12.5,AVERAGE(S415:AF415),IF(COUNTBLANK(R415:AF415)&lt;13.5,AVERAGE(R415:AF415),IF(COUNTBLANK(Q415:AF415)&lt;14.5,AVERAGE(Q415:AF415),IF(COUNTBLANK(P415:AF415)&lt;15.5,AVERAGE(P415:AF415),IF(COUNTBLANK(O415:AF415)&lt;16.5,AVERAGE(O415:AF415),IF(COUNTBLANK(N415:AF415)&lt;17.5,AVERAGE(N415:AF415),IF(COUNTBLANK(M415:AF415)&lt;18.5,AVERAGE(M415:AF415),IF(COUNTBLANK(L415:AF415)&lt;19.5,AVERAGE(L415:AF415),AVERAGE(K415:AF415))))))))))))))))))))))</f>
        <v>39</v>
      </c>
      <c r="AK415" s="23">
        <f>IF(AH415&lt;1.5,J415,(0.75*J415)+(0.25*(AI415*$AS$1)))</f>
        <v>182339.69898211656</v>
      </c>
      <c r="AL415" s="24">
        <f>AK415-J415</f>
        <v>-760.30101788343745</v>
      </c>
      <c r="AM415" s="22">
        <f>IF(AH415&lt;1.5,"N/A",3*((J415/$AS$1)-(AJ415*2/3)))</f>
        <v>56.229488070118705</v>
      </c>
      <c r="AN415" s="20">
        <f t="shared" si="15"/>
        <v>174079.99968528916</v>
      </c>
      <c r="AO415" s="20">
        <f t="shared" si="16"/>
        <v>180014.54512910583</v>
      </c>
    </row>
    <row r="416" spans="1:41" ht="13.5">
      <c r="A416" s="19" t="s">
        <v>505</v>
      </c>
      <c r="B416" s="23" t="str">
        <f>IF(COUNTBLANK(K416:AF416)&lt;20.5,"Yes","No")</f>
        <v>Yes</v>
      </c>
      <c r="C416" s="23" t="str">
        <f>IF(COUNTBLANK(K416:AF416)&lt;21.5,"Yes","No")</f>
        <v>Yes</v>
      </c>
      <c r="D416" s="23" t="str">
        <f>IF(J416&gt;300000,IF(J416&lt;((AG416*$AR$1)*0.9),IF(J416&lt;((AG416*$AR$1)*0.8),IF(J416&lt;((AG416*$AR$1)*0.7),"B","C"),"V"),IF(AM416&gt;AG416,IF(AM416&gt;AJ416,"P",""),"")),IF(AM416&gt;AG416,IF(AM416&gt;AJ416,"P",""),""))</f>
        <v>P</v>
      </c>
      <c r="E416" s="19" t="s">
        <v>326</v>
      </c>
      <c r="F416" s="21" t="s">
        <v>37</v>
      </c>
      <c r="G416" s="20">
        <v>248300</v>
      </c>
      <c r="H416" s="20">
        <f>J416-G416</f>
        <v>-20200</v>
      </c>
      <c r="I416" s="80">
        <v>0</v>
      </c>
      <c r="J416" s="20">
        <v>228100</v>
      </c>
      <c r="K416" s="21">
        <v>38</v>
      </c>
      <c r="L416" s="21">
        <v>42</v>
      </c>
      <c r="M416" s="21">
        <v>44</v>
      </c>
      <c r="N416" s="21" t="s">
        <v>535</v>
      </c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39">
        <f>IF(AH416=0,"",AVERAGE(K416:AF416))</f>
        <v>41.333333333333336</v>
      </c>
      <c r="AH416" s="39">
        <f>IF(COUNTBLANK(K416:AF416)=0,22,IF(COUNTBLANK(K416:AF416)=1,21,IF(COUNTBLANK(K416:AF416)=2,20,IF(COUNTBLANK(K416:AF416)=3,19,IF(COUNTBLANK(K416:AF416)=4,18,IF(COUNTBLANK(K416:AF416)=5,17,IF(COUNTBLANK(K416:AF416)=6,16,IF(COUNTBLANK(K416:AF416)=7,15,IF(COUNTBLANK(K416:AF416)=8,14,IF(COUNTBLANK(K416:AF416)=9,13,IF(COUNTBLANK(K416:AF416)=10,12,IF(COUNTBLANK(K416:AF416)=11,11,IF(COUNTBLANK(K416:AF416)=12,10,IF(COUNTBLANK(K416:AF416)=13,9,IF(COUNTBLANK(K416:AF416)=14,8,IF(COUNTBLANK(K416:AF416)=15,7,IF(COUNTBLANK(K416:AF416)=16,6,IF(COUNTBLANK(K416:AF416)=17,5,IF(COUNTBLANK(K416:AF416)=18,4,IF(COUNTBLANK(K416:AF416)=19,3,IF(COUNTBLANK(K416:AF416)=20,2,IF(COUNTBLANK(K416:AF416)=21,1,IF(COUNTBLANK(K416:AF416)=22,0,"Error")))))))))))))))))))))))</f>
        <v>3</v>
      </c>
      <c r="AI416" s="39">
        <f>IF(AH416=0,"",IF(COUNTBLANK(AD416:AF416)=0,AVERAGE(AD416:AF416),IF(COUNTBLANK(AC416:AF416)&lt;1.5,AVERAGE(AC416:AF416),IF(COUNTBLANK(AB416:AF416)&lt;2.5,AVERAGE(AB416:AF416),IF(COUNTBLANK(AA416:AF416)&lt;3.5,AVERAGE(AA416:AF416),IF(COUNTBLANK(Z416:AF416)&lt;4.5,AVERAGE(Z416:AF416),IF(COUNTBLANK(Y416:AF416)&lt;5.5,AVERAGE(Y416:AF416),IF(COUNTBLANK(X416:AF416)&lt;6.5,AVERAGE(X416:AF416),IF(COUNTBLANK(W416:AF416)&lt;7.5,AVERAGE(W416:AF416),IF(COUNTBLANK(V416:AF416)&lt;8.5,AVERAGE(V416:AF416),IF(COUNTBLANK(U416:AF416)&lt;9.5,AVERAGE(U416:AF416),IF(COUNTBLANK(T416:AF416)&lt;10.5,AVERAGE(T416:AF416),IF(COUNTBLANK(S416:AF416)&lt;11.5,AVERAGE(S416:AF416),IF(COUNTBLANK(R416:AF416)&lt;12.5,AVERAGE(R416:AF416),IF(COUNTBLANK(Q416:AF416)&lt;13.5,AVERAGE(Q416:AF416),IF(COUNTBLANK(P416:AF416)&lt;14.5,AVERAGE(P416:AF416),IF(COUNTBLANK(O416:AF416)&lt;15.5,AVERAGE(O416:AF416),IF(COUNTBLANK(N416:AF416)&lt;16.5,AVERAGE(N416:AF416),IF(COUNTBLANK(M416:AF416)&lt;17.5,AVERAGE(M416:AF416),IF(COUNTBLANK(L416:AF416)&lt;18.5,AVERAGE(L416:AF416),AVERAGE(K416:AF416)))))))))))))))))))))</f>
        <v>41.333333333333336</v>
      </c>
      <c r="AJ416" s="22">
        <f>IF(AH416=0,"",IF(COUNTBLANK(AE416:AF416)=0,AVERAGE(AE416:AF416),IF(COUNTBLANK(AD416:AF416)&lt;1.5,AVERAGE(AD416:AF416),IF(COUNTBLANK(AC416:AF416)&lt;2.5,AVERAGE(AC416:AF416),IF(COUNTBLANK(AB416:AF416)&lt;3.5,AVERAGE(AB416:AF416),IF(COUNTBLANK(AA416:AF416)&lt;4.5,AVERAGE(AA416:AF416),IF(COUNTBLANK(Z416:AF416)&lt;5.5,AVERAGE(Z416:AF416),IF(COUNTBLANK(Y416:AF416)&lt;6.5,AVERAGE(Y416:AF416),IF(COUNTBLANK(X416:AF416)&lt;7.5,AVERAGE(X416:AF416),IF(COUNTBLANK(W416:AF416)&lt;8.5,AVERAGE(W416:AF416),IF(COUNTBLANK(V416:AF416)&lt;9.5,AVERAGE(V416:AF416),IF(COUNTBLANK(U416:AF416)&lt;10.5,AVERAGE(U416:AF416),IF(COUNTBLANK(T416:AF416)&lt;11.5,AVERAGE(T416:AF416),IF(COUNTBLANK(S416:AF416)&lt;12.5,AVERAGE(S416:AF416),IF(COUNTBLANK(R416:AF416)&lt;13.5,AVERAGE(R416:AF416),IF(COUNTBLANK(Q416:AF416)&lt;14.5,AVERAGE(Q416:AF416),IF(COUNTBLANK(P416:AF416)&lt;15.5,AVERAGE(P416:AF416),IF(COUNTBLANK(O416:AF416)&lt;16.5,AVERAGE(O416:AF416),IF(COUNTBLANK(N416:AF416)&lt;17.5,AVERAGE(N416:AF416),IF(COUNTBLANK(M416:AF416)&lt;18.5,AVERAGE(M416:AF416),IF(COUNTBLANK(L416:AF416)&lt;19.5,AVERAGE(L416:AF416),AVERAGE(K416:AF416))))))))))))))))))))))</f>
        <v>43</v>
      </c>
      <c r="AK416" s="23">
        <f>IF(AH416&lt;1.5,J416,(0.75*J416)+(0.25*(AI416*$AS$1)))</f>
        <v>213361.53540744283</v>
      </c>
      <c r="AL416" s="24">
        <f>AK416-J416</f>
        <v>-14738.464592557168</v>
      </c>
      <c r="AM416" s="22">
        <f>IF(AH416&lt;1.5,"N/A",3*((J416/$AS$1)-(AJ416*2/3)))</f>
        <v>81.218712336395839</v>
      </c>
      <c r="AN416" s="20">
        <f t="shared" si="15"/>
        <v>163529.69667405952</v>
      </c>
      <c r="AO416" s="20">
        <f t="shared" si="16"/>
        <v>163529.69667405952</v>
      </c>
    </row>
    <row r="417" spans="1:41" ht="13.5">
      <c r="A417" s="19" t="s">
        <v>40</v>
      </c>
      <c r="B417" s="23" t="str">
        <f>IF(COUNTBLANK(K417:AF417)&lt;20.5,"Yes","No")</f>
        <v>Yes</v>
      </c>
      <c r="C417" s="23" t="str">
        <f>IF(COUNTBLANK(K417:AF417)&lt;21.5,"Yes","No")</f>
        <v>Yes</v>
      </c>
      <c r="D417" s="23" t="str">
        <f>IF(J417&gt;300000,IF(J417&lt;((AG417*$AR$1)*0.9),IF(J417&lt;((AG417*$AR$1)*0.8),IF(J417&lt;((AG417*$AR$1)*0.7),"B","C"),"V"),IF(AM417&gt;AG417,IF(AM417&gt;AJ417,"P",""),"")),IF(AM417&gt;AG417,IF(AM417&gt;AJ417,"P",""),""))</f>
        <v>P</v>
      </c>
      <c r="E417" s="19" t="s">
        <v>210</v>
      </c>
      <c r="F417" s="21" t="s">
        <v>37</v>
      </c>
      <c r="G417" s="20">
        <v>386500</v>
      </c>
      <c r="H417" s="20">
        <f>J417-G417</f>
        <v>19500</v>
      </c>
      <c r="I417" s="80">
        <v>7600</v>
      </c>
      <c r="J417" s="20">
        <v>406000</v>
      </c>
      <c r="K417" s="21">
        <v>108</v>
      </c>
      <c r="L417" s="21">
        <v>130</v>
      </c>
      <c r="M417" s="21">
        <v>75</v>
      </c>
      <c r="N417" s="21">
        <v>107</v>
      </c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39">
        <f>IF(AH417=0,"",AVERAGE(K417:AF417))</f>
        <v>105</v>
      </c>
      <c r="AH417" s="39">
        <f>IF(COUNTBLANK(K417:AF417)=0,22,IF(COUNTBLANK(K417:AF417)=1,21,IF(COUNTBLANK(K417:AF417)=2,20,IF(COUNTBLANK(K417:AF417)=3,19,IF(COUNTBLANK(K417:AF417)=4,18,IF(COUNTBLANK(K417:AF417)=5,17,IF(COUNTBLANK(K417:AF417)=6,16,IF(COUNTBLANK(K417:AF417)=7,15,IF(COUNTBLANK(K417:AF417)=8,14,IF(COUNTBLANK(K417:AF417)=9,13,IF(COUNTBLANK(K417:AF417)=10,12,IF(COUNTBLANK(K417:AF417)=11,11,IF(COUNTBLANK(K417:AF417)=12,10,IF(COUNTBLANK(K417:AF417)=13,9,IF(COUNTBLANK(K417:AF417)=14,8,IF(COUNTBLANK(K417:AF417)=15,7,IF(COUNTBLANK(K417:AF417)=16,6,IF(COUNTBLANK(K417:AF417)=17,5,IF(COUNTBLANK(K417:AF417)=18,4,IF(COUNTBLANK(K417:AF417)=19,3,IF(COUNTBLANK(K417:AF417)=20,2,IF(COUNTBLANK(K417:AF417)=21,1,IF(COUNTBLANK(K417:AF417)=22,0,"Error")))))))))))))))))))))))</f>
        <v>4</v>
      </c>
      <c r="AI417" s="39">
        <f>IF(AH417=0,"",IF(COUNTBLANK(AD417:AF417)=0,AVERAGE(AD417:AF417),IF(COUNTBLANK(AC417:AF417)&lt;1.5,AVERAGE(AC417:AF417),IF(COUNTBLANK(AB417:AF417)&lt;2.5,AVERAGE(AB417:AF417),IF(COUNTBLANK(AA417:AF417)&lt;3.5,AVERAGE(AA417:AF417),IF(COUNTBLANK(Z417:AF417)&lt;4.5,AVERAGE(Z417:AF417),IF(COUNTBLANK(Y417:AF417)&lt;5.5,AVERAGE(Y417:AF417),IF(COUNTBLANK(X417:AF417)&lt;6.5,AVERAGE(X417:AF417),IF(COUNTBLANK(W417:AF417)&lt;7.5,AVERAGE(W417:AF417),IF(COUNTBLANK(V417:AF417)&lt;8.5,AVERAGE(V417:AF417),IF(COUNTBLANK(U417:AF417)&lt;9.5,AVERAGE(U417:AF417),IF(COUNTBLANK(T417:AF417)&lt;10.5,AVERAGE(T417:AF417),IF(COUNTBLANK(S417:AF417)&lt;11.5,AVERAGE(S417:AF417),IF(COUNTBLANK(R417:AF417)&lt;12.5,AVERAGE(R417:AF417),IF(COUNTBLANK(Q417:AF417)&lt;13.5,AVERAGE(Q417:AF417),IF(COUNTBLANK(P417:AF417)&lt;14.5,AVERAGE(P417:AF417),IF(COUNTBLANK(O417:AF417)&lt;15.5,AVERAGE(O417:AF417),IF(COUNTBLANK(N417:AF417)&lt;16.5,AVERAGE(N417:AF417),IF(COUNTBLANK(M417:AF417)&lt;17.5,AVERAGE(M417:AF417),IF(COUNTBLANK(L417:AF417)&lt;18.5,AVERAGE(L417:AF417),AVERAGE(K417:AF417)))))))))))))))))))))</f>
        <v>104</v>
      </c>
      <c r="AJ417" s="22">
        <f>IF(AH417=0,"",IF(COUNTBLANK(AE417:AF417)=0,AVERAGE(AE417:AF417),IF(COUNTBLANK(AD417:AF417)&lt;1.5,AVERAGE(AD417:AF417),IF(COUNTBLANK(AC417:AF417)&lt;2.5,AVERAGE(AC417:AF417),IF(COUNTBLANK(AB417:AF417)&lt;3.5,AVERAGE(AB417:AF417),IF(COUNTBLANK(AA417:AF417)&lt;4.5,AVERAGE(AA417:AF417),IF(COUNTBLANK(Z417:AF417)&lt;5.5,AVERAGE(Z417:AF417),IF(COUNTBLANK(Y417:AF417)&lt;6.5,AVERAGE(Y417:AF417),IF(COUNTBLANK(X417:AF417)&lt;7.5,AVERAGE(X417:AF417),IF(COUNTBLANK(W417:AF417)&lt;8.5,AVERAGE(W417:AF417),IF(COUNTBLANK(V417:AF417)&lt;9.5,AVERAGE(V417:AF417),IF(COUNTBLANK(U417:AF417)&lt;10.5,AVERAGE(U417:AF417),IF(COUNTBLANK(T417:AF417)&lt;11.5,AVERAGE(T417:AF417),IF(COUNTBLANK(S417:AF417)&lt;12.5,AVERAGE(S417:AF417),IF(COUNTBLANK(R417:AF417)&lt;13.5,AVERAGE(R417:AF417),IF(COUNTBLANK(Q417:AF417)&lt;14.5,AVERAGE(Q417:AF417),IF(COUNTBLANK(P417:AF417)&lt;15.5,AVERAGE(P417:AF417),IF(COUNTBLANK(O417:AF417)&lt;16.5,AVERAGE(O417:AF417),IF(COUNTBLANK(N417:AF417)&lt;17.5,AVERAGE(N417:AF417),IF(COUNTBLANK(M417:AF417)&lt;18.5,AVERAGE(M417:AF417),IF(COUNTBLANK(L417:AF417)&lt;19.5,AVERAGE(L417:AF417),AVERAGE(K417:AF417))))))))))))))))))))))</f>
        <v>91</v>
      </c>
      <c r="AK417" s="23">
        <f>IF(AH417&lt;1.5,J417,(0.75*J417)+(0.25*(AI417*$AS$1)))</f>
        <v>410898.37941227551</v>
      </c>
      <c r="AL417" s="24">
        <f>AK417-J417</f>
        <v>4898.3794122755062</v>
      </c>
      <c r="AM417" s="22">
        <f>IF(AH417&lt;1.5,"N/A",3*((J417/$AS$1)-(AJ417*2/3)))</f>
        <v>115.6361122690781</v>
      </c>
      <c r="AN417" s="20">
        <f t="shared" si="15"/>
        <v>411461.81743795623</v>
      </c>
      <c r="AO417" s="20">
        <f t="shared" si="16"/>
        <v>415418.18106716732</v>
      </c>
    </row>
    <row r="418" spans="1:41" ht="13.5">
      <c r="A418" s="19" t="s">
        <v>40</v>
      </c>
      <c r="B418" s="23" t="str">
        <f>IF(COUNTBLANK(K418:AF418)&lt;20.5,"Yes","No")</f>
        <v>Yes</v>
      </c>
      <c r="C418" s="23" t="str">
        <f>IF(COUNTBLANK(K418:AF418)&lt;21.5,"Yes","No")</f>
        <v>Yes</v>
      </c>
      <c r="D418" s="23" t="str">
        <f>IF(J418&gt;300000,IF(J418&lt;((AG418*$AR$1)*0.9),IF(J418&lt;((AG418*$AR$1)*0.8),IF(J418&lt;((AG418*$AR$1)*0.7),"B","C"),"V"),IF(AM418&gt;AG418,IF(AM418&gt;AJ418,"P",""),"")),IF(AM418&gt;AG418,IF(AM418&gt;AJ418,"P",""),""))</f>
        <v/>
      </c>
      <c r="E418" s="19" t="s">
        <v>214</v>
      </c>
      <c r="F418" s="21" t="s">
        <v>37</v>
      </c>
      <c r="G418" s="20">
        <v>382900</v>
      </c>
      <c r="H418" s="20">
        <f>J418-G418</f>
        <v>20900</v>
      </c>
      <c r="I418" s="80">
        <v>14200</v>
      </c>
      <c r="J418" s="20">
        <v>403800</v>
      </c>
      <c r="K418" s="21">
        <v>83</v>
      </c>
      <c r="L418" s="21">
        <v>102</v>
      </c>
      <c r="M418" s="21">
        <v>111</v>
      </c>
      <c r="N418" s="21">
        <v>111</v>
      </c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39">
        <f>IF(AH418=0,"",AVERAGE(K418:AF418))</f>
        <v>101.75</v>
      </c>
      <c r="AH418" s="39">
        <f>IF(COUNTBLANK(K418:AF418)=0,22,IF(COUNTBLANK(K418:AF418)=1,21,IF(COUNTBLANK(K418:AF418)=2,20,IF(COUNTBLANK(K418:AF418)=3,19,IF(COUNTBLANK(K418:AF418)=4,18,IF(COUNTBLANK(K418:AF418)=5,17,IF(COUNTBLANK(K418:AF418)=6,16,IF(COUNTBLANK(K418:AF418)=7,15,IF(COUNTBLANK(K418:AF418)=8,14,IF(COUNTBLANK(K418:AF418)=9,13,IF(COUNTBLANK(K418:AF418)=10,12,IF(COUNTBLANK(K418:AF418)=11,11,IF(COUNTBLANK(K418:AF418)=12,10,IF(COUNTBLANK(K418:AF418)=13,9,IF(COUNTBLANK(K418:AF418)=14,8,IF(COUNTBLANK(K418:AF418)=15,7,IF(COUNTBLANK(K418:AF418)=16,6,IF(COUNTBLANK(K418:AF418)=17,5,IF(COUNTBLANK(K418:AF418)=18,4,IF(COUNTBLANK(K418:AF418)=19,3,IF(COUNTBLANK(K418:AF418)=20,2,IF(COUNTBLANK(K418:AF418)=21,1,IF(COUNTBLANK(K418:AF418)=22,0,"Error")))))))))))))))))))))))</f>
        <v>4</v>
      </c>
      <c r="AI418" s="39">
        <f>IF(AH418=0,"",IF(COUNTBLANK(AD418:AF418)=0,AVERAGE(AD418:AF418),IF(COUNTBLANK(AC418:AF418)&lt;1.5,AVERAGE(AC418:AF418),IF(COUNTBLANK(AB418:AF418)&lt;2.5,AVERAGE(AB418:AF418),IF(COUNTBLANK(AA418:AF418)&lt;3.5,AVERAGE(AA418:AF418),IF(COUNTBLANK(Z418:AF418)&lt;4.5,AVERAGE(Z418:AF418),IF(COUNTBLANK(Y418:AF418)&lt;5.5,AVERAGE(Y418:AF418),IF(COUNTBLANK(X418:AF418)&lt;6.5,AVERAGE(X418:AF418),IF(COUNTBLANK(W418:AF418)&lt;7.5,AVERAGE(W418:AF418),IF(COUNTBLANK(V418:AF418)&lt;8.5,AVERAGE(V418:AF418),IF(COUNTBLANK(U418:AF418)&lt;9.5,AVERAGE(U418:AF418),IF(COUNTBLANK(T418:AF418)&lt;10.5,AVERAGE(T418:AF418),IF(COUNTBLANK(S418:AF418)&lt;11.5,AVERAGE(S418:AF418),IF(COUNTBLANK(R418:AF418)&lt;12.5,AVERAGE(R418:AF418),IF(COUNTBLANK(Q418:AF418)&lt;13.5,AVERAGE(Q418:AF418),IF(COUNTBLANK(P418:AF418)&lt;14.5,AVERAGE(P418:AF418),IF(COUNTBLANK(O418:AF418)&lt;15.5,AVERAGE(O418:AF418),IF(COUNTBLANK(N418:AF418)&lt;16.5,AVERAGE(N418:AF418),IF(COUNTBLANK(M418:AF418)&lt;17.5,AVERAGE(M418:AF418),IF(COUNTBLANK(L418:AF418)&lt;18.5,AVERAGE(L418:AF418),AVERAGE(K418:AF418)))))))))))))))))))))</f>
        <v>108</v>
      </c>
      <c r="AJ418" s="22">
        <f>IF(AH418=0,"",IF(COUNTBLANK(AE418:AF418)=0,AVERAGE(AE418:AF418),IF(COUNTBLANK(AD418:AF418)&lt;1.5,AVERAGE(AD418:AF418),IF(COUNTBLANK(AC418:AF418)&lt;2.5,AVERAGE(AC418:AF418),IF(COUNTBLANK(AB418:AF418)&lt;3.5,AVERAGE(AB418:AF418),IF(COUNTBLANK(AA418:AF418)&lt;4.5,AVERAGE(AA418:AF418),IF(COUNTBLANK(Z418:AF418)&lt;5.5,AVERAGE(Z418:AF418),IF(COUNTBLANK(Y418:AF418)&lt;6.5,AVERAGE(Y418:AF418),IF(COUNTBLANK(X418:AF418)&lt;7.5,AVERAGE(X418:AF418),IF(COUNTBLANK(W418:AF418)&lt;8.5,AVERAGE(W418:AF418),IF(COUNTBLANK(V418:AF418)&lt;9.5,AVERAGE(V418:AF418),IF(COUNTBLANK(U418:AF418)&lt;10.5,AVERAGE(U418:AF418),IF(COUNTBLANK(T418:AF418)&lt;11.5,AVERAGE(T418:AF418),IF(COUNTBLANK(S418:AF418)&lt;12.5,AVERAGE(S418:AF418),IF(COUNTBLANK(R418:AF418)&lt;13.5,AVERAGE(R418:AF418),IF(COUNTBLANK(Q418:AF418)&lt;14.5,AVERAGE(Q418:AF418),IF(COUNTBLANK(P418:AF418)&lt;15.5,AVERAGE(P418:AF418),IF(COUNTBLANK(O418:AF418)&lt;16.5,AVERAGE(O418:AF418),IF(COUNTBLANK(N418:AF418)&lt;17.5,AVERAGE(N418:AF418),IF(COUNTBLANK(M418:AF418)&lt;18.5,AVERAGE(M418:AF418),IF(COUNTBLANK(L418:AF418)&lt;19.5,AVERAGE(L418:AF418),AVERAGE(K418:AF418))))))))))))))))))))))</f>
        <v>111</v>
      </c>
      <c r="AK418" s="23">
        <f>IF(AH418&lt;1.5,J418,(0.75*J418)+(0.25*(AI418*$AS$1)))</f>
        <v>413340.62477428612</v>
      </c>
      <c r="AL418" s="24">
        <f>AK418-J418</f>
        <v>9540.624774286116</v>
      </c>
      <c r="AM418" s="22">
        <f>IF(AH418&lt;1.5,"N/A",3*((J418/$AS$1)-(AJ418*2/3)))</f>
        <v>74.02330574939343</v>
      </c>
      <c r="AN418" s="20">
        <f t="shared" si="15"/>
        <v>427287.27195480064</v>
      </c>
      <c r="AO418" s="20">
        <f t="shared" si="16"/>
        <v>402559.99927223119</v>
      </c>
    </row>
    <row r="419" spans="1:41" ht="13.5">
      <c r="A419" s="19" t="s">
        <v>40</v>
      </c>
      <c r="B419" s="23" t="str">
        <f>IF(COUNTBLANK(K419:AF419)&lt;20.5,"Yes","No")</f>
        <v>Yes</v>
      </c>
      <c r="C419" s="23" t="str">
        <f>IF(COUNTBLANK(K419:AF419)&lt;21.5,"Yes","No")</f>
        <v>Yes</v>
      </c>
      <c r="D419" s="23" t="str">
        <f>IF(J419&gt;300000,IF(J419&lt;((AG419*$AR$1)*0.9),IF(J419&lt;((AG419*$AR$1)*0.8),IF(J419&lt;((AG419*$AR$1)*0.7),"B","C"),"V"),IF(AM419&gt;AG419,IF(AM419&gt;AJ419,"P",""),"")),IF(AM419&gt;AG419,IF(AM419&gt;AJ419,"P",""),""))</f>
        <v/>
      </c>
      <c r="E419" s="19" t="s">
        <v>212</v>
      </c>
      <c r="F419" s="21" t="s">
        <v>37</v>
      </c>
      <c r="G419" s="20">
        <v>316900</v>
      </c>
      <c r="H419" s="20">
        <f>J419-G419</f>
        <v>44300</v>
      </c>
      <c r="I419" s="80">
        <v>18200</v>
      </c>
      <c r="J419" s="20">
        <v>361200</v>
      </c>
      <c r="K419" s="21">
        <v>95</v>
      </c>
      <c r="L419" s="21">
        <v>96</v>
      </c>
      <c r="M419" s="21">
        <v>111</v>
      </c>
      <c r="N419" s="21">
        <v>94</v>
      </c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39">
        <f>IF(AH419=0,"",AVERAGE(K419:AF419))</f>
        <v>99</v>
      </c>
      <c r="AH419" s="39">
        <f>IF(COUNTBLANK(K419:AF419)=0,22,IF(COUNTBLANK(K419:AF419)=1,21,IF(COUNTBLANK(K419:AF419)=2,20,IF(COUNTBLANK(K419:AF419)=3,19,IF(COUNTBLANK(K419:AF419)=4,18,IF(COUNTBLANK(K419:AF419)=5,17,IF(COUNTBLANK(K419:AF419)=6,16,IF(COUNTBLANK(K419:AF419)=7,15,IF(COUNTBLANK(K419:AF419)=8,14,IF(COUNTBLANK(K419:AF419)=9,13,IF(COUNTBLANK(K419:AF419)=10,12,IF(COUNTBLANK(K419:AF419)=11,11,IF(COUNTBLANK(K419:AF419)=12,10,IF(COUNTBLANK(K419:AF419)=13,9,IF(COUNTBLANK(K419:AF419)=14,8,IF(COUNTBLANK(K419:AF419)=15,7,IF(COUNTBLANK(K419:AF419)=16,6,IF(COUNTBLANK(K419:AF419)=17,5,IF(COUNTBLANK(K419:AF419)=18,4,IF(COUNTBLANK(K419:AF419)=19,3,IF(COUNTBLANK(K419:AF419)=20,2,IF(COUNTBLANK(K419:AF419)=21,1,IF(COUNTBLANK(K419:AF419)=22,0,"Error")))))))))))))))))))))))</f>
        <v>4</v>
      </c>
      <c r="AI419" s="39">
        <f>IF(AH419=0,"",IF(COUNTBLANK(AD419:AF419)=0,AVERAGE(AD419:AF419),IF(COUNTBLANK(AC419:AF419)&lt;1.5,AVERAGE(AC419:AF419),IF(COUNTBLANK(AB419:AF419)&lt;2.5,AVERAGE(AB419:AF419),IF(COUNTBLANK(AA419:AF419)&lt;3.5,AVERAGE(AA419:AF419),IF(COUNTBLANK(Z419:AF419)&lt;4.5,AVERAGE(Z419:AF419),IF(COUNTBLANK(Y419:AF419)&lt;5.5,AVERAGE(Y419:AF419),IF(COUNTBLANK(X419:AF419)&lt;6.5,AVERAGE(X419:AF419),IF(COUNTBLANK(W419:AF419)&lt;7.5,AVERAGE(W419:AF419),IF(COUNTBLANK(V419:AF419)&lt;8.5,AVERAGE(V419:AF419),IF(COUNTBLANK(U419:AF419)&lt;9.5,AVERAGE(U419:AF419),IF(COUNTBLANK(T419:AF419)&lt;10.5,AVERAGE(T419:AF419),IF(COUNTBLANK(S419:AF419)&lt;11.5,AVERAGE(S419:AF419),IF(COUNTBLANK(R419:AF419)&lt;12.5,AVERAGE(R419:AF419),IF(COUNTBLANK(Q419:AF419)&lt;13.5,AVERAGE(Q419:AF419),IF(COUNTBLANK(P419:AF419)&lt;14.5,AVERAGE(P419:AF419),IF(COUNTBLANK(O419:AF419)&lt;15.5,AVERAGE(O419:AF419),IF(COUNTBLANK(N419:AF419)&lt;16.5,AVERAGE(N419:AF419),IF(COUNTBLANK(M419:AF419)&lt;17.5,AVERAGE(M419:AF419),IF(COUNTBLANK(L419:AF419)&lt;18.5,AVERAGE(L419:AF419),AVERAGE(K419:AF419)))))))))))))))))))))</f>
        <v>100.33333333333333</v>
      </c>
      <c r="AJ419" s="22">
        <f>IF(AH419=0,"",IF(COUNTBLANK(AE419:AF419)=0,AVERAGE(AE419:AF419),IF(COUNTBLANK(AD419:AF419)&lt;1.5,AVERAGE(AD419:AF419),IF(COUNTBLANK(AC419:AF419)&lt;2.5,AVERAGE(AC419:AF419),IF(COUNTBLANK(AB419:AF419)&lt;3.5,AVERAGE(AB419:AF419),IF(COUNTBLANK(AA419:AF419)&lt;4.5,AVERAGE(AA419:AF419),IF(COUNTBLANK(Z419:AF419)&lt;5.5,AVERAGE(Z419:AF419),IF(COUNTBLANK(Y419:AF419)&lt;6.5,AVERAGE(Y419:AF419),IF(COUNTBLANK(X419:AF419)&lt;7.5,AVERAGE(X419:AF419),IF(COUNTBLANK(W419:AF419)&lt;8.5,AVERAGE(W419:AF419),IF(COUNTBLANK(V419:AF419)&lt;9.5,AVERAGE(V419:AF419),IF(COUNTBLANK(U419:AF419)&lt;10.5,AVERAGE(U419:AF419),IF(COUNTBLANK(T419:AF419)&lt;11.5,AVERAGE(T419:AF419),IF(COUNTBLANK(S419:AF419)&lt;12.5,AVERAGE(S419:AF419),IF(COUNTBLANK(R419:AF419)&lt;13.5,AVERAGE(R419:AF419),IF(COUNTBLANK(Q419:AF419)&lt;14.5,AVERAGE(Q419:AF419),IF(COUNTBLANK(P419:AF419)&lt;15.5,AVERAGE(P419:AF419),IF(COUNTBLANK(O419:AF419)&lt;16.5,AVERAGE(O419:AF419),IF(COUNTBLANK(N419:AF419)&lt;17.5,AVERAGE(N419:AF419),IF(COUNTBLANK(M419:AF419)&lt;18.5,AVERAGE(M419:AF419),IF(COUNTBLANK(L419:AF419)&lt;19.5,AVERAGE(L419:AF419),AVERAGE(K419:AF419))))))))))))))))))))))</f>
        <v>102.5</v>
      </c>
      <c r="AK419" s="23">
        <f>IF(AH419&lt;1.5,J419,(0.75*J419)+(0.25*(AI419*$AS$1)))</f>
        <v>373547.15449709911</v>
      </c>
      <c r="AL419" s="24">
        <f>AK419-J419</f>
        <v>12347.154497099109</v>
      </c>
      <c r="AM419" s="22">
        <f>IF(AH419&lt;1.5,"N/A",3*((J419/$AS$1)-(AJ419*2/3)))</f>
        <v>59.793506777317745</v>
      </c>
      <c r="AN419" s="20">
        <f t="shared" si="15"/>
        <v>396955.15079751541</v>
      </c>
      <c r="AO419" s="20">
        <f t="shared" si="16"/>
        <v>391679.9992919006</v>
      </c>
    </row>
    <row r="420" spans="1:41" ht="13.5">
      <c r="A420" s="19" t="s">
        <v>40</v>
      </c>
      <c r="B420" s="23" t="str">
        <f>IF(COUNTBLANK(K420:AF420)&lt;20.5,"Yes","No")</f>
        <v>Yes</v>
      </c>
      <c r="C420" s="23" t="str">
        <f>IF(COUNTBLANK(K420:AF420)&lt;21.5,"Yes","No")</f>
        <v>Yes</v>
      </c>
      <c r="D420" s="23" t="str">
        <f>IF(J420&gt;300000,IF(J420&lt;((AG420*$AR$1)*0.9),IF(J420&lt;((AG420*$AR$1)*0.8),IF(J420&lt;((AG420*$AR$1)*0.7),"B","C"),"V"),IF(AM420&gt;AG420,IF(AM420&gt;AJ420,"P",""),"")),IF(AM420&gt;AG420,IF(AM420&gt;AJ420,"P",""),""))</f>
        <v>V</v>
      </c>
      <c r="E420" s="19" t="s">
        <v>478</v>
      </c>
      <c r="F420" s="21" t="s">
        <v>37</v>
      </c>
      <c r="G420" s="20"/>
      <c r="H420" s="20">
        <f>J420-G420</f>
        <v>346500</v>
      </c>
      <c r="I420" s="80">
        <v>0</v>
      </c>
      <c r="J420" s="20">
        <v>346500</v>
      </c>
      <c r="K420" s="21"/>
      <c r="L420" s="21"/>
      <c r="M420" s="21">
        <v>120</v>
      </c>
      <c r="N420" s="21">
        <v>77</v>
      </c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39">
        <f>IF(AH420=0,"",AVERAGE(K420:AF420))</f>
        <v>98.5</v>
      </c>
      <c r="AH420" s="39">
        <f>IF(COUNTBLANK(K420:AF420)=0,22,IF(COUNTBLANK(K420:AF420)=1,21,IF(COUNTBLANK(K420:AF420)=2,20,IF(COUNTBLANK(K420:AF420)=3,19,IF(COUNTBLANK(K420:AF420)=4,18,IF(COUNTBLANK(K420:AF420)=5,17,IF(COUNTBLANK(K420:AF420)=6,16,IF(COUNTBLANK(K420:AF420)=7,15,IF(COUNTBLANK(K420:AF420)=8,14,IF(COUNTBLANK(K420:AF420)=9,13,IF(COUNTBLANK(K420:AF420)=10,12,IF(COUNTBLANK(K420:AF420)=11,11,IF(COUNTBLANK(K420:AF420)=12,10,IF(COUNTBLANK(K420:AF420)=13,9,IF(COUNTBLANK(K420:AF420)=14,8,IF(COUNTBLANK(K420:AF420)=15,7,IF(COUNTBLANK(K420:AF420)=16,6,IF(COUNTBLANK(K420:AF420)=17,5,IF(COUNTBLANK(K420:AF420)=18,4,IF(COUNTBLANK(K420:AF420)=19,3,IF(COUNTBLANK(K420:AF420)=20,2,IF(COUNTBLANK(K420:AF420)=21,1,IF(COUNTBLANK(K420:AF420)=22,0,"Error")))))))))))))))))))))))</f>
        <v>2</v>
      </c>
      <c r="AI420" s="39">
        <f>IF(AH420=0,"",IF(COUNTBLANK(AD420:AF420)=0,AVERAGE(AD420:AF420),IF(COUNTBLANK(AC420:AF420)&lt;1.5,AVERAGE(AC420:AF420),IF(COUNTBLANK(AB420:AF420)&lt;2.5,AVERAGE(AB420:AF420),IF(COUNTBLANK(AA420:AF420)&lt;3.5,AVERAGE(AA420:AF420),IF(COUNTBLANK(Z420:AF420)&lt;4.5,AVERAGE(Z420:AF420),IF(COUNTBLANK(Y420:AF420)&lt;5.5,AVERAGE(Y420:AF420),IF(COUNTBLANK(X420:AF420)&lt;6.5,AVERAGE(X420:AF420),IF(COUNTBLANK(W420:AF420)&lt;7.5,AVERAGE(W420:AF420),IF(COUNTBLANK(V420:AF420)&lt;8.5,AVERAGE(V420:AF420),IF(COUNTBLANK(U420:AF420)&lt;9.5,AVERAGE(U420:AF420),IF(COUNTBLANK(T420:AF420)&lt;10.5,AVERAGE(T420:AF420),IF(COUNTBLANK(S420:AF420)&lt;11.5,AVERAGE(S420:AF420),IF(COUNTBLANK(R420:AF420)&lt;12.5,AVERAGE(R420:AF420),IF(COUNTBLANK(Q420:AF420)&lt;13.5,AVERAGE(Q420:AF420),IF(COUNTBLANK(P420:AF420)&lt;14.5,AVERAGE(P420:AF420),IF(COUNTBLANK(O420:AF420)&lt;15.5,AVERAGE(O420:AF420),IF(COUNTBLANK(N420:AF420)&lt;16.5,AVERAGE(N420:AF420),IF(COUNTBLANK(M420:AF420)&lt;17.5,AVERAGE(M420:AF420),IF(COUNTBLANK(L420:AF420)&lt;18.5,AVERAGE(L420:AF420),AVERAGE(K420:AF420)))))))))))))))))))))</f>
        <v>98.5</v>
      </c>
      <c r="AJ420" s="22">
        <f>IF(AH420=0,"",IF(COUNTBLANK(AE420:AF420)=0,AVERAGE(AE420:AF420),IF(COUNTBLANK(AD420:AF420)&lt;1.5,AVERAGE(AD420:AF420),IF(COUNTBLANK(AC420:AF420)&lt;2.5,AVERAGE(AC420:AF420),IF(COUNTBLANK(AB420:AF420)&lt;3.5,AVERAGE(AB420:AF420),IF(COUNTBLANK(AA420:AF420)&lt;4.5,AVERAGE(AA420:AF420),IF(COUNTBLANK(Z420:AF420)&lt;5.5,AVERAGE(Z420:AF420),IF(COUNTBLANK(Y420:AF420)&lt;6.5,AVERAGE(Y420:AF420),IF(COUNTBLANK(X420:AF420)&lt;7.5,AVERAGE(X420:AF420),IF(COUNTBLANK(W420:AF420)&lt;8.5,AVERAGE(W420:AF420),IF(COUNTBLANK(V420:AF420)&lt;9.5,AVERAGE(V420:AF420),IF(COUNTBLANK(U420:AF420)&lt;10.5,AVERAGE(U420:AF420),IF(COUNTBLANK(T420:AF420)&lt;11.5,AVERAGE(T420:AF420),IF(COUNTBLANK(S420:AF420)&lt;12.5,AVERAGE(S420:AF420),IF(COUNTBLANK(R420:AF420)&lt;13.5,AVERAGE(R420:AF420),IF(COUNTBLANK(Q420:AF420)&lt;14.5,AVERAGE(Q420:AF420),IF(COUNTBLANK(P420:AF420)&lt;15.5,AVERAGE(P420:AF420),IF(COUNTBLANK(O420:AF420)&lt;16.5,AVERAGE(O420:AF420),IF(COUNTBLANK(N420:AF420)&lt;17.5,AVERAGE(N420:AF420),IF(COUNTBLANK(M420:AF420)&lt;18.5,AVERAGE(M420:AF420),IF(COUNTBLANK(L420:AF420)&lt;19.5,AVERAGE(L420:AF420),AVERAGE(K420:AF420))))))))))))))))))))))</f>
        <v>98.5</v>
      </c>
      <c r="AK420" s="23">
        <f>IF(AH420&lt;1.5,J420,(0.75*J420)+(0.25*(AI420*$AS$1)))</f>
        <v>360646.54203951091</v>
      </c>
      <c r="AL420" s="24">
        <f>AK420-J420</f>
        <v>14146.54203951091</v>
      </c>
      <c r="AM420" s="22">
        <f>IF(AH420&lt;1.5,"N/A",3*((J420/$AS$1)-(AJ420*2/3)))</f>
        <v>57.017026850333849</v>
      </c>
      <c r="AN420" s="20">
        <f t="shared" si="15"/>
        <v>389701.81747729506</v>
      </c>
      <c r="AO420" s="20">
        <f t="shared" si="16"/>
        <v>389701.81747729506</v>
      </c>
    </row>
    <row r="421" spans="1:41" ht="13.5">
      <c r="A421" s="19" t="s">
        <v>40</v>
      </c>
      <c r="B421" s="23" t="str">
        <f>IF(COUNTBLANK(K421:AF421)&lt;20.5,"Yes","No")</f>
        <v>Yes</v>
      </c>
      <c r="C421" s="23" t="str">
        <f>IF(COUNTBLANK(K421:AF421)&lt;21.5,"Yes","No")</f>
        <v>Yes</v>
      </c>
      <c r="D421" s="23" t="str">
        <f>IF(J421&gt;300000,IF(J421&lt;((AG421*$AR$1)*0.9),IF(J421&lt;((AG421*$AR$1)*0.8),IF(J421&lt;((AG421*$AR$1)*0.7),"B","C"),"V"),IF(AM421&gt;AG421,IF(AM421&gt;AJ421,"P",""),"")),IF(AM421&gt;AG421,IF(AM421&gt;AJ421,"P",""),""))</f>
        <v/>
      </c>
      <c r="E421" s="19" t="s">
        <v>211</v>
      </c>
      <c r="F421" s="21" t="s">
        <v>37</v>
      </c>
      <c r="G421" s="20">
        <v>422000</v>
      </c>
      <c r="H421" s="20">
        <f>J421-G421</f>
        <v>-11800</v>
      </c>
      <c r="I421" s="80">
        <v>-6100</v>
      </c>
      <c r="J421" s="20">
        <v>410200</v>
      </c>
      <c r="K421" s="21">
        <v>95</v>
      </c>
      <c r="L421" s="21">
        <v>79</v>
      </c>
      <c r="M421" s="21">
        <v>116</v>
      </c>
      <c r="N421" s="21">
        <v>92</v>
      </c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39">
        <f>IF(AH421=0,"",AVERAGE(K421:AF421))</f>
        <v>95.5</v>
      </c>
      <c r="AH421" s="39">
        <f>IF(COUNTBLANK(K421:AF421)=0,22,IF(COUNTBLANK(K421:AF421)=1,21,IF(COUNTBLANK(K421:AF421)=2,20,IF(COUNTBLANK(K421:AF421)=3,19,IF(COUNTBLANK(K421:AF421)=4,18,IF(COUNTBLANK(K421:AF421)=5,17,IF(COUNTBLANK(K421:AF421)=6,16,IF(COUNTBLANK(K421:AF421)=7,15,IF(COUNTBLANK(K421:AF421)=8,14,IF(COUNTBLANK(K421:AF421)=9,13,IF(COUNTBLANK(K421:AF421)=10,12,IF(COUNTBLANK(K421:AF421)=11,11,IF(COUNTBLANK(K421:AF421)=12,10,IF(COUNTBLANK(K421:AF421)=13,9,IF(COUNTBLANK(K421:AF421)=14,8,IF(COUNTBLANK(K421:AF421)=15,7,IF(COUNTBLANK(K421:AF421)=16,6,IF(COUNTBLANK(K421:AF421)=17,5,IF(COUNTBLANK(K421:AF421)=18,4,IF(COUNTBLANK(K421:AF421)=19,3,IF(COUNTBLANK(K421:AF421)=20,2,IF(COUNTBLANK(K421:AF421)=21,1,IF(COUNTBLANK(K421:AF421)=22,0,"Error")))))))))))))))))))))))</f>
        <v>4</v>
      </c>
      <c r="AI421" s="39">
        <f>IF(AH421=0,"",IF(COUNTBLANK(AD421:AF421)=0,AVERAGE(AD421:AF421),IF(COUNTBLANK(AC421:AF421)&lt;1.5,AVERAGE(AC421:AF421),IF(COUNTBLANK(AB421:AF421)&lt;2.5,AVERAGE(AB421:AF421),IF(COUNTBLANK(AA421:AF421)&lt;3.5,AVERAGE(AA421:AF421),IF(COUNTBLANK(Z421:AF421)&lt;4.5,AVERAGE(Z421:AF421),IF(COUNTBLANK(Y421:AF421)&lt;5.5,AVERAGE(Y421:AF421),IF(COUNTBLANK(X421:AF421)&lt;6.5,AVERAGE(X421:AF421),IF(COUNTBLANK(W421:AF421)&lt;7.5,AVERAGE(W421:AF421),IF(COUNTBLANK(V421:AF421)&lt;8.5,AVERAGE(V421:AF421),IF(COUNTBLANK(U421:AF421)&lt;9.5,AVERAGE(U421:AF421),IF(COUNTBLANK(T421:AF421)&lt;10.5,AVERAGE(T421:AF421),IF(COUNTBLANK(S421:AF421)&lt;11.5,AVERAGE(S421:AF421),IF(COUNTBLANK(R421:AF421)&lt;12.5,AVERAGE(R421:AF421),IF(COUNTBLANK(Q421:AF421)&lt;13.5,AVERAGE(Q421:AF421),IF(COUNTBLANK(P421:AF421)&lt;14.5,AVERAGE(P421:AF421),IF(COUNTBLANK(O421:AF421)&lt;15.5,AVERAGE(O421:AF421),IF(COUNTBLANK(N421:AF421)&lt;16.5,AVERAGE(N421:AF421),IF(COUNTBLANK(M421:AF421)&lt;17.5,AVERAGE(M421:AF421),IF(COUNTBLANK(L421:AF421)&lt;18.5,AVERAGE(L421:AF421),AVERAGE(K421:AF421)))))))))))))))))))))</f>
        <v>95.666666666666671</v>
      </c>
      <c r="AJ421" s="22">
        <f>IF(AH421=0,"",IF(COUNTBLANK(AE421:AF421)=0,AVERAGE(AE421:AF421),IF(COUNTBLANK(AD421:AF421)&lt;1.5,AVERAGE(AD421:AF421),IF(COUNTBLANK(AC421:AF421)&lt;2.5,AVERAGE(AC421:AF421),IF(COUNTBLANK(AB421:AF421)&lt;3.5,AVERAGE(AB421:AF421),IF(COUNTBLANK(AA421:AF421)&lt;4.5,AVERAGE(AA421:AF421),IF(COUNTBLANK(Z421:AF421)&lt;5.5,AVERAGE(Z421:AF421),IF(COUNTBLANK(Y421:AF421)&lt;6.5,AVERAGE(Y421:AF421),IF(COUNTBLANK(X421:AF421)&lt;7.5,AVERAGE(X421:AF421),IF(COUNTBLANK(W421:AF421)&lt;8.5,AVERAGE(W421:AF421),IF(COUNTBLANK(V421:AF421)&lt;9.5,AVERAGE(V421:AF421),IF(COUNTBLANK(U421:AF421)&lt;10.5,AVERAGE(U421:AF421),IF(COUNTBLANK(T421:AF421)&lt;11.5,AVERAGE(T421:AF421),IF(COUNTBLANK(S421:AF421)&lt;12.5,AVERAGE(S421:AF421),IF(COUNTBLANK(R421:AF421)&lt;13.5,AVERAGE(R421:AF421),IF(COUNTBLANK(Q421:AF421)&lt;14.5,AVERAGE(Q421:AF421),IF(COUNTBLANK(P421:AF421)&lt;15.5,AVERAGE(P421:AF421),IF(COUNTBLANK(O421:AF421)&lt;16.5,AVERAGE(O421:AF421),IF(COUNTBLANK(N421:AF421)&lt;17.5,AVERAGE(N421:AF421),IF(COUNTBLANK(M421:AF421)&lt;18.5,AVERAGE(M421:AF421),IF(COUNTBLANK(L421:AF421)&lt;19.5,AVERAGE(L421:AF421),AVERAGE(K421:AF421))))))))))))))))))))))</f>
        <v>104</v>
      </c>
      <c r="AK421" s="23">
        <f>IF(AH421&lt;1.5,J421,(0.75*J421)+(0.25*(AI421*$AS$1)))</f>
        <v>405522.86824142013</v>
      </c>
      <c r="AL421" s="24">
        <f>AK421-J421</f>
        <v>-4677.1317585798679</v>
      </c>
      <c r="AM421" s="22">
        <f>IF(AH421&lt;1.5,"N/A",3*((J421/$AS$1)-(AJ421*2/3)))</f>
        <v>92.715106533930609</v>
      </c>
      <c r="AN421" s="20">
        <f t="shared" si="15"/>
        <v>378492.12052786356</v>
      </c>
      <c r="AO421" s="20">
        <f t="shared" si="16"/>
        <v>377832.72658966173</v>
      </c>
    </row>
    <row r="422" spans="1:41" ht="13.5">
      <c r="A422" s="19" t="s">
        <v>40</v>
      </c>
      <c r="B422" s="23" t="str">
        <f>IF(COUNTBLANK(K422:AF422)&lt;20.5,"Yes","No")</f>
        <v>No</v>
      </c>
      <c r="C422" s="23" t="str">
        <f>IF(COUNTBLANK(K422:AF422)&lt;21.5,"Yes","No")</f>
        <v>Yes</v>
      </c>
      <c r="D422" s="23" t="str">
        <f>IF(J422&gt;300000,IF(J422&lt;((AG422*$AR$1)*0.9),IF(J422&lt;((AG422*$AR$1)*0.8),IF(J422&lt;((AG422*$AR$1)*0.7),"B","C"),"V"),IF(AM422&gt;AG422,IF(AM422&gt;AJ422,"P",""),"")),IF(AM422&gt;AG422,IF(AM422&gt;AJ422,"P",""),""))</f>
        <v>P</v>
      </c>
      <c r="E422" s="19" t="s">
        <v>213</v>
      </c>
      <c r="F422" s="21" t="s">
        <v>62</v>
      </c>
      <c r="G422" s="20">
        <v>386100</v>
      </c>
      <c r="H422" s="20">
        <f>J422-G422</f>
        <v>0</v>
      </c>
      <c r="I422" s="80">
        <v>0</v>
      </c>
      <c r="J422" s="20">
        <v>386100</v>
      </c>
      <c r="K422" s="21">
        <v>88</v>
      </c>
      <c r="L422" s="21" t="s">
        <v>535</v>
      </c>
      <c r="M422" s="21"/>
      <c r="N422" s="21" t="s">
        <v>535</v>
      </c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39">
        <f>IF(AH422=0,"",AVERAGE(K422:AF422))</f>
        <v>88</v>
      </c>
      <c r="AH422" s="39">
        <f>IF(COUNTBLANK(K422:AF422)=0,22,IF(COUNTBLANK(K422:AF422)=1,21,IF(COUNTBLANK(K422:AF422)=2,20,IF(COUNTBLANK(K422:AF422)=3,19,IF(COUNTBLANK(K422:AF422)=4,18,IF(COUNTBLANK(K422:AF422)=5,17,IF(COUNTBLANK(K422:AF422)=6,16,IF(COUNTBLANK(K422:AF422)=7,15,IF(COUNTBLANK(K422:AF422)=8,14,IF(COUNTBLANK(K422:AF422)=9,13,IF(COUNTBLANK(K422:AF422)=10,12,IF(COUNTBLANK(K422:AF422)=11,11,IF(COUNTBLANK(K422:AF422)=12,10,IF(COUNTBLANK(K422:AF422)=13,9,IF(COUNTBLANK(K422:AF422)=14,8,IF(COUNTBLANK(K422:AF422)=15,7,IF(COUNTBLANK(K422:AF422)=16,6,IF(COUNTBLANK(K422:AF422)=17,5,IF(COUNTBLANK(K422:AF422)=18,4,IF(COUNTBLANK(K422:AF422)=19,3,IF(COUNTBLANK(K422:AF422)=20,2,IF(COUNTBLANK(K422:AF422)=21,1,IF(COUNTBLANK(K422:AF422)=22,0,"Error")))))))))))))))))))))))</f>
        <v>1</v>
      </c>
      <c r="AI422" s="39">
        <f>IF(AH422=0,"",IF(COUNTBLANK(AD422:AF422)=0,AVERAGE(AD422:AF422),IF(COUNTBLANK(AC422:AF422)&lt;1.5,AVERAGE(AC422:AF422),IF(COUNTBLANK(AB422:AF422)&lt;2.5,AVERAGE(AB422:AF422),IF(COUNTBLANK(AA422:AF422)&lt;3.5,AVERAGE(AA422:AF422),IF(COUNTBLANK(Z422:AF422)&lt;4.5,AVERAGE(Z422:AF422),IF(COUNTBLANK(Y422:AF422)&lt;5.5,AVERAGE(Y422:AF422),IF(COUNTBLANK(X422:AF422)&lt;6.5,AVERAGE(X422:AF422),IF(COUNTBLANK(W422:AF422)&lt;7.5,AVERAGE(W422:AF422),IF(COUNTBLANK(V422:AF422)&lt;8.5,AVERAGE(V422:AF422),IF(COUNTBLANK(U422:AF422)&lt;9.5,AVERAGE(U422:AF422),IF(COUNTBLANK(T422:AF422)&lt;10.5,AVERAGE(T422:AF422),IF(COUNTBLANK(S422:AF422)&lt;11.5,AVERAGE(S422:AF422),IF(COUNTBLANK(R422:AF422)&lt;12.5,AVERAGE(R422:AF422),IF(COUNTBLANK(Q422:AF422)&lt;13.5,AVERAGE(Q422:AF422),IF(COUNTBLANK(P422:AF422)&lt;14.5,AVERAGE(P422:AF422),IF(COUNTBLANK(O422:AF422)&lt;15.5,AVERAGE(O422:AF422),IF(COUNTBLANK(N422:AF422)&lt;16.5,AVERAGE(N422:AF422),IF(COUNTBLANK(M422:AF422)&lt;17.5,AVERAGE(M422:AF422),IF(COUNTBLANK(L422:AF422)&lt;18.5,AVERAGE(L422:AF422),AVERAGE(K422:AF422)))))))))))))))))))))</f>
        <v>88</v>
      </c>
      <c r="AJ422" s="22">
        <f>IF(AH422=0,"",IF(COUNTBLANK(AE422:AF422)=0,AVERAGE(AE422:AF422),IF(COUNTBLANK(AD422:AF422)&lt;1.5,AVERAGE(AD422:AF422),IF(COUNTBLANK(AC422:AF422)&lt;2.5,AVERAGE(AC422:AF422),IF(COUNTBLANK(AB422:AF422)&lt;3.5,AVERAGE(AB422:AF422),IF(COUNTBLANK(AA422:AF422)&lt;4.5,AVERAGE(AA422:AF422),IF(COUNTBLANK(Z422:AF422)&lt;5.5,AVERAGE(Z422:AF422),IF(COUNTBLANK(Y422:AF422)&lt;6.5,AVERAGE(Y422:AF422),IF(COUNTBLANK(X422:AF422)&lt;7.5,AVERAGE(X422:AF422),IF(COUNTBLANK(W422:AF422)&lt;8.5,AVERAGE(W422:AF422),IF(COUNTBLANK(V422:AF422)&lt;9.5,AVERAGE(V422:AF422),IF(COUNTBLANK(U422:AF422)&lt;10.5,AVERAGE(U422:AF422),IF(COUNTBLANK(T422:AF422)&lt;11.5,AVERAGE(T422:AF422),IF(COUNTBLANK(S422:AF422)&lt;12.5,AVERAGE(S422:AF422),IF(COUNTBLANK(R422:AF422)&lt;13.5,AVERAGE(R422:AF422),IF(COUNTBLANK(Q422:AF422)&lt;14.5,AVERAGE(Q422:AF422),IF(COUNTBLANK(P422:AF422)&lt;15.5,AVERAGE(P422:AF422),IF(COUNTBLANK(O422:AF422)&lt;16.5,AVERAGE(O422:AF422),IF(COUNTBLANK(N422:AF422)&lt;17.5,AVERAGE(N422:AF422),IF(COUNTBLANK(M422:AF422)&lt;18.5,AVERAGE(M422:AF422),IF(COUNTBLANK(L422:AF422)&lt;19.5,AVERAGE(L422:AF422),AVERAGE(K422:AF422))))))))))))))))))))))</f>
        <v>88</v>
      </c>
      <c r="AK422" s="23">
        <f>IF(AH422&lt;1.5,J422,(0.75*J422)+(0.25*(AI422*$AS$1)))</f>
        <v>386100</v>
      </c>
      <c r="AL422" s="24">
        <f>AK422-J422</f>
        <v>0</v>
      </c>
      <c r="AM422" s="22" t="str">
        <f>IF(AH422&lt;1.5,"N/A",3*((J422/$AS$1)-(AJ422*2/3)))</f>
        <v>N/A</v>
      </c>
      <c r="AN422" s="20">
        <f t="shared" si="15"/>
        <v>348159.99937057833</v>
      </c>
      <c r="AO422" s="20">
        <f t="shared" si="16"/>
        <v>348159.99937057833</v>
      </c>
    </row>
    <row r="423" spans="1:41" ht="13.5">
      <c r="A423" s="19" t="s">
        <v>40</v>
      </c>
      <c r="B423" s="23" t="str">
        <f>IF(COUNTBLANK(K423:AF423)&lt;20.5,"Yes","No")</f>
        <v>Yes</v>
      </c>
      <c r="C423" s="23" t="str">
        <f>IF(COUNTBLANK(K423:AF423)&lt;21.5,"Yes","No")</f>
        <v>Yes</v>
      </c>
      <c r="D423" s="23" t="str">
        <f>IF(J423&gt;300000,IF(J423&lt;((AG423*$AR$1)*0.9),IF(J423&lt;((AG423*$AR$1)*0.8),IF(J423&lt;((AG423*$AR$1)*0.7),"B","C"),"V"),IF(AM423&gt;AG423,IF(AM423&gt;AJ423,"P",""),"")),IF(AM423&gt;AG423,IF(AM423&gt;AJ423,"P",""),""))</f>
        <v/>
      </c>
      <c r="E423" s="19" t="s">
        <v>209</v>
      </c>
      <c r="F423" s="21" t="s">
        <v>37</v>
      </c>
      <c r="G423" s="20">
        <v>264200</v>
      </c>
      <c r="H423" s="20">
        <f>J423-G423</f>
        <v>0</v>
      </c>
      <c r="I423" s="80">
        <v>0</v>
      </c>
      <c r="J423" s="20">
        <v>264200</v>
      </c>
      <c r="K423" s="21">
        <v>113</v>
      </c>
      <c r="L423" s="21">
        <v>56</v>
      </c>
      <c r="M423" s="21"/>
      <c r="N423" s="21" t="s">
        <v>535</v>
      </c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39">
        <f>IF(AH423=0,"",AVERAGE(K423:AF423))</f>
        <v>84.5</v>
      </c>
      <c r="AH423" s="39">
        <f>IF(COUNTBLANK(K423:AF423)=0,22,IF(COUNTBLANK(K423:AF423)=1,21,IF(COUNTBLANK(K423:AF423)=2,20,IF(COUNTBLANK(K423:AF423)=3,19,IF(COUNTBLANK(K423:AF423)=4,18,IF(COUNTBLANK(K423:AF423)=5,17,IF(COUNTBLANK(K423:AF423)=6,16,IF(COUNTBLANK(K423:AF423)=7,15,IF(COUNTBLANK(K423:AF423)=8,14,IF(COUNTBLANK(K423:AF423)=9,13,IF(COUNTBLANK(K423:AF423)=10,12,IF(COUNTBLANK(K423:AF423)=11,11,IF(COUNTBLANK(K423:AF423)=12,10,IF(COUNTBLANK(K423:AF423)=13,9,IF(COUNTBLANK(K423:AF423)=14,8,IF(COUNTBLANK(K423:AF423)=15,7,IF(COUNTBLANK(K423:AF423)=16,6,IF(COUNTBLANK(K423:AF423)=17,5,IF(COUNTBLANK(K423:AF423)=18,4,IF(COUNTBLANK(K423:AF423)=19,3,IF(COUNTBLANK(K423:AF423)=20,2,IF(COUNTBLANK(K423:AF423)=21,1,IF(COUNTBLANK(K423:AF423)=22,0,"Error")))))))))))))))))))))))</f>
        <v>2</v>
      </c>
      <c r="AI423" s="39">
        <f>IF(AH423=0,"",IF(COUNTBLANK(AD423:AF423)=0,AVERAGE(AD423:AF423),IF(COUNTBLANK(AC423:AF423)&lt;1.5,AVERAGE(AC423:AF423),IF(COUNTBLANK(AB423:AF423)&lt;2.5,AVERAGE(AB423:AF423),IF(COUNTBLANK(AA423:AF423)&lt;3.5,AVERAGE(AA423:AF423),IF(COUNTBLANK(Z423:AF423)&lt;4.5,AVERAGE(Z423:AF423),IF(COUNTBLANK(Y423:AF423)&lt;5.5,AVERAGE(Y423:AF423),IF(COUNTBLANK(X423:AF423)&lt;6.5,AVERAGE(X423:AF423),IF(COUNTBLANK(W423:AF423)&lt;7.5,AVERAGE(W423:AF423),IF(COUNTBLANK(V423:AF423)&lt;8.5,AVERAGE(V423:AF423),IF(COUNTBLANK(U423:AF423)&lt;9.5,AVERAGE(U423:AF423),IF(COUNTBLANK(T423:AF423)&lt;10.5,AVERAGE(T423:AF423),IF(COUNTBLANK(S423:AF423)&lt;11.5,AVERAGE(S423:AF423),IF(COUNTBLANK(R423:AF423)&lt;12.5,AVERAGE(R423:AF423),IF(COUNTBLANK(Q423:AF423)&lt;13.5,AVERAGE(Q423:AF423),IF(COUNTBLANK(P423:AF423)&lt;14.5,AVERAGE(P423:AF423),IF(COUNTBLANK(O423:AF423)&lt;15.5,AVERAGE(O423:AF423),IF(COUNTBLANK(N423:AF423)&lt;16.5,AVERAGE(N423:AF423),IF(COUNTBLANK(M423:AF423)&lt;17.5,AVERAGE(M423:AF423),IF(COUNTBLANK(L423:AF423)&lt;18.5,AVERAGE(L423:AF423),AVERAGE(K423:AF423)))))))))))))))))))))</f>
        <v>84.5</v>
      </c>
      <c r="AJ423" s="22">
        <f>IF(AH423=0,"",IF(COUNTBLANK(AE423:AF423)=0,AVERAGE(AE423:AF423),IF(COUNTBLANK(AD423:AF423)&lt;1.5,AVERAGE(AD423:AF423),IF(COUNTBLANK(AC423:AF423)&lt;2.5,AVERAGE(AC423:AF423),IF(COUNTBLANK(AB423:AF423)&lt;3.5,AVERAGE(AB423:AF423),IF(COUNTBLANK(AA423:AF423)&lt;4.5,AVERAGE(AA423:AF423),IF(COUNTBLANK(Z423:AF423)&lt;5.5,AVERAGE(Z423:AF423),IF(COUNTBLANK(Y423:AF423)&lt;6.5,AVERAGE(Y423:AF423),IF(COUNTBLANK(X423:AF423)&lt;7.5,AVERAGE(X423:AF423),IF(COUNTBLANK(W423:AF423)&lt;8.5,AVERAGE(W423:AF423),IF(COUNTBLANK(V423:AF423)&lt;9.5,AVERAGE(V423:AF423),IF(COUNTBLANK(U423:AF423)&lt;10.5,AVERAGE(U423:AF423),IF(COUNTBLANK(T423:AF423)&lt;11.5,AVERAGE(T423:AF423),IF(COUNTBLANK(S423:AF423)&lt;12.5,AVERAGE(S423:AF423),IF(COUNTBLANK(R423:AF423)&lt;13.5,AVERAGE(R423:AF423),IF(COUNTBLANK(Q423:AF423)&lt;14.5,AVERAGE(Q423:AF423),IF(COUNTBLANK(P423:AF423)&lt;15.5,AVERAGE(P423:AF423),IF(COUNTBLANK(O423:AF423)&lt;16.5,AVERAGE(O423:AF423),IF(COUNTBLANK(N423:AF423)&lt;17.5,AVERAGE(N423:AF423),IF(COUNTBLANK(M423:AF423)&lt;18.5,AVERAGE(M423:AF423),IF(COUNTBLANK(L423:AF423)&lt;19.5,AVERAGE(L423:AF423),AVERAGE(K423:AF423))))))))))))))))))))))</f>
        <v>84.5</v>
      </c>
      <c r="AK423" s="23">
        <f>IF(AH423&lt;1.5,J423,(0.75*J423)+(0.25*(AI423*$AS$1)))</f>
        <v>284598.68327247386</v>
      </c>
      <c r="AL423" s="24">
        <f>AK423-J423</f>
        <v>20398.683272473863</v>
      </c>
      <c r="AM423" s="22">
        <f>IF(AH423&lt;1.5,"N/A",3*((J423/$AS$1)-(AJ423*2/3)))</f>
        <v>24.683401136675933</v>
      </c>
      <c r="AN423" s="20">
        <f t="shared" si="15"/>
        <v>334312.7266683394</v>
      </c>
      <c r="AO423" s="20">
        <f t="shared" si="16"/>
        <v>334312.7266683394</v>
      </c>
    </row>
    <row r="424" spans="1:41" ht="13.5">
      <c r="A424" s="25" t="s">
        <v>40</v>
      </c>
      <c r="B424" s="23" t="str">
        <f>IF(COUNTBLANK(K424:AF424)&lt;20.5,"Yes","No")</f>
        <v>Yes</v>
      </c>
      <c r="C424" s="23" t="str">
        <f>IF(COUNTBLANK(K424:AF424)&lt;21.5,"Yes","No")</f>
        <v>Yes</v>
      </c>
      <c r="D424" s="23" t="str">
        <f>IF(J424&gt;300000,IF(J424&lt;((AG424*$AR$1)*0.9),IF(J424&lt;((AG424*$AR$1)*0.8),IF(J424&lt;((AG424*$AR$1)*0.7),"B","C"),"V"),IF(AM424&gt;AG424,IF(AM424&gt;AJ424,"P",""),"")),IF(AM424&gt;AG424,IF(AM424&gt;AJ424,"P",""),""))</f>
        <v/>
      </c>
      <c r="E424" s="19" t="s">
        <v>55</v>
      </c>
      <c r="F424" s="21" t="s">
        <v>48</v>
      </c>
      <c r="G424" s="20">
        <v>152800</v>
      </c>
      <c r="H424" s="20">
        <f>J424-G424</f>
        <v>77400</v>
      </c>
      <c r="I424" s="80">
        <v>38000</v>
      </c>
      <c r="J424" s="20">
        <v>230200</v>
      </c>
      <c r="K424" s="21">
        <v>72</v>
      </c>
      <c r="L424" s="21">
        <v>84</v>
      </c>
      <c r="M424" s="21">
        <v>64</v>
      </c>
      <c r="N424" s="21">
        <v>98</v>
      </c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39">
        <f>IF(AH424=0,"",AVERAGE(K424:AF424))</f>
        <v>79.5</v>
      </c>
      <c r="AH424" s="39">
        <f>IF(COUNTBLANK(K424:AF424)=0,22,IF(COUNTBLANK(K424:AF424)=1,21,IF(COUNTBLANK(K424:AF424)=2,20,IF(COUNTBLANK(K424:AF424)=3,19,IF(COUNTBLANK(K424:AF424)=4,18,IF(COUNTBLANK(K424:AF424)=5,17,IF(COUNTBLANK(K424:AF424)=6,16,IF(COUNTBLANK(K424:AF424)=7,15,IF(COUNTBLANK(K424:AF424)=8,14,IF(COUNTBLANK(K424:AF424)=9,13,IF(COUNTBLANK(K424:AF424)=10,12,IF(COUNTBLANK(K424:AF424)=11,11,IF(COUNTBLANK(K424:AF424)=12,10,IF(COUNTBLANK(K424:AF424)=13,9,IF(COUNTBLANK(K424:AF424)=14,8,IF(COUNTBLANK(K424:AF424)=15,7,IF(COUNTBLANK(K424:AF424)=16,6,IF(COUNTBLANK(K424:AF424)=17,5,IF(COUNTBLANK(K424:AF424)=18,4,IF(COUNTBLANK(K424:AF424)=19,3,IF(COUNTBLANK(K424:AF424)=20,2,IF(COUNTBLANK(K424:AF424)=21,1,IF(COUNTBLANK(K424:AF424)=22,0,"Error")))))))))))))))))))))))</f>
        <v>4</v>
      </c>
      <c r="AI424" s="39">
        <f>IF(AH424=0,"",IF(COUNTBLANK(AD424:AF424)=0,AVERAGE(AD424:AF424),IF(COUNTBLANK(AC424:AF424)&lt;1.5,AVERAGE(AC424:AF424),IF(COUNTBLANK(AB424:AF424)&lt;2.5,AVERAGE(AB424:AF424),IF(COUNTBLANK(AA424:AF424)&lt;3.5,AVERAGE(AA424:AF424),IF(COUNTBLANK(Z424:AF424)&lt;4.5,AVERAGE(Z424:AF424),IF(COUNTBLANK(Y424:AF424)&lt;5.5,AVERAGE(Y424:AF424),IF(COUNTBLANK(X424:AF424)&lt;6.5,AVERAGE(X424:AF424),IF(COUNTBLANK(W424:AF424)&lt;7.5,AVERAGE(W424:AF424),IF(COUNTBLANK(V424:AF424)&lt;8.5,AVERAGE(V424:AF424),IF(COUNTBLANK(U424:AF424)&lt;9.5,AVERAGE(U424:AF424),IF(COUNTBLANK(T424:AF424)&lt;10.5,AVERAGE(T424:AF424),IF(COUNTBLANK(S424:AF424)&lt;11.5,AVERAGE(S424:AF424),IF(COUNTBLANK(R424:AF424)&lt;12.5,AVERAGE(R424:AF424),IF(COUNTBLANK(Q424:AF424)&lt;13.5,AVERAGE(Q424:AF424),IF(COUNTBLANK(P424:AF424)&lt;14.5,AVERAGE(P424:AF424),IF(COUNTBLANK(O424:AF424)&lt;15.5,AVERAGE(O424:AF424),IF(COUNTBLANK(N424:AF424)&lt;16.5,AVERAGE(N424:AF424),IF(COUNTBLANK(M424:AF424)&lt;17.5,AVERAGE(M424:AF424),IF(COUNTBLANK(L424:AF424)&lt;18.5,AVERAGE(L424:AF424),AVERAGE(K424:AF424)))))))))))))))))))))</f>
        <v>82</v>
      </c>
      <c r="AJ424" s="22">
        <f>IF(AH424=0,"",IF(COUNTBLANK(AE424:AF424)=0,AVERAGE(AE424:AF424),IF(COUNTBLANK(AD424:AF424)&lt;1.5,AVERAGE(AD424:AF424),IF(COUNTBLANK(AC424:AF424)&lt;2.5,AVERAGE(AC424:AF424),IF(COUNTBLANK(AB424:AF424)&lt;3.5,AVERAGE(AB424:AF424),IF(COUNTBLANK(AA424:AF424)&lt;4.5,AVERAGE(AA424:AF424),IF(COUNTBLANK(Z424:AF424)&lt;5.5,AVERAGE(Z424:AF424),IF(COUNTBLANK(Y424:AF424)&lt;6.5,AVERAGE(Y424:AF424),IF(COUNTBLANK(X424:AF424)&lt;7.5,AVERAGE(X424:AF424),IF(COUNTBLANK(W424:AF424)&lt;8.5,AVERAGE(W424:AF424),IF(COUNTBLANK(V424:AF424)&lt;9.5,AVERAGE(V424:AF424),IF(COUNTBLANK(U424:AF424)&lt;10.5,AVERAGE(U424:AF424),IF(COUNTBLANK(T424:AF424)&lt;11.5,AVERAGE(T424:AF424),IF(COUNTBLANK(S424:AF424)&lt;12.5,AVERAGE(S424:AF424),IF(COUNTBLANK(R424:AF424)&lt;13.5,AVERAGE(R424:AF424),IF(COUNTBLANK(Q424:AF424)&lt;14.5,AVERAGE(Q424:AF424),IF(COUNTBLANK(P424:AF424)&lt;15.5,AVERAGE(P424:AF424),IF(COUNTBLANK(O424:AF424)&lt;16.5,AVERAGE(O424:AF424),IF(COUNTBLANK(N424:AF424)&lt;17.5,AVERAGE(N424:AF424),IF(COUNTBLANK(M424:AF424)&lt;18.5,AVERAGE(M424:AF424),IF(COUNTBLANK(L424:AF424)&lt;19.5,AVERAGE(L424:AF424),AVERAGE(K424:AF424))))))))))))))))))))))</f>
        <v>81</v>
      </c>
      <c r="AK424" s="23">
        <f>IF(AH424&lt;1.5,J424,(0.75*J424)+(0.25*(AI424*$AS$1)))</f>
        <v>256541.02992121724</v>
      </c>
      <c r="AL424" s="24">
        <f>AK424-J424</f>
        <v>26341.029921217239</v>
      </c>
      <c r="AM424" s="22">
        <f>IF(AH424&lt;1.5,"N/A",3*((J424/$AS$1)-(AJ424*2/3)))</f>
        <v>6.7582094688220948</v>
      </c>
      <c r="AN424" s="20">
        <f t="shared" si="15"/>
        <v>324421.81759531162</v>
      </c>
      <c r="AO424" s="20">
        <f t="shared" si="16"/>
        <v>314530.90852228383</v>
      </c>
    </row>
    <row r="425" spans="1:41" ht="13.5">
      <c r="A425" s="19" t="s">
        <v>40</v>
      </c>
      <c r="B425" s="23" t="str">
        <f>IF(COUNTBLANK(K425:AF425)&lt;20.5,"Yes","No")</f>
        <v>Yes</v>
      </c>
      <c r="C425" s="23" t="str">
        <f>IF(COUNTBLANK(K425:AF425)&lt;21.5,"Yes","No")</f>
        <v>Yes</v>
      </c>
      <c r="D425" s="23" t="str">
        <f>IF(J425&gt;300000,IF(J425&lt;((AG425*$AR$1)*0.9),IF(J425&lt;((AG425*$AR$1)*0.8),IF(J425&lt;((AG425*$AR$1)*0.7),"B","C"),"V"),IF(AM425&gt;AG425,IF(AM425&gt;AJ425,"P",""),"")),IF(AM425&gt;AG425,IF(AM425&gt;AJ425,"P",""),""))</f>
        <v>P</v>
      </c>
      <c r="E425" s="19" t="s">
        <v>215</v>
      </c>
      <c r="F425" s="21" t="s">
        <v>48</v>
      </c>
      <c r="G425" s="20">
        <v>312400</v>
      </c>
      <c r="H425" s="20">
        <f>J425-G425</f>
        <v>0</v>
      </c>
      <c r="I425" s="80">
        <v>0</v>
      </c>
      <c r="J425" s="20">
        <v>312400</v>
      </c>
      <c r="K425" s="21">
        <v>80</v>
      </c>
      <c r="L425" s="21">
        <v>72</v>
      </c>
      <c r="M425" s="21"/>
      <c r="N425" s="21" t="s">
        <v>535</v>
      </c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39">
        <f>IF(AH425=0,"",AVERAGE(K425:AF425))</f>
        <v>76</v>
      </c>
      <c r="AH425" s="39">
        <f>IF(COUNTBLANK(K425:AF425)=0,22,IF(COUNTBLANK(K425:AF425)=1,21,IF(COUNTBLANK(K425:AF425)=2,20,IF(COUNTBLANK(K425:AF425)=3,19,IF(COUNTBLANK(K425:AF425)=4,18,IF(COUNTBLANK(K425:AF425)=5,17,IF(COUNTBLANK(K425:AF425)=6,16,IF(COUNTBLANK(K425:AF425)=7,15,IF(COUNTBLANK(K425:AF425)=8,14,IF(COUNTBLANK(K425:AF425)=9,13,IF(COUNTBLANK(K425:AF425)=10,12,IF(COUNTBLANK(K425:AF425)=11,11,IF(COUNTBLANK(K425:AF425)=12,10,IF(COUNTBLANK(K425:AF425)=13,9,IF(COUNTBLANK(K425:AF425)=14,8,IF(COUNTBLANK(K425:AF425)=15,7,IF(COUNTBLANK(K425:AF425)=16,6,IF(COUNTBLANK(K425:AF425)=17,5,IF(COUNTBLANK(K425:AF425)=18,4,IF(COUNTBLANK(K425:AF425)=19,3,IF(COUNTBLANK(K425:AF425)=20,2,IF(COUNTBLANK(K425:AF425)=21,1,IF(COUNTBLANK(K425:AF425)=22,0,"Error")))))))))))))))))))))))</f>
        <v>2</v>
      </c>
      <c r="AI425" s="39">
        <f>IF(AH425=0,"",IF(COUNTBLANK(AD425:AF425)=0,AVERAGE(AD425:AF425),IF(COUNTBLANK(AC425:AF425)&lt;1.5,AVERAGE(AC425:AF425),IF(COUNTBLANK(AB425:AF425)&lt;2.5,AVERAGE(AB425:AF425),IF(COUNTBLANK(AA425:AF425)&lt;3.5,AVERAGE(AA425:AF425),IF(COUNTBLANK(Z425:AF425)&lt;4.5,AVERAGE(Z425:AF425),IF(COUNTBLANK(Y425:AF425)&lt;5.5,AVERAGE(Y425:AF425),IF(COUNTBLANK(X425:AF425)&lt;6.5,AVERAGE(X425:AF425),IF(COUNTBLANK(W425:AF425)&lt;7.5,AVERAGE(W425:AF425),IF(COUNTBLANK(V425:AF425)&lt;8.5,AVERAGE(V425:AF425),IF(COUNTBLANK(U425:AF425)&lt;9.5,AVERAGE(U425:AF425),IF(COUNTBLANK(T425:AF425)&lt;10.5,AVERAGE(T425:AF425),IF(COUNTBLANK(S425:AF425)&lt;11.5,AVERAGE(S425:AF425),IF(COUNTBLANK(R425:AF425)&lt;12.5,AVERAGE(R425:AF425),IF(COUNTBLANK(Q425:AF425)&lt;13.5,AVERAGE(Q425:AF425),IF(COUNTBLANK(P425:AF425)&lt;14.5,AVERAGE(P425:AF425),IF(COUNTBLANK(O425:AF425)&lt;15.5,AVERAGE(O425:AF425),IF(COUNTBLANK(N425:AF425)&lt;16.5,AVERAGE(N425:AF425),IF(COUNTBLANK(M425:AF425)&lt;17.5,AVERAGE(M425:AF425),IF(COUNTBLANK(L425:AF425)&lt;18.5,AVERAGE(L425:AF425),AVERAGE(K425:AF425)))))))))))))))))))))</f>
        <v>76</v>
      </c>
      <c r="AJ425" s="22">
        <f>IF(AH425=0,"",IF(COUNTBLANK(AE425:AF425)=0,AVERAGE(AE425:AF425),IF(COUNTBLANK(AD425:AF425)&lt;1.5,AVERAGE(AD425:AF425),IF(COUNTBLANK(AC425:AF425)&lt;2.5,AVERAGE(AC425:AF425),IF(COUNTBLANK(AB425:AF425)&lt;3.5,AVERAGE(AB425:AF425),IF(COUNTBLANK(AA425:AF425)&lt;4.5,AVERAGE(AA425:AF425),IF(COUNTBLANK(Z425:AF425)&lt;5.5,AVERAGE(Z425:AF425),IF(COUNTBLANK(Y425:AF425)&lt;6.5,AVERAGE(Y425:AF425),IF(COUNTBLANK(X425:AF425)&lt;7.5,AVERAGE(X425:AF425),IF(COUNTBLANK(W425:AF425)&lt;8.5,AVERAGE(W425:AF425),IF(COUNTBLANK(V425:AF425)&lt;9.5,AVERAGE(V425:AF425),IF(COUNTBLANK(U425:AF425)&lt;10.5,AVERAGE(U425:AF425),IF(COUNTBLANK(T425:AF425)&lt;11.5,AVERAGE(T425:AF425),IF(COUNTBLANK(S425:AF425)&lt;12.5,AVERAGE(S425:AF425),IF(COUNTBLANK(R425:AF425)&lt;13.5,AVERAGE(R425:AF425),IF(COUNTBLANK(Q425:AF425)&lt;14.5,AVERAGE(Q425:AF425),IF(COUNTBLANK(P425:AF425)&lt;15.5,AVERAGE(P425:AF425),IF(COUNTBLANK(O425:AF425)&lt;16.5,AVERAGE(O425:AF425),IF(COUNTBLANK(N425:AF425)&lt;17.5,AVERAGE(N425:AF425),IF(COUNTBLANK(M425:AF425)&lt;18.5,AVERAGE(M425:AF425),IF(COUNTBLANK(L425:AF425)&lt;19.5,AVERAGE(L425:AF425),AVERAGE(K425:AF425))))))))))))))))))))))</f>
        <v>76</v>
      </c>
      <c r="AK425" s="23">
        <f>IF(AH425&lt;1.5,J425,(0.75*J425)+(0.25*(AI425*$AS$1)))</f>
        <v>312052.66187820135</v>
      </c>
      <c r="AL425" s="24">
        <f>AK425-J425</f>
        <v>-347.33812179864617</v>
      </c>
      <c r="AM425" s="22">
        <f>IF(AH425&lt;1.5,"N/A",3*((J425/$AS$1)-(AJ425*2/3)))</f>
        <v>77.018525795221677</v>
      </c>
      <c r="AN425" s="20">
        <f t="shared" si="15"/>
        <v>300683.6358200449</v>
      </c>
      <c r="AO425" s="20">
        <f t="shared" si="16"/>
        <v>300683.6358200449</v>
      </c>
    </row>
    <row r="426" spans="1:41" ht="13.5">
      <c r="A426" s="19" t="s">
        <v>40</v>
      </c>
      <c r="B426" s="23" t="str">
        <f>IF(COUNTBLANK(K426:AF426)&lt;20.5,"Yes","No")</f>
        <v>Yes</v>
      </c>
      <c r="C426" s="23" t="str">
        <f>IF(COUNTBLANK(K426:AF426)&lt;21.5,"Yes","No")</f>
        <v>Yes</v>
      </c>
      <c r="D426" s="23" t="str">
        <f>IF(J426&gt;300000,IF(J426&lt;((AG426*$AR$1)*0.9),IF(J426&lt;((AG426*$AR$1)*0.8),IF(J426&lt;((AG426*$AR$1)*0.7),"B","C"),"V"),IF(AM426&gt;AG426,IF(AM426&gt;AJ426,"P",""),"")),IF(AM426&gt;AG426,IF(AM426&gt;AJ426,"P",""),""))</f>
        <v>P</v>
      </c>
      <c r="E426" s="19" t="s">
        <v>397</v>
      </c>
      <c r="F426" s="21" t="s">
        <v>62</v>
      </c>
      <c r="G426" s="20">
        <v>323500</v>
      </c>
      <c r="H426" s="20">
        <f>J426-G426</f>
        <v>-10200</v>
      </c>
      <c r="I426" s="80">
        <v>-2800</v>
      </c>
      <c r="J426" s="20">
        <v>313300</v>
      </c>
      <c r="K426" s="21">
        <v>78</v>
      </c>
      <c r="L426" s="21">
        <v>73</v>
      </c>
      <c r="M426" s="21">
        <v>63</v>
      </c>
      <c r="N426" s="21">
        <v>87</v>
      </c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39">
        <f>IF(AH426=0,"",AVERAGE(K426:AF426))</f>
        <v>75.25</v>
      </c>
      <c r="AH426" s="39">
        <f>IF(COUNTBLANK(K426:AF426)=0,22,IF(COUNTBLANK(K426:AF426)=1,21,IF(COUNTBLANK(K426:AF426)=2,20,IF(COUNTBLANK(K426:AF426)=3,19,IF(COUNTBLANK(K426:AF426)=4,18,IF(COUNTBLANK(K426:AF426)=5,17,IF(COUNTBLANK(K426:AF426)=6,16,IF(COUNTBLANK(K426:AF426)=7,15,IF(COUNTBLANK(K426:AF426)=8,14,IF(COUNTBLANK(K426:AF426)=9,13,IF(COUNTBLANK(K426:AF426)=10,12,IF(COUNTBLANK(K426:AF426)=11,11,IF(COUNTBLANK(K426:AF426)=12,10,IF(COUNTBLANK(K426:AF426)=13,9,IF(COUNTBLANK(K426:AF426)=14,8,IF(COUNTBLANK(K426:AF426)=15,7,IF(COUNTBLANK(K426:AF426)=16,6,IF(COUNTBLANK(K426:AF426)=17,5,IF(COUNTBLANK(K426:AF426)=18,4,IF(COUNTBLANK(K426:AF426)=19,3,IF(COUNTBLANK(K426:AF426)=20,2,IF(COUNTBLANK(K426:AF426)=21,1,IF(COUNTBLANK(K426:AF426)=22,0,"Error")))))))))))))))))))))))</f>
        <v>4</v>
      </c>
      <c r="AI426" s="39">
        <f>IF(AH426=0,"",IF(COUNTBLANK(AD426:AF426)=0,AVERAGE(AD426:AF426),IF(COUNTBLANK(AC426:AF426)&lt;1.5,AVERAGE(AC426:AF426),IF(COUNTBLANK(AB426:AF426)&lt;2.5,AVERAGE(AB426:AF426),IF(COUNTBLANK(AA426:AF426)&lt;3.5,AVERAGE(AA426:AF426),IF(COUNTBLANK(Z426:AF426)&lt;4.5,AVERAGE(Z426:AF426),IF(COUNTBLANK(Y426:AF426)&lt;5.5,AVERAGE(Y426:AF426),IF(COUNTBLANK(X426:AF426)&lt;6.5,AVERAGE(X426:AF426),IF(COUNTBLANK(W426:AF426)&lt;7.5,AVERAGE(W426:AF426),IF(COUNTBLANK(V426:AF426)&lt;8.5,AVERAGE(V426:AF426),IF(COUNTBLANK(U426:AF426)&lt;9.5,AVERAGE(U426:AF426),IF(COUNTBLANK(T426:AF426)&lt;10.5,AVERAGE(T426:AF426),IF(COUNTBLANK(S426:AF426)&lt;11.5,AVERAGE(S426:AF426),IF(COUNTBLANK(R426:AF426)&lt;12.5,AVERAGE(R426:AF426),IF(COUNTBLANK(Q426:AF426)&lt;13.5,AVERAGE(Q426:AF426),IF(COUNTBLANK(P426:AF426)&lt;14.5,AVERAGE(P426:AF426),IF(COUNTBLANK(O426:AF426)&lt;15.5,AVERAGE(O426:AF426),IF(COUNTBLANK(N426:AF426)&lt;16.5,AVERAGE(N426:AF426),IF(COUNTBLANK(M426:AF426)&lt;17.5,AVERAGE(M426:AF426),IF(COUNTBLANK(L426:AF426)&lt;18.5,AVERAGE(L426:AF426),AVERAGE(K426:AF426)))))))))))))))))))))</f>
        <v>74.333333333333329</v>
      </c>
      <c r="AJ426" s="22">
        <f>IF(AH426=0,"",IF(COUNTBLANK(AE426:AF426)=0,AVERAGE(AE426:AF426),IF(COUNTBLANK(AD426:AF426)&lt;1.5,AVERAGE(AD426:AF426),IF(COUNTBLANK(AC426:AF426)&lt;2.5,AVERAGE(AC426:AF426),IF(COUNTBLANK(AB426:AF426)&lt;3.5,AVERAGE(AB426:AF426),IF(COUNTBLANK(AA426:AF426)&lt;4.5,AVERAGE(AA426:AF426),IF(COUNTBLANK(Z426:AF426)&lt;5.5,AVERAGE(Z426:AF426),IF(COUNTBLANK(Y426:AF426)&lt;6.5,AVERAGE(Y426:AF426),IF(COUNTBLANK(X426:AF426)&lt;7.5,AVERAGE(X426:AF426),IF(COUNTBLANK(W426:AF426)&lt;8.5,AVERAGE(W426:AF426),IF(COUNTBLANK(V426:AF426)&lt;9.5,AVERAGE(V426:AF426),IF(COUNTBLANK(U426:AF426)&lt;10.5,AVERAGE(U426:AF426),IF(COUNTBLANK(T426:AF426)&lt;11.5,AVERAGE(T426:AF426),IF(COUNTBLANK(S426:AF426)&lt;12.5,AVERAGE(S426:AF426),IF(COUNTBLANK(R426:AF426)&lt;13.5,AVERAGE(R426:AF426),IF(COUNTBLANK(Q426:AF426)&lt;14.5,AVERAGE(Q426:AF426),IF(COUNTBLANK(P426:AF426)&lt;15.5,AVERAGE(P426:AF426),IF(COUNTBLANK(O426:AF426)&lt;16.5,AVERAGE(O426:AF426),IF(COUNTBLANK(N426:AF426)&lt;17.5,AVERAGE(N426:AF426),IF(COUNTBLANK(M426:AF426)&lt;18.5,AVERAGE(M426:AF426),IF(COUNTBLANK(L426:AF426)&lt;19.5,AVERAGE(L426:AF426),AVERAGE(K426:AF426))))))))))))))))))))))</f>
        <v>75</v>
      </c>
      <c r="AK426" s="23">
        <f>IF(AH426&lt;1.5,J426,(0.75*J426)+(0.25*(AI426*$AS$1)))</f>
        <v>311022.55964403023</v>
      </c>
      <c r="AL426" s="24">
        <f>AK426-J426</f>
        <v>-2277.4403559697676</v>
      </c>
      <c r="AM426" s="22">
        <f>IF(AH426&lt;1.5,"N/A",3*((J426/$AS$1)-(AJ426*2/3)))</f>
        <v>79.67831028054718</v>
      </c>
      <c r="AN426" s="20">
        <f t="shared" si="15"/>
        <v>294089.69643802638</v>
      </c>
      <c r="AO426" s="20">
        <f t="shared" si="16"/>
        <v>297716.36309813656</v>
      </c>
    </row>
    <row r="427" spans="1:41" ht="13.5">
      <c r="A427" s="19" t="s">
        <v>40</v>
      </c>
      <c r="B427" s="23" t="str">
        <f>IF(COUNTBLANK(K427:AF427)&lt;20.5,"Yes","No")</f>
        <v>Yes</v>
      </c>
      <c r="C427" s="23" t="str">
        <f>IF(COUNTBLANK(K427:AF427)&lt;21.5,"Yes","No")</f>
        <v>Yes</v>
      </c>
      <c r="D427" s="23" t="str">
        <f>IF(J427&gt;300000,IF(J427&lt;((AG427*$AR$1)*0.9),IF(J427&lt;((AG427*$AR$1)*0.8),IF(J427&lt;((AG427*$AR$1)*0.7),"B","C"),"V"),IF(AM427&gt;AG427,IF(AM427&gt;AJ427,"P",""),"")),IF(AM427&gt;AG427,IF(AM427&gt;AJ427,"P",""),""))</f>
        <v/>
      </c>
      <c r="E427" s="19" t="s">
        <v>410</v>
      </c>
      <c r="F427" s="21" t="s">
        <v>388</v>
      </c>
      <c r="G427" s="20">
        <v>232400</v>
      </c>
      <c r="H427" s="20">
        <f>J427-G427</f>
        <v>38300</v>
      </c>
      <c r="I427" s="80">
        <v>21100</v>
      </c>
      <c r="J427" s="20">
        <v>270700</v>
      </c>
      <c r="K427" s="21">
        <v>54</v>
      </c>
      <c r="L427" s="21">
        <v>100</v>
      </c>
      <c r="M427" s="21">
        <v>62</v>
      </c>
      <c r="N427" s="21">
        <v>79</v>
      </c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39">
        <f>IF(AH427=0,"",AVERAGE(K427:AF427))</f>
        <v>73.75</v>
      </c>
      <c r="AH427" s="39">
        <f>IF(COUNTBLANK(K427:AF427)=0,22,IF(COUNTBLANK(K427:AF427)=1,21,IF(COUNTBLANK(K427:AF427)=2,20,IF(COUNTBLANK(K427:AF427)=3,19,IF(COUNTBLANK(K427:AF427)=4,18,IF(COUNTBLANK(K427:AF427)=5,17,IF(COUNTBLANK(K427:AF427)=6,16,IF(COUNTBLANK(K427:AF427)=7,15,IF(COUNTBLANK(K427:AF427)=8,14,IF(COUNTBLANK(K427:AF427)=9,13,IF(COUNTBLANK(K427:AF427)=10,12,IF(COUNTBLANK(K427:AF427)=11,11,IF(COUNTBLANK(K427:AF427)=12,10,IF(COUNTBLANK(K427:AF427)=13,9,IF(COUNTBLANK(K427:AF427)=14,8,IF(COUNTBLANK(K427:AF427)=15,7,IF(COUNTBLANK(K427:AF427)=16,6,IF(COUNTBLANK(K427:AF427)=17,5,IF(COUNTBLANK(K427:AF427)=18,4,IF(COUNTBLANK(K427:AF427)=19,3,IF(COUNTBLANK(K427:AF427)=20,2,IF(COUNTBLANK(K427:AF427)=21,1,IF(COUNTBLANK(K427:AF427)=22,0,"Error")))))))))))))))))))))))</f>
        <v>4</v>
      </c>
      <c r="AI427" s="39">
        <f>IF(AH427=0,"",IF(COUNTBLANK(AD427:AF427)=0,AVERAGE(AD427:AF427),IF(COUNTBLANK(AC427:AF427)&lt;1.5,AVERAGE(AC427:AF427),IF(COUNTBLANK(AB427:AF427)&lt;2.5,AVERAGE(AB427:AF427),IF(COUNTBLANK(AA427:AF427)&lt;3.5,AVERAGE(AA427:AF427),IF(COUNTBLANK(Z427:AF427)&lt;4.5,AVERAGE(Z427:AF427),IF(COUNTBLANK(Y427:AF427)&lt;5.5,AVERAGE(Y427:AF427),IF(COUNTBLANK(X427:AF427)&lt;6.5,AVERAGE(X427:AF427),IF(COUNTBLANK(W427:AF427)&lt;7.5,AVERAGE(W427:AF427),IF(COUNTBLANK(V427:AF427)&lt;8.5,AVERAGE(V427:AF427),IF(COUNTBLANK(U427:AF427)&lt;9.5,AVERAGE(U427:AF427),IF(COUNTBLANK(T427:AF427)&lt;10.5,AVERAGE(T427:AF427),IF(COUNTBLANK(S427:AF427)&lt;11.5,AVERAGE(S427:AF427),IF(COUNTBLANK(R427:AF427)&lt;12.5,AVERAGE(R427:AF427),IF(COUNTBLANK(Q427:AF427)&lt;13.5,AVERAGE(Q427:AF427),IF(COUNTBLANK(P427:AF427)&lt;14.5,AVERAGE(P427:AF427),IF(COUNTBLANK(O427:AF427)&lt;15.5,AVERAGE(O427:AF427),IF(COUNTBLANK(N427:AF427)&lt;16.5,AVERAGE(N427:AF427),IF(COUNTBLANK(M427:AF427)&lt;17.5,AVERAGE(M427:AF427),IF(COUNTBLANK(L427:AF427)&lt;18.5,AVERAGE(L427:AF427),AVERAGE(K427:AF427)))))))))))))))))))))</f>
        <v>80.333333333333329</v>
      </c>
      <c r="AJ427" s="22">
        <f>IF(AH427=0,"",IF(COUNTBLANK(AE427:AF427)=0,AVERAGE(AE427:AF427),IF(COUNTBLANK(AD427:AF427)&lt;1.5,AVERAGE(AD427:AF427),IF(COUNTBLANK(AC427:AF427)&lt;2.5,AVERAGE(AC427:AF427),IF(COUNTBLANK(AB427:AF427)&lt;3.5,AVERAGE(AB427:AF427),IF(COUNTBLANK(AA427:AF427)&lt;4.5,AVERAGE(AA427:AF427),IF(COUNTBLANK(Z427:AF427)&lt;5.5,AVERAGE(Z427:AF427),IF(COUNTBLANK(Y427:AF427)&lt;6.5,AVERAGE(Y427:AF427),IF(COUNTBLANK(X427:AF427)&lt;7.5,AVERAGE(X427:AF427),IF(COUNTBLANK(W427:AF427)&lt;8.5,AVERAGE(W427:AF427),IF(COUNTBLANK(V427:AF427)&lt;9.5,AVERAGE(V427:AF427),IF(COUNTBLANK(U427:AF427)&lt;10.5,AVERAGE(U427:AF427),IF(COUNTBLANK(T427:AF427)&lt;11.5,AVERAGE(T427:AF427),IF(COUNTBLANK(S427:AF427)&lt;12.5,AVERAGE(S427:AF427),IF(COUNTBLANK(R427:AF427)&lt;13.5,AVERAGE(R427:AF427),IF(COUNTBLANK(Q427:AF427)&lt;14.5,AVERAGE(Q427:AF427),IF(COUNTBLANK(P427:AF427)&lt;15.5,AVERAGE(P427:AF427),IF(COUNTBLANK(O427:AF427)&lt;16.5,AVERAGE(O427:AF427),IF(COUNTBLANK(N427:AF427)&lt;17.5,AVERAGE(N427:AF427),IF(COUNTBLANK(M427:AF427)&lt;18.5,AVERAGE(M427:AF427),IF(COUNTBLANK(L427:AF427)&lt;19.5,AVERAGE(L427:AF427),AVERAGE(K427:AF427))))))))))))))))))))))</f>
        <v>70.5</v>
      </c>
      <c r="AK427" s="23">
        <f>IF(AH427&lt;1.5,J427,(0.75*J427)+(0.25*(AI427*$AS$1)))</f>
        <v>285210.92768704612</v>
      </c>
      <c r="AL427" s="24">
        <f>AK427-J427</f>
        <v>14510.927687046118</v>
      </c>
      <c r="AM427" s="22">
        <f>IF(AH427&lt;1.5,"N/A",3*((J427/$AS$1)-(AJ427*2/3)))</f>
        <v>57.448511308471524</v>
      </c>
      <c r="AN427" s="20">
        <f t="shared" si="15"/>
        <v>317827.87821329309</v>
      </c>
      <c r="AO427" s="20">
        <f t="shared" si="16"/>
        <v>291781.81765431992</v>
      </c>
    </row>
    <row r="428" spans="1:41" ht="13.5">
      <c r="A428" s="19" t="s">
        <v>40</v>
      </c>
      <c r="B428" s="23" t="str">
        <f>IF(COUNTBLANK(K428:AF428)&lt;20.5,"Yes","No")</f>
        <v>Yes</v>
      </c>
      <c r="C428" s="23" t="str">
        <f>IF(COUNTBLANK(K428:AF428)&lt;21.5,"Yes","No")</f>
        <v>Yes</v>
      </c>
      <c r="D428" s="23" t="str">
        <f>IF(J428&gt;300000,IF(J428&lt;((AG428*$AR$1)*0.9),IF(J428&lt;((AG428*$AR$1)*0.8),IF(J428&lt;((AG428*$AR$1)*0.7),"B","C"),"V"),IF(AM428&gt;AG428,IF(AM428&gt;AJ428,"P",""),"")),IF(AM428&gt;AG428,IF(AM428&gt;AJ428,"P",""),""))</f>
        <v/>
      </c>
      <c r="E428" s="19" t="s">
        <v>217</v>
      </c>
      <c r="F428" s="21" t="s">
        <v>37</v>
      </c>
      <c r="G428" s="20">
        <v>229900</v>
      </c>
      <c r="H428" s="20">
        <f>J428-G428</f>
        <v>17000</v>
      </c>
      <c r="I428" s="80">
        <v>17000</v>
      </c>
      <c r="J428" s="20">
        <v>246900</v>
      </c>
      <c r="K428" s="21">
        <v>76</v>
      </c>
      <c r="L428" s="21">
        <v>82</v>
      </c>
      <c r="M428" s="21"/>
      <c r="N428" s="21">
        <v>57</v>
      </c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39">
        <f>IF(AH428=0,"",AVERAGE(K428:AF428))</f>
        <v>71.666666666666671</v>
      </c>
      <c r="AH428" s="39">
        <f>IF(COUNTBLANK(K428:AF428)=0,22,IF(COUNTBLANK(K428:AF428)=1,21,IF(COUNTBLANK(K428:AF428)=2,20,IF(COUNTBLANK(K428:AF428)=3,19,IF(COUNTBLANK(K428:AF428)=4,18,IF(COUNTBLANK(K428:AF428)=5,17,IF(COUNTBLANK(K428:AF428)=6,16,IF(COUNTBLANK(K428:AF428)=7,15,IF(COUNTBLANK(K428:AF428)=8,14,IF(COUNTBLANK(K428:AF428)=9,13,IF(COUNTBLANK(K428:AF428)=10,12,IF(COUNTBLANK(K428:AF428)=11,11,IF(COUNTBLANK(K428:AF428)=12,10,IF(COUNTBLANK(K428:AF428)=13,9,IF(COUNTBLANK(K428:AF428)=14,8,IF(COUNTBLANK(K428:AF428)=15,7,IF(COUNTBLANK(K428:AF428)=16,6,IF(COUNTBLANK(K428:AF428)=17,5,IF(COUNTBLANK(K428:AF428)=18,4,IF(COUNTBLANK(K428:AF428)=19,3,IF(COUNTBLANK(K428:AF428)=20,2,IF(COUNTBLANK(K428:AF428)=21,1,IF(COUNTBLANK(K428:AF428)=22,0,"Error")))))))))))))))))))))))</f>
        <v>3</v>
      </c>
      <c r="AI428" s="39">
        <f>IF(AH428=0,"",IF(COUNTBLANK(AD428:AF428)=0,AVERAGE(AD428:AF428),IF(COUNTBLANK(AC428:AF428)&lt;1.5,AVERAGE(AC428:AF428),IF(COUNTBLANK(AB428:AF428)&lt;2.5,AVERAGE(AB428:AF428),IF(COUNTBLANK(AA428:AF428)&lt;3.5,AVERAGE(AA428:AF428),IF(COUNTBLANK(Z428:AF428)&lt;4.5,AVERAGE(Z428:AF428),IF(COUNTBLANK(Y428:AF428)&lt;5.5,AVERAGE(Y428:AF428),IF(COUNTBLANK(X428:AF428)&lt;6.5,AVERAGE(X428:AF428),IF(COUNTBLANK(W428:AF428)&lt;7.5,AVERAGE(W428:AF428),IF(COUNTBLANK(V428:AF428)&lt;8.5,AVERAGE(V428:AF428),IF(COUNTBLANK(U428:AF428)&lt;9.5,AVERAGE(U428:AF428),IF(COUNTBLANK(T428:AF428)&lt;10.5,AVERAGE(T428:AF428),IF(COUNTBLANK(S428:AF428)&lt;11.5,AVERAGE(S428:AF428),IF(COUNTBLANK(R428:AF428)&lt;12.5,AVERAGE(R428:AF428),IF(COUNTBLANK(Q428:AF428)&lt;13.5,AVERAGE(Q428:AF428),IF(COUNTBLANK(P428:AF428)&lt;14.5,AVERAGE(P428:AF428),IF(COUNTBLANK(O428:AF428)&lt;15.5,AVERAGE(O428:AF428),IF(COUNTBLANK(N428:AF428)&lt;16.5,AVERAGE(N428:AF428),IF(COUNTBLANK(M428:AF428)&lt;17.5,AVERAGE(M428:AF428),IF(COUNTBLANK(L428:AF428)&lt;18.5,AVERAGE(L428:AF428),AVERAGE(K428:AF428)))))))))))))))))))))</f>
        <v>71.666666666666671</v>
      </c>
      <c r="AJ428" s="22">
        <f>IF(AH428=0,"",IF(COUNTBLANK(AE428:AF428)=0,AVERAGE(AE428:AF428),IF(COUNTBLANK(AD428:AF428)&lt;1.5,AVERAGE(AD428:AF428),IF(COUNTBLANK(AC428:AF428)&lt;2.5,AVERAGE(AC428:AF428),IF(COUNTBLANK(AB428:AF428)&lt;3.5,AVERAGE(AB428:AF428),IF(COUNTBLANK(AA428:AF428)&lt;4.5,AVERAGE(AA428:AF428),IF(COUNTBLANK(Z428:AF428)&lt;5.5,AVERAGE(Z428:AF428),IF(COUNTBLANK(Y428:AF428)&lt;6.5,AVERAGE(Y428:AF428),IF(COUNTBLANK(X428:AF428)&lt;7.5,AVERAGE(X428:AF428),IF(COUNTBLANK(W428:AF428)&lt;8.5,AVERAGE(W428:AF428),IF(COUNTBLANK(V428:AF428)&lt;9.5,AVERAGE(V428:AF428),IF(COUNTBLANK(U428:AF428)&lt;10.5,AVERAGE(U428:AF428),IF(COUNTBLANK(T428:AF428)&lt;11.5,AVERAGE(T428:AF428),IF(COUNTBLANK(S428:AF428)&lt;12.5,AVERAGE(S428:AF428),IF(COUNTBLANK(R428:AF428)&lt;13.5,AVERAGE(R428:AF428),IF(COUNTBLANK(Q428:AF428)&lt;14.5,AVERAGE(Q428:AF428),IF(COUNTBLANK(P428:AF428)&lt;15.5,AVERAGE(P428:AF428),IF(COUNTBLANK(O428:AF428)&lt;16.5,AVERAGE(O428:AF428),IF(COUNTBLANK(N428:AF428)&lt;17.5,AVERAGE(N428:AF428),IF(COUNTBLANK(M428:AF428)&lt;18.5,AVERAGE(M428:AF428),IF(COUNTBLANK(L428:AF428)&lt;19.5,AVERAGE(L428:AF428),AVERAGE(K428:AF428))))))))))))))))))))))</f>
        <v>69.5</v>
      </c>
      <c r="AK428" s="23">
        <f>IF(AH428&lt;1.5,J428,(0.75*J428)+(0.25*(AI428*$AS$1)))</f>
        <v>258494.39606935653</v>
      </c>
      <c r="AL428" s="24">
        <f>AK428-J428</f>
        <v>11594.396069356531</v>
      </c>
      <c r="AM428" s="22">
        <f>IF(AH428&lt;1.5,"N/A",3*((J428/$AS$1)-(AJ428*2/3)))</f>
        <v>42.000877140973827</v>
      </c>
      <c r="AN428" s="20">
        <f t="shared" si="15"/>
        <v>283539.39342679677</v>
      </c>
      <c r="AO428" s="20">
        <f t="shared" si="16"/>
        <v>283539.39342679677</v>
      </c>
    </row>
    <row r="429" spans="1:41" ht="13.5">
      <c r="A429" s="19" t="s">
        <v>40</v>
      </c>
      <c r="B429" s="23" t="str">
        <f>IF(COUNTBLANK(K429:AF429)&lt;20.5,"Yes","No")</f>
        <v>Yes</v>
      </c>
      <c r="C429" s="23" t="str">
        <f>IF(COUNTBLANK(K429:AF429)&lt;21.5,"Yes","No")</f>
        <v>Yes</v>
      </c>
      <c r="D429" s="23" t="str">
        <f>IF(J429&gt;300000,IF(J429&lt;((AG429*$AR$1)*0.9),IF(J429&lt;((AG429*$AR$1)*0.8),IF(J429&lt;((AG429*$AR$1)*0.7),"B","C"),"V"),IF(AM429&gt;AG429,IF(AM429&gt;AJ429,"P",""),"")),IF(AM429&gt;AG429,IF(AM429&gt;AJ429,"P",""),""))</f>
        <v/>
      </c>
      <c r="E429" s="19" t="s">
        <v>487</v>
      </c>
      <c r="F429" s="21" t="s">
        <v>62</v>
      </c>
      <c r="G429" s="20"/>
      <c r="H429" s="20">
        <f>J429-G429</f>
        <v>251400</v>
      </c>
      <c r="I429" s="80">
        <v>0</v>
      </c>
      <c r="J429" s="20">
        <v>251400</v>
      </c>
      <c r="K429" s="21"/>
      <c r="L429" s="21"/>
      <c r="M429" s="21">
        <v>68</v>
      </c>
      <c r="N429" s="21">
        <v>73</v>
      </c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39">
        <f>IF(AH429=0,"",AVERAGE(K429:AF429))</f>
        <v>70.5</v>
      </c>
      <c r="AH429" s="39">
        <f>IF(COUNTBLANK(K429:AF429)=0,22,IF(COUNTBLANK(K429:AF429)=1,21,IF(COUNTBLANK(K429:AF429)=2,20,IF(COUNTBLANK(K429:AF429)=3,19,IF(COUNTBLANK(K429:AF429)=4,18,IF(COUNTBLANK(K429:AF429)=5,17,IF(COUNTBLANK(K429:AF429)=6,16,IF(COUNTBLANK(K429:AF429)=7,15,IF(COUNTBLANK(K429:AF429)=8,14,IF(COUNTBLANK(K429:AF429)=9,13,IF(COUNTBLANK(K429:AF429)=10,12,IF(COUNTBLANK(K429:AF429)=11,11,IF(COUNTBLANK(K429:AF429)=12,10,IF(COUNTBLANK(K429:AF429)=13,9,IF(COUNTBLANK(K429:AF429)=14,8,IF(COUNTBLANK(K429:AF429)=15,7,IF(COUNTBLANK(K429:AF429)=16,6,IF(COUNTBLANK(K429:AF429)=17,5,IF(COUNTBLANK(K429:AF429)=18,4,IF(COUNTBLANK(K429:AF429)=19,3,IF(COUNTBLANK(K429:AF429)=20,2,IF(COUNTBLANK(K429:AF429)=21,1,IF(COUNTBLANK(K429:AF429)=22,0,"Error")))))))))))))))))))))))</f>
        <v>2</v>
      </c>
      <c r="AI429" s="39">
        <f>IF(AH429=0,"",IF(COUNTBLANK(AD429:AF429)=0,AVERAGE(AD429:AF429),IF(COUNTBLANK(AC429:AF429)&lt;1.5,AVERAGE(AC429:AF429),IF(COUNTBLANK(AB429:AF429)&lt;2.5,AVERAGE(AB429:AF429),IF(COUNTBLANK(AA429:AF429)&lt;3.5,AVERAGE(AA429:AF429),IF(COUNTBLANK(Z429:AF429)&lt;4.5,AVERAGE(Z429:AF429),IF(COUNTBLANK(Y429:AF429)&lt;5.5,AVERAGE(Y429:AF429),IF(COUNTBLANK(X429:AF429)&lt;6.5,AVERAGE(X429:AF429),IF(COUNTBLANK(W429:AF429)&lt;7.5,AVERAGE(W429:AF429),IF(COUNTBLANK(V429:AF429)&lt;8.5,AVERAGE(V429:AF429),IF(COUNTBLANK(U429:AF429)&lt;9.5,AVERAGE(U429:AF429),IF(COUNTBLANK(T429:AF429)&lt;10.5,AVERAGE(T429:AF429),IF(COUNTBLANK(S429:AF429)&lt;11.5,AVERAGE(S429:AF429),IF(COUNTBLANK(R429:AF429)&lt;12.5,AVERAGE(R429:AF429),IF(COUNTBLANK(Q429:AF429)&lt;13.5,AVERAGE(Q429:AF429),IF(COUNTBLANK(P429:AF429)&lt;14.5,AVERAGE(P429:AF429),IF(COUNTBLANK(O429:AF429)&lt;15.5,AVERAGE(O429:AF429),IF(COUNTBLANK(N429:AF429)&lt;16.5,AVERAGE(N429:AF429),IF(COUNTBLANK(M429:AF429)&lt;17.5,AVERAGE(M429:AF429),IF(COUNTBLANK(L429:AF429)&lt;18.5,AVERAGE(L429:AF429),AVERAGE(K429:AF429)))))))))))))))))))))</f>
        <v>70.5</v>
      </c>
      <c r="AJ429" s="22">
        <f>IF(AH429=0,"",IF(COUNTBLANK(AE429:AF429)=0,AVERAGE(AE429:AF429),IF(COUNTBLANK(AD429:AF429)&lt;1.5,AVERAGE(AD429:AF429),IF(COUNTBLANK(AC429:AF429)&lt;2.5,AVERAGE(AC429:AF429),IF(COUNTBLANK(AB429:AF429)&lt;3.5,AVERAGE(AB429:AF429),IF(COUNTBLANK(AA429:AF429)&lt;4.5,AVERAGE(AA429:AF429),IF(COUNTBLANK(Z429:AF429)&lt;5.5,AVERAGE(Z429:AF429),IF(COUNTBLANK(Y429:AF429)&lt;6.5,AVERAGE(Y429:AF429),IF(COUNTBLANK(X429:AF429)&lt;7.5,AVERAGE(X429:AF429),IF(COUNTBLANK(W429:AF429)&lt;8.5,AVERAGE(W429:AF429),IF(COUNTBLANK(V429:AF429)&lt;9.5,AVERAGE(V429:AF429),IF(COUNTBLANK(U429:AF429)&lt;10.5,AVERAGE(U429:AF429),IF(COUNTBLANK(T429:AF429)&lt;11.5,AVERAGE(T429:AF429),IF(COUNTBLANK(S429:AF429)&lt;12.5,AVERAGE(S429:AF429),IF(COUNTBLANK(R429:AF429)&lt;13.5,AVERAGE(R429:AF429),IF(COUNTBLANK(Q429:AF429)&lt;14.5,AVERAGE(Q429:AF429),IF(COUNTBLANK(P429:AF429)&lt;15.5,AVERAGE(P429:AF429),IF(COUNTBLANK(O429:AF429)&lt;16.5,AVERAGE(O429:AF429),IF(COUNTBLANK(N429:AF429)&lt;17.5,AVERAGE(N429:AF429),IF(COUNTBLANK(M429:AF429)&lt;18.5,AVERAGE(M429:AF429),IF(COUNTBLANK(L429:AF429)&lt;19.5,AVERAGE(L429:AF429),AVERAGE(K429:AF429))))))))))))))))))))))</f>
        <v>70.5</v>
      </c>
      <c r="AK429" s="23">
        <f>IF(AH429&lt;1.5,J429,(0.75*J429)+(0.25*(AI429*$AS$1)))</f>
        <v>260675.82450543676</v>
      </c>
      <c r="AL429" s="24">
        <f>AK429-J429</f>
        <v>9275.824505436758</v>
      </c>
      <c r="AM429" s="22">
        <f>IF(AH429&lt;1.5,"N/A",3*((J429/$AS$1)-(AJ429*2/3)))</f>
        <v>43.299799567601546</v>
      </c>
      <c r="AN429" s="20">
        <f t="shared" si="15"/>
        <v>278923.63585938379</v>
      </c>
      <c r="AO429" s="20">
        <f t="shared" si="16"/>
        <v>278923.63585938379</v>
      </c>
    </row>
    <row r="430" spans="1:41" ht="13.5">
      <c r="A430" s="19" t="s">
        <v>40</v>
      </c>
      <c r="B430" s="23" t="str">
        <f>IF(COUNTBLANK(K430:AF430)&lt;20.5,"Yes","No")</f>
        <v>Yes</v>
      </c>
      <c r="C430" s="23" t="str">
        <f>IF(COUNTBLANK(K430:AF430)&lt;21.5,"Yes","No")</f>
        <v>Yes</v>
      </c>
      <c r="D430" s="23" t="str">
        <f>IF(J430&gt;300000,IF(J430&lt;((AG430*$AR$1)*0.9),IF(J430&lt;((AG430*$AR$1)*0.8),IF(J430&lt;((AG430*$AR$1)*0.7),"B","C"),"V"),IF(AM430&gt;AG430,IF(AM430&gt;AJ430,"P",""),"")),IF(AM430&gt;AG430,IF(AM430&gt;AJ430,"P",""),""))</f>
        <v>P</v>
      </c>
      <c r="E430" s="19" t="s">
        <v>222</v>
      </c>
      <c r="F430" s="21" t="s">
        <v>388</v>
      </c>
      <c r="G430" s="20">
        <v>471500</v>
      </c>
      <c r="H430" s="20">
        <f>J430-G430</f>
        <v>-91400</v>
      </c>
      <c r="I430" s="80">
        <v>-29500</v>
      </c>
      <c r="J430" s="20">
        <v>380100</v>
      </c>
      <c r="K430" s="21">
        <v>52</v>
      </c>
      <c r="L430" s="21">
        <v>45</v>
      </c>
      <c r="M430" s="21">
        <v>73</v>
      </c>
      <c r="N430" s="21">
        <v>99</v>
      </c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39">
        <f>IF(AH430=0,"",AVERAGE(K430:AF430))</f>
        <v>67.25</v>
      </c>
      <c r="AH430" s="39">
        <f>IF(COUNTBLANK(K430:AF430)=0,22,IF(COUNTBLANK(K430:AF430)=1,21,IF(COUNTBLANK(K430:AF430)=2,20,IF(COUNTBLANK(K430:AF430)=3,19,IF(COUNTBLANK(K430:AF430)=4,18,IF(COUNTBLANK(K430:AF430)=5,17,IF(COUNTBLANK(K430:AF430)=6,16,IF(COUNTBLANK(K430:AF430)=7,15,IF(COUNTBLANK(K430:AF430)=8,14,IF(COUNTBLANK(K430:AF430)=9,13,IF(COUNTBLANK(K430:AF430)=10,12,IF(COUNTBLANK(K430:AF430)=11,11,IF(COUNTBLANK(K430:AF430)=12,10,IF(COUNTBLANK(K430:AF430)=13,9,IF(COUNTBLANK(K430:AF430)=14,8,IF(COUNTBLANK(K430:AF430)=15,7,IF(COUNTBLANK(K430:AF430)=16,6,IF(COUNTBLANK(K430:AF430)=17,5,IF(COUNTBLANK(K430:AF430)=18,4,IF(COUNTBLANK(K430:AF430)=19,3,IF(COUNTBLANK(K430:AF430)=20,2,IF(COUNTBLANK(K430:AF430)=21,1,IF(COUNTBLANK(K430:AF430)=22,0,"Error")))))))))))))))))))))))</f>
        <v>4</v>
      </c>
      <c r="AI430" s="39">
        <f>IF(AH430=0,"",IF(COUNTBLANK(AD430:AF430)=0,AVERAGE(AD430:AF430),IF(COUNTBLANK(AC430:AF430)&lt;1.5,AVERAGE(AC430:AF430),IF(COUNTBLANK(AB430:AF430)&lt;2.5,AVERAGE(AB430:AF430),IF(COUNTBLANK(AA430:AF430)&lt;3.5,AVERAGE(AA430:AF430),IF(COUNTBLANK(Z430:AF430)&lt;4.5,AVERAGE(Z430:AF430),IF(COUNTBLANK(Y430:AF430)&lt;5.5,AVERAGE(Y430:AF430),IF(COUNTBLANK(X430:AF430)&lt;6.5,AVERAGE(X430:AF430),IF(COUNTBLANK(W430:AF430)&lt;7.5,AVERAGE(W430:AF430),IF(COUNTBLANK(V430:AF430)&lt;8.5,AVERAGE(V430:AF430),IF(COUNTBLANK(U430:AF430)&lt;9.5,AVERAGE(U430:AF430),IF(COUNTBLANK(T430:AF430)&lt;10.5,AVERAGE(T430:AF430),IF(COUNTBLANK(S430:AF430)&lt;11.5,AVERAGE(S430:AF430),IF(COUNTBLANK(R430:AF430)&lt;12.5,AVERAGE(R430:AF430),IF(COUNTBLANK(Q430:AF430)&lt;13.5,AVERAGE(Q430:AF430),IF(COUNTBLANK(P430:AF430)&lt;14.5,AVERAGE(P430:AF430),IF(COUNTBLANK(O430:AF430)&lt;15.5,AVERAGE(O430:AF430),IF(COUNTBLANK(N430:AF430)&lt;16.5,AVERAGE(N430:AF430),IF(COUNTBLANK(M430:AF430)&lt;17.5,AVERAGE(M430:AF430),IF(COUNTBLANK(L430:AF430)&lt;18.5,AVERAGE(L430:AF430),AVERAGE(K430:AF430)))))))))))))))))))))</f>
        <v>72.333333333333329</v>
      </c>
      <c r="AJ430" s="22">
        <f>IF(AH430=0,"",IF(COUNTBLANK(AE430:AF430)=0,AVERAGE(AE430:AF430),IF(COUNTBLANK(AD430:AF430)&lt;1.5,AVERAGE(AD430:AF430),IF(COUNTBLANK(AC430:AF430)&lt;2.5,AVERAGE(AC430:AF430),IF(COUNTBLANK(AB430:AF430)&lt;3.5,AVERAGE(AB430:AF430),IF(COUNTBLANK(AA430:AF430)&lt;4.5,AVERAGE(AA430:AF430),IF(COUNTBLANK(Z430:AF430)&lt;5.5,AVERAGE(Z430:AF430),IF(COUNTBLANK(Y430:AF430)&lt;6.5,AVERAGE(Y430:AF430),IF(COUNTBLANK(X430:AF430)&lt;7.5,AVERAGE(X430:AF430),IF(COUNTBLANK(W430:AF430)&lt;8.5,AVERAGE(W430:AF430),IF(COUNTBLANK(V430:AF430)&lt;9.5,AVERAGE(V430:AF430),IF(COUNTBLANK(U430:AF430)&lt;10.5,AVERAGE(U430:AF430),IF(COUNTBLANK(T430:AF430)&lt;11.5,AVERAGE(T430:AF430),IF(COUNTBLANK(S430:AF430)&lt;12.5,AVERAGE(S430:AF430),IF(COUNTBLANK(R430:AF430)&lt;13.5,AVERAGE(R430:AF430),IF(COUNTBLANK(Q430:AF430)&lt;14.5,AVERAGE(Q430:AF430),IF(COUNTBLANK(P430:AF430)&lt;15.5,AVERAGE(P430:AF430),IF(COUNTBLANK(O430:AF430)&lt;16.5,AVERAGE(O430:AF430),IF(COUNTBLANK(N430:AF430)&lt;17.5,AVERAGE(N430:AF430),IF(COUNTBLANK(M430:AF430)&lt;18.5,AVERAGE(M430:AF430),IF(COUNTBLANK(L430:AF430)&lt;19.5,AVERAGE(L430:AF430),AVERAGE(K430:AF430))))))))))))))))))))))</f>
        <v>86</v>
      </c>
      <c r="AK430" s="23">
        <f>IF(AH430&lt;1.5,J430,(0.75*J430)+(0.25*(AI430*$AS$1)))</f>
        <v>359076.43696302496</v>
      </c>
      <c r="AL430" s="24">
        <f>AK430-J430</f>
        <v>-21023.563036975043</v>
      </c>
      <c r="AM430" s="22">
        <f>IF(AH430&lt;1.5,"N/A",3*((J430/$AS$1)-(AJ430*2/3)))</f>
        <v>106.64898096915414</v>
      </c>
      <c r="AN430" s="20">
        <f t="shared" si="15"/>
        <v>286176.96917960414</v>
      </c>
      <c r="AO430" s="20">
        <f t="shared" si="16"/>
        <v>266065.45406444767</v>
      </c>
    </row>
    <row r="431" spans="1:41" ht="13.5">
      <c r="A431" s="19" t="s">
        <v>40</v>
      </c>
      <c r="B431" s="23" t="str">
        <f>IF(COUNTBLANK(K431:AF431)&lt;20.5,"Yes","No")</f>
        <v>Yes</v>
      </c>
      <c r="C431" s="23" t="str">
        <f>IF(COUNTBLANK(K431:AF431)&lt;21.5,"Yes","No")</f>
        <v>Yes</v>
      </c>
      <c r="D431" s="23" t="str">
        <f>IF(J431&gt;300000,IF(J431&lt;((AG431*$AR$1)*0.9),IF(J431&lt;((AG431*$AR$1)*0.8),IF(J431&lt;((AG431*$AR$1)*0.7),"B","C"),"V"),IF(AM431&gt;AG431,IF(AM431&gt;AJ431,"P",""),"")),IF(AM431&gt;AG431,IF(AM431&gt;AJ431,"P",""),""))</f>
        <v>P</v>
      </c>
      <c r="E431" s="19" t="s">
        <v>492</v>
      </c>
      <c r="F431" s="21" t="s">
        <v>37</v>
      </c>
      <c r="G431" s="20"/>
      <c r="H431" s="20">
        <f>J431-G431</f>
        <v>332200</v>
      </c>
      <c r="I431" s="80">
        <v>0</v>
      </c>
      <c r="J431" s="20">
        <v>332200</v>
      </c>
      <c r="K431" s="21"/>
      <c r="L431" s="21"/>
      <c r="M431" s="21">
        <v>61</v>
      </c>
      <c r="N431" s="21">
        <v>72</v>
      </c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39">
        <f>IF(AH431=0,"",AVERAGE(K431:AF431))</f>
        <v>66.5</v>
      </c>
      <c r="AH431" s="39">
        <f>IF(COUNTBLANK(K431:AF431)=0,22,IF(COUNTBLANK(K431:AF431)=1,21,IF(COUNTBLANK(K431:AF431)=2,20,IF(COUNTBLANK(K431:AF431)=3,19,IF(COUNTBLANK(K431:AF431)=4,18,IF(COUNTBLANK(K431:AF431)=5,17,IF(COUNTBLANK(K431:AF431)=6,16,IF(COUNTBLANK(K431:AF431)=7,15,IF(COUNTBLANK(K431:AF431)=8,14,IF(COUNTBLANK(K431:AF431)=9,13,IF(COUNTBLANK(K431:AF431)=10,12,IF(COUNTBLANK(K431:AF431)=11,11,IF(COUNTBLANK(K431:AF431)=12,10,IF(COUNTBLANK(K431:AF431)=13,9,IF(COUNTBLANK(K431:AF431)=14,8,IF(COUNTBLANK(K431:AF431)=15,7,IF(COUNTBLANK(K431:AF431)=16,6,IF(COUNTBLANK(K431:AF431)=17,5,IF(COUNTBLANK(K431:AF431)=18,4,IF(COUNTBLANK(K431:AF431)=19,3,IF(COUNTBLANK(K431:AF431)=20,2,IF(COUNTBLANK(K431:AF431)=21,1,IF(COUNTBLANK(K431:AF431)=22,0,"Error")))))))))))))))))))))))</f>
        <v>2</v>
      </c>
      <c r="AI431" s="39">
        <f>IF(AH431=0,"",IF(COUNTBLANK(AD431:AF431)=0,AVERAGE(AD431:AF431),IF(COUNTBLANK(AC431:AF431)&lt;1.5,AVERAGE(AC431:AF431),IF(COUNTBLANK(AB431:AF431)&lt;2.5,AVERAGE(AB431:AF431),IF(COUNTBLANK(AA431:AF431)&lt;3.5,AVERAGE(AA431:AF431),IF(COUNTBLANK(Z431:AF431)&lt;4.5,AVERAGE(Z431:AF431),IF(COUNTBLANK(Y431:AF431)&lt;5.5,AVERAGE(Y431:AF431),IF(COUNTBLANK(X431:AF431)&lt;6.5,AVERAGE(X431:AF431),IF(COUNTBLANK(W431:AF431)&lt;7.5,AVERAGE(W431:AF431),IF(COUNTBLANK(V431:AF431)&lt;8.5,AVERAGE(V431:AF431),IF(COUNTBLANK(U431:AF431)&lt;9.5,AVERAGE(U431:AF431),IF(COUNTBLANK(T431:AF431)&lt;10.5,AVERAGE(T431:AF431),IF(COUNTBLANK(S431:AF431)&lt;11.5,AVERAGE(S431:AF431),IF(COUNTBLANK(R431:AF431)&lt;12.5,AVERAGE(R431:AF431),IF(COUNTBLANK(Q431:AF431)&lt;13.5,AVERAGE(Q431:AF431),IF(COUNTBLANK(P431:AF431)&lt;14.5,AVERAGE(P431:AF431),IF(COUNTBLANK(O431:AF431)&lt;15.5,AVERAGE(O431:AF431),IF(COUNTBLANK(N431:AF431)&lt;16.5,AVERAGE(N431:AF431),IF(COUNTBLANK(M431:AF431)&lt;17.5,AVERAGE(M431:AF431),IF(COUNTBLANK(L431:AF431)&lt;18.5,AVERAGE(L431:AF431),AVERAGE(K431:AF431)))))))))))))))))))))</f>
        <v>66.5</v>
      </c>
      <c r="AJ431" s="22">
        <f>IF(AH431=0,"",IF(COUNTBLANK(AE431:AF431)=0,AVERAGE(AE431:AF431),IF(COUNTBLANK(AD431:AF431)&lt;1.5,AVERAGE(AD431:AF431),IF(COUNTBLANK(AC431:AF431)&lt;2.5,AVERAGE(AC431:AF431),IF(COUNTBLANK(AB431:AF431)&lt;3.5,AVERAGE(AB431:AF431),IF(COUNTBLANK(AA431:AF431)&lt;4.5,AVERAGE(AA431:AF431),IF(COUNTBLANK(Z431:AF431)&lt;5.5,AVERAGE(Z431:AF431),IF(COUNTBLANK(Y431:AF431)&lt;6.5,AVERAGE(Y431:AF431),IF(COUNTBLANK(X431:AF431)&lt;7.5,AVERAGE(X431:AF431),IF(COUNTBLANK(W431:AF431)&lt;8.5,AVERAGE(W431:AF431),IF(COUNTBLANK(V431:AF431)&lt;9.5,AVERAGE(V431:AF431),IF(COUNTBLANK(U431:AF431)&lt;10.5,AVERAGE(U431:AF431),IF(COUNTBLANK(T431:AF431)&lt;11.5,AVERAGE(T431:AF431),IF(COUNTBLANK(S431:AF431)&lt;12.5,AVERAGE(S431:AF431),IF(COUNTBLANK(R431:AF431)&lt;13.5,AVERAGE(R431:AF431),IF(COUNTBLANK(Q431:AF431)&lt;14.5,AVERAGE(Q431:AF431),IF(COUNTBLANK(P431:AF431)&lt;15.5,AVERAGE(P431:AF431),IF(COUNTBLANK(O431:AF431)&lt;16.5,AVERAGE(O431:AF431),IF(COUNTBLANK(N431:AF431)&lt;17.5,AVERAGE(N431:AF431),IF(COUNTBLANK(M431:AF431)&lt;18.5,AVERAGE(M431:AF431),IF(COUNTBLANK(L431:AF431)&lt;19.5,AVERAGE(L431:AF431),AVERAGE(K431:AF431))))))))))))))))))))))</f>
        <v>66.5</v>
      </c>
      <c r="AK431" s="23">
        <f>IF(AH431&lt;1.5,J431,(0.75*J431)+(0.25*(AI431*$AS$1)))</f>
        <v>317183.57914342615</v>
      </c>
      <c r="AL431" s="24">
        <f>AK431-J431</f>
        <v>-15016.420856573852</v>
      </c>
      <c r="AM431" s="22">
        <f>IF(AH431&lt;1.5,"N/A",3*((J431/$AS$1)-(AJ431*2/3)))</f>
        <v>110.53378447238359</v>
      </c>
      <c r="AN431" s="20">
        <f t="shared" si="15"/>
        <v>263098.18134253932</v>
      </c>
      <c r="AO431" s="20">
        <f t="shared" si="16"/>
        <v>263098.18134253932</v>
      </c>
    </row>
    <row r="432" spans="1:41" ht="13.5">
      <c r="A432" s="19" t="s">
        <v>40</v>
      </c>
      <c r="B432" s="23" t="str">
        <f>IF(COUNTBLANK(K432:AF432)&lt;20.5,"Yes","No")</f>
        <v>Yes</v>
      </c>
      <c r="C432" s="23" t="str">
        <f>IF(COUNTBLANK(K432:AF432)&lt;21.5,"Yes","No")</f>
        <v>Yes</v>
      </c>
      <c r="D432" s="23" t="str">
        <f>IF(J432&gt;300000,IF(J432&lt;((AG432*$AR$1)*0.9),IF(J432&lt;((AG432*$AR$1)*0.8),IF(J432&lt;((AG432*$AR$1)*0.7),"B","C"),"V"),IF(AM432&gt;AG432,IF(AM432&gt;AJ432,"P",""),"")),IF(AM432&gt;AG432,IF(AM432&gt;AJ432,"P",""),""))</f>
        <v/>
      </c>
      <c r="E432" s="19" t="s">
        <v>223</v>
      </c>
      <c r="F432" s="21" t="s">
        <v>37</v>
      </c>
      <c r="G432" s="20">
        <v>293900</v>
      </c>
      <c r="H432" s="20">
        <f>J432-G432</f>
        <v>-4400</v>
      </c>
      <c r="I432" s="80">
        <v>1300</v>
      </c>
      <c r="J432" s="20">
        <v>289500</v>
      </c>
      <c r="K432" s="21">
        <v>51</v>
      </c>
      <c r="L432" s="21">
        <v>71</v>
      </c>
      <c r="M432" s="21">
        <v>75</v>
      </c>
      <c r="N432" s="21">
        <v>68</v>
      </c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39">
        <f>IF(AH432=0,"",AVERAGE(K432:AF432))</f>
        <v>66.25</v>
      </c>
      <c r="AH432" s="39">
        <f>IF(COUNTBLANK(K432:AF432)=0,22,IF(COUNTBLANK(K432:AF432)=1,21,IF(COUNTBLANK(K432:AF432)=2,20,IF(COUNTBLANK(K432:AF432)=3,19,IF(COUNTBLANK(K432:AF432)=4,18,IF(COUNTBLANK(K432:AF432)=5,17,IF(COUNTBLANK(K432:AF432)=6,16,IF(COUNTBLANK(K432:AF432)=7,15,IF(COUNTBLANK(K432:AF432)=8,14,IF(COUNTBLANK(K432:AF432)=9,13,IF(COUNTBLANK(K432:AF432)=10,12,IF(COUNTBLANK(K432:AF432)=11,11,IF(COUNTBLANK(K432:AF432)=12,10,IF(COUNTBLANK(K432:AF432)=13,9,IF(COUNTBLANK(K432:AF432)=14,8,IF(COUNTBLANK(K432:AF432)=15,7,IF(COUNTBLANK(K432:AF432)=16,6,IF(COUNTBLANK(K432:AF432)=17,5,IF(COUNTBLANK(K432:AF432)=18,4,IF(COUNTBLANK(K432:AF432)=19,3,IF(COUNTBLANK(K432:AF432)=20,2,IF(COUNTBLANK(K432:AF432)=21,1,IF(COUNTBLANK(K432:AF432)=22,0,"Error")))))))))))))))))))))))</f>
        <v>4</v>
      </c>
      <c r="AI432" s="39">
        <f>IF(AH432=0,"",IF(COUNTBLANK(AD432:AF432)=0,AVERAGE(AD432:AF432),IF(COUNTBLANK(AC432:AF432)&lt;1.5,AVERAGE(AC432:AF432),IF(COUNTBLANK(AB432:AF432)&lt;2.5,AVERAGE(AB432:AF432),IF(COUNTBLANK(AA432:AF432)&lt;3.5,AVERAGE(AA432:AF432),IF(COUNTBLANK(Z432:AF432)&lt;4.5,AVERAGE(Z432:AF432),IF(COUNTBLANK(Y432:AF432)&lt;5.5,AVERAGE(Y432:AF432),IF(COUNTBLANK(X432:AF432)&lt;6.5,AVERAGE(X432:AF432),IF(COUNTBLANK(W432:AF432)&lt;7.5,AVERAGE(W432:AF432),IF(COUNTBLANK(V432:AF432)&lt;8.5,AVERAGE(V432:AF432),IF(COUNTBLANK(U432:AF432)&lt;9.5,AVERAGE(U432:AF432),IF(COUNTBLANK(T432:AF432)&lt;10.5,AVERAGE(T432:AF432),IF(COUNTBLANK(S432:AF432)&lt;11.5,AVERAGE(S432:AF432),IF(COUNTBLANK(R432:AF432)&lt;12.5,AVERAGE(R432:AF432),IF(COUNTBLANK(Q432:AF432)&lt;13.5,AVERAGE(Q432:AF432),IF(COUNTBLANK(P432:AF432)&lt;14.5,AVERAGE(P432:AF432),IF(COUNTBLANK(O432:AF432)&lt;15.5,AVERAGE(O432:AF432),IF(COUNTBLANK(N432:AF432)&lt;16.5,AVERAGE(N432:AF432),IF(COUNTBLANK(M432:AF432)&lt;17.5,AVERAGE(M432:AF432),IF(COUNTBLANK(L432:AF432)&lt;18.5,AVERAGE(L432:AF432),AVERAGE(K432:AF432)))))))))))))))))))))</f>
        <v>71.333333333333329</v>
      </c>
      <c r="AJ432" s="22">
        <f>IF(AH432=0,"",IF(COUNTBLANK(AE432:AF432)=0,AVERAGE(AE432:AF432),IF(COUNTBLANK(AD432:AF432)&lt;1.5,AVERAGE(AD432:AF432),IF(COUNTBLANK(AC432:AF432)&lt;2.5,AVERAGE(AC432:AF432),IF(COUNTBLANK(AB432:AF432)&lt;3.5,AVERAGE(AB432:AF432),IF(COUNTBLANK(AA432:AF432)&lt;4.5,AVERAGE(AA432:AF432),IF(COUNTBLANK(Z432:AF432)&lt;5.5,AVERAGE(Z432:AF432),IF(COUNTBLANK(Y432:AF432)&lt;6.5,AVERAGE(Y432:AF432),IF(COUNTBLANK(X432:AF432)&lt;7.5,AVERAGE(X432:AF432),IF(COUNTBLANK(W432:AF432)&lt;8.5,AVERAGE(W432:AF432),IF(COUNTBLANK(V432:AF432)&lt;9.5,AVERAGE(V432:AF432),IF(COUNTBLANK(U432:AF432)&lt;10.5,AVERAGE(U432:AF432),IF(COUNTBLANK(T432:AF432)&lt;11.5,AVERAGE(T432:AF432),IF(COUNTBLANK(S432:AF432)&lt;12.5,AVERAGE(S432:AF432),IF(COUNTBLANK(R432:AF432)&lt;13.5,AVERAGE(R432:AF432),IF(COUNTBLANK(Q432:AF432)&lt;14.5,AVERAGE(Q432:AF432),IF(COUNTBLANK(P432:AF432)&lt;15.5,AVERAGE(P432:AF432),IF(COUNTBLANK(O432:AF432)&lt;16.5,AVERAGE(O432:AF432),IF(COUNTBLANK(N432:AF432)&lt;17.5,AVERAGE(N432:AF432),IF(COUNTBLANK(M432:AF432)&lt;18.5,AVERAGE(M432:AF432),IF(COUNTBLANK(L432:AF432)&lt;19.5,AVERAGE(L432:AF432),AVERAGE(K432:AF432))))))))))))))))))))))</f>
        <v>71.5</v>
      </c>
      <c r="AK432" s="23">
        <f>IF(AH432&lt;1.5,J432,(0.75*J432)+(0.25*(AI432*$AS$1)))</f>
        <v>290103.37562252232</v>
      </c>
      <c r="AL432" s="24">
        <f>AK432-J432</f>
        <v>603.37562252231874</v>
      </c>
      <c r="AM432" s="22">
        <f>IF(AH432&lt;1.5,"N/A",3*((J432/$AS$1)-(AJ432*2/3)))</f>
        <v>69.230676113049526</v>
      </c>
      <c r="AN432" s="20">
        <f t="shared" si="15"/>
        <v>282220.605550393</v>
      </c>
      <c r="AO432" s="20">
        <f t="shared" si="16"/>
        <v>262109.09043523652</v>
      </c>
    </row>
    <row r="433" spans="1:41" ht="13.5">
      <c r="A433" s="25" t="s">
        <v>40</v>
      </c>
      <c r="B433" s="23" t="str">
        <f>IF(COUNTBLANK(K433:AF433)&lt;20.5,"Yes","No")</f>
        <v>Yes</v>
      </c>
      <c r="C433" s="23" t="str">
        <f>IF(COUNTBLANK(K433:AF433)&lt;21.5,"Yes","No")</f>
        <v>Yes</v>
      </c>
      <c r="D433" s="23" t="str">
        <f>IF(J433&gt;300000,IF(J433&lt;((AG433*$AR$1)*0.9),IF(J433&lt;((AG433*$AR$1)*0.8),IF(J433&lt;((AG433*$AR$1)*0.7),"B","C"),"V"),IF(AM433&gt;AG433,IF(AM433&gt;AJ433,"P",""),"")),IF(AM433&gt;AG433,IF(AM433&gt;AJ433,"P",""),""))</f>
        <v/>
      </c>
      <c r="E433" s="25" t="s">
        <v>438</v>
      </c>
      <c r="F433" s="27" t="s">
        <v>48</v>
      </c>
      <c r="G433" s="20">
        <v>251400</v>
      </c>
      <c r="H433" s="20">
        <f>J433-G433</f>
        <v>4900</v>
      </c>
      <c r="I433" s="80">
        <v>4900</v>
      </c>
      <c r="J433" s="20">
        <v>256300</v>
      </c>
      <c r="K433" s="21"/>
      <c r="L433" s="21">
        <v>68</v>
      </c>
      <c r="M433" s="21">
        <v>63</v>
      </c>
      <c r="N433" s="21">
        <v>66</v>
      </c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39">
        <f>IF(AH433=0,"",AVERAGE(K433:AF433))</f>
        <v>65.666666666666671</v>
      </c>
      <c r="AH433" s="39">
        <f>IF(COUNTBLANK(K433:AF433)=0,22,IF(COUNTBLANK(K433:AF433)=1,21,IF(COUNTBLANK(K433:AF433)=2,20,IF(COUNTBLANK(K433:AF433)=3,19,IF(COUNTBLANK(K433:AF433)=4,18,IF(COUNTBLANK(K433:AF433)=5,17,IF(COUNTBLANK(K433:AF433)=6,16,IF(COUNTBLANK(K433:AF433)=7,15,IF(COUNTBLANK(K433:AF433)=8,14,IF(COUNTBLANK(K433:AF433)=9,13,IF(COUNTBLANK(K433:AF433)=10,12,IF(COUNTBLANK(K433:AF433)=11,11,IF(COUNTBLANK(K433:AF433)=12,10,IF(COUNTBLANK(K433:AF433)=13,9,IF(COUNTBLANK(K433:AF433)=14,8,IF(COUNTBLANK(K433:AF433)=15,7,IF(COUNTBLANK(K433:AF433)=16,6,IF(COUNTBLANK(K433:AF433)=17,5,IF(COUNTBLANK(K433:AF433)=18,4,IF(COUNTBLANK(K433:AF433)=19,3,IF(COUNTBLANK(K433:AF433)=20,2,IF(COUNTBLANK(K433:AF433)=21,1,IF(COUNTBLANK(K433:AF433)=22,0,"Error")))))))))))))))))))))))</f>
        <v>3</v>
      </c>
      <c r="AI433" s="39">
        <f>IF(AH433=0,"",IF(COUNTBLANK(AD433:AF433)=0,AVERAGE(AD433:AF433),IF(COUNTBLANK(AC433:AF433)&lt;1.5,AVERAGE(AC433:AF433),IF(COUNTBLANK(AB433:AF433)&lt;2.5,AVERAGE(AB433:AF433),IF(COUNTBLANK(AA433:AF433)&lt;3.5,AVERAGE(AA433:AF433),IF(COUNTBLANK(Z433:AF433)&lt;4.5,AVERAGE(Z433:AF433),IF(COUNTBLANK(Y433:AF433)&lt;5.5,AVERAGE(Y433:AF433),IF(COUNTBLANK(X433:AF433)&lt;6.5,AVERAGE(X433:AF433),IF(COUNTBLANK(W433:AF433)&lt;7.5,AVERAGE(W433:AF433),IF(COUNTBLANK(V433:AF433)&lt;8.5,AVERAGE(V433:AF433),IF(COUNTBLANK(U433:AF433)&lt;9.5,AVERAGE(U433:AF433),IF(COUNTBLANK(T433:AF433)&lt;10.5,AVERAGE(T433:AF433),IF(COUNTBLANK(S433:AF433)&lt;11.5,AVERAGE(S433:AF433),IF(COUNTBLANK(R433:AF433)&lt;12.5,AVERAGE(R433:AF433),IF(COUNTBLANK(Q433:AF433)&lt;13.5,AVERAGE(Q433:AF433),IF(COUNTBLANK(P433:AF433)&lt;14.5,AVERAGE(P433:AF433),IF(COUNTBLANK(O433:AF433)&lt;15.5,AVERAGE(O433:AF433),IF(COUNTBLANK(N433:AF433)&lt;16.5,AVERAGE(N433:AF433),IF(COUNTBLANK(M433:AF433)&lt;17.5,AVERAGE(M433:AF433),IF(COUNTBLANK(L433:AF433)&lt;18.5,AVERAGE(L433:AF433),AVERAGE(K433:AF433)))))))))))))))))))))</f>
        <v>65.666666666666671</v>
      </c>
      <c r="AJ433" s="22">
        <f>IF(AH433=0,"",IF(COUNTBLANK(AE433:AF433)=0,AVERAGE(AE433:AF433),IF(COUNTBLANK(AD433:AF433)&lt;1.5,AVERAGE(AD433:AF433),IF(COUNTBLANK(AC433:AF433)&lt;2.5,AVERAGE(AC433:AF433),IF(COUNTBLANK(AB433:AF433)&lt;3.5,AVERAGE(AB433:AF433),IF(COUNTBLANK(AA433:AF433)&lt;4.5,AVERAGE(AA433:AF433),IF(COUNTBLANK(Z433:AF433)&lt;5.5,AVERAGE(Z433:AF433),IF(COUNTBLANK(Y433:AF433)&lt;6.5,AVERAGE(Y433:AF433),IF(COUNTBLANK(X433:AF433)&lt;7.5,AVERAGE(X433:AF433),IF(COUNTBLANK(W433:AF433)&lt;8.5,AVERAGE(W433:AF433),IF(COUNTBLANK(V433:AF433)&lt;9.5,AVERAGE(V433:AF433),IF(COUNTBLANK(U433:AF433)&lt;10.5,AVERAGE(U433:AF433),IF(COUNTBLANK(T433:AF433)&lt;11.5,AVERAGE(T433:AF433),IF(COUNTBLANK(S433:AF433)&lt;12.5,AVERAGE(S433:AF433),IF(COUNTBLANK(R433:AF433)&lt;13.5,AVERAGE(R433:AF433),IF(COUNTBLANK(Q433:AF433)&lt;14.5,AVERAGE(Q433:AF433),IF(COUNTBLANK(P433:AF433)&lt;15.5,AVERAGE(P433:AF433),IF(COUNTBLANK(O433:AF433)&lt;16.5,AVERAGE(O433:AF433),IF(COUNTBLANK(N433:AF433)&lt;17.5,AVERAGE(N433:AF433),IF(COUNTBLANK(M433:AF433)&lt;18.5,AVERAGE(M433:AF433),IF(COUNTBLANK(L433:AF433)&lt;19.5,AVERAGE(L433:AF433),AVERAGE(K433:AF433))))))))))))))))))))))</f>
        <v>64.5</v>
      </c>
      <c r="AK433" s="23">
        <f>IF(AH433&lt;1.5,J433,(0.75*J433)+(0.25*(AI433*$AS$1)))</f>
        <v>259406.02802634065</v>
      </c>
      <c r="AL433" s="24">
        <f>AK433-J433</f>
        <v>3106.0280263406457</v>
      </c>
      <c r="AM433" s="22">
        <f>IF(AH433&lt;1.5,"N/A",3*((J433/$AS$1)-(AJ433*2/3)))</f>
        <v>58.891959543262828</v>
      </c>
      <c r="AN433" s="20">
        <f t="shared" si="15"/>
        <v>259801.21165153006</v>
      </c>
      <c r="AO433" s="20">
        <f t="shared" si="16"/>
        <v>259801.21165153006</v>
      </c>
    </row>
    <row r="434" spans="1:41" ht="13.5">
      <c r="A434" s="19" t="s">
        <v>40</v>
      </c>
      <c r="B434" s="23" t="str">
        <f>IF(COUNTBLANK(K434:AF434)&lt;20.5,"Yes","No")</f>
        <v>Yes</v>
      </c>
      <c r="C434" s="23" t="str">
        <f>IF(COUNTBLANK(K434:AF434)&lt;21.5,"Yes","No")</f>
        <v>Yes</v>
      </c>
      <c r="D434" s="23" t="str">
        <f>IF(J434&gt;300000,IF(J434&lt;((AG434*$AR$1)*0.9),IF(J434&lt;((AG434*$AR$1)*0.8),IF(J434&lt;((AG434*$AR$1)*0.7),"B","C"),"V"),IF(AM434&gt;AG434,IF(AM434&gt;AJ434,"P",""),"")),IF(AM434&gt;AG434,IF(AM434&gt;AJ434,"P",""),""))</f>
        <v/>
      </c>
      <c r="E434" s="19" t="s">
        <v>39</v>
      </c>
      <c r="F434" s="21" t="s">
        <v>37</v>
      </c>
      <c r="G434" s="20">
        <v>94500</v>
      </c>
      <c r="H434" s="20">
        <f>J434-G434</f>
        <v>45600</v>
      </c>
      <c r="I434" s="80">
        <v>0</v>
      </c>
      <c r="J434" s="20">
        <v>140100</v>
      </c>
      <c r="K434" s="21">
        <v>85</v>
      </c>
      <c r="L434" s="21">
        <v>64</v>
      </c>
      <c r="M434" s="21">
        <v>46</v>
      </c>
      <c r="N434" s="21" t="s">
        <v>535</v>
      </c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39">
        <f>IF(AH434=0,"",AVERAGE(K434:AF434))</f>
        <v>65</v>
      </c>
      <c r="AH434" s="39">
        <f>IF(COUNTBLANK(K434:AF434)=0,22,IF(COUNTBLANK(K434:AF434)=1,21,IF(COUNTBLANK(K434:AF434)=2,20,IF(COUNTBLANK(K434:AF434)=3,19,IF(COUNTBLANK(K434:AF434)=4,18,IF(COUNTBLANK(K434:AF434)=5,17,IF(COUNTBLANK(K434:AF434)=6,16,IF(COUNTBLANK(K434:AF434)=7,15,IF(COUNTBLANK(K434:AF434)=8,14,IF(COUNTBLANK(K434:AF434)=9,13,IF(COUNTBLANK(K434:AF434)=10,12,IF(COUNTBLANK(K434:AF434)=11,11,IF(COUNTBLANK(K434:AF434)=12,10,IF(COUNTBLANK(K434:AF434)=13,9,IF(COUNTBLANK(K434:AF434)=14,8,IF(COUNTBLANK(K434:AF434)=15,7,IF(COUNTBLANK(K434:AF434)=16,6,IF(COUNTBLANK(K434:AF434)=17,5,IF(COUNTBLANK(K434:AF434)=18,4,IF(COUNTBLANK(K434:AF434)=19,3,IF(COUNTBLANK(K434:AF434)=20,2,IF(COUNTBLANK(K434:AF434)=21,1,IF(COUNTBLANK(K434:AF434)=22,0,"Error")))))))))))))))))))))))</f>
        <v>3</v>
      </c>
      <c r="AI434" s="39">
        <f>IF(AH434=0,"",IF(COUNTBLANK(AD434:AF434)=0,AVERAGE(AD434:AF434),IF(COUNTBLANK(AC434:AF434)&lt;1.5,AVERAGE(AC434:AF434),IF(COUNTBLANK(AB434:AF434)&lt;2.5,AVERAGE(AB434:AF434),IF(COUNTBLANK(AA434:AF434)&lt;3.5,AVERAGE(AA434:AF434),IF(COUNTBLANK(Z434:AF434)&lt;4.5,AVERAGE(Z434:AF434),IF(COUNTBLANK(Y434:AF434)&lt;5.5,AVERAGE(Y434:AF434),IF(COUNTBLANK(X434:AF434)&lt;6.5,AVERAGE(X434:AF434),IF(COUNTBLANK(W434:AF434)&lt;7.5,AVERAGE(W434:AF434),IF(COUNTBLANK(V434:AF434)&lt;8.5,AVERAGE(V434:AF434),IF(COUNTBLANK(U434:AF434)&lt;9.5,AVERAGE(U434:AF434),IF(COUNTBLANK(T434:AF434)&lt;10.5,AVERAGE(T434:AF434),IF(COUNTBLANK(S434:AF434)&lt;11.5,AVERAGE(S434:AF434),IF(COUNTBLANK(R434:AF434)&lt;12.5,AVERAGE(R434:AF434),IF(COUNTBLANK(Q434:AF434)&lt;13.5,AVERAGE(Q434:AF434),IF(COUNTBLANK(P434:AF434)&lt;14.5,AVERAGE(P434:AF434),IF(COUNTBLANK(O434:AF434)&lt;15.5,AVERAGE(O434:AF434),IF(COUNTBLANK(N434:AF434)&lt;16.5,AVERAGE(N434:AF434),IF(COUNTBLANK(M434:AF434)&lt;17.5,AVERAGE(M434:AF434),IF(COUNTBLANK(L434:AF434)&lt;18.5,AVERAGE(L434:AF434),AVERAGE(K434:AF434)))))))))))))))))))))</f>
        <v>65</v>
      </c>
      <c r="AJ434" s="22">
        <f>IF(AH434=0,"",IF(COUNTBLANK(AE434:AF434)=0,AVERAGE(AE434:AF434),IF(COUNTBLANK(AD434:AF434)&lt;1.5,AVERAGE(AD434:AF434),IF(COUNTBLANK(AC434:AF434)&lt;2.5,AVERAGE(AC434:AF434),IF(COUNTBLANK(AB434:AF434)&lt;3.5,AVERAGE(AB434:AF434),IF(COUNTBLANK(AA434:AF434)&lt;4.5,AVERAGE(AA434:AF434),IF(COUNTBLANK(Z434:AF434)&lt;5.5,AVERAGE(Z434:AF434),IF(COUNTBLANK(Y434:AF434)&lt;6.5,AVERAGE(Y434:AF434),IF(COUNTBLANK(X434:AF434)&lt;7.5,AVERAGE(X434:AF434),IF(COUNTBLANK(W434:AF434)&lt;8.5,AVERAGE(W434:AF434),IF(COUNTBLANK(V434:AF434)&lt;9.5,AVERAGE(V434:AF434),IF(COUNTBLANK(U434:AF434)&lt;10.5,AVERAGE(U434:AF434),IF(COUNTBLANK(T434:AF434)&lt;11.5,AVERAGE(T434:AF434),IF(COUNTBLANK(S434:AF434)&lt;12.5,AVERAGE(S434:AF434),IF(COUNTBLANK(R434:AF434)&lt;13.5,AVERAGE(R434:AF434),IF(COUNTBLANK(Q434:AF434)&lt;14.5,AVERAGE(Q434:AF434),IF(COUNTBLANK(P434:AF434)&lt;15.5,AVERAGE(P434:AF434),IF(COUNTBLANK(O434:AF434)&lt;16.5,AVERAGE(O434:AF434),IF(COUNTBLANK(N434:AF434)&lt;17.5,AVERAGE(N434:AF434),IF(COUNTBLANK(M434:AF434)&lt;18.5,AVERAGE(M434:AF434),IF(COUNTBLANK(L434:AF434)&lt;19.5,AVERAGE(L434:AF434),AVERAGE(K434:AF434))))))))))))))))))))))</f>
        <v>55</v>
      </c>
      <c r="AK434" s="23">
        <f>IF(AH434&lt;1.5,J434,(0.75*J434)+(0.25*(AI434*$AS$1)))</f>
        <v>171573.98713267219</v>
      </c>
      <c r="AL434" s="24">
        <f>AK434-J434</f>
        <v>31473.987132672191</v>
      </c>
      <c r="AM434" s="22">
        <f>IF(AH434&lt;1.5,"N/A",3*((J434/$AS$1)-(AJ434*2/3)))</f>
        <v>-7.2935484509905351</v>
      </c>
      <c r="AN434" s="20">
        <f t="shared" si="15"/>
        <v>257163.63589872263</v>
      </c>
      <c r="AO434" s="20">
        <f t="shared" si="16"/>
        <v>257163.63589872263</v>
      </c>
    </row>
    <row r="435" spans="1:41" ht="13.5">
      <c r="A435" s="19" t="s">
        <v>40</v>
      </c>
      <c r="B435" s="23" t="str">
        <f>IF(COUNTBLANK(K435:AF435)&lt;20.5,"Yes","No")</f>
        <v>Yes</v>
      </c>
      <c r="C435" s="23" t="str">
        <f>IF(COUNTBLANK(K435:AF435)&lt;21.5,"Yes","No")</f>
        <v>Yes</v>
      </c>
      <c r="D435" s="23" t="str">
        <f>IF(J435&gt;300000,IF(J435&lt;((AG435*$AR$1)*0.9),IF(J435&lt;((AG435*$AR$1)*0.8),IF(J435&lt;((AG435*$AR$1)*0.7),"B","C"),"V"),IF(AM435&gt;AG435,IF(AM435&gt;AJ435,"P",""),"")),IF(AM435&gt;AG435,IF(AM435&gt;AJ435,"P",""),""))</f>
        <v/>
      </c>
      <c r="E435" s="19" t="s">
        <v>221</v>
      </c>
      <c r="F435" s="21" t="s">
        <v>48</v>
      </c>
      <c r="G435" s="20">
        <v>202600</v>
      </c>
      <c r="H435" s="20">
        <f>J435-G435</f>
        <v>33200</v>
      </c>
      <c r="I435" s="80">
        <v>14000</v>
      </c>
      <c r="J435" s="20">
        <v>235800</v>
      </c>
      <c r="K435" s="21">
        <v>53</v>
      </c>
      <c r="L435" s="21">
        <v>60</v>
      </c>
      <c r="M435" s="21">
        <v>87</v>
      </c>
      <c r="N435" s="21">
        <v>54</v>
      </c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39">
        <f>IF(AH435=0,"",AVERAGE(K435:AF435))</f>
        <v>63.5</v>
      </c>
      <c r="AH435" s="39">
        <f>IF(COUNTBLANK(K435:AF435)=0,22,IF(COUNTBLANK(K435:AF435)=1,21,IF(COUNTBLANK(K435:AF435)=2,20,IF(COUNTBLANK(K435:AF435)=3,19,IF(COUNTBLANK(K435:AF435)=4,18,IF(COUNTBLANK(K435:AF435)=5,17,IF(COUNTBLANK(K435:AF435)=6,16,IF(COUNTBLANK(K435:AF435)=7,15,IF(COUNTBLANK(K435:AF435)=8,14,IF(COUNTBLANK(K435:AF435)=9,13,IF(COUNTBLANK(K435:AF435)=10,12,IF(COUNTBLANK(K435:AF435)=11,11,IF(COUNTBLANK(K435:AF435)=12,10,IF(COUNTBLANK(K435:AF435)=13,9,IF(COUNTBLANK(K435:AF435)=14,8,IF(COUNTBLANK(K435:AF435)=15,7,IF(COUNTBLANK(K435:AF435)=16,6,IF(COUNTBLANK(K435:AF435)=17,5,IF(COUNTBLANK(K435:AF435)=18,4,IF(COUNTBLANK(K435:AF435)=19,3,IF(COUNTBLANK(K435:AF435)=20,2,IF(COUNTBLANK(K435:AF435)=21,1,IF(COUNTBLANK(K435:AF435)=22,0,"Error")))))))))))))))))))))))</f>
        <v>4</v>
      </c>
      <c r="AI435" s="39">
        <f>IF(AH435=0,"",IF(COUNTBLANK(AD435:AF435)=0,AVERAGE(AD435:AF435),IF(COUNTBLANK(AC435:AF435)&lt;1.5,AVERAGE(AC435:AF435),IF(COUNTBLANK(AB435:AF435)&lt;2.5,AVERAGE(AB435:AF435),IF(COUNTBLANK(AA435:AF435)&lt;3.5,AVERAGE(AA435:AF435),IF(COUNTBLANK(Z435:AF435)&lt;4.5,AVERAGE(Z435:AF435),IF(COUNTBLANK(Y435:AF435)&lt;5.5,AVERAGE(Y435:AF435),IF(COUNTBLANK(X435:AF435)&lt;6.5,AVERAGE(X435:AF435),IF(COUNTBLANK(W435:AF435)&lt;7.5,AVERAGE(W435:AF435),IF(COUNTBLANK(V435:AF435)&lt;8.5,AVERAGE(V435:AF435),IF(COUNTBLANK(U435:AF435)&lt;9.5,AVERAGE(U435:AF435),IF(COUNTBLANK(T435:AF435)&lt;10.5,AVERAGE(T435:AF435),IF(COUNTBLANK(S435:AF435)&lt;11.5,AVERAGE(S435:AF435),IF(COUNTBLANK(R435:AF435)&lt;12.5,AVERAGE(R435:AF435),IF(COUNTBLANK(Q435:AF435)&lt;13.5,AVERAGE(Q435:AF435),IF(COUNTBLANK(P435:AF435)&lt;14.5,AVERAGE(P435:AF435),IF(COUNTBLANK(O435:AF435)&lt;15.5,AVERAGE(O435:AF435),IF(COUNTBLANK(N435:AF435)&lt;16.5,AVERAGE(N435:AF435),IF(COUNTBLANK(M435:AF435)&lt;17.5,AVERAGE(M435:AF435),IF(COUNTBLANK(L435:AF435)&lt;18.5,AVERAGE(L435:AF435),AVERAGE(K435:AF435)))))))))))))))))))))</f>
        <v>67</v>
      </c>
      <c r="AJ435" s="22">
        <f>IF(AH435=0,"",IF(COUNTBLANK(AE435:AF435)=0,AVERAGE(AE435:AF435),IF(COUNTBLANK(AD435:AF435)&lt;1.5,AVERAGE(AD435:AF435),IF(COUNTBLANK(AC435:AF435)&lt;2.5,AVERAGE(AC435:AF435),IF(COUNTBLANK(AB435:AF435)&lt;3.5,AVERAGE(AB435:AF435),IF(COUNTBLANK(AA435:AF435)&lt;4.5,AVERAGE(AA435:AF435),IF(COUNTBLANK(Z435:AF435)&lt;5.5,AVERAGE(Z435:AF435),IF(COUNTBLANK(Y435:AF435)&lt;6.5,AVERAGE(Y435:AF435),IF(COUNTBLANK(X435:AF435)&lt;7.5,AVERAGE(X435:AF435),IF(COUNTBLANK(W435:AF435)&lt;8.5,AVERAGE(W435:AF435),IF(COUNTBLANK(V435:AF435)&lt;9.5,AVERAGE(V435:AF435),IF(COUNTBLANK(U435:AF435)&lt;10.5,AVERAGE(U435:AF435),IF(COUNTBLANK(T435:AF435)&lt;11.5,AVERAGE(T435:AF435),IF(COUNTBLANK(S435:AF435)&lt;12.5,AVERAGE(S435:AF435),IF(COUNTBLANK(R435:AF435)&lt;13.5,AVERAGE(R435:AF435),IF(COUNTBLANK(Q435:AF435)&lt;14.5,AVERAGE(Q435:AF435),IF(COUNTBLANK(P435:AF435)&lt;15.5,AVERAGE(P435:AF435),IF(COUNTBLANK(O435:AF435)&lt;16.5,AVERAGE(O435:AF435),IF(COUNTBLANK(N435:AF435)&lt;17.5,AVERAGE(N435:AF435),IF(COUNTBLANK(M435:AF435)&lt;18.5,AVERAGE(M435:AF435),IF(COUNTBLANK(L435:AF435)&lt;19.5,AVERAGE(L435:AF435),AVERAGE(K435:AF435))))))))))))))))))))))</f>
        <v>70.5</v>
      </c>
      <c r="AK435" s="23">
        <f>IF(AH435&lt;1.5,J435,(0.75*J435)+(0.25*(AI435*$AS$1)))</f>
        <v>245395.1098136775</v>
      </c>
      <c r="AL435" s="24">
        <f>AK435-J435</f>
        <v>9595.1098136774963</v>
      </c>
      <c r="AM435" s="22">
        <f>IF(AH435&lt;1.5,"N/A",3*((J435/$AS$1)-(AJ435*2/3)))</f>
        <v>31.863535155292141</v>
      </c>
      <c r="AN435" s="20">
        <f t="shared" si="15"/>
        <v>265076.36315714486</v>
      </c>
      <c r="AO435" s="20">
        <f t="shared" si="16"/>
        <v>251229.09045490596</v>
      </c>
    </row>
    <row r="436" spans="1:41" ht="13.5">
      <c r="A436" s="19" t="s">
        <v>40</v>
      </c>
      <c r="B436" s="23" t="str">
        <f>IF(COUNTBLANK(K436:AF436)&lt;20.5,"Yes","No")</f>
        <v>Yes</v>
      </c>
      <c r="C436" s="23" t="str">
        <f>IF(COUNTBLANK(K436:AF436)&lt;21.5,"Yes","No")</f>
        <v>Yes</v>
      </c>
      <c r="D436" s="23" t="str">
        <f>IF(J436&gt;300000,IF(J436&lt;((AG436*$AR$1)*0.9),IF(J436&lt;((AG436*$AR$1)*0.8),IF(J436&lt;((AG436*$AR$1)*0.7),"B","C"),"V"),IF(AM436&gt;AG436,IF(AM436&gt;AJ436,"P",""),"")),IF(AM436&gt;AG436,IF(AM436&gt;AJ436,"P",""),""))</f>
        <v>P</v>
      </c>
      <c r="E436" s="19" t="s">
        <v>219</v>
      </c>
      <c r="F436" s="21" t="s">
        <v>62</v>
      </c>
      <c r="G436" s="20">
        <v>330000</v>
      </c>
      <c r="H436" s="20">
        <f>J436-G436</f>
        <v>-20200</v>
      </c>
      <c r="I436" s="80">
        <v>-20200</v>
      </c>
      <c r="J436" s="20">
        <v>309800</v>
      </c>
      <c r="K436" s="21">
        <v>58</v>
      </c>
      <c r="L436" s="21"/>
      <c r="M436" s="21">
        <v>67</v>
      </c>
      <c r="N436" s="21">
        <v>60</v>
      </c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39">
        <f>IF(AH436=0,"",AVERAGE(K436:AF436))</f>
        <v>61.666666666666664</v>
      </c>
      <c r="AH436" s="39">
        <f>IF(COUNTBLANK(K436:AF436)=0,22,IF(COUNTBLANK(K436:AF436)=1,21,IF(COUNTBLANK(K436:AF436)=2,20,IF(COUNTBLANK(K436:AF436)=3,19,IF(COUNTBLANK(K436:AF436)=4,18,IF(COUNTBLANK(K436:AF436)=5,17,IF(COUNTBLANK(K436:AF436)=6,16,IF(COUNTBLANK(K436:AF436)=7,15,IF(COUNTBLANK(K436:AF436)=8,14,IF(COUNTBLANK(K436:AF436)=9,13,IF(COUNTBLANK(K436:AF436)=10,12,IF(COUNTBLANK(K436:AF436)=11,11,IF(COUNTBLANK(K436:AF436)=12,10,IF(COUNTBLANK(K436:AF436)=13,9,IF(COUNTBLANK(K436:AF436)=14,8,IF(COUNTBLANK(K436:AF436)=15,7,IF(COUNTBLANK(K436:AF436)=16,6,IF(COUNTBLANK(K436:AF436)=17,5,IF(COUNTBLANK(K436:AF436)=18,4,IF(COUNTBLANK(K436:AF436)=19,3,IF(COUNTBLANK(K436:AF436)=20,2,IF(COUNTBLANK(K436:AF436)=21,1,IF(COUNTBLANK(K436:AF436)=22,0,"Error")))))))))))))))))))))))</f>
        <v>3</v>
      </c>
      <c r="AI436" s="39">
        <f>IF(AH436=0,"",IF(COUNTBLANK(AD436:AF436)=0,AVERAGE(AD436:AF436),IF(COUNTBLANK(AC436:AF436)&lt;1.5,AVERAGE(AC436:AF436),IF(COUNTBLANK(AB436:AF436)&lt;2.5,AVERAGE(AB436:AF436),IF(COUNTBLANK(AA436:AF436)&lt;3.5,AVERAGE(AA436:AF436),IF(COUNTBLANK(Z436:AF436)&lt;4.5,AVERAGE(Z436:AF436),IF(COUNTBLANK(Y436:AF436)&lt;5.5,AVERAGE(Y436:AF436),IF(COUNTBLANK(X436:AF436)&lt;6.5,AVERAGE(X436:AF436),IF(COUNTBLANK(W436:AF436)&lt;7.5,AVERAGE(W436:AF436),IF(COUNTBLANK(V436:AF436)&lt;8.5,AVERAGE(V436:AF436),IF(COUNTBLANK(U436:AF436)&lt;9.5,AVERAGE(U436:AF436),IF(COUNTBLANK(T436:AF436)&lt;10.5,AVERAGE(T436:AF436),IF(COUNTBLANK(S436:AF436)&lt;11.5,AVERAGE(S436:AF436),IF(COUNTBLANK(R436:AF436)&lt;12.5,AVERAGE(R436:AF436),IF(COUNTBLANK(Q436:AF436)&lt;13.5,AVERAGE(Q436:AF436),IF(COUNTBLANK(P436:AF436)&lt;14.5,AVERAGE(P436:AF436),IF(COUNTBLANK(O436:AF436)&lt;15.5,AVERAGE(O436:AF436),IF(COUNTBLANK(N436:AF436)&lt;16.5,AVERAGE(N436:AF436),IF(COUNTBLANK(M436:AF436)&lt;17.5,AVERAGE(M436:AF436),IF(COUNTBLANK(L436:AF436)&lt;18.5,AVERAGE(L436:AF436),AVERAGE(K436:AF436)))))))))))))))))))))</f>
        <v>61.666666666666664</v>
      </c>
      <c r="AJ436" s="22">
        <f>IF(AH436=0,"",IF(COUNTBLANK(AE436:AF436)=0,AVERAGE(AE436:AF436),IF(COUNTBLANK(AD436:AF436)&lt;1.5,AVERAGE(AD436:AF436),IF(COUNTBLANK(AC436:AF436)&lt;2.5,AVERAGE(AC436:AF436),IF(COUNTBLANK(AB436:AF436)&lt;3.5,AVERAGE(AB436:AF436),IF(COUNTBLANK(AA436:AF436)&lt;4.5,AVERAGE(AA436:AF436),IF(COUNTBLANK(Z436:AF436)&lt;5.5,AVERAGE(Z436:AF436),IF(COUNTBLANK(Y436:AF436)&lt;6.5,AVERAGE(Y436:AF436),IF(COUNTBLANK(X436:AF436)&lt;7.5,AVERAGE(X436:AF436),IF(COUNTBLANK(W436:AF436)&lt;8.5,AVERAGE(W436:AF436),IF(COUNTBLANK(V436:AF436)&lt;9.5,AVERAGE(V436:AF436),IF(COUNTBLANK(U436:AF436)&lt;10.5,AVERAGE(U436:AF436),IF(COUNTBLANK(T436:AF436)&lt;11.5,AVERAGE(T436:AF436),IF(COUNTBLANK(S436:AF436)&lt;12.5,AVERAGE(S436:AF436),IF(COUNTBLANK(R436:AF436)&lt;13.5,AVERAGE(R436:AF436),IF(COUNTBLANK(Q436:AF436)&lt;14.5,AVERAGE(Q436:AF436),IF(COUNTBLANK(P436:AF436)&lt;15.5,AVERAGE(P436:AF436),IF(COUNTBLANK(O436:AF436)&lt;16.5,AVERAGE(O436:AF436),IF(COUNTBLANK(N436:AF436)&lt;17.5,AVERAGE(N436:AF436),IF(COUNTBLANK(M436:AF436)&lt;18.5,AVERAGE(M436:AF436),IF(COUNTBLANK(L436:AF436)&lt;19.5,AVERAGE(L436:AF436),AVERAGE(K436:AF436))))))))))))))))))))))</f>
        <v>63.5</v>
      </c>
      <c r="AK436" s="23">
        <f>IF(AH436&lt;1.5,J436,(0.75*J436)+(0.25*(AI436*$AS$1)))</f>
        <v>295438.78266433004</v>
      </c>
      <c r="AL436" s="24">
        <f>AK436-J436</f>
        <v>-14361.217335669964</v>
      </c>
      <c r="AM436" s="22">
        <f>IF(AH436&lt;1.5,"N/A",3*((J436/$AS$1)-(AJ436*2/3)))</f>
        <v>100.1124817265034</v>
      </c>
      <c r="AN436" s="20">
        <f t="shared" si="15"/>
        <v>243975.75713468555</v>
      </c>
      <c r="AO436" s="20">
        <f t="shared" si="16"/>
        <v>243975.75713468555</v>
      </c>
    </row>
    <row r="437" spans="1:41" ht="13.5">
      <c r="A437" s="19" t="s">
        <v>40</v>
      </c>
      <c r="B437" s="23" t="str">
        <f>IF(COUNTBLANK(K437:AF437)&lt;20.5,"Yes","No")</f>
        <v>Yes</v>
      </c>
      <c r="C437" s="23" t="str">
        <f>IF(COUNTBLANK(K437:AF437)&lt;21.5,"Yes","No")</f>
        <v>Yes</v>
      </c>
      <c r="D437" s="23" t="str">
        <f>IF(J437&gt;300000,IF(J437&lt;((AG437*$AR$1)*0.9),IF(J437&lt;((AG437*$AR$1)*0.8),IF(J437&lt;((AG437*$AR$1)*0.7),"B","C"),"V"),IF(AM437&gt;AG437,IF(AM437&gt;AJ437,"P",""),"")),IF(AM437&gt;AG437,IF(AM437&gt;AJ437,"P",""),""))</f>
        <v>P</v>
      </c>
      <c r="E437" s="19" t="s">
        <v>220</v>
      </c>
      <c r="F437" s="21" t="s">
        <v>48</v>
      </c>
      <c r="G437" s="20">
        <v>248600</v>
      </c>
      <c r="H437" s="20">
        <f>J437-G437</f>
        <v>5000</v>
      </c>
      <c r="I437" s="80">
        <v>2900</v>
      </c>
      <c r="J437" s="20">
        <v>253600</v>
      </c>
      <c r="K437" s="21">
        <v>54</v>
      </c>
      <c r="L437" s="21">
        <v>72</v>
      </c>
      <c r="M437" s="21">
        <v>60</v>
      </c>
      <c r="N437" s="21">
        <v>59</v>
      </c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39">
        <f>IF(AH437=0,"",AVERAGE(K437:AF437))</f>
        <v>61.25</v>
      </c>
      <c r="AH437" s="39">
        <f>IF(COUNTBLANK(K437:AF437)=0,22,IF(COUNTBLANK(K437:AF437)=1,21,IF(COUNTBLANK(K437:AF437)=2,20,IF(COUNTBLANK(K437:AF437)=3,19,IF(COUNTBLANK(K437:AF437)=4,18,IF(COUNTBLANK(K437:AF437)=5,17,IF(COUNTBLANK(K437:AF437)=6,16,IF(COUNTBLANK(K437:AF437)=7,15,IF(COUNTBLANK(K437:AF437)=8,14,IF(COUNTBLANK(K437:AF437)=9,13,IF(COUNTBLANK(K437:AF437)=10,12,IF(COUNTBLANK(K437:AF437)=11,11,IF(COUNTBLANK(K437:AF437)=12,10,IF(COUNTBLANK(K437:AF437)=13,9,IF(COUNTBLANK(K437:AF437)=14,8,IF(COUNTBLANK(K437:AF437)=15,7,IF(COUNTBLANK(K437:AF437)=16,6,IF(COUNTBLANK(K437:AF437)=17,5,IF(COUNTBLANK(K437:AF437)=18,4,IF(COUNTBLANK(K437:AF437)=19,3,IF(COUNTBLANK(K437:AF437)=20,2,IF(COUNTBLANK(K437:AF437)=21,1,IF(COUNTBLANK(K437:AF437)=22,0,"Error")))))))))))))))))))))))</f>
        <v>4</v>
      </c>
      <c r="AI437" s="39">
        <f>IF(AH437=0,"",IF(COUNTBLANK(AD437:AF437)=0,AVERAGE(AD437:AF437),IF(COUNTBLANK(AC437:AF437)&lt;1.5,AVERAGE(AC437:AF437),IF(COUNTBLANK(AB437:AF437)&lt;2.5,AVERAGE(AB437:AF437),IF(COUNTBLANK(AA437:AF437)&lt;3.5,AVERAGE(AA437:AF437),IF(COUNTBLANK(Z437:AF437)&lt;4.5,AVERAGE(Z437:AF437),IF(COUNTBLANK(Y437:AF437)&lt;5.5,AVERAGE(Y437:AF437),IF(COUNTBLANK(X437:AF437)&lt;6.5,AVERAGE(X437:AF437),IF(COUNTBLANK(W437:AF437)&lt;7.5,AVERAGE(W437:AF437),IF(COUNTBLANK(V437:AF437)&lt;8.5,AVERAGE(V437:AF437),IF(COUNTBLANK(U437:AF437)&lt;9.5,AVERAGE(U437:AF437),IF(COUNTBLANK(T437:AF437)&lt;10.5,AVERAGE(T437:AF437),IF(COUNTBLANK(S437:AF437)&lt;11.5,AVERAGE(S437:AF437),IF(COUNTBLANK(R437:AF437)&lt;12.5,AVERAGE(R437:AF437),IF(COUNTBLANK(Q437:AF437)&lt;13.5,AVERAGE(Q437:AF437),IF(COUNTBLANK(P437:AF437)&lt;14.5,AVERAGE(P437:AF437),IF(COUNTBLANK(O437:AF437)&lt;15.5,AVERAGE(O437:AF437),IF(COUNTBLANK(N437:AF437)&lt;16.5,AVERAGE(N437:AF437),IF(COUNTBLANK(M437:AF437)&lt;17.5,AVERAGE(M437:AF437),IF(COUNTBLANK(L437:AF437)&lt;18.5,AVERAGE(L437:AF437),AVERAGE(K437:AF437)))))))))))))))))))))</f>
        <v>63.666666666666664</v>
      </c>
      <c r="AJ437" s="22">
        <f>IF(AH437=0,"",IF(COUNTBLANK(AE437:AF437)=0,AVERAGE(AE437:AF437),IF(COUNTBLANK(AD437:AF437)&lt;1.5,AVERAGE(AD437:AF437),IF(COUNTBLANK(AC437:AF437)&lt;2.5,AVERAGE(AC437:AF437),IF(COUNTBLANK(AB437:AF437)&lt;3.5,AVERAGE(AB437:AF437),IF(COUNTBLANK(AA437:AF437)&lt;4.5,AVERAGE(AA437:AF437),IF(COUNTBLANK(Z437:AF437)&lt;5.5,AVERAGE(Z437:AF437),IF(COUNTBLANK(Y437:AF437)&lt;6.5,AVERAGE(Y437:AF437),IF(COUNTBLANK(X437:AF437)&lt;7.5,AVERAGE(X437:AF437),IF(COUNTBLANK(W437:AF437)&lt;8.5,AVERAGE(W437:AF437),IF(COUNTBLANK(V437:AF437)&lt;9.5,AVERAGE(V437:AF437),IF(COUNTBLANK(U437:AF437)&lt;10.5,AVERAGE(U437:AF437),IF(COUNTBLANK(T437:AF437)&lt;11.5,AVERAGE(T437:AF437),IF(COUNTBLANK(S437:AF437)&lt;12.5,AVERAGE(S437:AF437),IF(COUNTBLANK(R437:AF437)&lt;13.5,AVERAGE(R437:AF437),IF(COUNTBLANK(Q437:AF437)&lt;14.5,AVERAGE(Q437:AF437),IF(COUNTBLANK(P437:AF437)&lt;15.5,AVERAGE(P437:AF437),IF(COUNTBLANK(O437:AF437)&lt;16.5,AVERAGE(O437:AF437),IF(COUNTBLANK(N437:AF437)&lt;17.5,AVERAGE(N437:AF437),IF(COUNTBLANK(M437:AF437)&lt;18.5,AVERAGE(M437:AF437),IF(COUNTBLANK(L437:AF437)&lt;19.5,AVERAGE(L437:AF437),AVERAGE(K437:AF437))))))))))))))))))))))</f>
        <v>59.5</v>
      </c>
      <c r="AK437" s="23">
        <f>IF(AH437&lt;1.5,J437,(0.75*J437)+(0.25*(AI437*$AS$1)))</f>
        <v>255334.90534533531</v>
      </c>
      <c r="AL437" s="24">
        <f>AK437-J437</f>
        <v>1734.9053453353117</v>
      </c>
      <c r="AM437" s="22">
        <f>IF(AH437&lt;1.5,"N/A",3*((J437/$AS$1)-(AJ437*2/3)))</f>
        <v>66.912606087286221</v>
      </c>
      <c r="AN437" s="20">
        <f t="shared" si="15"/>
        <v>251888.48439310779</v>
      </c>
      <c r="AO437" s="20">
        <f t="shared" si="16"/>
        <v>242327.27228918092</v>
      </c>
    </row>
    <row r="438" spans="1:41" ht="13.5">
      <c r="A438" s="19" t="s">
        <v>40</v>
      </c>
      <c r="B438" s="23" t="str">
        <f>IF(COUNTBLANK(K438:AF438)&lt;20.5,"Yes","No")</f>
        <v>Yes</v>
      </c>
      <c r="C438" s="23" t="str">
        <f>IF(COUNTBLANK(K438:AF438)&lt;21.5,"Yes","No")</f>
        <v>Yes</v>
      </c>
      <c r="D438" s="23" t="str">
        <f>IF(J438&gt;300000,IF(J438&lt;((AG438*$AR$1)*0.9),IF(J438&lt;((AG438*$AR$1)*0.8),IF(J438&lt;((AG438*$AR$1)*0.7),"B","C"),"V"),IF(AM438&gt;AG438,IF(AM438&gt;AJ438,"P",""),"")),IF(AM438&gt;AG438,IF(AM438&gt;AJ438,"P",""),""))</f>
        <v>P</v>
      </c>
      <c r="E438" s="19" t="s">
        <v>216</v>
      </c>
      <c r="F438" s="21" t="s">
        <v>37</v>
      </c>
      <c r="G438" s="20">
        <v>271600</v>
      </c>
      <c r="H438" s="20">
        <f>J438-G438</f>
        <v>-14600</v>
      </c>
      <c r="I438" s="80">
        <v>-13500</v>
      </c>
      <c r="J438" s="20">
        <v>257000</v>
      </c>
      <c r="K438" s="21">
        <v>77</v>
      </c>
      <c r="L438" s="21">
        <v>62</v>
      </c>
      <c r="M438" s="21">
        <v>55</v>
      </c>
      <c r="N438" s="21">
        <v>43</v>
      </c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39">
        <f>IF(AH438=0,"",AVERAGE(K438:AF438))</f>
        <v>59.25</v>
      </c>
      <c r="AH438" s="39">
        <f>IF(COUNTBLANK(K438:AF438)=0,22,IF(COUNTBLANK(K438:AF438)=1,21,IF(COUNTBLANK(K438:AF438)=2,20,IF(COUNTBLANK(K438:AF438)=3,19,IF(COUNTBLANK(K438:AF438)=4,18,IF(COUNTBLANK(K438:AF438)=5,17,IF(COUNTBLANK(K438:AF438)=6,16,IF(COUNTBLANK(K438:AF438)=7,15,IF(COUNTBLANK(K438:AF438)=8,14,IF(COUNTBLANK(K438:AF438)=9,13,IF(COUNTBLANK(K438:AF438)=10,12,IF(COUNTBLANK(K438:AF438)=11,11,IF(COUNTBLANK(K438:AF438)=12,10,IF(COUNTBLANK(K438:AF438)=13,9,IF(COUNTBLANK(K438:AF438)=14,8,IF(COUNTBLANK(K438:AF438)=15,7,IF(COUNTBLANK(K438:AF438)=16,6,IF(COUNTBLANK(K438:AF438)=17,5,IF(COUNTBLANK(K438:AF438)=18,4,IF(COUNTBLANK(K438:AF438)=19,3,IF(COUNTBLANK(K438:AF438)=20,2,IF(COUNTBLANK(K438:AF438)=21,1,IF(COUNTBLANK(K438:AF438)=22,0,"Error")))))))))))))))))))))))</f>
        <v>4</v>
      </c>
      <c r="AI438" s="39">
        <f>IF(AH438=0,"",IF(COUNTBLANK(AD438:AF438)=0,AVERAGE(AD438:AF438),IF(COUNTBLANK(AC438:AF438)&lt;1.5,AVERAGE(AC438:AF438),IF(COUNTBLANK(AB438:AF438)&lt;2.5,AVERAGE(AB438:AF438),IF(COUNTBLANK(AA438:AF438)&lt;3.5,AVERAGE(AA438:AF438),IF(COUNTBLANK(Z438:AF438)&lt;4.5,AVERAGE(Z438:AF438),IF(COUNTBLANK(Y438:AF438)&lt;5.5,AVERAGE(Y438:AF438),IF(COUNTBLANK(X438:AF438)&lt;6.5,AVERAGE(X438:AF438),IF(COUNTBLANK(W438:AF438)&lt;7.5,AVERAGE(W438:AF438),IF(COUNTBLANK(V438:AF438)&lt;8.5,AVERAGE(V438:AF438),IF(COUNTBLANK(U438:AF438)&lt;9.5,AVERAGE(U438:AF438),IF(COUNTBLANK(T438:AF438)&lt;10.5,AVERAGE(T438:AF438),IF(COUNTBLANK(S438:AF438)&lt;11.5,AVERAGE(S438:AF438),IF(COUNTBLANK(R438:AF438)&lt;12.5,AVERAGE(R438:AF438),IF(COUNTBLANK(Q438:AF438)&lt;13.5,AVERAGE(Q438:AF438),IF(COUNTBLANK(P438:AF438)&lt;14.5,AVERAGE(P438:AF438),IF(COUNTBLANK(O438:AF438)&lt;15.5,AVERAGE(O438:AF438),IF(COUNTBLANK(N438:AF438)&lt;16.5,AVERAGE(N438:AF438),IF(COUNTBLANK(M438:AF438)&lt;17.5,AVERAGE(M438:AF438),IF(COUNTBLANK(L438:AF438)&lt;18.5,AVERAGE(L438:AF438),AVERAGE(K438:AF438)))))))))))))))))))))</f>
        <v>53.333333333333336</v>
      </c>
      <c r="AJ438" s="22">
        <f>IF(AH438=0,"",IF(COUNTBLANK(AE438:AF438)=0,AVERAGE(AE438:AF438),IF(COUNTBLANK(AD438:AF438)&lt;1.5,AVERAGE(AD438:AF438),IF(COUNTBLANK(AC438:AF438)&lt;2.5,AVERAGE(AC438:AF438),IF(COUNTBLANK(AB438:AF438)&lt;3.5,AVERAGE(AB438:AF438),IF(COUNTBLANK(AA438:AF438)&lt;4.5,AVERAGE(AA438:AF438),IF(COUNTBLANK(Z438:AF438)&lt;5.5,AVERAGE(Z438:AF438),IF(COUNTBLANK(Y438:AF438)&lt;6.5,AVERAGE(Y438:AF438),IF(COUNTBLANK(X438:AF438)&lt;7.5,AVERAGE(X438:AF438),IF(COUNTBLANK(W438:AF438)&lt;8.5,AVERAGE(W438:AF438),IF(COUNTBLANK(V438:AF438)&lt;9.5,AVERAGE(V438:AF438),IF(COUNTBLANK(U438:AF438)&lt;10.5,AVERAGE(U438:AF438),IF(COUNTBLANK(T438:AF438)&lt;11.5,AVERAGE(T438:AF438),IF(COUNTBLANK(S438:AF438)&lt;12.5,AVERAGE(S438:AF438),IF(COUNTBLANK(R438:AF438)&lt;13.5,AVERAGE(R438:AF438),IF(COUNTBLANK(Q438:AF438)&lt;14.5,AVERAGE(Q438:AF438),IF(COUNTBLANK(P438:AF438)&lt;15.5,AVERAGE(P438:AF438),IF(COUNTBLANK(O438:AF438)&lt;16.5,AVERAGE(O438:AF438),IF(COUNTBLANK(N438:AF438)&lt;17.5,AVERAGE(N438:AF438),IF(COUNTBLANK(M438:AF438)&lt;18.5,AVERAGE(M438:AF438),IF(COUNTBLANK(L438:AF438)&lt;19.5,AVERAGE(L438:AF438),AVERAGE(K438:AF438))))))))))))))))))))))</f>
        <v>49</v>
      </c>
      <c r="AK438" s="23">
        <f>IF(AH438&lt;1.5,J438,(0.75*J438)+(0.25*(AI438*$AS$1)))</f>
        <v>247313.27149347463</v>
      </c>
      <c r="AL438" s="24">
        <f>AK438-J438</f>
        <v>-9686.7285065253673</v>
      </c>
      <c r="AM438" s="22">
        <f>IF(AH438&lt;1.5,"N/A",3*((J438/$AS$1)-(AJ438*2/3)))</f>
        <v>90.405125254071606</v>
      </c>
      <c r="AN438" s="20">
        <f t="shared" si="15"/>
        <v>211006.06022459292</v>
      </c>
      <c r="AO438" s="20">
        <f t="shared" si="16"/>
        <v>234414.54503075869</v>
      </c>
    </row>
    <row r="439" spans="1:41" ht="13.5">
      <c r="A439" s="19" t="s">
        <v>40</v>
      </c>
      <c r="B439" s="23" t="str">
        <f>IF(COUNTBLANK(K439:AF439)&lt;20.5,"Yes","No")</f>
        <v>Yes</v>
      </c>
      <c r="C439" s="23" t="str">
        <f>IF(COUNTBLANK(K439:AF439)&lt;21.5,"Yes","No")</f>
        <v>Yes</v>
      </c>
      <c r="D439" s="23" t="str">
        <f>IF(J439&gt;300000,IF(J439&lt;((AG439*$AR$1)*0.9),IF(J439&lt;((AG439*$AR$1)*0.8),IF(J439&lt;((AG439*$AR$1)*0.7),"B","C"),"V"),IF(AM439&gt;AG439,IF(AM439&gt;AJ439,"P",""),"")),IF(AM439&gt;AG439,IF(AM439&gt;AJ439,"P",""),""))</f>
        <v/>
      </c>
      <c r="E439" s="19" t="s">
        <v>224</v>
      </c>
      <c r="F439" s="21" t="s">
        <v>48</v>
      </c>
      <c r="G439" s="20">
        <v>198000</v>
      </c>
      <c r="H439" s="20">
        <f>J439-G439</f>
        <v>0</v>
      </c>
      <c r="I439" s="80">
        <v>0</v>
      </c>
      <c r="J439" s="20">
        <v>198000</v>
      </c>
      <c r="K439" s="21">
        <v>46</v>
      </c>
      <c r="L439" s="21">
        <v>62</v>
      </c>
      <c r="M439" s="21"/>
      <c r="N439" s="21" t="s">
        <v>535</v>
      </c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39">
        <f>IF(AH439=0,"",AVERAGE(K439:AF439))</f>
        <v>54</v>
      </c>
      <c r="AH439" s="39">
        <f>IF(COUNTBLANK(K439:AF439)=0,22,IF(COUNTBLANK(K439:AF439)=1,21,IF(COUNTBLANK(K439:AF439)=2,20,IF(COUNTBLANK(K439:AF439)=3,19,IF(COUNTBLANK(K439:AF439)=4,18,IF(COUNTBLANK(K439:AF439)=5,17,IF(COUNTBLANK(K439:AF439)=6,16,IF(COUNTBLANK(K439:AF439)=7,15,IF(COUNTBLANK(K439:AF439)=8,14,IF(COUNTBLANK(K439:AF439)=9,13,IF(COUNTBLANK(K439:AF439)=10,12,IF(COUNTBLANK(K439:AF439)=11,11,IF(COUNTBLANK(K439:AF439)=12,10,IF(COUNTBLANK(K439:AF439)=13,9,IF(COUNTBLANK(K439:AF439)=14,8,IF(COUNTBLANK(K439:AF439)=15,7,IF(COUNTBLANK(K439:AF439)=16,6,IF(COUNTBLANK(K439:AF439)=17,5,IF(COUNTBLANK(K439:AF439)=18,4,IF(COUNTBLANK(K439:AF439)=19,3,IF(COUNTBLANK(K439:AF439)=20,2,IF(COUNTBLANK(K439:AF439)=21,1,IF(COUNTBLANK(K439:AF439)=22,0,"Error")))))))))))))))))))))))</f>
        <v>2</v>
      </c>
      <c r="AI439" s="39">
        <f>IF(AH439=0,"",IF(COUNTBLANK(AD439:AF439)=0,AVERAGE(AD439:AF439),IF(COUNTBLANK(AC439:AF439)&lt;1.5,AVERAGE(AC439:AF439),IF(COUNTBLANK(AB439:AF439)&lt;2.5,AVERAGE(AB439:AF439),IF(COUNTBLANK(AA439:AF439)&lt;3.5,AVERAGE(AA439:AF439),IF(COUNTBLANK(Z439:AF439)&lt;4.5,AVERAGE(Z439:AF439),IF(COUNTBLANK(Y439:AF439)&lt;5.5,AVERAGE(Y439:AF439),IF(COUNTBLANK(X439:AF439)&lt;6.5,AVERAGE(X439:AF439),IF(COUNTBLANK(W439:AF439)&lt;7.5,AVERAGE(W439:AF439),IF(COUNTBLANK(V439:AF439)&lt;8.5,AVERAGE(V439:AF439),IF(COUNTBLANK(U439:AF439)&lt;9.5,AVERAGE(U439:AF439),IF(COUNTBLANK(T439:AF439)&lt;10.5,AVERAGE(T439:AF439),IF(COUNTBLANK(S439:AF439)&lt;11.5,AVERAGE(S439:AF439),IF(COUNTBLANK(R439:AF439)&lt;12.5,AVERAGE(R439:AF439),IF(COUNTBLANK(Q439:AF439)&lt;13.5,AVERAGE(Q439:AF439),IF(COUNTBLANK(P439:AF439)&lt;14.5,AVERAGE(P439:AF439),IF(COUNTBLANK(O439:AF439)&lt;15.5,AVERAGE(O439:AF439),IF(COUNTBLANK(N439:AF439)&lt;16.5,AVERAGE(N439:AF439),IF(COUNTBLANK(M439:AF439)&lt;17.5,AVERAGE(M439:AF439),IF(COUNTBLANK(L439:AF439)&lt;18.5,AVERAGE(L439:AF439),AVERAGE(K439:AF439)))))))))))))))))))))</f>
        <v>54</v>
      </c>
      <c r="AJ439" s="22">
        <f>IF(AH439=0,"",IF(COUNTBLANK(AE439:AF439)=0,AVERAGE(AE439:AF439),IF(COUNTBLANK(AD439:AF439)&lt;1.5,AVERAGE(AD439:AF439),IF(COUNTBLANK(AC439:AF439)&lt;2.5,AVERAGE(AC439:AF439),IF(COUNTBLANK(AB439:AF439)&lt;3.5,AVERAGE(AB439:AF439),IF(COUNTBLANK(AA439:AF439)&lt;4.5,AVERAGE(AA439:AF439),IF(COUNTBLANK(Z439:AF439)&lt;5.5,AVERAGE(Z439:AF439),IF(COUNTBLANK(Y439:AF439)&lt;6.5,AVERAGE(Y439:AF439),IF(COUNTBLANK(X439:AF439)&lt;7.5,AVERAGE(X439:AF439),IF(COUNTBLANK(W439:AF439)&lt;8.5,AVERAGE(W439:AF439),IF(COUNTBLANK(V439:AF439)&lt;9.5,AVERAGE(V439:AF439),IF(COUNTBLANK(U439:AF439)&lt;10.5,AVERAGE(U439:AF439),IF(COUNTBLANK(T439:AF439)&lt;11.5,AVERAGE(T439:AF439),IF(COUNTBLANK(S439:AF439)&lt;12.5,AVERAGE(S439:AF439),IF(COUNTBLANK(R439:AF439)&lt;13.5,AVERAGE(R439:AF439),IF(COUNTBLANK(Q439:AF439)&lt;14.5,AVERAGE(Q439:AF439),IF(COUNTBLANK(P439:AF439)&lt;15.5,AVERAGE(P439:AF439),IF(COUNTBLANK(O439:AF439)&lt;16.5,AVERAGE(O439:AF439),IF(COUNTBLANK(N439:AF439)&lt;17.5,AVERAGE(N439:AF439),IF(COUNTBLANK(M439:AF439)&lt;18.5,AVERAGE(M439:AF439),IF(COUNTBLANK(L439:AF439)&lt;19.5,AVERAGE(L439:AF439),AVERAGE(K439:AF439))))))))))))))))))))))</f>
        <v>54</v>
      </c>
      <c r="AK439" s="23">
        <f>IF(AH439&lt;1.5,J439,(0.75*J439)+(0.25*(AI439*$AS$1)))</f>
        <v>203745.31238714306</v>
      </c>
      <c r="AL439" s="24">
        <f>AK439-J439</f>
        <v>5745.312387143058</v>
      </c>
      <c r="AM439" s="22">
        <f>IF(AH439&lt;1.5,"N/A",3*((J439/$AS$1)-(AJ439*2/3)))</f>
        <v>37.152586771619347</v>
      </c>
      <c r="AN439" s="20">
        <f t="shared" si="15"/>
        <v>213643.63597740032</v>
      </c>
      <c r="AO439" s="20">
        <f t="shared" si="16"/>
        <v>213643.63597740032</v>
      </c>
    </row>
    <row r="440" spans="1:41" ht="13.5">
      <c r="A440" s="19" t="s">
        <v>40</v>
      </c>
      <c r="B440" s="23" t="str">
        <f>IF(COUNTBLANK(K440:AF440)&lt;20.5,"Yes","No")</f>
        <v>Yes</v>
      </c>
      <c r="C440" s="23" t="str">
        <f>IF(COUNTBLANK(K440:AF440)&lt;21.5,"Yes","No")</f>
        <v>Yes</v>
      </c>
      <c r="D440" s="23" t="str">
        <f>IF(J440&gt;300000,IF(J440&lt;((AG440*$AR$1)*0.9),IF(J440&lt;((AG440*$AR$1)*0.8),IF(J440&lt;((AG440*$AR$1)*0.7),"B","C"),"V"),IF(AM440&gt;AG440,IF(AM440&gt;AJ440,"P",""),"")),IF(AM440&gt;AG440,IF(AM440&gt;AJ440,"P",""),""))</f>
        <v/>
      </c>
      <c r="E440" s="19" t="s">
        <v>489</v>
      </c>
      <c r="F440" s="21" t="s">
        <v>48</v>
      </c>
      <c r="G440" s="20"/>
      <c r="H440" s="20">
        <f>J440-G440</f>
        <v>153800</v>
      </c>
      <c r="I440" s="80">
        <v>0</v>
      </c>
      <c r="J440" s="20">
        <v>153800</v>
      </c>
      <c r="K440" s="21"/>
      <c r="L440" s="21"/>
      <c r="M440" s="21">
        <v>66</v>
      </c>
      <c r="N440" s="21">
        <v>41</v>
      </c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39">
        <f>IF(AH440=0,"",AVERAGE(K440:AF440))</f>
        <v>53.5</v>
      </c>
      <c r="AH440" s="39">
        <f>IF(COUNTBLANK(K440:AF440)=0,22,IF(COUNTBLANK(K440:AF440)=1,21,IF(COUNTBLANK(K440:AF440)=2,20,IF(COUNTBLANK(K440:AF440)=3,19,IF(COUNTBLANK(K440:AF440)=4,18,IF(COUNTBLANK(K440:AF440)=5,17,IF(COUNTBLANK(K440:AF440)=6,16,IF(COUNTBLANK(K440:AF440)=7,15,IF(COUNTBLANK(K440:AF440)=8,14,IF(COUNTBLANK(K440:AF440)=9,13,IF(COUNTBLANK(K440:AF440)=10,12,IF(COUNTBLANK(K440:AF440)=11,11,IF(COUNTBLANK(K440:AF440)=12,10,IF(COUNTBLANK(K440:AF440)=13,9,IF(COUNTBLANK(K440:AF440)=14,8,IF(COUNTBLANK(K440:AF440)=15,7,IF(COUNTBLANK(K440:AF440)=16,6,IF(COUNTBLANK(K440:AF440)=17,5,IF(COUNTBLANK(K440:AF440)=18,4,IF(COUNTBLANK(K440:AF440)=19,3,IF(COUNTBLANK(K440:AF440)=20,2,IF(COUNTBLANK(K440:AF440)=21,1,IF(COUNTBLANK(K440:AF440)=22,0,"Error")))))))))))))))))))))))</f>
        <v>2</v>
      </c>
      <c r="AI440" s="39">
        <f>IF(AH440=0,"",IF(COUNTBLANK(AD440:AF440)=0,AVERAGE(AD440:AF440),IF(COUNTBLANK(AC440:AF440)&lt;1.5,AVERAGE(AC440:AF440),IF(COUNTBLANK(AB440:AF440)&lt;2.5,AVERAGE(AB440:AF440),IF(COUNTBLANK(AA440:AF440)&lt;3.5,AVERAGE(AA440:AF440),IF(COUNTBLANK(Z440:AF440)&lt;4.5,AVERAGE(Z440:AF440),IF(COUNTBLANK(Y440:AF440)&lt;5.5,AVERAGE(Y440:AF440),IF(COUNTBLANK(X440:AF440)&lt;6.5,AVERAGE(X440:AF440),IF(COUNTBLANK(W440:AF440)&lt;7.5,AVERAGE(W440:AF440),IF(COUNTBLANK(V440:AF440)&lt;8.5,AVERAGE(V440:AF440),IF(COUNTBLANK(U440:AF440)&lt;9.5,AVERAGE(U440:AF440),IF(COUNTBLANK(T440:AF440)&lt;10.5,AVERAGE(T440:AF440),IF(COUNTBLANK(S440:AF440)&lt;11.5,AVERAGE(S440:AF440),IF(COUNTBLANK(R440:AF440)&lt;12.5,AVERAGE(R440:AF440),IF(COUNTBLANK(Q440:AF440)&lt;13.5,AVERAGE(Q440:AF440),IF(COUNTBLANK(P440:AF440)&lt;14.5,AVERAGE(P440:AF440),IF(COUNTBLANK(O440:AF440)&lt;15.5,AVERAGE(O440:AF440),IF(COUNTBLANK(N440:AF440)&lt;16.5,AVERAGE(N440:AF440),IF(COUNTBLANK(M440:AF440)&lt;17.5,AVERAGE(M440:AF440),IF(COUNTBLANK(L440:AF440)&lt;18.5,AVERAGE(L440:AF440),AVERAGE(K440:AF440)))))))))))))))))))))</f>
        <v>53.5</v>
      </c>
      <c r="AJ440" s="22">
        <f>IF(AH440=0,"",IF(COUNTBLANK(AE440:AF440)=0,AVERAGE(AE440:AF440),IF(COUNTBLANK(AD440:AF440)&lt;1.5,AVERAGE(AD440:AF440),IF(COUNTBLANK(AC440:AF440)&lt;2.5,AVERAGE(AC440:AF440),IF(COUNTBLANK(AB440:AF440)&lt;3.5,AVERAGE(AB440:AF440),IF(COUNTBLANK(AA440:AF440)&lt;4.5,AVERAGE(AA440:AF440),IF(COUNTBLANK(Z440:AF440)&lt;5.5,AVERAGE(Z440:AF440),IF(COUNTBLANK(Y440:AF440)&lt;6.5,AVERAGE(Y440:AF440),IF(COUNTBLANK(X440:AF440)&lt;7.5,AVERAGE(X440:AF440),IF(COUNTBLANK(W440:AF440)&lt;8.5,AVERAGE(W440:AF440),IF(COUNTBLANK(V440:AF440)&lt;9.5,AVERAGE(V440:AF440),IF(COUNTBLANK(U440:AF440)&lt;10.5,AVERAGE(U440:AF440),IF(COUNTBLANK(T440:AF440)&lt;11.5,AVERAGE(T440:AF440),IF(COUNTBLANK(S440:AF440)&lt;12.5,AVERAGE(S440:AF440),IF(COUNTBLANK(R440:AF440)&lt;13.5,AVERAGE(R440:AF440),IF(COUNTBLANK(Q440:AF440)&lt;14.5,AVERAGE(Q440:AF440),IF(COUNTBLANK(P440:AF440)&lt;15.5,AVERAGE(P440:AF440),IF(COUNTBLANK(O440:AF440)&lt;16.5,AVERAGE(O440:AF440),IF(COUNTBLANK(N440:AF440)&lt;17.5,AVERAGE(N440:AF440),IF(COUNTBLANK(M440:AF440)&lt;18.5,AVERAGE(M440:AF440),IF(COUNTBLANK(L440:AF440)&lt;19.5,AVERAGE(L440:AF440),AVERAGE(K440:AF440))))))))))))))))))))))</f>
        <v>53.5</v>
      </c>
      <c r="AK440" s="23">
        <f>IF(AH440&lt;1.5,J440,(0.75*J440)+(0.25*(AI440*$AS$1)))</f>
        <v>170083.78171689174</v>
      </c>
      <c r="AL440" s="24">
        <f>AK440-J440</f>
        <v>16283.781716891739</v>
      </c>
      <c r="AM440" s="22">
        <f>IF(AH440&lt;1.5,"N/A",3*((J440/$AS$1)-(AJ440*2/3)))</f>
        <v>5.7498376034093965</v>
      </c>
      <c r="AN440" s="20">
        <f t="shared" si="15"/>
        <v>211665.45416279478</v>
      </c>
      <c r="AO440" s="20">
        <f t="shared" si="16"/>
        <v>211665.45416279478</v>
      </c>
    </row>
    <row r="441" spans="1:41">
      <c r="A441" s="19" t="s">
        <v>40</v>
      </c>
      <c r="B441" s="23" t="str">
        <f>IF(COUNTBLANK(K441:AF441)&lt;20.5,"Yes","No")</f>
        <v>No</v>
      </c>
      <c r="C441" s="23" t="str">
        <f>IF(COUNTBLANK(K441:AF441)&lt;21.5,"Yes","No")</f>
        <v>Yes</v>
      </c>
      <c r="D441" s="23" t="str">
        <f>IF(J441&gt;300000,IF(J441&lt;((AG441*$AR$1)*0.9),IF(J441&lt;((AG441*$AR$1)*0.8),IF(J441&lt;((AG441*$AR$1)*0.7),"B","C"),"V"),IF(AM441&gt;AG441,IF(AM441&gt;AJ441,"P",""),"")),IF(AM441&gt;AG441,IF(AM441&gt;AJ441,"P",""),""))</f>
        <v>P</v>
      </c>
      <c r="E441" s="19" t="s">
        <v>523</v>
      </c>
      <c r="F441" s="21" t="s">
        <v>48</v>
      </c>
      <c r="G441" s="20">
        <v>77800</v>
      </c>
      <c r="H441" s="20">
        <f>J441-G441</f>
        <v>0</v>
      </c>
      <c r="I441" s="80">
        <v>0</v>
      </c>
      <c r="J441" s="20">
        <v>77800</v>
      </c>
      <c r="K441" s="21"/>
      <c r="L441" s="21"/>
      <c r="M441" s="21"/>
      <c r="N441" s="21">
        <v>48</v>
      </c>
      <c r="AG441" s="39">
        <f>IF(AH441=0,"",AVERAGE(K441:AF441))</f>
        <v>48</v>
      </c>
      <c r="AH441" s="39">
        <f>IF(COUNTBLANK(K441:AF441)=0,22,IF(COUNTBLANK(K441:AF441)=1,21,IF(COUNTBLANK(K441:AF441)=2,20,IF(COUNTBLANK(K441:AF441)=3,19,IF(COUNTBLANK(K441:AF441)=4,18,IF(COUNTBLANK(K441:AF441)=5,17,IF(COUNTBLANK(K441:AF441)=6,16,IF(COUNTBLANK(K441:AF441)=7,15,IF(COUNTBLANK(K441:AF441)=8,14,IF(COUNTBLANK(K441:AF441)=9,13,IF(COUNTBLANK(K441:AF441)=10,12,IF(COUNTBLANK(K441:AF441)=11,11,IF(COUNTBLANK(K441:AF441)=12,10,IF(COUNTBLANK(K441:AF441)=13,9,IF(COUNTBLANK(K441:AF441)=14,8,IF(COUNTBLANK(K441:AF441)=15,7,IF(COUNTBLANK(K441:AF441)=16,6,IF(COUNTBLANK(K441:AF441)=17,5,IF(COUNTBLANK(K441:AF441)=18,4,IF(COUNTBLANK(K441:AF441)=19,3,IF(COUNTBLANK(K441:AF441)=20,2,IF(COUNTBLANK(K441:AF441)=21,1,IF(COUNTBLANK(K441:AF441)=22,0,"Error")))))))))))))))))))))))</f>
        <v>1</v>
      </c>
      <c r="AI441" s="39">
        <f>IF(AH441=0,"",IF(COUNTBLANK(AD441:AF441)=0,AVERAGE(AD441:AF441),IF(COUNTBLANK(AC441:AF441)&lt;1.5,AVERAGE(AC441:AF441),IF(COUNTBLANK(AB441:AF441)&lt;2.5,AVERAGE(AB441:AF441),IF(COUNTBLANK(AA441:AF441)&lt;3.5,AVERAGE(AA441:AF441),IF(COUNTBLANK(Z441:AF441)&lt;4.5,AVERAGE(Z441:AF441),IF(COUNTBLANK(Y441:AF441)&lt;5.5,AVERAGE(Y441:AF441),IF(COUNTBLANK(X441:AF441)&lt;6.5,AVERAGE(X441:AF441),IF(COUNTBLANK(W441:AF441)&lt;7.5,AVERAGE(W441:AF441),IF(COUNTBLANK(V441:AF441)&lt;8.5,AVERAGE(V441:AF441),IF(COUNTBLANK(U441:AF441)&lt;9.5,AVERAGE(U441:AF441),IF(COUNTBLANK(T441:AF441)&lt;10.5,AVERAGE(T441:AF441),IF(COUNTBLANK(S441:AF441)&lt;11.5,AVERAGE(S441:AF441),IF(COUNTBLANK(R441:AF441)&lt;12.5,AVERAGE(R441:AF441),IF(COUNTBLANK(Q441:AF441)&lt;13.5,AVERAGE(Q441:AF441),IF(COUNTBLANK(P441:AF441)&lt;14.5,AVERAGE(P441:AF441),IF(COUNTBLANK(O441:AF441)&lt;15.5,AVERAGE(O441:AF441),IF(COUNTBLANK(N441:AF441)&lt;16.5,AVERAGE(N441:AF441),IF(COUNTBLANK(M441:AF441)&lt;17.5,AVERAGE(M441:AF441),IF(COUNTBLANK(L441:AF441)&lt;18.5,AVERAGE(L441:AF441),AVERAGE(K441:AF441)))))))))))))))))))))</f>
        <v>48</v>
      </c>
      <c r="AJ441" s="22">
        <f>IF(AH441=0,"",IF(COUNTBLANK(AE441:AF441)=0,AVERAGE(AE441:AF441),IF(COUNTBLANK(AD441:AF441)&lt;1.5,AVERAGE(AD441:AF441),IF(COUNTBLANK(AC441:AF441)&lt;2.5,AVERAGE(AC441:AF441),IF(COUNTBLANK(AB441:AF441)&lt;3.5,AVERAGE(AB441:AF441),IF(COUNTBLANK(AA441:AF441)&lt;4.5,AVERAGE(AA441:AF441),IF(COUNTBLANK(Z441:AF441)&lt;5.5,AVERAGE(Z441:AF441),IF(COUNTBLANK(Y441:AF441)&lt;6.5,AVERAGE(Y441:AF441),IF(COUNTBLANK(X441:AF441)&lt;7.5,AVERAGE(X441:AF441),IF(COUNTBLANK(W441:AF441)&lt;8.5,AVERAGE(W441:AF441),IF(COUNTBLANK(V441:AF441)&lt;9.5,AVERAGE(V441:AF441),IF(COUNTBLANK(U441:AF441)&lt;10.5,AVERAGE(U441:AF441),IF(COUNTBLANK(T441:AF441)&lt;11.5,AVERAGE(T441:AF441),IF(COUNTBLANK(S441:AF441)&lt;12.5,AVERAGE(S441:AF441),IF(COUNTBLANK(R441:AF441)&lt;13.5,AVERAGE(R441:AF441),IF(COUNTBLANK(Q441:AF441)&lt;14.5,AVERAGE(Q441:AF441),IF(COUNTBLANK(P441:AF441)&lt;15.5,AVERAGE(P441:AF441),IF(COUNTBLANK(O441:AF441)&lt;16.5,AVERAGE(O441:AF441),IF(COUNTBLANK(N441:AF441)&lt;17.5,AVERAGE(N441:AF441),IF(COUNTBLANK(M441:AF441)&lt;18.5,AVERAGE(M441:AF441),IF(COUNTBLANK(L441:AF441)&lt;19.5,AVERAGE(L441:AF441),AVERAGE(K441:AF441))))))))))))))))))))))</f>
        <v>48</v>
      </c>
      <c r="AK441" s="23">
        <f>IF(AH441&lt;1.5,J441,(0.75*J441)+(0.25*(AI441*$AS$1)))</f>
        <v>77800</v>
      </c>
      <c r="AL441" s="24">
        <f>AK441-J441</f>
        <v>0</v>
      </c>
      <c r="AM441" s="22" t="str">
        <f>IF(AH441&lt;1.5,"N/A",3*((J441/$AS$1)-(AJ441*2/3)))</f>
        <v>N/A</v>
      </c>
      <c r="AN441" s="20">
        <f t="shared" si="15"/>
        <v>189905.45420213364</v>
      </c>
      <c r="AO441" s="20">
        <f t="shared" si="16"/>
        <v>189905.45420213364</v>
      </c>
    </row>
    <row r="442" spans="1:41" ht="13.5">
      <c r="A442" s="19" t="s">
        <v>40</v>
      </c>
      <c r="B442" s="23" t="str">
        <f>IF(COUNTBLANK(K442:AF442)&lt;20.5,"Yes","No")</f>
        <v>Yes</v>
      </c>
      <c r="C442" s="23" t="str">
        <f>IF(COUNTBLANK(K442:AF442)&lt;21.5,"Yes","No")</f>
        <v>Yes</v>
      </c>
      <c r="D442" s="23" t="str">
        <f>IF(J442&gt;300000,IF(J442&lt;((AG442*$AR$1)*0.9),IF(J442&lt;((AG442*$AR$1)*0.8),IF(J442&lt;((AG442*$AR$1)*0.7),"B","C"),"V"),IF(AM442&gt;AG442,IF(AM442&gt;AJ442,"P",""),"")),IF(AM442&gt;AG442,IF(AM442&gt;AJ442,"P",""),""))</f>
        <v>P</v>
      </c>
      <c r="E442" s="19" t="s">
        <v>225</v>
      </c>
      <c r="F442" s="21" t="s">
        <v>37</v>
      </c>
      <c r="G442" s="20">
        <v>301400</v>
      </c>
      <c r="H442" s="20">
        <f>J442-G442</f>
        <v>-29400</v>
      </c>
      <c r="I442" s="80">
        <v>0</v>
      </c>
      <c r="J442" s="20">
        <v>272000</v>
      </c>
      <c r="K442" s="21">
        <v>32</v>
      </c>
      <c r="L442" s="21">
        <v>65</v>
      </c>
      <c r="M442" s="21">
        <v>40</v>
      </c>
      <c r="N442" s="21" t="s">
        <v>535</v>
      </c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39">
        <f>IF(AH442=0,"",AVERAGE(K442:AF442))</f>
        <v>45.666666666666664</v>
      </c>
      <c r="AH442" s="39">
        <f>IF(COUNTBLANK(K442:AF442)=0,22,IF(COUNTBLANK(K442:AF442)=1,21,IF(COUNTBLANK(K442:AF442)=2,20,IF(COUNTBLANK(K442:AF442)=3,19,IF(COUNTBLANK(K442:AF442)=4,18,IF(COUNTBLANK(K442:AF442)=5,17,IF(COUNTBLANK(K442:AF442)=6,16,IF(COUNTBLANK(K442:AF442)=7,15,IF(COUNTBLANK(K442:AF442)=8,14,IF(COUNTBLANK(K442:AF442)=9,13,IF(COUNTBLANK(K442:AF442)=10,12,IF(COUNTBLANK(K442:AF442)=11,11,IF(COUNTBLANK(K442:AF442)=12,10,IF(COUNTBLANK(K442:AF442)=13,9,IF(COUNTBLANK(K442:AF442)=14,8,IF(COUNTBLANK(K442:AF442)=15,7,IF(COUNTBLANK(K442:AF442)=16,6,IF(COUNTBLANK(K442:AF442)=17,5,IF(COUNTBLANK(K442:AF442)=18,4,IF(COUNTBLANK(K442:AF442)=19,3,IF(COUNTBLANK(K442:AF442)=20,2,IF(COUNTBLANK(K442:AF442)=21,1,IF(COUNTBLANK(K442:AF442)=22,0,"Error")))))))))))))))))))))))</f>
        <v>3</v>
      </c>
      <c r="AI442" s="39">
        <f>IF(AH442=0,"",IF(COUNTBLANK(AD442:AF442)=0,AVERAGE(AD442:AF442),IF(COUNTBLANK(AC442:AF442)&lt;1.5,AVERAGE(AC442:AF442),IF(COUNTBLANK(AB442:AF442)&lt;2.5,AVERAGE(AB442:AF442),IF(COUNTBLANK(AA442:AF442)&lt;3.5,AVERAGE(AA442:AF442),IF(COUNTBLANK(Z442:AF442)&lt;4.5,AVERAGE(Z442:AF442),IF(COUNTBLANK(Y442:AF442)&lt;5.5,AVERAGE(Y442:AF442),IF(COUNTBLANK(X442:AF442)&lt;6.5,AVERAGE(X442:AF442),IF(COUNTBLANK(W442:AF442)&lt;7.5,AVERAGE(W442:AF442),IF(COUNTBLANK(V442:AF442)&lt;8.5,AVERAGE(V442:AF442),IF(COUNTBLANK(U442:AF442)&lt;9.5,AVERAGE(U442:AF442),IF(COUNTBLANK(T442:AF442)&lt;10.5,AVERAGE(T442:AF442),IF(COUNTBLANK(S442:AF442)&lt;11.5,AVERAGE(S442:AF442),IF(COUNTBLANK(R442:AF442)&lt;12.5,AVERAGE(R442:AF442),IF(COUNTBLANK(Q442:AF442)&lt;13.5,AVERAGE(Q442:AF442),IF(COUNTBLANK(P442:AF442)&lt;14.5,AVERAGE(P442:AF442),IF(COUNTBLANK(O442:AF442)&lt;15.5,AVERAGE(O442:AF442),IF(COUNTBLANK(N442:AF442)&lt;16.5,AVERAGE(N442:AF442),IF(COUNTBLANK(M442:AF442)&lt;17.5,AVERAGE(M442:AF442),IF(COUNTBLANK(L442:AF442)&lt;18.5,AVERAGE(L442:AF442),AVERAGE(K442:AF442)))))))))))))))))))))</f>
        <v>45.666666666666664</v>
      </c>
      <c r="AJ442" s="22">
        <f>IF(AH442=0,"",IF(COUNTBLANK(AE442:AF442)=0,AVERAGE(AE442:AF442),IF(COUNTBLANK(AD442:AF442)&lt;1.5,AVERAGE(AD442:AF442),IF(COUNTBLANK(AC442:AF442)&lt;2.5,AVERAGE(AC442:AF442),IF(COUNTBLANK(AB442:AF442)&lt;3.5,AVERAGE(AB442:AF442),IF(COUNTBLANK(AA442:AF442)&lt;4.5,AVERAGE(AA442:AF442),IF(COUNTBLANK(Z442:AF442)&lt;5.5,AVERAGE(Z442:AF442),IF(COUNTBLANK(Y442:AF442)&lt;6.5,AVERAGE(Y442:AF442),IF(COUNTBLANK(X442:AF442)&lt;7.5,AVERAGE(X442:AF442),IF(COUNTBLANK(W442:AF442)&lt;8.5,AVERAGE(W442:AF442),IF(COUNTBLANK(V442:AF442)&lt;9.5,AVERAGE(V442:AF442),IF(COUNTBLANK(U442:AF442)&lt;10.5,AVERAGE(U442:AF442),IF(COUNTBLANK(T442:AF442)&lt;11.5,AVERAGE(T442:AF442),IF(COUNTBLANK(S442:AF442)&lt;12.5,AVERAGE(S442:AF442),IF(COUNTBLANK(R442:AF442)&lt;13.5,AVERAGE(R442:AF442),IF(COUNTBLANK(Q442:AF442)&lt;14.5,AVERAGE(Q442:AF442),IF(COUNTBLANK(P442:AF442)&lt;15.5,AVERAGE(P442:AF442),IF(COUNTBLANK(O442:AF442)&lt;16.5,AVERAGE(O442:AF442),IF(COUNTBLANK(N442:AF442)&lt;17.5,AVERAGE(N442:AF442),IF(COUNTBLANK(M442:AF442)&lt;18.5,AVERAGE(M442:AF442),IF(COUNTBLANK(L442:AF442)&lt;19.5,AVERAGE(L442:AF442),AVERAGE(K442:AF442))))))))))))))))))))))</f>
        <v>52.5</v>
      </c>
      <c r="AK442" s="23">
        <f>IF(AH442&lt;1.5,J442,(0.75*J442)+(0.25*(AI442*$AS$1)))</f>
        <v>250719.80121628765</v>
      </c>
      <c r="AL442" s="24">
        <f>AK442-J442</f>
        <v>-21280.198783712345</v>
      </c>
      <c r="AM442" s="22">
        <f>IF(AH442&lt;1.5,"N/A",3*((J442/$AS$1)-(AJ442*2/3)))</f>
        <v>94.401533342830632</v>
      </c>
      <c r="AN442" s="20">
        <f t="shared" si="15"/>
        <v>180673.93906730769</v>
      </c>
      <c r="AO442" s="20">
        <f t="shared" si="16"/>
        <v>180673.93906730769</v>
      </c>
    </row>
    <row r="443" spans="1:41" ht="13.5">
      <c r="A443" s="19" t="s">
        <v>40</v>
      </c>
      <c r="B443" s="23" t="str">
        <f>IF(COUNTBLANK(K443:AF443)&lt;20.5,"Yes","No")</f>
        <v>Yes</v>
      </c>
      <c r="C443" s="23" t="str">
        <f>IF(COUNTBLANK(K443:AF443)&lt;21.5,"Yes","No")</f>
        <v>Yes</v>
      </c>
      <c r="D443" s="23" t="str">
        <f>IF(J443&gt;300000,IF(J443&lt;((AG443*$AR$1)*0.9),IF(J443&lt;((AG443*$AR$1)*0.8),IF(J443&lt;((AG443*$AR$1)*0.7),"B","C"),"V"),IF(AM443&gt;AG443,IF(AM443&gt;AJ443,"P",""),"")),IF(AM443&gt;AG443,IF(AM443&gt;AJ443,"P",""),""))</f>
        <v>P</v>
      </c>
      <c r="E443" s="19" t="s">
        <v>218</v>
      </c>
      <c r="F443" s="21" t="s">
        <v>48</v>
      </c>
      <c r="G443" s="20">
        <v>216700</v>
      </c>
      <c r="H443" s="20">
        <f>J443-G443</f>
        <v>0</v>
      </c>
      <c r="I443" s="80">
        <v>0</v>
      </c>
      <c r="J443" s="20">
        <v>216700</v>
      </c>
      <c r="K443" s="21">
        <v>69</v>
      </c>
      <c r="L443" s="21">
        <v>21</v>
      </c>
      <c r="M443" s="21"/>
      <c r="N443" s="21" t="s">
        <v>535</v>
      </c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39">
        <f>IF(AH443=0,"",AVERAGE(K443:AF443))</f>
        <v>45</v>
      </c>
      <c r="AH443" s="39">
        <f>IF(COUNTBLANK(K443:AF443)=0,22,IF(COUNTBLANK(K443:AF443)=1,21,IF(COUNTBLANK(K443:AF443)=2,20,IF(COUNTBLANK(K443:AF443)=3,19,IF(COUNTBLANK(K443:AF443)=4,18,IF(COUNTBLANK(K443:AF443)=5,17,IF(COUNTBLANK(K443:AF443)=6,16,IF(COUNTBLANK(K443:AF443)=7,15,IF(COUNTBLANK(K443:AF443)=8,14,IF(COUNTBLANK(K443:AF443)=9,13,IF(COUNTBLANK(K443:AF443)=10,12,IF(COUNTBLANK(K443:AF443)=11,11,IF(COUNTBLANK(K443:AF443)=12,10,IF(COUNTBLANK(K443:AF443)=13,9,IF(COUNTBLANK(K443:AF443)=14,8,IF(COUNTBLANK(K443:AF443)=15,7,IF(COUNTBLANK(K443:AF443)=16,6,IF(COUNTBLANK(K443:AF443)=17,5,IF(COUNTBLANK(K443:AF443)=18,4,IF(COUNTBLANK(K443:AF443)=19,3,IF(COUNTBLANK(K443:AF443)=20,2,IF(COUNTBLANK(K443:AF443)=21,1,IF(COUNTBLANK(K443:AF443)=22,0,"Error")))))))))))))))))))))))</f>
        <v>2</v>
      </c>
      <c r="AI443" s="39">
        <f>IF(AH443=0,"",IF(COUNTBLANK(AD443:AF443)=0,AVERAGE(AD443:AF443),IF(COUNTBLANK(AC443:AF443)&lt;1.5,AVERAGE(AC443:AF443),IF(COUNTBLANK(AB443:AF443)&lt;2.5,AVERAGE(AB443:AF443),IF(COUNTBLANK(AA443:AF443)&lt;3.5,AVERAGE(AA443:AF443),IF(COUNTBLANK(Z443:AF443)&lt;4.5,AVERAGE(Z443:AF443),IF(COUNTBLANK(Y443:AF443)&lt;5.5,AVERAGE(Y443:AF443),IF(COUNTBLANK(X443:AF443)&lt;6.5,AVERAGE(X443:AF443),IF(COUNTBLANK(W443:AF443)&lt;7.5,AVERAGE(W443:AF443),IF(COUNTBLANK(V443:AF443)&lt;8.5,AVERAGE(V443:AF443),IF(COUNTBLANK(U443:AF443)&lt;9.5,AVERAGE(U443:AF443),IF(COUNTBLANK(T443:AF443)&lt;10.5,AVERAGE(T443:AF443),IF(COUNTBLANK(S443:AF443)&lt;11.5,AVERAGE(S443:AF443),IF(COUNTBLANK(R443:AF443)&lt;12.5,AVERAGE(R443:AF443),IF(COUNTBLANK(Q443:AF443)&lt;13.5,AVERAGE(Q443:AF443),IF(COUNTBLANK(P443:AF443)&lt;14.5,AVERAGE(P443:AF443),IF(COUNTBLANK(O443:AF443)&lt;15.5,AVERAGE(O443:AF443),IF(COUNTBLANK(N443:AF443)&lt;16.5,AVERAGE(N443:AF443),IF(COUNTBLANK(M443:AF443)&lt;17.5,AVERAGE(M443:AF443),IF(COUNTBLANK(L443:AF443)&lt;18.5,AVERAGE(L443:AF443),AVERAGE(K443:AF443)))))))))))))))))))))</f>
        <v>45</v>
      </c>
      <c r="AJ443" s="22">
        <f>IF(AH443=0,"",IF(COUNTBLANK(AE443:AF443)=0,AVERAGE(AE443:AF443),IF(COUNTBLANK(AD443:AF443)&lt;1.5,AVERAGE(AD443:AF443),IF(COUNTBLANK(AC443:AF443)&lt;2.5,AVERAGE(AC443:AF443),IF(COUNTBLANK(AB443:AF443)&lt;3.5,AVERAGE(AB443:AF443),IF(COUNTBLANK(AA443:AF443)&lt;4.5,AVERAGE(AA443:AF443),IF(COUNTBLANK(Z443:AF443)&lt;5.5,AVERAGE(Z443:AF443),IF(COUNTBLANK(Y443:AF443)&lt;6.5,AVERAGE(Y443:AF443),IF(COUNTBLANK(X443:AF443)&lt;7.5,AVERAGE(X443:AF443),IF(COUNTBLANK(W443:AF443)&lt;8.5,AVERAGE(W443:AF443),IF(COUNTBLANK(V443:AF443)&lt;9.5,AVERAGE(V443:AF443),IF(COUNTBLANK(U443:AF443)&lt;10.5,AVERAGE(U443:AF443),IF(COUNTBLANK(T443:AF443)&lt;11.5,AVERAGE(T443:AF443),IF(COUNTBLANK(S443:AF443)&lt;12.5,AVERAGE(S443:AF443),IF(COUNTBLANK(R443:AF443)&lt;13.5,AVERAGE(R443:AF443),IF(COUNTBLANK(Q443:AF443)&lt;14.5,AVERAGE(Q443:AF443),IF(COUNTBLANK(P443:AF443)&lt;15.5,AVERAGE(P443:AF443),IF(COUNTBLANK(O443:AF443)&lt;16.5,AVERAGE(O443:AF443),IF(COUNTBLANK(N443:AF443)&lt;17.5,AVERAGE(N443:AF443),IF(COUNTBLANK(M443:AF443)&lt;18.5,AVERAGE(M443:AF443),IF(COUNTBLANK(L443:AF443)&lt;19.5,AVERAGE(L443:AF443),AVERAGE(K443:AF443))))))))))))))))))))))</f>
        <v>45</v>
      </c>
      <c r="AK443" s="23">
        <f>IF(AH443&lt;1.5,J443,(0.75*J443)+(0.25*(AI443*$AS$1)))</f>
        <v>208562.76032261923</v>
      </c>
      <c r="AL443" s="24">
        <f>AK443-J443</f>
        <v>-8137.2396773807704</v>
      </c>
      <c r="AM443" s="22">
        <f>IF(AH443&lt;1.5,"N/A",3*((J443/$AS$1)-(AJ443*2/3)))</f>
        <v>68.861442188938952</v>
      </c>
      <c r="AN443" s="20">
        <f t="shared" si="15"/>
        <v>178036.36331450028</v>
      </c>
      <c r="AO443" s="20">
        <f t="shared" si="16"/>
        <v>178036.36331450028</v>
      </c>
    </row>
    <row r="444" spans="1:41" ht="13.5">
      <c r="A444" s="25" t="s">
        <v>40</v>
      </c>
      <c r="B444" s="23" t="str">
        <f>IF(COUNTBLANK(K444:AF444)&lt;20.5,"Yes","No")</f>
        <v>Yes</v>
      </c>
      <c r="C444" s="23" t="str">
        <f>IF(COUNTBLANK(K444:AF444)&lt;21.5,"Yes","No")</f>
        <v>Yes</v>
      </c>
      <c r="D444" s="23" t="str">
        <f>IF(J444&gt;300000,IF(J444&lt;((AG444*$AR$1)*0.9),IF(J444&lt;((AG444*$AR$1)*0.8),IF(J444&lt;((AG444*$AR$1)*0.7),"B","C"),"V"),IF(AM444&gt;AG444,IF(AM444&gt;AJ444,"P",""),"")),IF(AM444&gt;AG444,IF(AM444&gt;AJ444,"P",""),""))</f>
        <v>P</v>
      </c>
      <c r="E444" s="25" t="s">
        <v>439</v>
      </c>
      <c r="F444" s="27" t="s">
        <v>48</v>
      </c>
      <c r="G444" s="20">
        <v>238500</v>
      </c>
      <c r="H444" s="20">
        <f>J444-G444</f>
        <v>-16600</v>
      </c>
      <c r="I444" s="80">
        <v>-16600</v>
      </c>
      <c r="J444" s="20">
        <v>221900</v>
      </c>
      <c r="K444" s="21"/>
      <c r="L444" s="21">
        <v>35</v>
      </c>
      <c r="M444" s="21">
        <v>50</v>
      </c>
      <c r="N444" s="21">
        <v>43</v>
      </c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39">
        <f>IF(AH444=0,"",AVERAGE(K444:AF444))</f>
        <v>42.666666666666664</v>
      </c>
      <c r="AH444" s="39">
        <f>IF(COUNTBLANK(K444:AF444)=0,22,IF(COUNTBLANK(K444:AF444)=1,21,IF(COUNTBLANK(K444:AF444)=2,20,IF(COUNTBLANK(K444:AF444)=3,19,IF(COUNTBLANK(K444:AF444)=4,18,IF(COUNTBLANK(K444:AF444)=5,17,IF(COUNTBLANK(K444:AF444)=6,16,IF(COUNTBLANK(K444:AF444)=7,15,IF(COUNTBLANK(K444:AF444)=8,14,IF(COUNTBLANK(K444:AF444)=9,13,IF(COUNTBLANK(K444:AF444)=10,12,IF(COUNTBLANK(K444:AF444)=11,11,IF(COUNTBLANK(K444:AF444)=12,10,IF(COUNTBLANK(K444:AF444)=13,9,IF(COUNTBLANK(K444:AF444)=14,8,IF(COUNTBLANK(K444:AF444)=15,7,IF(COUNTBLANK(K444:AF444)=16,6,IF(COUNTBLANK(K444:AF444)=17,5,IF(COUNTBLANK(K444:AF444)=18,4,IF(COUNTBLANK(K444:AF444)=19,3,IF(COUNTBLANK(K444:AF444)=20,2,IF(COUNTBLANK(K444:AF444)=21,1,IF(COUNTBLANK(K444:AF444)=22,0,"Error")))))))))))))))))))))))</f>
        <v>3</v>
      </c>
      <c r="AI444" s="39">
        <f>IF(AH444=0,"",IF(COUNTBLANK(AD444:AF444)=0,AVERAGE(AD444:AF444),IF(COUNTBLANK(AC444:AF444)&lt;1.5,AVERAGE(AC444:AF444),IF(COUNTBLANK(AB444:AF444)&lt;2.5,AVERAGE(AB444:AF444),IF(COUNTBLANK(AA444:AF444)&lt;3.5,AVERAGE(AA444:AF444),IF(COUNTBLANK(Z444:AF444)&lt;4.5,AVERAGE(Z444:AF444),IF(COUNTBLANK(Y444:AF444)&lt;5.5,AVERAGE(Y444:AF444),IF(COUNTBLANK(X444:AF444)&lt;6.5,AVERAGE(X444:AF444),IF(COUNTBLANK(W444:AF444)&lt;7.5,AVERAGE(W444:AF444),IF(COUNTBLANK(V444:AF444)&lt;8.5,AVERAGE(V444:AF444),IF(COUNTBLANK(U444:AF444)&lt;9.5,AVERAGE(U444:AF444),IF(COUNTBLANK(T444:AF444)&lt;10.5,AVERAGE(T444:AF444),IF(COUNTBLANK(S444:AF444)&lt;11.5,AVERAGE(S444:AF444),IF(COUNTBLANK(R444:AF444)&lt;12.5,AVERAGE(R444:AF444),IF(COUNTBLANK(Q444:AF444)&lt;13.5,AVERAGE(Q444:AF444),IF(COUNTBLANK(P444:AF444)&lt;14.5,AVERAGE(P444:AF444),IF(COUNTBLANK(O444:AF444)&lt;15.5,AVERAGE(O444:AF444),IF(COUNTBLANK(N444:AF444)&lt;16.5,AVERAGE(N444:AF444),IF(COUNTBLANK(M444:AF444)&lt;17.5,AVERAGE(M444:AF444),IF(COUNTBLANK(L444:AF444)&lt;18.5,AVERAGE(L444:AF444),AVERAGE(K444:AF444)))))))))))))))))))))</f>
        <v>42.666666666666664</v>
      </c>
      <c r="AJ444" s="22">
        <f>IF(AH444=0,"",IF(COUNTBLANK(AE444:AF444)=0,AVERAGE(AE444:AF444),IF(COUNTBLANK(AD444:AF444)&lt;1.5,AVERAGE(AD444:AF444),IF(COUNTBLANK(AC444:AF444)&lt;2.5,AVERAGE(AC444:AF444),IF(COUNTBLANK(AB444:AF444)&lt;3.5,AVERAGE(AB444:AF444),IF(COUNTBLANK(AA444:AF444)&lt;4.5,AVERAGE(AA444:AF444),IF(COUNTBLANK(Z444:AF444)&lt;5.5,AVERAGE(Z444:AF444),IF(COUNTBLANK(Y444:AF444)&lt;6.5,AVERAGE(Y444:AF444),IF(COUNTBLANK(X444:AF444)&lt;7.5,AVERAGE(X444:AF444),IF(COUNTBLANK(W444:AF444)&lt;8.5,AVERAGE(W444:AF444),IF(COUNTBLANK(V444:AF444)&lt;9.5,AVERAGE(V444:AF444),IF(COUNTBLANK(U444:AF444)&lt;10.5,AVERAGE(U444:AF444),IF(COUNTBLANK(T444:AF444)&lt;11.5,AVERAGE(T444:AF444),IF(COUNTBLANK(S444:AF444)&lt;12.5,AVERAGE(S444:AF444),IF(COUNTBLANK(R444:AF444)&lt;13.5,AVERAGE(R444:AF444),IF(COUNTBLANK(Q444:AF444)&lt;14.5,AVERAGE(Q444:AF444),IF(COUNTBLANK(P444:AF444)&lt;15.5,AVERAGE(P444:AF444),IF(COUNTBLANK(O444:AF444)&lt;16.5,AVERAGE(O444:AF444),IF(COUNTBLANK(N444:AF444)&lt;17.5,AVERAGE(N444:AF444),IF(COUNTBLANK(M444:AF444)&lt;18.5,AVERAGE(M444:AF444),IF(COUNTBLANK(L444:AF444)&lt;19.5,AVERAGE(L444:AF444),AVERAGE(K444:AF444))))))))))))))))))))))</f>
        <v>46.5</v>
      </c>
      <c r="AK444" s="23">
        <f>IF(AH444&lt;1.5,J444,(0.75*J444)+(0.25*(AI444*$AS$1)))</f>
        <v>210075.61719477968</v>
      </c>
      <c r="AL444" s="24">
        <f>AK444-J444</f>
        <v>-11824.382805220317</v>
      </c>
      <c r="AM444" s="22">
        <f>IF(AH444&lt;1.5,"N/A",3*((J444/$AS$1)-(AJ444*2/3)))</f>
        <v>69.673530326375442</v>
      </c>
      <c r="AN444" s="20">
        <f t="shared" si="15"/>
        <v>168804.84817967433</v>
      </c>
      <c r="AO444" s="20">
        <f t="shared" si="16"/>
        <v>168804.84817967433</v>
      </c>
    </row>
    <row r="445" spans="1:41" ht="13.5">
      <c r="A445" s="19" t="s">
        <v>40</v>
      </c>
      <c r="B445" s="23" t="str">
        <f>IF(COUNTBLANK(K445:AF445)&lt;20.5,"Yes","No")</f>
        <v>Yes</v>
      </c>
      <c r="C445" s="23" t="str">
        <f>IF(COUNTBLANK(K445:AF445)&lt;21.5,"Yes","No")</f>
        <v>Yes</v>
      </c>
      <c r="D445" s="23" t="str">
        <f>IF(J445&gt;300000,IF(J445&lt;((AG445*$AR$1)*0.9),IF(J445&lt;((AG445*$AR$1)*0.8),IF(J445&lt;((AG445*$AR$1)*0.7),"B","C"),"V"),IF(AM445&gt;AG445,IF(AM445&gt;AJ445,"P",""),"")),IF(AM445&gt;AG445,IF(AM445&gt;AJ445,"P",""),""))</f>
        <v/>
      </c>
      <c r="E445" s="19" t="s">
        <v>226</v>
      </c>
      <c r="F445" s="21" t="s">
        <v>48</v>
      </c>
      <c r="G445" s="20">
        <v>189500</v>
      </c>
      <c r="H445" s="20">
        <f>J445-G445</f>
        <v>-11700</v>
      </c>
      <c r="I445" s="80">
        <v>-1400</v>
      </c>
      <c r="J445" s="20">
        <v>177800</v>
      </c>
      <c r="K445" s="21">
        <v>24</v>
      </c>
      <c r="L445" s="21">
        <v>31</v>
      </c>
      <c r="M445" s="21">
        <v>54</v>
      </c>
      <c r="N445" s="21">
        <v>42</v>
      </c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39">
        <f>IF(AH445=0,"",AVERAGE(K445:AF445))</f>
        <v>37.75</v>
      </c>
      <c r="AH445" s="39">
        <f>IF(COUNTBLANK(K445:AF445)=0,22,IF(COUNTBLANK(K445:AF445)=1,21,IF(COUNTBLANK(K445:AF445)=2,20,IF(COUNTBLANK(K445:AF445)=3,19,IF(COUNTBLANK(K445:AF445)=4,18,IF(COUNTBLANK(K445:AF445)=5,17,IF(COUNTBLANK(K445:AF445)=6,16,IF(COUNTBLANK(K445:AF445)=7,15,IF(COUNTBLANK(K445:AF445)=8,14,IF(COUNTBLANK(K445:AF445)=9,13,IF(COUNTBLANK(K445:AF445)=10,12,IF(COUNTBLANK(K445:AF445)=11,11,IF(COUNTBLANK(K445:AF445)=12,10,IF(COUNTBLANK(K445:AF445)=13,9,IF(COUNTBLANK(K445:AF445)=14,8,IF(COUNTBLANK(K445:AF445)=15,7,IF(COUNTBLANK(K445:AF445)=16,6,IF(COUNTBLANK(K445:AF445)=17,5,IF(COUNTBLANK(K445:AF445)=18,4,IF(COUNTBLANK(K445:AF445)=19,3,IF(COUNTBLANK(K445:AF445)=20,2,IF(COUNTBLANK(K445:AF445)=21,1,IF(COUNTBLANK(K445:AF445)=22,0,"Error")))))))))))))))))))))))</f>
        <v>4</v>
      </c>
      <c r="AI445" s="39">
        <f>IF(AH445=0,"",IF(COUNTBLANK(AD445:AF445)=0,AVERAGE(AD445:AF445),IF(COUNTBLANK(AC445:AF445)&lt;1.5,AVERAGE(AC445:AF445),IF(COUNTBLANK(AB445:AF445)&lt;2.5,AVERAGE(AB445:AF445),IF(COUNTBLANK(AA445:AF445)&lt;3.5,AVERAGE(AA445:AF445),IF(COUNTBLANK(Z445:AF445)&lt;4.5,AVERAGE(Z445:AF445),IF(COUNTBLANK(Y445:AF445)&lt;5.5,AVERAGE(Y445:AF445),IF(COUNTBLANK(X445:AF445)&lt;6.5,AVERAGE(X445:AF445),IF(COUNTBLANK(W445:AF445)&lt;7.5,AVERAGE(W445:AF445),IF(COUNTBLANK(V445:AF445)&lt;8.5,AVERAGE(V445:AF445),IF(COUNTBLANK(U445:AF445)&lt;9.5,AVERAGE(U445:AF445),IF(COUNTBLANK(T445:AF445)&lt;10.5,AVERAGE(T445:AF445),IF(COUNTBLANK(S445:AF445)&lt;11.5,AVERAGE(S445:AF445),IF(COUNTBLANK(R445:AF445)&lt;12.5,AVERAGE(R445:AF445),IF(COUNTBLANK(Q445:AF445)&lt;13.5,AVERAGE(Q445:AF445),IF(COUNTBLANK(P445:AF445)&lt;14.5,AVERAGE(P445:AF445),IF(COUNTBLANK(O445:AF445)&lt;15.5,AVERAGE(O445:AF445),IF(COUNTBLANK(N445:AF445)&lt;16.5,AVERAGE(N445:AF445),IF(COUNTBLANK(M445:AF445)&lt;17.5,AVERAGE(M445:AF445),IF(COUNTBLANK(L445:AF445)&lt;18.5,AVERAGE(L445:AF445),AVERAGE(K445:AF445)))))))))))))))))))))</f>
        <v>42.333333333333336</v>
      </c>
      <c r="AJ445" s="22">
        <f>IF(AH445=0,"",IF(COUNTBLANK(AE445:AF445)=0,AVERAGE(AE445:AF445),IF(COUNTBLANK(AD445:AF445)&lt;1.5,AVERAGE(AD445:AF445),IF(COUNTBLANK(AC445:AF445)&lt;2.5,AVERAGE(AC445:AF445),IF(COUNTBLANK(AB445:AF445)&lt;3.5,AVERAGE(AB445:AF445),IF(COUNTBLANK(AA445:AF445)&lt;4.5,AVERAGE(AA445:AF445),IF(COUNTBLANK(Z445:AF445)&lt;5.5,AVERAGE(Z445:AF445),IF(COUNTBLANK(Y445:AF445)&lt;6.5,AVERAGE(Y445:AF445),IF(COUNTBLANK(X445:AF445)&lt;7.5,AVERAGE(X445:AF445),IF(COUNTBLANK(W445:AF445)&lt;8.5,AVERAGE(W445:AF445),IF(COUNTBLANK(V445:AF445)&lt;9.5,AVERAGE(V445:AF445),IF(COUNTBLANK(U445:AF445)&lt;10.5,AVERAGE(U445:AF445),IF(COUNTBLANK(T445:AF445)&lt;11.5,AVERAGE(T445:AF445),IF(COUNTBLANK(S445:AF445)&lt;12.5,AVERAGE(S445:AF445),IF(COUNTBLANK(R445:AF445)&lt;13.5,AVERAGE(R445:AF445),IF(COUNTBLANK(Q445:AF445)&lt;14.5,AVERAGE(Q445:AF445),IF(COUNTBLANK(P445:AF445)&lt;15.5,AVERAGE(P445:AF445),IF(COUNTBLANK(O445:AF445)&lt;16.5,AVERAGE(O445:AF445),IF(COUNTBLANK(N445:AF445)&lt;17.5,AVERAGE(N445:AF445),IF(COUNTBLANK(M445:AF445)&lt;18.5,AVERAGE(M445:AF445),IF(COUNTBLANK(L445:AF445)&lt;19.5,AVERAGE(L445:AF445),AVERAGE(K445:AF445))))))))))))))))))))))</f>
        <v>48</v>
      </c>
      <c r="AK445" s="23">
        <f>IF(AH445&lt;1.5,J445,(0.75*J445)+(0.25*(AI445*$AS$1)))</f>
        <v>176659.59674794547</v>
      </c>
      <c r="AL445" s="24">
        <f>AK445-J445</f>
        <v>-1140.4032520545297</v>
      </c>
      <c r="AM445" s="22">
        <f>IF(AH445&lt;1.5,"N/A",3*((J445/$AS$1)-(AJ445*2/3)))</f>
        <v>34.344090545423853</v>
      </c>
      <c r="AN445" s="20">
        <f t="shared" si="15"/>
        <v>167486.06030327064</v>
      </c>
      <c r="AO445" s="20">
        <f t="shared" si="16"/>
        <v>149352.72700271968</v>
      </c>
    </row>
    <row r="446" spans="1:41">
      <c r="AL446" s="70"/>
    </row>
    <row r="447" spans="1:41">
      <c r="AL447" s="70"/>
    </row>
    <row r="448" spans="1:41">
      <c r="AL448" s="70"/>
    </row>
    <row r="449" spans="38:38">
      <c r="AL449" s="70"/>
    </row>
    <row r="450" spans="38:38">
      <c r="AL450" s="70"/>
    </row>
    <row r="451" spans="38:38">
      <c r="AL451" s="70"/>
    </row>
    <row r="452" spans="38:38">
      <c r="AL452" s="70"/>
    </row>
    <row r="453" spans="38:38">
      <c r="AL453" s="70"/>
    </row>
    <row r="454" spans="38:38">
      <c r="AL454" s="70"/>
    </row>
    <row r="455" spans="38:38">
      <c r="AL455" s="70"/>
    </row>
    <row r="456" spans="38:38">
      <c r="AL456" s="70"/>
    </row>
    <row r="457" spans="38:38">
      <c r="AL457" s="70"/>
    </row>
    <row r="458" spans="38:38">
      <c r="AL458" s="70"/>
    </row>
    <row r="459" spans="38:38">
      <c r="AL459" s="70"/>
    </row>
    <row r="460" spans="38:38">
      <c r="AL460" s="70"/>
    </row>
    <row r="461" spans="38:38">
      <c r="AL461" s="70"/>
    </row>
    <row r="462" spans="38:38">
      <c r="AL462" s="70"/>
    </row>
    <row r="463" spans="38:38">
      <c r="AL463" s="70"/>
    </row>
    <row r="464" spans="38:38">
      <c r="AL464" s="70"/>
    </row>
    <row r="465" spans="38:38">
      <c r="AL465" s="70"/>
    </row>
    <row r="466" spans="38:38">
      <c r="AL466" s="70"/>
    </row>
    <row r="467" spans="38:38">
      <c r="AL467" s="70"/>
    </row>
    <row r="468" spans="38:38">
      <c r="AL468" s="70"/>
    </row>
    <row r="469" spans="38:38">
      <c r="AL469" s="70"/>
    </row>
    <row r="470" spans="38:38">
      <c r="AL470" s="70"/>
    </row>
    <row r="471" spans="38:38">
      <c r="AL471" s="70"/>
    </row>
    <row r="472" spans="38:38">
      <c r="AL472" s="70"/>
    </row>
    <row r="473" spans="38:38">
      <c r="AL473" s="70"/>
    </row>
    <row r="474" spans="38:38">
      <c r="AL474" s="70"/>
    </row>
    <row r="475" spans="38:38">
      <c r="AL475" s="70"/>
    </row>
    <row r="476" spans="38:38">
      <c r="AL476" s="70"/>
    </row>
    <row r="477" spans="38:38">
      <c r="AL477" s="70"/>
    </row>
    <row r="478" spans="38:38">
      <c r="AL478" s="70"/>
    </row>
    <row r="479" spans="38:38">
      <c r="AL479" s="70"/>
    </row>
    <row r="480" spans="38:38">
      <c r="AL480" s="70"/>
    </row>
    <row r="481" spans="38:38">
      <c r="AL481" s="70"/>
    </row>
    <row r="482" spans="38:38">
      <c r="AL482" s="70"/>
    </row>
    <row r="483" spans="38:38">
      <c r="AL483" s="70"/>
    </row>
    <row r="484" spans="38:38">
      <c r="AL484" s="70"/>
    </row>
    <row r="485" spans="38:38">
      <c r="AL485" s="70"/>
    </row>
    <row r="486" spans="38:38">
      <c r="AL486" s="70"/>
    </row>
    <row r="487" spans="38:38">
      <c r="AL487" s="70"/>
    </row>
    <row r="488" spans="38:38">
      <c r="AL488" s="70"/>
    </row>
    <row r="489" spans="38:38">
      <c r="AL489" s="70"/>
    </row>
    <row r="490" spans="38:38">
      <c r="AL490" s="70"/>
    </row>
    <row r="491" spans="38:38">
      <c r="AL491" s="70"/>
    </row>
    <row r="492" spans="38:38">
      <c r="AL492" s="70"/>
    </row>
    <row r="493" spans="38:38">
      <c r="AL493" s="70"/>
    </row>
    <row r="494" spans="38:38">
      <c r="AL494" s="70"/>
    </row>
    <row r="495" spans="38:38">
      <c r="AL495" s="70"/>
    </row>
    <row r="496" spans="38:38">
      <c r="AL496" s="70"/>
    </row>
    <row r="497" spans="38:38">
      <c r="AL497" s="70"/>
    </row>
    <row r="498" spans="38:38">
      <c r="AL498" s="70"/>
    </row>
    <row r="499" spans="38:38">
      <c r="AL499" s="70"/>
    </row>
    <row r="500" spans="38:38">
      <c r="AL500" s="70"/>
    </row>
    <row r="501" spans="38:38">
      <c r="AL501" s="70"/>
    </row>
    <row r="502" spans="38:38">
      <c r="AL502" s="70"/>
    </row>
    <row r="503" spans="38:38">
      <c r="AL503" s="70"/>
    </row>
    <row r="504" spans="38:38">
      <c r="AL504" s="70"/>
    </row>
    <row r="505" spans="38:38">
      <c r="AL505" s="70"/>
    </row>
    <row r="506" spans="38:38">
      <c r="AL506" s="70"/>
    </row>
    <row r="507" spans="38:38">
      <c r="AL507" s="70"/>
    </row>
    <row r="508" spans="38:38">
      <c r="AL508" s="70"/>
    </row>
    <row r="509" spans="38:38">
      <c r="AL509" s="70"/>
    </row>
    <row r="510" spans="38:38">
      <c r="AL510" s="70"/>
    </row>
    <row r="511" spans="38:38">
      <c r="AL511" s="70"/>
    </row>
    <row r="512" spans="38:38">
      <c r="AL512" s="70"/>
    </row>
    <row r="513" spans="38:38">
      <c r="AL513" s="70"/>
    </row>
    <row r="514" spans="38:38">
      <c r="AL514" s="70"/>
    </row>
    <row r="515" spans="38:38">
      <c r="AL515" s="70"/>
    </row>
    <row r="516" spans="38:38">
      <c r="AL516" s="70"/>
    </row>
    <row r="517" spans="38:38">
      <c r="AL517" s="70"/>
    </row>
    <row r="518" spans="38:38">
      <c r="AL518" s="70"/>
    </row>
    <row r="519" spans="38:38">
      <c r="AL519" s="70"/>
    </row>
    <row r="520" spans="38:38">
      <c r="AL520" s="70"/>
    </row>
    <row r="521" spans="38:38">
      <c r="AL521" s="70"/>
    </row>
    <row r="522" spans="38:38">
      <c r="AL522" s="70"/>
    </row>
    <row r="523" spans="38:38">
      <c r="AL523" s="70"/>
    </row>
    <row r="524" spans="38:38">
      <c r="AL524" s="70"/>
    </row>
    <row r="525" spans="38:38">
      <c r="AL525" s="70"/>
    </row>
    <row r="526" spans="38:38">
      <c r="AL526" s="70"/>
    </row>
    <row r="527" spans="38:38">
      <c r="AL527" s="70"/>
    </row>
    <row r="528" spans="38:38">
      <c r="AL528" s="70"/>
    </row>
    <row r="529" spans="38:38">
      <c r="AL529" s="70"/>
    </row>
    <row r="530" spans="38:38">
      <c r="AL530" s="70"/>
    </row>
    <row r="531" spans="38:38">
      <c r="AL531" s="70"/>
    </row>
    <row r="532" spans="38:38">
      <c r="AL532" s="70"/>
    </row>
    <row r="533" spans="38:38">
      <c r="AL533" s="70"/>
    </row>
    <row r="534" spans="38:38">
      <c r="AL534" s="70"/>
    </row>
    <row r="535" spans="38:38">
      <c r="AL535" s="70"/>
    </row>
    <row r="536" spans="38:38">
      <c r="AL536" s="70"/>
    </row>
    <row r="537" spans="38:38">
      <c r="AL537" s="70"/>
    </row>
    <row r="538" spans="38:38">
      <c r="AL538" s="70"/>
    </row>
    <row r="539" spans="38:38">
      <c r="AL539" s="70"/>
    </row>
    <row r="540" spans="38:38">
      <c r="AL540" s="70"/>
    </row>
    <row r="541" spans="38:38">
      <c r="AL541" s="70"/>
    </row>
    <row r="542" spans="38:38">
      <c r="AL542" s="70"/>
    </row>
    <row r="543" spans="38:38">
      <c r="AL543" s="70"/>
    </row>
    <row r="544" spans="38:38">
      <c r="AL544" s="70"/>
    </row>
    <row r="545" spans="38:38">
      <c r="AL545" s="70"/>
    </row>
    <row r="546" spans="38:38">
      <c r="AL546" s="70"/>
    </row>
    <row r="547" spans="38:38">
      <c r="AL547" s="70"/>
    </row>
    <row r="548" spans="38:38">
      <c r="AL548" s="70"/>
    </row>
    <row r="549" spans="38:38">
      <c r="AL549" s="70"/>
    </row>
    <row r="550" spans="38:38">
      <c r="AL550" s="70"/>
    </row>
    <row r="551" spans="38:38">
      <c r="AL551" s="70"/>
    </row>
    <row r="552" spans="38:38">
      <c r="AL552" s="70"/>
    </row>
    <row r="553" spans="38:38">
      <c r="AL553" s="70"/>
    </row>
    <row r="554" spans="38:38">
      <c r="AL554" s="70"/>
    </row>
    <row r="555" spans="38:38">
      <c r="AL555" s="70"/>
    </row>
    <row r="556" spans="38:38">
      <c r="AL556" s="70"/>
    </row>
    <row r="557" spans="38:38">
      <c r="AL557" s="70"/>
    </row>
    <row r="558" spans="38:38">
      <c r="AL558" s="70"/>
    </row>
    <row r="559" spans="38:38">
      <c r="AL559" s="70"/>
    </row>
    <row r="560" spans="38:38">
      <c r="AL560" s="70"/>
    </row>
    <row r="561" spans="38:38">
      <c r="AL561" s="70"/>
    </row>
    <row r="562" spans="38:38">
      <c r="AL562" s="70"/>
    </row>
    <row r="563" spans="38:38">
      <c r="AL563" s="70"/>
    </row>
    <row r="564" spans="38:38">
      <c r="AL564" s="70"/>
    </row>
    <row r="565" spans="38:38">
      <c r="AL565" s="70"/>
    </row>
    <row r="566" spans="38:38">
      <c r="AL566" s="70"/>
    </row>
    <row r="567" spans="38:38">
      <c r="AL567" s="70"/>
    </row>
    <row r="568" spans="38:38">
      <c r="AL568" s="70"/>
    </row>
    <row r="569" spans="38:38">
      <c r="AL569" s="70"/>
    </row>
    <row r="570" spans="38:38">
      <c r="AL570" s="70"/>
    </row>
    <row r="571" spans="38:38">
      <c r="AL571" s="70"/>
    </row>
    <row r="572" spans="38:38">
      <c r="AL572" s="70"/>
    </row>
    <row r="573" spans="38:38">
      <c r="AL573" s="70"/>
    </row>
    <row r="574" spans="38:38">
      <c r="AL574" s="70"/>
    </row>
    <row r="575" spans="38:38">
      <c r="AL575" s="70"/>
    </row>
    <row r="576" spans="38:38">
      <c r="AL576" s="70"/>
    </row>
    <row r="577" spans="38:38">
      <c r="AL577" s="70"/>
    </row>
    <row r="578" spans="38:38">
      <c r="AL578" s="70"/>
    </row>
    <row r="579" spans="38:38">
      <c r="AL579" s="70"/>
    </row>
    <row r="580" spans="38:38">
      <c r="AL580" s="70"/>
    </row>
    <row r="581" spans="38:38">
      <c r="AL581" s="70"/>
    </row>
    <row r="582" spans="38:38">
      <c r="AL582" s="70"/>
    </row>
    <row r="583" spans="38:38">
      <c r="AL583" s="70"/>
    </row>
    <row r="584" spans="38:38">
      <c r="AL584" s="70"/>
    </row>
    <row r="585" spans="38:38">
      <c r="AL585" s="70"/>
    </row>
    <row r="586" spans="38:38">
      <c r="AL586" s="70"/>
    </row>
    <row r="587" spans="38:38">
      <c r="AL587" s="70"/>
    </row>
    <row r="588" spans="38:38">
      <c r="AL588" s="70"/>
    </row>
    <row r="589" spans="38:38">
      <c r="AL589" s="70"/>
    </row>
    <row r="590" spans="38:38">
      <c r="AL590" s="70"/>
    </row>
    <row r="591" spans="38:38">
      <c r="AL591" s="70"/>
    </row>
    <row r="592" spans="38:38">
      <c r="AL592" s="70"/>
    </row>
    <row r="593" spans="38:38">
      <c r="AL593" s="70"/>
    </row>
    <row r="594" spans="38:38">
      <c r="AL594" s="70"/>
    </row>
    <row r="595" spans="38:38">
      <c r="AL595" s="70"/>
    </row>
    <row r="596" spans="38:38">
      <c r="AL596" s="70"/>
    </row>
    <row r="597" spans="38:38">
      <c r="AL597" s="70"/>
    </row>
  </sheetData>
  <autoFilter ref="A1:F445">
    <filterColumn colId="2"/>
    <filterColumn colId="3"/>
    <filterColumn colId="5"/>
  </autoFilter>
  <sortState ref="A2:AO445">
    <sortCondition ref="A2:A445"/>
    <sortCondition descending="1" ref="AG2:AG445"/>
    <sortCondition descending="1" ref="J2:J445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4"/>
  <sheetViews>
    <sheetView zoomScale="115" zoomScaleNormal="115" workbookViewId="0">
      <selection activeCell="A7" sqref="A7:G10"/>
    </sheetView>
  </sheetViews>
  <sheetFormatPr defaultRowHeight="15"/>
  <cols>
    <col min="2" max="2" width="16.85546875" customWidth="1"/>
    <col min="3" max="3" width="13.7109375" customWidth="1"/>
    <col min="4" max="4" width="21.5703125" style="72" customWidth="1"/>
    <col min="5" max="5" width="28.85546875" style="72" customWidth="1"/>
    <col min="6" max="6" width="24.5703125" style="72" customWidth="1"/>
    <col min="7" max="7" width="13" customWidth="1"/>
    <col min="8" max="8" width="14.42578125" customWidth="1"/>
    <col min="9" max="9" width="11.140625" bestFit="1" customWidth="1"/>
    <col min="10" max="12" width="13.140625" bestFit="1" customWidth="1"/>
    <col min="13" max="13" width="28.85546875" bestFit="1" customWidth="1"/>
    <col min="14" max="14" width="10.140625" bestFit="1" customWidth="1"/>
    <col min="15" max="15" width="11.140625" bestFit="1" customWidth="1"/>
    <col min="16" max="16" width="10.28515625" bestFit="1" customWidth="1"/>
    <col min="17" max="17" width="11.140625" bestFit="1" customWidth="1"/>
    <col min="18" max="18" width="24.5703125" bestFit="1" customWidth="1"/>
    <col min="19" max="19" width="11.140625" bestFit="1" customWidth="1"/>
    <col min="20" max="22" width="13.140625" bestFit="1" customWidth="1"/>
    <col min="23" max="23" width="13" bestFit="1" customWidth="1"/>
    <col min="24" max="24" width="9.85546875" bestFit="1" customWidth="1"/>
    <col min="25" max="25" width="5.140625" customWidth="1"/>
    <col min="26" max="26" width="10.28515625" bestFit="1" customWidth="1"/>
    <col min="27" max="27" width="4.42578125" customWidth="1"/>
    <col min="28" max="28" width="12.140625" bestFit="1" customWidth="1"/>
    <col min="29" max="29" width="9.85546875" bestFit="1" customWidth="1"/>
    <col min="30" max="30" width="5.140625" customWidth="1"/>
    <col min="31" max="31" width="10.28515625" bestFit="1" customWidth="1"/>
    <col min="32" max="32" width="4.42578125" customWidth="1"/>
    <col min="33" max="33" width="15.28515625" bestFit="1" customWidth="1"/>
    <col min="34" max="34" width="25.140625" bestFit="1" customWidth="1"/>
    <col min="35" max="35" width="32.42578125" bestFit="1" customWidth="1"/>
    <col min="36" max="36" width="28.28515625" bestFit="1" customWidth="1"/>
    <col min="37" max="37" width="18.140625" bestFit="1" customWidth="1"/>
    <col min="38" max="38" width="17.28515625" bestFit="1" customWidth="1"/>
  </cols>
  <sheetData>
    <row r="1" spans="1:7">
      <c r="B1" s="4" t="s">
        <v>459</v>
      </c>
      <c r="C1" t="s">
        <v>473</v>
      </c>
    </row>
    <row r="2" spans="1:7">
      <c r="B2" s="4" t="s">
        <v>453</v>
      </c>
      <c r="C2" t="s">
        <v>477</v>
      </c>
    </row>
    <row r="3" spans="1:7">
      <c r="B3" s="4" t="s">
        <v>470</v>
      </c>
      <c r="C3" t="s">
        <v>474</v>
      </c>
      <c r="D3"/>
      <c r="E3"/>
      <c r="F3"/>
    </row>
    <row r="4" spans="1:7">
      <c r="D4"/>
      <c r="E4"/>
      <c r="F4"/>
    </row>
    <row r="5" spans="1:7">
      <c r="C5" s="4" t="s">
        <v>413</v>
      </c>
      <c r="D5" s="73"/>
      <c r="E5" s="73"/>
      <c r="F5" s="73"/>
      <c r="G5" s="73"/>
    </row>
    <row r="6" spans="1:7">
      <c r="B6" s="4" t="s">
        <v>412</v>
      </c>
      <c r="C6" t="s">
        <v>476</v>
      </c>
      <c r="D6" s="73" t="s">
        <v>414</v>
      </c>
      <c r="E6" s="73" t="s">
        <v>475</v>
      </c>
      <c r="F6" s="73" t="s">
        <v>415</v>
      </c>
      <c r="G6" t="s">
        <v>533</v>
      </c>
    </row>
    <row r="7" spans="1:7">
      <c r="A7" t="e">
        <f>VLOOKUP(B7,DT!$E$1:$AP$400,2,FALSE)</f>
        <v>#N/A</v>
      </c>
      <c r="B7" s="5" t="s">
        <v>478</v>
      </c>
      <c r="C7" s="71">
        <v>55.532826567327646</v>
      </c>
      <c r="D7" s="73">
        <v>346500</v>
      </c>
      <c r="E7" s="73">
        <v>14738.802274534828</v>
      </c>
      <c r="F7" s="73">
        <v>389701.81747729506</v>
      </c>
      <c r="G7" s="71">
        <v>77</v>
      </c>
    </row>
    <row r="8" spans="1:7">
      <c r="A8" t="str">
        <f>VLOOKUP(B8,DT!$E$1:$AP$400,2,FALSE)</f>
        <v>FWD / MID</v>
      </c>
      <c r="B8" s="5" t="s">
        <v>190</v>
      </c>
      <c r="C8" s="71">
        <v>64.742829653394708</v>
      </c>
      <c r="D8" s="73">
        <v>400300</v>
      </c>
      <c r="E8" s="73">
        <v>19297.599632954749</v>
      </c>
      <c r="F8" s="73">
        <v>458938.18098848959</v>
      </c>
      <c r="G8" s="71">
        <v>108</v>
      </c>
    </row>
    <row r="9" spans="1:7">
      <c r="A9" t="str">
        <f>VLOOKUP(B9,DT!$E$1:$AP$400,2,FALSE)</f>
        <v>MID</v>
      </c>
      <c r="B9" s="5" t="s">
        <v>191</v>
      </c>
      <c r="C9" s="71">
        <v>65.893812276793781</v>
      </c>
      <c r="D9" s="73">
        <v>356600</v>
      </c>
      <c r="E9" s="73">
        <v>10327.166360795614</v>
      </c>
      <c r="F9" s="73">
        <v>399592.72655032284</v>
      </c>
      <c r="G9" s="71">
        <v>89</v>
      </c>
    </row>
    <row r="10" spans="1:7">
      <c r="A10" t="str">
        <f>VLOOKUP(B10,DT!$E$1:$AP$400,2,FALSE)</f>
        <v>DEF / MID</v>
      </c>
      <c r="B10" s="5" t="s">
        <v>89</v>
      </c>
      <c r="C10" s="71">
        <v>67.027514792556687</v>
      </c>
      <c r="D10" s="73">
        <v>419900</v>
      </c>
      <c r="E10" s="73">
        <v>11653.401940243086</v>
      </c>
      <c r="F10" s="73">
        <v>476741.81731993961</v>
      </c>
      <c r="G10" s="71">
        <v>114</v>
      </c>
    </row>
    <row r="11" spans="1:7">
      <c r="A11" t="e">
        <f>VLOOKUP(B11,DT!$E$1:$AP$400,2,FALSE)</f>
        <v>#N/A</v>
      </c>
      <c r="B11" s="5" t="s">
        <v>411</v>
      </c>
      <c r="C11" s="6">
        <v>253.19698329007284</v>
      </c>
      <c r="D11" s="73">
        <v>1523300</v>
      </c>
      <c r="E11" s="73">
        <v>56016.970208528277</v>
      </c>
      <c r="F11" s="73">
        <v>1724974.5423360472</v>
      </c>
      <c r="G11" s="6">
        <v>388</v>
      </c>
    </row>
    <row r="12" spans="1:7">
      <c r="A12" t="e">
        <f>VLOOKUP(B12,DT!$E$1:$AP$400,2,FALSE)</f>
        <v>#N/A</v>
      </c>
      <c r="D12"/>
      <c r="E12"/>
      <c r="F12"/>
    </row>
    <row r="13" spans="1:7">
      <c r="A13" t="e">
        <f>VLOOKUP(B13,DT!$E$1:$AP$400,2,FALSE)</f>
        <v>#N/A</v>
      </c>
      <c r="D13"/>
      <c r="E13"/>
      <c r="F13"/>
    </row>
    <row r="14" spans="1:7">
      <c r="A14" t="e">
        <f>VLOOKUP(B14,DT!$E$1:$AP$400,2,FALSE)</f>
        <v>#N/A</v>
      </c>
      <c r="D14"/>
      <c r="E14"/>
      <c r="F14"/>
    </row>
    <row r="15" spans="1:7">
      <c r="A15" t="e">
        <f>VLOOKUP(B15,DT!$E$1:$AP$400,2,FALSE)</f>
        <v>#N/A</v>
      </c>
      <c r="D15"/>
      <c r="E15"/>
      <c r="F15"/>
    </row>
    <row r="16" spans="1:7">
      <c r="A16" t="e">
        <f>VLOOKUP(B16,DT!$E$1:$AP$400,2,FALSE)</f>
        <v>#N/A</v>
      </c>
      <c r="D16"/>
      <c r="E16"/>
      <c r="F16"/>
    </row>
    <row r="17" spans="1:6">
      <c r="A17" t="e">
        <f>VLOOKUP(B17,DT!$E$1:$AP$400,2,FALSE)</f>
        <v>#N/A</v>
      </c>
      <c r="D17"/>
      <c r="E17"/>
      <c r="F17"/>
    </row>
    <row r="18" spans="1:6">
      <c r="A18" t="e">
        <f>VLOOKUP(B18,DT!$E$1:$AP$400,2,FALSE)</f>
        <v>#N/A</v>
      </c>
      <c r="D18"/>
      <c r="E18"/>
      <c r="F18"/>
    </row>
    <row r="19" spans="1:6">
      <c r="A19" t="e">
        <f>VLOOKUP(B19,DT!$E$1:$AP$400,2,FALSE)</f>
        <v>#N/A</v>
      </c>
      <c r="D19"/>
      <c r="E19"/>
      <c r="F19"/>
    </row>
    <row r="20" spans="1:6">
      <c r="A20" t="e">
        <f>VLOOKUP(B20,DT!$E$1:$AP$400,2,FALSE)</f>
        <v>#N/A</v>
      </c>
      <c r="D20"/>
      <c r="E20"/>
      <c r="F20"/>
    </row>
    <row r="21" spans="1:6">
      <c r="A21" t="e">
        <f>VLOOKUP(B21,DT!$E$1:$AP$400,2,FALSE)</f>
        <v>#N/A</v>
      </c>
      <c r="D21"/>
      <c r="E21"/>
      <c r="F21"/>
    </row>
    <row r="22" spans="1:6">
      <c r="A22" t="e">
        <f>VLOOKUP(B22,DT!$E$1:$AP$400,2,FALSE)</f>
        <v>#N/A</v>
      </c>
      <c r="D22"/>
      <c r="E22"/>
      <c r="F22"/>
    </row>
    <row r="23" spans="1:6">
      <c r="A23" t="e">
        <f>VLOOKUP(B23,DT!$E$1:$AP$400,2,FALSE)</f>
        <v>#N/A</v>
      </c>
      <c r="D23"/>
      <c r="E23"/>
      <c r="F23"/>
    </row>
    <row r="24" spans="1:6">
      <c r="A24" t="e">
        <f>VLOOKUP(B24,DT!$E$1:$AP$400,2,FALSE)</f>
        <v>#N/A</v>
      </c>
      <c r="D24"/>
      <c r="E24"/>
      <c r="F24"/>
    </row>
    <row r="25" spans="1:6">
      <c r="A25" t="e">
        <f>VLOOKUP(B25,DT!$E$1:$AP$400,2,FALSE)</f>
        <v>#N/A</v>
      </c>
      <c r="D25"/>
      <c r="E25"/>
      <c r="F25"/>
    </row>
    <row r="26" spans="1:6">
      <c r="A26" t="e">
        <f>VLOOKUP(B26,DT!$E$1:$AP$400,2,FALSE)</f>
        <v>#N/A</v>
      </c>
      <c r="D26"/>
      <c r="E26"/>
      <c r="F26"/>
    </row>
    <row r="27" spans="1:6">
      <c r="D27"/>
      <c r="E27"/>
      <c r="F27"/>
    </row>
    <row r="28" spans="1:6">
      <c r="D28"/>
      <c r="E28"/>
      <c r="F28"/>
    </row>
    <row r="29" spans="1:6">
      <c r="D29"/>
      <c r="E29"/>
      <c r="F29"/>
    </row>
    <row r="30" spans="1:6">
      <c r="D30"/>
      <c r="E30"/>
      <c r="F30"/>
    </row>
    <row r="31" spans="1:6">
      <c r="D31"/>
      <c r="E31"/>
      <c r="F31"/>
    </row>
    <row r="32" spans="1:6">
      <c r="D32"/>
      <c r="E32"/>
      <c r="F32"/>
    </row>
    <row r="33" spans="4:6">
      <c r="D33"/>
      <c r="E33"/>
      <c r="F33"/>
    </row>
    <row r="34" spans="4:6">
      <c r="D34"/>
      <c r="E34"/>
      <c r="F34"/>
    </row>
    <row r="35" spans="4:6">
      <c r="D35"/>
      <c r="E35"/>
      <c r="F35"/>
    </row>
    <row r="36" spans="4:6">
      <c r="D36"/>
      <c r="E36"/>
      <c r="F36"/>
    </row>
    <row r="37" spans="4:6">
      <c r="D37"/>
      <c r="E37"/>
      <c r="F37"/>
    </row>
    <row r="38" spans="4:6">
      <c r="D38"/>
      <c r="E38"/>
      <c r="F38"/>
    </row>
    <row r="39" spans="4:6">
      <c r="D39"/>
      <c r="E39"/>
      <c r="F39"/>
    </row>
    <row r="40" spans="4:6">
      <c r="D40"/>
      <c r="E40"/>
      <c r="F40"/>
    </row>
    <row r="41" spans="4:6">
      <c r="D41"/>
      <c r="E41"/>
      <c r="F41"/>
    </row>
    <row r="42" spans="4:6">
      <c r="D42"/>
      <c r="E42"/>
      <c r="F42"/>
    </row>
    <row r="43" spans="4:6">
      <c r="D43"/>
      <c r="E43"/>
      <c r="F43"/>
    </row>
    <row r="44" spans="4:6">
      <c r="D44"/>
      <c r="E44"/>
      <c r="F44"/>
    </row>
    <row r="45" spans="4:6">
      <c r="D45"/>
      <c r="E45"/>
      <c r="F45"/>
    </row>
    <row r="46" spans="4:6">
      <c r="D46"/>
      <c r="E46"/>
      <c r="F46"/>
    </row>
    <row r="47" spans="4:6">
      <c r="D47"/>
      <c r="E47"/>
      <c r="F47"/>
    </row>
    <row r="48" spans="4:6">
      <c r="D48"/>
      <c r="E48"/>
      <c r="F48"/>
    </row>
    <row r="49" spans="4:6">
      <c r="D49"/>
      <c r="E49"/>
      <c r="F49"/>
    </row>
    <row r="50" spans="4:6">
      <c r="D50"/>
      <c r="E50"/>
      <c r="F50"/>
    </row>
    <row r="51" spans="4:6">
      <c r="D51"/>
      <c r="E51"/>
      <c r="F51"/>
    </row>
    <row r="52" spans="4:6">
      <c r="D52"/>
      <c r="E52"/>
      <c r="F52"/>
    </row>
    <row r="53" spans="4:6">
      <c r="D53"/>
      <c r="E53"/>
      <c r="F53"/>
    </row>
    <row r="54" spans="4:6">
      <c r="D54"/>
      <c r="E54"/>
      <c r="F54"/>
    </row>
    <row r="55" spans="4:6">
      <c r="D55"/>
      <c r="E55"/>
      <c r="F55"/>
    </row>
    <row r="56" spans="4:6">
      <c r="D56"/>
      <c r="E56"/>
      <c r="F56"/>
    </row>
    <row r="57" spans="4:6">
      <c r="D57"/>
      <c r="E57"/>
      <c r="F57"/>
    </row>
    <row r="58" spans="4:6">
      <c r="D58"/>
      <c r="E58"/>
      <c r="F58"/>
    </row>
    <row r="59" spans="4:6">
      <c r="D59"/>
      <c r="E59"/>
      <c r="F59"/>
    </row>
    <row r="60" spans="4:6">
      <c r="D60"/>
      <c r="E60"/>
      <c r="F60"/>
    </row>
    <row r="61" spans="4:6">
      <c r="D61"/>
      <c r="E61"/>
      <c r="F61"/>
    </row>
    <row r="62" spans="4:6">
      <c r="D62"/>
      <c r="E62"/>
      <c r="F62"/>
    </row>
    <row r="63" spans="4:6">
      <c r="D63"/>
      <c r="E63"/>
      <c r="F63"/>
    </row>
    <row r="64" spans="4:6">
      <c r="D64"/>
      <c r="E64"/>
      <c r="F64"/>
    </row>
    <row r="65" spans="4:6">
      <c r="D65"/>
      <c r="E65"/>
      <c r="F65"/>
    </row>
    <row r="66" spans="4:6">
      <c r="D66"/>
      <c r="E66"/>
      <c r="F66"/>
    </row>
    <row r="67" spans="4:6">
      <c r="D67"/>
      <c r="E67"/>
      <c r="F67"/>
    </row>
    <row r="68" spans="4:6">
      <c r="D68"/>
      <c r="E68"/>
      <c r="F68"/>
    </row>
    <row r="69" spans="4:6">
      <c r="D69"/>
      <c r="E69"/>
      <c r="F69"/>
    </row>
    <row r="70" spans="4:6">
      <c r="D70"/>
      <c r="E70"/>
      <c r="F70"/>
    </row>
    <row r="71" spans="4:6">
      <c r="D71"/>
      <c r="E71"/>
      <c r="F71"/>
    </row>
    <row r="72" spans="4:6">
      <c r="D72"/>
      <c r="E72"/>
      <c r="F72"/>
    </row>
    <row r="73" spans="4:6">
      <c r="D73"/>
      <c r="E73"/>
      <c r="F73"/>
    </row>
    <row r="74" spans="4:6">
      <c r="D74"/>
      <c r="E74"/>
      <c r="F74"/>
    </row>
    <row r="75" spans="4:6">
      <c r="D75"/>
      <c r="E75"/>
      <c r="F75"/>
    </row>
    <row r="76" spans="4:6">
      <c r="D76"/>
      <c r="E76"/>
      <c r="F76"/>
    </row>
    <row r="77" spans="4:6">
      <c r="D77"/>
      <c r="E77"/>
      <c r="F77"/>
    </row>
    <row r="78" spans="4:6">
      <c r="D78"/>
      <c r="E78"/>
      <c r="F78"/>
    </row>
    <row r="79" spans="4:6">
      <c r="D79"/>
      <c r="E79"/>
      <c r="F79"/>
    </row>
    <row r="80" spans="4:6">
      <c r="D80"/>
      <c r="E80"/>
      <c r="F80"/>
    </row>
    <row r="81" spans="4:6">
      <c r="D81"/>
      <c r="E81"/>
      <c r="F81"/>
    </row>
    <row r="82" spans="4:6">
      <c r="D82"/>
      <c r="E82"/>
      <c r="F82"/>
    </row>
    <row r="83" spans="4:6">
      <c r="D83"/>
      <c r="E83"/>
      <c r="F83"/>
    </row>
    <row r="84" spans="4:6">
      <c r="D84"/>
      <c r="E84"/>
      <c r="F84"/>
    </row>
    <row r="85" spans="4:6">
      <c r="D85"/>
      <c r="E85"/>
      <c r="F85"/>
    </row>
    <row r="86" spans="4:6">
      <c r="D86"/>
      <c r="E86"/>
      <c r="F86"/>
    </row>
    <row r="87" spans="4:6">
      <c r="D87"/>
      <c r="E87"/>
      <c r="F87"/>
    </row>
    <row r="88" spans="4:6">
      <c r="D88"/>
      <c r="E88"/>
      <c r="F88"/>
    </row>
    <row r="89" spans="4:6">
      <c r="D89"/>
      <c r="E89"/>
      <c r="F89"/>
    </row>
    <row r="90" spans="4:6">
      <c r="D90"/>
      <c r="E90"/>
      <c r="F90"/>
    </row>
    <row r="91" spans="4:6">
      <c r="D91"/>
      <c r="E91"/>
      <c r="F91"/>
    </row>
    <row r="92" spans="4:6">
      <c r="D92"/>
      <c r="E92"/>
      <c r="F92"/>
    </row>
    <row r="93" spans="4:6">
      <c r="D93"/>
      <c r="E93"/>
      <c r="F93"/>
    </row>
    <row r="94" spans="4:6">
      <c r="D94"/>
      <c r="E94"/>
      <c r="F94"/>
    </row>
    <row r="95" spans="4:6">
      <c r="D95"/>
      <c r="E95"/>
      <c r="F95"/>
    </row>
    <row r="96" spans="4:6">
      <c r="D96"/>
      <c r="E96"/>
      <c r="F96"/>
    </row>
    <row r="97" spans="4:6">
      <c r="D97"/>
      <c r="E97"/>
      <c r="F97"/>
    </row>
    <row r="98" spans="4:6">
      <c r="D98"/>
      <c r="E98"/>
      <c r="F98"/>
    </row>
    <row r="99" spans="4:6">
      <c r="D99"/>
      <c r="E99"/>
      <c r="F99"/>
    </row>
    <row r="100" spans="4:6">
      <c r="D100"/>
      <c r="E100"/>
      <c r="F100"/>
    </row>
    <row r="101" spans="4:6">
      <c r="D101"/>
      <c r="E101"/>
      <c r="F101"/>
    </row>
    <row r="102" spans="4:6">
      <c r="D102"/>
      <c r="E102"/>
      <c r="F102"/>
    </row>
    <row r="103" spans="4:6">
      <c r="D103"/>
      <c r="E103"/>
      <c r="F103"/>
    </row>
    <row r="104" spans="4:6">
      <c r="D104"/>
      <c r="E104"/>
      <c r="F104"/>
    </row>
    <row r="105" spans="4:6">
      <c r="D105"/>
      <c r="E105"/>
      <c r="F105"/>
    </row>
    <row r="106" spans="4:6">
      <c r="D106"/>
      <c r="E106"/>
      <c r="F106"/>
    </row>
    <row r="107" spans="4:6">
      <c r="D107"/>
      <c r="E107"/>
      <c r="F107"/>
    </row>
    <row r="108" spans="4:6">
      <c r="D108"/>
      <c r="E108"/>
      <c r="F108"/>
    </row>
    <row r="109" spans="4:6">
      <c r="D109"/>
      <c r="E109"/>
      <c r="F109"/>
    </row>
    <row r="110" spans="4:6">
      <c r="D110"/>
      <c r="E110"/>
      <c r="F110"/>
    </row>
    <row r="111" spans="4:6">
      <c r="D111"/>
      <c r="E111"/>
      <c r="F111"/>
    </row>
    <row r="112" spans="4:6">
      <c r="D112"/>
      <c r="E112"/>
      <c r="F112"/>
    </row>
    <row r="113" spans="4:6">
      <c r="D113"/>
      <c r="E113"/>
      <c r="F113"/>
    </row>
    <row r="114" spans="4:6">
      <c r="D114"/>
      <c r="E114"/>
      <c r="F114"/>
    </row>
    <row r="115" spans="4:6">
      <c r="D115"/>
      <c r="E115"/>
      <c r="F115"/>
    </row>
    <row r="116" spans="4:6">
      <c r="D116"/>
      <c r="E116"/>
      <c r="F116"/>
    </row>
    <row r="117" spans="4:6">
      <c r="D117"/>
      <c r="E117"/>
      <c r="F117"/>
    </row>
    <row r="118" spans="4:6">
      <c r="D118"/>
      <c r="E118"/>
      <c r="F118"/>
    </row>
    <row r="119" spans="4:6">
      <c r="D119"/>
      <c r="E119"/>
      <c r="F119"/>
    </row>
    <row r="120" spans="4:6">
      <c r="D120"/>
      <c r="E120"/>
      <c r="F120"/>
    </row>
    <row r="121" spans="4:6">
      <c r="D121"/>
      <c r="E121"/>
      <c r="F121"/>
    </row>
    <row r="122" spans="4:6">
      <c r="D122"/>
      <c r="E122"/>
      <c r="F122"/>
    </row>
    <row r="123" spans="4:6">
      <c r="D123"/>
      <c r="E123"/>
      <c r="F123"/>
    </row>
    <row r="124" spans="4:6">
      <c r="D124"/>
      <c r="E124"/>
      <c r="F124"/>
    </row>
    <row r="125" spans="4:6">
      <c r="D125"/>
      <c r="E125"/>
      <c r="F125"/>
    </row>
    <row r="126" spans="4:6">
      <c r="D126"/>
      <c r="E126"/>
      <c r="F126"/>
    </row>
    <row r="127" spans="4:6">
      <c r="D127"/>
      <c r="E127"/>
      <c r="F127"/>
    </row>
    <row r="128" spans="4:6">
      <c r="D128"/>
      <c r="E128"/>
      <c r="F128"/>
    </row>
    <row r="129" spans="4:6">
      <c r="D129"/>
      <c r="E129"/>
      <c r="F129"/>
    </row>
    <row r="130" spans="4:6">
      <c r="D130"/>
      <c r="E130"/>
      <c r="F130"/>
    </row>
    <row r="131" spans="4:6">
      <c r="D131"/>
      <c r="E131"/>
      <c r="F131"/>
    </row>
    <row r="132" spans="4:6">
      <c r="D132"/>
      <c r="E132"/>
      <c r="F132"/>
    </row>
    <row r="133" spans="4:6">
      <c r="D133"/>
      <c r="E133"/>
      <c r="F133"/>
    </row>
    <row r="134" spans="4:6">
      <c r="D134"/>
      <c r="E134"/>
      <c r="F134"/>
    </row>
    <row r="135" spans="4:6">
      <c r="D135"/>
      <c r="E135"/>
      <c r="F135"/>
    </row>
    <row r="136" spans="4:6">
      <c r="D136"/>
      <c r="E136"/>
      <c r="F136"/>
    </row>
    <row r="137" spans="4:6">
      <c r="D137"/>
      <c r="E137"/>
      <c r="F137"/>
    </row>
    <row r="138" spans="4:6">
      <c r="D138"/>
      <c r="E138"/>
      <c r="F138"/>
    </row>
    <row r="139" spans="4:6">
      <c r="D139"/>
      <c r="E139"/>
      <c r="F139"/>
    </row>
    <row r="140" spans="4:6">
      <c r="D140"/>
      <c r="E140"/>
      <c r="F140"/>
    </row>
    <row r="141" spans="4:6">
      <c r="D141"/>
      <c r="E141"/>
      <c r="F141"/>
    </row>
    <row r="142" spans="4:6">
      <c r="D142"/>
      <c r="E142"/>
      <c r="F142"/>
    </row>
    <row r="143" spans="4:6">
      <c r="D143"/>
      <c r="E143"/>
      <c r="F143"/>
    </row>
    <row r="144" spans="4:6">
      <c r="D144"/>
      <c r="E144"/>
      <c r="F144"/>
    </row>
    <row r="145" spans="4:6">
      <c r="D145"/>
      <c r="E145"/>
      <c r="F145"/>
    </row>
    <row r="146" spans="4:6">
      <c r="D146"/>
      <c r="E146"/>
      <c r="F146"/>
    </row>
    <row r="147" spans="4:6">
      <c r="D147"/>
      <c r="E147"/>
      <c r="F147"/>
    </row>
    <row r="148" spans="4:6">
      <c r="D148"/>
      <c r="E148"/>
      <c r="F148"/>
    </row>
    <row r="149" spans="4:6">
      <c r="D149"/>
      <c r="E149"/>
      <c r="F149"/>
    </row>
    <row r="150" spans="4:6">
      <c r="D150"/>
      <c r="E150"/>
      <c r="F150"/>
    </row>
    <row r="151" spans="4:6">
      <c r="D151"/>
      <c r="E151"/>
      <c r="F151"/>
    </row>
    <row r="152" spans="4:6">
      <c r="D152"/>
      <c r="E152"/>
      <c r="F152"/>
    </row>
    <row r="153" spans="4:6">
      <c r="D153"/>
      <c r="E153"/>
      <c r="F153"/>
    </row>
    <row r="154" spans="4:6">
      <c r="D154"/>
      <c r="E154"/>
      <c r="F154"/>
    </row>
    <row r="155" spans="4:6">
      <c r="D155"/>
      <c r="E155"/>
      <c r="F155"/>
    </row>
    <row r="156" spans="4:6">
      <c r="D156"/>
      <c r="E156"/>
      <c r="F156"/>
    </row>
    <row r="157" spans="4:6">
      <c r="D157"/>
      <c r="E157"/>
      <c r="F157"/>
    </row>
    <row r="158" spans="4:6">
      <c r="D158"/>
      <c r="E158"/>
      <c r="F158"/>
    </row>
    <row r="159" spans="4:6">
      <c r="D159"/>
      <c r="E159"/>
      <c r="F159"/>
    </row>
    <row r="160" spans="4:6">
      <c r="D160"/>
      <c r="E160"/>
      <c r="F160"/>
    </row>
    <row r="161" spans="4:6">
      <c r="D161"/>
      <c r="E161"/>
      <c r="F161"/>
    </row>
    <row r="162" spans="4:6">
      <c r="D162"/>
      <c r="E162"/>
      <c r="F162"/>
    </row>
    <row r="163" spans="4:6">
      <c r="D163"/>
      <c r="E163"/>
      <c r="F163"/>
    </row>
    <row r="164" spans="4:6">
      <c r="D164"/>
      <c r="E164"/>
      <c r="F164"/>
    </row>
    <row r="165" spans="4:6">
      <c r="D165"/>
      <c r="E165"/>
      <c r="F165"/>
    </row>
    <row r="166" spans="4:6">
      <c r="D166"/>
      <c r="E166"/>
      <c r="F166"/>
    </row>
    <row r="167" spans="4:6">
      <c r="D167"/>
      <c r="E167"/>
      <c r="F167"/>
    </row>
    <row r="168" spans="4:6">
      <c r="D168"/>
      <c r="E168"/>
      <c r="F168"/>
    </row>
    <row r="169" spans="4:6">
      <c r="D169"/>
      <c r="E169"/>
      <c r="F169"/>
    </row>
    <row r="170" spans="4:6">
      <c r="D170"/>
      <c r="E170"/>
      <c r="F170"/>
    </row>
    <row r="171" spans="4:6">
      <c r="D171"/>
      <c r="E171"/>
      <c r="F171"/>
    </row>
    <row r="172" spans="4:6">
      <c r="D172"/>
      <c r="E172"/>
      <c r="F172"/>
    </row>
    <row r="173" spans="4:6">
      <c r="D173"/>
      <c r="E173"/>
      <c r="F173"/>
    </row>
    <row r="174" spans="4:6">
      <c r="D174"/>
      <c r="E174"/>
      <c r="F174"/>
    </row>
    <row r="175" spans="4:6">
      <c r="D175"/>
      <c r="E175"/>
      <c r="F175"/>
    </row>
    <row r="176" spans="4:6">
      <c r="D176"/>
      <c r="E176"/>
      <c r="F176"/>
    </row>
    <row r="177" spans="4:6">
      <c r="D177"/>
      <c r="E177"/>
      <c r="F177"/>
    </row>
    <row r="178" spans="4:6">
      <c r="D178"/>
      <c r="E178"/>
      <c r="F178"/>
    </row>
    <row r="179" spans="4:6">
      <c r="D179"/>
      <c r="E179"/>
      <c r="F179"/>
    </row>
    <row r="180" spans="4:6">
      <c r="D180"/>
      <c r="E180"/>
      <c r="F180"/>
    </row>
    <row r="181" spans="4:6">
      <c r="D181"/>
      <c r="E181"/>
      <c r="F181"/>
    </row>
    <row r="182" spans="4:6">
      <c r="D182"/>
      <c r="E182"/>
      <c r="F182"/>
    </row>
    <row r="183" spans="4:6">
      <c r="D183"/>
      <c r="E183"/>
      <c r="F183"/>
    </row>
    <row r="184" spans="4:6">
      <c r="D184"/>
      <c r="E184"/>
      <c r="F184"/>
    </row>
    <row r="185" spans="4:6">
      <c r="D185"/>
      <c r="E185"/>
      <c r="F185"/>
    </row>
    <row r="186" spans="4:6">
      <c r="D186"/>
      <c r="E186"/>
      <c r="F186"/>
    </row>
    <row r="187" spans="4:6">
      <c r="D187"/>
      <c r="E187"/>
      <c r="F187"/>
    </row>
    <row r="188" spans="4:6">
      <c r="D188"/>
      <c r="E188"/>
      <c r="F188"/>
    </row>
    <row r="189" spans="4:6">
      <c r="D189"/>
      <c r="E189"/>
      <c r="F189"/>
    </row>
    <row r="190" spans="4:6">
      <c r="D190"/>
      <c r="E190"/>
      <c r="F190"/>
    </row>
    <row r="191" spans="4:6">
      <c r="D191"/>
      <c r="E191"/>
      <c r="F191"/>
    </row>
    <row r="192" spans="4:6">
      <c r="D192"/>
      <c r="E192"/>
      <c r="F192"/>
    </row>
    <row r="193" spans="4:6">
      <c r="D193"/>
      <c r="E193"/>
      <c r="F193"/>
    </row>
    <row r="194" spans="4:6">
      <c r="D194"/>
      <c r="E194"/>
      <c r="F194"/>
    </row>
    <row r="195" spans="4:6">
      <c r="D195"/>
      <c r="E195"/>
      <c r="F195"/>
    </row>
    <row r="196" spans="4:6">
      <c r="D196"/>
      <c r="E196"/>
      <c r="F196"/>
    </row>
    <row r="197" spans="4:6">
      <c r="D197"/>
      <c r="E197"/>
      <c r="F197"/>
    </row>
    <row r="198" spans="4:6">
      <c r="D198"/>
      <c r="E198"/>
      <c r="F198"/>
    </row>
    <row r="199" spans="4:6">
      <c r="D199"/>
      <c r="E199"/>
      <c r="F199"/>
    </row>
    <row r="200" spans="4:6">
      <c r="D200"/>
      <c r="E200"/>
      <c r="F200"/>
    </row>
    <row r="201" spans="4:6">
      <c r="D201"/>
      <c r="E201"/>
      <c r="F201"/>
    </row>
    <row r="202" spans="4:6">
      <c r="D202"/>
      <c r="E202"/>
      <c r="F202"/>
    </row>
    <row r="203" spans="4:6">
      <c r="D203"/>
      <c r="E203"/>
      <c r="F203"/>
    </row>
    <row r="204" spans="4:6">
      <c r="D204"/>
      <c r="E204"/>
      <c r="F204"/>
    </row>
    <row r="205" spans="4:6">
      <c r="D205"/>
      <c r="E205"/>
      <c r="F205"/>
    </row>
    <row r="206" spans="4:6">
      <c r="D206"/>
      <c r="E206"/>
      <c r="F206"/>
    </row>
    <row r="207" spans="4:6">
      <c r="D207"/>
      <c r="E207"/>
      <c r="F207"/>
    </row>
    <row r="208" spans="4:6">
      <c r="D208"/>
      <c r="E208"/>
      <c r="F208"/>
    </row>
    <row r="209" spans="4:6">
      <c r="D209"/>
      <c r="E209"/>
      <c r="F209"/>
    </row>
    <row r="210" spans="4:6">
      <c r="D210"/>
      <c r="E210"/>
      <c r="F210"/>
    </row>
    <row r="211" spans="4:6">
      <c r="D211"/>
      <c r="E211"/>
      <c r="F211"/>
    </row>
    <row r="212" spans="4:6">
      <c r="D212"/>
      <c r="E212"/>
      <c r="F212"/>
    </row>
    <row r="213" spans="4:6">
      <c r="D213"/>
      <c r="E213"/>
      <c r="F213"/>
    </row>
    <row r="214" spans="4:6">
      <c r="D214"/>
      <c r="E214"/>
      <c r="F214"/>
    </row>
    <row r="215" spans="4:6">
      <c r="D215"/>
      <c r="E215"/>
      <c r="F215"/>
    </row>
    <row r="216" spans="4:6">
      <c r="D216"/>
      <c r="E216"/>
      <c r="F216"/>
    </row>
    <row r="217" spans="4:6">
      <c r="D217"/>
      <c r="E217"/>
      <c r="F217"/>
    </row>
    <row r="218" spans="4:6">
      <c r="D218"/>
      <c r="E218"/>
      <c r="F218"/>
    </row>
    <row r="219" spans="4:6">
      <c r="D219"/>
      <c r="E219"/>
      <c r="F219"/>
    </row>
    <row r="220" spans="4:6">
      <c r="D220"/>
      <c r="E220"/>
      <c r="F220"/>
    </row>
    <row r="221" spans="4:6">
      <c r="D221"/>
      <c r="E221"/>
      <c r="F221"/>
    </row>
    <row r="222" spans="4:6">
      <c r="D222"/>
      <c r="E222"/>
      <c r="F222"/>
    </row>
    <row r="223" spans="4:6">
      <c r="D223"/>
      <c r="E223"/>
      <c r="F223"/>
    </row>
    <row r="224" spans="4:6">
      <c r="D224"/>
      <c r="E224"/>
      <c r="F224"/>
    </row>
    <row r="225" spans="4:6">
      <c r="D225"/>
      <c r="E225"/>
      <c r="F225"/>
    </row>
    <row r="226" spans="4:6">
      <c r="D226"/>
      <c r="E226"/>
      <c r="F226"/>
    </row>
    <row r="227" spans="4:6">
      <c r="D227"/>
      <c r="E227"/>
      <c r="F227"/>
    </row>
    <row r="228" spans="4:6">
      <c r="D228"/>
      <c r="E228"/>
      <c r="F228"/>
    </row>
    <row r="229" spans="4:6">
      <c r="D229"/>
      <c r="E229"/>
      <c r="F229"/>
    </row>
    <row r="230" spans="4:6">
      <c r="D230"/>
      <c r="E230"/>
      <c r="F230"/>
    </row>
    <row r="231" spans="4:6">
      <c r="D231"/>
      <c r="E231"/>
      <c r="F231"/>
    </row>
    <row r="232" spans="4:6">
      <c r="D232"/>
      <c r="E232"/>
      <c r="F232"/>
    </row>
    <row r="233" spans="4:6">
      <c r="D233"/>
      <c r="E233"/>
      <c r="F233"/>
    </row>
    <row r="234" spans="4:6">
      <c r="D234"/>
      <c r="E234"/>
      <c r="F234"/>
    </row>
    <row r="235" spans="4:6">
      <c r="D235"/>
      <c r="E235"/>
      <c r="F235"/>
    </row>
    <row r="236" spans="4:6">
      <c r="D236"/>
      <c r="E236"/>
      <c r="F236"/>
    </row>
    <row r="237" spans="4:6">
      <c r="D237"/>
      <c r="E237"/>
      <c r="F237"/>
    </row>
    <row r="238" spans="4:6">
      <c r="D238"/>
      <c r="E238"/>
      <c r="F238"/>
    </row>
    <row r="239" spans="4:6">
      <c r="D239"/>
      <c r="E239"/>
      <c r="F239"/>
    </row>
    <row r="240" spans="4:6">
      <c r="D240"/>
      <c r="E240"/>
      <c r="F240"/>
    </row>
    <row r="241" spans="4:6">
      <c r="D241"/>
      <c r="E241"/>
      <c r="F241"/>
    </row>
    <row r="242" spans="4:6">
      <c r="D242"/>
      <c r="E242"/>
      <c r="F242"/>
    </row>
    <row r="243" spans="4:6">
      <c r="D243"/>
      <c r="E243"/>
      <c r="F243"/>
    </row>
    <row r="244" spans="4:6">
      <c r="D244"/>
      <c r="E244"/>
      <c r="F244"/>
    </row>
    <row r="245" spans="4:6">
      <c r="D245"/>
      <c r="E245"/>
      <c r="F245"/>
    </row>
    <row r="246" spans="4:6">
      <c r="D246"/>
      <c r="E246"/>
      <c r="F246"/>
    </row>
    <row r="247" spans="4:6">
      <c r="D247"/>
      <c r="E247"/>
      <c r="F247"/>
    </row>
    <row r="248" spans="4:6">
      <c r="D248"/>
      <c r="E248"/>
      <c r="F248"/>
    </row>
    <row r="249" spans="4:6">
      <c r="D249"/>
      <c r="E249"/>
      <c r="F249"/>
    </row>
    <row r="250" spans="4:6">
      <c r="D250"/>
      <c r="E250"/>
      <c r="F250"/>
    </row>
    <row r="251" spans="4:6">
      <c r="D251"/>
      <c r="E251"/>
      <c r="F251"/>
    </row>
    <row r="252" spans="4:6">
      <c r="D252"/>
      <c r="E252"/>
      <c r="F252"/>
    </row>
    <row r="253" spans="4:6">
      <c r="D253"/>
      <c r="E253"/>
      <c r="F253"/>
    </row>
    <row r="254" spans="4:6">
      <c r="D254"/>
      <c r="E254"/>
      <c r="F254"/>
    </row>
    <row r="255" spans="4:6">
      <c r="D255"/>
      <c r="E255"/>
      <c r="F255"/>
    </row>
    <row r="256" spans="4:6">
      <c r="D256"/>
      <c r="E256"/>
      <c r="F256"/>
    </row>
    <row r="257" spans="4:6">
      <c r="D257"/>
      <c r="E257"/>
      <c r="F257"/>
    </row>
    <row r="258" spans="4:6">
      <c r="D258"/>
      <c r="E258"/>
      <c r="F258"/>
    </row>
    <row r="259" spans="4:6">
      <c r="D259"/>
      <c r="E259"/>
      <c r="F259"/>
    </row>
    <row r="260" spans="4:6">
      <c r="D260"/>
      <c r="E260"/>
      <c r="F260"/>
    </row>
    <row r="261" spans="4:6">
      <c r="D261"/>
      <c r="E261"/>
      <c r="F261"/>
    </row>
    <row r="262" spans="4:6">
      <c r="D262"/>
      <c r="E262"/>
      <c r="F262"/>
    </row>
    <row r="263" spans="4:6">
      <c r="D263"/>
      <c r="E263"/>
      <c r="F263"/>
    </row>
    <row r="264" spans="4:6">
      <c r="D264"/>
      <c r="E264"/>
      <c r="F264"/>
    </row>
    <row r="265" spans="4:6">
      <c r="D265"/>
      <c r="E265"/>
      <c r="F265"/>
    </row>
    <row r="266" spans="4:6">
      <c r="D266"/>
      <c r="E266"/>
      <c r="F266"/>
    </row>
    <row r="267" spans="4:6">
      <c r="D267"/>
      <c r="E267"/>
      <c r="F267"/>
    </row>
    <row r="268" spans="4:6">
      <c r="D268"/>
      <c r="E268"/>
      <c r="F268"/>
    </row>
    <row r="269" spans="4:6">
      <c r="D269"/>
      <c r="E269"/>
      <c r="F269"/>
    </row>
    <row r="270" spans="4:6">
      <c r="D270"/>
      <c r="E270"/>
      <c r="F270"/>
    </row>
    <row r="271" spans="4:6">
      <c r="D271"/>
      <c r="E271"/>
      <c r="F271"/>
    </row>
    <row r="272" spans="4:6">
      <c r="D272"/>
      <c r="E272"/>
      <c r="F272"/>
    </row>
    <row r="273" spans="4:6">
      <c r="D273"/>
      <c r="E273"/>
      <c r="F273"/>
    </row>
    <row r="274" spans="4:6">
      <c r="D274"/>
      <c r="E274"/>
      <c r="F274"/>
    </row>
    <row r="275" spans="4:6">
      <c r="D275"/>
      <c r="E275"/>
      <c r="F275"/>
    </row>
    <row r="276" spans="4:6">
      <c r="D276"/>
      <c r="E276"/>
      <c r="F276"/>
    </row>
    <row r="277" spans="4:6">
      <c r="D277"/>
      <c r="E277"/>
      <c r="F277"/>
    </row>
    <row r="278" spans="4:6">
      <c r="D278"/>
      <c r="E278"/>
      <c r="F278"/>
    </row>
    <row r="279" spans="4:6">
      <c r="D279"/>
      <c r="E279"/>
      <c r="F279"/>
    </row>
    <row r="280" spans="4:6">
      <c r="D280"/>
      <c r="E280"/>
      <c r="F280"/>
    </row>
    <row r="281" spans="4:6">
      <c r="D281"/>
      <c r="E281"/>
      <c r="F281"/>
    </row>
    <row r="282" spans="4:6">
      <c r="D282"/>
      <c r="E282"/>
      <c r="F282"/>
    </row>
    <row r="283" spans="4:6">
      <c r="D283"/>
      <c r="E283"/>
      <c r="F283"/>
    </row>
    <row r="284" spans="4:6">
      <c r="D284"/>
      <c r="E284"/>
      <c r="F284"/>
    </row>
    <row r="285" spans="4:6">
      <c r="D285"/>
      <c r="E285"/>
      <c r="F285"/>
    </row>
    <row r="286" spans="4:6">
      <c r="D286"/>
      <c r="E286"/>
      <c r="F286"/>
    </row>
    <row r="287" spans="4:6">
      <c r="D287"/>
      <c r="E287"/>
      <c r="F287"/>
    </row>
    <row r="288" spans="4:6">
      <c r="D288"/>
      <c r="E288"/>
      <c r="F288"/>
    </row>
    <row r="289" spans="4:6">
      <c r="D289"/>
      <c r="E289"/>
      <c r="F289"/>
    </row>
    <row r="290" spans="4:6">
      <c r="D290"/>
      <c r="E290"/>
      <c r="F290"/>
    </row>
    <row r="291" spans="4:6">
      <c r="D291"/>
      <c r="E291"/>
      <c r="F291"/>
    </row>
    <row r="292" spans="4:6">
      <c r="D292"/>
      <c r="E292"/>
      <c r="F292"/>
    </row>
    <row r="293" spans="4:6">
      <c r="D293"/>
      <c r="E293"/>
      <c r="F293"/>
    </row>
    <row r="294" spans="4:6">
      <c r="D294"/>
      <c r="E294"/>
      <c r="F294"/>
    </row>
    <row r="295" spans="4:6">
      <c r="D295"/>
      <c r="E295"/>
      <c r="F295"/>
    </row>
    <row r="296" spans="4:6">
      <c r="D296"/>
      <c r="E296"/>
      <c r="F296"/>
    </row>
    <row r="297" spans="4:6">
      <c r="D297"/>
      <c r="E297"/>
      <c r="F297"/>
    </row>
    <row r="298" spans="4:6">
      <c r="D298"/>
      <c r="E298"/>
      <c r="F298"/>
    </row>
    <row r="299" spans="4:6">
      <c r="D299"/>
      <c r="E299"/>
      <c r="F299"/>
    </row>
    <row r="300" spans="4:6">
      <c r="D300"/>
      <c r="E300"/>
      <c r="F300"/>
    </row>
    <row r="301" spans="4:6">
      <c r="D301"/>
      <c r="E301"/>
      <c r="F301"/>
    </row>
    <row r="302" spans="4:6">
      <c r="D302"/>
      <c r="E302"/>
      <c r="F302"/>
    </row>
    <row r="303" spans="4:6">
      <c r="D303"/>
      <c r="E303"/>
      <c r="F303"/>
    </row>
    <row r="304" spans="4:6">
      <c r="D304"/>
      <c r="E304"/>
      <c r="F304"/>
    </row>
    <row r="305" spans="4:6">
      <c r="D305"/>
      <c r="E305"/>
      <c r="F305"/>
    </row>
    <row r="306" spans="4:6">
      <c r="D306"/>
      <c r="E306"/>
      <c r="F306"/>
    </row>
    <row r="307" spans="4:6">
      <c r="D307"/>
      <c r="E307"/>
      <c r="F307"/>
    </row>
    <row r="308" spans="4:6">
      <c r="D308"/>
      <c r="E308"/>
      <c r="F308"/>
    </row>
    <row r="309" spans="4:6">
      <c r="D309"/>
      <c r="E309"/>
      <c r="F309"/>
    </row>
    <row r="310" spans="4:6">
      <c r="D310"/>
      <c r="E310"/>
      <c r="F310"/>
    </row>
    <row r="311" spans="4:6">
      <c r="D311"/>
      <c r="E311"/>
      <c r="F311"/>
    </row>
    <row r="312" spans="4:6">
      <c r="D312"/>
      <c r="E312"/>
      <c r="F312"/>
    </row>
    <row r="313" spans="4:6">
      <c r="D313"/>
      <c r="E313"/>
      <c r="F313"/>
    </row>
    <row r="314" spans="4:6">
      <c r="D314"/>
      <c r="E314"/>
      <c r="F314"/>
    </row>
    <row r="315" spans="4:6">
      <c r="D315"/>
      <c r="E315"/>
      <c r="F315"/>
    </row>
    <row r="316" spans="4:6">
      <c r="D316"/>
      <c r="E316"/>
      <c r="F316"/>
    </row>
    <row r="317" spans="4:6">
      <c r="D317"/>
      <c r="E317"/>
      <c r="F317"/>
    </row>
    <row r="318" spans="4:6">
      <c r="D318"/>
      <c r="E318"/>
      <c r="F318"/>
    </row>
    <row r="319" spans="4:6">
      <c r="D319"/>
      <c r="E319"/>
      <c r="F319"/>
    </row>
    <row r="320" spans="4:6">
      <c r="D320"/>
      <c r="E320"/>
      <c r="F320"/>
    </row>
    <row r="321" spans="4:6">
      <c r="D321"/>
      <c r="E321"/>
      <c r="F321"/>
    </row>
    <row r="322" spans="4:6">
      <c r="D322"/>
      <c r="E322"/>
      <c r="F322"/>
    </row>
    <row r="323" spans="4:6">
      <c r="D323"/>
      <c r="E323"/>
      <c r="F323"/>
    </row>
    <row r="324" spans="4:6">
      <c r="D324"/>
      <c r="E324"/>
      <c r="F324"/>
    </row>
    <row r="325" spans="4:6">
      <c r="D325"/>
      <c r="E325"/>
      <c r="F325"/>
    </row>
    <row r="326" spans="4:6">
      <c r="D326"/>
      <c r="E326"/>
      <c r="F326"/>
    </row>
    <row r="327" spans="4:6">
      <c r="D327"/>
      <c r="E327"/>
      <c r="F327"/>
    </row>
    <row r="328" spans="4:6">
      <c r="D328"/>
      <c r="E328"/>
      <c r="F328"/>
    </row>
    <row r="329" spans="4:6">
      <c r="D329"/>
      <c r="E329"/>
      <c r="F329"/>
    </row>
    <row r="330" spans="4:6">
      <c r="D330"/>
      <c r="E330"/>
      <c r="F330"/>
    </row>
    <row r="331" spans="4:6">
      <c r="D331"/>
      <c r="E331"/>
      <c r="F331"/>
    </row>
    <row r="332" spans="4:6">
      <c r="D332"/>
      <c r="E332"/>
      <c r="F332"/>
    </row>
    <row r="333" spans="4:6">
      <c r="D333"/>
      <c r="E333"/>
      <c r="F333"/>
    </row>
    <row r="334" spans="4:6">
      <c r="D334"/>
      <c r="E334"/>
      <c r="F334"/>
    </row>
    <row r="335" spans="4:6">
      <c r="D335"/>
      <c r="E335"/>
      <c r="F335"/>
    </row>
    <row r="336" spans="4:6">
      <c r="D336"/>
      <c r="E336"/>
      <c r="F336"/>
    </row>
    <row r="337" spans="4:6">
      <c r="D337"/>
      <c r="E337"/>
      <c r="F337"/>
    </row>
    <row r="338" spans="4:6">
      <c r="D338"/>
      <c r="E338"/>
      <c r="F338"/>
    </row>
    <row r="339" spans="4:6">
      <c r="D339"/>
      <c r="E339"/>
      <c r="F339"/>
    </row>
    <row r="340" spans="4:6">
      <c r="D340"/>
      <c r="E340"/>
      <c r="F340"/>
    </row>
    <row r="341" spans="4:6">
      <c r="D341"/>
      <c r="E341"/>
      <c r="F341"/>
    </row>
    <row r="342" spans="4:6">
      <c r="D342"/>
      <c r="E342"/>
      <c r="F342"/>
    </row>
    <row r="343" spans="4:6">
      <c r="D343"/>
      <c r="E343"/>
      <c r="F343"/>
    </row>
    <row r="344" spans="4:6">
      <c r="D344"/>
      <c r="E344"/>
      <c r="F344"/>
    </row>
    <row r="345" spans="4:6">
      <c r="D345"/>
      <c r="E345"/>
      <c r="F345"/>
    </row>
    <row r="346" spans="4:6">
      <c r="D346"/>
      <c r="E346"/>
      <c r="F346"/>
    </row>
    <row r="347" spans="4:6">
      <c r="D347"/>
      <c r="E347"/>
      <c r="F347"/>
    </row>
    <row r="348" spans="4:6">
      <c r="D348"/>
      <c r="E348"/>
      <c r="F348"/>
    </row>
    <row r="349" spans="4:6">
      <c r="D349"/>
      <c r="E349"/>
      <c r="F349"/>
    </row>
    <row r="350" spans="4:6">
      <c r="D350"/>
      <c r="E350"/>
      <c r="F350"/>
    </row>
    <row r="351" spans="4:6">
      <c r="D351"/>
      <c r="E351"/>
      <c r="F351"/>
    </row>
    <row r="352" spans="4:6">
      <c r="D352"/>
      <c r="E352"/>
      <c r="F352"/>
    </row>
    <row r="353" spans="4:6">
      <c r="D353"/>
      <c r="E353"/>
      <c r="F353"/>
    </row>
    <row r="354" spans="4:6">
      <c r="D354"/>
      <c r="E354"/>
      <c r="F354"/>
    </row>
    <row r="355" spans="4:6">
      <c r="D355"/>
      <c r="E355"/>
      <c r="F355"/>
    </row>
    <row r="356" spans="4:6">
      <c r="D356"/>
      <c r="E356"/>
      <c r="F356"/>
    </row>
    <row r="357" spans="4:6">
      <c r="D357"/>
      <c r="E357"/>
      <c r="F357"/>
    </row>
    <row r="358" spans="4:6">
      <c r="D358"/>
      <c r="E358"/>
      <c r="F358"/>
    </row>
    <row r="359" spans="4:6">
      <c r="D359"/>
      <c r="E359"/>
      <c r="F359"/>
    </row>
    <row r="360" spans="4:6">
      <c r="D360"/>
      <c r="E360"/>
      <c r="F360"/>
    </row>
    <row r="361" spans="4:6">
      <c r="D361"/>
      <c r="E361"/>
      <c r="F361"/>
    </row>
    <row r="362" spans="4:6">
      <c r="D362"/>
      <c r="E362"/>
      <c r="F362"/>
    </row>
    <row r="363" spans="4:6">
      <c r="D363"/>
      <c r="E363"/>
      <c r="F363"/>
    </row>
    <row r="364" spans="4:6">
      <c r="D364"/>
      <c r="E364"/>
      <c r="F364"/>
    </row>
    <row r="365" spans="4:6">
      <c r="D365"/>
      <c r="E365"/>
      <c r="F365"/>
    </row>
    <row r="366" spans="4:6">
      <c r="D366"/>
      <c r="E366"/>
      <c r="F366"/>
    </row>
    <row r="367" spans="4:6">
      <c r="D367"/>
      <c r="E367"/>
      <c r="F367"/>
    </row>
    <row r="368" spans="4:6">
      <c r="D368"/>
      <c r="E368"/>
      <c r="F368"/>
    </row>
    <row r="369" spans="4:6">
      <c r="D369"/>
      <c r="E369"/>
      <c r="F369"/>
    </row>
    <row r="370" spans="4:6">
      <c r="D370"/>
      <c r="E370"/>
      <c r="F370"/>
    </row>
    <row r="371" spans="4:6">
      <c r="D371"/>
      <c r="E371"/>
      <c r="F371"/>
    </row>
    <row r="372" spans="4:6">
      <c r="D372"/>
      <c r="E372"/>
      <c r="F372"/>
    </row>
    <row r="373" spans="4:6">
      <c r="D373"/>
      <c r="E373"/>
      <c r="F373"/>
    </row>
    <row r="374" spans="4:6">
      <c r="D374"/>
      <c r="E374"/>
      <c r="F374"/>
    </row>
    <row r="375" spans="4:6">
      <c r="D375"/>
      <c r="E375"/>
      <c r="F375"/>
    </row>
    <row r="376" spans="4:6">
      <c r="D376"/>
      <c r="E376"/>
      <c r="F376"/>
    </row>
    <row r="377" spans="4:6">
      <c r="D377"/>
      <c r="E377"/>
      <c r="F377"/>
    </row>
    <row r="378" spans="4:6">
      <c r="D378"/>
      <c r="E378"/>
      <c r="F378"/>
    </row>
    <row r="379" spans="4:6">
      <c r="D379"/>
      <c r="E379"/>
      <c r="F379"/>
    </row>
    <row r="380" spans="4:6">
      <c r="D380"/>
      <c r="E380"/>
      <c r="F380"/>
    </row>
    <row r="381" spans="4:6">
      <c r="D381"/>
      <c r="E381"/>
      <c r="F381"/>
    </row>
    <row r="382" spans="4:6">
      <c r="D382"/>
      <c r="E382"/>
      <c r="F382"/>
    </row>
    <row r="383" spans="4:6">
      <c r="D383"/>
      <c r="E383"/>
      <c r="F383"/>
    </row>
    <row r="384" spans="4:6">
      <c r="D384"/>
      <c r="E384"/>
      <c r="F384"/>
    </row>
    <row r="385" spans="4:6">
      <c r="D385"/>
      <c r="E385"/>
      <c r="F385"/>
    </row>
    <row r="386" spans="4:6">
      <c r="D386"/>
      <c r="E386"/>
      <c r="F386"/>
    </row>
    <row r="387" spans="4:6">
      <c r="D387"/>
      <c r="E387"/>
      <c r="F387"/>
    </row>
    <row r="388" spans="4:6">
      <c r="D388"/>
      <c r="E388"/>
      <c r="F388"/>
    </row>
    <row r="389" spans="4:6">
      <c r="D389"/>
      <c r="E389"/>
      <c r="F389"/>
    </row>
    <row r="390" spans="4:6">
      <c r="D390"/>
      <c r="E390"/>
      <c r="F390"/>
    </row>
    <row r="391" spans="4:6">
      <c r="D391"/>
      <c r="E391"/>
      <c r="F391"/>
    </row>
    <row r="392" spans="4:6">
      <c r="D392"/>
      <c r="E392"/>
      <c r="F392"/>
    </row>
    <row r="393" spans="4:6">
      <c r="D393"/>
      <c r="E393"/>
      <c r="F393"/>
    </row>
    <row r="394" spans="4:6">
      <c r="D394"/>
      <c r="E394"/>
      <c r="F394"/>
    </row>
    <row r="395" spans="4:6">
      <c r="D395"/>
      <c r="E395"/>
      <c r="F395"/>
    </row>
    <row r="396" spans="4:6">
      <c r="D396"/>
      <c r="E396"/>
      <c r="F396"/>
    </row>
    <row r="397" spans="4:6">
      <c r="D397"/>
      <c r="E397"/>
      <c r="F397"/>
    </row>
    <row r="398" spans="4:6">
      <c r="D398"/>
      <c r="E398"/>
      <c r="F398"/>
    </row>
    <row r="399" spans="4:6">
      <c r="D399"/>
      <c r="E399"/>
      <c r="F399"/>
    </row>
    <row r="400" spans="4:6">
      <c r="D400"/>
      <c r="E400"/>
      <c r="F400"/>
    </row>
    <row r="401" spans="4:6">
      <c r="D401"/>
      <c r="E401"/>
      <c r="F401"/>
    </row>
    <row r="402" spans="4:6">
      <c r="D402"/>
      <c r="E402"/>
      <c r="F402"/>
    </row>
    <row r="403" spans="4:6">
      <c r="D403"/>
      <c r="E403"/>
      <c r="F403"/>
    </row>
    <row r="404" spans="4:6">
      <c r="D404"/>
      <c r="E404"/>
      <c r="F404"/>
    </row>
  </sheetData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DT</vt:lpstr>
      <vt:lpstr>Analysis</vt:lpstr>
    </vt:vector>
  </TitlesOfParts>
  <Company>BDO Kendalls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Hyland</dc:creator>
  <cp:lastModifiedBy>jhyland</cp:lastModifiedBy>
  <cp:lastPrinted>2010-04-12T00:45:01Z</cp:lastPrinted>
  <dcterms:created xsi:type="dcterms:W3CDTF">2010-03-29T06:13:41Z</dcterms:created>
  <dcterms:modified xsi:type="dcterms:W3CDTF">2010-04-20T07:27:55Z</dcterms:modified>
</cp:coreProperties>
</file>